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Cash_BI\"/>
    </mc:Choice>
  </mc:AlternateContent>
  <bookViews>
    <workbookView xWindow="-105" yWindow="1335" windowWidth="23250" windowHeight="11130" activeTab="1"/>
  </bookViews>
  <sheets>
    <sheet name="input1" sheetId="1" r:id="rId1"/>
    <sheet name="input" sheetId="39" r:id="rId2"/>
    <sheet name="lookup" sheetId="37" r:id="rId3"/>
    <sheet name="lookup_codes" sheetId="38" r:id="rId4"/>
    <sheet name="виды данных" sheetId="36" r:id="rId5"/>
    <sheet name="items_lookup" sheetId="40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1" hidden="1">input!$A$1:$AK$2172</definedName>
    <definedName name="_xlnm._FilterDatabase" localSheetId="0" hidden="1">input1!$A$1:$AK$2401</definedName>
    <definedName name="_xlnm._FilterDatabase" localSheetId="5" hidden="1">items_lookup!$A$1:$P$52</definedName>
    <definedName name="Год" localSheetId="1">#REF!</definedName>
    <definedName name="Год" localSheetId="5">#REF!</definedName>
    <definedName name="Год" localSheetId="3">#REF!</definedName>
    <definedName name="Год">#REF!</definedName>
    <definedName name="ДОО" localSheetId="1">#REF!</definedName>
    <definedName name="ДОО" localSheetId="5">#REF!</definedName>
    <definedName name="ДОО" localSheetId="3">#REF!</definedName>
    <definedName name="ДОО">#REF!</definedName>
    <definedName name="_xlnm.Print_Titles" localSheetId="1">input!#REF!</definedName>
    <definedName name="_xlnm.Print_Titles" localSheetId="0">input1!#REF!</definedName>
    <definedName name="_xlnm.Print_Area" localSheetId="1">input!$A$1:$Q$96</definedName>
    <definedName name="_xlnm.Print_Area" localSheetId="0">input1!$A$1:$Q$121</definedName>
  </definedNames>
  <calcPr calcId="152511"/>
</workbook>
</file>

<file path=xl/calcChain.xml><?xml version="1.0" encoding="utf-8"?>
<calcChain xmlns="http://schemas.openxmlformats.org/spreadsheetml/2006/main">
  <c r="X3" i="39" l="1"/>
  <c r="X4" i="39"/>
  <c r="X5" i="39"/>
  <c r="X6" i="39"/>
  <c r="X7" i="39"/>
  <c r="X8" i="39"/>
  <c r="X9" i="39"/>
  <c r="X10" i="39"/>
  <c r="X11" i="39"/>
  <c r="X12" i="39"/>
  <c r="X13" i="39"/>
  <c r="X14" i="39"/>
  <c r="X15" i="39"/>
  <c r="X16" i="39"/>
  <c r="X17" i="39"/>
  <c r="X18" i="39"/>
  <c r="X19" i="39"/>
  <c r="X20" i="39"/>
  <c r="X21" i="39"/>
  <c r="X22" i="39"/>
  <c r="X23" i="39"/>
  <c r="X24" i="39"/>
  <c r="X25" i="39"/>
  <c r="X26" i="39"/>
  <c r="X27" i="39"/>
  <c r="X28" i="39"/>
  <c r="X29" i="39"/>
  <c r="X30" i="39"/>
  <c r="X31" i="39"/>
  <c r="X32" i="39"/>
  <c r="X33" i="39"/>
  <c r="X34" i="39"/>
  <c r="X35" i="39"/>
  <c r="X36" i="39"/>
  <c r="X37" i="39"/>
  <c r="X38" i="39"/>
  <c r="X39" i="39"/>
  <c r="X40" i="39"/>
  <c r="X41" i="39"/>
  <c r="X42" i="39"/>
  <c r="X43" i="39"/>
  <c r="X44" i="39"/>
  <c r="X45" i="39"/>
  <c r="X46" i="39"/>
  <c r="X47" i="39"/>
  <c r="X48" i="39"/>
  <c r="X49" i="39"/>
  <c r="X50" i="39"/>
  <c r="X51" i="39"/>
  <c r="X52" i="39"/>
  <c r="X53" i="39"/>
  <c r="X54" i="39"/>
  <c r="X55" i="39"/>
  <c r="X56" i="39"/>
  <c r="X57" i="39"/>
  <c r="X58" i="39"/>
  <c r="X59" i="39"/>
  <c r="X60" i="39"/>
  <c r="X61" i="39"/>
  <c r="X62" i="39"/>
  <c r="X63" i="39"/>
  <c r="X64" i="39"/>
  <c r="X65" i="39"/>
  <c r="X66" i="39"/>
  <c r="X67" i="39"/>
  <c r="X68" i="39"/>
  <c r="X69" i="39"/>
  <c r="X70" i="39"/>
  <c r="X71" i="39"/>
  <c r="X72" i="39"/>
  <c r="X73" i="39"/>
  <c r="X74" i="39"/>
  <c r="X75" i="39"/>
  <c r="X76" i="39"/>
  <c r="X77" i="39"/>
  <c r="X78" i="39"/>
  <c r="X79" i="39"/>
  <c r="X80" i="39"/>
  <c r="X81" i="39"/>
  <c r="X82" i="39"/>
  <c r="X83" i="39"/>
  <c r="X84" i="39"/>
  <c r="X85" i="39"/>
  <c r="X86" i="39"/>
  <c r="X87" i="39"/>
  <c r="X88" i="39"/>
  <c r="X89" i="39"/>
  <c r="X90" i="39"/>
  <c r="X91" i="39"/>
  <c r="X92" i="39"/>
  <c r="X93" i="39"/>
  <c r="X94" i="39"/>
  <c r="X95" i="39"/>
  <c r="X96" i="39"/>
  <c r="X97" i="39"/>
  <c r="X98" i="39"/>
  <c r="X99" i="39"/>
  <c r="X100" i="39"/>
  <c r="X101" i="39"/>
  <c r="X102" i="39"/>
  <c r="X103" i="39"/>
  <c r="X104" i="39"/>
  <c r="X105" i="39"/>
  <c r="X106" i="39"/>
  <c r="X107" i="39"/>
  <c r="X108" i="39"/>
  <c r="X109" i="39"/>
  <c r="X110" i="39"/>
  <c r="X111" i="39"/>
  <c r="X112" i="39"/>
  <c r="X113" i="39"/>
  <c r="X114" i="39"/>
  <c r="X115" i="39"/>
  <c r="X116" i="39"/>
  <c r="X117" i="39"/>
  <c r="X118" i="39"/>
  <c r="X119" i="39"/>
  <c r="X120" i="39"/>
  <c r="X121" i="39"/>
  <c r="X122" i="39"/>
  <c r="X123" i="39"/>
  <c r="X124" i="39"/>
  <c r="X125" i="39"/>
  <c r="X126" i="39"/>
  <c r="X127" i="39"/>
  <c r="X128" i="39"/>
  <c r="X129" i="39"/>
  <c r="X130" i="39"/>
  <c r="X131" i="39"/>
  <c r="X132" i="39"/>
  <c r="X133" i="39"/>
  <c r="X134" i="39"/>
  <c r="X135" i="39"/>
  <c r="X136" i="39"/>
  <c r="X137" i="39"/>
  <c r="X138" i="39"/>
  <c r="X139" i="39"/>
  <c r="X140" i="39"/>
  <c r="X141" i="39"/>
  <c r="X142" i="39"/>
  <c r="X143" i="39"/>
  <c r="X144" i="39"/>
  <c r="X145" i="39"/>
  <c r="X146" i="39"/>
  <c r="X147" i="39"/>
  <c r="X148" i="39"/>
  <c r="X149" i="39"/>
  <c r="X150" i="39"/>
  <c r="X151" i="39"/>
  <c r="X152" i="39"/>
  <c r="X153" i="39"/>
  <c r="X154" i="39"/>
  <c r="X155" i="39"/>
  <c r="X156" i="39"/>
  <c r="X157" i="39"/>
  <c r="X158" i="39"/>
  <c r="X159" i="39"/>
  <c r="X160" i="39"/>
  <c r="X161" i="39"/>
  <c r="X162" i="39"/>
  <c r="X163" i="39"/>
  <c r="X164" i="39"/>
  <c r="X165" i="39"/>
  <c r="X166" i="39"/>
  <c r="X167" i="39"/>
  <c r="X168" i="39"/>
  <c r="X169" i="39"/>
  <c r="X170" i="39"/>
  <c r="X171" i="39"/>
  <c r="X172" i="39"/>
  <c r="X173" i="39"/>
  <c r="X174" i="39"/>
  <c r="X175" i="39"/>
  <c r="X176" i="39"/>
  <c r="X177" i="39"/>
  <c r="X178" i="39"/>
  <c r="X179" i="39"/>
  <c r="X180" i="39"/>
  <c r="X181" i="39"/>
  <c r="X182" i="39"/>
  <c r="X183" i="39"/>
  <c r="X184" i="39"/>
  <c r="X185" i="39"/>
  <c r="X186" i="39"/>
  <c r="X187" i="39"/>
  <c r="X188" i="39"/>
  <c r="X189" i="39"/>
  <c r="X190" i="39"/>
  <c r="X191" i="39"/>
  <c r="X192" i="39"/>
  <c r="X193" i="39"/>
  <c r="X194" i="39"/>
  <c r="X195" i="39"/>
  <c r="X196" i="39"/>
  <c r="X197" i="39"/>
  <c r="X198" i="39"/>
  <c r="X199" i="39"/>
  <c r="X200" i="39"/>
  <c r="X201" i="39"/>
  <c r="X202" i="39"/>
  <c r="X203" i="39"/>
  <c r="X204" i="39"/>
  <c r="X205" i="39"/>
  <c r="X206" i="39"/>
  <c r="X207" i="39"/>
  <c r="X208" i="39"/>
  <c r="X209" i="39"/>
  <c r="X210" i="39"/>
  <c r="X211" i="39"/>
  <c r="X212" i="39"/>
  <c r="X213" i="39"/>
  <c r="X214" i="39"/>
  <c r="X215" i="39"/>
  <c r="X216" i="39"/>
  <c r="X217" i="39"/>
  <c r="X218" i="39"/>
  <c r="X219" i="39"/>
  <c r="X220" i="39"/>
  <c r="X221" i="39"/>
  <c r="X222" i="39"/>
  <c r="X223" i="39"/>
  <c r="X224" i="39"/>
  <c r="X225" i="39"/>
  <c r="X226" i="39"/>
  <c r="X227" i="39"/>
  <c r="X228" i="39"/>
  <c r="X229" i="39"/>
  <c r="X230" i="39"/>
  <c r="X231" i="39"/>
  <c r="X232" i="39"/>
  <c r="X233" i="39"/>
  <c r="X234" i="39"/>
  <c r="X235" i="39"/>
  <c r="X236" i="39"/>
  <c r="X237" i="39"/>
  <c r="X238" i="39"/>
  <c r="X239" i="39"/>
  <c r="X240" i="39"/>
  <c r="X241" i="39"/>
  <c r="X242" i="39"/>
  <c r="X243" i="39"/>
  <c r="X244" i="39"/>
  <c r="X245" i="39"/>
  <c r="X246" i="39"/>
  <c r="X247" i="39"/>
  <c r="X248" i="39"/>
  <c r="X249" i="39"/>
  <c r="X250" i="39"/>
  <c r="X251" i="39"/>
  <c r="X252" i="39"/>
  <c r="X253" i="39"/>
  <c r="X254" i="39"/>
  <c r="X255" i="39"/>
  <c r="X256" i="39"/>
  <c r="X257" i="39"/>
  <c r="X258" i="39"/>
  <c r="X259" i="39"/>
  <c r="X260" i="39"/>
  <c r="X261" i="39"/>
  <c r="X262" i="39"/>
  <c r="X263" i="39"/>
  <c r="X264" i="39"/>
  <c r="X265" i="39"/>
  <c r="X266" i="39"/>
  <c r="X267" i="39"/>
  <c r="X268" i="39"/>
  <c r="X269" i="39"/>
  <c r="X270" i="39"/>
  <c r="X271" i="39"/>
  <c r="X272" i="39"/>
  <c r="X273" i="39"/>
  <c r="X274" i="39"/>
  <c r="X275" i="39"/>
  <c r="X276" i="39"/>
  <c r="X277" i="39"/>
  <c r="X278" i="39"/>
  <c r="X279" i="39"/>
  <c r="X280" i="39"/>
  <c r="X281" i="39"/>
  <c r="X282" i="39"/>
  <c r="X283" i="39"/>
  <c r="X284" i="39"/>
  <c r="X285" i="39"/>
  <c r="X286" i="39"/>
  <c r="X287" i="39"/>
  <c r="X288" i="39"/>
  <c r="X289" i="39"/>
  <c r="X290" i="39"/>
  <c r="X291" i="39"/>
  <c r="X292" i="39"/>
  <c r="X293" i="39"/>
  <c r="X294" i="39"/>
  <c r="X295" i="39"/>
  <c r="X296" i="39"/>
  <c r="X297" i="39"/>
  <c r="X298" i="39"/>
  <c r="X299" i="39"/>
  <c r="X300" i="39"/>
  <c r="X301" i="39"/>
  <c r="X302" i="39"/>
  <c r="X303" i="39"/>
  <c r="X304" i="39"/>
  <c r="X305" i="39"/>
  <c r="X306" i="39"/>
  <c r="X307" i="39"/>
  <c r="X308" i="39"/>
  <c r="X309" i="39"/>
  <c r="X310" i="39"/>
  <c r="X311" i="39"/>
  <c r="X312" i="39"/>
  <c r="X313" i="39"/>
  <c r="X314" i="39"/>
  <c r="X315" i="39"/>
  <c r="X316" i="39"/>
  <c r="X317" i="39"/>
  <c r="X318" i="39"/>
  <c r="X319" i="39"/>
  <c r="X320" i="39"/>
  <c r="X321" i="39"/>
  <c r="X322" i="39"/>
  <c r="X323" i="39"/>
  <c r="X324" i="39"/>
  <c r="X325" i="39"/>
  <c r="X326" i="39"/>
  <c r="X327" i="39"/>
  <c r="X328" i="39"/>
  <c r="X329" i="39"/>
  <c r="X330" i="39"/>
  <c r="X331" i="39"/>
  <c r="X332" i="39"/>
  <c r="X333" i="39"/>
  <c r="X334" i="39"/>
  <c r="X335" i="39"/>
  <c r="X336" i="39"/>
  <c r="X337" i="39"/>
  <c r="X338" i="39"/>
  <c r="X339" i="39"/>
  <c r="X340" i="39"/>
  <c r="X341" i="39"/>
  <c r="X342" i="39"/>
  <c r="X343" i="39"/>
  <c r="X344" i="39"/>
  <c r="X345" i="39"/>
  <c r="X346" i="39"/>
  <c r="X347" i="39"/>
  <c r="X348" i="39"/>
  <c r="X349" i="39"/>
  <c r="X350" i="39"/>
  <c r="X351" i="39"/>
  <c r="X352" i="39"/>
  <c r="X353" i="39"/>
  <c r="X354" i="39"/>
  <c r="X355" i="39"/>
  <c r="X356" i="39"/>
  <c r="X357" i="39"/>
  <c r="X358" i="39"/>
  <c r="X359" i="39"/>
  <c r="X360" i="39"/>
  <c r="X361" i="39"/>
  <c r="X362" i="39"/>
  <c r="X363" i="39"/>
  <c r="X364" i="39"/>
  <c r="X365" i="39"/>
  <c r="X366" i="39"/>
  <c r="X367" i="39"/>
  <c r="X368" i="39"/>
  <c r="X369" i="39"/>
  <c r="X370" i="39"/>
  <c r="X371" i="39"/>
  <c r="X372" i="39"/>
  <c r="X373" i="39"/>
  <c r="X374" i="39"/>
  <c r="X375" i="39"/>
  <c r="X376" i="39"/>
  <c r="X377" i="39"/>
  <c r="X378" i="39"/>
  <c r="X379" i="39"/>
  <c r="X380" i="39"/>
  <c r="X381" i="39"/>
  <c r="X382" i="39"/>
  <c r="X383" i="39"/>
  <c r="X384" i="39"/>
  <c r="X385" i="39"/>
  <c r="X386" i="39"/>
  <c r="X387" i="39"/>
  <c r="X388" i="39"/>
  <c r="X389" i="39"/>
  <c r="X390" i="39"/>
  <c r="X391" i="39"/>
  <c r="X392" i="39"/>
  <c r="X393" i="39"/>
  <c r="X394" i="39"/>
  <c r="X395" i="39"/>
  <c r="X396" i="39"/>
  <c r="X397" i="39"/>
  <c r="X398" i="39"/>
  <c r="X399" i="39"/>
  <c r="X400" i="39"/>
  <c r="X401" i="39"/>
  <c r="X402" i="39"/>
  <c r="X403" i="39"/>
  <c r="X404" i="39"/>
  <c r="X405" i="39"/>
  <c r="X406" i="39"/>
  <c r="X407" i="39"/>
  <c r="X408" i="39"/>
  <c r="X409" i="39"/>
  <c r="X410" i="39"/>
  <c r="X411" i="39"/>
  <c r="X412" i="39"/>
  <c r="X413" i="39"/>
  <c r="X414" i="39"/>
  <c r="X415" i="39"/>
  <c r="X416" i="39"/>
  <c r="X417" i="39"/>
  <c r="X418" i="39"/>
  <c r="X419" i="39"/>
  <c r="X420" i="39"/>
  <c r="X421" i="39"/>
  <c r="X422" i="39"/>
  <c r="X423" i="39"/>
  <c r="X424" i="39"/>
  <c r="X425" i="39"/>
  <c r="X426" i="39"/>
  <c r="X427" i="39"/>
  <c r="X428" i="39"/>
  <c r="X429" i="39"/>
  <c r="X430" i="39"/>
  <c r="X431" i="39"/>
  <c r="X432" i="39"/>
  <c r="X433" i="39"/>
  <c r="X434" i="39"/>
  <c r="X435" i="39"/>
  <c r="X436" i="39"/>
  <c r="X437" i="39"/>
  <c r="X438" i="39"/>
  <c r="X439" i="39"/>
  <c r="X440" i="39"/>
  <c r="X441" i="39"/>
  <c r="X442" i="39"/>
  <c r="X443" i="39"/>
  <c r="X444" i="39"/>
  <c r="X445" i="39"/>
  <c r="X446" i="39"/>
  <c r="X447" i="39"/>
  <c r="X448" i="39"/>
  <c r="X449" i="39"/>
  <c r="X450" i="39"/>
  <c r="X451" i="39"/>
  <c r="X452" i="39"/>
  <c r="X453" i="39"/>
  <c r="X454" i="39"/>
  <c r="X455" i="39"/>
  <c r="X456" i="39"/>
  <c r="X457" i="39"/>
  <c r="X458" i="39"/>
  <c r="X459" i="39"/>
  <c r="X460" i="39"/>
  <c r="X461" i="39"/>
  <c r="X462" i="39"/>
  <c r="X463" i="39"/>
  <c r="X464" i="39"/>
  <c r="X465" i="39"/>
  <c r="X466" i="39"/>
  <c r="X467" i="39"/>
  <c r="X468" i="39"/>
  <c r="X469" i="39"/>
  <c r="X470" i="39"/>
  <c r="X471" i="39"/>
  <c r="X472" i="39"/>
  <c r="X473" i="39"/>
  <c r="X474" i="39"/>
  <c r="X475" i="39"/>
  <c r="X476" i="39"/>
  <c r="X477" i="39"/>
  <c r="X478" i="39"/>
  <c r="X479" i="39"/>
  <c r="X480" i="39"/>
  <c r="X481" i="39"/>
  <c r="X482" i="39"/>
  <c r="X483" i="39"/>
  <c r="X484" i="39"/>
  <c r="X485" i="39"/>
  <c r="X486" i="39"/>
  <c r="X487" i="39"/>
  <c r="X488" i="39"/>
  <c r="X489" i="39"/>
  <c r="X490" i="39"/>
  <c r="X491" i="39"/>
  <c r="X492" i="39"/>
  <c r="X493" i="39"/>
  <c r="X494" i="39"/>
  <c r="X495" i="39"/>
  <c r="X496" i="39"/>
  <c r="X497" i="39"/>
  <c r="X498" i="39"/>
  <c r="X499" i="39"/>
  <c r="X500" i="39"/>
  <c r="X501" i="39"/>
  <c r="X502" i="39"/>
  <c r="X503" i="39"/>
  <c r="X504" i="39"/>
  <c r="X505" i="39"/>
  <c r="X506" i="39"/>
  <c r="X507" i="39"/>
  <c r="X508" i="39"/>
  <c r="X509" i="39"/>
  <c r="X510" i="39"/>
  <c r="X511" i="39"/>
  <c r="X512" i="39"/>
  <c r="X513" i="39"/>
  <c r="X514" i="39"/>
  <c r="X515" i="39"/>
  <c r="X516" i="39"/>
  <c r="X517" i="39"/>
  <c r="X518" i="39"/>
  <c r="X519" i="39"/>
  <c r="X520" i="39"/>
  <c r="X521" i="39"/>
  <c r="X522" i="39"/>
  <c r="X523" i="39"/>
  <c r="X524" i="39"/>
  <c r="X525" i="39"/>
  <c r="X526" i="39"/>
  <c r="X527" i="39"/>
  <c r="X528" i="39"/>
  <c r="X529" i="39"/>
  <c r="X530" i="39"/>
  <c r="X531" i="39"/>
  <c r="X532" i="39"/>
  <c r="X533" i="39"/>
  <c r="X534" i="39"/>
  <c r="X535" i="39"/>
  <c r="X536" i="39"/>
  <c r="X537" i="39"/>
  <c r="X538" i="39"/>
  <c r="X539" i="39"/>
  <c r="X540" i="39"/>
  <c r="X541" i="39"/>
  <c r="X542" i="39"/>
  <c r="X543" i="39"/>
  <c r="X544" i="39"/>
  <c r="X545" i="39"/>
  <c r="X546" i="39"/>
  <c r="X547" i="39"/>
  <c r="X548" i="39"/>
  <c r="X549" i="39"/>
  <c r="X550" i="39"/>
  <c r="X551" i="39"/>
  <c r="X552" i="39"/>
  <c r="X553" i="39"/>
  <c r="X554" i="39"/>
  <c r="X555" i="39"/>
  <c r="X556" i="39"/>
  <c r="X557" i="39"/>
  <c r="X558" i="39"/>
  <c r="X559" i="39"/>
  <c r="X560" i="39"/>
  <c r="X561" i="39"/>
  <c r="X562" i="39"/>
  <c r="X563" i="39"/>
  <c r="X564" i="39"/>
  <c r="X565" i="39"/>
  <c r="X566" i="39"/>
  <c r="X567" i="39"/>
  <c r="X568" i="39"/>
  <c r="X569" i="39"/>
  <c r="X570" i="39"/>
  <c r="X571" i="39"/>
  <c r="X572" i="39"/>
  <c r="X573" i="39"/>
  <c r="X574" i="39"/>
  <c r="X575" i="39"/>
  <c r="X576" i="39"/>
  <c r="X577" i="39"/>
  <c r="X578" i="39"/>
  <c r="X579" i="39"/>
  <c r="X580" i="39"/>
  <c r="X581" i="39"/>
  <c r="X582" i="39"/>
  <c r="X583" i="39"/>
  <c r="X584" i="39"/>
  <c r="X585" i="39"/>
  <c r="X586" i="39"/>
  <c r="X587" i="39"/>
  <c r="X588" i="39"/>
  <c r="X589" i="39"/>
  <c r="X590" i="39"/>
  <c r="X591" i="39"/>
  <c r="X592" i="39"/>
  <c r="X593" i="39"/>
  <c r="X594" i="39"/>
  <c r="X595" i="39"/>
  <c r="X596" i="39"/>
  <c r="X597" i="39"/>
  <c r="X598" i="39"/>
  <c r="X599" i="39"/>
  <c r="X600" i="39"/>
  <c r="X601" i="39"/>
  <c r="X602" i="39"/>
  <c r="X603" i="39"/>
  <c r="X604" i="39"/>
  <c r="X605" i="39"/>
  <c r="X606" i="39"/>
  <c r="X607" i="39"/>
  <c r="X608" i="39"/>
  <c r="X609" i="39"/>
  <c r="X610" i="39"/>
  <c r="X611" i="39"/>
  <c r="X612" i="39"/>
  <c r="X613" i="39"/>
  <c r="X614" i="39"/>
  <c r="X615" i="39"/>
  <c r="X616" i="39"/>
  <c r="X617" i="39"/>
  <c r="X618" i="39"/>
  <c r="X619" i="39"/>
  <c r="X620" i="39"/>
  <c r="X621" i="39"/>
  <c r="X622" i="39"/>
  <c r="X623" i="39"/>
  <c r="X624" i="39"/>
  <c r="X625" i="39"/>
  <c r="X626" i="39"/>
  <c r="X627" i="39"/>
  <c r="X628" i="39"/>
  <c r="X629" i="39"/>
  <c r="X630" i="39"/>
  <c r="X631" i="39"/>
  <c r="X632" i="39"/>
  <c r="X633" i="39"/>
  <c r="X634" i="39"/>
  <c r="X635" i="39"/>
  <c r="X636" i="39"/>
  <c r="X637" i="39"/>
  <c r="X638" i="39"/>
  <c r="X639" i="39"/>
  <c r="X640" i="39"/>
  <c r="X641" i="39"/>
  <c r="X642" i="39"/>
  <c r="X643" i="39"/>
  <c r="X644" i="39"/>
  <c r="X645" i="39"/>
  <c r="X646" i="39"/>
  <c r="X647" i="39"/>
  <c r="X648" i="39"/>
  <c r="X649" i="39"/>
  <c r="X650" i="39"/>
  <c r="X651" i="39"/>
  <c r="X652" i="39"/>
  <c r="X653" i="39"/>
  <c r="X654" i="39"/>
  <c r="X655" i="39"/>
  <c r="X656" i="39"/>
  <c r="X657" i="39"/>
  <c r="X658" i="39"/>
  <c r="X659" i="39"/>
  <c r="X660" i="39"/>
  <c r="X661" i="39"/>
  <c r="X662" i="39"/>
  <c r="X663" i="39"/>
  <c r="X664" i="39"/>
  <c r="X665" i="39"/>
  <c r="X666" i="39"/>
  <c r="X667" i="39"/>
  <c r="X668" i="39"/>
  <c r="X669" i="39"/>
  <c r="X670" i="39"/>
  <c r="X671" i="39"/>
  <c r="X672" i="39"/>
  <c r="X673" i="39"/>
  <c r="X674" i="39"/>
  <c r="X675" i="39"/>
  <c r="X676" i="39"/>
  <c r="X677" i="39"/>
  <c r="X678" i="39"/>
  <c r="X679" i="39"/>
  <c r="X680" i="39"/>
  <c r="X681" i="39"/>
  <c r="X682" i="39"/>
  <c r="X683" i="39"/>
  <c r="X684" i="39"/>
  <c r="X685" i="39"/>
  <c r="X686" i="39"/>
  <c r="X687" i="39"/>
  <c r="X688" i="39"/>
  <c r="X689" i="39"/>
  <c r="X690" i="39"/>
  <c r="X691" i="39"/>
  <c r="X692" i="39"/>
  <c r="X693" i="39"/>
  <c r="X694" i="39"/>
  <c r="X695" i="39"/>
  <c r="X696" i="39"/>
  <c r="X697" i="39"/>
  <c r="X698" i="39"/>
  <c r="X699" i="39"/>
  <c r="X700" i="39"/>
  <c r="X701" i="39"/>
  <c r="X702" i="39"/>
  <c r="X703" i="39"/>
  <c r="X704" i="39"/>
  <c r="X705" i="39"/>
  <c r="X706" i="39"/>
  <c r="X707" i="39"/>
  <c r="X708" i="39"/>
  <c r="X709" i="39"/>
  <c r="X710" i="39"/>
  <c r="X711" i="39"/>
  <c r="X712" i="39"/>
  <c r="X713" i="39"/>
  <c r="X714" i="39"/>
  <c r="X715" i="39"/>
  <c r="X716" i="39"/>
  <c r="X717" i="39"/>
  <c r="X718" i="39"/>
  <c r="X719" i="39"/>
  <c r="X720" i="39"/>
  <c r="X721" i="39"/>
  <c r="X722" i="39"/>
  <c r="X723" i="39"/>
  <c r="X724" i="39"/>
  <c r="X725" i="39"/>
  <c r="X726" i="39"/>
  <c r="X727" i="39"/>
  <c r="X728" i="39"/>
  <c r="X729" i="39"/>
  <c r="X730" i="39"/>
  <c r="X731" i="39"/>
  <c r="X732" i="39"/>
  <c r="X733" i="39"/>
  <c r="X734" i="39"/>
  <c r="X735" i="39"/>
  <c r="X736" i="39"/>
  <c r="X737" i="39"/>
  <c r="X738" i="39"/>
  <c r="X739" i="39"/>
  <c r="X740" i="39"/>
  <c r="X741" i="39"/>
  <c r="X742" i="39"/>
  <c r="X743" i="39"/>
  <c r="X744" i="39"/>
  <c r="X745" i="39"/>
  <c r="X746" i="39"/>
  <c r="X747" i="39"/>
  <c r="X748" i="39"/>
  <c r="X749" i="39"/>
  <c r="X750" i="39"/>
  <c r="X751" i="39"/>
  <c r="X752" i="39"/>
  <c r="X753" i="39"/>
  <c r="X754" i="39"/>
  <c r="X755" i="39"/>
  <c r="X756" i="39"/>
  <c r="X757" i="39"/>
  <c r="X758" i="39"/>
  <c r="X759" i="39"/>
  <c r="X760" i="39"/>
  <c r="X761" i="39"/>
  <c r="X762" i="39"/>
  <c r="X763" i="39"/>
  <c r="X764" i="39"/>
  <c r="X765" i="39"/>
  <c r="X766" i="39"/>
  <c r="X767" i="39"/>
  <c r="X768" i="39"/>
  <c r="X769" i="39"/>
  <c r="X770" i="39"/>
  <c r="X771" i="39"/>
  <c r="X772" i="39"/>
  <c r="X773" i="39"/>
  <c r="X774" i="39"/>
  <c r="X775" i="39"/>
  <c r="X776" i="39"/>
  <c r="X777" i="39"/>
  <c r="X778" i="39"/>
  <c r="X779" i="39"/>
  <c r="X780" i="39"/>
  <c r="X781" i="39"/>
  <c r="X782" i="39"/>
  <c r="X783" i="39"/>
  <c r="X784" i="39"/>
  <c r="X785" i="39"/>
  <c r="X786" i="39"/>
  <c r="X787" i="39"/>
  <c r="X788" i="39"/>
  <c r="X789" i="39"/>
  <c r="X790" i="39"/>
  <c r="X791" i="39"/>
  <c r="X792" i="39"/>
  <c r="X793" i="39"/>
  <c r="X794" i="39"/>
  <c r="X795" i="39"/>
  <c r="X796" i="39"/>
  <c r="X797" i="39"/>
  <c r="X798" i="39"/>
  <c r="X799" i="39"/>
  <c r="X800" i="39"/>
  <c r="X801" i="39"/>
  <c r="X802" i="39"/>
  <c r="X803" i="39"/>
  <c r="X804" i="39"/>
  <c r="X805" i="39"/>
  <c r="X806" i="39"/>
  <c r="X807" i="39"/>
  <c r="X808" i="39"/>
  <c r="X809" i="39"/>
  <c r="X810" i="39"/>
  <c r="X811" i="39"/>
  <c r="X812" i="39"/>
  <c r="X813" i="39"/>
  <c r="X814" i="39"/>
  <c r="X815" i="39"/>
  <c r="X816" i="39"/>
  <c r="X817" i="39"/>
  <c r="X818" i="39"/>
  <c r="X819" i="39"/>
  <c r="X820" i="39"/>
  <c r="X821" i="39"/>
  <c r="X822" i="39"/>
  <c r="X823" i="39"/>
  <c r="X824" i="39"/>
  <c r="X825" i="39"/>
  <c r="X826" i="39"/>
  <c r="X827" i="39"/>
  <c r="X828" i="39"/>
  <c r="X829" i="39"/>
  <c r="X830" i="39"/>
  <c r="X831" i="39"/>
  <c r="X832" i="39"/>
  <c r="X833" i="39"/>
  <c r="X834" i="39"/>
  <c r="X835" i="39"/>
  <c r="X836" i="39"/>
  <c r="X837" i="39"/>
  <c r="X838" i="39"/>
  <c r="X839" i="39"/>
  <c r="X840" i="39"/>
  <c r="X841" i="39"/>
  <c r="X842" i="39"/>
  <c r="X843" i="39"/>
  <c r="X844" i="39"/>
  <c r="X845" i="39"/>
  <c r="X846" i="39"/>
  <c r="X847" i="39"/>
  <c r="X848" i="39"/>
  <c r="X849" i="39"/>
  <c r="X850" i="39"/>
  <c r="X851" i="39"/>
  <c r="X852" i="39"/>
  <c r="X853" i="39"/>
  <c r="X854" i="39"/>
  <c r="X855" i="39"/>
  <c r="X856" i="39"/>
  <c r="X857" i="39"/>
  <c r="X858" i="39"/>
  <c r="X859" i="39"/>
  <c r="X860" i="39"/>
  <c r="X861" i="39"/>
  <c r="X862" i="39"/>
  <c r="X863" i="39"/>
  <c r="X864" i="39"/>
  <c r="X865" i="39"/>
  <c r="X866" i="39"/>
  <c r="X867" i="39"/>
  <c r="X868" i="39"/>
  <c r="X869" i="39"/>
  <c r="X870" i="39"/>
  <c r="X871" i="39"/>
  <c r="X872" i="39"/>
  <c r="X873" i="39"/>
  <c r="X874" i="39"/>
  <c r="X875" i="39"/>
  <c r="X876" i="39"/>
  <c r="X877" i="39"/>
  <c r="X878" i="39"/>
  <c r="X879" i="39"/>
  <c r="X880" i="39"/>
  <c r="X881" i="39"/>
  <c r="X882" i="39"/>
  <c r="X883" i="39"/>
  <c r="X884" i="39"/>
  <c r="X885" i="39"/>
  <c r="X886" i="39"/>
  <c r="X887" i="39"/>
  <c r="X888" i="39"/>
  <c r="X889" i="39"/>
  <c r="X890" i="39"/>
  <c r="X891" i="39"/>
  <c r="X892" i="39"/>
  <c r="X893" i="39"/>
  <c r="X894" i="39"/>
  <c r="X895" i="39"/>
  <c r="X896" i="39"/>
  <c r="X897" i="39"/>
  <c r="X898" i="39"/>
  <c r="X899" i="39"/>
  <c r="X900" i="39"/>
  <c r="X901" i="39"/>
  <c r="X902" i="39"/>
  <c r="X903" i="39"/>
  <c r="X904" i="39"/>
  <c r="X905" i="39"/>
  <c r="X906" i="39"/>
  <c r="X907" i="39"/>
  <c r="X908" i="39"/>
  <c r="X909" i="39"/>
  <c r="X910" i="39"/>
  <c r="X911" i="39"/>
  <c r="X912" i="39"/>
  <c r="X913" i="39"/>
  <c r="X914" i="39"/>
  <c r="X915" i="39"/>
  <c r="X916" i="39"/>
  <c r="X917" i="39"/>
  <c r="X918" i="39"/>
  <c r="X919" i="39"/>
  <c r="X920" i="39"/>
  <c r="X921" i="39"/>
  <c r="X922" i="39"/>
  <c r="X923" i="39"/>
  <c r="X924" i="39"/>
  <c r="X925" i="39"/>
  <c r="X926" i="39"/>
  <c r="X927" i="39"/>
  <c r="X928" i="39"/>
  <c r="X929" i="39"/>
  <c r="X930" i="39"/>
  <c r="X931" i="39"/>
  <c r="X932" i="39"/>
  <c r="X933" i="39"/>
  <c r="X934" i="39"/>
  <c r="X935" i="39"/>
  <c r="X936" i="39"/>
  <c r="X937" i="39"/>
  <c r="X938" i="39"/>
  <c r="X939" i="39"/>
  <c r="X940" i="39"/>
  <c r="X941" i="39"/>
  <c r="X942" i="39"/>
  <c r="X943" i="39"/>
  <c r="X944" i="39"/>
  <c r="X945" i="39"/>
  <c r="X946" i="39"/>
  <c r="X947" i="39"/>
  <c r="X948" i="39"/>
  <c r="X949" i="39"/>
  <c r="X950" i="39"/>
  <c r="X951" i="39"/>
  <c r="X952" i="39"/>
  <c r="X953" i="39"/>
  <c r="X954" i="39"/>
  <c r="X955" i="39"/>
  <c r="X956" i="39"/>
  <c r="X957" i="39"/>
  <c r="X958" i="39"/>
  <c r="X959" i="39"/>
  <c r="X960" i="39"/>
  <c r="X961" i="39"/>
  <c r="X962" i="39"/>
  <c r="X963" i="39"/>
  <c r="X964" i="39"/>
  <c r="X965" i="39"/>
  <c r="X966" i="39"/>
  <c r="X967" i="39"/>
  <c r="X968" i="39"/>
  <c r="X969" i="39"/>
  <c r="X970" i="39"/>
  <c r="X971" i="39"/>
  <c r="X972" i="39"/>
  <c r="X973" i="39"/>
  <c r="X974" i="39"/>
  <c r="X975" i="39"/>
  <c r="X976" i="39"/>
  <c r="X977" i="39"/>
  <c r="X978" i="39"/>
  <c r="X979" i="39"/>
  <c r="X980" i="39"/>
  <c r="X981" i="39"/>
  <c r="X982" i="39"/>
  <c r="X983" i="39"/>
  <c r="X984" i="39"/>
  <c r="X985" i="39"/>
  <c r="X986" i="39"/>
  <c r="X987" i="39"/>
  <c r="X988" i="39"/>
  <c r="X989" i="39"/>
  <c r="X990" i="39"/>
  <c r="X991" i="39"/>
  <c r="X992" i="39"/>
  <c r="X993" i="39"/>
  <c r="X994" i="39"/>
  <c r="X995" i="39"/>
  <c r="X996" i="39"/>
  <c r="X997" i="39"/>
  <c r="X998" i="39"/>
  <c r="X999" i="39"/>
  <c r="X1000" i="39"/>
  <c r="X1001" i="39"/>
  <c r="X1002" i="39"/>
  <c r="X1003" i="39"/>
  <c r="X1004" i="39"/>
  <c r="X1005" i="39"/>
  <c r="X1006" i="39"/>
  <c r="X1007" i="39"/>
  <c r="X1008" i="39"/>
  <c r="X1009" i="39"/>
  <c r="X1010" i="39"/>
  <c r="X1011" i="39"/>
  <c r="X1012" i="39"/>
  <c r="X1013" i="39"/>
  <c r="X1014" i="39"/>
  <c r="X1015" i="39"/>
  <c r="X1016" i="39"/>
  <c r="X1017" i="39"/>
  <c r="X1018" i="39"/>
  <c r="X1019" i="39"/>
  <c r="X1020" i="39"/>
  <c r="X1021" i="39"/>
  <c r="X1022" i="39"/>
  <c r="X1023" i="39"/>
  <c r="X1024" i="39"/>
  <c r="X1025" i="39"/>
  <c r="X1026" i="39"/>
  <c r="X1027" i="39"/>
  <c r="X1028" i="39"/>
  <c r="X1029" i="39"/>
  <c r="X1030" i="39"/>
  <c r="X1031" i="39"/>
  <c r="X1032" i="39"/>
  <c r="X1033" i="39"/>
  <c r="X1034" i="39"/>
  <c r="X1035" i="39"/>
  <c r="X1036" i="39"/>
  <c r="X1037" i="39"/>
  <c r="X1038" i="39"/>
  <c r="X1039" i="39"/>
  <c r="X1040" i="39"/>
  <c r="X1041" i="39"/>
  <c r="X1042" i="39"/>
  <c r="X1043" i="39"/>
  <c r="X1044" i="39"/>
  <c r="X1045" i="39"/>
  <c r="X1046" i="39"/>
  <c r="X1047" i="39"/>
  <c r="X1048" i="39"/>
  <c r="X1049" i="39"/>
  <c r="X1050" i="39"/>
  <c r="X1051" i="39"/>
  <c r="X1052" i="39"/>
  <c r="X1053" i="39"/>
  <c r="X1054" i="39"/>
  <c r="X1055" i="39"/>
  <c r="X1056" i="39"/>
  <c r="X1057" i="39"/>
  <c r="X1058" i="39"/>
  <c r="X1059" i="39"/>
  <c r="X1060" i="39"/>
  <c r="X1061" i="39"/>
  <c r="X1062" i="39"/>
  <c r="X1063" i="39"/>
  <c r="X1064" i="39"/>
  <c r="X1065" i="39"/>
  <c r="X1066" i="39"/>
  <c r="X1067" i="39"/>
  <c r="X1068" i="39"/>
  <c r="X1069" i="39"/>
  <c r="X1070" i="39"/>
  <c r="X1071" i="39"/>
  <c r="X1072" i="39"/>
  <c r="X1073" i="39"/>
  <c r="X1074" i="39"/>
  <c r="X1075" i="39"/>
  <c r="X1076" i="39"/>
  <c r="X1077" i="39"/>
  <c r="X1078" i="39"/>
  <c r="X1079" i="39"/>
  <c r="X1080" i="39"/>
  <c r="X1081" i="39"/>
  <c r="X1082" i="39"/>
  <c r="X1083" i="39"/>
  <c r="X1084" i="39"/>
  <c r="X1085" i="39"/>
  <c r="X1086" i="39"/>
  <c r="X1087" i="39"/>
  <c r="X1088" i="39"/>
  <c r="X1089" i="39"/>
  <c r="X1090" i="39"/>
  <c r="X1091" i="39"/>
  <c r="X1092" i="39"/>
  <c r="X1093" i="39"/>
  <c r="X1094" i="39"/>
  <c r="X1095" i="39"/>
  <c r="X1096" i="39"/>
  <c r="X1097" i="39"/>
  <c r="X1098" i="39"/>
  <c r="X1099" i="39"/>
  <c r="X1100" i="39"/>
  <c r="X1101" i="39"/>
  <c r="X1102" i="39"/>
  <c r="X1103" i="39"/>
  <c r="X1104" i="39"/>
  <c r="X1105" i="39"/>
  <c r="X1106" i="39"/>
  <c r="X1107" i="39"/>
  <c r="X1108" i="39"/>
  <c r="X1109" i="39"/>
  <c r="X1110" i="39"/>
  <c r="X1111" i="39"/>
  <c r="X1112" i="39"/>
  <c r="X1113" i="39"/>
  <c r="X1114" i="39"/>
  <c r="X1115" i="39"/>
  <c r="X1116" i="39"/>
  <c r="X1117" i="39"/>
  <c r="X1118" i="39"/>
  <c r="X1119" i="39"/>
  <c r="X1120" i="39"/>
  <c r="X1121" i="39"/>
  <c r="X1122" i="39"/>
  <c r="X1123" i="39"/>
  <c r="X1124" i="39"/>
  <c r="X1125" i="39"/>
  <c r="X1126" i="39"/>
  <c r="X1127" i="39"/>
  <c r="X1128" i="39"/>
  <c r="X1129" i="39"/>
  <c r="X1130" i="39"/>
  <c r="X1131" i="39"/>
  <c r="X1132" i="39"/>
  <c r="X1133" i="39"/>
  <c r="X1134" i="39"/>
  <c r="X1135" i="39"/>
  <c r="X1136" i="39"/>
  <c r="X1137" i="39"/>
  <c r="X1138" i="39"/>
  <c r="X1139" i="39"/>
  <c r="X1140" i="39"/>
  <c r="X1141" i="39"/>
  <c r="X1142" i="39"/>
  <c r="X1143" i="39"/>
  <c r="X1144" i="39"/>
  <c r="X1145" i="39"/>
  <c r="X1146" i="39"/>
  <c r="X1147" i="39"/>
  <c r="X1148" i="39"/>
  <c r="X1149" i="39"/>
  <c r="X1150" i="39"/>
  <c r="X1151" i="39"/>
  <c r="X1152" i="39"/>
  <c r="X1153" i="39"/>
  <c r="X1154" i="39"/>
  <c r="X1155" i="39"/>
  <c r="X1156" i="39"/>
  <c r="X1157" i="39"/>
  <c r="X1158" i="39"/>
  <c r="X1159" i="39"/>
  <c r="X1160" i="39"/>
  <c r="X1161" i="39"/>
  <c r="X1162" i="39"/>
  <c r="X1163" i="39"/>
  <c r="X1164" i="39"/>
  <c r="X1165" i="39"/>
  <c r="X1166" i="39"/>
  <c r="X1167" i="39"/>
  <c r="X1168" i="39"/>
  <c r="X1169" i="39"/>
  <c r="X1170" i="39"/>
  <c r="X1171" i="39"/>
  <c r="X1172" i="39"/>
  <c r="X1173" i="39"/>
  <c r="X1174" i="39"/>
  <c r="X1175" i="39"/>
  <c r="X1176" i="39"/>
  <c r="X1177" i="39"/>
  <c r="X1178" i="39"/>
  <c r="X1179" i="39"/>
  <c r="X1180" i="39"/>
  <c r="X1181" i="39"/>
  <c r="X1182" i="39"/>
  <c r="X1183" i="39"/>
  <c r="X1184" i="39"/>
  <c r="X1185" i="39"/>
  <c r="X1186" i="39"/>
  <c r="X1187" i="39"/>
  <c r="X1188" i="39"/>
  <c r="X1189" i="39"/>
  <c r="X1190" i="39"/>
  <c r="X1191" i="39"/>
  <c r="X1192" i="39"/>
  <c r="X1193" i="39"/>
  <c r="X1194" i="39"/>
  <c r="X1195" i="39"/>
  <c r="X1196" i="39"/>
  <c r="X1197" i="39"/>
  <c r="X1198" i="39"/>
  <c r="X1199" i="39"/>
  <c r="X1200" i="39"/>
  <c r="X1201" i="39"/>
  <c r="X1202" i="39"/>
  <c r="X1203" i="39"/>
  <c r="X1204" i="39"/>
  <c r="X1205" i="39"/>
  <c r="X1206" i="39"/>
  <c r="X1207" i="39"/>
  <c r="X1208" i="39"/>
  <c r="X1209" i="39"/>
  <c r="X1210" i="39"/>
  <c r="X1211" i="39"/>
  <c r="X1212" i="39"/>
  <c r="X1213" i="39"/>
  <c r="X1214" i="39"/>
  <c r="X1215" i="39"/>
  <c r="X1216" i="39"/>
  <c r="X1217" i="39"/>
  <c r="X1218" i="39"/>
  <c r="X1219" i="39"/>
  <c r="X1220" i="39"/>
  <c r="X1221" i="39"/>
  <c r="X1222" i="39"/>
  <c r="X1223" i="39"/>
  <c r="X1224" i="39"/>
  <c r="X1225" i="39"/>
  <c r="X1226" i="39"/>
  <c r="X1227" i="39"/>
  <c r="X1228" i="39"/>
  <c r="X1229" i="39"/>
  <c r="X1230" i="39"/>
  <c r="X1231" i="39"/>
  <c r="X1232" i="39"/>
  <c r="X1233" i="39"/>
  <c r="X1234" i="39"/>
  <c r="X1235" i="39"/>
  <c r="X1236" i="39"/>
  <c r="X1237" i="39"/>
  <c r="X1238" i="39"/>
  <c r="X1239" i="39"/>
  <c r="X1240" i="39"/>
  <c r="X1241" i="39"/>
  <c r="X1242" i="39"/>
  <c r="X1243" i="39"/>
  <c r="X1244" i="39"/>
  <c r="X1245" i="39"/>
  <c r="X1246" i="39"/>
  <c r="X1247" i="39"/>
  <c r="X1248" i="39"/>
  <c r="X1249" i="39"/>
  <c r="X1250" i="39"/>
  <c r="X1251" i="39"/>
  <c r="X1252" i="39"/>
  <c r="X1253" i="39"/>
  <c r="X1254" i="39"/>
  <c r="X1255" i="39"/>
  <c r="X1256" i="39"/>
  <c r="X1257" i="39"/>
  <c r="X1258" i="39"/>
  <c r="X1259" i="39"/>
  <c r="X1260" i="39"/>
  <c r="X1261" i="39"/>
  <c r="X1262" i="39"/>
  <c r="X1263" i="39"/>
  <c r="X1264" i="39"/>
  <c r="X1265" i="39"/>
  <c r="X1266" i="39"/>
  <c r="X1267" i="39"/>
  <c r="X1268" i="39"/>
  <c r="X1269" i="39"/>
  <c r="X1270" i="39"/>
  <c r="X1271" i="39"/>
  <c r="X1272" i="39"/>
  <c r="X1273" i="39"/>
  <c r="X1274" i="39"/>
  <c r="X1275" i="39"/>
  <c r="X1276" i="39"/>
  <c r="X1277" i="39"/>
  <c r="X1278" i="39"/>
  <c r="X1279" i="39"/>
  <c r="X1280" i="39"/>
  <c r="X1281" i="39"/>
  <c r="X1282" i="39"/>
  <c r="X1283" i="39"/>
  <c r="X1284" i="39"/>
  <c r="X1285" i="39"/>
  <c r="X1286" i="39"/>
  <c r="X1287" i="39"/>
  <c r="X1288" i="39"/>
  <c r="X1289" i="39"/>
  <c r="X1290" i="39"/>
  <c r="X1291" i="39"/>
  <c r="X1292" i="39"/>
  <c r="X1293" i="39"/>
  <c r="X1294" i="39"/>
  <c r="X1295" i="39"/>
  <c r="X1296" i="39"/>
  <c r="X1297" i="39"/>
  <c r="X1298" i="39"/>
  <c r="X1299" i="39"/>
  <c r="X1300" i="39"/>
  <c r="X1301" i="39"/>
  <c r="X1302" i="39"/>
  <c r="X1303" i="39"/>
  <c r="X1304" i="39"/>
  <c r="X1305" i="39"/>
  <c r="X1306" i="39"/>
  <c r="X1307" i="39"/>
  <c r="X1308" i="39"/>
  <c r="X1309" i="39"/>
  <c r="X1310" i="39"/>
  <c r="X1311" i="39"/>
  <c r="X1312" i="39"/>
  <c r="X1313" i="39"/>
  <c r="X1314" i="39"/>
  <c r="X1315" i="39"/>
  <c r="X1316" i="39"/>
  <c r="X1317" i="39"/>
  <c r="X1318" i="39"/>
  <c r="X1319" i="39"/>
  <c r="X1320" i="39"/>
  <c r="X1321" i="39"/>
  <c r="X1322" i="39"/>
  <c r="X1323" i="39"/>
  <c r="X1324" i="39"/>
  <c r="X1325" i="39"/>
  <c r="X1326" i="39"/>
  <c r="X1327" i="39"/>
  <c r="X1328" i="39"/>
  <c r="X1329" i="39"/>
  <c r="X1330" i="39"/>
  <c r="X1331" i="39"/>
  <c r="X1332" i="39"/>
  <c r="X1333" i="39"/>
  <c r="X1334" i="39"/>
  <c r="X1335" i="39"/>
  <c r="X1336" i="39"/>
  <c r="X1337" i="39"/>
  <c r="X1338" i="39"/>
  <c r="X1339" i="39"/>
  <c r="X1340" i="39"/>
  <c r="X1341" i="39"/>
  <c r="X1342" i="39"/>
  <c r="X1343" i="39"/>
  <c r="X1344" i="39"/>
  <c r="X1345" i="39"/>
  <c r="X1346" i="39"/>
  <c r="X1347" i="39"/>
  <c r="X1348" i="39"/>
  <c r="X1349" i="39"/>
  <c r="X1350" i="39"/>
  <c r="X1351" i="39"/>
  <c r="X1352" i="39"/>
  <c r="X1353" i="39"/>
  <c r="X1354" i="39"/>
  <c r="X1355" i="39"/>
  <c r="X1356" i="39"/>
  <c r="X1357" i="39"/>
  <c r="X1358" i="39"/>
  <c r="X1359" i="39"/>
  <c r="X1360" i="39"/>
  <c r="X1361" i="39"/>
  <c r="X1362" i="39"/>
  <c r="X1363" i="39"/>
  <c r="X1364" i="39"/>
  <c r="X1365" i="39"/>
  <c r="X1366" i="39"/>
  <c r="X1367" i="39"/>
  <c r="X1368" i="39"/>
  <c r="X1369" i="39"/>
  <c r="X1370" i="39"/>
  <c r="X1371" i="39"/>
  <c r="X1372" i="39"/>
  <c r="X1373" i="39"/>
  <c r="X1374" i="39"/>
  <c r="X1375" i="39"/>
  <c r="X1376" i="39"/>
  <c r="X1377" i="39"/>
  <c r="X1378" i="39"/>
  <c r="X1379" i="39"/>
  <c r="X1380" i="39"/>
  <c r="X1381" i="39"/>
  <c r="X1382" i="39"/>
  <c r="X1383" i="39"/>
  <c r="X1384" i="39"/>
  <c r="X1385" i="39"/>
  <c r="X1386" i="39"/>
  <c r="X1387" i="39"/>
  <c r="X1388" i="39"/>
  <c r="X1389" i="39"/>
  <c r="X1390" i="39"/>
  <c r="X1391" i="39"/>
  <c r="X1392" i="39"/>
  <c r="X1393" i="39"/>
  <c r="X1394" i="39"/>
  <c r="X1395" i="39"/>
  <c r="X1396" i="39"/>
  <c r="X1397" i="39"/>
  <c r="X1398" i="39"/>
  <c r="X1399" i="39"/>
  <c r="X1400" i="39"/>
  <c r="X1401" i="39"/>
  <c r="X1402" i="39"/>
  <c r="X1403" i="39"/>
  <c r="X1404" i="39"/>
  <c r="X1405" i="39"/>
  <c r="X1406" i="39"/>
  <c r="X1407" i="39"/>
  <c r="X1408" i="39"/>
  <c r="X1409" i="39"/>
  <c r="X1410" i="39"/>
  <c r="X1411" i="39"/>
  <c r="X1412" i="39"/>
  <c r="X1413" i="39"/>
  <c r="X1414" i="39"/>
  <c r="X1415" i="39"/>
  <c r="X1416" i="39"/>
  <c r="X1417" i="39"/>
  <c r="X1418" i="39"/>
  <c r="X1419" i="39"/>
  <c r="X1420" i="39"/>
  <c r="X1421" i="39"/>
  <c r="X1422" i="39"/>
  <c r="X1423" i="39"/>
  <c r="X1424" i="39"/>
  <c r="X1425" i="39"/>
  <c r="X1426" i="39"/>
  <c r="X1427" i="39"/>
  <c r="X1428" i="39"/>
  <c r="X1429" i="39"/>
  <c r="X1430" i="39"/>
  <c r="X1431" i="39"/>
  <c r="X1432" i="39"/>
  <c r="X1433" i="39"/>
  <c r="X1434" i="39"/>
  <c r="X1435" i="39"/>
  <c r="X1436" i="39"/>
  <c r="X1437" i="39"/>
  <c r="X1438" i="39"/>
  <c r="X1439" i="39"/>
  <c r="X1440" i="39"/>
  <c r="X1441" i="39"/>
  <c r="X1442" i="39"/>
  <c r="X1443" i="39"/>
  <c r="X1444" i="39"/>
  <c r="X1445" i="39"/>
  <c r="X1446" i="39"/>
  <c r="X1447" i="39"/>
  <c r="X1448" i="39"/>
  <c r="X1449" i="39"/>
  <c r="X1450" i="39"/>
  <c r="X1451" i="39"/>
  <c r="X1452" i="39"/>
  <c r="X1453" i="39"/>
  <c r="X1454" i="39"/>
  <c r="X1455" i="39"/>
  <c r="X1456" i="39"/>
  <c r="X1457" i="39"/>
  <c r="X1458" i="39"/>
  <c r="X1459" i="39"/>
  <c r="X1460" i="39"/>
  <c r="X1461" i="39"/>
  <c r="X1462" i="39"/>
  <c r="X1463" i="39"/>
  <c r="X1464" i="39"/>
  <c r="X1465" i="39"/>
  <c r="X1466" i="39"/>
  <c r="X1467" i="39"/>
  <c r="X1468" i="39"/>
  <c r="X1469" i="39"/>
  <c r="X1470" i="39"/>
  <c r="X1471" i="39"/>
  <c r="X1472" i="39"/>
  <c r="X1473" i="39"/>
  <c r="X1474" i="39"/>
  <c r="X1475" i="39"/>
  <c r="X1476" i="39"/>
  <c r="X1477" i="39"/>
  <c r="X1478" i="39"/>
  <c r="X1479" i="39"/>
  <c r="X1480" i="39"/>
  <c r="X1481" i="39"/>
  <c r="X1482" i="39"/>
  <c r="X1483" i="39"/>
  <c r="X1484" i="39"/>
  <c r="X1485" i="39"/>
  <c r="X1486" i="39"/>
  <c r="X1487" i="39"/>
  <c r="X1488" i="39"/>
  <c r="X1489" i="39"/>
  <c r="X1490" i="39"/>
  <c r="X1491" i="39"/>
  <c r="X1492" i="39"/>
  <c r="X1493" i="39"/>
  <c r="X1494" i="39"/>
  <c r="X1495" i="39"/>
  <c r="X1496" i="39"/>
  <c r="X1497" i="39"/>
  <c r="X1498" i="39"/>
  <c r="X1499" i="39"/>
  <c r="X1500" i="39"/>
  <c r="X1501" i="39"/>
  <c r="X1502" i="39"/>
  <c r="X1503" i="39"/>
  <c r="X1504" i="39"/>
  <c r="X1505" i="39"/>
  <c r="X1506" i="39"/>
  <c r="X1507" i="39"/>
  <c r="X1508" i="39"/>
  <c r="X1509" i="39"/>
  <c r="X1510" i="39"/>
  <c r="X1511" i="39"/>
  <c r="X1512" i="39"/>
  <c r="X1513" i="39"/>
  <c r="X1514" i="39"/>
  <c r="X1515" i="39"/>
  <c r="X1516" i="39"/>
  <c r="X1517" i="39"/>
  <c r="X1518" i="39"/>
  <c r="X1519" i="39"/>
  <c r="X1520" i="39"/>
  <c r="X1521" i="39"/>
  <c r="X1522" i="39"/>
  <c r="X1523" i="39"/>
  <c r="X1524" i="39"/>
  <c r="X1525" i="39"/>
  <c r="X1526" i="39"/>
  <c r="X1527" i="39"/>
  <c r="X1528" i="39"/>
  <c r="X1529" i="39"/>
  <c r="X1530" i="39"/>
  <c r="X1531" i="39"/>
  <c r="X1532" i="39"/>
  <c r="X1533" i="39"/>
  <c r="X1534" i="39"/>
  <c r="X1535" i="39"/>
  <c r="X1536" i="39"/>
  <c r="X1537" i="39"/>
  <c r="X1538" i="39"/>
  <c r="X1539" i="39"/>
  <c r="X1540" i="39"/>
  <c r="X1541" i="39"/>
  <c r="X1542" i="39"/>
  <c r="X1543" i="39"/>
  <c r="X1544" i="39"/>
  <c r="X1545" i="39"/>
  <c r="X1546" i="39"/>
  <c r="X1547" i="39"/>
  <c r="X1548" i="39"/>
  <c r="X1549" i="39"/>
  <c r="X1550" i="39"/>
  <c r="X1551" i="39"/>
  <c r="X1552" i="39"/>
  <c r="X1553" i="39"/>
  <c r="X1554" i="39"/>
  <c r="X1555" i="39"/>
  <c r="X1556" i="39"/>
  <c r="X1557" i="39"/>
  <c r="X1558" i="39"/>
  <c r="X1559" i="39"/>
  <c r="X1560" i="39"/>
  <c r="X1561" i="39"/>
  <c r="X1562" i="39"/>
  <c r="X1563" i="39"/>
  <c r="X1564" i="39"/>
  <c r="X1565" i="39"/>
  <c r="X1566" i="39"/>
  <c r="X1567" i="39"/>
  <c r="X1568" i="39"/>
  <c r="X1569" i="39"/>
  <c r="X1570" i="39"/>
  <c r="X1571" i="39"/>
  <c r="X1572" i="39"/>
  <c r="X1573" i="39"/>
  <c r="X1574" i="39"/>
  <c r="X1575" i="39"/>
  <c r="X1576" i="39"/>
  <c r="X1577" i="39"/>
  <c r="X1578" i="39"/>
  <c r="X1579" i="39"/>
  <c r="X1580" i="39"/>
  <c r="X1581" i="39"/>
  <c r="X1582" i="39"/>
  <c r="X1583" i="39"/>
  <c r="X1584" i="39"/>
  <c r="X1585" i="39"/>
  <c r="X1586" i="39"/>
  <c r="X1587" i="39"/>
  <c r="X1588" i="39"/>
  <c r="X1589" i="39"/>
  <c r="X1590" i="39"/>
  <c r="X1591" i="39"/>
  <c r="X1592" i="39"/>
  <c r="X1593" i="39"/>
  <c r="X1594" i="39"/>
  <c r="X1595" i="39"/>
  <c r="X1596" i="39"/>
  <c r="X1597" i="39"/>
  <c r="X1598" i="39"/>
  <c r="X1599" i="39"/>
  <c r="X1600" i="39"/>
  <c r="X1601" i="39"/>
  <c r="X1602" i="39"/>
  <c r="X1603" i="39"/>
  <c r="X1604" i="39"/>
  <c r="X1605" i="39"/>
  <c r="X1606" i="39"/>
  <c r="X1607" i="39"/>
  <c r="X1608" i="39"/>
  <c r="X1609" i="39"/>
  <c r="X1610" i="39"/>
  <c r="X1611" i="39"/>
  <c r="X1612" i="39"/>
  <c r="X1613" i="39"/>
  <c r="X1614" i="39"/>
  <c r="X1615" i="39"/>
  <c r="X1616" i="39"/>
  <c r="X1617" i="39"/>
  <c r="X1618" i="39"/>
  <c r="X1619" i="39"/>
  <c r="X1620" i="39"/>
  <c r="X1621" i="39"/>
  <c r="X1622" i="39"/>
  <c r="X1623" i="39"/>
  <c r="X1624" i="39"/>
  <c r="X1625" i="39"/>
  <c r="X1626" i="39"/>
  <c r="X1627" i="39"/>
  <c r="X1628" i="39"/>
  <c r="X1629" i="39"/>
  <c r="X1630" i="39"/>
  <c r="X1631" i="39"/>
  <c r="X1632" i="39"/>
  <c r="X1633" i="39"/>
  <c r="X1634" i="39"/>
  <c r="X1635" i="39"/>
  <c r="X1636" i="39"/>
  <c r="X1637" i="39"/>
  <c r="X1638" i="39"/>
  <c r="X1639" i="39"/>
  <c r="X1640" i="39"/>
  <c r="X1641" i="39"/>
  <c r="X1642" i="39"/>
  <c r="X1643" i="39"/>
  <c r="X1644" i="39"/>
  <c r="X1645" i="39"/>
  <c r="X1646" i="39"/>
  <c r="X1647" i="39"/>
  <c r="X1648" i="39"/>
  <c r="X1649" i="39"/>
  <c r="X1650" i="39"/>
  <c r="X1651" i="39"/>
  <c r="X1652" i="39"/>
  <c r="X1653" i="39"/>
  <c r="X1654" i="39"/>
  <c r="X1655" i="39"/>
  <c r="X1656" i="39"/>
  <c r="X1657" i="39"/>
  <c r="X1658" i="39"/>
  <c r="X1659" i="39"/>
  <c r="X1660" i="39"/>
  <c r="X1661" i="39"/>
  <c r="X1662" i="39"/>
  <c r="X1663" i="39"/>
  <c r="X1664" i="39"/>
  <c r="X1665" i="39"/>
  <c r="X1666" i="39"/>
  <c r="X1667" i="39"/>
  <c r="X1668" i="39"/>
  <c r="X1669" i="39"/>
  <c r="X1670" i="39"/>
  <c r="X1671" i="39"/>
  <c r="X1672" i="39"/>
  <c r="X1673" i="39"/>
  <c r="X1674" i="39"/>
  <c r="X1675" i="39"/>
  <c r="X1676" i="39"/>
  <c r="X1677" i="39"/>
  <c r="X1678" i="39"/>
  <c r="X1679" i="39"/>
  <c r="X1680" i="39"/>
  <c r="X1681" i="39"/>
  <c r="X1682" i="39"/>
  <c r="X1683" i="39"/>
  <c r="X1684" i="39"/>
  <c r="X1685" i="39"/>
  <c r="X1686" i="39"/>
  <c r="X1687" i="39"/>
  <c r="X1688" i="39"/>
  <c r="X1689" i="39"/>
  <c r="X1690" i="39"/>
  <c r="X1691" i="39"/>
  <c r="X1692" i="39"/>
  <c r="X1693" i="39"/>
  <c r="X1694" i="39"/>
  <c r="X1695" i="39"/>
  <c r="X1696" i="39"/>
  <c r="X1697" i="39"/>
  <c r="X1698" i="39"/>
  <c r="X1699" i="39"/>
  <c r="X1700" i="39"/>
  <c r="X1701" i="39"/>
  <c r="X1702" i="39"/>
  <c r="X1703" i="39"/>
  <c r="X1704" i="39"/>
  <c r="X1705" i="39"/>
  <c r="X1706" i="39"/>
  <c r="X1707" i="39"/>
  <c r="X1708" i="39"/>
  <c r="X1709" i="39"/>
  <c r="X1710" i="39"/>
  <c r="X1711" i="39"/>
  <c r="X1712" i="39"/>
  <c r="X1713" i="39"/>
  <c r="X1714" i="39"/>
  <c r="X1715" i="39"/>
  <c r="X1716" i="39"/>
  <c r="X1717" i="39"/>
  <c r="X1718" i="39"/>
  <c r="X1719" i="39"/>
  <c r="X1720" i="39"/>
  <c r="X1721" i="39"/>
  <c r="X1722" i="39"/>
  <c r="X1723" i="39"/>
  <c r="X1724" i="39"/>
  <c r="X1725" i="39"/>
  <c r="X1726" i="39"/>
  <c r="X1727" i="39"/>
  <c r="X1728" i="39"/>
  <c r="X1729" i="39"/>
  <c r="X1730" i="39"/>
  <c r="X1731" i="39"/>
  <c r="X1732" i="39"/>
  <c r="X1733" i="39"/>
  <c r="X1734" i="39"/>
  <c r="X1735" i="39"/>
  <c r="X1736" i="39"/>
  <c r="X1737" i="39"/>
  <c r="X1738" i="39"/>
  <c r="X1739" i="39"/>
  <c r="X1740" i="39"/>
  <c r="X1741" i="39"/>
  <c r="X1742" i="39"/>
  <c r="X1743" i="39"/>
  <c r="X1744" i="39"/>
  <c r="X1745" i="39"/>
  <c r="X1746" i="39"/>
  <c r="X1747" i="39"/>
  <c r="X1748" i="39"/>
  <c r="X1749" i="39"/>
  <c r="X1750" i="39"/>
  <c r="X1751" i="39"/>
  <c r="X1752" i="39"/>
  <c r="X1753" i="39"/>
  <c r="X1754" i="39"/>
  <c r="X1755" i="39"/>
  <c r="X1756" i="39"/>
  <c r="X1757" i="39"/>
  <c r="X1758" i="39"/>
  <c r="X1759" i="39"/>
  <c r="X1760" i="39"/>
  <c r="X1761" i="39"/>
  <c r="X1762" i="39"/>
  <c r="X1763" i="39"/>
  <c r="X1764" i="39"/>
  <c r="X1765" i="39"/>
  <c r="X1766" i="39"/>
  <c r="X1767" i="39"/>
  <c r="X1768" i="39"/>
  <c r="X1769" i="39"/>
  <c r="X1770" i="39"/>
  <c r="X1771" i="39"/>
  <c r="X1772" i="39"/>
  <c r="X1773" i="39"/>
  <c r="X1774" i="39"/>
  <c r="X1775" i="39"/>
  <c r="X1776" i="39"/>
  <c r="X1777" i="39"/>
  <c r="X1778" i="39"/>
  <c r="X1779" i="39"/>
  <c r="X1780" i="39"/>
  <c r="X1781" i="39"/>
  <c r="X1782" i="39"/>
  <c r="X1783" i="39"/>
  <c r="X1784" i="39"/>
  <c r="X1785" i="39"/>
  <c r="X1786" i="39"/>
  <c r="X1787" i="39"/>
  <c r="X1788" i="39"/>
  <c r="X1789" i="39"/>
  <c r="X1790" i="39"/>
  <c r="X1791" i="39"/>
  <c r="X1792" i="39"/>
  <c r="X1793" i="39"/>
  <c r="X1794" i="39"/>
  <c r="X1795" i="39"/>
  <c r="X1796" i="39"/>
  <c r="X1797" i="39"/>
  <c r="X1798" i="39"/>
  <c r="X1799" i="39"/>
  <c r="X1800" i="39"/>
  <c r="X1801" i="39"/>
  <c r="X1802" i="39"/>
  <c r="X1803" i="39"/>
  <c r="X1804" i="39"/>
  <c r="X1805" i="39"/>
  <c r="X1806" i="39"/>
  <c r="X1807" i="39"/>
  <c r="X1808" i="39"/>
  <c r="X1809" i="39"/>
  <c r="X1810" i="39"/>
  <c r="X1811" i="39"/>
  <c r="X1812" i="39"/>
  <c r="X1813" i="39"/>
  <c r="X1814" i="39"/>
  <c r="X1815" i="39"/>
  <c r="X1816" i="39"/>
  <c r="X1817" i="39"/>
  <c r="X1818" i="39"/>
  <c r="X1819" i="39"/>
  <c r="X1820" i="39"/>
  <c r="X1821" i="39"/>
  <c r="X1822" i="39"/>
  <c r="X1823" i="39"/>
  <c r="X1824" i="39"/>
  <c r="X1825" i="39"/>
  <c r="X1826" i="39"/>
  <c r="X1827" i="39"/>
  <c r="X1828" i="39"/>
  <c r="X1829" i="39"/>
  <c r="X1830" i="39"/>
  <c r="X1831" i="39"/>
  <c r="X1832" i="39"/>
  <c r="X1833" i="39"/>
  <c r="X1834" i="39"/>
  <c r="X1835" i="39"/>
  <c r="X1836" i="39"/>
  <c r="X1837" i="39"/>
  <c r="X1838" i="39"/>
  <c r="X1839" i="39"/>
  <c r="X1840" i="39"/>
  <c r="X1841" i="39"/>
  <c r="X1842" i="39"/>
  <c r="X1843" i="39"/>
  <c r="X1844" i="39"/>
  <c r="X1845" i="39"/>
  <c r="X1846" i="39"/>
  <c r="X1847" i="39"/>
  <c r="X1848" i="39"/>
  <c r="X1849" i="39"/>
  <c r="X1850" i="39"/>
  <c r="X1851" i="39"/>
  <c r="X1852" i="39"/>
  <c r="X1853" i="39"/>
  <c r="X1854" i="39"/>
  <c r="X1855" i="39"/>
  <c r="X1856" i="39"/>
  <c r="X1857" i="39"/>
  <c r="X1858" i="39"/>
  <c r="X1859" i="39"/>
  <c r="X1860" i="39"/>
  <c r="X1861" i="39"/>
  <c r="X1862" i="39"/>
  <c r="X1863" i="39"/>
  <c r="X1864" i="39"/>
  <c r="X1865" i="39"/>
  <c r="X1866" i="39"/>
  <c r="X1867" i="39"/>
  <c r="X1868" i="39"/>
  <c r="X1869" i="39"/>
  <c r="X1870" i="39"/>
  <c r="X1871" i="39"/>
  <c r="X1872" i="39"/>
  <c r="X1873" i="39"/>
  <c r="X1874" i="39"/>
  <c r="X1875" i="39"/>
  <c r="X1876" i="39"/>
  <c r="X1877" i="39"/>
  <c r="X1878" i="39"/>
  <c r="X1879" i="39"/>
  <c r="X1880" i="39"/>
  <c r="X1881" i="39"/>
  <c r="X1882" i="39"/>
  <c r="X1883" i="39"/>
  <c r="X1884" i="39"/>
  <c r="X1885" i="39"/>
  <c r="X1886" i="39"/>
  <c r="X1887" i="39"/>
  <c r="X1888" i="39"/>
  <c r="X1889" i="39"/>
  <c r="X1890" i="39"/>
  <c r="X1891" i="39"/>
  <c r="X1892" i="39"/>
  <c r="X1893" i="39"/>
  <c r="X1894" i="39"/>
  <c r="X1895" i="39"/>
  <c r="X1896" i="39"/>
  <c r="X1897" i="39"/>
  <c r="X1898" i="39"/>
  <c r="X1899" i="39"/>
  <c r="X1900" i="39"/>
  <c r="X1901" i="39"/>
  <c r="X1902" i="39"/>
  <c r="X1903" i="39"/>
  <c r="X1904" i="39"/>
  <c r="X1905" i="39"/>
  <c r="X1906" i="39"/>
  <c r="X1907" i="39"/>
  <c r="X1908" i="39"/>
  <c r="X1909" i="39"/>
  <c r="X1910" i="39"/>
  <c r="X1911" i="39"/>
  <c r="X1912" i="39"/>
  <c r="X1913" i="39"/>
  <c r="X1914" i="39"/>
  <c r="X1915" i="39"/>
  <c r="X1916" i="39"/>
  <c r="X1917" i="39"/>
  <c r="X1918" i="39"/>
  <c r="X1919" i="39"/>
  <c r="X1920" i="39"/>
  <c r="X1921" i="39"/>
  <c r="X1922" i="39"/>
  <c r="X1923" i="39"/>
  <c r="X1924" i="39"/>
  <c r="X1925" i="39"/>
  <c r="X1926" i="39"/>
  <c r="X1927" i="39"/>
  <c r="X1928" i="39"/>
  <c r="X1929" i="39"/>
  <c r="X1930" i="39"/>
  <c r="X1931" i="39"/>
  <c r="X1932" i="39"/>
  <c r="X1933" i="39"/>
  <c r="X1934" i="39"/>
  <c r="X1935" i="39"/>
  <c r="X1936" i="39"/>
  <c r="X1937" i="39"/>
  <c r="X1938" i="39"/>
  <c r="X1939" i="39"/>
  <c r="X1940" i="39"/>
  <c r="X1941" i="39"/>
  <c r="X1942" i="39"/>
  <c r="X1943" i="39"/>
  <c r="X1944" i="39"/>
  <c r="X1945" i="39"/>
  <c r="X1946" i="39"/>
  <c r="X1947" i="39"/>
  <c r="X1948" i="39"/>
  <c r="X1949" i="39"/>
  <c r="X1950" i="39"/>
  <c r="X1951" i="39"/>
  <c r="X1952" i="39"/>
  <c r="X1953" i="39"/>
  <c r="X1954" i="39"/>
  <c r="X1955" i="39"/>
  <c r="X1956" i="39"/>
  <c r="X1957" i="39"/>
  <c r="X1958" i="39"/>
  <c r="X1959" i="39"/>
  <c r="X1960" i="39"/>
  <c r="X1961" i="39"/>
  <c r="X1962" i="39"/>
  <c r="X1963" i="39"/>
  <c r="X1964" i="39"/>
  <c r="X1965" i="39"/>
  <c r="X1966" i="39"/>
  <c r="X1967" i="39"/>
  <c r="X1968" i="39"/>
  <c r="X1969" i="39"/>
  <c r="X1970" i="39"/>
  <c r="X1971" i="39"/>
  <c r="X1972" i="39"/>
  <c r="X1973" i="39"/>
  <c r="X1974" i="39"/>
  <c r="X1975" i="39"/>
  <c r="X1976" i="39"/>
  <c r="X1977" i="39"/>
  <c r="X1978" i="39"/>
  <c r="X1979" i="39"/>
  <c r="X1980" i="39"/>
  <c r="X1981" i="39"/>
  <c r="X1982" i="39"/>
  <c r="X1983" i="39"/>
  <c r="X1984" i="39"/>
  <c r="X1985" i="39"/>
  <c r="X1986" i="39"/>
  <c r="X1987" i="39"/>
  <c r="X1988" i="39"/>
  <c r="X1989" i="39"/>
  <c r="X1990" i="39"/>
  <c r="X1991" i="39"/>
  <c r="X1992" i="39"/>
  <c r="X1993" i="39"/>
  <c r="X1994" i="39"/>
  <c r="X1995" i="39"/>
  <c r="X1996" i="39"/>
  <c r="X1997" i="39"/>
  <c r="X1998" i="39"/>
  <c r="X1999" i="39"/>
  <c r="X2000" i="39"/>
  <c r="X2001" i="39"/>
  <c r="X2002" i="39"/>
  <c r="X2003" i="39"/>
  <c r="X2004" i="39"/>
  <c r="X2005" i="39"/>
  <c r="X2006" i="39"/>
  <c r="X2007" i="39"/>
  <c r="X2008" i="39"/>
  <c r="X2009" i="39"/>
  <c r="X2010" i="39"/>
  <c r="X2011" i="39"/>
  <c r="X2012" i="39"/>
  <c r="X2013" i="39"/>
  <c r="X2014" i="39"/>
  <c r="X2015" i="39"/>
  <c r="X2016" i="39"/>
  <c r="X2017" i="39"/>
  <c r="X2018" i="39"/>
  <c r="X2019" i="39"/>
  <c r="X2020" i="39"/>
  <c r="X2021" i="39"/>
  <c r="X2022" i="39"/>
  <c r="X2023" i="39"/>
  <c r="X2024" i="39"/>
  <c r="X2025" i="39"/>
  <c r="X2026" i="39"/>
  <c r="X2027" i="39"/>
  <c r="X2028" i="39"/>
  <c r="X2029" i="39"/>
  <c r="X2030" i="39"/>
  <c r="X2031" i="39"/>
  <c r="X2032" i="39"/>
  <c r="X2033" i="39"/>
  <c r="X2034" i="39"/>
  <c r="X2035" i="39"/>
  <c r="X2036" i="39"/>
  <c r="X2037" i="39"/>
  <c r="X2038" i="39"/>
  <c r="X2039" i="39"/>
  <c r="X2040" i="39"/>
  <c r="X2041" i="39"/>
  <c r="X2042" i="39"/>
  <c r="X2043" i="39"/>
  <c r="X2044" i="39"/>
  <c r="X2045" i="39"/>
  <c r="X2046" i="39"/>
  <c r="X2047" i="39"/>
  <c r="X2048" i="39"/>
  <c r="X2049" i="39"/>
  <c r="X2050" i="39"/>
  <c r="X2051" i="39"/>
  <c r="X2052" i="39"/>
  <c r="X2053" i="39"/>
  <c r="X2054" i="39"/>
  <c r="X2055" i="39"/>
  <c r="X2056" i="39"/>
  <c r="X2057" i="39"/>
  <c r="X2058" i="39"/>
  <c r="X2059" i="39"/>
  <c r="X2060" i="39"/>
  <c r="X2061" i="39"/>
  <c r="X2062" i="39"/>
  <c r="X2063" i="39"/>
  <c r="X2064" i="39"/>
  <c r="X2065" i="39"/>
  <c r="X2066" i="39"/>
  <c r="X2067" i="39"/>
  <c r="X2068" i="39"/>
  <c r="X2069" i="39"/>
  <c r="X2070" i="39"/>
  <c r="X2071" i="39"/>
  <c r="X2072" i="39"/>
  <c r="X2073" i="39"/>
  <c r="X2074" i="39"/>
  <c r="X2075" i="39"/>
  <c r="X2076" i="39"/>
  <c r="X2077" i="39"/>
  <c r="X2078" i="39"/>
  <c r="X2079" i="39"/>
  <c r="X2080" i="39"/>
  <c r="X2081" i="39"/>
  <c r="X2082" i="39"/>
  <c r="X2083" i="39"/>
  <c r="X2084" i="39"/>
  <c r="X2085" i="39"/>
  <c r="X2086" i="39"/>
  <c r="X2087" i="39"/>
  <c r="X2088" i="39"/>
  <c r="X2089" i="39"/>
  <c r="X2090" i="39"/>
  <c r="X2091" i="39"/>
  <c r="X2092" i="39"/>
  <c r="X2093" i="39"/>
  <c r="X2094" i="39"/>
  <c r="X2095" i="39"/>
  <c r="X2096" i="39"/>
  <c r="X2097" i="39"/>
  <c r="X2098" i="39"/>
  <c r="X2099" i="39"/>
  <c r="X2100" i="39"/>
  <c r="X2101" i="39"/>
  <c r="X2102" i="39"/>
  <c r="X2103" i="39"/>
  <c r="X2104" i="39"/>
  <c r="X2105" i="39"/>
  <c r="X2106" i="39"/>
  <c r="X2107" i="39"/>
  <c r="X2108" i="39"/>
  <c r="X2109" i="39"/>
  <c r="X2110" i="39"/>
  <c r="X2111" i="39"/>
  <c r="X2112" i="39"/>
  <c r="X2113" i="39"/>
  <c r="X2114" i="39"/>
  <c r="X2115" i="39"/>
  <c r="X2116" i="39"/>
  <c r="X2117" i="39"/>
  <c r="X2118" i="39"/>
  <c r="X2119" i="39"/>
  <c r="X2120" i="39"/>
  <c r="X2121" i="39"/>
  <c r="X2122" i="39"/>
  <c r="X2123" i="39"/>
  <c r="X2124" i="39"/>
  <c r="X2125" i="39"/>
  <c r="X2126" i="39"/>
  <c r="X2127" i="39"/>
  <c r="X2128" i="39"/>
  <c r="X2129" i="39"/>
  <c r="X2130" i="39"/>
  <c r="X2131" i="39"/>
  <c r="X2132" i="39"/>
  <c r="X2133" i="39"/>
  <c r="X2134" i="39"/>
  <c r="X2135" i="39"/>
  <c r="X2136" i="39"/>
  <c r="X2137" i="39"/>
  <c r="X2138" i="39"/>
  <c r="X2139" i="39"/>
  <c r="X2140" i="39"/>
  <c r="X2141" i="39"/>
  <c r="X2142" i="39"/>
  <c r="X2143" i="39"/>
  <c r="X2144" i="39"/>
  <c r="X2145" i="39"/>
  <c r="X2146" i="39"/>
  <c r="X2147" i="39"/>
  <c r="X2148" i="39"/>
  <c r="X2149" i="39"/>
  <c r="X2150" i="39"/>
  <c r="X2151" i="39"/>
  <c r="X2152" i="39"/>
  <c r="X2153" i="39"/>
  <c r="X2154" i="39"/>
  <c r="X2155" i="39"/>
  <c r="X2156" i="39"/>
  <c r="X2157" i="39"/>
  <c r="X2158" i="39"/>
  <c r="X2159" i="39"/>
  <c r="X2160" i="39"/>
  <c r="X2161" i="39"/>
  <c r="X2162" i="39"/>
  <c r="X2163" i="39"/>
  <c r="X2164" i="39"/>
  <c r="X2165" i="39"/>
  <c r="X2166" i="39"/>
  <c r="X2167" i="39"/>
  <c r="X2168" i="39"/>
  <c r="X2169" i="39"/>
  <c r="X2170" i="39"/>
  <c r="X2171" i="39"/>
  <c r="X2" i="39"/>
  <c r="J3" i="38" l="1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2" i="38"/>
  <c r="AD3" i="39"/>
  <c r="AD4" i="39"/>
  <c r="AD5" i="39"/>
  <c r="AD6" i="39"/>
  <c r="AD7" i="39"/>
  <c r="AD8" i="39"/>
  <c r="AD9" i="39"/>
  <c r="AD10" i="39"/>
  <c r="AD11" i="39"/>
  <c r="AD12" i="39"/>
  <c r="AD13" i="39"/>
  <c r="AD14" i="39"/>
  <c r="AD15" i="39"/>
  <c r="AD16" i="39"/>
  <c r="AD17" i="39"/>
  <c r="AD18" i="39"/>
  <c r="AD19" i="39"/>
  <c r="AD20" i="39"/>
  <c r="AD21" i="39"/>
  <c r="AD22" i="39"/>
  <c r="AD23" i="39"/>
  <c r="AD24" i="39"/>
  <c r="AD25" i="39"/>
  <c r="AD26" i="39"/>
  <c r="AD27" i="39"/>
  <c r="AD28" i="39"/>
  <c r="AD29" i="39"/>
  <c r="AD30" i="39"/>
  <c r="AD31" i="39"/>
  <c r="AD32" i="39"/>
  <c r="AD33" i="39"/>
  <c r="AD34" i="39"/>
  <c r="AD35" i="39"/>
  <c r="AD36" i="39"/>
  <c r="AD37" i="39"/>
  <c r="AD38" i="39"/>
  <c r="AD39" i="39"/>
  <c r="AD40" i="39"/>
  <c r="AD41" i="39"/>
  <c r="AD42" i="39"/>
  <c r="AD43" i="39"/>
  <c r="AD44" i="39"/>
  <c r="AD45" i="39"/>
  <c r="AD46" i="39"/>
  <c r="AD47" i="39"/>
  <c r="AD48" i="39"/>
  <c r="AD49" i="39"/>
  <c r="AD50" i="39"/>
  <c r="AD51" i="39"/>
  <c r="AD52" i="39"/>
  <c r="AD53" i="39"/>
  <c r="AD54" i="39"/>
  <c r="AD55" i="39"/>
  <c r="AD56" i="39"/>
  <c r="AD57" i="39"/>
  <c r="AD58" i="39"/>
  <c r="AD59" i="39"/>
  <c r="AD60" i="39"/>
  <c r="AD61" i="39"/>
  <c r="AD62" i="39"/>
  <c r="AD63" i="39"/>
  <c r="AD64" i="39"/>
  <c r="AD65" i="39"/>
  <c r="AD66" i="39"/>
  <c r="AD67" i="39"/>
  <c r="AD68" i="39"/>
  <c r="AD69" i="39"/>
  <c r="AD70" i="39"/>
  <c r="AD71" i="39"/>
  <c r="AD72" i="39"/>
  <c r="AD73" i="39"/>
  <c r="AD74" i="39"/>
  <c r="AD75" i="39"/>
  <c r="AD76" i="39"/>
  <c r="AD77" i="39"/>
  <c r="AD78" i="39"/>
  <c r="AD79" i="39"/>
  <c r="AD80" i="39"/>
  <c r="AD81" i="39"/>
  <c r="AD82" i="39"/>
  <c r="AD83" i="39"/>
  <c r="AD84" i="39"/>
  <c r="AD85" i="39"/>
  <c r="AD86" i="39"/>
  <c r="AD87" i="39"/>
  <c r="AD88" i="39"/>
  <c r="AD89" i="39"/>
  <c r="AD90" i="39"/>
  <c r="AD91" i="39"/>
  <c r="AD92" i="39"/>
  <c r="AD93" i="39"/>
  <c r="AD94" i="39"/>
  <c r="AD95" i="39"/>
  <c r="AD96" i="39"/>
  <c r="AD97" i="39"/>
  <c r="AD98" i="39"/>
  <c r="AD99" i="39"/>
  <c r="AD100" i="39"/>
  <c r="AD101" i="39"/>
  <c r="AD102" i="39"/>
  <c r="AD103" i="39"/>
  <c r="AD104" i="39"/>
  <c r="AD105" i="39"/>
  <c r="AD106" i="39"/>
  <c r="AD107" i="39"/>
  <c r="AD108" i="39"/>
  <c r="AD109" i="39"/>
  <c r="AD110" i="39"/>
  <c r="AD111" i="39"/>
  <c r="AD112" i="39"/>
  <c r="AD113" i="39"/>
  <c r="AD114" i="39"/>
  <c r="AD115" i="39"/>
  <c r="AD116" i="39"/>
  <c r="AD117" i="39"/>
  <c r="AD118" i="39"/>
  <c r="AD119" i="39"/>
  <c r="AD120" i="39"/>
  <c r="AD121" i="39"/>
  <c r="AD122" i="39"/>
  <c r="AD123" i="39"/>
  <c r="AD124" i="39"/>
  <c r="AD125" i="39"/>
  <c r="AD126" i="39"/>
  <c r="AD127" i="39"/>
  <c r="AD128" i="39"/>
  <c r="AD129" i="39"/>
  <c r="AD130" i="39"/>
  <c r="AD131" i="39"/>
  <c r="AD132" i="39"/>
  <c r="AD133" i="39"/>
  <c r="AD134" i="39"/>
  <c r="AD135" i="39"/>
  <c r="AD136" i="39"/>
  <c r="AD137" i="39"/>
  <c r="AD138" i="39"/>
  <c r="AD139" i="39"/>
  <c r="AD140" i="39"/>
  <c r="AD141" i="39"/>
  <c r="AD142" i="39"/>
  <c r="AD143" i="39"/>
  <c r="AD144" i="39"/>
  <c r="AD145" i="39"/>
  <c r="AD146" i="39"/>
  <c r="AD147" i="39"/>
  <c r="AD148" i="39"/>
  <c r="AD149" i="39"/>
  <c r="AD150" i="39"/>
  <c r="AD151" i="39"/>
  <c r="AD152" i="39"/>
  <c r="AD153" i="39"/>
  <c r="AD154" i="39"/>
  <c r="AD155" i="39"/>
  <c r="AD156" i="39"/>
  <c r="AD157" i="39"/>
  <c r="AD158" i="39"/>
  <c r="AD159" i="39"/>
  <c r="AD160" i="39"/>
  <c r="AD161" i="39"/>
  <c r="AD162" i="39"/>
  <c r="AD163" i="39"/>
  <c r="AD164" i="39"/>
  <c r="AD165" i="39"/>
  <c r="AD166" i="39"/>
  <c r="AD167" i="39"/>
  <c r="AD168" i="39"/>
  <c r="AD169" i="39"/>
  <c r="AD170" i="39"/>
  <c r="AD171" i="39"/>
  <c r="AD172" i="39"/>
  <c r="AD173" i="39"/>
  <c r="AD174" i="39"/>
  <c r="AD175" i="39"/>
  <c r="AD176" i="39"/>
  <c r="AD177" i="39"/>
  <c r="AD178" i="39"/>
  <c r="AD179" i="39"/>
  <c r="AD180" i="39"/>
  <c r="AD181" i="39"/>
  <c r="AD182" i="39"/>
  <c r="AD183" i="39"/>
  <c r="AD184" i="39"/>
  <c r="AD185" i="39"/>
  <c r="AD186" i="39"/>
  <c r="AD187" i="39"/>
  <c r="AD188" i="39"/>
  <c r="AD189" i="39"/>
  <c r="AD190" i="39"/>
  <c r="AD191" i="39"/>
  <c r="AD192" i="39"/>
  <c r="AD193" i="39"/>
  <c r="AD194" i="39"/>
  <c r="AD195" i="39"/>
  <c r="AD196" i="39"/>
  <c r="AD197" i="39"/>
  <c r="AD198" i="39"/>
  <c r="AD199" i="39"/>
  <c r="AD200" i="39"/>
  <c r="AD201" i="39"/>
  <c r="AD202" i="39"/>
  <c r="AD203" i="39"/>
  <c r="AD204" i="39"/>
  <c r="AD205" i="39"/>
  <c r="AD206" i="39"/>
  <c r="AD207" i="39"/>
  <c r="AD208" i="39"/>
  <c r="AD209" i="39"/>
  <c r="AD210" i="39"/>
  <c r="AD211" i="39"/>
  <c r="AD212" i="39"/>
  <c r="AD213" i="39"/>
  <c r="AD214" i="39"/>
  <c r="AD215" i="39"/>
  <c r="AD216" i="39"/>
  <c r="AD217" i="39"/>
  <c r="AD218" i="39"/>
  <c r="AD219" i="39"/>
  <c r="AD220" i="39"/>
  <c r="AD221" i="39"/>
  <c r="AD222" i="39"/>
  <c r="AD223" i="39"/>
  <c r="AD224" i="39"/>
  <c r="AD225" i="39"/>
  <c r="AD226" i="39"/>
  <c r="AD227" i="39"/>
  <c r="AD228" i="39"/>
  <c r="AD229" i="39"/>
  <c r="AD230" i="39"/>
  <c r="AD231" i="39"/>
  <c r="AD232" i="39"/>
  <c r="AD233" i="39"/>
  <c r="AD234" i="39"/>
  <c r="AD235" i="39"/>
  <c r="AD236" i="39"/>
  <c r="AD237" i="39"/>
  <c r="AD238" i="39"/>
  <c r="AD239" i="39"/>
  <c r="AD240" i="39"/>
  <c r="AD241" i="39"/>
  <c r="AD242" i="39"/>
  <c r="AD243" i="39"/>
  <c r="AD244" i="39"/>
  <c r="AD245" i="39"/>
  <c r="AD246" i="39"/>
  <c r="AD247" i="39"/>
  <c r="AD248" i="39"/>
  <c r="AD249" i="39"/>
  <c r="AD250" i="39"/>
  <c r="AD251" i="39"/>
  <c r="AD252" i="39"/>
  <c r="AD253" i="39"/>
  <c r="AD254" i="39"/>
  <c r="AD255" i="39"/>
  <c r="AD256" i="39"/>
  <c r="AD257" i="39"/>
  <c r="AD258" i="39"/>
  <c r="AD259" i="39"/>
  <c r="AD260" i="39"/>
  <c r="AD261" i="39"/>
  <c r="AD262" i="39"/>
  <c r="AD263" i="39"/>
  <c r="AD264" i="39"/>
  <c r="AD265" i="39"/>
  <c r="AD266" i="39"/>
  <c r="AD267" i="39"/>
  <c r="AD268" i="39"/>
  <c r="AD269" i="39"/>
  <c r="AD270" i="39"/>
  <c r="AD271" i="39"/>
  <c r="AD272" i="39"/>
  <c r="AD273" i="39"/>
  <c r="AD274" i="39"/>
  <c r="AD275" i="39"/>
  <c r="AD276" i="39"/>
  <c r="AD277" i="39"/>
  <c r="AD278" i="39"/>
  <c r="AD279" i="39"/>
  <c r="AD280" i="39"/>
  <c r="AD281" i="39"/>
  <c r="AD282" i="39"/>
  <c r="AD283" i="39"/>
  <c r="AD284" i="39"/>
  <c r="AD285" i="39"/>
  <c r="AD286" i="39"/>
  <c r="AD287" i="39"/>
  <c r="AD288" i="39"/>
  <c r="AD289" i="39"/>
  <c r="AD290" i="39"/>
  <c r="AD291" i="39"/>
  <c r="AD292" i="39"/>
  <c r="AD293" i="39"/>
  <c r="AD294" i="39"/>
  <c r="AD295" i="39"/>
  <c r="AD296" i="39"/>
  <c r="AD297" i="39"/>
  <c r="AD298" i="39"/>
  <c r="AD299" i="39"/>
  <c r="AD300" i="39"/>
  <c r="AD301" i="39"/>
  <c r="AD302" i="39"/>
  <c r="AD303" i="39"/>
  <c r="AD304" i="39"/>
  <c r="AD305" i="39"/>
  <c r="AD306" i="39"/>
  <c r="AD307" i="39"/>
  <c r="AD308" i="39"/>
  <c r="AD309" i="39"/>
  <c r="AD310" i="39"/>
  <c r="AD311" i="39"/>
  <c r="AD312" i="39"/>
  <c r="AD313" i="39"/>
  <c r="AD314" i="39"/>
  <c r="AD315" i="39"/>
  <c r="AD316" i="39"/>
  <c r="AD317" i="39"/>
  <c r="AD318" i="39"/>
  <c r="AD319" i="39"/>
  <c r="AD320" i="39"/>
  <c r="AD321" i="39"/>
  <c r="AD322" i="39"/>
  <c r="AD323" i="39"/>
  <c r="AD324" i="39"/>
  <c r="AD325" i="39"/>
  <c r="AD326" i="39"/>
  <c r="AD327" i="39"/>
  <c r="AD328" i="39"/>
  <c r="AD329" i="39"/>
  <c r="AD330" i="39"/>
  <c r="AD331" i="39"/>
  <c r="AD332" i="39"/>
  <c r="AD333" i="39"/>
  <c r="AD334" i="39"/>
  <c r="AD335" i="39"/>
  <c r="AD336" i="39"/>
  <c r="AD337" i="39"/>
  <c r="AD338" i="39"/>
  <c r="AD339" i="39"/>
  <c r="AD340" i="39"/>
  <c r="AD341" i="39"/>
  <c r="AD342" i="39"/>
  <c r="AD343" i="39"/>
  <c r="AD344" i="39"/>
  <c r="AD345" i="39"/>
  <c r="AD346" i="39"/>
  <c r="AD347" i="39"/>
  <c r="AD348" i="39"/>
  <c r="AD349" i="39"/>
  <c r="AD350" i="39"/>
  <c r="AD351" i="39"/>
  <c r="AD352" i="39"/>
  <c r="AD353" i="39"/>
  <c r="AD354" i="39"/>
  <c r="AD355" i="39"/>
  <c r="AD356" i="39"/>
  <c r="AD357" i="39"/>
  <c r="AD358" i="39"/>
  <c r="AD359" i="39"/>
  <c r="AD360" i="39"/>
  <c r="AD361" i="39"/>
  <c r="AD362" i="39"/>
  <c r="AD363" i="39"/>
  <c r="AD364" i="39"/>
  <c r="AD365" i="39"/>
  <c r="AD366" i="39"/>
  <c r="AD367" i="39"/>
  <c r="AD368" i="39"/>
  <c r="AD369" i="39"/>
  <c r="AD370" i="39"/>
  <c r="AD371" i="39"/>
  <c r="AD372" i="39"/>
  <c r="AD373" i="39"/>
  <c r="AD374" i="39"/>
  <c r="AD375" i="39"/>
  <c r="AD376" i="39"/>
  <c r="AD377" i="39"/>
  <c r="AD378" i="39"/>
  <c r="AD379" i="39"/>
  <c r="AD380" i="39"/>
  <c r="AD381" i="39"/>
  <c r="AD382" i="39"/>
  <c r="AD383" i="39"/>
  <c r="AD384" i="39"/>
  <c r="AD385" i="39"/>
  <c r="AD386" i="39"/>
  <c r="AD387" i="39"/>
  <c r="AD388" i="39"/>
  <c r="AD389" i="39"/>
  <c r="AD390" i="39"/>
  <c r="AD391" i="39"/>
  <c r="AD392" i="39"/>
  <c r="AD393" i="39"/>
  <c r="AD394" i="39"/>
  <c r="AD395" i="39"/>
  <c r="AD396" i="39"/>
  <c r="AD397" i="39"/>
  <c r="AD398" i="39"/>
  <c r="AD399" i="39"/>
  <c r="AD400" i="39"/>
  <c r="AD401" i="39"/>
  <c r="AD402" i="39"/>
  <c r="AD403" i="39"/>
  <c r="AD404" i="39"/>
  <c r="AD405" i="39"/>
  <c r="AD406" i="39"/>
  <c r="AD407" i="39"/>
  <c r="AD408" i="39"/>
  <c r="AD409" i="39"/>
  <c r="AD410" i="39"/>
  <c r="AD411" i="39"/>
  <c r="AD412" i="39"/>
  <c r="AD413" i="39"/>
  <c r="AD414" i="39"/>
  <c r="AD415" i="39"/>
  <c r="AD416" i="39"/>
  <c r="AD417" i="39"/>
  <c r="AD418" i="39"/>
  <c r="AD419" i="39"/>
  <c r="AD420" i="39"/>
  <c r="AD421" i="39"/>
  <c r="AD422" i="39"/>
  <c r="AD423" i="39"/>
  <c r="AD424" i="39"/>
  <c r="AD425" i="39"/>
  <c r="AD426" i="39"/>
  <c r="AD427" i="39"/>
  <c r="AD428" i="39"/>
  <c r="AD429" i="39"/>
  <c r="AD430" i="39"/>
  <c r="AD431" i="39"/>
  <c r="AD432" i="39"/>
  <c r="AD433" i="39"/>
  <c r="AD434" i="39"/>
  <c r="AD435" i="39"/>
  <c r="AD436" i="39"/>
  <c r="AD437" i="39"/>
  <c r="AD438" i="39"/>
  <c r="AD439" i="39"/>
  <c r="AD440" i="39"/>
  <c r="AD441" i="39"/>
  <c r="AD442" i="39"/>
  <c r="AD443" i="39"/>
  <c r="AD444" i="39"/>
  <c r="AD445" i="39"/>
  <c r="AD446" i="39"/>
  <c r="AD447" i="39"/>
  <c r="AD448" i="39"/>
  <c r="AD449" i="39"/>
  <c r="AD450" i="39"/>
  <c r="AD451" i="39"/>
  <c r="AD452" i="39"/>
  <c r="AD453" i="39"/>
  <c r="AD454" i="39"/>
  <c r="AD455" i="39"/>
  <c r="AD456" i="39"/>
  <c r="AD457" i="39"/>
  <c r="AD458" i="39"/>
  <c r="AD459" i="39"/>
  <c r="AD460" i="39"/>
  <c r="AD461" i="39"/>
  <c r="AD462" i="39"/>
  <c r="AD463" i="39"/>
  <c r="AD464" i="39"/>
  <c r="AD465" i="39"/>
  <c r="AD466" i="39"/>
  <c r="AD467" i="39"/>
  <c r="AD468" i="39"/>
  <c r="AD469" i="39"/>
  <c r="AD470" i="39"/>
  <c r="AD471" i="39"/>
  <c r="AD472" i="39"/>
  <c r="AD473" i="39"/>
  <c r="AD474" i="39"/>
  <c r="AD475" i="39"/>
  <c r="AD476" i="39"/>
  <c r="AD477" i="39"/>
  <c r="AD478" i="39"/>
  <c r="AD479" i="39"/>
  <c r="AD480" i="39"/>
  <c r="AD481" i="39"/>
  <c r="AD482" i="39"/>
  <c r="AD483" i="39"/>
  <c r="AD484" i="39"/>
  <c r="AD485" i="39"/>
  <c r="AD486" i="39"/>
  <c r="AD487" i="39"/>
  <c r="AD488" i="39"/>
  <c r="AD489" i="39"/>
  <c r="AD490" i="39"/>
  <c r="AD491" i="39"/>
  <c r="AD492" i="39"/>
  <c r="AD493" i="39"/>
  <c r="AD494" i="39"/>
  <c r="AD495" i="39"/>
  <c r="AD496" i="39"/>
  <c r="AD497" i="39"/>
  <c r="AD498" i="39"/>
  <c r="AD499" i="39"/>
  <c r="AD500" i="39"/>
  <c r="AD501" i="39"/>
  <c r="AD502" i="39"/>
  <c r="AD503" i="39"/>
  <c r="AD504" i="39"/>
  <c r="AD505" i="39"/>
  <c r="AD506" i="39"/>
  <c r="AD507" i="39"/>
  <c r="AD508" i="39"/>
  <c r="AD509" i="39"/>
  <c r="AD510" i="39"/>
  <c r="AD511" i="39"/>
  <c r="AD512" i="39"/>
  <c r="AD513" i="39"/>
  <c r="AD514" i="39"/>
  <c r="AD515" i="39"/>
  <c r="AD516" i="39"/>
  <c r="AD517" i="39"/>
  <c r="AD518" i="39"/>
  <c r="AD519" i="39"/>
  <c r="AD520" i="39"/>
  <c r="AD521" i="39"/>
  <c r="AD522" i="39"/>
  <c r="AD523" i="39"/>
  <c r="AD524" i="39"/>
  <c r="AD525" i="39"/>
  <c r="AD526" i="39"/>
  <c r="AD527" i="39"/>
  <c r="AD528" i="39"/>
  <c r="AD529" i="39"/>
  <c r="AD530" i="39"/>
  <c r="AD531" i="39"/>
  <c r="AD532" i="39"/>
  <c r="AD533" i="39"/>
  <c r="AD534" i="39"/>
  <c r="AD535" i="39"/>
  <c r="AD536" i="39"/>
  <c r="AD537" i="39"/>
  <c r="AD538" i="39"/>
  <c r="AD539" i="39"/>
  <c r="AD540" i="39"/>
  <c r="AD541" i="39"/>
  <c r="AD542" i="39"/>
  <c r="AD543" i="39"/>
  <c r="AD544" i="39"/>
  <c r="AD545" i="39"/>
  <c r="AD546" i="39"/>
  <c r="AD547" i="39"/>
  <c r="AD548" i="39"/>
  <c r="AD549" i="39"/>
  <c r="AD550" i="39"/>
  <c r="AD551" i="39"/>
  <c r="AD552" i="39"/>
  <c r="AD553" i="39"/>
  <c r="AD554" i="39"/>
  <c r="AD555" i="39"/>
  <c r="AD556" i="39"/>
  <c r="AD557" i="39"/>
  <c r="AD558" i="39"/>
  <c r="AD559" i="39"/>
  <c r="AD560" i="39"/>
  <c r="AD561" i="39"/>
  <c r="AD562" i="39"/>
  <c r="AD563" i="39"/>
  <c r="AD564" i="39"/>
  <c r="AD565" i="39"/>
  <c r="AD566" i="39"/>
  <c r="AD567" i="39"/>
  <c r="AD568" i="39"/>
  <c r="AD569" i="39"/>
  <c r="AD570" i="39"/>
  <c r="AD571" i="39"/>
  <c r="AD572" i="39"/>
  <c r="AD573" i="39"/>
  <c r="AD574" i="39"/>
  <c r="AD575" i="39"/>
  <c r="AD576" i="39"/>
  <c r="AD577" i="39"/>
  <c r="AD578" i="39"/>
  <c r="AD579" i="39"/>
  <c r="AD580" i="39"/>
  <c r="AD581" i="39"/>
  <c r="AD582" i="39"/>
  <c r="AD583" i="39"/>
  <c r="AD584" i="39"/>
  <c r="AD585" i="39"/>
  <c r="AD586" i="39"/>
  <c r="AD587" i="39"/>
  <c r="AD588" i="39"/>
  <c r="AD589" i="39"/>
  <c r="AD590" i="39"/>
  <c r="AD591" i="39"/>
  <c r="AD592" i="39"/>
  <c r="AD593" i="39"/>
  <c r="AD594" i="39"/>
  <c r="AD595" i="39"/>
  <c r="AD596" i="39"/>
  <c r="AD597" i="39"/>
  <c r="AD598" i="39"/>
  <c r="AD599" i="39"/>
  <c r="AD600" i="39"/>
  <c r="AD601" i="39"/>
  <c r="AD602" i="39"/>
  <c r="AD603" i="39"/>
  <c r="AD604" i="39"/>
  <c r="AD605" i="39"/>
  <c r="AD606" i="39"/>
  <c r="AD607" i="39"/>
  <c r="AD608" i="39"/>
  <c r="AD609" i="39"/>
  <c r="AD610" i="39"/>
  <c r="AD611" i="39"/>
  <c r="AD612" i="39"/>
  <c r="AD613" i="39"/>
  <c r="AD614" i="39"/>
  <c r="AD615" i="39"/>
  <c r="AD616" i="39"/>
  <c r="AD617" i="39"/>
  <c r="AD618" i="39"/>
  <c r="AD619" i="39"/>
  <c r="AD620" i="39"/>
  <c r="AD621" i="39"/>
  <c r="AD622" i="39"/>
  <c r="AD623" i="39"/>
  <c r="AD624" i="39"/>
  <c r="AD625" i="39"/>
  <c r="AD626" i="39"/>
  <c r="AD627" i="39"/>
  <c r="AD628" i="39"/>
  <c r="AD629" i="39"/>
  <c r="AD630" i="39"/>
  <c r="AD631" i="39"/>
  <c r="AD632" i="39"/>
  <c r="AD633" i="39"/>
  <c r="AD634" i="39"/>
  <c r="AD635" i="39"/>
  <c r="AD636" i="39"/>
  <c r="AD637" i="39"/>
  <c r="AD638" i="39"/>
  <c r="AD639" i="39"/>
  <c r="AD640" i="39"/>
  <c r="AD641" i="39"/>
  <c r="AD642" i="39"/>
  <c r="AD643" i="39"/>
  <c r="AD644" i="39"/>
  <c r="AD645" i="39"/>
  <c r="AD646" i="39"/>
  <c r="AD647" i="39"/>
  <c r="AD648" i="39"/>
  <c r="AD649" i="39"/>
  <c r="AD650" i="39"/>
  <c r="AD651" i="39"/>
  <c r="AD652" i="39"/>
  <c r="AD653" i="39"/>
  <c r="AD654" i="39"/>
  <c r="AD655" i="39"/>
  <c r="AD656" i="39"/>
  <c r="AD657" i="39"/>
  <c r="AD658" i="39"/>
  <c r="AD659" i="39"/>
  <c r="AD660" i="39"/>
  <c r="AD661" i="39"/>
  <c r="AD662" i="39"/>
  <c r="AD663" i="39"/>
  <c r="AD664" i="39"/>
  <c r="AD665" i="39"/>
  <c r="AD666" i="39"/>
  <c r="AD667" i="39"/>
  <c r="AD668" i="39"/>
  <c r="AD669" i="39"/>
  <c r="AD670" i="39"/>
  <c r="AD671" i="39"/>
  <c r="AD672" i="39"/>
  <c r="AD673" i="39"/>
  <c r="AD674" i="39"/>
  <c r="AD675" i="39"/>
  <c r="AD676" i="39"/>
  <c r="AD677" i="39"/>
  <c r="AD678" i="39"/>
  <c r="AD679" i="39"/>
  <c r="AD680" i="39"/>
  <c r="AD681" i="39"/>
  <c r="AD682" i="39"/>
  <c r="AD683" i="39"/>
  <c r="AD684" i="39"/>
  <c r="AD685" i="39"/>
  <c r="AD686" i="39"/>
  <c r="AD687" i="39"/>
  <c r="AD688" i="39"/>
  <c r="AD689" i="39"/>
  <c r="AD690" i="39"/>
  <c r="AD691" i="39"/>
  <c r="AD692" i="39"/>
  <c r="AD693" i="39"/>
  <c r="AD694" i="39"/>
  <c r="AD695" i="39"/>
  <c r="AD696" i="39"/>
  <c r="AD697" i="39"/>
  <c r="AD698" i="39"/>
  <c r="AD699" i="39"/>
  <c r="AD700" i="39"/>
  <c r="AD701" i="39"/>
  <c r="AD702" i="39"/>
  <c r="AD703" i="39"/>
  <c r="AD704" i="39"/>
  <c r="AD705" i="39"/>
  <c r="AD706" i="39"/>
  <c r="AD707" i="39"/>
  <c r="AD708" i="39"/>
  <c r="AD709" i="39"/>
  <c r="AD710" i="39"/>
  <c r="AD711" i="39"/>
  <c r="AD712" i="39"/>
  <c r="AD713" i="39"/>
  <c r="AD714" i="39"/>
  <c r="AD715" i="39"/>
  <c r="AD716" i="39"/>
  <c r="AD717" i="39"/>
  <c r="AD718" i="39"/>
  <c r="AD719" i="39"/>
  <c r="AD720" i="39"/>
  <c r="AD721" i="39"/>
  <c r="AD722" i="39"/>
  <c r="AD723" i="39"/>
  <c r="AD724" i="39"/>
  <c r="AD725" i="39"/>
  <c r="AD726" i="39"/>
  <c r="AD727" i="39"/>
  <c r="AD728" i="39"/>
  <c r="AD729" i="39"/>
  <c r="AD730" i="39"/>
  <c r="AD731" i="39"/>
  <c r="AD732" i="39"/>
  <c r="AD733" i="39"/>
  <c r="AD734" i="39"/>
  <c r="AD735" i="39"/>
  <c r="AD736" i="39"/>
  <c r="AD737" i="39"/>
  <c r="AD738" i="39"/>
  <c r="AD739" i="39"/>
  <c r="AD740" i="39"/>
  <c r="AD741" i="39"/>
  <c r="AD742" i="39"/>
  <c r="AD743" i="39"/>
  <c r="AD744" i="39"/>
  <c r="AD745" i="39"/>
  <c r="AD746" i="39"/>
  <c r="AD747" i="39"/>
  <c r="AD748" i="39"/>
  <c r="AD749" i="39"/>
  <c r="AD750" i="39"/>
  <c r="AD751" i="39"/>
  <c r="AD752" i="39"/>
  <c r="AD753" i="39"/>
  <c r="AD754" i="39"/>
  <c r="AD755" i="39"/>
  <c r="AD756" i="39"/>
  <c r="AD757" i="39"/>
  <c r="AD758" i="39"/>
  <c r="AD759" i="39"/>
  <c r="AD760" i="39"/>
  <c r="AD761" i="39"/>
  <c r="AD762" i="39"/>
  <c r="AD763" i="39"/>
  <c r="AD764" i="39"/>
  <c r="AD765" i="39"/>
  <c r="AD766" i="39"/>
  <c r="AD767" i="39"/>
  <c r="AD768" i="39"/>
  <c r="AD769" i="39"/>
  <c r="AD770" i="39"/>
  <c r="AD771" i="39"/>
  <c r="AD772" i="39"/>
  <c r="AD773" i="39"/>
  <c r="AD774" i="39"/>
  <c r="AD775" i="39"/>
  <c r="AD776" i="39"/>
  <c r="AD777" i="39"/>
  <c r="AD778" i="39"/>
  <c r="AD779" i="39"/>
  <c r="AD780" i="39"/>
  <c r="AD781" i="39"/>
  <c r="AD782" i="39"/>
  <c r="AD783" i="39"/>
  <c r="AD784" i="39"/>
  <c r="AD785" i="39"/>
  <c r="AD786" i="39"/>
  <c r="AD787" i="39"/>
  <c r="AD788" i="39"/>
  <c r="AD789" i="39"/>
  <c r="AD790" i="39"/>
  <c r="AD791" i="39"/>
  <c r="AD792" i="39"/>
  <c r="AD793" i="39"/>
  <c r="AD794" i="39"/>
  <c r="AD795" i="39"/>
  <c r="AD796" i="39"/>
  <c r="AD797" i="39"/>
  <c r="AD798" i="39"/>
  <c r="AD799" i="39"/>
  <c r="AD800" i="39"/>
  <c r="AD801" i="39"/>
  <c r="AD802" i="39"/>
  <c r="AD803" i="39"/>
  <c r="AD804" i="39"/>
  <c r="AD805" i="39"/>
  <c r="AD806" i="39"/>
  <c r="AD807" i="39"/>
  <c r="AD808" i="39"/>
  <c r="AD809" i="39"/>
  <c r="AD810" i="39"/>
  <c r="AD811" i="39"/>
  <c r="AD812" i="39"/>
  <c r="AD813" i="39"/>
  <c r="AD814" i="39"/>
  <c r="AD815" i="39"/>
  <c r="AD816" i="39"/>
  <c r="AD817" i="39"/>
  <c r="AD818" i="39"/>
  <c r="AD819" i="39"/>
  <c r="AD820" i="39"/>
  <c r="AD821" i="39"/>
  <c r="AD822" i="39"/>
  <c r="AD823" i="39"/>
  <c r="AD824" i="39"/>
  <c r="AD825" i="39"/>
  <c r="AD826" i="39"/>
  <c r="AD827" i="39"/>
  <c r="AD828" i="39"/>
  <c r="AD829" i="39"/>
  <c r="AD830" i="39"/>
  <c r="AD831" i="39"/>
  <c r="AD832" i="39"/>
  <c r="AD833" i="39"/>
  <c r="AD834" i="39"/>
  <c r="AD835" i="39"/>
  <c r="AD836" i="39"/>
  <c r="AD837" i="39"/>
  <c r="AD838" i="39"/>
  <c r="AD839" i="39"/>
  <c r="AD840" i="39"/>
  <c r="AD841" i="39"/>
  <c r="AD842" i="39"/>
  <c r="AD843" i="39"/>
  <c r="AD844" i="39"/>
  <c r="AD845" i="39"/>
  <c r="AD846" i="39"/>
  <c r="AD847" i="39"/>
  <c r="AD848" i="39"/>
  <c r="AD849" i="39"/>
  <c r="AD850" i="39"/>
  <c r="AD851" i="39"/>
  <c r="AD852" i="39"/>
  <c r="AD853" i="39"/>
  <c r="AD854" i="39"/>
  <c r="AD855" i="39"/>
  <c r="AD856" i="39"/>
  <c r="AD857" i="39"/>
  <c r="AD858" i="39"/>
  <c r="AD859" i="39"/>
  <c r="AD860" i="39"/>
  <c r="AD861" i="39"/>
  <c r="AD862" i="39"/>
  <c r="AD863" i="39"/>
  <c r="AD864" i="39"/>
  <c r="AD865" i="39"/>
  <c r="AD866" i="39"/>
  <c r="AD867" i="39"/>
  <c r="AD868" i="39"/>
  <c r="AD869" i="39"/>
  <c r="AD870" i="39"/>
  <c r="AD871" i="39"/>
  <c r="AD872" i="39"/>
  <c r="AD873" i="39"/>
  <c r="AD874" i="39"/>
  <c r="AD875" i="39"/>
  <c r="AD876" i="39"/>
  <c r="AD877" i="39"/>
  <c r="AD878" i="39"/>
  <c r="AD879" i="39"/>
  <c r="AD880" i="39"/>
  <c r="AD881" i="39"/>
  <c r="AD882" i="39"/>
  <c r="AD883" i="39"/>
  <c r="AD884" i="39"/>
  <c r="AD885" i="39"/>
  <c r="AD886" i="39"/>
  <c r="AD887" i="39"/>
  <c r="AD888" i="39"/>
  <c r="AD889" i="39"/>
  <c r="AD890" i="39"/>
  <c r="AD891" i="39"/>
  <c r="AD892" i="39"/>
  <c r="AD893" i="39"/>
  <c r="AD894" i="39"/>
  <c r="AD895" i="39"/>
  <c r="AD896" i="39"/>
  <c r="AD897" i="39"/>
  <c r="AD898" i="39"/>
  <c r="AD899" i="39"/>
  <c r="AD900" i="39"/>
  <c r="AD901" i="39"/>
  <c r="AD902" i="39"/>
  <c r="AD903" i="39"/>
  <c r="AD904" i="39"/>
  <c r="AD905" i="39"/>
  <c r="AD906" i="39"/>
  <c r="AD907" i="39"/>
  <c r="AD908" i="39"/>
  <c r="AD909" i="39"/>
  <c r="AD910" i="39"/>
  <c r="AD911" i="39"/>
  <c r="AD912" i="39"/>
  <c r="AD913" i="39"/>
  <c r="AD914" i="39"/>
  <c r="AD915" i="39"/>
  <c r="AD916" i="39"/>
  <c r="AD917" i="39"/>
  <c r="AD918" i="39"/>
  <c r="AD919" i="39"/>
  <c r="AD920" i="39"/>
  <c r="AD921" i="39"/>
  <c r="AD922" i="39"/>
  <c r="AD923" i="39"/>
  <c r="AD924" i="39"/>
  <c r="AD925" i="39"/>
  <c r="AD926" i="39"/>
  <c r="AD927" i="39"/>
  <c r="AD928" i="39"/>
  <c r="AD929" i="39"/>
  <c r="AD930" i="39"/>
  <c r="AD931" i="39"/>
  <c r="AD932" i="39"/>
  <c r="AD933" i="39"/>
  <c r="AD934" i="39"/>
  <c r="AD935" i="39"/>
  <c r="AD936" i="39"/>
  <c r="AD937" i="39"/>
  <c r="AD938" i="39"/>
  <c r="AD939" i="39"/>
  <c r="AD940" i="39"/>
  <c r="AD941" i="39"/>
  <c r="AD942" i="39"/>
  <c r="AD943" i="39"/>
  <c r="AD944" i="39"/>
  <c r="AD945" i="39"/>
  <c r="AD946" i="39"/>
  <c r="AD947" i="39"/>
  <c r="AD948" i="39"/>
  <c r="AD949" i="39"/>
  <c r="AD950" i="39"/>
  <c r="AD951" i="39"/>
  <c r="AD952" i="39"/>
  <c r="AD953" i="39"/>
  <c r="AD954" i="39"/>
  <c r="AD955" i="39"/>
  <c r="AD956" i="39"/>
  <c r="AD957" i="39"/>
  <c r="AD958" i="39"/>
  <c r="AD959" i="39"/>
  <c r="AD960" i="39"/>
  <c r="AD961" i="39"/>
  <c r="AD962" i="39"/>
  <c r="AD963" i="39"/>
  <c r="AD964" i="39"/>
  <c r="AD965" i="39"/>
  <c r="AD966" i="39"/>
  <c r="AD967" i="39"/>
  <c r="AD968" i="39"/>
  <c r="AD969" i="39"/>
  <c r="AD970" i="39"/>
  <c r="AD971" i="39"/>
  <c r="AD972" i="39"/>
  <c r="AD973" i="39"/>
  <c r="AD974" i="39"/>
  <c r="AD975" i="39"/>
  <c r="AD976" i="39"/>
  <c r="AD977" i="39"/>
  <c r="AD978" i="39"/>
  <c r="AD979" i="39"/>
  <c r="AD980" i="39"/>
  <c r="AD981" i="39"/>
  <c r="AD982" i="39"/>
  <c r="AD983" i="39"/>
  <c r="AD984" i="39"/>
  <c r="AD985" i="39"/>
  <c r="AD986" i="39"/>
  <c r="AD987" i="39"/>
  <c r="AD988" i="39"/>
  <c r="AD989" i="39"/>
  <c r="AD990" i="39"/>
  <c r="AD991" i="39"/>
  <c r="AD992" i="39"/>
  <c r="AD993" i="39"/>
  <c r="AD994" i="39"/>
  <c r="AD995" i="39"/>
  <c r="AD996" i="39"/>
  <c r="AD997" i="39"/>
  <c r="AD998" i="39"/>
  <c r="AD999" i="39"/>
  <c r="AD1000" i="39"/>
  <c r="AD1001" i="39"/>
  <c r="AD1002" i="39"/>
  <c r="AD1003" i="39"/>
  <c r="AD1004" i="39"/>
  <c r="AD1005" i="39"/>
  <c r="AD1006" i="39"/>
  <c r="AD1007" i="39"/>
  <c r="AD1008" i="39"/>
  <c r="AD1009" i="39"/>
  <c r="AD1010" i="39"/>
  <c r="AD1011" i="39"/>
  <c r="AD1012" i="39"/>
  <c r="AD1013" i="39"/>
  <c r="AD1014" i="39"/>
  <c r="AD1015" i="39"/>
  <c r="AD1016" i="39"/>
  <c r="AD1017" i="39"/>
  <c r="AD1018" i="39"/>
  <c r="AD1019" i="39"/>
  <c r="AD1020" i="39"/>
  <c r="AD1021" i="39"/>
  <c r="AD1022" i="39"/>
  <c r="AD1023" i="39"/>
  <c r="AD1024" i="39"/>
  <c r="AD1025" i="39"/>
  <c r="AD1026" i="39"/>
  <c r="AD1027" i="39"/>
  <c r="AD1028" i="39"/>
  <c r="AD1029" i="39"/>
  <c r="AD1030" i="39"/>
  <c r="AD1031" i="39"/>
  <c r="AD1032" i="39"/>
  <c r="AD1033" i="39"/>
  <c r="AD1034" i="39"/>
  <c r="AD1035" i="39"/>
  <c r="AD1036" i="39"/>
  <c r="AD1037" i="39"/>
  <c r="AD1038" i="39"/>
  <c r="AD1039" i="39"/>
  <c r="AD1040" i="39"/>
  <c r="AD1041" i="39"/>
  <c r="AD1042" i="39"/>
  <c r="AD1043" i="39"/>
  <c r="AD1044" i="39"/>
  <c r="AD1045" i="39"/>
  <c r="AD1046" i="39"/>
  <c r="AD1047" i="39"/>
  <c r="AD1048" i="39"/>
  <c r="AD1049" i="39"/>
  <c r="AD1050" i="39"/>
  <c r="AD1051" i="39"/>
  <c r="AD1052" i="39"/>
  <c r="AD1053" i="39"/>
  <c r="AD1054" i="39"/>
  <c r="AD1055" i="39"/>
  <c r="AD1056" i="39"/>
  <c r="AD1057" i="39"/>
  <c r="AD1058" i="39"/>
  <c r="AD1059" i="39"/>
  <c r="AD1060" i="39"/>
  <c r="AD1061" i="39"/>
  <c r="AD1062" i="39"/>
  <c r="AD1063" i="39"/>
  <c r="AD1064" i="39"/>
  <c r="AD1065" i="39"/>
  <c r="AD1066" i="39"/>
  <c r="AD1067" i="39"/>
  <c r="AD1068" i="39"/>
  <c r="AD1069" i="39"/>
  <c r="AD1070" i="39"/>
  <c r="AD1071" i="39"/>
  <c r="AD1072" i="39"/>
  <c r="AD1073" i="39"/>
  <c r="AD1074" i="39"/>
  <c r="AD1075" i="39"/>
  <c r="AD1076" i="39"/>
  <c r="AD1077" i="39"/>
  <c r="AD1078" i="39"/>
  <c r="AD1079" i="39"/>
  <c r="AD1080" i="39"/>
  <c r="AD1081" i="39"/>
  <c r="AD1082" i="39"/>
  <c r="AD1083" i="39"/>
  <c r="AD1084" i="39"/>
  <c r="AD1085" i="39"/>
  <c r="AD1086" i="39"/>
  <c r="AD1087" i="39"/>
  <c r="AD1088" i="39"/>
  <c r="AD1089" i="39"/>
  <c r="AD1090" i="39"/>
  <c r="AD1091" i="39"/>
  <c r="AD1092" i="39"/>
  <c r="AD1093" i="39"/>
  <c r="AD1094" i="39"/>
  <c r="AD1095" i="39"/>
  <c r="AD1096" i="39"/>
  <c r="AD1097" i="39"/>
  <c r="AD1098" i="39"/>
  <c r="AD1099" i="39"/>
  <c r="AD1100" i="39"/>
  <c r="AD1101" i="39"/>
  <c r="AD1102" i="39"/>
  <c r="AD1103" i="39"/>
  <c r="AD1104" i="39"/>
  <c r="AD1105" i="39"/>
  <c r="AD1106" i="39"/>
  <c r="AD1107" i="39"/>
  <c r="AD1108" i="39"/>
  <c r="AD1109" i="39"/>
  <c r="AD1110" i="39"/>
  <c r="AD1111" i="39"/>
  <c r="AD1112" i="39"/>
  <c r="AD1113" i="39"/>
  <c r="AD1114" i="39"/>
  <c r="AD1115" i="39"/>
  <c r="AD1116" i="39"/>
  <c r="AD1117" i="39"/>
  <c r="AD1118" i="39"/>
  <c r="AD1119" i="39"/>
  <c r="AD1120" i="39"/>
  <c r="AD1121" i="39"/>
  <c r="AD1122" i="39"/>
  <c r="AD1123" i="39"/>
  <c r="AD1124" i="39"/>
  <c r="AD1125" i="39"/>
  <c r="AD1126" i="39"/>
  <c r="AD1127" i="39"/>
  <c r="AD1128" i="39"/>
  <c r="AD1129" i="39"/>
  <c r="AD1130" i="39"/>
  <c r="AD1131" i="39"/>
  <c r="AD1132" i="39"/>
  <c r="AD1133" i="39"/>
  <c r="AD1134" i="39"/>
  <c r="AD1135" i="39"/>
  <c r="AD1136" i="39"/>
  <c r="AD1137" i="39"/>
  <c r="AD1138" i="39"/>
  <c r="AD1139" i="39"/>
  <c r="AD1140" i="39"/>
  <c r="AD1141" i="39"/>
  <c r="AD1142" i="39"/>
  <c r="AD1143" i="39"/>
  <c r="AD1144" i="39"/>
  <c r="AD1145" i="39"/>
  <c r="AD1146" i="39"/>
  <c r="AD1147" i="39"/>
  <c r="AD1148" i="39"/>
  <c r="AD1149" i="39"/>
  <c r="AD1150" i="39"/>
  <c r="AD1151" i="39"/>
  <c r="AD1152" i="39"/>
  <c r="AD1153" i="39"/>
  <c r="AD1154" i="39"/>
  <c r="AD1155" i="39"/>
  <c r="AD1156" i="39"/>
  <c r="AD1157" i="39"/>
  <c r="AD1158" i="39"/>
  <c r="AD1159" i="39"/>
  <c r="AD1160" i="39"/>
  <c r="AD1161" i="39"/>
  <c r="AD1162" i="39"/>
  <c r="AD1163" i="39"/>
  <c r="AD1164" i="39"/>
  <c r="AD1165" i="39"/>
  <c r="AD1166" i="39"/>
  <c r="AD1167" i="39"/>
  <c r="AD1168" i="39"/>
  <c r="AD1169" i="39"/>
  <c r="AD1170" i="39"/>
  <c r="AD1171" i="39"/>
  <c r="AD1172" i="39"/>
  <c r="AD1173" i="39"/>
  <c r="AD1174" i="39"/>
  <c r="AD1175" i="39"/>
  <c r="AD1176" i="39"/>
  <c r="AD1177" i="39"/>
  <c r="AD1178" i="39"/>
  <c r="AD1179" i="39"/>
  <c r="AD1180" i="39"/>
  <c r="AD1181" i="39"/>
  <c r="AD1182" i="39"/>
  <c r="AD1183" i="39"/>
  <c r="AD1184" i="39"/>
  <c r="AD1185" i="39"/>
  <c r="AD1186" i="39"/>
  <c r="AD1187" i="39"/>
  <c r="AD1188" i="39"/>
  <c r="AD1189" i="39"/>
  <c r="AD1190" i="39"/>
  <c r="AD1191" i="39"/>
  <c r="AD1192" i="39"/>
  <c r="AD1193" i="39"/>
  <c r="AD1194" i="39"/>
  <c r="AD1195" i="39"/>
  <c r="AD1196" i="39"/>
  <c r="AD1197" i="39"/>
  <c r="AD1198" i="39"/>
  <c r="AD1199" i="39"/>
  <c r="AD1200" i="39"/>
  <c r="AD1201" i="39"/>
  <c r="AD1202" i="39"/>
  <c r="AD1203" i="39"/>
  <c r="AD1204" i="39"/>
  <c r="AD1205" i="39"/>
  <c r="AD1206" i="39"/>
  <c r="AD1207" i="39"/>
  <c r="AD1208" i="39"/>
  <c r="AD1209" i="39"/>
  <c r="AD1210" i="39"/>
  <c r="AD1211" i="39"/>
  <c r="AD1212" i="39"/>
  <c r="AD1213" i="39"/>
  <c r="AD1214" i="39"/>
  <c r="AD1215" i="39"/>
  <c r="AD1216" i="39"/>
  <c r="AD1217" i="39"/>
  <c r="AD1218" i="39"/>
  <c r="AD1219" i="39"/>
  <c r="AD1220" i="39"/>
  <c r="AD1221" i="39"/>
  <c r="AD1222" i="39"/>
  <c r="AD1223" i="39"/>
  <c r="AD1224" i="39"/>
  <c r="AD1225" i="39"/>
  <c r="AD1226" i="39"/>
  <c r="AD1227" i="39"/>
  <c r="AD1228" i="39"/>
  <c r="AD1229" i="39"/>
  <c r="AD1230" i="39"/>
  <c r="AD1231" i="39"/>
  <c r="AD1232" i="39"/>
  <c r="AD1233" i="39"/>
  <c r="AD1234" i="39"/>
  <c r="AD1235" i="39"/>
  <c r="AD1236" i="39"/>
  <c r="AD1237" i="39"/>
  <c r="AD1238" i="39"/>
  <c r="AD1239" i="39"/>
  <c r="AD1240" i="39"/>
  <c r="AD1241" i="39"/>
  <c r="AD1242" i="39"/>
  <c r="AD1243" i="39"/>
  <c r="AD1244" i="39"/>
  <c r="AD1245" i="39"/>
  <c r="AD1246" i="39"/>
  <c r="AD1247" i="39"/>
  <c r="AD1248" i="39"/>
  <c r="AD1249" i="39"/>
  <c r="AD1250" i="39"/>
  <c r="AD1251" i="39"/>
  <c r="AD1252" i="39"/>
  <c r="AD1253" i="39"/>
  <c r="AD1254" i="39"/>
  <c r="AD1255" i="39"/>
  <c r="AD1256" i="39"/>
  <c r="AD1257" i="39"/>
  <c r="AD1258" i="39"/>
  <c r="AD1259" i="39"/>
  <c r="AD1260" i="39"/>
  <c r="AD1261" i="39"/>
  <c r="AD1262" i="39"/>
  <c r="AD1263" i="39"/>
  <c r="AD1264" i="39"/>
  <c r="AD1265" i="39"/>
  <c r="AD1266" i="39"/>
  <c r="AD1267" i="39"/>
  <c r="AD1268" i="39"/>
  <c r="AD1269" i="39"/>
  <c r="AD1270" i="39"/>
  <c r="AD1271" i="39"/>
  <c r="AD1272" i="39"/>
  <c r="AD1273" i="39"/>
  <c r="AD1274" i="39"/>
  <c r="AD1275" i="39"/>
  <c r="AD1276" i="39"/>
  <c r="AD1277" i="39"/>
  <c r="AD1278" i="39"/>
  <c r="AD1279" i="39"/>
  <c r="AD1280" i="39"/>
  <c r="AD1281" i="39"/>
  <c r="AD1282" i="39"/>
  <c r="AD1283" i="39"/>
  <c r="AD1284" i="39"/>
  <c r="AD1285" i="39"/>
  <c r="AD1286" i="39"/>
  <c r="AD1287" i="39"/>
  <c r="AD1288" i="39"/>
  <c r="AD1289" i="39"/>
  <c r="AD1290" i="39"/>
  <c r="AD1291" i="39"/>
  <c r="AD1292" i="39"/>
  <c r="AD1293" i="39"/>
  <c r="AD1294" i="39"/>
  <c r="AD1295" i="39"/>
  <c r="AD1296" i="39"/>
  <c r="AD1297" i="39"/>
  <c r="AD1298" i="39"/>
  <c r="AD1299" i="39"/>
  <c r="AD1300" i="39"/>
  <c r="AD1301" i="39"/>
  <c r="AD1302" i="39"/>
  <c r="AD1303" i="39"/>
  <c r="AD1304" i="39"/>
  <c r="AD1305" i="39"/>
  <c r="AD1306" i="39"/>
  <c r="AD1307" i="39"/>
  <c r="AD1308" i="39"/>
  <c r="AD1309" i="39"/>
  <c r="AD1310" i="39"/>
  <c r="AD1311" i="39"/>
  <c r="AD1312" i="39"/>
  <c r="AD1313" i="39"/>
  <c r="AD1314" i="39"/>
  <c r="AD1315" i="39"/>
  <c r="AD1316" i="39"/>
  <c r="AD1317" i="39"/>
  <c r="AD1318" i="39"/>
  <c r="AD1319" i="39"/>
  <c r="AD1320" i="39"/>
  <c r="AD1321" i="39"/>
  <c r="AD1322" i="39"/>
  <c r="AD1323" i="39"/>
  <c r="AD1324" i="39"/>
  <c r="AD1325" i="39"/>
  <c r="AD1326" i="39"/>
  <c r="AD1327" i="39"/>
  <c r="AD1328" i="39"/>
  <c r="AD1329" i="39"/>
  <c r="AD1330" i="39"/>
  <c r="AD1331" i="39"/>
  <c r="AD1332" i="39"/>
  <c r="AD1333" i="39"/>
  <c r="AD1334" i="39"/>
  <c r="AD1335" i="39"/>
  <c r="AD1336" i="39"/>
  <c r="AD1337" i="39"/>
  <c r="AD1338" i="39"/>
  <c r="AD1339" i="39"/>
  <c r="AD1340" i="39"/>
  <c r="AD1341" i="39"/>
  <c r="AD1342" i="39"/>
  <c r="AD1343" i="39"/>
  <c r="AD1344" i="39"/>
  <c r="AD1345" i="39"/>
  <c r="AD1346" i="39"/>
  <c r="AD1347" i="39"/>
  <c r="AD1348" i="39"/>
  <c r="AD1349" i="39"/>
  <c r="AD1350" i="39"/>
  <c r="AD1351" i="39"/>
  <c r="AD1352" i="39"/>
  <c r="AD1353" i="39"/>
  <c r="AD1354" i="39"/>
  <c r="AD1355" i="39"/>
  <c r="AD1356" i="39"/>
  <c r="AD1357" i="39"/>
  <c r="AD1358" i="39"/>
  <c r="AD1359" i="39"/>
  <c r="AD1360" i="39"/>
  <c r="AD1361" i="39"/>
  <c r="AD1362" i="39"/>
  <c r="AD1363" i="39"/>
  <c r="AD1364" i="39"/>
  <c r="AD1365" i="39"/>
  <c r="AD1366" i="39"/>
  <c r="AD1367" i="39"/>
  <c r="AD1368" i="39"/>
  <c r="AD1369" i="39"/>
  <c r="AD1370" i="39"/>
  <c r="AD1371" i="39"/>
  <c r="AD1372" i="39"/>
  <c r="AD1373" i="39"/>
  <c r="AD1374" i="39"/>
  <c r="AD1375" i="39"/>
  <c r="AD1376" i="39"/>
  <c r="AD1377" i="39"/>
  <c r="AD1378" i="39"/>
  <c r="AD1379" i="39"/>
  <c r="AD1380" i="39"/>
  <c r="AD1381" i="39"/>
  <c r="AD1382" i="39"/>
  <c r="AD1383" i="39"/>
  <c r="AD1384" i="39"/>
  <c r="AD1385" i="39"/>
  <c r="AD1386" i="39"/>
  <c r="AD1387" i="39"/>
  <c r="AD1388" i="39"/>
  <c r="AD1389" i="39"/>
  <c r="AD1390" i="39"/>
  <c r="AD1391" i="39"/>
  <c r="AD1392" i="39"/>
  <c r="AD1393" i="39"/>
  <c r="AD1394" i="39"/>
  <c r="AD1395" i="39"/>
  <c r="AD1396" i="39"/>
  <c r="AD1397" i="39"/>
  <c r="AD1398" i="39"/>
  <c r="AD1399" i="39"/>
  <c r="AD1400" i="39"/>
  <c r="AD1401" i="39"/>
  <c r="AD1402" i="39"/>
  <c r="AD1403" i="39"/>
  <c r="AD1404" i="39"/>
  <c r="AD1405" i="39"/>
  <c r="AD1406" i="39"/>
  <c r="AD1407" i="39"/>
  <c r="AD1408" i="39"/>
  <c r="AD1409" i="39"/>
  <c r="AD1410" i="39"/>
  <c r="AD1411" i="39"/>
  <c r="AD1412" i="39"/>
  <c r="AD1413" i="39"/>
  <c r="AD1414" i="39"/>
  <c r="AD1415" i="39"/>
  <c r="AD1416" i="39"/>
  <c r="AD1417" i="39"/>
  <c r="AD1418" i="39"/>
  <c r="AD1419" i="39"/>
  <c r="AD1420" i="39"/>
  <c r="AD1421" i="39"/>
  <c r="AD1422" i="39"/>
  <c r="AD1423" i="39"/>
  <c r="AD1424" i="39"/>
  <c r="AD1425" i="39"/>
  <c r="AD1426" i="39"/>
  <c r="AD1427" i="39"/>
  <c r="AD1428" i="39"/>
  <c r="AD1429" i="39"/>
  <c r="AD1430" i="39"/>
  <c r="AD1431" i="39"/>
  <c r="AD1432" i="39"/>
  <c r="AD1433" i="39"/>
  <c r="AD1434" i="39"/>
  <c r="AD1435" i="39"/>
  <c r="AD1436" i="39"/>
  <c r="AD1437" i="39"/>
  <c r="AD1438" i="39"/>
  <c r="AD1439" i="39"/>
  <c r="AD1440" i="39"/>
  <c r="AD1441" i="39"/>
  <c r="AD1442" i="39"/>
  <c r="AD1443" i="39"/>
  <c r="AD1444" i="39"/>
  <c r="AD1445" i="39"/>
  <c r="AD1446" i="39"/>
  <c r="AD1447" i="39"/>
  <c r="AD1448" i="39"/>
  <c r="AD1449" i="39"/>
  <c r="AD1450" i="39"/>
  <c r="AD1451" i="39"/>
  <c r="AD1452" i="39"/>
  <c r="AD1453" i="39"/>
  <c r="AD1454" i="39"/>
  <c r="AD1455" i="39"/>
  <c r="AD1456" i="39"/>
  <c r="AD1457" i="39"/>
  <c r="AD1458" i="39"/>
  <c r="AD1459" i="39"/>
  <c r="AD1460" i="39"/>
  <c r="AD1461" i="39"/>
  <c r="AD1462" i="39"/>
  <c r="AD1463" i="39"/>
  <c r="AD1464" i="39"/>
  <c r="AD1465" i="39"/>
  <c r="AD1466" i="39"/>
  <c r="AD1467" i="39"/>
  <c r="AD1468" i="39"/>
  <c r="AD1469" i="39"/>
  <c r="AD1470" i="39"/>
  <c r="AD1471" i="39"/>
  <c r="AD1472" i="39"/>
  <c r="AD1473" i="39"/>
  <c r="AD1474" i="39"/>
  <c r="AD1475" i="39"/>
  <c r="AD1476" i="39"/>
  <c r="AD1477" i="39"/>
  <c r="AD1478" i="39"/>
  <c r="AD1479" i="39"/>
  <c r="AD1480" i="39"/>
  <c r="AD1481" i="39"/>
  <c r="AD1482" i="39"/>
  <c r="AD1483" i="39"/>
  <c r="AD1484" i="39"/>
  <c r="AD1485" i="39"/>
  <c r="AD1486" i="39"/>
  <c r="AD1487" i="39"/>
  <c r="AD1488" i="39"/>
  <c r="AD1489" i="39"/>
  <c r="AD1490" i="39"/>
  <c r="AD1491" i="39"/>
  <c r="AD1492" i="39"/>
  <c r="AD1493" i="39"/>
  <c r="AD1494" i="39"/>
  <c r="AD1495" i="39"/>
  <c r="AD1496" i="39"/>
  <c r="AD1497" i="39"/>
  <c r="AD1498" i="39"/>
  <c r="AD1499" i="39"/>
  <c r="AD1500" i="39"/>
  <c r="AD1501" i="39"/>
  <c r="AD1502" i="39"/>
  <c r="AD1503" i="39"/>
  <c r="AD1504" i="39"/>
  <c r="AD1505" i="39"/>
  <c r="AD1506" i="39"/>
  <c r="AD1507" i="39"/>
  <c r="AD1508" i="39"/>
  <c r="AD1509" i="39"/>
  <c r="AD1510" i="39"/>
  <c r="AD1511" i="39"/>
  <c r="AD1512" i="39"/>
  <c r="AD1513" i="39"/>
  <c r="AD1514" i="39"/>
  <c r="AD1515" i="39"/>
  <c r="AD1516" i="39"/>
  <c r="AD1517" i="39"/>
  <c r="AD1518" i="39"/>
  <c r="AD1519" i="39"/>
  <c r="AD1520" i="39"/>
  <c r="AD1521" i="39"/>
  <c r="AD1522" i="39"/>
  <c r="AD1523" i="39"/>
  <c r="AD1524" i="39"/>
  <c r="AD1525" i="39"/>
  <c r="AD1526" i="39"/>
  <c r="AD1527" i="39"/>
  <c r="AD1528" i="39"/>
  <c r="AD1529" i="39"/>
  <c r="AD1530" i="39"/>
  <c r="AD1531" i="39"/>
  <c r="AD1532" i="39"/>
  <c r="AD1533" i="39"/>
  <c r="AD1534" i="39"/>
  <c r="AD1535" i="39"/>
  <c r="AD1536" i="39"/>
  <c r="AD1537" i="39"/>
  <c r="AD1538" i="39"/>
  <c r="AD1539" i="39"/>
  <c r="AD1540" i="39"/>
  <c r="AD1541" i="39"/>
  <c r="AD1542" i="39"/>
  <c r="AD1543" i="39"/>
  <c r="AD1544" i="39"/>
  <c r="AD1545" i="39"/>
  <c r="AD1546" i="39"/>
  <c r="AD1547" i="39"/>
  <c r="AD1548" i="39"/>
  <c r="AD1549" i="39"/>
  <c r="AD1550" i="39"/>
  <c r="AD1551" i="39"/>
  <c r="AD1552" i="39"/>
  <c r="AD1553" i="39"/>
  <c r="AD1554" i="39"/>
  <c r="AD1555" i="39"/>
  <c r="AD1556" i="39"/>
  <c r="AD1557" i="39"/>
  <c r="AD1558" i="39"/>
  <c r="AD1559" i="39"/>
  <c r="AD1560" i="39"/>
  <c r="AD1561" i="39"/>
  <c r="AD1562" i="39"/>
  <c r="AD1563" i="39"/>
  <c r="AD1564" i="39"/>
  <c r="AD1565" i="39"/>
  <c r="AD1566" i="39"/>
  <c r="AD1567" i="39"/>
  <c r="AD1568" i="39"/>
  <c r="AD1569" i="39"/>
  <c r="AD1570" i="39"/>
  <c r="AD1571" i="39"/>
  <c r="AD1572" i="39"/>
  <c r="AD1573" i="39"/>
  <c r="AD1574" i="39"/>
  <c r="AD1575" i="39"/>
  <c r="AD1576" i="39"/>
  <c r="AD1577" i="39"/>
  <c r="AD1578" i="39"/>
  <c r="AD1579" i="39"/>
  <c r="AD1580" i="39"/>
  <c r="AD1581" i="39"/>
  <c r="AD1582" i="39"/>
  <c r="AD1583" i="39"/>
  <c r="AD1584" i="39"/>
  <c r="AD1585" i="39"/>
  <c r="AD1586" i="39"/>
  <c r="AD1587" i="39"/>
  <c r="AD1588" i="39"/>
  <c r="AD1589" i="39"/>
  <c r="AD1590" i="39"/>
  <c r="AD1591" i="39"/>
  <c r="AD1592" i="39"/>
  <c r="AD1593" i="39"/>
  <c r="AD1594" i="39"/>
  <c r="AD1595" i="39"/>
  <c r="AD1596" i="39"/>
  <c r="AD1597" i="39"/>
  <c r="AD1598" i="39"/>
  <c r="AD1599" i="39"/>
  <c r="AD1600" i="39"/>
  <c r="AD1601" i="39"/>
  <c r="AD1602" i="39"/>
  <c r="AD1603" i="39"/>
  <c r="AD1604" i="39"/>
  <c r="AD1605" i="39"/>
  <c r="AD1606" i="39"/>
  <c r="AD1607" i="39"/>
  <c r="AD1608" i="39"/>
  <c r="AD1609" i="39"/>
  <c r="AD1610" i="39"/>
  <c r="AD1611" i="39"/>
  <c r="AD1612" i="39"/>
  <c r="AD1613" i="39"/>
  <c r="AD1614" i="39"/>
  <c r="AD1615" i="39"/>
  <c r="AD1616" i="39"/>
  <c r="AD1617" i="39"/>
  <c r="AD1618" i="39"/>
  <c r="AD1619" i="39"/>
  <c r="AD1620" i="39"/>
  <c r="AD1621" i="39"/>
  <c r="AD1622" i="39"/>
  <c r="AD1623" i="39"/>
  <c r="AD1624" i="39"/>
  <c r="AD1625" i="39"/>
  <c r="AD1626" i="39"/>
  <c r="AD1627" i="39"/>
  <c r="AD1628" i="39"/>
  <c r="AD1629" i="39"/>
  <c r="AD1630" i="39"/>
  <c r="AD1631" i="39"/>
  <c r="AD1632" i="39"/>
  <c r="AD1633" i="39"/>
  <c r="AD1634" i="39"/>
  <c r="AD1635" i="39"/>
  <c r="AD1636" i="39"/>
  <c r="AD1637" i="39"/>
  <c r="AD1638" i="39"/>
  <c r="AD1639" i="39"/>
  <c r="AD1640" i="39"/>
  <c r="AD1641" i="39"/>
  <c r="AD1642" i="39"/>
  <c r="AD1643" i="39"/>
  <c r="AD1644" i="39"/>
  <c r="AD1645" i="39"/>
  <c r="AD1646" i="39"/>
  <c r="AD1647" i="39"/>
  <c r="AD1648" i="39"/>
  <c r="AD1649" i="39"/>
  <c r="AD1650" i="39"/>
  <c r="AD1651" i="39"/>
  <c r="AD1652" i="39"/>
  <c r="AD1653" i="39"/>
  <c r="AD1654" i="39"/>
  <c r="AD1655" i="39"/>
  <c r="AD1656" i="39"/>
  <c r="AD1657" i="39"/>
  <c r="AD1658" i="39"/>
  <c r="AD1659" i="39"/>
  <c r="AD1660" i="39"/>
  <c r="AD1661" i="39"/>
  <c r="AD1662" i="39"/>
  <c r="AD1663" i="39"/>
  <c r="AD1664" i="39"/>
  <c r="AD1665" i="39"/>
  <c r="AD1666" i="39"/>
  <c r="AD1667" i="39"/>
  <c r="AD1668" i="39"/>
  <c r="AD1669" i="39"/>
  <c r="AD1670" i="39"/>
  <c r="AD1671" i="39"/>
  <c r="AD1672" i="39"/>
  <c r="AD1673" i="39"/>
  <c r="AD1674" i="39"/>
  <c r="AD1675" i="39"/>
  <c r="AD1676" i="39"/>
  <c r="AD1677" i="39"/>
  <c r="AD1678" i="39"/>
  <c r="AD1679" i="39"/>
  <c r="AD1680" i="39"/>
  <c r="AD1681" i="39"/>
  <c r="AD1682" i="39"/>
  <c r="AD1683" i="39"/>
  <c r="AD1684" i="39"/>
  <c r="AD1685" i="39"/>
  <c r="AD1686" i="39"/>
  <c r="AD1687" i="39"/>
  <c r="AD1688" i="39"/>
  <c r="AD1689" i="39"/>
  <c r="AD1690" i="39"/>
  <c r="AD1691" i="39"/>
  <c r="AD1692" i="39"/>
  <c r="AD1693" i="39"/>
  <c r="AD1694" i="39"/>
  <c r="AD1695" i="39"/>
  <c r="AD1696" i="39"/>
  <c r="AD1697" i="39"/>
  <c r="AD1698" i="39"/>
  <c r="AD1699" i="39"/>
  <c r="AD1700" i="39"/>
  <c r="AD1701" i="39"/>
  <c r="AD1702" i="39"/>
  <c r="AD1703" i="39"/>
  <c r="AD1704" i="39"/>
  <c r="AD1705" i="39"/>
  <c r="AD1706" i="39"/>
  <c r="AD1707" i="39"/>
  <c r="AD1708" i="39"/>
  <c r="AD1709" i="39"/>
  <c r="AD1710" i="39"/>
  <c r="AD1711" i="39"/>
  <c r="AD1712" i="39"/>
  <c r="AD1713" i="39"/>
  <c r="AD1714" i="39"/>
  <c r="AD1715" i="39"/>
  <c r="AD1716" i="39"/>
  <c r="AD1717" i="39"/>
  <c r="AD1718" i="39"/>
  <c r="AD1719" i="39"/>
  <c r="AD1720" i="39"/>
  <c r="AD1721" i="39"/>
  <c r="AD1722" i="39"/>
  <c r="AD1723" i="39"/>
  <c r="AD1724" i="39"/>
  <c r="AD1725" i="39"/>
  <c r="AD1726" i="39"/>
  <c r="AD1727" i="39"/>
  <c r="AD1728" i="39"/>
  <c r="AD1729" i="39"/>
  <c r="AD1730" i="39"/>
  <c r="AD1731" i="39"/>
  <c r="AD1732" i="39"/>
  <c r="AD1733" i="39"/>
  <c r="AD1734" i="39"/>
  <c r="AD1735" i="39"/>
  <c r="AD1736" i="39"/>
  <c r="AD1737" i="39"/>
  <c r="AD1738" i="39"/>
  <c r="AD1739" i="39"/>
  <c r="AD1740" i="39"/>
  <c r="AD1741" i="39"/>
  <c r="AD1742" i="39"/>
  <c r="AD1743" i="39"/>
  <c r="AD1744" i="39"/>
  <c r="AD1745" i="39"/>
  <c r="AD1746" i="39"/>
  <c r="AD1747" i="39"/>
  <c r="AD1748" i="39"/>
  <c r="AD1749" i="39"/>
  <c r="AD1750" i="39"/>
  <c r="AD1751" i="39"/>
  <c r="AD1752" i="39"/>
  <c r="AD1753" i="39"/>
  <c r="AD1754" i="39"/>
  <c r="AD1755" i="39"/>
  <c r="AD1756" i="39"/>
  <c r="AD1757" i="39"/>
  <c r="AD1758" i="39"/>
  <c r="AD1759" i="39"/>
  <c r="AD1760" i="39"/>
  <c r="AD1761" i="39"/>
  <c r="AD1762" i="39"/>
  <c r="AD1763" i="39"/>
  <c r="AD1764" i="39"/>
  <c r="AD1765" i="39"/>
  <c r="AD1766" i="39"/>
  <c r="AD1767" i="39"/>
  <c r="AD1768" i="39"/>
  <c r="AD1769" i="39"/>
  <c r="AD1770" i="39"/>
  <c r="AD1771" i="39"/>
  <c r="AD1772" i="39"/>
  <c r="AD1773" i="39"/>
  <c r="AD1774" i="39"/>
  <c r="AD1775" i="39"/>
  <c r="AD1776" i="39"/>
  <c r="AD1777" i="39"/>
  <c r="AD1778" i="39"/>
  <c r="AD1779" i="39"/>
  <c r="AD1780" i="39"/>
  <c r="AD1781" i="39"/>
  <c r="AD1782" i="39"/>
  <c r="AD1783" i="39"/>
  <c r="AD1784" i="39"/>
  <c r="AD1785" i="39"/>
  <c r="AD1786" i="39"/>
  <c r="AD1787" i="39"/>
  <c r="AD1788" i="39"/>
  <c r="AD1789" i="39"/>
  <c r="AD1790" i="39"/>
  <c r="AD1791" i="39"/>
  <c r="AD1792" i="39"/>
  <c r="AD1793" i="39"/>
  <c r="AD1794" i="39"/>
  <c r="AD1795" i="39"/>
  <c r="AD1796" i="39"/>
  <c r="AD1797" i="39"/>
  <c r="AD1798" i="39"/>
  <c r="AD1799" i="39"/>
  <c r="AD1800" i="39"/>
  <c r="AD1801" i="39"/>
  <c r="AD1802" i="39"/>
  <c r="AD1803" i="39"/>
  <c r="AD1804" i="39"/>
  <c r="AD1805" i="39"/>
  <c r="AD1806" i="39"/>
  <c r="AD1807" i="39"/>
  <c r="AD1808" i="39"/>
  <c r="AD1809" i="39"/>
  <c r="AD1810" i="39"/>
  <c r="AD1811" i="39"/>
  <c r="AD1812" i="39"/>
  <c r="AD1813" i="39"/>
  <c r="AD1814" i="39"/>
  <c r="AD1815" i="39"/>
  <c r="AD1816" i="39"/>
  <c r="AD1817" i="39"/>
  <c r="AD1818" i="39"/>
  <c r="AD1819" i="39"/>
  <c r="AD1820" i="39"/>
  <c r="AD1821" i="39"/>
  <c r="AD1822" i="39"/>
  <c r="AD1823" i="39"/>
  <c r="AD1824" i="39"/>
  <c r="AD1825" i="39"/>
  <c r="AD1826" i="39"/>
  <c r="AD1827" i="39"/>
  <c r="AD1828" i="39"/>
  <c r="AD1829" i="39"/>
  <c r="AD1830" i="39"/>
  <c r="AD1831" i="39"/>
  <c r="AD1832" i="39"/>
  <c r="AD1833" i="39"/>
  <c r="AD1834" i="39"/>
  <c r="AD1835" i="39"/>
  <c r="AD1836" i="39"/>
  <c r="AD1837" i="39"/>
  <c r="AD1838" i="39"/>
  <c r="AD1839" i="39"/>
  <c r="AD1840" i="39"/>
  <c r="AD1841" i="39"/>
  <c r="AD1842" i="39"/>
  <c r="AD1843" i="39"/>
  <c r="AD1844" i="39"/>
  <c r="AD1845" i="39"/>
  <c r="AD1846" i="39"/>
  <c r="AD1847" i="39"/>
  <c r="AD1848" i="39"/>
  <c r="AD1849" i="39"/>
  <c r="AD1850" i="39"/>
  <c r="AD1851" i="39"/>
  <c r="AD1852" i="39"/>
  <c r="AD1853" i="39"/>
  <c r="AD1854" i="39"/>
  <c r="AD1855" i="39"/>
  <c r="AD1856" i="39"/>
  <c r="AD1857" i="39"/>
  <c r="AD1858" i="39"/>
  <c r="AD1859" i="39"/>
  <c r="AD1860" i="39"/>
  <c r="AD1861" i="39"/>
  <c r="AD1862" i="39"/>
  <c r="AD1863" i="39"/>
  <c r="AD1864" i="39"/>
  <c r="AD1865" i="39"/>
  <c r="AD1866" i="39"/>
  <c r="AD1867" i="39"/>
  <c r="AD1868" i="39"/>
  <c r="AD1869" i="39"/>
  <c r="AD1870" i="39"/>
  <c r="AD1871" i="39"/>
  <c r="AD1872" i="39"/>
  <c r="AD1873" i="39"/>
  <c r="AD1874" i="39"/>
  <c r="AD1875" i="39"/>
  <c r="AD1876" i="39"/>
  <c r="AD1877" i="39"/>
  <c r="AD1878" i="39"/>
  <c r="AD1879" i="39"/>
  <c r="AD1880" i="39"/>
  <c r="AD1881" i="39"/>
  <c r="AD1882" i="39"/>
  <c r="AD1883" i="39"/>
  <c r="AD1884" i="39"/>
  <c r="AD1885" i="39"/>
  <c r="AD1886" i="39"/>
  <c r="AD1887" i="39"/>
  <c r="AD1888" i="39"/>
  <c r="AD1889" i="39"/>
  <c r="AD1890" i="39"/>
  <c r="AD1891" i="39"/>
  <c r="AD1892" i="39"/>
  <c r="AD1893" i="39"/>
  <c r="AD1894" i="39"/>
  <c r="AD1895" i="39"/>
  <c r="AD1896" i="39"/>
  <c r="AD1897" i="39"/>
  <c r="AD1898" i="39"/>
  <c r="AD1899" i="39"/>
  <c r="AD1900" i="39"/>
  <c r="AD1901" i="39"/>
  <c r="AD1902" i="39"/>
  <c r="AD1903" i="39"/>
  <c r="AD1904" i="39"/>
  <c r="AD1905" i="39"/>
  <c r="AD1906" i="39"/>
  <c r="AD1907" i="39"/>
  <c r="AD1908" i="39"/>
  <c r="AD1909" i="39"/>
  <c r="AD1910" i="39"/>
  <c r="AD1911" i="39"/>
  <c r="AD1912" i="39"/>
  <c r="AD1913" i="39"/>
  <c r="AD1914" i="39"/>
  <c r="AD1915" i="39"/>
  <c r="AD1916" i="39"/>
  <c r="AD1917" i="39"/>
  <c r="AD1918" i="39"/>
  <c r="AD1919" i="39"/>
  <c r="AD1920" i="39"/>
  <c r="AD1921" i="39"/>
  <c r="AD1922" i="39"/>
  <c r="AD1923" i="39"/>
  <c r="AD1924" i="39"/>
  <c r="AD1925" i="39"/>
  <c r="AD1926" i="39"/>
  <c r="AD1927" i="39"/>
  <c r="AD1928" i="39"/>
  <c r="AD1929" i="39"/>
  <c r="AD1930" i="39"/>
  <c r="AD1931" i="39"/>
  <c r="AD1932" i="39"/>
  <c r="AD1933" i="39"/>
  <c r="AD1934" i="39"/>
  <c r="AD1935" i="39"/>
  <c r="AD1936" i="39"/>
  <c r="AD1937" i="39"/>
  <c r="AD1938" i="39"/>
  <c r="AD1939" i="39"/>
  <c r="AD1940" i="39"/>
  <c r="AD1941" i="39"/>
  <c r="AD1942" i="39"/>
  <c r="AD1943" i="39"/>
  <c r="AD1944" i="39"/>
  <c r="AD1945" i="39"/>
  <c r="AD1946" i="39"/>
  <c r="AD1947" i="39"/>
  <c r="AD1948" i="39"/>
  <c r="AD1949" i="39"/>
  <c r="AD1950" i="39"/>
  <c r="AD1951" i="39"/>
  <c r="AD1952" i="39"/>
  <c r="AD1953" i="39"/>
  <c r="AD1954" i="39"/>
  <c r="AD1955" i="39"/>
  <c r="AD1956" i="39"/>
  <c r="AD1957" i="39"/>
  <c r="AD1958" i="39"/>
  <c r="AD1959" i="39"/>
  <c r="AD1960" i="39"/>
  <c r="AD1961" i="39"/>
  <c r="AD1962" i="39"/>
  <c r="AD1963" i="39"/>
  <c r="AD1964" i="39"/>
  <c r="AD1965" i="39"/>
  <c r="AD1966" i="39"/>
  <c r="AD1967" i="39"/>
  <c r="AD1968" i="39"/>
  <c r="AD1969" i="39"/>
  <c r="AD1970" i="39"/>
  <c r="AD1971" i="39"/>
  <c r="AD1972" i="39"/>
  <c r="AD1973" i="39"/>
  <c r="AD1974" i="39"/>
  <c r="AD1975" i="39"/>
  <c r="AD1976" i="39"/>
  <c r="AD1977" i="39"/>
  <c r="AD1978" i="39"/>
  <c r="AD1979" i="39"/>
  <c r="AD1980" i="39"/>
  <c r="AD1981" i="39"/>
  <c r="AD1982" i="39"/>
  <c r="AD1983" i="39"/>
  <c r="AD1984" i="39"/>
  <c r="AD1985" i="39"/>
  <c r="AD1986" i="39"/>
  <c r="AD1987" i="39"/>
  <c r="AD1988" i="39"/>
  <c r="AD1989" i="39"/>
  <c r="AD1990" i="39"/>
  <c r="AD1991" i="39"/>
  <c r="AD1992" i="39"/>
  <c r="AD1993" i="39"/>
  <c r="AD1994" i="39"/>
  <c r="AD1995" i="39"/>
  <c r="AD1996" i="39"/>
  <c r="AD1997" i="39"/>
  <c r="AD1998" i="39"/>
  <c r="AD1999" i="39"/>
  <c r="AD2000" i="39"/>
  <c r="AD2001" i="39"/>
  <c r="AD2002" i="39"/>
  <c r="AD2003" i="39"/>
  <c r="AD2004" i="39"/>
  <c r="AD2005" i="39"/>
  <c r="AD2006" i="39"/>
  <c r="AD2007" i="39"/>
  <c r="AD2008" i="39"/>
  <c r="AD2009" i="39"/>
  <c r="AD2010" i="39"/>
  <c r="AD2011" i="39"/>
  <c r="AD2012" i="39"/>
  <c r="AD2013" i="39"/>
  <c r="AD2014" i="39"/>
  <c r="AD2015" i="39"/>
  <c r="AD2016" i="39"/>
  <c r="AD2017" i="39"/>
  <c r="AD2018" i="39"/>
  <c r="AD2019" i="39"/>
  <c r="AD2020" i="39"/>
  <c r="AD2021" i="39"/>
  <c r="AD2022" i="39"/>
  <c r="AD2023" i="39"/>
  <c r="AD2024" i="39"/>
  <c r="AD2025" i="39"/>
  <c r="AD2026" i="39"/>
  <c r="AD2027" i="39"/>
  <c r="AD2028" i="39"/>
  <c r="AD2029" i="39"/>
  <c r="AD2030" i="39"/>
  <c r="AD2031" i="39"/>
  <c r="AD2032" i="39"/>
  <c r="AD2033" i="39"/>
  <c r="AD2034" i="39"/>
  <c r="AD2035" i="39"/>
  <c r="AD2036" i="39"/>
  <c r="AD2037" i="39"/>
  <c r="AD2038" i="39"/>
  <c r="AD2039" i="39"/>
  <c r="AD2040" i="39"/>
  <c r="AD2041" i="39"/>
  <c r="AD2042" i="39"/>
  <c r="AD2043" i="39"/>
  <c r="AD2044" i="39"/>
  <c r="AD2045" i="39"/>
  <c r="AD2046" i="39"/>
  <c r="AD2047" i="39"/>
  <c r="AD2048" i="39"/>
  <c r="AD2049" i="39"/>
  <c r="AD2050" i="39"/>
  <c r="AD2051" i="39"/>
  <c r="AD2052" i="39"/>
  <c r="AD2053" i="39"/>
  <c r="AD2054" i="39"/>
  <c r="AD2055" i="39"/>
  <c r="AD2056" i="39"/>
  <c r="AD2057" i="39"/>
  <c r="AD2058" i="39"/>
  <c r="AD2059" i="39"/>
  <c r="AD2060" i="39"/>
  <c r="AD2061" i="39"/>
  <c r="AD2062" i="39"/>
  <c r="AD2063" i="39"/>
  <c r="AD2064" i="39"/>
  <c r="AD2065" i="39"/>
  <c r="AD2066" i="39"/>
  <c r="AD2067" i="39"/>
  <c r="AD2068" i="39"/>
  <c r="AD2069" i="39"/>
  <c r="AD2070" i="39"/>
  <c r="AD2071" i="39"/>
  <c r="AD2072" i="39"/>
  <c r="AD2073" i="39"/>
  <c r="AD2074" i="39"/>
  <c r="AD2075" i="39"/>
  <c r="AD2076" i="39"/>
  <c r="AD2077" i="39"/>
  <c r="AD2078" i="39"/>
  <c r="AD2079" i="39"/>
  <c r="AD2080" i="39"/>
  <c r="AD2081" i="39"/>
  <c r="AD2082" i="39"/>
  <c r="AD2083" i="39"/>
  <c r="AD2084" i="39"/>
  <c r="AD2085" i="39"/>
  <c r="AD2086" i="39"/>
  <c r="AD2087" i="39"/>
  <c r="AD2088" i="39"/>
  <c r="AD2089" i="39"/>
  <c r="AD2090" i="39"/>
  <c r="AD2091" i="39"/>
  <c r="AD2092" i="39"/>
  <c r="AD2093" i="39"/>
  <c r="AD2094" i="39"/>
  <c r="AD2095" i="39"/>
  <c r="AD2096" i="39"/>
  <c r="AD2097" i="39"/>
  <c r="AD2098" i="39"/>
  <c r="AD2099" i="39"/>
  <c r="AD2100" i="39"/>
  <c r="AD2101" i="39"/>
  <c r="AD2102" i="39"/>
  <c r="AD2103" i="39"/>
  <c r="AD2104" i="39"/>
  <c r="AD2105" i="39"/>
  <c r="AD2106" i="39"/>
  <c r="AD2107" i="39"/>
  <c r="AD2108" i="39"/>
  <c r="AD2109" i="39"/>
  <c r="AD2110" i="39"/>
  <c r="AD2111" i="39"/>
  <c r="AD2112" i="39"/>
  <c r="AD2113" i="39"/>
  <c r="AD2114" i="39"/>
  <c r="AD2115" i="39"/>
  <c r="AD2116" i="39"/>
  <c r="AD2117" i="39"/>
  <c r="AD2118" i="39"/>
  <c r="AD2119" i="39"/>
  <c r="AD2120" i="39"/>
  <c r="AD2121" i="39"/>
  <c r="AD2122" i="39"/>
  <c r="AD2123" i="39"/>
  <c r="AD2124" i="39"/>
  <c r="AD2125" i="39"/>
  <c r="AD2126" i="39"/>
  <c r="AD2127" i="39"/>
  <c r="AD2128" i="39"/>
  <c r="AD2129" i="39"/>
  <c r="AD2130" i="39"/>
  <c r="AD2131" i="39"/>
  <c r="AD2132" i="39"/>
  <c r="AD2133" i="39"/>
  <c r="AD2134" i="39"/>
  <c r="AD2135" i="39"/>
  <c r="AD2136" i="39"/>
  <c r="AD2137" i="39"/>
  <c r="AD2138" i="39"/>
  <c r="AD2139" i="39"/>
  <c r="AD2140" i="39"/>
  <c r="AD2141" i="39"/>
  <c r="AD2142" i="39"/>
  <c r="AD2143" i="39"/>
  <c r="AD2144" i="39"/>
  <c r="AD2145" i="39"/>
  <c r="AD2146" i="39"/>
  <c r="AD2147" i="39"/>
  <c r="AD2148" i="39"/>
  <c r="AD2149" i="39"/>
  <c r="AD2150" i="39"/>
  <c r="AD2151" i="39"/>
  <c r="AD2152" i="39"/>
  <c r="AD2153" i="39"/>
  <c r="AD2154" i="39"/>
  <c r="AD2155" i="39"/>
  <c r="AD2156" i="39"/>
  <c r="AD2157" i="39"/>
  <c r="AD2158" i="39"/>
  <c r="AD2159" i="39"/>
  <c r="AD2160" i="39"/>
  <c r="AD2161" i="39"/>
  <c r="AD2162" i="39"/>
  <c r="AD2163" i="39"/>
  <c r="AD2164" i="39"/>
  <c r="AD2165" i="39"/>
  <c r="AD2166" i="39"/>
  <c r="AD2167" i="39"/>
  <c r="AD2168" i="39"/>
  <c r="AD2169" i="39"/>
  <c r="AD2170" i="39"/>
  <c r="AD2171" i="39"/>
  <c r="AD2" i="39"/>
  <c r="AI1" i="39" l="1"/>
  <c r="AB2171" i="39"/>
  <c r="AA2171" i="39"/>
  <c r="AC2171" i="39" s="1"/>
  <c r="Z2171" i="39"/>
  <c r="Y2171" i="39"/>
  <c r="AB2170" i="39"/>
  <c r="AA2170" i="39"/>
  <c r="AC2170" i="39" s="1"/>
  <c r="Z2170" i="39"/>
  <c r="Y2170" i="39"/>
  <c r="AB2169" i="39"/>
  <c r="AA2169" i="39"/>
  <c r="AC2169" i="39" s="1"/>
  <c r="Z2169" i="39"/>
  <c r="Y2169" i="39"/>
  <c r="AB2168" i="39"/>
  <c r="AA2168" i="39"/>
  <c r="AC2168" i="39" s="1"/>
  <c r="Z2168" i="39"/>
  <c r="Y2168" i="39"/>
  <c r="AB2167" i="39"/>
  <c r="AA2167" i="39"/>
  <c r="AC2167" i="39" s="1"/>
  <c r="Z2167" i="39"/>
  <c r="Y2167" i="39"/>
  <c r="AB2166" i="39"/>
  <c r="AA2166" i="39"/>
  <c r="AC2166" i="39" s="1"/>
  <c r="Z2166" i="39"/>
  <c r="Y2166" i="39"/>
  <c r="AB2165" i="39"/>
  <c r="AA2165" i="39"/>
  <c r="AC2165" i="39" s="1"/>
  <c r="Z2165" i="39"/>
  <c r="Y2165" i="39"/>
  <c r="AB2164" i="39"/>
  <c r="AA2164" i="39"/>
  <c r="AC2164" i="39" s="1"/>
  <c r="Z2164" i="39"/>
  <c r="Y2164" i="39"/>
  <c r="AB2163" i="39"/>
  <c r="AA2163" i="39"/>
  <c r="AC2163" i="39" s="1"/>
  <c r="Z2163" i="39"/>
  <c r="Y2163" i="39"/>
  <c r="AB2162" i="39"/>
  <c r="AA2162" i="39"/>
  <c r="AC2162" i="39" s="1"/>
  <c r="Z2162" i="39"/>
  <c r="Y2162" i="39"/>
  <c r="AB2161" i="39"/>
  <c r="AA2161" i="39"/>
  <c r="AC2161" i="39" s="1"/>
  <c r="Z2161" i="39"/>
  <c r="Y2161" i="39"/>
  <c r="AB2160" i="39"/>
  <c r="AA2160" i="39"/>
  <c r="AC2160" i="39" s="1"/>
  <c r="Z2160" i="39"/>
  <c r="Y2160" i="39"/>
  <c r="AB2159" i="39"/>
  <c r="AA2159" i="39"/>
  <c r="AC2159" i="39" s="1"/>
  <c r="Z2159" i="39"/>
  <c r="Y2159" i="39"/>
  <c r="AB2158" i="39"/>
  <c r="AA2158" i="39"/>
  <c r="AC2158" i="39" s="1"/>
  <c r="Z2158" i="39"/>
  <c r="Y2158" i="39"/>
  <c r="AB2157" i="39"/>
  <c r="AA2157" i="39"/>
  <c r="AC2157" i="39" s="1"/>
  <c r="Z2157" i="39"/>
  <c r="Y2157" i="39"/>
  <c r="AB2156" i="39"/>
  <c r="AA2156" i="39"/>
  <c r="AC2156" i="39" s="1"/>
  <c r="Z2156" i="39"/>
  <c r="Y2156" i="39"/>
  <c r="AB2155" i="39"/>
  <c r="AA2155" i="39"/>
  <c r="AC2155" i="39" s="1"/>
  <c r="Z2155" i="39"/>
  <c r="Y2155" i="39"/>
  <c r="AB2154" i="39"/>
  <c r="AA2154" i="39"/>
  <c r="AC2154" i="39" s="1"/>
  <c r="Z2154" i="39"/>
  <c r="Y2154" i="39"/>
  <c r="AB2153" i="39"/>
  <c r="AA2153" i="39"/>
  <c r="AC2153" i="39" s="1"/>
  <c r="Z2153" i="39"/>
  <c r="Y2153" i="39"/>
  <c r="AB2152" i="39"/>
  <c r="AA2152" i="39"/>
  <c r="AC2152" i="39" s="1"/>
  <c r="Z2152" i="39"/>
  <c r="Y2152" i="39"/>
  <c r="AB2151" i="39"/>
  <c r="AA2151" i="39"/>
  <c r="AC2151" i="39" s="1"/>
  <c r="Z2151" i="39"/>
  <c r="Y2151" i="39"/>
  <c r="AB2150" i="39"/>
  <c r="AA2150" i="39"/>
  <c r="AC2150" i="39" s="1"/>
  <c r="Z2150" i="39"/>
  <c r="Y2150" i="39"/>
  <c r="AB2149" i="39"/>
  <c r="AA2149" i="39"/>
  <c r="AC2149" i="39" s="1"/>
  <c r="Z2149" i="39"/>
  <c r="Y2149" i="39"/>
  <c r="AB2148" i="39"/>
  <c r="AA2148" i="39"/>
  <c r="AC2148" i="39" s="1"/>
  <c r="Z2148" i="39"/>
  <c r="Y2148" i="39"/>
  <c r="AB2147" i="39"/>
  <c r="AA2147" i="39"/>
  <c r="AC2147" i="39" s="1"/>
  <c r="Z2147" i="39"/>
  <c r="Y2147" i="39"/>
  <c r="AB2146" i="39"/>
  <c r="AA2146" i="39"/>
  <c r="AC2146" i="39" s="1"/>
  <c r="Z2146" i="39"/>
  <c r="Y2146" i="39"/>
  <c r="AB2145" i="39"/>
  <c r="AA2145" i="39"/>
  <c r="AC2145" i="39" s="1"/>
  <c r="Z2145" i="39"/>
  <c r="Y2145" i="39"/>
  <c r="AB2144" i="39"/>
  <c r="AA2144" i="39"/>
  <c r="AC2144" i="39" s="1"/>
  <c r="Z2144" i="39"/>
  <c r="Y2144" i="39"/>
  <c r="AB2143" i="39"/>
  <c r="AA2143" i="39"/>
  <c r="AC2143" i="39" s="1"/>
  <c r="Z2143" i="39"/>
  <c r="Y2143" i="39"/>
  <c r="AB2142" i="39"/>
  <c r="AA2142" i="39"/>
  <c r="AC2142" i="39" s="1"/>
  <c r="Z2142" i="39"/>
  <c r="Y2142" i="39"/>
  <c r="AB2141" i="39"/>
  <c r="AA2141" i="39"/>
  <c r="AC2141" i="39" s="1"/>
  <c r="Z2141" i="39"/>
  <c r="Y2141" i="39"/>
  <c r="AB2140" i="39"/>
  <c r="AA2140" i="39"/>
  <c r="AC2140" i="39" s="1"/>
  <c r="Z2140" i="39"/>
  <c r="Y2140" i="39"/>
  <c r="AB2139" i="39"/>
  <c r="AA2139" i="39"/>
  <c r="AC2139" i="39" s="1"/>
  <c r="Z2139" i="39"/>
  <c r="Y2139" i="39"/>
  <c r="AB2138" i="39"/>
  <c r="AA2138" i="39"/>
  <c r="AC2138" i="39" s="1"/>
  <c r="Z2138" i="39"/>
  <c r="Y2138" i="39"/>
  <c r="AB2137" i="39"/>
  <c r="AA2137" i="39"/>
  <c r="AC2137" i="39" s="1"/>
  <c r="Z2137" i="39"/>
  <c r="Y2137" i="39"/>
  <c r="AB2136" i="39"/>
  <c r="AA2136" i="39"/>
  <c r="AC2136" i="39" s="1"/>
  <c r="Z2136" i="39"/>
  <c r="Y2136" i="39"/>
  <c r="AB2135" i="39"/>
  <c r="AA2135" i="39"/>
  <c r="AC2135" i="39" s="1"/>
  <c r="Z2135" i="39"/>
  <c r="Y2135" i="39"/>
  <c r="AB2134" i="39"/>
  <c r="AA2134" i="39"/>
  <c r="AC2134" i="39" s="1"/>
  <c r="Z2134" i="39"/>
  <c r="Y2134" i="39"/>
  <c r="AB2133" i="39"/>
  <c r="AA2133" i="39"/>
  <c r="AC2133" i="39" s="1"/>
  <c r="Z2133" i="39"/>
  <c r="Y2133" i="39"/>
  <c r="AB2132" i="39"/>
  <c r="AA2132" i="39"/>
  <c r="AC2132" i="39" s="1"/>
  <c r="Z2132" i="39"/>
  <c r="Y2132" i="39"/>
  <c r="AB2131" i="39"/>
  <c r="AA2131" i="39"/>
  <c r="AC2131" i="39" s="1"/>
  <c r="Z2131" i="39"/>
  <c r="Y2131" i="39"/>
  <c r="AB2130" i="39"/>
  <c r="AA2130" i="39"/>
  <c r="AC2130" i="39" s="1"/>
  <c r="Z2130" i="39"/>
  <c r="Y2130" i="39"/>
  <c r="AB2129" i="39"/>
  <c r="AA2129" i="39"/>
  <c r="AC2129" i="39" s="1"/>
  <c r="Z2129" i="39"/>
  <c r="Y2129" i="39"/>
  <c r="AB2128" i="39"/>
  <c r="AA2128" i="39"/>
  <c r="AC2128" i="39" s="1"/>
  <c r="Z2128" i="39"/>
  <c r="Y2128" i="39"/>
  <c r="AB2127" i="39"/>
  <c r="AA2127" i="39"/>
  <c r="AC2127" i="39" s="1"/>
  <c r="Z2127" i="39"/>
  <c r="Y2127" i="39"/>
  <c r="AB2126" i="39"/>
  <c r="AA2126" i="39"/>
  <c r="AC2126" i="39" s="1"/>
  <c r="Z2126" i="39"/>
  <c r="Y2126" i="39"/>
  <c r="AB2125" i="39"/>
  <c r="AA2125" i="39"/>
  <c r="AC2125" i="39" s="1"/>
  <c r="Z2125" i="39"/>
  <c r="Y2125" i="39"/>
  <c r="AB2124" i="39"/>
  <c r="AA2124" i="39"/>
  <c r="AC2124" i="39" s="1"/>
  <c r="Z2124" i="39"/>
  <c r="Y2124" i="39"/>
  <c r="AB2123" i="39"/>
  <c r="AA2123" i="39"/>
  <c r="AC2123" i="39" s="1"/>
  <c r="Z2123" i="39"/>
  <c r="Y2123" i="39"/>
  <c r="AB2122" i="39"/>
  <c r="AA2122" i="39"/>
  <c r="AC2122" i="39" s="1"/>
  <c r="Z2122" i="39"/>
  <c r="Y2122" i="39"/>
  <c r="AB2121" i="39"/>
  <c r="AA2121" i="39"/>
  <c r="AC2121" i="39" s="1"/>
  <c r="Z2121" i="39"/>
  <c r="Y2121" i="39"/>
  <c r="AB2120" i="39"/>
  <c r="AA2120" i="39"/>
  <c r="AC2120" i="39" s="1"/>
  <c r="Z2120" i="39"/>
  <c r="Y2120" i="39"/>
  <c r="AB2119" i="39"/>
  <c r="AA2119" i="39"/>
  <c r="AC2119" i="39" s="1"/>
  <c r="Z2119" i="39"/>
  <c r="Y2119" i="39"/>
  <c r="AB2118" i="39"/>
  <c r="AA2118" i="39"/>
  <c r="AC2118" i="39" s="1"/>
  <c r="Z2118" i="39"/>
  <c r="Y2118" i="39"/>
  <c r="AB2117" i="39"/>
  <c r="AA2117" i="39"/>
  <c r="AC2117" i="39" s="1"/>
  <c r="Z2117" i="39"/>
  <c r="Y2117" i="39"/>
  <c r="AB2116" i="39"/>
  <c r="AA2116" i="39"/>
  <c r="AC2116" i="39" s="1"/>
  <c r="Z2116" i="39"/>
  <c r="Y2116" i="39"/>
  <c r="AB2115" i="39"/>
  <c r="AA2115" i="39"/>
  <c r="AC2115" i="39" s="1"/>
  <c r="Z2115" i="39"/>
  <c r="Y2115" i="39"/>
  <c r="AB2114" i="39"/>
  <c r="AA2114" i="39"/>
  <c r="AC2114" i="39" s="1"/>
  <c r="Z2114" i="39"/>
  <c r="Y2114" i="39"/>
  <c r="AB2113" i="39"/>
  <c r="AA2113" i="39"/>
  <c r="AC2113" i="39" s="1"/>
  <c r="Z2113" i="39"/>
  <c r="Y2113" i="39"/>
  <c r="AB2112" i="39"/>
  <c r="AA2112" i="39"/>
  <c r="AC2112" i="39" s="1"/>
  <c r="Z2112" i="39"/>
  <c r="Y2112" i="39"/>
  <c r="AB2111" i="39"/>
  <c r="AA2111" i="39"/>
  <c r="AC2111" i="39" s="1"/>
  <c r="Z2111" i="39"/>
  <c r="Y2111" i="39"/>
  <c r="AB2110" i="39"/>
  <c r="AA2110" i="39"/>
  <c r="AC2110" i="39" s="1"/>
  <c r="Z2110" i="39"/>
  <c r="Y2110" i="39"/>
  <c r="AB2109" i="39"/>
  <c r="AA2109" i="39"/>
  <c r="AC2109" i="39" s="1"/>
  <c r="Z2109" i="39"/>
  <c r="Y2109" i="39"/>
  <c r="AB2108" i="39"/>
  <c r="AA2108" i="39"/>
  <c r="AC2108" i="39" s="1"/>
  <c r="Z2108" i="39"/>
  <c r="Y2108" i="39"/>
  <c r="AB2107" i="39"/>
  <c r="AA2107" i="39"/>
  <c r="AC2107" i="39" s="1"/>
  <c r="Z2107" i="39"/>
  <c r="Y2107" i="39"/>
  <c r="AB2106" i="39"/>
  <c r="AA2106" i="39"/>
  <c r="AC2106" i="39" s="1"/>
  <c r="Z2106" i="39"/>
  <c r="Y2106" i="39"/>
  <c r="AB2105" i="39"/>
  <c r="AA2105" i="39"/>
  <c r="AC2105" i="39" s="1"/>
  <c r="Z2105" i="39"/>
  <c r="Y2105" i="39"/>
  <c r="AB2104" i="39"/>
  <c r="AA2104" i="39"/>
  <c r="AC2104" i="39" s="1"/>
  <c r="Z2104" i="39"/>
  <c r="Y2104" i="39"/>
  <c r="AB2103" i="39"/>
  <c r="AA2103" i="39"/>
  <c r="AC2103" i="39" s="1"/>
  <c r="Z2103" i="39"/>
  <c r="Y2103" i="39"/>
  <c r="AB2102" i="39"/>
  <c r="AA2102" i="39"/>
  <c r="AC2102" i="39" s="1"/>
  <c r="Z2102" i="39"/>
  <c r="Y2102" i="39"/>
  <c r="AB2101" i="39"/>
  <c r="AA2101" i="39"/>
  <c r="AC2101" i="39" s="1"/>
  <c r="Z2101" i="39"/>
  <c r="Y2101" i="39"/>
  <c r="AB2100" i="39"/>
  <c r="AA2100" i="39"/>
  <c r="AC2100" i="39" s="1"/>
  <c r="Z2100" i="39"/>
  <c r="Y2100" i="39"/>
  <c r="AB2099" i="39"/>
  <c r="AA2099" i="39"/>
  <c r="AC2099" i="39" s="1"/>
  <c r="Z2099" i="39"/>
  <c r="Y2099" i="39"/>
  <c r="AB2098" i="39"/>
  <c r="AA2098" i="39"/>
  <c r="AC2098" i="39" s="1"/>
  <c r="Z2098" i="39"/>
  <c r="Y2098" i="39"/>
  <c r="AB2097" i="39"/>
  <c r="AA2097" i="39"/>
  <c r="AC2097" i="39" s="1"/>
  <c r="Z2097" i="39"/>
  <c r="Y2097" i="39"/>
  <c r="AB2096" i="39"/>
  <c r="AA2096" i="39"/>
  <c r="AC2096" i="39" s="1"/>
  <c r="Z2096" i="39"/>
  <c r="Y2096" i="39"/>
  <c r="AB2095" i="39"/>
  <c r="AA2095" i="39"/>
  <c r="AC2095" i="39" s="1"/>
  <c r="Z2095" i="39"/>
  <c r="Y2095" i="39"/>
  <c r="AB2094" i="39"/>
  <c r="AA2094" i="39"/>
  <c r="AC2094" i="39" s="1"/>
  <c r="Z2094" i="39"/>
  <c r="Y2094" i="39"/>
  <c r="AB2093" i="39"/>
  <c r="AA2093" i="39"/>
  <c r="AC2093" i="39" s="1"/>
  <c r="Z2093" i="39"/>
  <c r="Y2093" i="39"/>
  <c r="AB2092" i="39"/>
  <c r="AA2092" i="39"/>
  <c r="AC2092" i="39" s="1"/>
  <c r="Z2092" i="39"/>
  <c r="Y2092" i="39"/>
  <c r="AB2091" i="39"/>
  <c r="AA2091" i="39"/>
  <c r="AC2091" i="39" s="1"/>
  <c r="Z2091" i="39"/>
  <c r="Y2091" i="39"/>
  <c r="AB2090" i="39"/>
  <c r="AA2090" i="39"/>
  <c r="AC2090" i="39" s="1"/>
  <c r="Z2090" i="39"/>
  <c r="Y2090" i="39"/>
  <c r="AB2089" i="39"/>
  <c r="AA2089" i="39"/>
  <c r="AC2089" i="39" s="1"/>
  <c r="Z2089" i="39"/>
  <c r="Y2089" i="39"/>
  <c r="AB2088" i="39"/>
  <c r="AA2088" i="39"/>
  <c r="AC2088" i="39" s="1"/>
  <c r="Z2088" i="39"/>
  <c r="Y2088" i="39"/>
  <c r="AB2087" i="39"/>
  <c r="AA2087" i="39"/>
  <c r="AC2087" i="39" s="1"/>
  <c r="Z2087" i="39"/>
  <c r="Y2087" i="39"/>
  <c r="AB2086" i="39"/>
  <c r="AA2086" i="39"/>
  <c r="AC2086" i="39" s="1"/>
  <c r="Z2086" i="39"/>
  <c r="Y2086" i="39"/>
  <c r="AB2085" i="39"/>
  <c r="AA2085" i="39"/>
  <c r="AC2085" i="39" s="1"/>
  <c r="Z2085" i="39"/>
  <c r="Y2085" i="39"/>
  <c r="AB2084" i="39"/>
  <c r="AA2084" i="39"/>
  <c r="AC2084" i="39" s="1"/>
  <c r="Z2084" i="39"/>
  <c r="Y2084" i="39"/>
  <c r="AB2083" i="39"/>
  <c r="AA2083" i="39"/>
  <c r="AC2083" i="39" s="1"/>
  <c r="Z2083" i="39"/>
  <c r="Y2083" i="39"/>
  <c r="AB2082" i="39"/>
  <c r="AA2082" i="39"/>
  <c r="AC2082" i="39" s="1"/>
  <c r="Z2082" i="39"/>
  <c r="Y2082" i="39"/>
  <c r="AB2081" i="39"/>
  <c r="AA2081" i="39"/>
  <c r="AC2081" i="39" s="1"/>
  <c r="Z2081" i="39"/>
  <c r="Y2081" i="39"/>
  <c r="AB2080" i="39"/>
  <c r="AA2080" i="39"/>
  <c r="AC2080" i="39" s="1"/>
  <c r="Z2080" i="39"/>
  <c r="Y2080" i="39"/>
  <c r="AB2079" i="39"/>
  <c r="AA2079" i="39"/>
  <c r="AC2079" i="39" s="1"/>
  <c r="Z2079" i="39"/>
  <c r="Y2079" i="39"/>
  <c r="AB2078" i="39"/>
  <c r="AA2078" i="39"/>
  <c r="AC2078" i="39" s="1"/>
  <c r="Z2078" i="39"/>
  <c r="Y2078" i="39"/>
  <c r="AB2077" i="39"/>
  <c r="AA2077" i="39"/>
  <c r="AC2077" i="39" s="1"/>
  <c r="Z2077" i="39"/>
  <c r="Y2077" i="39"/>
  <c r="AB2076" i="39"/>
  <c r="AA2076" i="39"/>
  <c r="AC2076" i="39" s="1"/>
  <c r="Z2076" i="39"/>
  <c r="Y2076" i="39"/>
  <c r="AB2075" i="39"/>
  <c r="AA2075" i="39"/>
  <c r="AC2075" i="39" s="1"/>
  <c r="Z2075" i="39"/>
  <c r="Y2075" i="39"/>
  <c r="AB2074" i="39"/>
  <c r="AA2074" i="39"/>
  <c r="AC2074" i="39" s="1"/>
  <c r="Z2074" i="39"/>
  <c r="Y2074" i="39"/>
  <c r="AB2073" i="39"/>
  <c r="AA2073" i="39"/>
  <c r="AC2073" i="39" s="1"/>
  <c r="Z2073" i="39"/>
  <c r="Y2073" i="39"/>
  <c r="AB2072" i="39"/>
  <c r="AA2072" i="39"/>
  <c r="AC2072" i="39" s="1"/>
  <c r="Z2072" i="39"/>
  <c r="Y2072" i="39"/>
  <c r="AB2071" i="39"/>
  <c r="AA2071" i="39"/>
  <c r="AC2071" i="39" s="1"/>
  <c r="Z2071" i="39"/>
  <c r="Y2071" i="39"/>
  <c r="AB2070" i="39"/>
  <c r="AA2070" i="39"/>
  <c r="AC2070" i="39" s="1"/>
  <c r="Z2070" i="39"/>
  <c r="Y2070" i="39"/>
  <c r="AB2069" i="39"/>
  <c r="AA2069" i="39"/>
  <c r="AC2069" i="39" s="1"/>
  <c r="Z2069" i="39"/>
  <c r="Y2069" i="39"/>
  <c r="AB2068" i="39"/>
  <c r="AA2068" i="39"/>
  <c r="AC2068" i="39" s="1"/>
  <c r="Z2068" i="39"/>
  <c r="Y2068" i="39"/>
  <c r="AB2067" i="39"/>
  <c r="AA2067" i="39"/>
  <c r="AC2067" i="39" s="1"/>
  <c r="Z2067" i="39"/>
  <c r="Y2067" i="39"/>
  <c r="AB2066" i="39"/>
  <c r="AA2066" i="39"/>
  <c r="AC2066" i="39" s="1"/>
  <c r="Z2066" i="39"/>
  <c r="Y2066" i="39"/>
  <c r="AB2065" i="39"/>
  <c r="AA2065" i="39"/>
  <c r="AC2065" i="39" s="1"/>
  <c r="Z2065" i="39"/>
  <c r="Y2065" i="39"/>
  <c r="AB2064" i="39"/>
  <c r="AA2064" i="39"/>
  <c r="AC2064" i="39" s="1"/>
  <c r="Z2064" i="39"/>
  <c r="Y2064" i="39"/>
  <c r="AB2063" i="39"/>
  <c r="AA2063" i="39"/>
  <c r="AC2063" i="39" s="1"/>
  <c r="Z2063" i="39"/>
  <c r="Y2063" i="39"/>
  <c r="AB2062" i="39"/>
  <c r="AA2062" i="39"/>
  <c r="AC2062" i="39" s="1"/>
  <c r="Z2062" i="39"/>
  <c r="Y2062" i="39"/>
  <c r="AB2061" i="39"/>
  <c r="AA2061" i="39"/>
  <c r="AC2061" i="39" s="1"/>
  <c r="Z2061" i="39"/>
  <c r="Y2061" i="39"/>
  <c r="AB2060" i="39"/>
  <c r="AA2060" i="39"/>
  <c r="AC2060" i="39" s="1"/>
  <c r="Z2060" i="39"/>
  <c r="Y2060" i="39"/>
  <c r="AB2059" i="39"/>
  <c r="AA2059" i="39"/>
  <c r="AC2059" i="39" s="1"/>
  <c r="Z2059" i="39"/>
  <c r="Y2059" i="39"/>
  <c r="AB2058" i="39"/>
  <c r="AA2058" i="39"/>
  <c r="AC2058" i="39" s="1"/>
  <c r="Z2058" i="39"/>
  <c r="Y2058" i="39"/>
  <c r="AB2057" i="39"/>
  <c r="AA2057" i="39"/>
  <c r="AC2057" i="39" s="1"/>
  <c r="Z2057" i="39"/>
  <c r="Y2057" i="39"/>
  <c r="AB2056" i="39"/>
  <c r="AA2056" i="39"/>
  <c r="AC2056" i="39" s="1"/>
  <c r="Z2056" i="39"/>
  <c r="Y2056" i="39"/>
  <c r="AB2055" i="39"/>
  <c r="AA2055" i="39"/>
  <c r="AC2055" i="39" s="1"/>
  <c r="Z2055" i="39"/>
  <c r="Y2055" i="39"/>
  <c r="AB2054" i="39"/>
  <c r="AA2054" i="39"/>
  <c r="AC2054" i="39" s="1"/>
  <c r="Z2054" i="39"/>
  <c r="Y2054" i="39"/>
  <c r="AB2053" i="39"/>
  <c r="AA2053" i="39"/>
  <c r="AC2053" i="39" s="1"/>
  <c r="Z2053" i="39"/>
  <c r="Y2053" i="39"/>
  <c r="AB2052" i="39"/>
  <c r="AA2052" i="39"/>
  <c r="AC2052" i="39" s="1"/>
  <c r="Z2052" i="39"/>
  <c r="Y2052" i="39"/>
  <c r="AB2051" i="39"/>
  <c r="AA2051" i="39"/>
  <c r="AC2051" i="39" s="1"/>
  <c r="Z2051" i="39"/>
  <c r="Y2051" i="39"/>
  <c r="AB2050" i="39"/>
  <c r="AA2050" i="39"/>
  <c r="AC2050" i="39" s="1"/>
  <c r="Z2050" i="39"/>
  <c r="Y2050" i="39"/>
  <c r="AB2049" i="39"/>
  <c r="AA2049" i="39"/>
  <c r="AC2049" i="39" s="1"/>
  <c r="Z2049" i="39"/>
  <c r="Y2049" i="39"/>
  <c r="AB2048" i="39"/>
  <c r="AA2048" i="39"/>
  <c r="AC2048" i="39" s="1"/>
  <c r="Z2048" i="39"/>
  <c r="Y2048" i="39"/>
  <c r="AB2047" i="39"/>
  <c r="AA2047" i="39"/>
  <c r="AC2047" i="39" s="1"/>
  <c r="Z2047" i="39"/>
  <c r="Y2047" i="39"/>
  <c r="AB2046" i="39"/>
  <c r="AA2046" i="39"/>
  <c r="AC2046" i="39" s="1"/>
  <c r="Z2046" i="39"/>
  <c r="Y2046" i="39"/>
  <c r="AB2045" i="39"/>
  <c r="AA2045" i="39"/>
  <c r="AC2045" i="39" s="1"/>
  <c r="Z2045" i="39"/>
  <c r="Y2045" i="39"/>
  <c r="AB2044" i="39"/>
  <c r="AA2044" i="39"/>
  <c r="AC2044" i="39" s="1"/>
  <c r="Z2044" i="39"/>
  <c r="Y2044" i="39"/>
  <c r="AB2043" i="39"/>
  <c r="AA2043" i="39"/>
  <c r="AC2043" i="39" s="1"/>
  <c r="Z2043" i="39"/>
  <c r="Y2043" i="39"/>
  <c r="AB2042" i="39"/>
  <c r="AA2042" i="39"/>
  <c r="AC2042" i="39" s="1"/>
  <c r="Z2042" i="39"/>
  <c r="Y2042" i="39"/>
  <c r="AB2041" i="39"/>
  <c r="AA2041" i="39"/>
  <c r="AC2041" i="39" s="1"/>
  <c r="Z2041" i="39"/>
  <c r="Y2041" i="39"/>
  <c r="AB2040" i="39"/>
  <c r="AA2040" i="39"/>
  <c r="AC2040" i="39" s="1"/>
  <c r="Z2040" i="39"/>
  <c r="Y2040" i="39"/>
  <c r="AB2039" i="39"/>
  <c r="AA2039" i="39"/>
  <c r="AC2039" i="39" s="1"/>
  <c r="Z2039" i="39"/>
  <c r="Y2039" i="39"/>
  <c r="AB2038" i="39"/>
  <c r="AA2038" i="39"/>
  <c r="AC2038" i="39" s="1"/>
  <c r="Z2038" i="39"/>
  <c r="Y2038" i="39"/>
  <c r="AB2037" i="39"/>
  <c r="AA2037" i="39"/>
  <c r="AC2037" i="39" s="1"/>
  <c r="Z2037" i="39"/>
  <c r="Y2037" i="39"/>
  <c r="AB2036" i="39"/>
  <c r="AA2036" i="39"/>
  <c r="AC2036" i="39" s="1"/>
  <c r="Z2036" i="39"/>
  <c r="Y2036" i="39"/>
  <c r="AB2035" i="39"/>
  <c r="AA2035" i="39"/>
  <c r="AC2035" i="39" s="1"/>
  <c r="Z2035" i="39"/>
  <c r="Y2035" i="39"/>
  <c r="AB2034" i="39"/>
  <c r="AA2034" i="39"/>
  <c r="AC2034" i="39" s="1"/>
  <c r="Z2034" i="39"/>
  <c r="Y2034" i="39"/>
  <c r="AB2033" i="39"/>
  <c r="AA2033" i="39"/>
  <c r="AC2033" i="39" s="1"/>
  <c r="Z2033" i="39"/>
  <c r="Y2033" i="39"/>
  <c r="AB2032" i="39"/>
  <c r="AA2032" i="39"/>
  <c r="AC2032" i="39" s="1"/>
  <c r="Z2032" i="39"/>
  <c r="Y2032" i="39"/>
  <c r="AB2031" i="39"/>
  <c r="AA2031" i="39"/>
  <c r="AC2031" i="39" s="1"/>
  <c r="Z2031" i="39"/>
  <c r="Y2031" i="39"/>
  <c r="AB2030" i="39"/>
  <c r="AA2030" i="39"/>
  <c r="AC2030" i="39" s="1"/>
  <c r="Z2030" i="39"/>
  <c r="Y2030" i="39"/>
  <c r="AB2029" i="39"/>
  <c r="AA2029" i="39"/>
  <c r="AC2029" i="39" s="1"/>
  <c r="Z2029" i="39"/>
  <c r="Y2029" i="39"/>
  <c r="AB2028" i="39"/>
  <c r="AA2028" i="39"/>
  <c r="AC2028" i="39" s="1"/>
  <c r="Z2028" i="39"/>
  <c r="Y2028" i="39"/>
  <c r="AB2027" i="39"/>
  <c r="AA2027" i="39"/>
  <c r="AC2027" i="39" s="1"/>
  <c r="Z2027" i="39"/>
  <c r="Y2027" i="39"/>
  <c r="AB2026" i="39"/>
  <c r="AA2026" i="39"/>
  <c r="AC2026" i="39" s="1"/>
  <c r="Z2026" i="39"/>
  <c r="Y2026" i="39"/>
  <c r="AB2025" i="39"/>
  <c r="AA2025" i="39"/>
  <c r="AC2025" i="39" s="1"/>
  <c r="Z2025" i="39"/>
  <c r="Y2025" i="39"/>
  <c r="AB2024" i="39"/>
  <c r="AA2024" i="39"/>
  <c r="AC2024" i="39" s="1"/>
  <c r="Z2024" i="39"/>
  <c r="Y2024" i="39"/>
  <c r="AB2023" i="39"/>
  <c r="AA2023" i="39"/>
  <c r="AC2023" i="39" s="1"/>
  <c r="Z2023" i="39"/>
  <c r="Y2023" i="39"/>
  <c r="AB2022" i="39"/>
  <c r="AA2022" i="39"/>
  <c r="AC2022" i="39" s="1"/>
  <c r="Z2022" i="39"/>
  <c r="Y2022" i="39"/>
  <c r="AB2021" i="39"/>
  <c r="AA2021" i="39"/>
  <c r="AC2021" i="39" s="1"/>
  <c r="Z2021" i="39"/>
  <c r="Y2021" i="39"/>
  <c r="AB2020" i="39"/>
  <c r="AA2020" i="39"/>
  <c r="AC2020" i="39" s="1"/>
  <c r="Z2020" i="39"/>
  <c r="Y2020" i="39"/>
  <c r="AB2019" i="39"/>
  <c r="AA2019" i="39"/>
  <c r="AC2019" i="39" s="1"/>
  <c r="Z2019" i="39"/>
  <c r="Y2019" i="39"/>
  <c r="AB2018" i="39"/>
  <c r="AA2018" i="39"/>
  <c r="AC2018" i="39" s="1"/>
  <c r="Z2018" i="39"/>
  <c r="Y2018" i="39"/>
  <c r="AB2017" i="39"/>
  <c r="AA2017" i="39"/>
  <c r="AC2017" i="39" s="1"/>
  <c r="Z2017" i="39"/>
  <c r="Y2017" i="39"/>
  <c r="AB2016" i="39"/>
  <c r="AA2016" i="39"/>
  <c r="AC2016" i="39" s="1"/>
  <c r="Z2016" i="39"/>
  <c r="Y2016" i="39"/>
  <c r="AB2015" i="39"/>
  <c r="AA2015" i="39"/>
  <c r="AC2015" i="39" s="1"/>
  <c r="Z2015" i="39"/>
  <c r="Y2015" i="39"/>
  <c r="AB2014" i="39"/>
  <c r="AA2014" i="39"/>
  <c r="AC2014" i="39" s="1"/>
  <c r="Z2014" i="39"/>
  <c r="Y2014" i="39"/>
  <c r="AB2013" i="39"/>
  <c r="AA2013" i="39"/>
  <c r="AC2013" i="39" s="1"/>
  <c r="Z2013" i="39"/>
  <c r="Y2013" i="39"/>
  <c r="AB2012" i="39"/>
  <c r="AA2012" i="39"/>
  <c r="AC2012" i="39" s="1"/>
  <c r="Z2012" i="39"/>
  <c r="Y2012" i="39"/>
  <c r="AB2011" i="39"/>
  <c r="AA2011" i="39"/>
  <c r="AC2011" i="39" s="1"/>
  <c r="Z2011" i="39"/>
  <c r="Y2011" i="39"/>
  <c r="AB2010" i="39"/>
  <c r="AA2010" i="39"/>
  <c r="AC2010" i="39" s="1"/>
  <c r="Z2010" i="39"/>
  <c r="Y2010" i="39"/>
  <c r="AB2009" i="39"/>
  <c r="AA2009" i="39"/>
  <c r="AC2009" i="39" s="1"/>
  <c r="Z2009" i="39"/>
  <c r="Y2009" i="39"/>
  <c r="AB2008" i="39"/>
  <c r="AA2008" i="39"/>
  <c r="AC2008" i="39" s="1"/>
  <c r="Z2008" i="39"/>
  <c r="Y2008" i="39"/>
  <c r="AB2007" i="39"/>
  <c r="AA2007" i="39"/>
  <c r="AC2007" i="39" s="1"/>
  <c r="Z2007" i="39"/>
  <c r="Y2007" i="39"/>
  <c r="AB2006" i="39"/>
  <c r="AA2006" i="39"/>
  <c r="AC2006" i="39" s="1"/>
  <c r="Z2006" i="39"/>
  <c r="Y2006" i="39"/>
  <c r="AB2005" i="39"/>
  <c r="AA2005" i="39"/>
  <c r="AC2005" i="39" s="1"/>
  <c r="Z2005" i="39"/>
  <c r="Y2005" i="39"/>
  <c r="AB2004" i="39"/>
  <c r="AA2004" i="39"/>
  <c r="AC2004" i="39" s="1"/>
  <c r="Z2004" i="39"/>
  <c r="Y2004" i="39"/>
  <c r="AB2003" i="39"/>
  <c r="AA2003" i="39"/>
  <c r="AC2003" i="39" s="1"/>
  <c r="Z2003" i="39"/>
  <c r="Y2003" i="39"/>
  <c r="AB2002" i="39"/>
  <c r="AA2002" i="39"/>
  <c r="AC2002" i="39" s="1"/>
  <c r="Z2002" i="39"/>
  <c r="Y2002" i="39"/>
  <c r="AB2001" i="39"/>
  <c r="AA2001" i="39"/>
  <c r="AC2001" i="39" s="1"/>
  <c r="Z2001" i="39"/>
  <c r="Y2001" i="39"/>
  <c r="AB2000" i="39"/>
  <c r="AA2000" i="39"/>
  <c r="AC2000" i="39" s="1"/>
  <c r="Z2000" i="39"/>
  <c r="Y2000" i="39"/>
  <c r="AB1999" i="39"/>
  <c r="AA1999" i="39"/>
  <c r="AC1999" i="39" s="1"/>
  <c r="Z1999" i="39"/>
  <c r="Y1999" i="39"/>
  <c r="AB1998" i="39"/>
  <c r="AA1998" i="39"/>
  <c r="AC1998" i="39" s="1"/>
  <c r="Z1998" i="39"/>
  <c r="Y1998" i="39"/>
  <c r="AB1997" i="39"/>
  <c r="AA1997" i="39"/>
  <c r="AC1997" i="39" s="1"/>
  <c r="Z1997" i="39"/>
  <c r="Y1997" i="39"/>
  <c r="AB1996" i="39"/>
  <c r="AA1996" i="39"/>
  <c r="AC1996" i="39" s="1"/>
  <c r="Z1996" i="39"/>
  <c r="Y1996" i="39"/>
  <c r="AB1995" i="39"/>
  <c r="AA1995" i="39"/>
  <c r="AC1995" i="39" s="1"/>
  <c r="Z1995" i="39"/>
  <c r="Y1995" i="39"/>
  <c r="AB1994" i="39"/>
  <c r="AA1994" i="39"/>
  <c r="AC1994" i="39" s="1"/>
  <c r="Z1994" i="39"/>
  <c r="Y1994" i="39"/>
  <c r="AB1993" i="39"/>
  <c r="AA1993" i="39"/>
  <c r="AC1993" i="39" s="1"/>
  <c r="Z1993" i="39"/>
  <c r="Y1993" i="39"/>
  <c r="AB1992" i="39"/>
  <c r="AA1992" i="39"/>
  <c r="AC1992" i="39" s="1"/>
  <c r="Z1992" i="39"/>
  <c r="Y1992" i="39"/>
  <c r="AB1991" i="39"/>
  <c r="AA1991" i="39"/>
  <c r="AC1991" i="39" s="1"/>
  <c r="Z1991" i="39"/>
  <c r="Y1991" i="39"/>
  <c r="AB1990" i="39"/>
  <c r="AA1990" i="39"/>
  <c r="AC1990" i="39" s="1"/>
  <c r="Z1990" i="39"/>
  <c r="Y1990" i="39"/>
  <c r="AB1989" i="39"/>
  <c r="AA1989" i="39"/>
  <c r="AC1989" i="39" s="1"/>
  <c r="Z1989" i="39"/>
  <c r="Y1989" i="39"/>
  <c r="AB1988" i="39"/>
  <c r="AA1988" i="39"/>
  <c r="AC1988" i="39" s="1"/>
  <c r="Z1988" i="39"/>
  <c r="Y1988" i="39"/>
  <c r="AB1987" i="39"/>
  <c r="AA1987" i="39"/>
  <c r="AC1987" i="39" s="1"/>
  <c r="Z1987" i="39"/>
  <c r="Y1987" i="39"/>
  <c r="AB1986" i="39"/>
  <c r="AA1986" i="39"/>
  <c r="AC1986" i="39" s="1"/>
  <c r="Z1986" i="39"/>
  <c r="Y1986" i="39"/>
  <c r="AB1985" i="39"/>
  <c r="AA1985" i="39"/>
  <c r="AC1985" i="39" s="1"/>
  <c r="Z1985" i="39"/>
  <c r="Y1985" i="39"/>
  <c r="AB1984" i="39"/>
  <c r="AA1984" i="39"/>
  <c r="AC1984" i="39" s="1"/>
  <c r="Z1984" i="39"/>
  <c r="Y1984" i="39"/>
  <c r="AB1983" i="39"/>
  <c r="AA1983" i="39"/>
  <c r="AC1983" i="39" s="1"/>
  <c r="Z1983" i="39"/>
  <c r="Y1983" i="39"/>
  <c r="AB1982" i="39"/>
  <c r="AA1982" i="39"/>
  <c r="AC1982" i="39" s="1"/>
  <c r="Z1982" i="39"/>
  <c r="Y1982" i="39"/>
  <c r="AB1981" i="39"/>
  <c r="AA1981" i="39"/>
  <c r="AC1981" i="39" s="1"/>
  <c r="Z1981" i="39"/>
  <c r="Y1981" i="39"/>
  <c r="AB1980" i="39"/>
  <c r="AA1980" i="39"/>
  <c r="AC1980" i="39" s="1"/>
  <c r="Z1980" i="39"/>
  <c r="Y1980" i="39"/>
  <c r="AB1979" i="39"/>
  <c r="AA1979" i="39"/>
  <c r="AC1979" i="39" s="1"/>
  <c r="Z1979" i="39"/>
  <c r="Y1979" i="39"/>
  <c r="AB1978" i="39"/>
  <c r="AA1978" i="39"/>
  <c r="AC1978" i="39" s="1"/>
  <c r="Z1978" i="39"/>
  <c r="Y1978" i="39"/>
  <c r="AB1977" i="39"/>
  <c r="AA1977" i="39"/>
  <c r="AC1977" i="39" s="1"/>
  <c r="Z1977" i="39"/>
  <c r="Y1977" i="39"/>
  <c r="AB1976" i="39"/>
  <c r="AA1976" i="39"/>
  <c r="AC1976" i="39" s="1"/>
  <c r="Z1976" i="39"/>
  <c r="Y1976" i="39"/>
  <c r="AB1975" i="39"/>
  <c r="AA1975" i="39"/>
  <c r="AC1975" i="39" s="1"/>
  <c r="Z1975" i="39"/>
  <c r="Y1975" i="39"/>
  <c r="AB1974" i="39"/>
  <c r="AA1974" i="39"/>
  <c r="AC1974" i="39" s="1"/>
  <c r="Z1974" i="39"/>
  <c r="Y1974" i="39"/>
  <c r="AB1973" i="39"/>
  <c r="AA1973" i="39"/>
  <c r="AC1973" i="39" s="1"/>
  <c r="Z1973" i="39"/>
  <c r="Y1973" i="39"/>
  <c r="AB1972" i="39"/>
  <c r="AA1972" i="39"/>
  <c r="AC1972" i="39" s="1"/>
  <c r="Z1972" i="39"/>
  <c r="Y1972" i="39"/>
  <c r="AB1971" i="39"/>
  <c r="AA1971" i="39"/>
  <c r="AC1971" i="39" s="1"/>
  <c r="Z1971" i="39"/>
  <c r="Y1971" i="39"/>
  <c r="AB1970" i="39"/>
  <c r="AA1970" i="39"/>
  <c r="AC1970" i="39" s="1"/>
  <c r="Z1970" i="39"/>
  <c r="Y1970" i="39"/>
  <c r="AB1969" i="39"/>
  <c r="AA1969" i="39"/>
  <c r="AC1969" i="39" s="1"/>
  <c r="Z1969" i="39"/>
  <c r="Y1969" i="39"/>
  <c r="AB1968" i="39"/>
  <c r="AA1968" i="39"/>
  <c r="AC1968" i="39" s="1"/>
  <c r="Z1968" i="39"/>
  <c r="Y1968" i="39"/>
  <c r="AB1967" i="39"/>
  <c r="AA1967" i="39"/>
  <c r="AC1967" i="39" s="1"/>
  <c r="Z1967" i="39"/>
  <c r="Y1967" i="39"/>
  <c r="AB1966" i="39"/>
  <c r="AA1966" i="39"/>
  <c r="AC1966" i="39" s="1"/>
  <c r="Z1966" i="39"/>
  <c r="Y1966" i="39"/>
  <c r="AB1965" i="39"/>
  <c r="AA1965" i="39"/>
  <c r="AC1965" i="39" s="1"/>
  <c r="Z1965" i="39"/>
  <c r="Y1965" i="39"/>
  <c r="AB1964" i="39"/>
  <c r="AA1964" i="39"/>
  <c r="AC1964" i="39" s="1"/>
  <c r="Z1964" i="39"/>
  <c r="Y1964" i="39"/>
  <c r="AB1963" i="39"/>
  <c r="AA1963" i="39"/>
  <c r="AC1963" i="39" s="1"/>
  <c r="Z1963" i="39"/>
  <c r="Y1963" i="39"/>
  <c r="AB1962" i="39"/>
  <c r="AA1962" i="39"/>
  <c r="AC1962" i="39" s="1"/>
  <c r="Z1962" i="39"/>
  <c r="Y1962" i="39"/>
  <c r="AB1961" i="39"/>
  <c r="AA1961" i="39"/>
  <c r="AC1961" i="39" s="1"/>
  <c r="Z1961" i="39"/>
  <c r="Y1961" i="39"/>
  <c r="AB1960" i="39"/>
  <c r="AA1960" i="39"/>
  <c r="AC1960" i="39" s="1"/>
  <c r="Z1960" i="39"/>
  <c r="Y1960" i="39"/>
  <c r="AB1959" i="39"/>
  <c r="AA1959" i="39"/>
  <c r="AC1959" i="39" s="1"/>
  <c r="Z1959" i="39"/>
  <c r="Y1959" i="39"/>
  <c r="AB1958" i="39"/>
  <c r="AA1958" i="39"/>
  <c r="AC1958" i="39" s="1"/>
  <c r="Z1958" i="39"/>
  <c r="Y1958" i="39"/>
  <c r="AB1957" i="39"/>
  <c r="AA1957" i="39"/>
  <c r="AC1957" i="39" s="1"/>
  <c r="Z1957" i="39"/>
  <c r="Y1957" i="39"/>
  <c r="AB1956" i="39"/>
  <c r="AA1956" i="39"/>
  <c r="AC1956" i="39" s="1"/>
  <c r="Z1956" i="39"/>
  <c r="Y1956" i="39"/>
  <c r="AB1955" i="39"/>
  <c r="AA1955" i="39"/>
  <c r="AC1955" i="39" s="1"/>
  <c r="Z1955" i="39"/>
  <c r="Y1955" i="39"/>
  <c r="AB1954" i="39"/>
  <c r="AA1954" i="39"/>
  <c r="AC1954" i="39" s="1"/>
  <c r="Z1954" i="39"/>
  <c r="Y1954" i="39"/>
  <c r="AB1953" i="39"/>
  <c r="AA1953" i="39"/>
  <c r="AC1953" i="39" s="1"/>
  <c r="Z1953" i="39"/>
  <c r="Y1953" i="39"/>
  <c r="AB1952" i="39"/>
  <c r="AA1952" i="39"/>
  <c r="AC1952" i="39" s="1"/>
  <c r="Z1952" i="39"/>
  <c r="Y1952" i="39"/>
  <c r="AB1951" i="39"/>
  <c r="AA1951" i="39"/>
  <c r="AC1951" i="39" s="1"/>
  <c r="Z1951" i="39"/>
  <c r="Y1951" i="39"/>
  <c r="AB1950" i="39"/>
  <c r="AA1950" i="39"/>
  <c r="AC1950" i="39" s="1"/>
  <c r="Z1950" i="39"/>
  <c r="Y1950" i="39"/>
  <c r="AB1949" i="39"/>
  <c r="AA1949" i="39"/>
  <c r="AC1949" i="39" s="1"/>
  <c r="Z1949" i="39"/>
  <c r="Y1949" i="39"/>
  <c r="AB1948" i="39"/>
  <c r="AA1948" i="39"/>
  <c r="AC1948" i="39" s="1"/>
  <c r="Z1948" i="39"/>
  <c r="Y1948" i="39"/>
  <c r="AB1947" i="39"/>
  <c r="AA1947" i="39"/>
  <c r="AC1947" i="39" s="1"/>
  <c r="Z1947" i="39"/>
  <c r="Y1947" i="39"/>
  <c r="AB1946" i="39"/>
  <c r="AA1946" i="39"/>
  <c r="AC1946" i="39" s="1"/>
  <c r="Z1946" i="39"/>
  <c r="Y1946" i="39"/>
  <c r="AB1945" i="39"/>
  <c r="AA1945" i="39"/>
  <c r="AC1945" i="39" s="1"/>
  <c r="Z1945" i="39"/>
  <c r="Y1945" i="39"/>
  <c r="AB1944" i="39"/>
  <c r="AA1944" i="39"/>
  <c r="AC1944" i="39" s="1"/>
  <c r="Z1944" i="39"/>
  <c r="Y1944" i="39"/>
  <c r="AB1943" i="39"/>
  <c r="AA1943" i="39"/>
  <c r="AC1943" i="39" s="1"/>
  <c r="Z1943" i="39"/>
  <c r="Y1943" i="39"/>
  <c r="AB1942" i="39"/>
  <c r="AA1942" i="39"/>
  <c r="AC1942" i="39" s="1"/>
  <c r="Z1942" i="39"/>
  <c r="Y1942" i="39"/>
  <c r="AB1941" i="39"/>
  <c r="AA1941" i="39"/>
  <c r="AC1941" i="39" s="1"/>
  <c r="Z1941" i="39"/>
  <c r="Y1941" i="39"/>
  <c r="AB1940" i="39"/>
  <c r="AA1940" i="39"/>
  <c r="AC1940" i="39" s="1"/>
  <c r="Z1940" i="39"/>
  <c r="Y1940" i="39"/>
  <c r="AB1939" i="39"/>
  <c r="AA1939" i="39"/>
  <c r="AC1939" i="39" s="1"/>
  <c r="Z1939" i="39"/>
  <c r="Y1939" i="39"/>
  <c r="AB1938" i="39"/>
  <c r="AA1938" i="39"/>
  <c r="AC1938" i="39" s="1"/>
  <c r="Z1938" i="39"/>
  <c r="Y1938" i="39"/>
  <c r="AB1937" i="39"/>
  <c r="AA1937" i="39"/>
  <c r="AC1937" i="39" s="1"/>
  <c r="Z1937" i="39"/>
  <c r="Y1937" i="39"/>
  <c r="AB1936" i="39"/>
  <c r="AA1936" i="39"/>
  <c r="AC1936" i="39" s="1"/>
  <c r="Z1936" i="39"/>
  <c r="Y1936" i="39"/>
  <c r="AB1935" i="39"/>
  <c r="AA1935" i="39"/>
  <c r="AC1935" i="39" s="1"/>
  <c r="Z1935" i="39"/>
  <c r="Y1935" i="39"/>
  <c r="AB1934" i="39"/>
  <c r="AA1934" i="39"/>
  <c r="AC1934" i="39" s="1"/>
  <c r="Z1934" i="39"/>
  <c r="Y1934" i="39"/>
  <c r="AB1933" i="39"/>
  <c r="AA1933" i="39"/>
  <c r="AC1933" i="39" s="1"/>
  <c r="Z1933" i="39"/>
  <c r="Y1933" i="39"/>
  <c r="AB1932" i="39"/>
  <c r="AA1932" i="39"/>
  <c r="AC1932" i="39" s="1"/>
  <c r="Z1932" i="39"/>
  <c r="Y1932" i="39"/>
  <c r="AB1931" i="39"/>
  <c r="AA1931" i="39"/>
  <c r="AC1931" i="39" s="1"/>
  <c r="Z1931" i="39"/>
  <c r="Y1931" i="39"/>
  <c r="AB1930" i="39"/>
  <c r="AA1930" i="39"/>
  <c r="AC1930" i="39" s="1"/>
  <c r="Z1930" i="39"/>
  <c r="Y1930" i="39"/>
  <c r="AB1929" i="39"/>
  <c r="AA1929" i="39"/>
  <c r="AC1929" i="39" s="1"/>
  <c r="Z1929" i="39"/>
  <c r="Y1929" i="39"/>
  <c r="AB1928" i="39"/>
  <c r="AA1928" i="39"/>
  <c r="AC1928" i="39" s="1"/>
  <c r="Z1928" i="39"/>
  <c r="Y1928" i="39"/>
  <c r="AB1927" i="39"/>
  <c r="AA1927" i="39"/>
  <c r="AC1927" i="39" s="1"/>
  <c r="Z1927" i="39"/>
  <c r="Y1927" i="39"/>
  <c r="AB1926" i="39"/>
  <c r="AA1926" i="39"/>
  <c r="AC1926" i="39" s="1"/>
  <c r="Z1926" i="39"/>
  <c r="Y1926" i="39"/>
  <c r="AB1925" i="39"/>
  <c r="AA1925" i="39"/>
  <c r="AC1925" i="39" s="1"/>
  <c r="Z1925" i="39"/>
  <c r="Y1925" i="39"/>
  <c r="AB1924" i="39"/>
  <c r="AA1924" i="39"/>
  <c r="AC1924" i="39" s="1"/>
  <c r="Z1924" i="39"/>
  <c r="Y1924" i="39"/>
  <c r="AB1923" i="39"/>
  <c r="AA1923" i="39"/>
  <c r="AC1923" i="39" s="1"/>
  <c r="Z1923" i="39"/>
  <c r="Y1923" i="39"/>
  <c r="AB1922" i="39"/>
  <c r="AA1922" i="39"/>
  <c r="AC1922" i="39" s="1"/>
  <c r="Z1922" i="39"/>
  <c r="Y1922" i="39"/>
  <c r="AB1921" i="39"/>
  <c r="AA1921" i="39"/>
  <c r="AC1921" i="39" s="1"/>
  <c r="Z1921" i="39"/>
  <c r="Y1921" i="39"/>
  <c r="AB1920" i="39"/>
  <c r="AA1920" i="39"/>
  <c r="AC1920" i="39" s="1"/>
  <c r="Z1920" i="39"/>
  <c r="Y1920" i="39"/>
  <c r="AB1919" i="39"/>
  <c r="AA1919" i="39"/>
  <c r="AC1919" i="39" s="1"/>
  <c r="Z1919" i="39"/>
  <c r="Y1919" i="39"/>
  <c r="AB1918" i="39"/>
  <c r="AA1918" i="39"/>
  <c r="AC1918" i="39" s="1"/>
  <c r="Z1918" i="39"/>
  <c r="Y1918" i="39"/>
  <c r="AB1917" i="39"/>
  <c r="AA1917" i="39"/>
  <c r="AC1917" i="39" s="1"/>
  <c r="Z1917" i="39"/>
  <c r="Y1917" i="39"/>
  <c r="AB1916" i="39"/>
  <c r="AA1916" i="39"/>
  <c r="AC1916" i="39" s="1"/>
  <c r="Z1916" i="39"/>
  <c r="Y1916" i="39"/>
  <c r="AB1915" i="39"/>
  <c r="AA1915" i="39"/>
  <c r="AC1915" i="39" s="1"/>
  <c r="Z1915" i="39"/>
  <c r="Y1915" i="39"/>
  <c r="AB1914" i="39"/>
  <c r="AA1914" i="39"/>
  <c r="AC1914" i="39" s="1"/>
  <c r="Z1914" i="39"/>
  <c r="Y1914" i="39"/>
  <c r="AB1913" i="39"/>
  <c r="AA1913" i="39"/>
  <c r="AC1913" i="39" s="1"/>
  <c r="Z1913" i="39"/>
  <c r="Y1913" i="39"/>
  <c r="AB1912" i="39"/>
  <c r="AA1912" i="39"/>
  <c r="AC1912" i="39" s="1"/>
  <c r="Z1912" i="39"/>
  <c r="Y1912" i="39"/>
  <c r="AB1911" i="39"/>
  <c r="AA1911" i="39"/>
  <c r="AC1911" i="39" s="1"/>
  <c r="Z1911" i="39"/>
  <c r="Y1911" i="39"/>
  <c r="AB1910" i="39"/>
  <c r="AA1910" i="39"/>
  <c r="AC1910" i="39" s="1"/>
  <c r="Z1910" i="39"/>
  <c r="Y1910" i="39"/>
  <c r="AB1909" i="39"/>
  <c r="AA1909" i="39"/>
  <c r="AC1909" i="39" s="1"/>
  <c r="Z1909" i="39"/>
  <c r="Y1909" i="39"/>
  <c r="AB1908" i="39"/>
  <c r="AA1908" i="39"/>
  <c r="AC1908" i="39" s="1"/>
  <c r="Z1908" i="39"/>
  <c r="Y1908" i="39"/>
  <c r="AB1907" i="39"/>
  <c r="AA1907" i="39"/>
  <c r="AC1907" i="39" s="1"/>
  <c r="Z1907" i="39"/>
  <c r="Y1907" i="39"/>
  <c r="AB1906" i="39"/>
  <c r="AA1906" i="39"/>
  <c r="AC1906" i="39" s="1"/>
  <c r="Z1906" i="39"/>
  <c r="Y1906" i="39"/>
  <c r="AB1905" i="39"/>
  <c r="AA1905" i="39"/>
  <c r="AC1905" i="39" s="1"/>
  <c r="Z1905" i="39"/>
  <c r="Y1905" i="39"/>
  <c r="AB1904" i="39"/>
  <c r="AA1904" i="39"/>
  <c r="AC1904" i="39" s="1"/>
  <c r="Z1904" i="39"/>
  <c r="Y1904" i="39"/>
  <c r="AB1903" i="39"/>
  <c r="AA1903" i="39"/>
  <c r="AC1903" i="39" s="1"/>
  <c r="Z1903" i="39"/>
  <c r="Y1903" i="39"/>
  <c r="AB1902" i="39"/>
  <c r="AA1902" i="39"/>
  <c r="AC1902" i="39" s="1"/>
  <c r="Z1902" i="39"/>
  <c r="Y1902" i="39"/>
  <c r="AB1901" i="39"/>
  <c r="AA1901" i="39"/>
  <c r="AC1901" i="39" s="1"/>
  <c r="Z1901" i="39"/>
  <c r="Y1901" i="39"/>
  <c r="AB1900" i="39"/>
  <c r="AA1900" i="39"/>
  <c r="AC1900" i="39" s="1"/>
  <c r="Z1900" i="39"/>
  <c r="Y1900" i="39"/>
  <c r="AB1899" i="39"/>
  <c r="AA1899" i="39"/>
  <c r="AC1899" i="39" s="1"/>
  <c r="Z1899" i="39"/>
  <c r="Y1899" i="39"/>
  <c r="AB1898" i="39"/>
  <c r="AA1898" i="39"/>
  <c r="AC1898" i="39" s="1"/>
  <c r="Z1898" i="39"/>
  <c r="Y1898" i="39"/>
  <c r="AB1897" i="39"/>
  <c r="AA1897" i="39"/>
  <c r="AC1897" i="39" s="1"/>
  <c r="Z1897" i="39"/>
  <c r="Y1897" i="39"/>
  <c r="AB1896" i="39"/>
  <c r="AA1896" i="39"/>
  <c r="AC1896" i="39" s="1"/>
  <c r="Z1896" i="39"/>
  <c r="Y1896" i="39"/>
  <c r="AB1895" i="39"/>
  <c r="AA1895" i="39"/>
  <c r="AC1895" i="39" s="1"/>
  <c r="Z1895" i="39"/>
  <c r="Y1895" i="39"/>
  <c r="AB1894" i="39"/>
  <c r="AA1894" i="39"/>
  <c r="AC1894" i="39" s="1"/>
  <c r="Z1894" i="39"/>
  <c r="Y1894" i="39"/>
  <c r="AB1893" i="39"/>
  <c r="AA1893" i="39"/>
  <c r="AC1893" i="39" s="1"/>
  <c r="Z1893" i="39"/>
  <c r="Y1893" i="39"/>
  <c r="AB1892" i="39"/>
  <c r="AA1892" i="39"/>
  <c r="AC1892" i="39" s="1"/>
  <c r="Z1892" i="39"/>
  <c r="Y1892" i="39"/>
  <c r="AB1891" i="39"/>
  <c r="AA1891" i="39"/>
  <c r="AC1891" i="39" s="1"/>
  <c r="Z1891" i="39"/>
  <c r="Y1891" i="39"/>
  <c r="AB1890" i="39"/>
  <c r="AA1890" i="39"/>
  <c r="AC1890" i="39" s="1"/>
  <c r="Z1890" i="39"/>
  <c r="Y1890" i="39"/>
  <c r="AB1889" i="39"/>
  <c r="AA1889" i="39"/>
  <c r="AC1889" i="39" s="1"/>
  <c r="Z1889" i="39"/>
  <c r="Y1889" i="39"/>
  <c r="AB1888" i="39"/>
  <c r="AA1888" i="39"/>
  <c r="AC1888" i="39" s="1"/>
  <c r="Z1888" i="39"/>
  <c r="Y1888" i="39"/>
  <c r="AB1887" i="39"/>
  <c r="AA1887" i="39"/>
  <c r="AC1887" i="39" s="1"/>
  <c r="Z1887" i="39"/>
  <c r="Y1887" i="39"/>
  <c r="AB1886" i="39"/>
  <c r="AA1886" i="39"/>
  <c r="AC1886" i="39" s="1"/>
  <c r="Z1886" i="39"/>
  <c r="Y1886" i="39"/>
  <c r="AB1885" i="39"/>
  <c r="AA1885" i="39"/>
  <c r="AC1885" i="39" s="1"/>
  <c r="Z1885" i="39"/>
  <c r="Y1885" i="39"/>
  <c r="AB1884" i="39"/>
  <c r="AA1884" i="39"/>
  <c r="AC1884" i="39" s="1"/>
  <c r="Z1884" i="39"/>
  <c r="Y1884" i="39"/>
  <c r="AB1883" i="39"/>
  <c r="AA1883" i="39"/>
  <c r="AC1883" i="39" s="1"/>
  <c r="Z1883" i="39"/>
  <c r="Y1883" i="39"/>
  <c r="AB1882" i="39"/>
  <c r="AA1882" i="39"/>
  <c r="AC1882" i="39" s="1"/>
  <c r="Z1882" i="39"/>
  <c r="Y1882" i="39"/>
  <c r="AB1881" i="39"/>
  <c r="AA1881" i="39"/>
  <c r="AC1881" i="39" s="1"/>
  <c r="Z1881" i="39"/>
  <c r="Y1881" i="39"/>
  <c r="AB1880" i="39"/>
  <c r="AA1880" i="39"/>
  <c r="AC1880" i="39" s="1"/>
  <c r="Z1880" i="39"/>
  <c r="Y1880" i="39"/>
  <c r="AB1879" i="39"/>
  <c r="AA1879" i="39"/>
  <c r="AC1879" i="39" s="1"/>
  <c r="Z1879" i="39"/>
  <c r="Y1879" i="39"/>
  <c r="AB1878" i="39"/>
  <c r="AA1878" i="39"/>
  <c r="AC1878" i="39" s="1"/>
  <c r="Z1878" i="39"/>
  <c r="Y1878" i="39"/>
  <c r="AB1877" i="39"/>
  <c r="AA1877" i="39"/>
  <c r="AC1877" i="39" s="1"/>
  <c r="Z1877" i="39"/>
  <c r="Y1877" i="39"/>
  <c r="AB1876" i="39"/>
  <c r="AA1876" i="39"/>
  <c r="AC1876" i="39" s="1"/>
  <c r="Z1876" i="39"/>
  <c r="Y1876" i="39"/>
  <c r="AB1875" i="39"/>
  <c r="AA1875" i="39"/>
  <c r="AC1875" i="39" s="1"/>
  <c r="Z1875" i="39"/>
  <c r="Y1875" i="39"/>
  <c r="AB1874" i="39"/>
  <c r="AA1874" i="39"/>
  <c r="AC1874" i="39" s="1"/>
  <c r="Z1874" i="39"/>
  <c r="Y1874" i="39"/>
  <c r="AB1873" i="39"/>
  <c r="AA1873" i="39"/>
  <c r="AC1873" i="39" s="1"/>
  <c r="Z1873" i="39"/>
  <c r="Y1873" i="39"/>
  <c r="AB1872" i="39"/>
  <c r="AA1872" i="39"/>
  <c r="AC1872" i="39" s="1"/>
  <c r="Z1872" i="39"/>
  <c r="Y1872" i="39"/>
  <c r="AB1871" i="39"/>
  <c r="AA1871" i="39"/>
  <c r="AC1871" i="39" s="1"/>
  <c r="Z1871" i="39"/>
  <c r="Y1871" i="39"/>
  <c r="AB1870" i="39"/>
  <c r="AA1870" i="39"/>
  <c r="AC1870" i="39" s="1"/>
  <c r="Z1870" i="39"/>
  <c r="Y1870" i="39"/>
  <c r="AB1869" i="39"/>
  <c r="AA1869" i="39"/>
  <c r="AC1869" i="39" s="1"/>
  <c r="Z1869" i="39"/>
  <c r="Y1869" i="39"/>
  <c r="AB1868" i="39"/>
  <c r="AA1868" i="39"/>
  <c r="AC1868" i="39" s="1"/>
  <c r="Z1868" i="39"/>
  <c r="Y1868" i="39"/>
  <c r="AB1867" i="39"/>
  <c r="AA1867" i="39"/>
  <c r="AC1867" i="39" s="1"/>
  <c r="Z1867" i="39"/>
  <c r="Y1867" i="39"/>
  <c r="AB1866" i="39"/>
  <c r="AA1866" i="39"/>
  <c r="AC1866" i="39" s="1"/>
  <c r="Z1866" i="39"/>
  <c r="Y1866" i="39"/>
  <c r="AB1865" i="39"/>
  <c r="AA1865" i="39"/>
  <c r="AC1865" i="39" s="1"/>
  <c r="Z1865" i="39"/>
  <c r="Y1865" i="39"/>
  <c r="AB1864" i="39"/>
  <c r="AA1864" i="39"/>
  <c r="AC1864" i="39" s="1"/>
  <c r="Z1864" i="39"/>
  <c r="Y1864" i="39"/>
  <c r="AB1863" i="39"/>
  <c r="AA1863" i="39"/>
  <c r="AC1863" i="39" s="1"/>
  <c r="Z1863" i="39"/>
  <c r="Y1863" i="39"/>
  <c r="AB1862" i="39"/>
  <c r="AA1862" i="39"/>
  <c r="AC1862" i="39" s="1"/>
  <c r="Z1862" i="39"/>
  <c r="Y1862" i="39"/>
  <c r="AB1861" i="39"/>
  <c r="AA1861" i="39"/>
  <c r="AC1861" i="39" s="1"/>
  <c r="Z1861" i="39"/>
  <c r="Y1861" i="39"/>
  <c r="AB1860" i="39"/>
  <c r="AA1860" i="39"/>
  <c r="AC1860" i="39" s="1"/>
  <c r="Z1860" i="39"/>
  <c r="Y1860" i="39"/>
  <c r="AB1859" i="39"/>
  <c r="AA1859" i="39"/>
  <c r="AC1859" i="39" s="1"/>
  <c r="Z1859" i="39"/>
  <c r="Y1859" i="39"/>
  <c r="AB1858" i="39"/>
  <c r="AA1858" i="39"/>
  <c r="AC1858" i="39" s="1"/>
  <c r="Z1858" i="39"/>
  <c r="Y1858" i="39"/>
  <c r="AB1857" i="39"/>
  <c r="AA1857" i="39"/>
  <c r="AC1857" i="39" s="1"/>
  <c r="Z1857" i="39"/>
  <c r="Y1857" i="39"/>
  <c r="AB1856" i="39"/>
  <c r="AA1856" i="39"/>
  <c r="AC1856" i="39" s="1"/>
  <c r="Z1856" i="39"/>
  <c r="Y1856" i="39"/>
  <c r="AB1855" i="39"/>
  <c r="AA1855" i="39"/>
  <c r="AC1855" i="39" s="1"/>
  <c r="Z1855" i="39"/>
  <c r="Y1855" i="39"/>
  <c r="AB1854" i="39"/>
  <c r="AA1854" i="39"/>
  <c r="AC1854" i="39" s="1"/>
  <c r="Z1854" i="39"/>
  <c r="Y1854" i="39"/>
  <c r="AB1853" i="39"/>
  <c r="AA1853" i="39"/>
  <c r="AC1853" i="39" s="1"/>
  <c r="Z1853" i="39"/>
  <c r="Y1853" i="39"/>
  <c r="AB1852" i="39"/>
  <c r="AA1852" i="39"/>
  <c r="AC1852" i="39" s="1"/>
  <c r="Z1852" i="39"/>
  <c r="Y1852" i="39"/>
  <c r="AB1851" i="39"/>
  <c r="AA1851" i="39"/>
  <c r="AC1851" i="39" s="1"/>
  <c r="Z1851" i="39"/>
  <c r="Y1851" i="39"/>
  <c r="AB1850" i="39"/>
  <c r="AA1850" i="39"/>
  <c r="AC1850" i="39" s="1"/>
  <c r="Z1850" i="39"/>
  <c r="Y1850" i="39"/>
  <c r="AB1849" i="39"/>
  <c r="AA1849" i="39"/>
  <c r="AC1849" i="39" s="1"/>
  <c r="Z1849" i="39"/>
  <c r="Y1849" i="39"/>
  <c r="AB1848" i="39"/>
  <c r="AA1848" i="39"/>
  <c r="AC1848" i="39" s="1"/>
  <c r="Z1848" i="39"/>
  <c r="Y1848" i="39"/>
  <c r="AB1847" i="39"/>
  <c r="AA1847" i="39"/>
  <c r="AC1847" i="39" s="1"/>
  <c r="Z1847" i="39"/>
  <c r="Y1847" i="39"/>
  <c r="AB1846" i="39"/>
  <c r="AA1846" i="39"/>
  <c r="AC1846" i="39" s="1"/>
  <c r="Z1846" i="39"/>
  <c r="Y1846" i="39"/>
  <c r="AB1845" i="39"/>
  <c r="AA1845" i="39"/>
  <c r="AC1845" i="39" s="1"/>
  <c r="Z1845" i="39"/>
  <c r="Y1845" i="39"/>
  <c r="AB1844" i="39"/>
  <c r="AA1844" i="39"/>
  <c r="AC1844" i="39" s="1"/>
  <c r="Z1844" i="39"/>
  <c r="Y1844" i="39"/>
  <c r="AB1843" i="39"/>
  <c r="AA1843" i="39"/>
  <c r="AC1843" i="39" s="1"/>
  <c r="Z1843" i="39"/>
  <c r="Y1843" i="39"/>
  <c r="AB1842" i="39"/>
  <c r="AA1842" i="39"/>
  <c r="AC1842" i="39" s="1"/>
  <c r="Z1842" i="39"/>
  <c r="Y1842" i="39"/>
  <c r="AB1841" i="39"/>
  <c r="AA1841" i="39"/>
  <c r="AC1841" i="39" s="1"/>
  <c r="Z1841" i="39"/>
  <c r="Y1841" i="39"/>
  <c r="AB1840" i="39"/>
  <c r="AA1840" i="39"/>
  <c r="AC1840" i="39" s="1"/>
  <c r="Z1840" i="39"/>
  <c r="Y1840" i="39"/>
  <c r="AB1839" i="39"/>
  <c r="AA1839" i="39"/>
  <c r="AC1839" i="39" s="1"/>
  <c r="Z1839" i="39"/>
  <c r="Y1839" i="39"/>
  <c r="AB1838" i="39"/>
  <c r="AA1838" i="39"/>
  <c r="AC1838" i="39" s="1"/>
  <c r="Z1838" i="39"/>
  <c r="Y1838" i="39"/>
  <c r="AB1837" i="39"/>
  <c r="AA1837" i="39"/>
  <c r="AC1837" i="39" s="1"/>
  <c r="Z1837" i="39"/>
  <c r="Y1837" i="39"/>
  <c r="AB1836" i="39"/>
  <c r="AA1836" i="39"/>
  <c r="AC1836" i="39" s="1"/>
  <c r="Z1836" i="39"/>
  <c r="Y1836" i="39"/>
  <c r="AB1835" i="39"/>
  <c r="AA1835" i="39"/>
  <c r="AC1835" i="39" s="1"/>
  <c r="Z1835" i="39"/>
  <c r="Y1835" i="39"/>
  <c r="AB1834" i="39"/>
  <c r="AA1834" i="39"/>
  <c r="AC1834" i="39" s="1"/>
  <c r="Z1834" i="39"/>
  <c r="Y1834" i="39"/>
  <c r="AB1833" i="39"/>
  <c r="AA1833" i="39"/>
  <c r="AC1833" i="39" s="1"/>
  <c r="Z1833" i="39"/>
  <c r="Y1833" i="39"/>
  <c r="AB1832" i="39"/>
  <c r="AA1832" i="39"/>
  <c r="AC1832" i="39" s="1"/>
  <c r="Z1832" i="39"/>
  <c r="Y1832" i="39"/>
  <c r="AB1831" i="39"/>
  <c r="AA1831" i="39"/>
  <c r="AC1831" i="39" s="1"/>
  <c r="Z1831" i="39"/>
  <c r="Y1831" i="39"/>
  <c r="AB1830" i="39"/>
  <c r="AA1830" i="39"/>
  <c r="AC1830" i="39" s="1"/>
  <c r="Z1830" i="39"/>
  <c r="Y1830" i="39"/>
  <c r="AB1829" i="39"/>
  <c r="AA1829" i="39"/>
  <c r="AC1829" i="39" s="1"/>
  <c r="Z1829" i="39"/>
  <c r="Y1829" i="39"/>
  <c r="AB1828" i="39"/>
  <c r="AA1828" i="39"/>
  <c r="AC1828" i="39" s="1"/>
  <c r="Z1828" i="39"/>
  <c r="Y1828" i="39"/>
  <c r="AB1827" i="39"/>
  <c r="AA1827" i="39"/>
  <c r="AC1827" i="39" s="1"/>
  <c r="Z1827" i="39"/>
  <c r="Y1827" i="39"/>
  <c r="AB1826" i="39"/>
  <c r="AA1826" i="39"/>
  <c r="AC1826" i="39" s="1"/>
  <c r="Z1826" i="39"/>
  <c r="Y1826" i="39"/>
  <c r="AB1825" i="39"/>
  <c r="AA1825" i="39"/>
  <c r="AC1825" i="39" s="1"/>
  <c r="Z1825" i="39"/>
  <c r="Y1825" i="39"/>
  <c r="AB1824" i="39"/>
  <c r="AA1824" i="39"/>
  <c r="AC1824" i="39" s="1"/>
  <c r="Z1824" i="39"/>
  <c r="Y1824" i="39"/>
  <c r="AB1823" i="39"/>
  <c r="AA1823" i="39"/>
  <c r="AC1823" i="39" s="1"/>
  <c r="Z1823" i="39"/>
  <c r="Y1823" i="39"/>
  <c r="AB1822" i="39"/>
  <c r="AA1822" i="39"/>
  <c r="AC1822" i="39" s="1"/>
  <c r="Z1822" i="39"/>
  <c r="Y1822" i="39"/>
  <c r="AB1821" i="39"/>
  <c r="AA1821" i="39"/>
  <c r="AC1821" i="39" s="1"/>
  <c r="Z1821" i="39"/>
  <c r="Y1821" i="39"/>
  <c r="AB1820" i="39"/>
  <c r="AA1820" i="39"/>
  <c r="AC1820" i="39" s="1"/>
  <c r="Z1820" i="39"/>
  <c r="Y1820" i="39"/>
  <c r="AB1819" i="39"/>
  <c r="AA1819" i="39"/>
  <c r="AC1819" i="39" s="1"/>
  <c r="Z1819" i="39"/>
  <c r="Y1819" i="39"/>
  <c r="AB1818" i="39"/>
  <c r="AA1818" i="39"/>
  <c r="AC1818" i="39" s="1"/>
  <c r="Z1818" i="39"/>
  <c r="Y1818" i="39"/>
  <c r="AB1817" i="39"/>
  <c r="AA1817" i="39"/>
  <c r="AC1817" i="39" s="1"/>
  <c r="Z1817" i="39"/>
  <c r="Y1817" i="39"/>
  <c r="AB1816" i="39"/>
  <c r="AA1816" i="39"/>
  <c r="AC1816" i="39" s="1"/>
  <c r="Z1816" i="39"/>
  <c r="Y1816" i="39"/>
  <c r="AB1815" i="39"/>
  <c r="AA1815" i="39"/>
  <c r="AC1815" i="39" s="1"/>
  <c r="Z1815" i="39"/>
  <c r="Y1815" i="39"/>
  <c r="AB1814" i="39"/>
  <c r="AA1814" i="39"/>
  <c r="AC1814" i="39" s="1"/>
  <c r="Z1814" i="39"/>
  <c r="Y1814" i="39"/>
  <c r="AB1813" i="39"/>
  <c r="AA1813" i="39"/>
  <c r="AC1813" i="39" s="1"/>
  <c r="Z1813" i="39"/>
  <c r="Y1813" i="39"/>
  <c r="AB1812" i="39"/>
  <c r="AA1812" i="39"/>
  <c r="AC1812" i="39" s="1"/>
  <c r="Z1812" i="39"/>
  <c r="Y1812" i="39"/>
  <c r="AB1811" i="39"/>
  <c r="AA1811" i="39"/>
  <c r="AC1811" i="39" s="1"/>
  <c r="Z1811" i="39"/>
  <c r="Y1811" i="39"/>
  <c r="AB1810" i="39"/>
  <c r="AA1810" i="39"/>
  <c r="AC1810" i="39" s="1"/>
  <c r="Z1810" i="39"/>
  <c r="Y1810" i="39"/>
  <c r="AB1809" i="39"/>
  <c r="AA1809" i="39"/>
  <c r="AC1809" i="39" s="1"/>
  <c r="Z1809" i="39"/>
  <c r="Y1809" i="39"/>
  <c r="AB1808" i="39"/>
  <c r="AA1808" i="39"/>
  <c r="AC1808" i="39" s="1"/>
  <c r="Z1808" i="39"/>
  <c r="Y1808" i="39"/>
  <c r="AB1807" i="39"/>
  <c r="AA1807" i="39"/>
  <c r="AC1807" i="39" s="1"/>
  <c r="Z1807" i="39"/>
  <c r="Y1807" i="39"/>
  <c r="AB1806" i="39"/>
  <c r="AA1806" i="39"/>
  <c r="AC1806" i="39" s="1"/>
  <c r="Z1806" i="39"/>
  <c r="Y1806" i="39"/>
  <c r="AB1805" i="39"/>
  <c r="AA1805" i="39"/>
  <c r="AC1805" i="39" s="1"/>
  <c r="Z1805" i="39"/>
  <c r="Y1805" i="39"/>
  <c r="AB1804" i="39"/>
  <c r="AA1804" i="39"/>
  <c r="AC1804" i="39" s="1"/>
  <c r="Z1804" i="39"/>
  <c r="Y1804" i="39"/>
  <c r="AB1803" i="39"/>
  <c r="AA1803" i="39"/>
  <c r="AC1803" i="39" s="1"/>
  <c r="Z1803" i="39"/>
  <c r="Y1803" i="39"/>
  <c r="AB1802" i="39"/>
  <c r="AA1802" i="39"/>
  <c r="AC1802" i="39" s="1"/>
  <c r="Z1802" i="39"/>
  <c r="Y1802" i="39"/>
  <c r="AB1801" i="39"/>
  <c r="AA1801" i="39"/>
  <c r="AC1801" i="39" s="1"/>
  <c r="Z1801" i="39"/>
  <c r="Y1801" i="39"/>
  <c r="AB1800" i="39"/>
  <c r="AA1800" i="39"/>
  <c r="AC1800" i="39" s="1"/>
  <c r="Z1800" i="39"/>
  <c r="Y1800" i="39"/>
  <c r="AB1799" i="39"/>
  <c r="AA1799" i="39"/>
  <c r="AC1799" i="39" s="1"/>
  <c r="Z1799" i="39"/>
  <c r="Y1799" i="39"/>
  <c r="AB1798" i="39"/>
  <c r="AA1798" i="39"/>
  <c r="AC1798" i="39" s="1"/>
  <c r="Z1798" i="39"/>
  <c r="Y1798" i="39"/>
  <c r="AB1797" i="39"/>
  <c r="AA1797" i="39"/>
  <c r="AC1797" i="39" s="1"/>
  <c r="Z1797" i="39"/>
  <c r="Y1797" i="39"/>
  <c r="AB1796" i="39"/>
  <c r="AA1796" i="39"/>
  <c r="AC1796" i="39" s="1"/>
  <c r="Z1796" i="39"/>
  <c r="Y1796" i="39"/>
  <c r="AB1795" i="39"/>
  <c r="AA1795" i="39"/>
  <c r="AC1795" i="39" s="1"/>
  <c r="Z1795" i="39"/>
  <c r="Y1795" i="39"/>
  <c r="AB1794" i="39"/>
  <c r="AA1794" i="39"/>
  <c r="AC1794" i="39" s="1"/>
  <c r="Z1794" i="39"/>
  <c r="Y1794" i="39"/>
  <c r="AB1793" i="39"/>
  <c r="AA1793" i="39"/>
  <c r="AC1793" i="39" s="1"/>
  <c r="Z1793" i="39"/>
  <c r="Y1793" i="39"/>
  <c r="AB1792" i="39"/>
  <c r="AA1792" i="39"/>
  <c r="AC1792" i="39" s="1"/>
  <c r="Z1792" i="39"/>
  <c r="Y1792" i="39"/>
  <c r="AB1791" i="39"/>
  <c r="AA1791" i="39"/>
  <c r="AC1791" i="39" s="1"/>
  <c r="Z1791" i="39"/>
  <c r="Y1791" i="39"/>
  <c r="AB1790" i="39"/>
  <c r="AA1790" i="39"/>
  <c r="AC1790" i="39" s="1"/>
  <c r="Z1790" i="39"/>
  <c r="Y1790" i="39"/>
  <c r="AB1789" i="39"/>
  <c r="AA1789" i="39"/>
  <c r="AC1789" i="39" s="1"/>
  <c r="Z1789" i="39"/>
  <c r="Y1789" i="39"/>
  <c r="AB1788" i="39"/>
  <c r="AA1788" i="39"/>
  <c r="AC1788" i="39" s="1"/>
  <c r="Z1788" i="39"/>
  <c r="Y1788" i="39"/>
  <c r="AB1787" i="39"/>
  <c r="AA1787" i="39"/>
  <c r="AC1787" i="39" s="1"/>
  <c r="Z1787" i="39"/>
  <c r="Y1787" i="39"/>
  <c r="AB1786" i="39"/>
  <c r="AA1786" i="39"/>
  <c r="AC1786" i="39" s="1"/>
  <c r="Z1786" i="39"/>
  <c r="Y1786" i="39"/>
  <c r="AB1785" i="39"/>
  <c r="AA1785" i="39"/>
  <c r="AC1785" i="39" s="1"/>
  <c r="Z1785" i="39"/>
  <c r="Y1785" i="39"/>
  <c r="AB1784" i="39"/>
  <c r="AA1784" i="39"/>
  <c r="AC1784" i="39" s="1"/>
  <c r="Z1784" i="39"/>
  <c r="Y1784" i="39"/>
  <c r="AB1783" i="39"/>
  <c r="AA1783" i="39"/>
  <c r="AC1783" i="39" s="1"/>
  <c r="Z1783" i="39"/>
  <c r="Y1783" i="39"/>
  <c r="AB1782" i="39"/>
  <c r="AA1782" i="39"/>
  <c r="AC1782" i="39" s="1"/>
  <c r="Z1782" i="39"/>
  <c r="Y1782" i="39"/>
  <c r="AB1781" i="39"/>
  <c r="AA1781" i="39"/>
  <c r="AC1781" i="39" s="1"/>
  <c r="Z1781" i="39"/>
  <c r="Y1781" i="39"/>
  <c r="AB1780" i="39"/>
  <c r="AA1780" i="39"/>
  <c r="AC1780" i="39" s="1"/>
  <c r="Z1780" i="39"/>
  <c r="Y1780" i="39"/>
  <c r="AB1779" i="39"/>
  <c r="AA1779" i="39"/>
  <c r="AC1779" i="39" s="1"/>
  <c r="Z1779" i="39"/>
  <c r="Y1779" i="39"/>
  <c r="AB1778" i="39"/>
  <c r="AA1778" i="39"/>
  <c r="AC1778" i="39" s="1"/>
  <c r="Z1778" i="39"/>
  <c r="Y1778" i="39"/>
  <c r="AB1777" i="39"/>
  <c r="AA1777" i="39"/>
  <c r="AC1777" i="39" s="1"/>
  <c r="Z1777" i="39"/>
  <c r="Y1777" i="39"/>
  <c r="AB1776" i="39"/>
  <c r="AA1776" i="39"/>
  <c r="AC1776" i="39" s="1"/>
  <c r="Z1776" i="39"/>
  <c r="Y1776" i="39"/>
  <c r="AB1775" i="39"/>
  <c r="AA1775" i="39"/>
  <c r="AC1775" i="39" s="1"/>
  <c r="Z1775" i="39"/>
  <c r="Y1775" i="39"/>
  <c r="AB1774" i="39"/>
  <c r="AA1774" i="39"/>
  <c r="AC1774" i="39" s="1"/>
  <c r="Z1774" i="39"/>
  <c r="Y1774" i="39"/>
  <c r="AB1773" i="39"/>
  <c r="AA1773" i="39"/>
  <c r="AC1773" i="39" s="1"/>
  <c r="Z1773" i="39"/>
  <c r="Y1773" i="39"/>
  <c r="AB1772" i="39"/>
  <c r="AA1772" i="39"/>
  <c r="AC1772" i="39" s="1"/>
  <c r="Z1772" i="39"/>
  <c r="Y1772" i="39"/>
  <c r="AB1771" i="39"/>
  <c r="AA1771" i="39"/>
  <c r="AC1771" i="39" s="1"/>
  <c r="Z1771" i="39"/>
  <c r="Y1771" i="39"/>
  <c r="AB1770" i="39"/>
  <c r="AA1770" i="39"/>
  <c r="AC1770" i="39" s="1"/>
  <c r="Z1770" i="39"/>
  <c r="Y1770" i="39"/>
  <c r="AB1769" i="39"/>
  <c r="AA1769" i="39"/>
  <c r="AC1769" i="39" s="1"/>
  <c r="Z1769" i="39"/>
  <c r="Y1769" i="39"/>
  <c r="AB1768" i="39"/>
  <c r="AA1768" i="39"/>
  <c r="AC1768" i="39" s="1"/>
  <c r="Z1768" i="39"/>
  <c r="Y1768" i="39"/>
  <c r="AB1767" i="39"/>
  <c r="AA1767" i="39"/>
  <c r="AC1767" i="39" s="1"/>
  <c r="Z1767" i="39"/>
  <c r="Y1767" i="39"/>
  <c r="AB1766" i="39"/>
  <c r="AA1766" i="39"/>
  <c r="AC1766" i="39" s="1"/>
  <c r="Z1766" i="39"/>
  <c r="Y1766" i="39"/>
  <c r="AB1765" i="39"/>
  <c r="AA1765" i="39"/>
  <c r="AC1765" i="39" s="1"/>
  <c r="Z1765" i="39"/>
  <c r="Y1765" i="39"/>
  <c r="AB1764" i="39"/>
  <c r="AA1764" i="39"/>
  <c r="AC1764" i="39" s="1"/>
  <c r="Z1764" i="39"/>
  <c r="Y1764" i="39"/>
  <c r="AB1763" i="39"/>
  <c r="AA1763" i="39"/>
  <c r="AC1763" i="39" s="1"/>
  <c r="Z1763" i="39"/>
  <c r="Y1763" i="39"/>
  <c r="AB1762" i="39"/>
  <c r="AA1762" i="39"/>
  <c r="AC1762" i="39" s="1"/>
  <c r="Z1762" i="39"/>
  <c r="Y1762" i="39"/>
  <c r="AB1761" i="39"/>
  <c r="AA1761" i="39"/>
  <c r="AC1761" i="39" s="1"/>
  <c r="Z1761" i="39"/>
  <c r="Y1761" i="39"/>
  <c r="AB1760" i="39"/>
  <c r="AA1760" i="39"/>
  <c r="AC1760" i="39" s="1"/>
  <c r="Z1760" i="39"/>
  <c r="Y1760" i="39"/>
  <c r="AB1759" i="39"/>
  <c r="AA1759" i="39"/>
  <c r="AC1759" i="39" s="1"/>
  <c r="Z1759" i="39"/>
  <c r="Y1759" i="39"/>
  <c r="AB1758" i="39"/>
  <c r="AA1758" i="39"/>
  <c r="AC1758" i="39" s="1"/>
  <c r="Z1758" i="39"/>
  <c r="Y1758" i="39"/>
  <c r="AB1757" i="39"/>
  <c r="AA1757" i="39"/>
  <c r="AC1757" i="39" s="1"/>
  <c r="Z1757" i="39"/>
  <c r="Y1757" i="39"/>
  <c r="AB1756" i="39"/>
  <c r="AA1756" i="39"/>
  <c r="AC1756" i="39" s="1"/>
  <c r="Z1756" i="39"/>
  <c r="Y1756" i="39"/>
  <c r="AB1755" i="39"/>
  <c r="AA1755" i="39"/>
  <c r="AC1755" i="39" s="1"/>
  <c r="Z1755" i="39"/>
  <c r="Y1755" i="39"/>
  <c r="AB1754" i="39"/>
  <c r="AA1754" i="39"/>
  <c r="AC1754" i="39" s="1"/>
  <c r="Z1754" i="39"/>
  <c r="Y1754" i="39"/>
  <c r="AB1753" i="39"/>
  <c r="AA1753" i="39"/>
  <c r="AC1753" i="39" s="1"/>
  <c r="Z1753" i="39"/>
  <c r="Y1753" i="39"/>
  <c r="AB1752" i="39"/>
  <c r="AA1752" i="39"/>
  <c r="AC1752" i="39" s="1"/>
  <c r="Z1752" i="39"/>
  <c r="Y1752" i="39"/>
  <c r="AB1751" i="39"/>
  <c r="AA1751" i="39"/>
  <c r="AC1751" i="39" s="1"/>
  <c r="Z1751" i="39"/>
  <c r="Y1751" i="39"/>
  <c r="AB1750" i="39"/>
  <c r="AA1750" i="39"/>
  <c r="AC1750" i="39" s="1"/>
  <c r="Z1750" i="39"/>
  <c r="Y1750" i="39"/>
  <c r="AB1749" i="39"/>
  <c r="AA1749" i="39"/>
  <c r="AC1749" i="39" s="1"/>
  <c r="Z1749" i="39"/>
  <c r="Y1749" i="39"/>
  <c r="AB1748" i="39"/>
  <c r="AA1748" i="39"/>
  <c r="AC1748" i="39" s="1"/>
  <c r="Z1748" i="39"/>
  <c r="Y1748" i="39"/>
  <c r="AB1747" i="39"/>
  <c r="AA1747" i="39"/>
  <c r="AC1747" i="39" s="1"/>
  <c r="Z1747" i="39"/>
  <c r="Y1747" i="39"/>
  <c r="AB1746" i="39"/>
  <c r="AA1746" i="39"/>
  <c r="AC1746" i="39" s="1"/>
  <c r="Z1746" i="39"/>
  <c r="Y1746" i="39"/>
  <c r="AB1745" i="39"/>
  <c r="AA1745" i="39"/>
  <c r="AC1745" i="39" s="1"/>
  <c r="Z1745" i="39"/>
  <c r="Y1745" i="39"/>
  <c r="AB1744" i="39"/>
  <c r="AA1744" i="39"/>
  <c r="AC1744" i="39" s="1"/>
  <c r="Z1744" i="39"/>
  <c r="Y1744" i="39"/>
  <c r="AB1743" i="39"/>
  <c r="AA1743" i="39"/>
  <c r="AC1743" i="39" s="1"/>
  <c r="Z1743" i="39"/>
  <c r="Y1743" i="39"/>
  <c r="AB1742" i="39"/>
  <c r="AA1742" i="39"/>
  <c r="AC1742" i="39" s="1"/>
  <c r="Z1742" i="39"/>
  <c r="Y1742" i="39"/>
  <c r="AB1741" i="39"/>
  <c r="AA1741" i="39"/>
  <c r="AC1741" i="39" s="1"/>
  <c r="Z1741" i="39"/>
  <c r="Y1741" i="39"/>
  <c r="AB1740" i="39"/>
  <c r="AA1740" i="39"/>
  <c r="AC1740" i="39" s="1"/>
  <c r="Z1740" i="39"/>
  <c r="Y1740" i="39"/>
  <c r="AB1739" i="39"/>
  <c r="AA1739" i="39"/>
  <c r="AC1739" i="39" s="1"/>
  <c r="Z1739" i="39"/>
  <c r="Y1739" i="39"/>
  <c r="AB1738" i="39"/>
  <c r="AA1738" i="39"/>
  <c r="AC1738" i="39" s="1"/>
  <c r="Z1738" i="39"/>
  <c r="Y1738" i="39"/>
  <c r="AB1737" i="39"/>
  <c r="AA1737" i="39"/>
  <c r="AC1737" i="39" s="1"/>
  <c r="Z1737" i="39"/>
  <c r="Y1737" i="39"/>
  <c r="AB1736" i="39"/>
  <c r="AA1736" i="39"/>
  <c r="AC1736" i="39" s="1"/>
  <c r="Z1736" i="39"/>
  <c r="Y1736" i="39"/>
  <c r="AB1735" i="39"/>
  <c r="AA1735" i="39"/>
  <c r="AC1735" i="39" s="1"/>
  <c r="Z1735" i="39"/>
  <c r="Y1735" i="39"/>
  <c r="AB1734" i="39"/>
  <c r="AA1734" i="39"/>
  <c r="AC1734" i="39" s="1"/>
  <c r="Z1734" i="39"/>
  <c r="Y1734" i="39"/>
  <c r="AB1733" i="39"/>
  <c r="AA1733" i="39"/>
  <c r="AC1733" i="39" s="1"/>
  <c r="Z1733" i="39"/>
  <c r="Y1733" i="39"/>
  <c r="AB1732" i="39"/>
  <c r="AA1732" i="39"/>
  <c r="AC1732" i="39" s="1"/>
  <c r="Z1732" i="39"/>
  <c r="Y1732" i="39"/>
  <c r="AB1731" i="39"/>
  <c r="AA1731" i="39"/>
  <c r="AC1731" i="39" s="1"/>
  <c r="Z1731" i="39"/>
  <c r="Y1731" i="39"/>
  <c r="AB1730" i="39"/>
  <c r="AA1730" i="39"/>
  <c r="AC1730" i="39" s="1"/>
  <c r="Z1730" i="39"/>
  <c r="Y1730" i="39"/>
  <c r="AB1729" i="39"/>
  <c r="AA1729" i="39"/>
  <c r="AC1729" i="39" s="1"/>
  <c r="Z1729" i="39"/>
  <c r="Y1729" i="39"/>
  <c r="AB1728" i="39"/>
  <c r="AA1728" i="39"/>
  <c r="AC1728" i="39" s="1"/>
  <c r="Z1728" i="39"/>
  <c r="Y1728" i="39"/>
  <c r="AB1727" i="39"/>
  <c r="AA1727" i="39"/>
  <c r="AC1727" i="39" s="1"/>
  <c r="Z1727" i="39"/>
  <c r="Y1727" i="39"/>
  <c r="AB1726" i="39"/>
  <c r="AA1726" i="39"/>
  <c r="AC1726" i="39" s="1"/>
  <c r="Z1726" i="39"/>
  <c r="Y1726" i="39"/>
  <c r="AB1725" i="39"/>
  <c r="AA1725" i="39"/>
  <c r="AC1725" i="39" s="1"/>
  <c r="Z1725" i="39"/>
  <c r="Y1725" i="39"/>
  <c r="AB1724" i="39"/>
  <c r="AA1724" i="39"/>
  <c r="AC1724" i="39" s="1"/>
  <c r="Z1724" i="39"/>
  <c r="Y1724" i="39"/>
  <c r="AB1723" i="39"/>
  <c r="AA1723" i="39"/>
  <c r="AC1723" i="39" s="1"/>
  <c r="Z1723" i="39"/>
  <c r="Y1723" i="39"/>
  <c r="AB1722" i="39"/>
  <c r="AA1722" i="39"/>
  <c r="AC1722" i="39" s="1"/>
  <c r="Z1722" i="39"/>
  <c r="Y1722" i="39"/>
  <c r="AB1721" i="39"/>
  <c r="AA1721" i="39"/>
  <c r="AC1721" i="39" s="1"/>
  <c r="Z1721" i="39"/>
  <c r="Y1721" i="39"/>
  <c r="AB1720" i="39"/>
  <c r="AA1720" i="39"/>
  <c r="AC1720" i="39" s="1"/>
  <c r="Z1720" i="39"/>
  <c r="Y1720" i="39"/>
  <c r="AB1719" i="39"/>
  <c r="AA1719" i="39"/>
  <c r="AC1719" i="39" s="1"/>
  <c r="Z1719" i="39"/>
  <c r="Y1719" i="39"/>
  <c r="AB1718" i="39"/>
  <c r="AA1718" i="39"/>
  <c r="AC1718" i="39" s="1"/>
  <c r="Z1718" i="39"/>
  <c r="Y1718" i="39"/>
  <c r="AB1717" i="39"/>
  <c r="AA1717" i="39"/>
  <c r="AC1717" i="39" s="1"/>
  <c r="Z1717" i="39"/>
  <c r="Y1717" i="39"/>
  <c r="AB1716" i="39"/>
  <c r="AA1716" i="39"/>
  <c r="AC1716" i="39" s="1"/>
  <c r="Z1716" i="39"/>
  <c r="Y1716" i="39"/>
  <c r="AB1715" i="39"/>
  <c r="AA1715" i="39"/>
  <c r="AC1715" i="39" s="1"/>
  <c r="Z1715" i="39"/>
  <c r="Y1715" i="39"/>
  <c r="AB1714" i="39"/>
  <c r="AA1714" i="39"/>
  <c r="AC1714" i="39" s="1"/>
  <c r="Z1714" i="39"/>
  <c r="Y1714" i="39"/>
  <c r="AB1713" i="39"/>
  <c r="AA1713" i="39"/>
  <c r="AC1713" i="39" s="1"/>
  <c r="Z1713" i="39"/>
  <c r="Y1713" i="39"/>
  <c r="AB1712" i="39"/>
  <c r="AA1712" i="39"/>
  <c r="AC1712" i="39" s="1"/>
  <c r="Z1712" i="39"/>
  <c r="Y1712" i="39"/>
  <c r="AB1711" i="39"/>
  <c r="AA1711" i="39"/>
  <c r="AC1711" i="39" s="1"/>
  <c r="Z1711" i="39"/>
  <c r="Y1711" i="39"/>
  <c r="AB1710" i="39"/>
  <c r="AA1710" i="39"/>
  <c r="AC1710" i="39" s="1"/>
  <c r="Z1710" i="39"/>
  <c r="Y1710" i="39"/>
  <c r="AB1709" i="39"/>
  <c r="AA1709" i="39"/>
  <c r="AC1709" i="39" s="1"/>
  <c r="Z1709" i="39"/>
  <c r="Y1709" i="39"/>
  <c r="AB1708" i="39"/>
  <c r="AA1708" i="39"/>
  <c r="AC1708" i="39" s="1"/>
  <c r="Z1708" i="39"/>
  <c r="Y1708" i="39"/>
  <c r="AB1707" i="39"/>
  <c r="AA1707" i="39"/>
  <c r="AC1707" i="39" s="1"/>
  <c r="Z1707" i="39"/>
  <c r="Y1707" i="39"/>
  <c r="AB1706" i="39"/>
  <c r="AA1706" i="39"/>
  <c r="AC1706" i="39" s="1"/>
  <c r="Z1706" i="39"/>
  <c r="Y1706" i="39"/>
  <c r="AB1705" i="39"/>
  <c r="AA1705" i="39"/>
  <c r="AC1705" i="39" s="1"/>
  <c r="Z1705" i="39"/>
  <c r="Y1705" i="39"/>
  <c r="AB1704" i="39"/>
  <c r="AA1704" i="39"/>
  <c r="AC1704" i="39" s="1"/>
  <c r="Z1704" i="39"/>
  <c r="Y1704" i="39"/>
  <c r="AB1703" i="39"/>
  <c r="AA1703" i="39"/>
  <c r="AC1703" i="39" s="1"/>
  <c r="Z1703" i="39"/>
  <c r="Y1703" i="39"/>
  <c r="AB1702" i="39"/>
  <c r="AA1702" i="39"/>
  <c r="AC1702" i="39" s="1"/>
  <c r="Z1702" i="39"/>
  <c r="Y1702" i="39"/>
  <c r="AB1701" i="39"/>
  <c r="AA1701" i="39"/>
  <c r="AC1701" i="39" s="1"/>
  <c r="Z1701" i="39"/>
  <c r="Y1701" i="39"/>
  <c r="AB1700" i="39"/>
  <c r="AA1700" i="39"/>
  <c r="AC1700" i="39" s="1"/>
  <c r="Z1700" i="39"/>
  <c r="Y1700" i="39"/>
  <c r="AB1699" i="39"/>
  <c r="AA1699" i="39"/>
  <c r="AC1699" i="39" s="1"/>
  <c r="Z1699" i="39"/>
  <c r="Y1699" i="39"/>
  <c r="AB1698" i="39"/>
  <c r="AA1698" i="39"/>
  <c r="AC1698" i="39" s="1"/>
  <c r="Z1698" i="39"/>
  <c r="Y1698" i="39"/>
  <c r="AB1697" i="39"/>
  <c r="AA1697" i="39"/>
  <c r="AC1697" i="39" s="1"/>
  <c r="Z1697" i="39"/>
  <c r="Y1697" i="39"/>
  <c r="AB1696" i="39"/>
  <c r="AA1696" i="39"/>
  <c r="AC1696" i="39" s="1"/>
  <c r="Z1696" i="39"/>
  <c r="Y1696" i="39"/>
  <c r="AB1695" i="39"/>
  <c r="AA1695" i="39"/>
  <c r="AC1695" i="39" s="1"/>
  <c r="Z1695" i="39"/>
  <c r="Y1695" i="39"/>
  <c r="AB1694" i="39"/>
  <c r="AA1694" i="39"/>
  <c r="AC1694" i="39" s="1"/>
  <c r="Z1694" i="39"/>
  <c r="Y1694" i="39"/>
  <c r="AB1693" i="39"/>
  <c r="AA1693" i="39"/>
  <c r="AC1693" i="39" s="1"/>
  <c r="Z1693" i="39"/>
  <c r="Y1693" i="39"/>
  <c r="AB1692" i="39"/>
  <c r="AA1692" i="39"/>
  <c r="AC1692" i="39" s="1"/>
  <c r="Z1692" i="39"/>
  <c r="Y1692" i="39"/>
  <c r="AB1691" i="39"/>
  <c r="AA1691" i="39"/>
  <c r="AC1691" i="39" s="1"/>
  <c r="Z1691" i="39"/>
  <c r="Y1691" i="39"/>
  <c r="AB1690" i="39"/>
  <c r="AA1690" i="39"/>
  <c r="AC1690" i="39" s="1"/>
  <c r="Z1690" i="39"/>
  <c r="Y1690" i="39"/>
  <c r="AB1689" i="39"/>
  <c r="AA1689" i="39"/>
  <c r="AC1689" i="39" s="1"/>
  <c r="Z1689" i="39"/>
  <c r="Y1689" i="39"/>
  <c r="AB1688" i="39"/>
  <c r="AA1688" i="39"/>
  <c r="AC1688" i="39" s="1"/>
  <c r="Z1688" i="39"/>
  <c r="Y1688" i="39"/>
  <c r="AB1687" i="39"/>
  <c r="AA1687" i="39"/>
  <c r="AC1687" i="39" s="1"/>
  <c r="Z1687" i="39"/>
  <c r="Y1687" i="39"/>
  <c r="AB1686" i="39"/>
  <c r="AA1686" i="39"/>
  <c r="AC1686" i="39" s="1"/>
  <c r="Z1686" i="39"/>
  <c r="Y1686" i="39"/>
  <c r="AB1685" i="39"/>
  <c r="AA1685" i="39"/>
  <c r="AC1685" i="39" s="1"/>
  <c r="Z1685" i="39"/>
  <c r="Y1685" i="39"/>
  <c r="AB1684" i="39"/>
  <c r="AA1684" i="39"/>
  <c r="AC1684" i="39" s="1"/>
  <c r="Z1684" i="39"/>
  <c r="Y1684" i="39"/>
  <c r="AB1683" i="39"/>
  <c r="AA1683" i="39"/>
  <c r="AC1683" i="39" s="1"/>
  <c r="Z1683" i="39"/>
  <c r="Y1683" i="39"/>
  <c r="AB1682" i="39"/>
  <c r="AA1682" i="39"/>
  <c r="AC1682" i="39" s="1"/>
  <c r="Z1682" i="39"/>
  <c r="Y1682" i="39"/>
  <c r="AB1681" i="39"/>
  <c r="AA1681" i="39"/>
  <c r="AC1681" i="39" s="1"/>
  <c r="Z1681" i="39"/>
  <c r="Y1681" i="39"/>
  <c r="AB1680" i="39"/>
  <c r="AA1680" i="39"/>
  <c r="AC1680" i="39" s="1"/>
  <c r="Z1680" i="39"/>
  <c r="Y1680" i="39"/>
  <c r="AB1679" i="39"/>
  <c r="AA1679" i="39"/>
  <c r="AC1679" i="39" s="1"/>
  <c r="Z1679" i="39"/>
  <c r="Y1679" i="39"/>
  <c r="AB1678" i="39"/>
  <c r="AA1678" i="39"/>
  <c r="AC1678" i="39" s="1"/>
  <c r="Z1678" i="39"/>
  <c r="Y1678" i="39"/>
  <c r="AB1677" i="39"/>
  <c r="AA1677" i="39"/>
  <c r="AC1677" i="39" s="1"/>
  <c r="Z1677" i="39"/>
  <c r="Y1677" i="39"/>
  <c r="AB1676" i="39"/>
  <c r="AA1676" i="39"/>
  <c r="AC1676" i="39" s="1"/>
  <c r="Z1676" i="39"/>
  <c r="Y1676" i="39"/>
  <c r="AB1675" i="39"/>
  <c r="AA1675" i="39"/>
  <c r="AC1675" i="39" s="1"/>
  <c r="Z1675" i="39"/>
  <c r="Y1675" i="39"/>
  <c r="AB1674" i="39"/>
  <c r="AA1674" i="39"/>
  <c r="AC1674" i="39" s="1"/>
  <c r="Z1674" i="39"/>
  <c r="Y1674" i="39"/>
  <c r="AB1673" i="39"/>
  <c r="AA1673" i="39"/>
  <c r="AC1673" i="39" s="1"/>
  <c r="Z1673" i="39"/>
  <c r="Y1673" i="39"/>
  <c r="AB1672" i="39"/>
  <c r="AA1672" i="39"/>
  <c r="AC1672" i="39" s="1"/>
  <c r="Z1672" i="39"/>
  <c r="Y1672" i="39"/>
  <c r="AB1671" i="39"/>
  <c r="AA1671" i="39"/>
  <c r="AC1671" i="39" s="1"/>
  <c r="Z1671" i="39"/>
  <c r="Y1671" i="39"/>
  <c r="AB1670" i="39"/>
  <c r="AA1670" i="39"/>
  <c r="AC1670" i="39" s="1"/>
  <c r="Z1670" i="39"/>
  <c r="Y1670" i="39"/>
  <c r="AB1669" i="39"/>
  <c r="AA1669" i="39"/>
  <c r="AC1669" i="39" s="1"/>
  <c r="Z1669" i="39"/>
  <c r="Y1669" i="39"/>
  <c r="AB1668" i="39"/>
  <c r="AA1668" i="39"/>
  <c r="AC1668" i="39" s="1"/>
  <c r="Z1668" i="39"/>
  <c r="Y1668" i="39"/>
  <c r="AB1667" i="39"/>
  <c r="AA1667" i="39"/>
  <c r="AC1667" i="39" s="1"/>
  <c r="Z1667" i="39"/>
  <c r="Y1667" i="39"/>
  <c r="AB1666" i="39"/>
  <c r="AA1666" i="39"/>
  <c r="AC1666" i="39" s="1"/>
  <c r="Z1666" i="39"/>
  <c r="Y1666" i="39"/>
  <c r="AB1665" i="39"/>
  <c r="AA1665" i="39"/>
  <c r="AC1665" i="39" s="1"/>
  <c r="Z1665" i="39"/>
  <c r="Y1665" i="39"/>
  <c r="AB1664" i="39"/>
  <c r="AA1664" i="39"/>
  <c r="AC1664" i="39" s="1"/>
  <c r="Z1664" i="39"/>
  <c r="Y1664" i="39"/>
  <c r="AB1663" i="39"/>
  <c r="AA1663" i="39"/>
  <c r="AC1663" i="39" s="1"/>
  <c r="Z1663" i="39"/>
  <c r="Y1663" i="39"/>
  <c r="AB1662" i="39"/>
  <c r="AA1662" i="39"/>
  <c r="AC1662" i="39" s="1"/>
  <c r="Z1662" i="39"/>
  <c r="Y1662" i="39"/>
  <c r="AB1661" i="39"/>
  <c r="AA1661" i="39"/>
  <c r="AC1661" i="39" s="1"/>
  <c r="Z1661" i="39"/>
  <c r="Y1661" i="39"/>
  <c r="AB1660" i="39"/>
  <c r="AA1660" i="39"/>
  <c r="AC1660" i="39" s="1"/>
  <c r="Z1660" i="39"/>
  <c r="Y1660" i="39"/>
  <c r="AB1659" i="39"/>
  <c r="AA1659" i="39"/>
  <c r="AC1659" i="39" s="1"/>
  <c r="Z1659" i="39"/>
  <c r="Y1659" i="39"/>
  <c r="AB1658" i="39"/>
  <c r="AA1658" i="39"/>
  <c r="AC1658" i="39" s="1"/>
  <c r="Z1658" i="39"/>
  <c r="Y1658" i="39"/>
  <c r="AB1657" i="39"/>
  <c r="AA1657" i="39"/>
  <c r="AC1657" i="39" s="1"/>
  <c r="Z1657" i="39"/>
  <c r="Y1657" i="39"/>
  <c r="AB1656" i="39"/>
  <c r="AA1656" i="39"/>
  <c r="AC1656" i="39" s="1"/>
  <c r="Z1656" i="39"/>
  <c r="Y1656" i="39"/>
  <c r="AB1655" i="39"/>
  <c r="AA1655" i="39"/>
  <c r="AC1655" i="39" s="1"/>
  <c r="Z1655" i="39"/>
  <c r="Y1655" i="39"/>
  <c r="AB1654" i="39"/>
  <c r="AA1654" i="39"/>
  <c r="AC1654" i="39" s="1"/>
  <c r="Z1654" i="39"/>
  <c r="Y1654" i="39"/>
  <c r="AB1653" i="39"/>
  <c r="AA1653" i="39"/>
  <c r="AC1653" i="39" s="1"/>
  <c r="Z1653" i="39"/>
  <c r="Y1653" i="39"/>
  <c r="AB1652" i="39"/>
  <c r="AA1652" i="39"/>
  <c r="AC1652" i="39" s="1"/>
  <c r="Z1652" i="39"/>
  <c r="Y1652" i="39"/>
  <c r="AB1651" i="39"/>
  <c r="AA1651" i="39"/>
  <c r="AC1651" i="39" s="1"/>
  <c r="Z1651" i="39"/>
  <c r="Y1651" i="39"/>
  <c r="AB1650" i="39"/>
  <c r="AA1650" i="39"/>
  <c r="AC1650" i="39" s="1"/>
  <c r="Z1650" i="39"/>
  <c r="Y1650" i="39"/>
  <c r="AB1649" i="39"/>
  <c r="AA1649" i="39"/>
  <c r="AC1649" i="39" s="1"/>
  <c r="Z1649" i="39"/>
  <c r="Y1649" i="39"/>
  <c r="AB1648" i="39"/>
  <c r="AA1648" i="39"/>
  <c r="AC1648" i="39" s="1"/>
  <c r="Z1648" i="39"/>
  <c r="Y1648" i="39"/>
  <c r="AB1647" i="39"/>
  <c r="AA1647" i="39"/>
  <c r="AC1647" i="39" s="1"/>
  <c r="Z1647" i="39"/>
  <c r="Y1647" i="39"/>
  <c r="AB1646" i="39"/>
  <c r="AA1646" i="39"/>
  <c r="AC1646" i="39" s="1"/>
  <c r="Z1646" i="39"/>
  <c r="Y1646" i="39"/>
  <c r="AB1645" i="39"/>
  <c r="AA1645" i="39"/>
  <c r="AC1645" i="39" s="1"/>
  <c r="Z1645" i="39"/>
  <c r="Y1645" i="39"/>
  <c r="AB1644" i="39"/>
  <c r="AA1644" i="39"/>
  <c r="AC1644" i="39" s="1"/>
  <c r="Z1644" i="39"/>
  <c r="Y1644" i="39"/>
  <c r="AB1643" i="39"/>
  <c r="AA1643" i="39"/>
  <c r="AC1643" i="39" s="1"/>
  <c r="Z1643" i="39"/>
  <c r="Y1643" i="39"/>
  <c r="AB1642" i="39"/>
  <c r="AA1642" i="39"/>
  <c r="AC1642" i="39" s="1"/>
  <c r="Z1642" i="39"/>
  <c r="Y1642" i="39"/>
  <c r="AB1641" i="39"/>
  <c r="AA1641" i="39"/>
  <c r="AC1641" i="39" s="1"/>
  <c r="Z1641" i="39"/>
  <c r="Y1641" i="39"/>
  <c r="AB1640" i="39"/>
  <c r="AA1640" i="39"/>
  <c r="AC1640" i="39" s="1"/>
  <c r="Z1640" i="39"/>
  <c r="Y1640" i="39"/>
  <c r="AB1639" i="39"/>
  <c r="AA1639" i="39"/>
  <c r="AC1639" i="39" s="1"/>
  <c r="Z1639" i="39"/>
  <c r="Y1639" i="39"/>
  <c r="AB1638" i="39"/>
  <c r="AA1638" i="39"/>
  <c r="AC1638" i="39" s="1"/>
  <c r="Z1638" i="39"/>
  <c r="Y1638" i="39"/>
  <c r="AB1637" i="39"/>
  <c r="AA1637" i="39"/>
  <c r="AC1637" i="39" s="1"/>
  <c r="Z1637" i="39"/>
  <c r="Y1637" i="39"/>
  <c r="AB1636" i="39"/>
  <c r="AA1636" i="39"/>
  <c r="AC1636" i="39" s="1"/>
  <c r="Z1636" i="39"/>
  <c r="Y1636" i="39"/>
  <c r="AB1635" i="39"/>
  <c r="AA1635" i="39"/>
  <c r="AC1635" i="39" s="1"/>
  <c r="Z1635" i="39"/>
  <c r="Y1635" i="39"/>
  <c r="AB1634" i="39"/>
  <c r="AA1634" i="39"/>
  <c r="AC1634" i="39" s="1"/>
  <c r="Z1634" i="39"/>
  <c r="Y1634" i="39"/>
  <c r="AB1633" i="39"/>
  <c r="AA1633" i="39"/>
  <c r="AC1633" i="39" s="1"/>
  <c r="Z1633" i="39"/>
  <c r="Y1633" i="39"/>
  <c r="AB1632" i="39"/>
  <c r="AA1632" i="39"/>
  <c r="AC1632" i="39" s="1"/>
  <c r="Z1632" i="39"/>
  <c r="Y1632" i="39"/>
  <c r="AB1631" i="39"/>
  <c r="AA1631" i="39"/>
  <c r="AC1631" i="39" s="1"/>
  <c r="Z1631" i="39"/>
  <c r="Y1631" i="39"/>
  <c r="AB1630" i="39"/>
  <c r="AA1630" i="39"/>
  <c r="AC1630" i="39" s="1"/>
  <c r="Z1630" i="39"/>
  <c r="Y1630" i="39"/>
  <c r="AB1629" i="39"/>
  <c r="AA1629" i="39"/>
  <c r="AC1629" i="39" s="1"/>
  <c r="Z1629" i="39"/>
  <c r="Y1629" i="39"/>
  <c r="AB1628" i="39"/>
  <c r="AA1628" i="39"/>
  <c r="AC1628" i="39" s="1"/>
  <c r="Z1628" i="39"/>
  <c r="Y1628" i="39"/>
  <c r="AB1627" i="39"/>
  <c r="AA1627" i="39"/>
  <c r="AC1627" i="39" s="1"/>
  <c r="Z1627" i="39"/>
  <c r="Y1627" i="39"/>
  <c r="AB1626" i="39"/>
  <c r="AA1626" i="39"/>
  <c r="AC1626" i="39" s="1"/>
  <c r="Z1626" i="39"/>
  <c r="Y1626" i="39"/>
  <c r="AB1625" i="39"/>
  <c r="AA1625" i="39"/>
  <c r="AC1625" i="39" s="1"/>
  <c r="Z1625" i="39"/>
  <c r="Y1625" i="39"/>
  <c r="AB1624" i="39"/>
  <c r="AA1624" i="39"/>
  <c r="AC1624" i="39" s="1"/>
  <c r="Z1624" i="39"/>
  <c r="Y1624" i="39"/>
  <c r="AB1623" i="39"/>
  <c r="AA1623" i="39"/>
  <c r="AC1623" i="39" s="1"/>
  <c r="Z1623" i="39"/>
  <c r="Y1623" i="39"/>
  <c r="AB1622" i="39"/>
  <c r="AA1622" i="39"/>
  <c r="AC1622" i="39" s="1"/>
  <c r="Z1622" i="39"/>
  <c r="Y1622" i="39"/>
  <c r="AB1621" i="39"/>
  <c r="AA1621" i="39"/>
  <c r="AC1621" i="39" s="1"/>
  <c r="Z1621" i="39"/>
  <c r="Y1621" i="39"/>
  <c r="AB1620" i="39"/>
  <c r="AA1620" i="39"/>
  <c r="AC1620" i="39" s="1"/>
  <c r="Z1620" i="39"/>
  <c r="Y1620" i="39"/>
  <c r="AB1619" i="39"/>
  <c r="AA1619" i="39"/>
  <c r="AC1619" i="39" s="1"/>
  <c r="Z1619" i="39"/>
  <c r="Y1619" i="39"/>
  <c r="AB1618" i="39"/>
  <c r="AA1618" i="39"/>
  <c r="AC1618" i="39" s="1"/>
  <c r="Z1618" i="39"/>
  <c r="Y1618" i="39"/>
  <c r="AB1617" i="39"/>
  <c r="AA1617" i="39"/>
  <c r="AC1617" i="39" s="1"/>
  <c r="Z1617" i="39"/>
  <c r="Y1617" i="39"/>
  <c r="AB1616" i="39"/>
  <c r="AA1616" i="39"/>
  <c r="AC1616" i="39" s="1"/>
  <c r="Z1616" i="39"/>
  <c r="Y1616" i="39"/>
  <c r="AB1615" i="39"/>
  <c r="AA1615" i="39"/>
  <c r="AC1615" i="39" s="1"/>
  <c r="Z1615" i="39"/>
  <c r="Y1615" i="39"/>
  <c r="AB1614" i="39"/>
  <c r="AA1614" i="39"/>
  <c r="AC1614" i="39" s="1"/>
  <c r="Z1614" i="39"/>
  <c r="Y1614" i="39"/>
  <c r="AB1613" i="39"/>
  <c r="AA1613" i="39"/>
  <c r="AC1613" i="39" s="1"/>
  <c r="Z1613" i="39"/>
  <c r="Y1613" i="39"/>
  <c r="AB1612" i="39"/>
  <c r="AA1612" i="39"/>
  <c r="AC1612" i="39" s="1"/>
  <c r="Z1612" i="39"/>
  <c r="Y1612" i="39"/>
  <c r="AB1611" i="39"/>
  <c r="AA1611" i="39"/>
  <c r="AC1611" i="39" s="1"/>
  <c r="Z1611" i="39"/>
  <c r="Y1611" i="39"/>
  <c r="AB1610" i="39"/>
  <c r="AA1610" i="39"/>
  <c r="AC1610" i="39" s="1"/>
  <c r="Z1610" i="39"/>
  <c r="Y1610" i="39"/>
  <c r="AB1609" i="39"/>
  <c r="AA1609" i="39"/>
  <c r="AC1609" i="39" s="1"/>
  <c r="Z1609" i="39"/>
  <c r="Y1609" i="39"/>
  <c r="AB1608" i="39"/>
  <c r="AA1608" i="39"/>
  <c r="AC1608" i="39" s="1"/>
  <c r="Z1608" i="39"/>
  <c r="Y1608" i="39"/>
  <c r="AB1607" i="39"/>
  <c r="AA1607" i="39"/>
  <c r="AC1607" i="39" s="1"/>
  <c r="Z1607" i="39"/>
  <c r="Y1607" i="39"/>
  <c r="AB1606" i="39"/>
  <c r="AA1606" i="39"/>
  <c r="AC1606" i="39" s="1"/>
  <c r="Z1606" i="39"/>
  <c r="Y1606" i="39"/>
  <c r="AB1605" i="39"/>
  <c r="AA1605" i="39"/>
  <c r="AC1605" i="39" s="1"/>
  <c r="Z1605" i="39"/>
  <c r="Y1605" i="39"/>
  <c r="AB1604" i="39"/>
  <c r="AA1604" i="39"/>
  <c r="AC1604" i="39" s="1"/>
  <c r="Z1604" i="39"/>
  <c r="Y1604" i="39"/>
  <c r="AB1603" i="39"/>
  <c r="AA1603" i="39"/>
  <c r="AC1603" i="39" s="1"/>
  <c r="Z1603" i="39"/>
  <c r="Y1603" i="39"/>
  <c r="AB1602" i="39"/>
  <c r="AA1602" i="39"/>
  <c r="AC1602" i="39" s="1"/>
  <c r="Z1602" i="39"/>
  <c r="Y1602" i="39"/>
  <c r="AB1601" i="39"/>
  <c r="AA1601" i="39"/>
  <c r="AC1601" i="39" s="1"/>
  <c r="Z1601" i="39"/>
  <c r="Y1601" i="39"/>
  <c r="AB1600" i="39"/>
  <c r="AA1600" i="39"/>
  <c r="AC1600" i="39" s="1"/>
  <c r="Z1600" i="39"/>
  <c r="Y1600" i="39"/>
  <c r="AB1599" i="39"/>
  <c r="AA1599" i="39"/>
  <c r="AC1599" i="39" s="1"/>
  <c r="Z1599" i="39"/>
  <c r="Y1599" i="39"/>
  <c r="AB1598" i="39"/>
  <c r="AA1598" i="39"/>
  <c r="AC1598" i="39" s="1"/>
  <c r="Z1598" i="39"/>
  <c r="Y1598" i="39"/>
  <c r="AB1597" i="39"/>
  <c r="AA1597" i="39"/>
  <c r="AC1597" i="39" s="1"/>
  <c r="Z1597" i="39"/>
  <c r="Y1597" i="39"/>
  <c r="AB1596" i="39"/>
  <c r="AA1596" i="39"/>
  <c r="AC1596" i="39" s="1"/>
  <c r="Z1596" i="39"/>
  <c r="Y1596" i="39"/>
  <c r="AB1595" i="39"/>
  <c r="AA1595" i="39"/>
  <c r="AC1595" i="39" s="1"/>
  <c r="Z1595" i="39"/>
  <c r="Y1595" i="39"/>
  <c r="AB1594" i="39"/>
  <c r="AA1594" i="39"/>
  <c r="AC1594" i="39" s="1"/>
  <c r="Z1594" i="39"/>
  <c r="Y1594" i="39"/>
  <c r="AB1593" i="39"/>
  <c r="AA1593" i="39"/>
  <c r="AC1593" i="39" s="1"/>
  <c r="Z1593" i="39"/>
  <c r="Y1593" i="39"/>
  <c r="AB1592" i="39"/>
  <c r="AA1592" i="39"/>
  <c r="AC1592" i="39" s="1"/>
  <c r="Z1592" i="39"/>
  <c r="Y1592" i="39"/>
  <c r="AB1591" i="39"/>
  <c r="AA1591" i="39"/>
  <c r="AC1591" i="39" s="1"/>
  <c r="Z1591" i="39"/>
  <c r="Y1591" i="39"/>
  <c r="AB1590" i="39"/>
  <c r="AA1590" i="39"/>
  <c r="AC1590" i="39" s="1"/>
  <c r="Z1590" i="39"/>
  <c r="Y1590" i="39"/>
  <c r="AB1589" i="39"/>
  <c r="AA1589" i="39"/>
  <c r="AC1589" i="39" s="1"/>
  <c r="Z1589" i="39"/>
  <c r="Y1589" i="39"/>
  <c r="AB1588" i="39"/>
  <c r="AA1588" i="39"/>
  <c r="AC1588" i="39" s="1"/>
  <c r="Z1588" i="39"/>
  <c r="Y1588" i="39"/>
  <c r="AB1587" i="39"/>
  <c r="AA1587" i="39"/>
  <c r="AC1587" i="39" s="1"/>
  <c r="Z1587" i="39"/>
  <c r="Y1587" i="39"/>
  <c r="AB1586" i="39"/>
  <c r="AA1586" i="39"/>
  <c r="AC1586" i="39" s="1"/>
  <c r="Z1586" i="39"/>
  <c r="Y1586" i="39"/>
  <c r="AB1585" i="39"/>
  <c r="AA1585" i="39"/>
  <c r="AC1585" i="39" s="1"/>
  <c r="Z1585" i="39"/>
  <c r="Y1585" i="39"/>
  <c r="AB1584" i="39"/>
  <c r="AA1584" i="39"/>
  <c r="AC1584" i="39" s="1"/>
  <c r="Z1584" i="39"/>
  <c r="Y1584" i="39"/>
  <c r="AB1583" i="39"/>
  <c r="AA1583" i="39"/>
  <c r="AC1583" i="39" s="1"/>
  <c r="Z1583" i="39"/>
  <c r="Y1583" i="39"/>
  <c r="AB1582" i="39"/>
  <c r="AA1582" i="39"/>
  <c r="AC1582" i="39" s="1"/>
  <c r="Z1582" i="39"/>
  <c r="Y1582" i="39"/>
  <c r="AB1581" i="39"/>
  <c r="AA1581" i="39"/>
  <c r="AC1581" i="39" s="1"/>
  <c r="Z1581" i="39"/>
  <c r="Y1581" i="39"/>
  <c r="AB1580" i="39"/>
  <c r="AA1580" i="39"/>
  <c r="AC1580" i="39" s="1"/>
  <c r="Z1580" i="39"/>
  <c r="Y1580" i="39"/>
  <c r="AB1579" i="39"/>
  <c r="AA1579" i="39"/>
  <c r="AC1579" i="39" s="1"/>
  <c r="Z1579" i="39"/>
  <c r="Y1579" i="39"/>
  <c r="AB1578" i="39"/>
  <c r="AA1578" i="39"/>
  <c r="AC1578" i="39" s="1"/>
  <c r="Z1578" i="39"/>
  <c r="Y1578" i="39"/>
  <c r="AB1577" i="39"/>
  <c r="AA1577" i="39"/>
  <c r="AC1577" i="39" s="1"/>
  <c r="Z1577" i="39"/>
  <c r="Y1577" i="39"/>
  <c r="AB1576" i="39"/>
  <c r="AA1576" i="39"/>
  <c r="AC1576" i="39" s="1"/>
  <c r="Z1576" i="39"/>
  <c r="Y1576" i="39"/>
  <c r="AB1575" i="39"/>
  <c r="AA1575" i="39"/>
  <c r="AC1575" i="39" s="1"/>
  <c r="Z1575" i="39"/>
  <c r="Y1575" i="39"/>
  <c r="AB1574" i="39"/>
  <c r="AA1574" i="39"/>
  <c r="AC1574" i="39" s="1"/>
  <c r="Z1574" i="39"/>
  <c r="Y1574" i="39"/>
  <c r="AB1573" i="39"/>
  <c r="AA1573" i="39"/>
  <c r="AC1573" i="39" s="1"/>
  <c r="Z1573" i="39"/>
  <c r="Y1573" i="39"/>
  <c r="AB1572" i="39"/>
  <c r="AA1572" i="39"/>
  <c r="AC1572" i="39" s="1"/>
  <c r="Z1572" i="39"/>
  <c r="Y1572" i="39"/>
  <c r="AB1571" i="39"/>
  <c r="AA1571" i="39"/>
  <c r="AC1571" i="39" s="1"/>
  <c r="Z1571" i="39"/>
  <c r="Y1571" i="39"/>
  <c r="AB1570" i="39"/>
  <c r="AA1570" i="39"/>
  <c r="AC1570" i="39" s="1"/>
  <c r="Z1570" i="39"/>
  <c r="Y1570" i="39"/>
  <c r="AB1569" i="39"/>
  <c r="AA1569" i="39"/>
  <c r="AC1569" i="39" s="1"/>
  <c r="Z1569" i="39"/>
  <c r="Y1569" i="39"/>
  <c r="AB1568" i="39"/>
  <c r="AA1568" i="39"/>
  <c r="AC1568" i="39" s="1"/>
  <c r="Z1568" i="39"/>
  <c r="Y1568" i="39"/>
  <c r="AB1567" i="39"/>
  <c r="AA1567" i="39"/>
  <c r="AC1567" i="39" s="1"/>
  <c r="Z1567" i="39"/>
  <c r="Y1567" i="39"/>
  <c r="AB1566" i="39"/>
  <c r="AA1566" i="39"/>
  <c r="AC1566" i="39" s="1"/>
  <c r="Z1566" i="39"/>
  <c r="Y1566" i="39"/>
  <c r="AB1565" i="39"/>
  <c r="AA1565" i="39"/>
  <c r="AC1565" i="39" s="1"/>
  <c r="Z1565" i="39"/>
  <c r="Y1565" i="39"/>
  <c r="AB1564" i="39"/>
  <c r="AA1564" i="39"/>
  <c r="AC1564" i="39" s="1"/>
  <c r="Z1564" i="39"/>
  <c r="Y1564" i="39"/>
  <c r="AB1563" i="39"/>
  <c r="AA1563" i="39"/>
  <c r="AC1563" i="39" s="1"/>
  <c r="Z1563" i="39"/>
  <c r="Y1563" i="39"/>
  <c r="AB1562" i="39"/>
  <c r="AA1562" i="39"/>
  <c r="AC1562" i="39" s="1"/>
  <c r="Z1562" i="39"/>
  <c r="Y1562" i="39"/>
  <c r="AB1561" i="39"/>
  <c r="AA1561" i="39"/>
  <c r="AC1561" i="39" s="1"/>
  <c r="Z1561" i="39"/>
  <c r="Y1561" i="39"/>
  <c r="AB1560" i="39"/>
  <c r="AA1560" i="39"/>
  <c r="AC1560" i="39" s="1"/>
  <c r="Z1560" i="39"/>
  <c r="Y1560" i="39"/>
  <c r="AB1559" i="39"/>
  <c r="AA1559" i="39"/>
  <c r="AC1559" i="39" s="1"/>
  <c r="Z1559" i="39"/>
  <c r="Y1559" i="39"/>
  <c r="AB1558" i="39"/>
  <c r="AA1558" i="39"/>
  <c r="AC1558" i="39" s="1"/>
  <c r="Z1558" i="39"/>
  <c r="Y1558" i="39"/>
  <c r="AB1557" i="39"/>
  <c r="AA1557" i="39"/>
  <c r="AC1557" i="39" s="1"/>
  <c r="Z1557" i="39"/>
  <c r="Y1557" i="39"/>
  <c r="AB1556" i="39"/>
  <c r="AA1556" i="39"/>
  <c r="AC1556" i="39" s="1"/>
  <c r="Z1556" i="39"/>
  <c r="Y1556" i="39"/>
  <c r="AB1555" i="39"/>
  <c r="AA1555" i="39"/>
  <c r="AC1555" i="39" s="1"/>
  <c r="Z1555" i="39"/>
  <c r="Y1555" i="39"/>
  <c r="AB1554" i="39"/>
  <c r="AA1554" i="39"/>
  <c r="AC1554" i="39" s="1"/>
  <c r="Z1554" i="39"/>
  <c r="Y1554" i="39"/>
  <c r="AB1553" i="39"/>
  <c r="AA1553" i="39"/>
  <c r="AC1553" i="39" s="1"/>
  <c r="Z1553" i="39"/>
  <c r="Y1553" i="39"/>
  <c r="AB1552" i="39"/>
  <c r="AA1552" i="39"/>
  <c r="AC1552" i="39" s="1"/>
  <c r="Z1552" i="39"/>
  <c r="Y1552" i="39"/>
  <c r="AB1551" i="39"/>
  <c r="AA1551" i="39"/>
  <c r="AC1551" i="39" s="1"/>
  <c r="Z1551" i="39"/>
  <c r="Y1551" i="39"/>
  <c r="AB1550" i="39"/>
  <c r="AA1550" i="39"/>
  <c r="AC1550" i="39" s="1"/>
  <c r="Z1550" i="39"/>
  <c r="Y1550" i="39"/>
  <c r="AB1549" i="39"/>
  <c r="AA1549" i="39"/>
  <c r="AC1549" i="39" s="1"/>
  <c r="Z1549" i="39"/>
  <c r="Y1549" i="39"/>
  <c r="AB1548" i="39"/>
  <c r="AA1548" i="39"/>
  <c r="AC1548" i="39" s="1"/>
  <c r="Z1548" i="39"/>
  <c r="Y1548" i="39"/>
  <c r="AB1547" i="39"/>
  <c r="AA1547" i="39"/>
  <c r="AC1547" i="39" s="1"/>
  <c r="Z1547" i="39"/>
  <c r="Y1547" i="39"/>
  <c r="AB1546" i="39"/>
  <c r="AA1546" i="39"/>
  <c r="AC1546" i="39" s="1"/>
  <c r="Z1546" i="39"/>
  <c r="Y1546" i="39"/>
  <c r="AB1545" i="39"/>
  <c r="AA1545" i="39"/>
  <c r="AC1545" i="39" s="1"/>
  <c r="Z1545" i="39"/>
  <c r="Y1545" i="39"/>
  <c r="AB1544" i="39"/>
  <c r="AA1544" i="39"/>
  <c r="AC1544" i="39" s="1"/>
  <c r="Z1544" i="39"/>
  <c r="Y1544" i="39"/>
  <c r="AB1543" i="39"/>
  <c r="AA1543" i="39"/>
  <c r="AC1543" i="39" s="1"/>
  <c r="Z1543" i="39"/>
  <c r="Y1543" i="39"/>
  <c r="AB1542" i="39"/>
  <c r="AA1542" i="39"/>
  <c r="AC1542" i="39" s="1"/>
  <c r="Z1542" i="39"/>
  <c r="Y1542" i="39"/>
  <c r="AB1541" i="39"/>
  <c r="AA1541" i="39"/>
  <c r="AC1541" i="39" s="1"/>
  <c r="Z1541" i="39"/>
  <c r="Y1541" i="39"/>
  <c r="AB1540" i="39"/>
  <c r="AA1540" i="39"/>
  <c r="AC1540" i="39" s="1"/>
  <c r="Z1540" i="39"/>
  <c r="Y1540" i="39"/>
  <c r="AB1539" i="39"/>
  <c r="AA1539" i="39"/>
  <c r="AC1539" i="39" s="1"/>
  <c r="Z1539" i="39"/>
  <c r="Y1539" i="39"/>
  <c r="AB1538" i="39"/>
  <c r="AA1538" i="39"/>
  <c r="AC1538" i="39" s="1"/>
  <c r="Z1538" i="39"/>
  <c r="Y1538" i="39"/>
  <c r="AB1537" i="39"/>
  <c r="AA1537" i="39"/>
  <c r="AC1537" i="39" s="1"/>
  <c r="Z1537" i="39"/>
  <c r="Y1537" i="39"/>
  <c r="AB1536" i="39"/>
  <c r="AA1536" i="39"/>
  <c r="AC1536" i="39" s="1"/>
  <c r="Z1536" i="39"/>
  <c r="Y1536" i="39"/>
  <c r="AB1535" i="39"/>
  <c r="AA1535" i="39"/>
  <c r="AC1535" i="39" s="1"/>
  <c r="Z1535" i="39"/>
  <c r="Y1535" i="39"/>
  <c r="AB1534" i="39"/>
  <c r="AA1534" i="39"/>
  <c r="AC1534" i="39" s="1"/>
  <c r="Z1534" i="39"/>
  <c r="Y1534" i="39"/>
  <c r="AB1533" i="39"/>
  <c r="AA1533" i="39"/>
  <c r="AC1533" i="39" s="1"/>
  <c r="Z1533" i="39"/>
  <c r="Y1533" i="39"/>
  <c r="AB1532" i="39"/>
  <c r="AA1532" i="39"/>
  <c r="AC1532" i="39" s="1"/>
  <c r="Z1532" i="39"/>
  <c r="Y1532" i="39"/>
  <c r="AB1531" i="39"/>
  <c r="AA1531" i="39"/>
  <c r="AC1531" i="39" s="1"/>
  <c r="Z1531" i="39"/>
  <c r="Y1531" i="39"/>
  <c r="AB1530" i="39"/>
  <c r="AA1530" i="39"/>
  <c r="AC1530" i="39" s="1"/>
  <c r="Z1530" i="39"/>
  <c r="Y1530" i="39"/>
  <c r="AB1529" i="39"/>
  <c r="AA1529" i="39"/>
  <c r="AC1529" i="39" s="1"/>
  <c r="Z1529" i="39"/>
  <c r="Y1529" i="39"/>
  <c r="AB1528" i="39"/>
  <c r="AA1528" i="39"/>
  <c r="AC1528" i="39" s="1"/>
  <c r="Z1528" i="39"/>
  <c r="Y1528" i="39"/>
  <c r="AB1527" i="39"/>
  <c r="AA1527" i="39"/>
  <c r="AC1527" i="39" s="1"/>
  <c r="Z1527" i="39"/>
  <c r="Y1527" i="39"/>
  <c r="AB1526" i="39"/>
  <c r="AA1526" i="39"/>
  <c r="AC1526" i="39" s="1"/>
  <c r="Z1526" i="39"/>
  <c r="Y1526" i="39"/>
  <c r="AB1525" i="39"/>
  <c r="AA1525" i="39"/>
  <c r="AC1525" i="39" s="1"/>
  <c r="Z1525" i="39"/>
  <c r="Y1525" i="39"/>
  <c r="AB1524" i="39"/>
  <c r="AA1524" i="39"/>
  <c r="AC1524" i="39" s="1"/>
  <c r="Z1524" i="39"/>
  <c r="Y1524" i="39"/>
  <c r="AB1523" i="39"/>
  <c r="AA1523" i="39"/>
  <c r="AC1523" i="39" s="1"/>
  <c r="Z1523" i="39"/>
  <c r="Y1523" i="39"/>
  <c r="AB1522" i="39"/>
  <c r="AA1522" i="39"/>
  <c r="AC1522" i="39" s="1"/>
  <c r="Z1522" i="39"/>
  <c r="Y1522" i="39"/>
  <c r="AB1521" i="39"/>
  <c r="AA1521" i="39"/>
  <c r="AC1521" i="39" s="1"/>
  <c r="Z1521" i="39"/>
  <c r="Y1521" i="39"/>
  <c r="AB1520" i="39"/>
  <c r="AA1520" i="39"/>
  <c r="AC1520" i="39" s="1"/>
  <c r="Z1520" i="39"/>
  <c r="Y1520" i="39"/>
  <c r="AB1519" i="39"/>
  <c r="AA1519" i="39"/>
  <c r="AC1519" i="39" s="1"/>
  <c r="Z1519" i="39"/>
  <c r="Y1519" i="39"/>
  <c r="AB1518" i="39"/>
  <c r="AA1518" i="39"/>
  <c r="AC1518" i="39" s="1"/>
  <c r="Z1518" i="39"/>
  <c r="Y1518" i="39"/>
  <c r="AB1517" i="39"/>
  <c r="AA1517" i="39"/>
  <c r="AC1517" i="39" s="1"/>
  <c r="Z1517" i="39"/>
  <c r="Y1517" i="39"/>
  <c r="AB1516" i="39"/>
  <c r="AA1516" i="39"/>
  <c r="AC1516" i="39" s="1"/>
  <c r="Z1516" i="39"/>
  <c r="Y1516" i="39"/>
  <c r="AB1515" i="39"/>
  <c r="AA1515" i="39"/>
  <c r="AC1515" i="39" s="1"/>
  <c r="Z1515" i="39"/>
  <c r="Y1515" i="39"/>
  <c r="AB1514" i="39"/>
  <c r="AA1514" i="39"/>
  <c r="AC1514" i="39" s="1"/>
  <c r="Z1514" i="39"/>
  <c r="Y1514" i="39"/>
  <c r="AB1513" i="39"/>
  <c r="AA1513" i="39"/>
  <c r="AC1513" i="39" s="1"/>
  <c r="Z1513" i="39"/>
  <c r="Y1513" i="39"/>
  <c r="AB1512" i="39"/>
  <c r="AA1512" i="39"/>
  <c r="AC1512" i="39" s="1"/>
  <c r="Z1512" i="39"/>
  <c r="Y1512" i="39"/>
  <c r="AB1511" i="39"/>
  <c r="AA1511" i="39"/>
  <c r="AC1511" i="39" s="1"/>
  <c r="Z1511" i="39"/>
  <c r="Y1511" i="39"/>
  <c r="AB1510" i="39"/>
  <c r="AA1510" i="39"/>
  <c r="AC1510" i="39" s="1"/>
  <c r="Z1510" i="39"/>
  <c r="Y1510" i="39"/>
  <c r="AB1509" i="39"/>
  <c r="AA1509" i="39"/>
  <c r="AC1509" i="39" s="1"/>
  <c r="Z1509" i="39"/>
  <c r="Y1509" i="39"/>
  <c r="AB1508" i="39"/>
  <c r="AA1508" i="39"/>
  <c r="AC1508" i="39" s="1"/>
  <c r="Z1508" i="39"/>
  <c r="Y1508" i="39"/>
  <c r="AB1507" i="39"/>
  <c r="AA1507" i="39"/>
  <c r="AC1507" i="39" s="1"/>
  <c r="Z1507" i="39"/>
  <c r="Y1507" i="39"/>
  <c r="AB1506" i="39"/>
  <c r="AA1506" i="39"/>
  <c r="AC1506" i="39" s="1"/>
  <c r="Z1506" i="39"/>
  <c r="Y1506" i="39"/>
  <c r="AB1505" i="39"/>
  <c r="AA1505" i="39"/>
  <c r="AC1505" i="39" s="1"/>
  <c r="Z1505" i="39"/>
  <c r="Y1505" i="39"/>
  <c r="AB1504" i="39"/>
  <c r="AA1504" i="39"/>
  <c r="AC1504" i="39" s="1"/>
  <c r="Z1504" i="39"/>
  <c r="Y1504" i="39"/>
  <c r="AB1503" i="39"/>
  <c r="AA1503" i="39"/>
  <c r="AC1503" i="39" s="1"/>
  <c r="Z1503" i="39"/>
  <c r="Y1503" i="39"/>
  <c r="AB1502" i="39"/>
  <c r="AA1502" i="39"/>
  <c r="AC1502" i="39" s="1"/>
  <c r="Z1502" i="39"/>
  <c r="Y1502" i="39"/>
  <c r="AB1501" i="39"/>
  <c r="AA1501" i="39"/>
  <c r="AC1501" i="39" s="1"/>
  <c r="Z1501" i="39"/>
  <c r="Y1501" i="39"/>
  <c r="AB1500" i="39"/>
  <c r="AA1500" i="39"/>
  <c r="AC1500" i="39" s="1"/>
  <c r="Z1500" i="39"/>
  <c r="Y1500" i="39"/>
  <c r="AB1499" i="39"/>
  <c r="AA1499" i="39"/>
  <c r="AC1499" i="39" s="1"/>
  <c r="Z1499" i="39"/>
  <c r="Y1499" i="39"/>
  <c r="AB1498" i="39"/>
  <c r="AA1498" i="39"/>
  <c r="AC1498" i="39" s="1"/>
  <c r="Z1498" i="39"/>
  <c r="Y1498" i="39"/>
  <c r="AB1497" i="39"/>
  <c r="AA1497" i="39"/>
  <c r="AC1497" i="39" s="1"/>
  <c r="Z1497" i="39"/>
  <c r="Y1497" i="39"/>
  <c r="AB1496" i="39"/>
  <c r="AA1496" i="39"/>
  <c r="AC1496" i="39" s="1"/>
  <c r="Z1496" i="39"/>
  <c r="Y1496" i="39"/>
  <c r="AB1495" i="39"/>
  <c r="AA1495" i="39"/>
  <c r="AC1495" i="39" s="1"/>
  <c r="Z1495" i="39"/>
  <c r="Y1495" i="39"/>
  <c r="AB1494" i="39"/>
  <c r="AA1494" i="39"/>
  <c r="AC1494" i="39" s="1"/>
  <c r="Z1494" i="39"/>
  <c r="Y1494" i="39"/>
  <c r="AB1493" i="39"/>
  <c r="AA1493" i="39"/>
  <c r="AC1493" i="39" s="1"/>
  <c r="Z1493" i="39"/>
  <c r="Y1493" i="39"/>
  <c r="AB1492" i="39"/>
  <c r="AA1492" i="39"/>
  <c r="AC1492" i="39" s="1"/>
  <c r="Z1492" i="39"/>
  <c r="Y1492" i="39"/>
  <c r="AB1491" i="39"/>
  <c r="AA1491" i="39"/>
  <c r="AC1491" i="39" s="1"/>
  <c r="Z1491" i="39"/>
  <c r="Y1491" i="39"/>
  <c r="AB1490" i="39"/>
  <c r="AA1490" i="39"/>
  <c r="AC1490" i="39" s="1"/>
  <c r="Z1490" i="39"/>
  <c r="Y1490" i="39"/>
  <c r="AB1489" i="39"/>
  <c r="AA1489" i="39"/>
  <c r="AC1489" i="39" s="1"/>
  <c r="Z1489" i="39"/>
  <c r="Y1489" i="39"/>
  <c r="AB1488" i="39"/>
  <c r="AA1488" i="39"/>
  <c r="AC1488" i="39" s="1"/>
  <c r="Z1488" i="39"/>
  <c r="Y1488" i="39"/>
  <c r="AB1487" i="39"/>
  <c r="AA1487" i="39"/>
  <c r="AC1487" i="39" s="1"/>
  <c r="Z1487" i="39"/>
  <c r="Y1487" i="39"/>
  <c r="AB1486" i="39"/>
  <c r="AA1486" i="39"/>
  <c r="AC1486" i="39" s="1"/>
  <c r="Z1486" i="39"/>
  <c r="Y1486" i="39"/>
  <c r="AB1485" i="39"/>
  <c r="AA1485" i="39"/>
  <c r="AC1485" i="39" s="1"/>
  <c r="Z1485" i="39"/>
  <c r="Y1485" i="39"/>
  <c r="AB1484" i="39"/>
  <c r="AA1484" i="39"/>
  <c r="AC1484" i="39" s="1"/>
  <c r="Z1484" i="39"/>
  <c r="Y1484" i="39"/>
  <c r="AB1483" i="39"/>
  <c r="AA1483" i="39"/>
  <c r="AC1483" i="39" s="1"/>
  <c r="Z1483" i="39"/>
  <c r="Y1483" i="39"/>
  <c r="AB1482" i="39"/>
  <c r="AA1482" i="39"/>
  <c r="AC1482" i="39" s="1"/>
  <c r="Z1482" i="39"/>
  <c r="Y1482" i="39"/>
  <c r="AB1481" i="39"/>
  <c r="AA1481" i="39"/>
  <c r="AC1481" i="39" s="1"/>
  <c r="Z1481" i="39"/>
  <c r="Y1481" i="39"/>
  <c r="AB1480" i="39"/>
  <c r="AA1480" i="39"/>
  <c r="AC1480" i="39" s="1"/>
  <c r="Z1480" i="39"/>
  <c r="Y1480" i="39"/>
  <c r="AB1479" i="39"/>
  <c r="AA1479" i="39"/>
  <c r="AC1479" i="39" s="1"/>
  <c r="Z1479" i="39"/>
  <c r="Y1479" i="39"/>
  <c r="AB1478" i="39"/>
  <c r="AA1478" i="39"/>
  <c r="AC1478" i="39" s="1"/>
  <c r="Z1478" i="39"/>
  <c r="Y1478" i="39"/>
  <c r="AB1477" i="39"/>
  <c r="AA1477" i="39"/>
  <c r="AC1477" i="39" s="1"/>
  <c r="Z1477" i="39"/>
  <c r="Y1477" i="39"/>
  <c r="AB1476" i="39"/>
  <c r="AA1476" i="39"/>
  <c r="AC1476" i="39" s="1"/>
  <c r="Z1476" i="39"/>
  <c r="Y1476" i="39"/>
  <c r="AB1475" i="39"/>
  <c r="AA1475" i="39"/>
  <c r="AC1475" i="39" s="1"/>
  <c r="Z1475" i="39"/>
  <c r="Y1475" i="39"/>
  <c r="AB1474" i="39"/>
  <c r="AA1474" i="39"/>
  <c r="AC1474" i="39" s="1"/>
  <c r="Z1474" i="39"/>
  <c r="Y1474" i="39"/>
  <c r="AB1473" i="39"/>
  <c r="AA1473" i="39"/>
  <c r="AC1473" i="39" s="1"/>
  <c r="Z1473" i="39"/>
  <c r="Y1473" i="39"/>
  <c r="AB1472" i="39"/>
  <c r="AA1472" i="39"/>
  <c r="AC1472" i="39" s="1"/>
  <c r="Z1472" i="39"/>
  <c r="Y1472" i="39"/>
  <c r="AB1471" i="39"/>
  <c r="AA1471" i="39"/>
  <c r="AC1471" i="39" s="1"/>
  <c r="Z1471" i="39"/>
  <c r="Y1471" i="39"/>
  <c r="AB1470" i="39"/>
  <c r="AA1470" i="39"/>
  <c r="AC1470" i="39" s="1"/>
  <c r="Z1470" i="39"/>
  <c r="Y1470" i="39"/>
  <c r="AB1469" i="39"/>
  <c r="AA1469" i="39"/>
  <c r="AC1469" i="39" s="1"/>
  <c r="Z1469" i="39"/>
  <c r="Y1469" i="39"/>
  <c r="AB1468" i="39"/>
  <c r="AA1468" i="39"/>
  <c r="AC1468" i="39" s="1"/>
  <c r="Z1468" i="39"/>
  <c r="Y1468" i="39"/>
  <c r="AB1467" i="39"/>
  <c r="AA1467" i="39"/>
  <c r="AC1467" i="39" s="1"/>
  <c r="Z1467" i="39"/>
  <c r="Y1467" i="39"/>
  <c r="AB1466" i="39"/>
  <c r="AA1466" i="39"/>
  <c r="AC1466" i="39" s="1"/>
  <c r="Z1466" i="39"/>
  <c r="Y1466" i="39"/>
  <c r="AB1465" i="39"/>
  <c r="AA1465" i="39"/>
  <c r="AC1465" i="39" s="1"/>
  <c r="Z1465" i="39"/>
  <c r="Y1465" i="39"/>
  <c r="AB1464" i="39"/>
  <c r="AA1464" i="39"/>
  <c r="AC1464" i="39" s="1"/>
  <c r="Z1464" i="39"/>
  <c r="Y1464" i="39"/>
  <c r="AB1463" i="39"/>
  <c r="AA1463" i="39"/>
  <c r="AC1463" i="39" s="1"/>
  <c r="Z1463" i="39"/>
  <c r="Y1463" i="39"/>
  <c r="AB1462" i="39"/>
  <c r="AA1462" i="39"/>
  <c r="AC1462" i="39" s="1"/>
  <c r="Z1462" i="39"/>
  <c r="Y1462" i="39"/>
  <c r="AB1461" i="39"/>
  <c r="AA1461" i="39"/>
  <c r="AC1461" i="39" s="1"/>
  <c r="Z1461" i="39"/>
  <c r="Y1461" i="39"/>
  <c r="AB1460" i="39"/>
  <c r="AA1460" i="39"/>
  <c r="AC1460" i="39" s="1"/>
  <c r="Z1460" i="39"/>
  <c r="Y1460" i="39"/>
  <c r="AB1459" i="39"/>
  <c r="AA1459" i="39"/>
  <c r="AC1459" i="39" s="1"/>
  <c r="Z1459" i="39"/>
  <c r="Y1459" i="39"/>
  <c r="AB1458" i="39"/>
  <c r="AA1458" i="39"/>
  <c r="AC1458" i="39" s="1"/>
  <c r="Z1458" i="39"/>
  <c r="Y1458" i="39"/>
  <c r="AB1457" i="39"/>
  <c r="AA1457" i="39"/>
  <c r="AC1457" i="39" s="1"/>
  <c r="Z1457" i="39"/>
  <c r="Y1457" i="39"/>
  <c r="AB1456" i="39"/>
  <c r="AA1456" i="39"/>
  <c r="AC1456" i="39" s="1"/>
  <c r="Z1456" i="39"/>
  <c r="Y1456" i="39"/>
  <c r="AB1455" i="39"/>
  <c r="AA1455" i="39"/>
  <c r="AC1455" i="39" s="1"/>
  <c r="Z1455" i="39"/>
  <c r="Y1455" i="39"/>
  <c r="AB1454" i="39"/>
  <c r="AA1454" i="39"/>
  <c r="AC1454" i="39" s="1"/>
  <c r="Z1454" i="39"/>
  <c r="Y1454" i="39"/>
  <c r="AB1453" i="39"/>
  <c r="AA1453" i="39"/>
  <c r="AC1453" i="39" s="1"/>
  <c r="Z1453" i="39"/>
  <c r="Y1453" i="39"/>
  <c r="AB1452" i="39"/>
  <c r="AA1452" i="39"/>
  <c r="AC1452" i="39" s="1"/>
  <c r="Z1452" i="39"/>
  <c r="Y1452" i="39"/>
  <c r="AB1451" i="39"/>
  <c r="AA1451" i="39"/>
  <c r="AC1451" i="39" s="1"/>
  <c r="Z1451" i="39"/>
  <c r="Y1451" i="39"/>
  <c r="AB1450" i="39"/>
  <c r="AA1450" i="39"/>
  <c r="AC1450" i="39" s="1"/>
  <c r="Z1450" i="39"/>
  <c r="Y1450" i="39"/>
  <c r="AB1449" i="39"/>
  <c r="AA1449" i="39"/>
  <c r="AC1449" i="39" s="1"/>
  <c r="Z1449" i="39"/>
  <c r="Y1449" i="39"/>
  <c r="AB1448" i="39"/>
  <c r="AA1448" i="39"/>
  <c r="AC1448" i="39" s="1"/>
  <c r="Z1448" i="39"/>
  <c r="Y1448" i="39"/>
  <c r="AB1447" i="39"/>
  <c r="AA1447" i="39"/>
  <c r="AC1447" i="39" s="1"/>
  <c r="Z1447" i="39"/>
  <c r="Y1447" i="39"/>
  <c r="AB1446" i="39"/>
  <c r="AA1446" i="39"/>
  <c r="AC1446" i="39" s="1"/>
  <c r="Z1446" i="39"/>
  <c r="Y1446" i="39"/>
  <c r="AB1445" i="39"/>
  <c r="AA1445" i="39"/>
  <c r="AC1445" i="39" s="1"/>
  <c r="Z1445" i="39"/>
  <c r="Y1445" i="39"/>
  <c r="AB1444" i="39"/>
  <c r="AA1444" i="39"/>
  <c r="AC1444" i="39" s="1"/>
  <c r="Z1444" i="39"/>
  <c r="Y1444" i="39"/>
  <c r="AB1443" i="39"/>
  <c r="AA1443" i="39"/>
  <c r="AC1443" i="39" s="1"/>
  <c r="Z1443" i="39"/>
  <c r="Y1443" i="39"/>
  <c r="AB1442" i="39"/>
  <c r="AA1442" i="39"/>
  <c r="AC1442" i="39" s="1"/>
  <c r="Z1442" i="39"/>
  <c r="Y1442" i="39"/>
  <c r="AB1441" i="39"/>
  <c r="AA1441" i="39"/>
  <c r="AC1441" i="39" s="1"/>
  <c r="Z1441" i="39"/>
  <c r="Y1441" i="39"/>
  <c r="AB1440" i="39"/>
  <c r="AA1440" i="39"/>
  <c r="AC1440" i="39" s="1"/>
  <c r="Z1440" i="39"/>
  <c r="Y1440" i="39"/>
  <c r="AB1439" i="39"/>
  <c r="AA1439" i="39"/>
  <c r="AC1439" i="39" s="1"/>
  <c r="Z1439" i="39"/>
  <c r="Y1439" i="39"/>
  <c r="AB1438" i="39"/>
  <c r="AA1438" i="39"/>
  <c r="AC1438" i="39" s="1"/>
  <c r="Z1438" i="39"/>
  <c r="Y1438" i="39"/>
  <c r="AB1437" i="39"/>
  <c r="AA1437" i="39"/>
  <c r="AC1437" i="39" s="1"/>
  <c r="Z1437" i="39"/>
  <c r="Y1437" i="39"/>
  <c r="AB1436" i="39"/>
  <c r="AA1436" i="39"/>
  <c r="AC1436" i="39" s="1"/>
  <c r="Z1436" i="39"/>
  <c r="Y1436" i="39"/>
  <c r="AB1435" i="39"/>
  <c r="AA1435" i="39"/>
  <c r="AC1435" i="39" s="1"/>
  <c r="Z1435" i="39"/>
  <c r="Y1435" i="39"/>
  <c r="AB1434" i="39"/>
  <c r="AA1434" i="39"/>
  <c r="AC1434" i="39" s="1"/>
  <c r="Z1434" i="39"/>
  <c r="Y1434" i="39"/>
  <c r="AB1433" i="39"/>
  <c r="AA1433" i="39"/>
  <c r="AC1433" i="39" s="1"/>
  <c r="Z1433" i="39"/>
  <c r="Y1433" i="39"/>
  <c r="AB1432" i="39"/>
  <c r="AA1432" i="39"/>
  <c r="AC1432" i="39" s="1"/>
  <c r="Z1432" i="39"/>
  <c r="Y1432" i="39"/>
  <c r="AB1431" i="39"/>
  <c r="AA1431" i="39"/>
  <c r="AC1431" i="39" s="1"/>
  <c r="Z1431" i="39"/>
  <c r="Y1431" i="39"/>
  <c r="AB1430" i="39"/>
  <c r="AA1430" i="39"/>
  <c r="AC1430" i="39" s="1"/>
  <c r="Z1430" i="39"/>
  <c r="Y1430" i="39"/>
  <c r="AB1429" i="39"/>
  <c r="AA1429" i="39"/>
  <c r="AC1429" i="39" s="1"/>
  <c r="Z1429" i="39"/>
  <c r="Y1429" i="39"/>
  <c r="AB1428" i="39"/>
  <c r="AA1428" i="39"/>
  <c r="AC1428" i="39" s="1"/>
  <c r="Z1428" i="39"/>
  <c r="Y1428" i="39"/>
  <c r="AB1427" i="39"/>
  <c r="AA1427" i="39"/>
  <c r="AC1427" i="39" s="1"/>
  <c r="Z1427" i="39"/>
  <c r="Y1427" i="39"/>
  <c r="AB1426" i="39"/>
  <c r="AA1426" i="39"/>
  <c r="AC1426" i="39" s="1"/>
  <c r="Z1426" i="39"/>
  <c r="Y1426" i="39"/>
  <c r="AB1425" i="39"/>
  <c r="AA1425" i="39"/>
  <c r="AC1425" i="39" s="1"/>
  <c r="Z1425" i="39"/>
  <c r="Y1425" i="39"/>
  <c r="AB1424" i="39"/>
  <c r="AA1424" i="39"/>
  <c r="AC1424" i="39" s="1"/>
  <c r="Z1424" i="39"/>
  <c r="Y1424" i="39"/>
  <c r="AB1423" i="39"/>
  <c r="AA1423" i="39"/>
  <c r="AC1423" i="39" s="1"/>
  <c r="Z1423" i="39"/>
  <c r="Y1423" i="39"/>
  <c r="AB1422" i="39"/>
  <c r="AA1422" i="39"/>
  <c r="AC1422" i="39" s="1"/>
  <c r="Z1422" i="39"/>
  <c r="Y1422" i="39"/>
  <c r="AB1421" i="39"/>
  <c r="AA1421" i="39"/>
  <c r="AC1421" i="39" s="1"/>
  <c r="Z1421" i="39"/>
  <c r="Y1421" i="39"/>
  <c r="AB1420" i="39"/>
  <c r="AA1420" i="39"/>
  <c r="AC1420" i="39" s="1"/>
  <c r="Z1420" i="39"/>
  <c r="Y1420" i="39"/>
  <c r="AB1419" i="39"/>
  <c r="AA1419" i="39"/>
  <c r="AC1419" i="39" s="1"/>
  <c r="Z1419" i="39"/>
  <c r="Y1419" i="39"/>
  <c r="AB1418" i="39"/>
  <c r="AA1418" i="39"/>
  <c r="AC1418" i="39" s="1"/>
  <c r="Z1418" i="39"/>
  <c r="Y1418" i="39"/>
  <c r="AB1417" i="39"/>
  <c r="AA1417" i="39"/>
  <c r="AC1417" i="39" s="1"/>
  <c r="Z1417" i="39"/>
  <c r="Y1417" i="39"/>
  <c r="AB1416" i="39"/>
  <c r="AA1416" i="39"/>
  <c r="AC1416" i="39" s="1"/>
  <c r="Z1416" i="39"/>
  <c r="Y1416" i="39"/>
  <c r="AB1415" i="39"/>
  <c r="AA1415" i="39"/>
  <c r="AC1415" i="39" s="1"/>
  <c r="Z1415" i="39"/>
  <c r="Y1415" i="39"/>
  <c r="AB1414" i="39"/>
  <c r="AA1414" i="39"/>
  <c r="AC1414" i="39" s="1"/>
  <c r="Z1414" i="39"/>
  <c r="Y1414" i="39"/>
  <c r="AB1413" i="39"/>
  <c r="AA1413" i="39"/>
  <c r="AC1413" i="39" s="1"/>
  <c r="Z1413" i="39"/>
  <c r="Y1413" i="39"/>
  <c r="AB1412" i="39"/>
  <c r="AA1412" i="39"/>
  <c r="AC1412" i="39" s="1"/>
  <c r="Z1412" i="39"/>
  <c r="Y1412" i="39"/>
  <c r="AB1411" i="39"/>
  <c r="AA1411" i="39"/>
  <c r="AC1411" i="39" s="1"/>
  <c r="Z1411" i="39"/>
  <c r="Y1411" i="39"/>
  <c r="AB1410" i="39"/>
  <c r="AA1410" i="39"/>
  <c r="AC1410" i="39" s="1"/>
  <c r="Z1410" i="39"/>
  <c r="Y1410" i="39"/>
  <c r="AB1409" i="39"/>
  <c r="AA1409" i="39"/>
  <c r="AC1409" i="39" s="1"/>
  <c r="Z1409" i="39"/>
  <c r="Y1409" i="39"/>
  <c r="AB1408" i="39"/>
  <c r="AA1408" i="39"/>
  <c r="AC1408" i="39" s="1"/>
  <c r="Z1408" i="39"/>
  <c r="Y1408" i="39"/>
  <c r="AB1407" i="39"/>
  <c r="AA1407" i="39"/>
  <c r="AC1407" i="39" s="1"/>
  <c r="Z1407" i="39"/>
  <c r="Y1407" i="39"/>
  <c r="AB1406" i="39"/>
  <c r="AA1406" i="39"/>
  <c r="AC1406" i="39" s="1"/>
  <c r="Z1406" i="39"/>
  <c r="Y1406" i="39"/>
  <c r="AB1405" i="39"/>
  <c r="AA1405" i="39"/>
  <c r="AC1405" i="39" s="1"/>
  <c r="Z1405" i="39"/>
  <c r="Y1405" i="39"/>
  <c r="AB1404" i="39"/>
  <c r="AA1404" i="39"/>
  <c r="AC1404" i="39" s="1"/>
  <c r="Z1404" i="39"/>
  <c r="Y1404" i="39"/>
  <c r="AB1403" i="39"/>
  <c r="AA1403" i="39"/>
  <c r="AC1403" i="39" s="1"/>
  <c r="Z1403" i="39"/>
  <c r="Y1403" i="39"/>
  <c r="AB1402" i="39"/>
  <c r="AA1402" i="39"/>
  <c r="AC1402" i="39" s="1"/>
  <c r="Z1402" i="39"/>
  <c r="Y1402" i="39"/>
  <c r="AB1401" i="39"/>
  <c r="AA1401" i="39"/>
  <c r="AC1401" i="39" s="1"/>
  <c r="Z1401" i="39"/>
  <c r="Y1401" i="39"/>
  <c r="AB1400" i="39"/>
  <c r="AA1400" i="39"/>
  <c r="AC1400" i="39" s="1"/>
  <c r="Z1400" i="39"/>
  <c r="Y1400" i="39"/>
  <c r="AB1399" i="39"/>
  <c r="AA1399" i="39"/>
  <c r="AC1399" i="39" s="1"/>
  <c r="Z1399" i="39"/>
  <c r="Y1399" i="39"/>
  <c r="AB1398" i="39"/>
  <c r="AA1398" i="39"/>
  <c r="AC1398" i="39" s="1"/>
  <c r="Z1398" i="39"/>
  <c r="Y1398" i="39"/>
  <c r="AB1397" i="39"/>
  <c r="AA1397" i="39"/>
  <c r="AC1397" i="39" s="1"/>
  <c r="Z1397" i="39"/>
  <c r="Y1397" i="39"/>
  <c r="AB1396" i="39"/>
  <c r="AA1396" i="39"/>
  <c r="AC1396" i="39" s="1"/>
  <c r="Z1396" i="39"/>
  <c r="Y1396" i="39"/>
  <c r="AB1395" i="39"/>
  <c r="AA1395" i="39"/>
  <c r="AC1395" i="39" s="1"/>
  <c r="Z1395" i="39"/>
  <c r="Y1395" i="39"/>
  <c r="AB1394" i="39"/>
  <c r="AA1394" i="39"/>
  <c r="AC1394" i="39" s="1"/>
  <c r="Z1394" i="39"/>
  <c r="Y1394" i="39"/>
  <c r="AB1393" i="39"/>
  <c r="AA1393" i="39"/>
  <c r="AC1393" i="39" s="1"/>
  <c r="Z1393" i="39"/>
  <c r="Y1393" i="39"/>
  <c r="AB1392" i="39"/>
  <c r="AA1392" i="39"/>
  <c r="AC1392" i="39" s="1"/>
  <c r="Z1392" i="39"/>
  <c r="Y1392" i="39"/>
  <c r="AB1391" i="39"/>
  <c r="AA1391" i="39"/>
  <c r="AC1391" i="39" s="1"/>
  <c r="Z1391" i="39"/>
  <c r="Y1391" i="39"/>
  <c r="AB1390" i="39"/>
  <c r="AA1390" i="39"/>
  <c r="AC1390" i="39" s="1"/>
  <c r="Z1390" i="39"/>
  <c r="Y1390" i="39"/>
  <c r="AB1389" i="39"/>
  <c r="AA1389" i="39"/>
  <c r="AC1389" i="39" s="1"/>
  <c r="Z1389" i="39"/>
  <c r="Y1389" i="39"/>
  <c r="AB1388" i="39"/>
  <c r="AA1388" i="39"/>
  <c r="AC1388" i="39" s="1"/>
  <c r="Z1388" i="39"/>
  <c r="Y1388" i="39"/>
  <c r="AB1387" i="39"/>
  <c r="AA1387" i="39"/>
  <c r="AC1387" i="39" s="1"/>
  <c r="Z1387" i="39"/>
  <c r="Y1387" i="39"/>
  <c r="AB1386" i="39"/>
  <c r="AA1386" i="39"/>
  <c r="AC1386" i="39" s="1"/>
  <c r="Z1386" i="39"/>
  <c r="Y1386" i="39"/>
  <c r="AB1385" i="39"/>
  <c r="AA1385" i="39"/>
  <c r="AC1385" i="39" s="1"/>
  <c r="Z1385" i="39"/>
  <c r="Y1385" i="39"/>
  <c r="AB1384" i="39"/>
  <c r="AA1384" i="39"/>
  <c r="AC1384" i="39" s="1"/>
  <c r="Z1384" i="39"/>
  <c r="Y1384" i="39"/>
  <c r="AB1383" i="39"/>
  <c r="AA1383" i="39"/>
  <c r="AC1383" i="39" s="1"/>
  <c r="Z1383" i="39"/>
  <c r="Y1383" i="39"/>
  <c r="AB1382" i="39"/>
  <c r="AA1382" i="39"/>
  <c r="AC1382" i="39" s="1"/>
  <c r="Z1382" i="39"/>
  <c r="Y1382" i="39"/>
  <c r="AB1381" i="39"/>
  <c r="AA1381" i="39"/>
  <c r="AC1381" i="39" s="1"/>
  <c r="Z1381" i="39"/>
  <c r="Y1381" i="39"/>
  <c r="AB1380" i="39"/>
  <c r="AA1380" i="39"/>
  <c r="AC1380" i="39" s="1"/>
  <c r="Z1380" i="39"/>
  <c r="Y1380" i="39"/>
  <c r="AB1379" i="39"/>
  <c r="AA1379" i="39"/>
  <c r="AC1379" i="39" s="1"/>
  <c r="Z1379" i="39"/>
  <c r="Y1379" i="39"/>
  <c r="AB1378" i="39"/>
  <c r="AA1378" i="39"/>
  <c r="AC1378" i="39" s="1"/>
  <c r="Z1378" i="39"/>
  <c r="Y1378" i="39"/>
  <c r="AB1377" i="39"/>
  <c r="AA1377" i="39"/>
  <c r="AC1377" i="39" s="1"/>
  <c r="Z1377" i="39"/>
  <c r="Y1377" i="39"/>
  <c r="AB1376" i="39"/>
  <c r="AA1376" i="39"/>
  <c r="AC1376" i="39" s="1"/>
  <c r="Z1376" i="39"/>
  <c r="Y1376" i="39"/>
  <c r="AB1375" i="39"/>
  <c r="AA1375" i="39"/>
  <c r="AC1375" i="39" s="1"/>
  <c r="Z1375" i="39"/>
  <c r="Y1375" i="39"/>
  <c r="AB1374" i="39"/>
  <c r="AA1374" i="39"/>
  <c r="AC1374" i="39" s="1"/>
  <c r="Z1374" i="39"/>
  <c r="Y1374" i="39"/>
  <c r="AB1373" i="39"/>
  <c r="AA1373" i="39"/>
  <c r="AC1373" i="39" s="1"/>
  <c r="Z1373" i="39"/>
  <c r="Y1373" i="39"/>
  <c r="AB1372" i="39"/>
  <c r="AA1372" i="39"/>
  <c r="AC1372" i="39" s="1"/>
  <c r="Z1372" i="39"/>
  <c r="Y1372" i="39"/>
  <c r="AB1371" i="39"/>
  <c r="AA1371" i="39"/>
  <c r="AC1371" i="39" s="1"/>
  <c r="Z1371" i="39"/>
  <c r="Y1371" i="39"/>
  <c r="AB1370" i="39"/>
  <c r="AA1370" i="39"/>
  <c r="AC1370" i="39" s="1"/>
  <c r="Z1370" i="39"/>
  <c r="Y1370" i="39"/>
  <c r="AB1369" i="39"/>
  <c r="AA1369" i="39"/>
  <c r="AC1369" i="39" s="1"/>
  <c r="Z1369" i="39"/>
  <c r="Y1369" i="39"/>
  <c r="AB1368" i="39"/>
  <c r="AA1368" i="39"/>
  <c r="AC1368" i="39" s="1"/>
  <c r="Z1368" i="39"/>
  <c r="Y1368" i="39"/>
  <c r="AB1367" i="39"/>
  <c r="AA1367" i="39"/>
  <c r="AC1367" i="39" s="1"/>
  <c r="Z1367" i="39"/>
  <c r="Y1367" i="39"/>
  <c r="AB1366" i="39"/>
  <c r="AA1366" i="39"/>
  <c r="AC1366" i="39" s="1"/>
  <c r="Z1366" i="39"/>
  <c r="Y1366" i="39"/>
  <c r="AB1365" i="39"/>
  <c r="AA1365" i="39"/>
  <c r="AC1365" i="39" s="1"/>
  <c r="Z1365" i="39"/>
  <c r="Y1365" i="39"/>
  <c r="AB1364" i="39"/>
  <c r="AA1364" i="39"/>
  <c r="AC1364" i="39" s="1"/>
  <c r="Z1364" i="39"/>
  <c r="Y1364" i="39"/>
  <c r="AB1363" i="39"/>
  <c r="AA1363" i="39"/>
  <c r="AC1363" i="39" s="1"/>
  <c r="Z1363" i="39"/>
  <c r="Y1363" i="39"/>
  <c r="AB1362" i="39"/>
  <c r="AA1362" i="39"/>
  <c r="AC1362" i="39" s="1"/>
  <c r="Z1362" i="39"/>
  <c r="Y1362" i="39"/>
  <c r="AB1361" i="39"/>
  <c r="AA1361" i="39"/>
  <c r="AC1361" i="39" s="1"/>
  <c r="Z1361" i="39"/>
  <c r="Y1361" i="39"/>
  <c r="AB1360" i="39"/>
  <c r="AA1360" i="39"/>
  <c r="AC1360" i="39" s="1"/>
  <c r="Z1360" i="39"/>
  <c r="Y1360" i="39"/>
  <c r="AB1359" i="39"/>
  <c r="AA1359" i="39"/>
  <c r="AC1359" i="39" s="1"/>
  <c r="Z1359" i="39"/>
  <c r="Y1359" i="39"/>
  <c r="AB1358" i="39"/>
  <c r="AA1358" i="39"/>
  <c r="AC1358" i="39" s="1"/>
  <c r="Z1358" i="39"/>
  <c r="Y1358" i="39"/>
  <c r="AB1357" i="39"/>
  <c r="AA1357" i="39"/>
  <c r="AC1357" i="39" s="1"/>
  <c r="Z1357" i="39"/>
  <c r="Y1357" i="39"/>
  <c r="AB1356" i="39"/>
  <c r="AA1356" i="39"/>
  <c r="AC1356" i="39" s="1"/>
  <c r="Z1356" i="39"/>
  <c r="Y1356" i="39"/>
  <c r="AB1355" i="39"/>
  <c r="AA1355" i="39"/>
  <c r="AC1355" i="39" s="1"/>
  <c r="Z1355" i="39"/>
  <c r="Y1355" i="39"/>
  <c r="AB1354" i="39"/>
  <c r="AA1354" i="39"/>
  <c r="AC1354" i="39" s="1"/>
  <c r="Z1354" i="39"/>
  <c r="Y1354" i="39"/>
  <c r="AB1353" i="39"/>
  <c r="AA1353" i="39"/>
  <c r="AC1353" i="39" s="1"/>
  <c r="Z1353" i="39"/>
  <c r="Y1353" i="39"/>
  <c r="AB1352" i="39"/>
  <c r="AA1352" i="39"/>
  <c r="AC1352" i="39" s="1"/>
  <c r="Z1352" i="39"/>
  <c r="Y1352" i="39"/>
  <c r="AB1351" i="39"/>
  <c r="AA1351" i="39"/>
  <c r="AC1351" i="39" s="1"/>
  <c r="Z1351" i="39"/>
  <c r="Y1351" i="39"/>
  <c r="AB1350" i="39"/>
  <c r="AA1350" i="39"/>
  <c r="AC1350" i="39" s="1"/>
  <c r="Z1350" i="39"/>
  <c r="Y1350" i="39"/>
  <c r="AB1349" i="39"/>
  <c r="AA1349" i="39"/>
  <c r="AC1349" i="39" s="1"/>
  <c r="Z1349" i="39"/>
  <c r="Y1349" i="39"/>
  <c r="AB1348" i="39"/>
  <c r="AA1348" i="39"/>
  <c r="AC1348" i="39" s="1"/>
  <c r="Z1348" i="39"/>
  <c r="Y1348" i="39"/>
  <c r="AB1347" i="39"/>
  <c r="AA1347" i="39"/>
  <c r="AC1347" i="39" s="1"/>
  <c r="Z1347" i="39"/>
  <c r="Y1347" i="39"/>
  <c r="AB1346" i="39"/>
  <c r="AA1346" i="39"/>
  <c r="AC1346" i="39" s="1"/>
  <c r="Z1346" i="39"/>
  <c r="Y1346" i="39"/>
  <c r="AB1345" i="39"/>
  <c r="AA1345" i="39"/>
  <c r="AC1345" i="39" s="1"/>
  <c r="Z1345" i="39"/>
  <c r="Y1345" i="39"/>
  <c r="AB1344" i="39"/>
  <c r="AA1344" i="39"/>
  <c r="AC1344" i="39" s="1"/>
  <c r="Z1344" i="39"/>
  <c r="Y1344" i="39"/>
  <c r="AB1343" i="39"/>
  <c r="AA1343" i="39"/>
  <c r="AC1343" i="39" s="1"/>
  <c r="Z1343" i="39"/>
  <c r="Y1343" i="39"/>
  <c r="AB1342" i="39"/>
  <c r="AA1342" i="39"/>
  <c r="AC1342" i="39" s="1"/>
  <c r="Z1342" i="39"/>
  <c r="Y1342" i="39"/>
  <c r="AB1341" i="39"/>
  <c r="AA1341" i="39"/>
  <c r="AC1341" i="39" s="1"/>
  <c r="Z1341" i="39"/>
  <c r="Y1341" i="39"/>
  <c r="AB1340" i="39"/>
  <c r="AA1340" i="39"/>
  <c r="AC1340" i="39" s="1"/>
  <c r="Z1340" i="39"/>
  <c r="Y1340" i="39"/>
  <c r="AB1339" i="39"/>
  <c r="AA1339" i="39"/>
  <c r="AC1339" i="39" s="1"/>
  <c r="Z1339" i="39"/>
  <c r="Y1339" i="39"/>
  <c r="AB1338" i="39"/>
  <c r="AA1338" i="39"/>
  <c r="AC1338" i="39" s="1"/>
  <c r="Z1338" i="39"/>
  <c r="Y1338" i="39"/>
  <c r="AB1337" i="39"/>
  <c r="AA1337" i="39"/>
  <c r="AC1337" i="39" s="1"/>
  <c r="Z1337" i="39"/>
  <c r="Y1337" i="39"/>
  <c r="AB1336" i="39"/>
  <c r="AA1336" i="39"/>
  <c r="AC1336" i="39" s="1"/>
  <c r="Z1336" i="39"/>
  <c r="Y1336" i="39"/>
  <c r="AB1335" i="39"/>
  <c r="AA1335" i="39"/>
  <c r="AC1335" i="39" s="1"/>
  <c r="Z1335" i="39"/>
  <c r="Y1335" i="39"/>
  <c r="AB1334" i="39"/>
  <c r="AA1334" i="39"/>
  <c r="AC1334" i="39" s="1"/>
  <c r="Z1334" i="39"/>
  <c r="Y1334" i="39"/>
  <c r="AB1333" i="39"/>
  <c r="AA1333" i="39"/>
  <c r="AC1333" i="39" s="1"/>
  <c r="Z1333" i="39"/>
  <c r="Y1333" i="39"/>
  <c r="AB1332" i="39"/>
  <c r="AA1332" i="39"/>
  <c r="AC1332" i="39" s="1"/>
  <c r="Z1332" i="39"/>
  <c r="Y1332" i="39"/>
  <c r="AB1331" i="39"/>
  <c r="AA1331" i="39"/>
  <c r="AC1331" i="39" s="1"/>
  <c r="Z1331" i="39"/>
  <c r="Y1331" i="39"/>
  <c r="AB1330" i="39"/>
  <c r="AA1330" i="39"/>
  <c r="AC1330" i="39" s="1"/>
  <c r="Z1330" i="39"/>
  <c r="Y1330" i="39"/>
  <c r="AB1329" i="39"/>
  <c r="AA1329" i="39"/>
  <c r="AC1329" i="39" s="1"/>
  <c r="Z1329" i="39"/>
  <c r="Y1329" i="39"/>
  <c r="AB1328" i="39"/>
  <c r="AA1328" i="39"/>
  <c r="AC1328" i="39" s="1"/>
  <c r="Z1328" i="39"/>
  <c r="Y1328" i="39"/>
  <c r="AB1327" i="39"/>
  <c r="AA1327" i="39"/>
  <c r="AC1327" i="39" s="1"/>
  <c r="Z1327" i="39"/>
  <c r="Y1327" i="39"/>
  <c r="AB1326" i="39"/>
  <c r="AA1326" i="39"/>
  <c r="AC1326" i="39" s="1"/>
  <c r="Z1326" i="39"/>
  <c r="Y1326" i="39"/>
  <c r="AB1325" i="39"/>
  <c r="AA1325" i="39"/>
  <c r="AC1325" i="39" s="1"/>
  <c r="Z1325" i="39"/>
  <c r="Y1325" i="39"/>
  <c r="AB1324" i="39"/>
  <c r="AA1324" i="39"/>
  <c r="AC1324" i="39" s="1"/>
  <c r="Z1324" i="39"/>
  <c r="Y1324" i="39"/>
  <c r="AB1323" i="39"/>
  <c r="AA1323" i="39"/>
  <c r="AC1323" i="39" s="1"/>
  <c r="Z1323" i="39"/>
  <c r="Y1323" i="39"/>
  <c r="AB1322" i="39"/>
  <c r="AA1322" i="39"/>
  <c r="AC1322" i="39" s="1"/>
  <c r="Z1322" i="39"/>
  <c r="Y1322" i="39"/>
  <c r="AB1321" i="39"/>
  <c r="AA1321" i="39"/>
  <c r="AC1321" i="39" s="1"/>
  <c r="Z1321" i="39"/>
  <c r="Y1321" i="39"/>
  <c r="AB1320" i="39"/>
  <c r="AA1320" i="39"/>
  <c r="AC1320" i="39" s="1"/>
  <c r="Z1320" i="39"/>
  <c r="Y1320" i="39"/>
  <c r="AB1319" i="39"/>
  <c r="AA1319" i="39"/>
  <c r="AC1319" i="39" s="1"/>
  <c r="Z1319" i="39"/>
  <c r="Y1319" i="39"/>
  <c r="AB1318" i="39"/>
  <c r="AA1318" i="39"/>
  <c r="AC1318" i="39" s="1"/>
  <c r="Z1318" i="39"/>
  <c r="Y1318" i="39"/>
  <c r="AB1317" i="39"/>
  <c r="AA1317" i="39"/>
  <c r="AC1317" i="39" s="1"/>
  <c r="Z1317" i="39"/>
  <c r="Y1317" i="39"/>
  <c r="AB1316" i="39"/>
  <c r="AA1316" i="39"/>
  <c r="AC1316" i="39" s="1"/>
  <c r="Z1316" i="39"/>
  <c r="Y1316" i="39"/>
  <c r="AB1315" i="39"/>
  <c r="AA1315" i="39"/>
  <c r="AC1315" i="39" s="1"/>
  <c r="Z1315" i="39"/>
  <c r="Y1315" i="39"/>
  <c r="AB1314" i="39"/>
  <c r="AA1314" i="39"/>
  <c r="AC1314" i="39" s="1"/>
  <c r="Z1314" i="39"/>
  <c r="Y1314" i="39"/>
  <c r="AB1313" i="39"/>
  <c r="AA1313" i="39"/>
  <c r="AC1313" i="39" s="1"/>
  <c r="Z1313" i="39"/>
  <c r="Y1313" i="39"/>
  <c r="AB1312" i="39"/>
  <c r="AA1312" i="39"/>
  <c r="AC1312" i="39" s="1"/>
  <c r="Z1312" i="39"/>
  <c r="Y1312" i="39"/>
  <c r="AB1311" i="39"/>
  <c r="AA1311" i="39"/>
  <c r="AC1311" i="39" s="1"/>
  <c r="Z1311" i="39"/>
  <c r="Y1311" i="39"/>
  <c r="AB1310" i="39"/>
  <c r="AA1310" i="39"/>
  <c r="AC1310" i="39" s="1"/>
  <c r="Z1310" i="39"/>
  <c r="Y1310" i="39"/>
  <c r="AB1309" i="39"/>
  <c r="AA1309" i="39"/>
  <c r="AC1309" i="39" s="1"/>
  <c r="Z1309" i="39"/>
  <c r="Y1309" i="39"/>
  <c r="AB1308" i="39"/>
  <c r="AA1308" i="39"/>
  <c r="AC1308" i="39" s="1"/>
  <c r="Z1308" i="39"/>
  <c r="Y1308" i="39"/>
  <c r="AB1307" i="39"/>
  <c r="AA1307" i="39"/>
  <c r="AC1307" i="39" s="1"/>
  <c r="Z1307" i="39"/>
  <c r="Y1307" i="39"/>
  <c r="AB1306" i="39"/>
  <c r="AA1306" i="39"/>
  <c r="AC1306" i="39" s="1"/>
  <c r="Z1306" i="39"/>
  <c r="Y1306" i="39"/>
  <c r="AB1305" i="39"/>
  <c r="AA1305" i="39"/>
  <c r="AC1305" i="39" s="1"/>
  <c r="Z1305" i="39"/>
  <c r="Y1305" i="39"/>
  <c r="AB1304" i="39"/>
  <c r="AA1304" i="39"/>
  <c r="AC1304" i="39" s="1"/>
  <c r="Z1304" i="39"/>
  <c r="Y1304" i="39"/>
  <c r="AB1303" i="39"/>
  <c r="AA1303" i="39"/>
  <c r="AC1303" i="39" s="1"/>
  <c r="Z1303" i="39"/>
  <c r="Y1303" i="39"/>
  <c r="AB1302" i="39"/>
  <c r="AA1302" i="39"/>
  <c r="AC1302" i="39" s="1"/>
  <c r="Z1302" i="39"/>
  <c r="Y1302" i="39"/>
  <c r="AB1301" i="39"/>
  <c r="AA1301" i="39"/>
  <c r="AC1301" i="39" s="1"/>
  <c r="Z1301" i="39"/>
  <c r="Y1301" i="39"/>
  <c r="AB1300" i="39"/>
  <c r="AA1300" i="39"/>
  <c r="AC1300" i="39" s="1"/>
  <c r="Z1300" i="39"/>
  <c r="Y1300" i="39"/>
  <c r="AB1299" i="39"/>
  <c r="AA1299" i="39"/>
  <c r="AC1299" i="39" s="1"/>
  <c r="Z1299" i="39"/>
  <c r="Y1299" i="39"/>
  <c r="AB1298" i="39"/>
  <c r="AA1298" i="39"/>
  <c r="AC1298" i="39" s="1"/>
  <c r="Z1298" i="39"/>
  <c r="Y1298" i="39"/>
  <c r="AB1297" i="39"/>
  <c r="AA1297" i="39"/>
  <c r="AC1297" i="39" s="1"/>
  <c r="Z1297" i="39"/>
  <c r="Y1297" i="39"/>
  <c r="AB1296" i="39"/>
  <c r="AA1296" i="39"/>
  <c r="AC1296" i="39" s="1"/>
  <c r="Z1296" i="39"/>
  <c r="Y1296" i="39"/>
  <c r="AB1295" i="39"/>
  <c r="AA1295" i="39"/>
  <c r="AC1295" i="39" s="1"/>
  <c r="Z1295" i="39"/>
  <c r="Y1295" i="39"/>
  <c r="AB1294" i="39"/>
  <c r="AA1294" i="39"/>
  <c r="AC1294" i="39" s="1"/>
  <c r="Z1294" i="39"/>
  <c r="Y1294" i="39"/>
  <c r="AB1293" i="39"/>
  <c r="AA1293" i="39"/>
  <c r="AC1293" i="39" s="1"/>
  <c r="Z1293" i="39"/>
  <c r="Y1293" i="39"/>
  <c r="AB1292" i="39"/>
  <c r="AA1292" i="39"/>
  <c r="AC1292" i="39" s="1"/>
  <c r="Z1292" i="39"/>
  <c r="Y1292" i="39"/>
  <c r="AB1291" i="39"/>
  <c r="AA1291" i="39"/>
  <c r="AC1291" i="39" s="1"/>
  <c r="Z1291" i="39"/>
  <c r="Y1291" i="39"/>
  <c r="AB1290" i="39"/>
  <c r="AA1290" i="39"/>
  <c r="AC1290" i="39" s="1"/>
  <c r="Z1290" i="39"/>
  <c r="Y1290" i="39"/>
  <c r="AB1289" i="39"/>
  <c r="AA1289" i="39"/>
  <c r="AC1289" i="39" s="1"/>
  <c r="Z1289" i="39"/>
  <c r="Y1289" i="39"/>
  <c r="AB1288" i="39"/>
  <c r="AA1288" i="39"/>
  <c r="AC1288" i="39" s="1"/>
  <c r="Z1288" i="39"/>
  <c r="Y1288" i="39"/>
  <c r="AB1287" i="39"/>
  <c r="AA1287" i="39"/>
  <c r="AC1287" i="39" s="1"/>
  <c r="Z1287" i="39"/>
  <c r="Y1287" i="39"/>
  <c r="AB1286" i="39"/>
  <c r="AA1286" i="39"/>
  <c r="AC1286" i="39" s="1"/>
  <c r="Z1286" i="39"/>
  <c r="Y1286" i="39"/>
  <c r="AB1285" i="39"/>
  <c r="AA1285" i="39"/>
  <c r="AC1285" i="39" s="1"/>
  <c r="Z1285" i="39"/>
  <c r="Y1285" i="39"/>
  <c r="AB1284" i="39"/>
  <c r="AA1284" i="39"/>
  <c r="AC1284" i="39" s="1"/>
  <c r="Z1284" i="39"/>
  <c r="Y1284" i="39"/>
  <c r="AB1283" i="39"/>
  <c r="AA1283" i="39"/>
  <c r="AC1283" i="39" s="1"/>
  <c r="Z1283" i="39"/>
  <c r="Y1283" i="39"/>
  <c r="AB1282" i="39"/>
  <c r="AA1282" i="39"/>
  <c r="AC1282" i="39" s="1"/>
  <c r="Z1282" i="39"/>
  <c r="Y1282" i="39"/>
  <c r="AB1281" i="39"/>
  <c r="AA1281" i="39"/>
  <c r="AC1281" i="39" s="1"/>
  <c r="Z1281" i="39"/>
  <c r="Y1281" i="39"/>
  <c r="AB1280" i="39"/>
  <c r="AA1280" i="39"/>
  <c r="AC1280" i="39" s="1"/>
  <c r="Z1280" i="39"/>
  <c r="Y1280" i="39"/>
  <c r="AB1279" i="39"/>
  <c r="AA1279" i="39"/>
  <c r="AC1279" i="39" s="1"/>
  <c r="Z1279" i="39"/>
  <c r="Y1279" i="39"/>
  <c r="AB1278" i="39"/>
  <c r="AA1278" i="39"/>
  <c r="AC1278" i="39" s="1"/>
  <c r="Z1278" i="39"/>
  <c r="Y1278" i="39"/>
  <c r="AB1277" i="39"/>
  <c r="AA1277" i="39"/>
  <c r="AC1277" i="39" s="1"/>
  <c r="Z1277" i="39"/>
  <c r="Y1277" i="39"/>
  <c r="AB1276" i="39"/>
  <c r="AA1276" i="39"/>
  <c r="AC1276" i="39" s="1"/>
  <c r="Z1276" i="39"/>
  <c r="Y1276" i="39"/>
  <c r="AB1275" i="39"/>
  <c r="AA1275" i="39"/>
  <c r="AC1275" i="39" s="1"/>
  <c r="Z1275" i="39"/>
  <c r="Y1275" i="39"/>
  <c r="AB1274" i="39"/>
  <c r="AA1274" i="39"/>
  <c r="AC1274" i="39" s="1"/>
  <c r="Z1274" i="39"/>
  <c r="Y1274" i="39"/>
  <c r="AB1273" i="39"/>
  <c r="AA1273" i="39"/>
  <c r="AC1273" i="39" s="1"/>
  <c r="Z1273" i="39"/>
  <c r="Y1273" i="39"/>
  <c r="AB1272" i="39"/>
  <c r="AA1272" i="39"/>
  <c r="AC1272" i="39" s="1"/>
  <c r="Z1272" i="39"/>
  <c r="Y1272" i="39"/>
  <c r="AB1271" i="39"/>
  <c r="AA1271" i="39"/>
  <c r="AC1271" i="39" s="1"/>
  <c r="Z1271" i="39"/>
  <c r="Y1271" i="39"/>
  <c r="AB1270" i="39"/>
  <c r="AA1270" i="39"/>
  <c r="AC1270" i="39" s="1"/>
  <c r="Z1270" i="39"/>
  <c r="Y1270" i="39"/>
  <c r="AB1269" i="39"/>
  <c r="AA1269" i="39"/>
  <c r="AC1269" i="39" s="1"/>
  <c r="Z1269" i="39"/>
  <c r="Y1269" i="39"/>
  <c r="AB1268" i="39"/>
  <c r="AA1268" i="39"/>
  <c r="AC1268" i="39" s="1"/>
  <c r="Z1268" i="39"/>
  <c r="Y1268" i="39"/>
  <c r="AB1267" i="39"/>
  <c r="AA1267" i="39"/>
  <c r="AC1267" i="39" s="1"/>
  <c r="Z1267" i="39"/>
  <c r="Y1267" i="39"/>
  <c r="AB1266" i="39"/>
  <c r="AA1266" i="39"/>
  <c r="AC1266" i="39" s="1"/>
  <c r="Z1266" i="39"/>
  <c r="Y1266" i="39"/>
  <c r="AB1265" i="39"/>
  <c r="AA1265" i="39"/>
  <c r="AC1265" i="39" s="1"/>
  <c r="Z1265" i="39"/>
  <c r="Y1265" i="39"/>
  <c r="AB1264" i="39"/>
  <c r="AA1264" i="39"/>
  <c r="AC1264" i="39" s="1"/>
  <c r="Z1264" i="39"/>
  <c r="Y1264" i="39"/>
  <c r="AB1263" i="39"/>
  <c r="AA1263" i="39"/>
  <c r="AC1263" i="39" s="1"/>
  <c r="Z1263" i="39"/>
  <c r="Y1263" i="39"/>
  <c r="AB1262" i="39"/>
  <c r="AA1262" i="39"/>
  <c r="AC1262" i="39" s="1"/>
  <c r="Z1262" i="39"/>
  <c r="Y1262" i="39"/>
  <c r="AB1261" i="39"/>
  <c r="AA1261" i="39"/>
  <c r="AC1261" i="39" s="1"/>
  <c r="Z1261" i="39"/>
  <c r="Y1261" i="39"/>
  <c r="AB1260" i="39"/>
  <c r="AA1260" i="39"/>
  <c r="AC1260" i="39" s="1"/>
  <c r="Z1260" i="39"/>
  <c r="Y1260" i="39"/>
  <c r="AB1259" i="39"/>
  <c r="AA1259" i="39"/>
  <c r="AC1259" i="39" s="1"/>
  <c r="Z1259" i="39"/>
  <c r="Y1259" i="39"/>
  <c r="AB1258" i="39"/>
  <c r="AA1258" i="39"/>
  <c r="AC1258" i="39" s="1"/>
  <c r="Z1258" i="39"/>
  <c r="Y1258" i="39"/>
  <c r="AB1257" i="39"/>
  <c r="AA1257" i="39"/>
  <c r="AC1257" i="39" s="1"/>
  <c r="Z1257" i="39"/>
  <c r="Y1257" i="39"/>
  <c r="AB1256" i="39"/>
  <c r="AA1256" i="39"/>
  <c r="AC1256" i="39" s="1"/>
  <c r="Z1256" i="39"/>
  <c r="Y1256" i="39"/>
  <c r="AB1255" i="39"/>
  <c r="AA1255" i="39"/>
  <c r="AC1255" i="39" s="1"/>
  <c r="Z1255" i="39"/>
  <c r="Y1255" i="39"/>
  <c r="AB1254" i="39"/>
  <c r="AA1254" i="39"/>
  <c r="AC1254" i="39" s="1"/>
  <c r="Z1254" i="39"/>
  <c r="Y1254" i="39"/>
  <c r="AB1253" i="39"/>
  <c r="AA1253" i="39"/>
  <c r="AC1253" i="39" s="1"/>
  <c r="Z1253" i="39"/>
  <c r="Y1253" i="39"/>
  <c r="AB1252" i="39"/>
  <c r="AA1252" i="39"/>
  <c r="AC1252" i="39" s="1"/>
  <c r="Z1252" i="39"/>
  <c r="Y1252" i="39"/>
  <c r="AB1251" i="39"/>
  <c r="AA1251" i="39"/>
  <c r="AC1251" i="39" s="1"/>
  <c r="Z1251" i="39"/>
  <c r="Y1251" i="39"/>
  <c r="AB1250" i="39"/>
  <c r="AA1250" i="39"/>
  <c r="AC1250" i="39" s="1"/>
  <c r="Z1250" i="39"/>
  <c r="Y1250" i="39"/>
  <c r="AB1249" i="39"/>
  <c r="AA1249" i="39"/>
  <c r="AC1249" i="39" s="1"/>
  <c r="Z1249" i="39"/>
  <c r="Y1249" i="39"/>
  <c r="AB1248" i="39"/>
  <c r="AA1248" i="39"/>
  <c r="AC1248" i="39" s="1"/>
  <c r="Z1248" i="39"/>
  <c r="Y1248" i="39"/>
  <c r="AB1247" i="39"/>
  <c r="AA1247" i="39"/>
  <c r="AC1247" i="39" s="1"/>
  <c r="Z1247" i="39"/>
  <c r="Y1247" i="39"/>
  <c r="AB1246" i="39"/>
  <c r="AA1246" i="39"/>
  <c r="AC1246" i="39" s="1"/>
  <c r="Z1246" i="39"/>
  <c r="Y1246" i="39"/>
  <c r="AB1245" i="39"/>
  <c r="AA1245" i="39"/>
  <c r="AC1245" i="39" s="1"/>
  <c r="Z1245" i="39"/>
  <c r="Y1245" i="39"/>
  <c r="AB1244" i="39"/>
  <c r="AA1244" i="39"/>
  <c r="AC1244" i="39" s="1"/>
  <c r="Z1244" i="39"/>
  <c r="Y1244" i="39"/>
  <c r="AB1243" i="39"/>
  <c r="AA1243" i="39"/>
  <c r="AC1243" i="39" s="1"/>
  <c r="Z1243" i="39"/>
  <c r="Y1243" i="39"/>
  <c r="AB1242" i="39"/>
  <c r="AA1242" i="39"/>
  <c r="AC1242" i="39" s="1"/>
  <c r="Z1242" i="39"/>
  <c r="Y1242" i="39"/>
  <c r="AB1241" i="39"/>
  <c r="AA1241" i="39"/>
  <c r="AC1241" i="39" s="1"/>
  <c r="Z1241" i="39"/>
  <c r="Y1241" i="39"/>
  <c r="AB1240" i="39"/>
  <c r="AA1240" i="39"/>
  <c r="AC1240" i="39" s="1"/>
  <c r="Z1240" i="39"/>
  <c r="Y1240" i="39"/>
  <c r="AB1239" i="39"/>
  <c r="AA1239" i="39"/>
  <c r="AC1239" i="39" s="1"/>
  <c r="Z1239" i="39"/>
  <c r="Y1239" i="39"/>
  <c r="AB1238" i="39"/>
  <c r="AA1238" i="39"/>
  <c r="AC1238" i="39" s="1"/>
  <c r="Z1238" i="39"/>
  <c r="Y1238" i="39"/>
  <c r="AB1237" i="39"/>
  <c r="AA1237" i="39"/>
  <c r="AC1237" i="39" s="1"/>
  <c r="Z1237" i="39"/>
  <c r="Y1237" i="39"/>
  <c r="AB1236" i="39"/>
  <c r="AA1236" i="39"/>
  <c r="AC1236" i="39" s="1"/>
  <c r="Z1236" i="39"/>
  <c r="Y1236" i="39"/>
  <c r="AB1235" i="39"/>
  <c r="AA1235" i="39"/>
  <c r="AC1235" i="39" s="1"/>
  <c r="Z1235" i="39"/>
  <c r="Y1235" i="39"/>
  <c r="AB1234" i="39"/>
  <c r="AA1234" i="39"/>
  <c r="AC1234" i="39" s="1"/>
  <c r="Z1234" i="39"/>
  <c r="Y1234" i="39"/>
  <c r="AB1233" i="39"/>
  <c r="AA1233" i="39"/>
  <c r="AC1233" i="39" s="1"/>
  <c r="Z1233" i="39"/>
  <c r="Y1233" i="39"/>
  <c r="AB1232" i="39"/>
  <c r="AA1232" i="39"/>
  <c r="AC1232" i="39" s="1"/>
  <c r="Z1232" i="39"/>
  <c r="Y1232" i="39"/>
  <c r="AB1231" i="39"/>
  <c r="AA1231" i="39"/>
  <c r="AC1231" i="39" s="1"/>
  <c r="Z1231" i="39"/>
  <c r="Y1231" i="39"/>
  <c r="AB1230" i="39"/>
  <c r="AA1230" i="39"/>
  <c r="AC1230" i="39" s="1"/>
  <c r="Z1230" i="39"/>
  <c r="Y1230" i="39"/>
  <c r="AB1229" i="39"/>
  <c r="AA1229" i="39"/>
  <c r="AC1229" i="39" s="1"/>
  <c r="Z1229" i="39"/>
  <c r="Y1229" i="39"/>
  <c r="AB1228" i="39"/>
  <c r="AA1228" i="39"/>
  <c r="AC1228" i="39" s="1"/>
  <c r="Z1228" i="39"/>
  <c r="Y1228" i="39"/>
  <c r="AB1227" i="39"/>
  <c r="AA1227" i="39"/>
  <c r="AC1227" i="39" s="1"/>
  <c r="Z1227" i="39"/>
  <c r="Y1227" i="39"/>
  <c r="AB1226" i="39"/>
  <c r="AA1226" i="39"/>
  <c r="AC1226" i="39" s="1"/>
  <c r="Z1226" i="39"/>
  <c r="Y1226" i="39"/>
  <c r="AB1225" i="39"/>
  <c r="AA1225" i="39"/>
  <c r="AC1225" i="39" s="1"/>
  <c r="Z1225" i="39"/>
  <c r="Y1225" i="39"/>
  <c r="AB1224" i="39"/>
  <c r="AA1224" i="39"/>
  <c r="AC1224" i="39" s="1"/>
  <c r="Z1224" i="39"/>
  <c r="Y1224" i="39"/>
  <c r="AB1223" i="39"/>
  <c r="AA1223" i="39"/>
  <c r="AC1223" i="39" s="1"/>
  <c r="Z1223" i="39"/>
  <c r="Y1223" i="39"/>
  <c r="AB1222" i="39"/>
  <c r="AA1222" i="39"/>
  <c r="AC1222" i="39" s="1"/>
  <c r="Z1222" i="39"/>
  <c r="Y1222" i="39"/>
  <c r="AB1221" i="39"/>
  <c r="AA1221" i="39"/>
  <c r="AC1221" i="39" s="1"/>
  <c r="Z1221" i="39"/>
  <c r="Y1221" i="39"/>
  <c r="AB1220" i="39"/>
  <c r="AA1220" i="39"/>
  <c r="AC1220" i="39" s="1"/>
  <c r="Z1220" i="39"/>
  <c r="Y1220" i="39"/>
  <c r="AB1219" i="39"/>
  <c r="AA1219" i="39"/>
  <c r="AC1219" i="39" s="1"/>
  <c r="Z1219" i="39"/>
  <c r="Y1219" i="39"/>
  <c r="AB1218" i="39"/>
  <c r="AA1218" i="39"/>
  <c r="AC1218" i="39" s="1"/>
  <c r="Z1218" i="39"/>
  <c r="Y1218" i="39"/>
  <c r="AB1217" i="39"/>
  <c r="AA1217" i="39"/>
  <c r="AC1217" i="39" s="1"/>
  <c r="Z1217" i="39"/>
  <c r="Y1217" i="39"/>
  <c r="AB1216" i="39"/>
  <c r="AA1216" i="39"/>
  <c r="AC1216" i="39" s="1"/>
  <c r="Z1216" i="39"/>
  <c r="Y1216" i="39"/>
  <c r="AB1215" i="39"/>
  <c r="AA1215" i="39"/>
  <c r="AC1215" i="39" s="1"/>
  <c r="Z1215" i="39"/>
  <c r="Y1215" i="39"/>
  <c r="AB1214" i="39"/>
  <c r="AA1214" i="39"/>
  <c r="AC1214" i="39" s="1"/>
  <c r="Z1214" i="39"/>
  <c r="Y1214" i="39"/>
  <c r="AB1213" i="39"/>
  <c r="AA1213" i="39"/>
  <c r="AC1213" i="39" s="1"/>
  <c r="Z1213" i="39"/>
  <c r="Y1213" i="39"/>
  <c r="AB1212" i="39"/>
  <c r="AA1212" i="39"/>
  <c r="AC1212" i="39" s="1"/>
  <c r="Z1212" i="39"/>
  <c r="Y1212" i="39"/>
  <c r="AB1211" i="39"/>
  <c r="AA1211" i="39"/>
  <c r="AC1211" i="39" s="1"/>
  <c r="Z1211" i="39"/>
  <c r="Y1211" i="39"/>
  <c r="AB1210" i="39"/>
  <c r="AA1210" i="39"/>
  <c r="AC1210" i="39" s="1"/>
  <c r="Z1210" i="39"/>
  <c r="Y1210" i="39"/>
  <c r="AB1209" i="39"/>
  <c r="AA1209" i="39"/>
  <c r="AC1209" i="39" s="1"/>
  <c r="Z1209" i="39"/>
  <c r="Y1209" i="39"/>
  <c r="AB1208" i="39"/>
  <c r="AA1208" i="39"/>
  <c r="AC1208" i="39" s="1"/>
  <c r="Z1208" i="39"/>
  <c r="Y1208" i="39"/>
  <c r="AB1207" i="39"/>
  <c r="AA1207" i="39"/>
  <c r="AC1207" i="39" s="1"/>
  <c r="Z1207" i="39"/>
  <c r="Y1207" i="39"/>
  <c r="AB1206" i="39"/>
  <c r="AA1206" i="39"/>
  <c r="AC1206" i="39" s="1"/>
  <c r="Z1206" i="39"/>
  <c r="Y1206" i="39"/>
  <c r="AB1205" i="39"/>
  <c r="AA1205" i="39"/>
  <c r="AC1205" i="39" s="1"/>
  <c r="Z1205" i="39"/>
  <c r="Y1205" i="39"/>
  <c r="AB1204" i="39"/>
  <c r="AA1204" i="39"/>
  <c r="AC1204" i="39" s="1"/>
  <c r="Z1204" i="39"/>
  <c r="Y1204" i="39"/>
  <c r="AB1203" i="39"/>
  <c r="AA1203" i="39"/>
  <c r="AC1203" i="39" s="1"/>
  <c r="Z1203" i="39"/>
  <c r="Y1203" i="39"/>
  <c r="AB1202" i="39"/>
  <c r="AA1202" i="39"/>
  <c r="AC1202" i="39" s="1"/>
  <c r="Z1202" i="39"/>
  <c r="Y1202" i="39"/>
  <c r="AB1201" i="39"/>
  <c r="AA1201" i="39"/>
  <c r="AC1201" i="39" s="1"/>
  <c r="Z1201" i="39"/>
  <c r="Y1201" i="39"/>
  <c r="AB1200" i="39"/>
  <c r="AA1200" i="39"/>
  <c r="AC1200" i="39" s="1"/>
  <c r="Z1200" i="39"/>
  <c r="Y1200" i="39"/>
  <c r="AB1199" i="39"/>
  <c r="AA1199" i="39"/>
  <c r="AC1199" i="39" s="1"/>
  <c r="Z1199" i="39"/>
  <c r="Y1199" i="39"/>
  <c r="AB1198" i="39"/>
  <c r="AA1198" i="39"/>
  <c r="AC1198" i="39" s="1"/>
  <c r="Z1198" i="39"/>
  <c r="Y1198" i="39"/>
  <c r="AB1197" i="39"/>
  <c r="AA1197" i="39"/>
  <c r="AC1197" i="39" s="1"/>
  <c r="Z1197" i="39"/>
  <c r="Y1197" i="39"/>
  <c r="AB1196" i="39"/>
  <c r="AA1196" i="39"/>
  <c r="AC1196" i="39" s="1"/>
  <c r="Z1196" i="39"/>
  <c r="Y1196" i="39"/>
  <c r="AB1195" i="39"/>
  <c r="AA1195" i="39"/>
  <c r="AC1195" i="39" s="1"/>
  <c r="Z1195" i="39"/>
  <c r="Y1195" i="39"/>
  <c r="AB1194" i="39"/>
  <c r="AA1194" i="39"/>
  <c r="AC1194" i="39" s="1"/>
  <c r="Z1194" i="39"/>
  <c r="Y1194" i="39"/>
  <c r="AB1193" i="39"/>
  <c r="AA1193" i="39"/>
  <c r="AC1193" i="39" s="1"/>
  <c r="Z1193" i="39"/>
  <c r="Y1193" i="39"/>
  <c r="AB1192" i="39"/>
  <c r="AA1192" i="39"/>
  <c r="AC1192" i="39" s="1"/>
  <c r="Z1192" i="39"/>
  <c r="Y1192" i="39"/>
  <c r="AB1191" i="39"/>
  <c r="AA1191" i="39"/>
  <c r="AC1191" i="39" s="1"/>
  <c r="Z1191" i="39"/>
  <c r="Y1191" i="39"/>
  <c r="AB1190" i="39"/>
  <c r="AA1190" i="39"/>
  <c r="AC1190" i="39" s="1"/>
  <c r="Z1190" i="39"/>
  <c r="Y1190" i="39"/>
  <c r="AB1189" i="39"/>
  <c r="AA1189" i="39"/>
  <c r="AC1189" i="39" s="1"/>
  <c r="Z1189" i="39"/>
  <c r="Y1189" i="39"/>
  <c r="AB1188" i="39"/>
  <c r="AA1188" i="39"/>
  <c r="AC1188" i="39" s="1"/>
  <c r="Z1188" i="39"/>
  <c r="Y1188" i="39"/>
  <c r="AB1187" i="39"/>
  <c r="AA1187" i="39"/>
  <c r="AC1187" i="39" s="1"/>
  <c r="Z1187" i="39"/>
  <c r="Y1187" i="39"/>
  <c r="AB1186" i="39"/>
  <c r="AA1186" i="39"/>
  <c r="AC1186" i="39" s="1"/>
  <c r="Z1186" i="39"/>
  <c r="Y1186" i="39"/>
  <c r="AB1185" i="39"/>
  <c r="AA1185" i="39"/>
  <c r="AC1185" i="39" s="1"/>
  <c r="Z1185" i="39"/>
  <c r="Y1185" i="39"/>
  <c r="AB1184" i="39"/>
  <c r="AA1184" i="39"/>
  <c r="AC1184" i="39" s="1"/>
  <c r="Z1184" i="39"/>
  <c r="Y1184" i="39"/>
  <c r="AB1183" i="39"/>
  <c r="AA1183" i="39"/>
  <c r="AC1183" i="39" s="1"/>
  <c r="Z1183" i="39"/>
  <c r="Y1183" i="39"/>
  <c r="AB1182" i="39"/>
  <c r="AA1182" i="39"/>
  <c r="AC1182" i="39" s="1"/>
  <c r="Z1182" i="39"/>
  <c r="Y1182" i="39"/>
  <c r="AB1181" i="39"/>
  <c r="AA1181" i="39"/>
  <c r="AC1181" i="39" s="1"/>
  <c r="Z1181" i="39"/>
  <c r="Y1181" i="39"/>
  <c r="AB1180" i="39"/>
  <c r="AA1180" i="39"/>
  <c r="AC1180" i="39" s="1"/>
  <c r="Z1180" i="39"/>
  <c r="Y1180" i="39"/>
  <c r="AB1179" i="39"/>
  <c r="AA1179" i="39"/>
  <c r="AC1179" i="39" s="1"/>
  <c r="Z1179" i="39"/>
  <c r="Y1179" i="39"/>
  <c r="AB1178" i="39"/>
  <c r="AA1178" i="39"/>
  <c r="AC1178" i="39" s="1"/>
  <c r="Z1178" i="39"/>
  <c r="Y1178" i="39"/>
  <c r="AB1177" i="39"/>
  <c r="AA1177" i="39"/>
  <c r="AC1177" i="39" s="1"/>
  <c r="Z1177" i="39"/>
  <c r="Y1177" i="39"/>
  <c r="AB1176" i="39"/>
  <c r="AA1176" i="39"/>
  <c r="AC1176" i="39" s="1"/>
  <c r="Z1176" i="39"/>
  <c r="Y1176" i="39"/>
  <c r="AB1175" i="39"/>
  <c r="AA1175" i="39"/>
  <c r="AC1175" i="39" s="1"/>
  <c r="Z1175" i="39"/>
  <c r="Y1175" i="39"/>
  <c r="AB1174" i="39"/>
  <c r="AA1174" i="39"/>
  <c r="AC1174" i="39" s="1"/>
  <c r="Z1174" i="39"/>
  <c r="Y1174" i="39"/>
  <c r="AB1173" i="39"/>
  <c r="AA1173" i="39"/>
  <c r="AC1173" i="39" s="1"/>
  <c r="Z1173" i="39"/>
  <c r="Y1173" i="39"/>
  <c r="AB1172" i="39"/>
  <c r="AA1172" i="39"/>
  <c r="AC1172" i="39" s="1"/>
  <c r="Z1172" i="39"/>
  <c r="Y1172" i="39"/>
  <c r="AB1171" i="39"/>
  <c r="AA1171" i="39"/>
  <c r="AC1171" i="39" s="1"/>
  <c r="Z1171" i="39"/>
  <c r="Y1171" i="39"/>
  <c r="AB1170" i="39"/>
  <c r="AA1170" i="39"/>
  <c r="AC1170" i="39" s="1"/>
  <c r="Z1170" i="39"/>
  <c r="Y1170" i="39"/>
  <c r="AB1169" i="39"/>
  <c r="AA1169" i="39"/>
  <c r="AC1169" i="39" s="1"/>
  <c r="Z1169" i="39"/>
  <c r="Y1169" i="39"/>
  <c r="AB1168" i="39"/>
  <c r="AA1168" i="39"/>
  <c r="AC1168" i="39" s="1"/>
  <c r="Z1168" i="39"/>
  <c r="Y1168" i="39"/>
  <c r="AB1167" i="39"/>
  <c r="AA1167" i="39"/>
  <c r="AC1167" i="39" s="1"/>
  <c r="Z1167" i="39"/>
  <c r="Y1167" i="39"/>
  <c r="AB1166" i="39"/>
  <c r="AA1166" i="39"/>
  <c r="AC1166" i="39" s="1"/>
  <c r="Z1166" i="39"/>
  <c r="Y1166" i="39"/>
  <c r="AB1165" i="39"/>
  <c r="AA1165" i="39"/>
  <c r="AC1165" i="39" s="1"/>
  <c r="Z1165" i="39"/>
  <c r="Y1165" i="39"/>
  <c r="AB1164" i="39"/>
  <c r="AA1164" i="39"/>
  <c r="AC1164" i="39" s="1"/>
  <c r="Z1164" i="39"/>
  <c r="Y1164" i="39"/>
  <c r="AB1163" i="39"/>
  <c r="AA1163" i="39"/>
  <c r="AC1163" i="39" s="1"/>
  <c r="Z1163" i="39"/>
  <c r="Y1163" i="39"/>
  <c r="AB1162" i="39"/>
  <c r="AA1162" i="39"/>
  <c r="AC1162" i="39" s="1"/>
  <c r="Z1162" i="39"/>
  <c r="Y1162" i="39"/>
  <c r="AB1161" i="39"/>
  <c r="AA1161" i="39"/>
  <c r="AC1161" i="39" s="1"/>
  <c r="Z1161" i="39"/>
  <c r="Y1161" i="39"/>
  <c r="AB1160" i="39"/>
  <c r="AA1160" i="39"/>
  <c r="AC1160" i="39" s="1"/>
  <c r="Z1160" i="39"/>
  <c r="Y1160" i="39"/>
  <c r="AB1159" i="39"/>
  <c r="AA1159" i="39"/>
  <c r="AC1159" i="39" s="1"/>
  <c r="Z1159" i="39"/>
  <c r="Y1159" i="39"/>
  <c r="AB1158" i="39"/>
  <c r="AA1158" i="39"/>
  <c r="AC1158" i="39" s="1"/>
  <c r="Z1158" i="39"/>
  <c r="Y1158" i="39"/>
  <c r="AB1157" i="39"/>
  <c r="AA1157" i="39"/>
  <c r="AC1157" i="39" s="1"/>
  <c r="Z1157" i="39"/>
  <c r="Y1157" i="39"/>
  <c r="AB1156" i="39"/>
  <c r="AA1156" i="39"/>
  <c r="AC1156" i="39" s="1"/>
  <c r="Z1156" i="39"/>
  <c r="Y1156" i="39"/>
  <c r="AB1155" i="39"/>
  <c r="AA1155" i="39"/>
  <c r="AC1155" i="39" s="1"/>
  <c r="Z1155" i="39"/>
  <c r="Y1155" i="39"/>
  <c r="AB1154" i="39"/>
  <c r="AA1154" i="39"/>
  <c r="AC1154" i="39" s="1"/>
  <c r="Z1154" i="39"/>
  <c r="Y1154" i="39"/>
  <c r="AB1153" i="39"/>
  <c r="AA1153" i="39"/>
  <c r="AC1153" i="39" s="1"/>
  <c r="Z1153" i="39"/>
  <c r="Y1153" i="39"/>
  <c r="AB1152" i="39"/>
  <c r="AA1152" i="39"/>
  <c r="AC1152" i="39" s="1"/>
  <c r="Z1152" i="39"/>
  <c r="Y1152" i="39"/>
  <c r="AB1151" i="39"/>
  <c r="AA1151" i="39"/>
  <c r="AC1151" i="39" s="1"/>
  <c r="Z1151" i="39"/>
  <c r="Y1151" i="39"/>
  <c r="AB1150" i="39"/>
  <c r="AA1150" i="39"/>
  <c r="AC1150" i="39" s="1"/>
  <c r="Z1150" i="39"/>
  <c r="Y1150" i="39"/>
  <c r="AB1149" i="39"/>
  <c r="AA1149" i="39"/>
  <c r="AC1149" i="39" s="1"/>
  <c r="Z1149" i="39"/>
  <c r="Y1149" i="39"/>
  <c r="AB1148" i="39"/>
  <c r="AA1148" i="39"/>
  <c r="AC1148" i="39" s="1"/>
  <c r="Z1148" i="39"/>
  <c r="Y1148" i="39"/>
  <c r="AB1147" i="39"/>
  <c r="AA1147" i="39"/>
  <c r="AC1147" i="39" s="1"/>
  <c r="Z1147" i="39"/>
  <c r="Y1147" i="39"/>
  <c r="AB1146" i="39"/>
  <c r="AA1146" i="39"/>
  <c r="AC1146" i="39" s="1"/>
  <c r="Z1146" i="39"/>
  <c r="Y1146" i="39"/>
  <c r="AB1145" i="39"/>
  <c r="AA1145" i="39"/>
  <c r="AC1145" i="39" s="1"/>
  <c r="Z1145" i="39"/>
  <c r="Y1145" i="39"/>
  <c r="AB1144" i="39"/>
  <c r="AA1144" i="39"/>
  <c r="AC1144" i="39" s="1"/>
  <c r="Z1144" i="39"/>
  <c r="Y1144" i="39"/>
  <c r="AB1143" i="39"/>
  <c r="AA1143" i="39"/>
  <c r="AC1143" i="39" s="1"/>
  <c r="Z1143" i="39"/>
  <c r="Y1143" i="39"/>
  <c r="AB1142" i="39"/>
  <c r="AA1142" i="39"/>
  <c r="AC1142" i="39" s="1"/>
  <c r="Z1142" i="39"/>
  <c r="Y1142" i="39"/>
  <c r="AB1141" i="39"/>
  <c r="AA1141" i="39"/>
  <c r="AC1141" i="39" s="1"/>
  <c r="Z1141" i="39"/>
  <c r="Y1141" i="39"/>
  <c r="AB1140" i="39"/>
  <c r="AA1140" i="39"/>
  <c r="AC1140" i="39" s="1"/>
  <c r="Z1140" i="39"/>
  <c r="Y1140" i="39"/>
  <c r="AB1139" i="39"/>
  <c r="AA1139" i="39"/>
  <c r="AC1139" i="39" s="1"/>
  <c r="Z1139" i="39"/>
  <c r="Y1139" i="39"/>
  <c r="AB1138" i="39"/>
  <c r="AA1138" i="39"/>
  <c r="AC1138" i="39" s="1"/>
  <c r="Z1138" i="39"/>
  <c r="Y1138" i="39"/>
  <c r="AB1137" i="39"/>
  <c r="AA1137" i="39"/>
  <c r="AC1137" i="39" s="1"/>
  <c r="Z1137" i="39"/>
  <c r="Y1137" i="39"/>
  <c r="AB1136" i="39"/>
  <c r="AA1136" i="39"/>
  <c r="AC1136" i="39" s="1"/>
  <c r="Z1136" i="39"/>
  <c r="Y1136" i="39"/>
  <c r="AB1135" i="39"/>
  <c r="AA1135" i="39"/>
  <c r="AC1135" i="39" s="1"/>
  <c r="Z1135" i="39"/>
  <c r="Y1135" i="39"/>
  <c r="AB1134" i="39"/>
  <c r="AA1134" i="39"/>
  <c r="AC1134" i="39" s="1"/>
  <c r="Z1134" i="39"/>
  <c r="Y1134" i="39"/>
  <c r="AB1133" i="39"/>
  <c r="AA1133" i="39"/>
  <c r="AC1133" i="39" s="1"/>
  <c r="Z1133" i="39"/>
  <c r="Y1133" i="39"/>
  <c r="AB1132" i="39"/>
  <c r="AA1132" i="39"/>
  <c r="AC1132" i="39" s="1"/>
  <c r="Z1132" i="39"/>
  <c r="Y1132" i="39"/>
  <c r="AB1131" i="39"/>
  <c r="AA1131" i="39"/>
  <c r="AC1131" i="39" s="1"/>
  <c r="Z1131" i="39"/>
  <c r="Y1131" i="39"/>
  <c r="AB1130" i="39"/>
  <c r="AA1130" i="39"/>
  <c r="AC1130" i="39" s="1"/>
  <c r="Z1130" i="39"/>
  <c r="Y1130" i="39"/>
  <c r="AB1129" i="39"/>
  <c r="AA1129" i="39"/>
  <c r="AC1129" i="39" s="1"/>
  <c r="Z1129" i="39"/>
  <c r="Y1129" i="39"/>
  <c r="AB1128" i="39"/>
  <c r="AA1128" i="39"/>
  <c r="AC1128" i="39" s="1"/>
  <c r="Z1128" i="39"/>
  <c r="Y1128" i="39"/>
  <c r="AB1127" i="39"/>
  <c r="AA1127" i="39"/>
  <c r="AC1127" i="39" s="1"/>
  <c r="Z1127" i="39"/>
  <c r="Y1127" i="39"/>
  <c r="AB1126" i="39"/>
  <c r="AA1126" i="39"/>
  <c r="AC1126" i="39" s="1"/>
  <c r="Z1126" i="39"/>
  <c r="Y1126" i="39"/>
  <c r="AB1125" i="39"/>
  <c r="AA1125" i="39"/>
  <c r="AC1125" i="39" s="1"/>
  <c r="Z1125" i="39"/>
  <c r="Y1125" i="39"/>
  <c r="AB1124" i="39"/>
  <c r="AA1124" i="39"/>
  <c r="AC1124" i="39" s="1"/>
  <c r="Z1124" i="39"/>
  <c r="Y1124" i="39"/>
  <c r="AB1123" i="39"/>
  <c r="AA1123" i="39"/>
  <c r="AC1123" i="39" s="1"/>
  <c r="Z1123" i="39"/>
  <c r="Y1123" i="39"/>
  <c r="AB1122" i="39"/>
  <c r="AA1122" i="39"/>
  <c r="AC1122" i="39" s="1"/>
  <c r="Z1122" i="39"/>
  <c r="Y1122" i="39"/>
  <c r="AB1121" i="39"/>
  <c r="AA1121" i="39"/>
  <c r="AC1121" i="39" s="1"/>
  <c r="Z1121" i="39"/>
  <c r="Y1121" i="39"/>
  <c r="AB1120" i="39"/>
  <c r="AA1120" i="39"/>
  <c r="AC1120" i="39" s="1"/>
  <c r="Z1120" i="39"/>
  <c r="Y1120" i="39"/>
  <c r="AB1119" i="39"/>
  <c r="AA1119" i="39"/>
  <c r="AC1119" i="39" s="1"/>
  <c r="Z1119" i="39"/>
  <c r="Y1119" i="39"/>
  <c r="AB1118" i="39"/>
  <c r="AA1118" i="39"/>
  <c r="AC1118" i="39" s="1"/>
  <c r="Z1118" i="39"/>
  <c r="Y1118" i="39"/>
  <c r="AB1117" i="39"/>
  <c r="AA1117" i="39"/>
  <c r="AC1117" i="39" s="1"/>
  <c r="Z1117" i="39"/>
  <c r="Y1117" i="39"/>
  <c r="AB1116" i="39"/>
  <c r="AA1116" i="39"/>
  <c r="AC1116" i="39" s="1"/>
  <c r="Z1116" i="39"/>
  <c r="Y1116" i="39"/>
  <c r="AB1115" i="39"/>
  <c r="AA1115" i="39"/>
  <c r="AC1115" i="39" s="1"/>
  <c r="Z1115" i="39"/>
  <c r="Y1115" i="39"/>
  <c r="AB1114" i="39"/>
  <c r="AA1114" i="39"/>
  <c r="AC1114" i="39" s="1"/>
  <c r="Z1114" i="39"/>
  <c r="Y1114" i="39"/>
  <c r="AB1113" i="39"/>
  <c r="AA1113" i="39"/>
  <c r="AC1113" i="39" s="1"/>
  <c r="Z1113" i="39"/>
  <c r="Y1113" i="39"/>
  <c r="AB1112" i="39"/>
  <c r="AA1112" i="39"/>
  <c r="AC1112" i="39" s="1"/>
  <c r="Z1112" i="39"/>
  <c r="Y1112" i="39"/>
  <c r="AB1111" i="39"/>
  <c r="AA1111" i="39"/>
  <c r="AC1111" i="39" s="1"/>
  <c r="Z1111" i="39"/>
  <c r="Y1111" i="39"/>
  <c r="AB1110" i="39"/>
  <c r="AA1110" i="39"/>
  <c r="AC1110" i="39" s="1"/>
  <c r="Z1110" i="39"/>
  <c r="Y1110" i="39"/>
  <c r="AB1109" i="39"/>
  <c r="AA1109" i="39"/>
  <c r="AC1109" i="39" s="1"/>
  <c r="Z1109" i="39"/>
  <c r="Y1109" i="39"/>
  <c r="AB1108" i="39"/>
  <c r="AA1108" i="39"/>
  <c r="AC1108" i="39" s="1"/>
  <c r="Z1108" i="39"/>
  <c r="Y1108" i="39"/>
  <c r="AB1107" i="39"/>
  <c r="AA1107" i="39"/>
  <c r="AC1107" i="39" s="1"/>
  <c r="Z1107" i="39"/>
  <c r="Y1107" i="39"/>
  <c r="AB1106" i="39"/>
  <c r="AA1106" i="39"/>
  <c r="AC1106" i="39" s="1"/>
  <c r="Z1106" i="39"/>
  <c r="Y1106" i="39"/>
  <c r="AB1105" i="39"/>
  <c r="AA1105" i="39"/>
  <c r="AC1105" i="39" s="1"/>
  <c r="Z1105" i="39"/>
  <c r="Y1105" i="39"/>
  <c r="AB1104" i="39"/>
  <c r="AA1104" i="39"/>
  <c r="AC1104" i="39" s="1"/>
  <c r="Z1104" i="39"/>
  <c r="Y1104" i="39"/>
  <c r="AB1103" i="39"/>
  <c r="AA1103" i="39"/>
  <c r="AC1103" i="39" s="1"/>
  <c r="Z1103" i="39"/>
  <c r="Y1103" i="39"/>
  <c r="AB1102" i="39"/>
  <c r="AA1102" i="39"/>
  <c r="AC1102" i="39" s="1"/>
  <c r="Z1102" i="39"/>
  <c r="Y1102" i="39"/>
  <c r="AB1101" i="39"/>
  <c r="AA1101" i="39"/>
  <c r="AC1101" i="39" s="1"/>
  <c r="Z1101" i="39"/>
  <c r="Y1101" i="39"/>
  <c r="AB1100" i="39"/>
  <c r="AA1100" i="39"/>
  <c r="AC1100" i="39" s="1"/>
  <c r="Z1100" i="39"/>
  <c r="Y1100" i="39"/>
  <c r="AB1099" i="39"/>
  <c r="AA1099" i="39"/>
  <c r="AC1099" i="39" s="1"/>
  <c r="Z1099" i="39"/>
  <c r="Y1099" i="39"/>
  <c r="AB1098" i="39"/>
  <c r="AA1098" i="39"/>
  <c r="AC1098" i="39" s="1"/>
  <c r="Z1098" i="39"/>
  <c r="Y1098" i="39"/>
  <c r="AB1097" i="39"/>
  <c r="AA1097" i="39"/>
  <c r="AC1097" i="39" s="1"/>
  <c r="Z1097" i="39"/>
  <c r="Y1097" i="39"/>
  <c r="AB1096" i="39"/>
  <c r="AA1096" i="39"/>
  <c r="AC1096" i="39" s="1"/>
  <c r="Z1096" i="39"/>
  <c r="Y1096" i="39"/>
  <c r="AB1095" i="39"/>
  <c r="AA1095" i="39"/>
  <c r="AC1095" i="39" s="1"/>
  <c r="Z1095" i="39"/>
  <c r="Y1095" i="39"/>
  <c r="AB1094" i="39"/>
  <c r="AA1094" i="39"/>
  <c r="AC1094" i="39" s="1"/>
  <c r="Z1094" i="39"/>
  <c r="Y1094" i="39"/>
  <c r="AB1093" i="39"/>
  <c r="AA1093" i="39"/>
  <c r="AC1093" i="39" s="1"/>
  <c r="Z1093" i="39"/>
  <c r="Y1093" i="39"/>
  <c r="AB1092" i="39"/>
  <c r="AA1092" i="39"/>
  <c r="AC1092" i="39" s="1"/>
  <c r="Z1092" i="39"/>
  <c r="Y1092" i="39"/>
  <c r="AB1091" i="39"/>
  <c r="AA1091" i="39"/>
  <c r="AC1091" i="39" s="1"/>
  <c r="Z1091" i="39"/>
  <c r="Y1091" i="39"/>
  <c r="AB1090" i="39"/>
  <c r="AA1090" i="39"/>
  <c r="AC1090" i="39" s="1"/>
  <c r="Z1090" i="39"/>
  <c r="Y1090" i="39"/>
  <c r="AB1089" i="39"/>
  <c r="AA1089" i="39"/>
  <c r="AC1089" i="39" s="1"/>
  <c r="Z1089" i="39"/>
  <c r="Y1089" i="39"/>
  <c r="AB1088" i="39"/>
  <c r="AA1088" i="39"/>
  <c r="AC1088" i="39" s="1"/>
  <c r="Z1088" i="39"/>
  <c r="Y1088" i="39"/>
  <c r="AB1087" i="39"/>
  <c r="AA1087" i="39"/>
  <c r="AC1087" i="39" s="1"/>
  <c r="Z1087" i="39"/>
  <c r="Y1087" i="39"/>
  <c r="AB1086" i="39"/>
  <c r="AA1086" i="39"/>
  <c r="AC1086" i="39" s="1"/>
  <c r="Z1086" i="39"/>
  <c r="Y1086" i="39"/>
  <c r="AB1085" i="39"/>
  <c r="AA1085" i="39"/>
  <c r="AC1085" i="39" s="1"/>
  <c r="Z1085" i="39"/>
  <c r="Y1085" i="39"/>
  <c r="AB1084" i="39"/>
  <c r="AA1084" i="39"/>
  <c r="AC1084" i="39" s="1"/>
  <c r="Z1084" i="39"/>
  <c r="Y1084" i="39"/>
  <c r="AB1083" i="39"/>
  <c r="AA1083" i="39"/>
  <c r="AC1083" i="39" s="1"/>
  <c r="Z1083" i="39"/>
  <c r="Y1083" i="39"/>
  <c r="AB1082" i="39"/>
  <c r="AA1082" i="39"/>
  <c r="AC1082" i="39" s="1"/>
  <c r="Z1082" i="39"/>
  <c r="Y1082" i="39"/>
  <c r="AB1081" i="39"/>
  <c r="AA1081" i="39"/>
  <c r="AC1081" i="39" s="1"/>
  <c r="Z1081" i="39"/>
  <c r="Y1081" i="39"/>
  <c r="AB1080" i="39"/>
  <c r="AA1080" i="39"/>
  <c r="AC1080" i="39" s="1"/>
  <c r="Z1080" i="39"/>
  <c r="Y1080" i="39"/>
  <c r="AB1079" i="39"/>
  <c r="AA1079" i="39"/>
  <c r="AC1079" i="39" s="1"/>
  <c r="Z1079" i="39"/>
  <c r="Y1079" i="39"/>
  <c r="AB1078" i="39"/>
  <c r="AA1078" i="39"/>
  <c r="AC1078" i="39" s="1"/>
  <c r="Z1078" i="39"/>
  <c r="Y1078" i="39"/>
  <c r="AB1077" i="39"/>
  <c r="AA1077" i="39"/>
  <c r="AC1077" i="39" s="1"/>
  <c r="Z1077" i="39"/>
  <c r="Y1077" i="39"/>
  <c r="AB1076" i="39"/>
  <c r="AA1076" i="39"/>
  <c r="AC1076" i="39" s="1"/>
  <c r="Z1076" i="39"/>
  <c r="Y1076" i="39"/>
  <c r="AB1075" i="39"/>
  <c r="AA1075" i="39"/>
  <c r="AC1075" i="39" s="1"/>
  <c r="Z1075" i="39"/>
  <c r="Y1075" i="39"/>
  <c r="AB1074" i="39"/>
  <c r="AA1074" i="39"/>
  <c r="AC1074" i="39" s="1"/>
  <c r="Z1074" i="39"/>
  <c r="Y1074" i="39"/>
  <c r="AB1073" i="39"/>
  <c r="AA1073" i="39"/>
  <c r="AC1073" i="39" s="1"/>
  <c r="Z1073" i="39"/>
  <c r="Y1073" i="39"/>
  <c r="AB1072" i="39"/>
  <c r="AA1072" i="39"/>
  <c r="AC1072" i="39" s="1"/>
  <c r="Z1072" i="39"/>
  <c r="Y1072" i="39"/>
  <c r="AB1071" i="39"/>
  <c r="AA1071" i="39"/>
  <c r="AC1071" i="39" s="1"/>
  <c r="Z1071" i="39"/>
  <c r="Y1071" i="39"/>
  <c r="AB1070" i="39"/>
  <c r="AA1070" i="39"/>
  <c r="AC1070" i="39" s="1"/>
  <c r="Z1070" i="39"/>
  <c r="Y1070" i="39"/>
  <c r="AB1069" i="39"/>
  <c r="AA1069" i="39"/>
  <c r="AC1069" i="39" s="1"/>
  <c r="Z1069" i="39"/>
  <c r="Y1069" i="39"/>
  <c r="AB1068" i="39"/>
  <c r="AA1068" i="39"/>
  <c r="AC1068" i="39" s="1"/>
  <c r="Z1068" i="39"/>
  <c r="Y1068" i="39"/>
  <c r="AB1067" i="39"/>
  <c r="AA1067" i="39"/>
  <c r="AC1067" i="39" s="1"/>
  <c r="Z1067" i="39"/>
  <c r="Y1067" i="39"/>
  <c r="AB1066" i="39"/>
  <c r="AA1066" i="39"/>
  <c r="AC1066" i="39" s="1"/>
  <c r="Z1066" i="39"/>
  <c r="Y1066" i="39"/>
  <c r="AB1065" i="39"/>
  <c r="AA1065" i="39"/>
  <c r="AC1065" i="39" s="1"/>
  <c r="Z1065" i="39"/>
  <c r="Y1065" i="39"/>
  <c r="AB1064" i="39"/>
  <c r="AA1064" i="39"/>
  <c r="AC1064" i="39" s="1"/>
  <c r="Z1064" i="39"/>
  <c r="Y1064" i="39"/>
  <c r="AB1063" i="39"/>
  <c r="AA1063" i="39"/>
  <c r="AC1063" i="39" s="1"/>
  <c r="Z1063" i="39"/>
  <c r="Y1063" i="39"/>
  <c r="AB1062" i="39"/>
  <c r="AA1062" i="39"/>
  <c r="AC1062" i="39" s="1"/>
  <c r="Z1062" i="39"/>
  <c r="Y1062" i="39"/>
  <c r="AB1061" i="39"/>
  <c r="AA1061" i="39"/>
  <c r="AC1061" i="39" s="1"/>
  <c r="Z1061" i="39"/>
  <c r="Y1061" i="39"/>
  <c r="AB1060" i="39"/>
  <c r="AA1060" i="39"/>
  <c r="AC1060" i="39" s="1"/>
  <c r="Z1060" i="39"/>
  <c r="Y1060" i="39"/>
  <c r="AB1059" i="39"/>
  <c r="AA1059" i="39"/>
  <c r="AC1059" i="39" s="1"/>
  <c r="Z1059" i="39"/>
  <c r="Y1059" i="39"/>
  <c r="AB1058" i="39"/>
  <c r="AA1058" i="39"/>
  <c r="AC1058" i="39" s="1"/>
  <c r="Z1058" i="39"/>
  <c r="Y1058" i="39"/>
  <c r="AB1057" i="39"/>
  <c r="AA1057" i="39"/>
  <c r="AC1057" i="39" s="1"/>
  <c r="Z1057" i="39"/>
  <c r="Y1057" i="39"/>
  <c r="AB1056" i="39"/>
  <c r="AA1056" i="39"/>
  <c r="AC1056" i="39" s="1"/>
  <c r="Z1056" i="39"/>
  <c r="Y1056" i="39"/>
  <c r="AB1055" i="39"/>
  <c r="AA1055" i="39"/>
  <c r="AC1055" i="39" s="1"/>
  <c r="Z1055" i="39"/>
  <c r="Y1055" i="39"/>
  <c r="AB1054" i="39"/>
  <c r="AA1054" i="39"/>
  <c r="AC1054" i="39" s="1"/>
  <c r="Z1054" i="39"/>
  <c r="Y1054" i="39"/>
  <c r="AB1053" i="39"/>
  <c r="AA1053" i="39"/>
  <c r="AC1053" i="39" s="1"/>
  <c r="Z1053" i="39"/>
  <c r="Y1053" i="39"/>
  <c r="AB1052" i="39"/>
  <c r="AA1052" i="39"/>
  <c r="AC1052" i="39" s="1"/>
  <c r="Z1052" i="39"/>
  <c r="Y1052" i="39"/>
  <c r="AB1051" i="39"/>
  <c r="AA1051" i="39"/>
  <c r="AC1051" i="39" s="1"/>
  <c r="Z1051" i="39"/>
  <c r="Y1051" i="39"/>
  <c r="AB1050" i="39"/>
  <c r="AA1050" i="39"/>
  <c r="AC1050" i="39" s="1"/>
  <c r="Z1050" i="39"/>
  <c r="Y1050" i="39"/>
  <c r="AB1049" i="39"/>
  <c r="AA1049" i="39"/>
  <c r="AC1049" i="39" s="1"/>
  <c r="Z1049" i="39"/>
  <c r="Y1049" i="39"/>
  <c r="AB1048" i="39"/>
  <c r="AA1048" i="39"/>
  <c r="AC1048" i="39" s="1"/>
  <c r="Z1048" i="39"/>
  <c r="Y1048" i="39"/>
  <c r="AB1047" i="39"/>
  <c r="AA1047" i="39"/>
  <c r="AC1047" i="39" s="1"/>
  <c r="Z1047" i="39"/>
  <c r="Y1047" i="39"/>
  <c r="AB1046" i="39"/>
  <c r="AA1046" i="39"/>
  <c r="AC1046" i="39" s="1"/>
  <c r="Z1046" i="39"/>
  <c r="Y1046" i="39"/>
  <c r="AB1045" i="39"/>
  <c r="AA1045" i="39"/>
  <c r="AC1045" i="39" s="1"/>
  <c r="Z1045" i="39"/>
  <c r="Y1045" i="39"/>
  <c r="AB1044" i="39"/>
  <c r="AA1044" i="39"/>
  <c r="AC1044" i="39" s="1"/>
  <c r="Z1044" i="39"/>
  <c r="Y1044" i="39"/>
  <c r="AB1043" i="39"/>
  <c r="AA1043" i="39"/>
  <c r="AC1043" i="39" s="1"/>
  <c r="Z1043" i="39"/>
  <c r="Y1043" i="39"/>
  <c r="AB1042" i="39"/>
  <c r="AA1042" i="39"/>
  <c r="AC1042" i="39" s="1"/>
  <c r="Z1042" i="39"/>
  <c r="Y1042" i="39"/>
  <c r="AB1041" i="39"/>
  <c r="AA1041" i="39"/>
  <c r="AC1041" i="39" s="1"/>
  <c r="Z1041" i="39"/>
  <c r="Y1041" i="39"/>
  <c r="AB1040" i="39"/>
  <c r="AA1040" i="39"/>
  <c r="AC1040" i="39" s="1"/>
  <c r="Z1040" i="39"/>
  <c r="Y1040" i="39"/>
  <c r="AB1039" i="39"/>
  <c r="AA1039" i="39"/>
  <c r="AC1039" i="39" s="1"/>
  <c r="Z1039" i="39"/>
  <c r="Y1039" i="39"/>
  <c r="AB1038" i="39"/>
  <c r="AA1038" i="39"/>
  <c r="AC1038" i="39" s="1"/>
  <c r="Z1038" i="39"/>
  <c r="Y1038" i="39"/>
  <c r="AB1037" i="39"/>
  <c r="AA1037" i="39"/>
  <c r="AC1037" i="39" s="1"/>
  <c r="Z1037" i="39"/>
  <c r="Y1037" i="39"/>
  <c r="AB1036" i="39"/>
  <c r="AA1036" i="39"/>
  <c r="AC1036" i="39" s="1"/>
  <c r="Z1036" i="39"/>
  <c r="Y1036" i="39"/>
  <c r="AB1035" i="39"/>
  <c r="AA1035" i="39"/>
  <c r="AC1035" i="39" s="1"/>
  <c r="Z1035" i="39"/>
  <c r="Y1035" i="39"/>
  <c r="AB1034" i="39"/>
  <c r="AA1034" i="39"/>
  <c r="AC1034" i="39" s="1"/>
  <c r="Z1034" i="39"/>
  <c r="Y1034" i="39"/>
  <c r="AB1033" i="39"/>
  <c r="AA1033" i="39"/>
  <c r="AC1033" i="39" s="1"/>
  <c r="Z1033" i="39"/>
  <c r="Y1033" i="39"/>
  <c r="AB1032" i="39"/>
  <c r="AA1032" i="39"/>
  <c r="AC1032" i="39" s="1"/>
  <c r="Z1032" i="39"/>
  <c r="Y1032" i="39"/>
  <c r="AB1031" i="39"/>
  <c r="AA1031" i="39"/>
  <c r="AC1031" i="39" s="1"/>
  <c r="Z1031" i="39"/>
  <c r="Y1031" i="39"/>
  <c r="AB1030" i="39"/>
  <c r="AA1030" i="39"/>
  <c r="AC1030" i="39" s="1"/>
  <c r="Z1030" i="39"/>
  <c r="Y1030" i="39"/>
  <c r="AB1029" i="39"/>
  <c r="AA1029" i="39"/>
  <c r="AC1029" i="39" s="1"/>
  <c r="Z1029" i="39"/>
  <c r="Y1029" i="39"/>
  <c r="AB1028" i="39"/>
  <c r="AA1028" i="39"/>
  <c r="AC1028" i="39" s="1"/>
  <c r="Z1028" i="39"/>
  <c r="Y1028" i="39"/>
  <c r="AB1027" i="39"/>
  <c r="AA1027" i="39"/>
  <c r="AC1027" i="39" s="1"/>
  <c r="Z1027" i="39"/>
  <c r="Y1027" i="39"/>
  <c r="AB1026" i="39"/>
  <c r="AA1026" i="39"/>
  <c r="AC1026" i="39" s="1"/>
  <c r="Z1026" i="39"/>
  <c r="Y1026" i="39"/>
  <c r="AB1025" i="39"/>
  <c r="AA1025" i="39"/>
  <c r="AC1025" i="39" s="1"/>
  <c r="Z1025" i="39"/>
  <c r="Y1025" i="39"/>
  <c r="AB1024" i="39"/>
  <c r="AA1024" i="39"/>
  <c r="AC1024" i="39" s="1"/>
  <c r="Z1024" i="39"/>
  <c r="Y1024" i="39"/>
  <c r="AB1023" i="39"/>
  <c r="AA1023" i="39"/>
  <c r="AC1023" i="39" s="1"/>
  <c r="Z1023" i="39"/>
  <c r="Y1023" i="39"/>
  <c r="AB1022" i="39"/>
  <c r="AA1022" i="39"/>
  <c r="AC1022" i="39" s="1"/>
  <c r="Z1022" i="39"/>
  <c r="Y1022" i="39"/>
  <c r="AB1021" i="39"/>
  <c r="AA1021" i="39"/>
  <c r="AC1021" i="39" s="1"/>
  <c r="Z1021" i="39"/>
  <c r="Y1021" i="39"/>
  <c r="AB1020" i="39"/>
  <c r="AA1020" i="39"/>
  <c r="AC1020" i="39" s="1"/>
  <c r="Z1020" i="39"/>
  <c r="Y1020" i="39"/>
  <c r="AB1019" i="39"/>
  <c r="AA1019" i="39"/>
  <c r="AC1019" i="39" s="1"/>
  <c r="Z1019" i="39"/>
  <c r="Y1019" i="39"/>
  <c r="AB1018" i="39"/>
  <c r="AA1018" i="39"/>
  <c r="AC1018" i="39" s="1"/>
  <c r="Z1018" i="39"/>
  <c r="Y1018" i="39"/>
  <c r="AB1017" i="39"/>
  <c r="AA1017" i="39"/>
  <c r="AC1017" i="39" s="1"/>
  <c r="Z1017" i="39"/>
  <c r="Y1017" i="39"/>
  <c r="AB1016" i="39"/>
  <c r="AA1016" i="39"/>
  <c r="AC1016" i="39" s="1"/>
  <c r="Z1016" i="39"/>
  <c r="Y1016" i="39"/>
  <c r="AB1015" i="39"/>
  <c r="AA1015" i="39"/>
  <c r="AC1015" i="39" s="1"/>
  <c r="Z1015" i="39"/>
  <c r="Y1015" i="39"/>
  <c r="AB1014" i="39"/>
  <c r="AA1014" i="39"/>
  <c r="AC1014" i="39" s="1"/>
  <c r="Z1014" i="39"/>
  <c r="Y1014" i="39"/>
  <c r="AB1013" i="39"/>
  <c r="AA1013" i="39"/>
  <c r="AC1013" i="39" s="1"/>
  <c r="Z1013" i="39"/>
  <c r="Y1013" i="39"/>
  <c r="AB1012" i="39"/>
  <c r="AA1012" i="39"/>
  <c r="AC1012" i="39" s="1"/>
  <c r="Z1012" i="39"/>
  <c r="Y1012" i="39"/>
  <c r="AB1011" i="39"/>
  <c r="AA1011" i="39"/>
  <c r="AC1011" i="39" s="1"/>
  <c r="Z1011" i="39"/>
  <c r="Y1011" i="39"/>
  <c r="AB1010" i="39"/>
  <c r="AA1010" i="39"/>
  <c r="AC1010" i="39" s="1"/>
  <c r="Z1010" i="39"/>
  <c r="Y1010" i="39"/>
  <c r="AB1009" i="39"/>
  <c r="AA1009" i="39"/>
  <c r="AC1009" i="39" s="1"/>
  <c r="Z1009" i="39"/>
  <c r="Y1009" i="39"/>
  <c r="AB1008" i="39"/>
  <c r="AA1008" i="39"/>
  <c r="AC1008" i="39" s="1"/>
  <c r="Z1008" i="39"/>
  <c r="Y1008" i="39"/>
  <c r="AB1007" i="39"/>
  <c r="AA1007" i="39"/>
  <c r="AC1007" i="39" s="1"/>
  <c r="Z1007" i="39"/>
  <c r="Y1007" i="39"/>
  <c r="AB1006" i="39"/>
  <c r="AA1006" i="39"/>
  <c r="AC1006" i="39" s="1"/>
  <c r="Z1006" i="39"/>
  <c r="Y1006" i="39"/>
  <c r="AB1005" i="39"/>
  <c r="AA1005" i="39"/>
  <c r="AC1005" i="39" s="1"/>
  <c r="Z1005" i="39"/>
  <c r="Y1005" i="39"/>
  <c r="AB1004" i="39"/>
  <c r="AA1004" i="39"/>
  <c r="AC1004" i="39" s="1"/>
  <c r="Z1004" i="39"/>
  <c r="Y1004" i="39"/>
  <c r="AB1003" i="39"/>
  <c r="AA1003" i="39"/>
  <c r="AC1003" i="39" s="1"/>
  <c r="Z1003" i="39"/>
  <c r="Y1003" i="39"/>
  <c r="AB1002" i="39"/>
  <c r="AA1002" i="39"/>
  <c r="AC1002" i="39" s="1"/>
  <c r="Z1002" i="39"/>
  <c r="Y1002" i="39"/>
  <c r="AB1001" i="39"/>
  <c r="AA1001" i="39"/>
  <c r="AC1001" i="39" s="1"/>
  <c r="Z1001" i="39"/>
  <c r="Y1001" i="39"/>
  <c r="AB1000" i="39"/>
  <c r="AA1000" i="39"/>
  <c r="AC1000" i="39" s="1"/>
  <c r="Z1000" i="39"/>
  <c r="Y1000" i="39"/>
  <c r="AB999" i="39"/>
  <c r="AA999" i="39"/>
  <c r="AC999" i="39" s="1"/>
  <c r="Z999" i="39"/>
  <c r="Y999" i="39"/>
  <c r="AB998" i="39"/>
  <c r="AA998" i="39"/>
  <c r="AC998" i="39" s="1"/>
  <c r="Z998" i="39"/>
  <c r="Y998" i="39"/>
  <c r="AB997" i="39"/>
  <c r="AA997" i="39"/>
  <c r="AC997" i="39" s="1"/>
  <c r="Z997" i="39"/>
  <c r="Y997" i="39"/>
  <c r="AB996" i="39"/>
  <c r="AA996" i="39"/>
  <c r="AC996" i="39" s="1"/>
  <c r="Z996" i="39"/>
  <c r="Y996" i="39"/>
  <c r="AB995" i="39"/>
  <c r="AA995" i="39"/>
  <c r="AC995" i="39" s="1"/>
  <c r="Z995" i="39"/>
  <c r="Y995" i="39"/>
  <c r="AB994" i="39"/>
  <c r="AA994" i="39"/>
  <c r="AC994" i="39" s="1"/>
  <c r="Z994" i="39"/>
  <c r="Y994" i="39"/>
  <c r="AB993" i="39"/>
  <c r="AA993" i="39"/>
  <c r="AC993" i="39" s="1"/>
  <c r="Z993" i="39"/>
  <c r="Y993" i="39"/>
  <c r="AB992" i="39"/>
  <c r="AA992" i="39"/>
  <c r="AC992" i="39" s="1"/>
  <c r="Z992" i="39"/>
  <c r="Y992" i="39"/>
  <c r="AB991" i="39"/>
  <c r="AA991" i="39"/>
  <c r="AC991" i="39" s="1"/>
  <c r="Z991" i="39"/>
  <c r="Y991" i="39"/>
  <c r="AB990" i="39"/>
  <c r="AA990" i="39"/>
  <c r="AC990" i="39" s="1"/>
  <c r="Z990" i="39"/>
  <c r="Y990" i="39"/>
  <c r="AB989" i="39"/>
  <c r="AA989" i="39"/>
  <c r="AC989" i="39" s="1"/>
  <c r="Z989" i="39"/>
  <c r="Y989" i="39"/>
  <c r="AB988" i="39"/>
  <c r="AA988" i="39"/>
  <c r="AC988" i="39" s="1"/>
  <c r="Z988" i="39"/>
  <c r="Y988" i="39"/>
  <c r="AB987" i="39"/>
  <c r="AA987" i="39"/>
  <c r="AC987" i="39" s="1"/>
  <c r="Z987" i="39"/>
  <c r="Y987" i="39"/>
  <c r="AB986" i="39"/>
  <c r="AA986" i="39"/>
  <c r="AC986" i="39" s="1"/>
  <c r="Z986" i="39"/>
  <c r="Y986" i="39"/>
  <c r="AB985" i="39"/>
  <c r="AA985" i="39"/>
  <c r="AC985" i="39" s="1"/>
  <c r="Z985" i="39"/>
  <c r="Y985" i="39"/>
  <c r="AB984" i="39"/>
  <c r="AA984" i="39"/>
  <c r="AC984" i="39" s="1"/>
  <c r="Z984" i="39"/>
  <c r="Y984" i="39"/>
  <c r="AB983" i="39"/>
  <c r="AA983" i="39"/>
  <c r="AC983" i="39" s="1"/>
  <c r="Z983" i="39"/>
  <c r="Y983" i="39"/>
  <c r="AB982" i="39"/>
  <c r="AA982" i="39"/>
  <c r="AC982" i="39" s="1"/>
  <c r="Z982" i="39"/>
  <c r="Y982" i="39"/>
  <c r="AB981" i="39"/>
  <c r="AA981" i="39"/>
  <c r="AC981" i="39" s="1"/>
  <c r="Z981" i="39"/>
  <c r="Y981" i="39"/>
  <c r="AB980" i="39"/>
  <c r="AA980" i="39"/>
  <c r="AC980" i="39" s="1"/>
  <c r="Z980" i="39"/>
  <c r="Y980" i="39"/>
  <c r="AB979" i="39"/>
  <c r="AA979" i="39"/>
  <c r="AC979" i="39" s="1"/>
  <c r="Z979" i="39"/>
  <c r="Y979" i="39"/>
  <c r="AB978" i="39"/>
  <c r="AA978" i="39"/>
  <c r="AC978" i="39" s="1"/>
  <c r="Z978" i="39"/>
  <c r="Y978" i="39"/>
  <c r="AB977" i="39"/>
  <c r="AA977" i="39"/>
  <c r="AC977" i="39" s="1"/>
  <c r="Z977" i="39"/>
  <c r="Y977" i="39"/>
  <c r="AB976" i="39"/>
  <c r="AA976" i="39"/>
  <c r="AC976" i="39" s="1"/>
  <c r="Z976" i="39"/>
  <c r="Y976" i="39"/>
  <c r="AB975" i="39"/>
  <c r="AA975" i="39"/>
  <c r="AC975" i="39" s="1"/>
  <c r="Z975" i="39"/>
  <c r="Y975" i="39"/>
  <c r="AB974" i="39"/>
  <c r="AA974" i="39"/>
  <c r="AC974" i="39" s="1"/>
  <c r="Z974" i="39"/>
  <c r="Y974" i="39"/>
  <c r="AB973" i="39"/>
  <c r="AA973" i="39"/>
  <c r="AC973" i="39" s="1"/>
  <c r="Z973" i="39"/>
  <c r="Y973" i="39"/>
  <c r="AB972" i="39"/>
  <c r="AA972" i="39"/>
  <c r="AC972" i="39" s="1"/>
  <c r="Z972" i="39"/>
  <c r="Y972" i="39"/>
  <c r="AB971" i="39"/>
  <c r="AA971" i="39"/>
  <c r="AC971" i="39" s="1"/>
  <c r="Z971" i="39"/>
  <c r="Y971" i="39"/>
  <c r="AB970" i="39"/>
  <c r="AA970" i="39"/>
  <c r="AC970" i="39" s="1"/>
  <c r="Z970" i="39"/>
  <c r="Y970" i="39"/>
  <c r="AB969" i="39"/>
  <c r="AA969" i="39"/>
  <c r="AC969" i="39" s="1"/>
  <c r="Z969" i="39"/>
  <c r="Y969" i="39"/>
  <c r="AB968" i="39"/>
  <c r="AA968" i="39"/>
  <c r="AC968" i="39" s="1"/>
  <c r="Z968" i="39"/>
  <c r="Y968" i="39"/>
  <c r="AB967" i="39"/>
  <c r="AA967" i="39"/>
  <c r="AC967" i="39" s="1"/>
  <c r="Z967" i="39"/>
  <c r="Y967" i="39"/>
  <c r="AB966" i="39"/>
  <c r="AA966" i="39"/>
  <c r="AC966" i="39" s="1"/>
  <c r="Z966" i="39"/>
  <c r="Y966" i="39"/>
  <c r="AB965" i="39"/>
  <c r="AA965" i="39"/>
  <c r="AC965" i="39" s="1"/>
  <c r="Z965" i="39"/>
  <c r="Y965" i="39"/>
  <c r="AB964" i="39"/>
  <c r="AA964" i="39"/>
  <c r="AC964" i="39" s="1"/>
  <c r="Z964" i="39"/>
  <c r="Y964" i="39"/>
  <c r="AB963" i="39"/>
  <c r="AA963" i="39"/>
  <c r="AC963" i="39" s="1"/>
  <c r="Z963" i="39"/>
  <c r="Y963" i="39"/>
  <c r="AB962" i="39"/>
  <c r="AA962" i="39"/>
  <c r="AC962" i="39" s="1"/>
  <c r="Z962" i="39"/>
  <c r="Y962" i="39"/>
  <c r="AB961" i="39"/>
  <c r="AA961" i="39"/>
  <c r="AC961" i="39" s="1"/>
  <c r="Z961" i="39"/>
  <c r="Y961" i="39"/>
  <c r="AB960" i="39"/>
  <c r="AA960" i="39"/>
  <c r="AC960" i="39" s="1"/>
  <c r="Z960" i="39"/>
  <c r="Y960" i="39"/>
  <c r="AB959" i="39"/>
  <c r="AA959" i="39"/>
  <c r="AC959" i="39" s="1"/>
  <c r="Z959" i="39"/>
  <c r="Y959" i="39"/>
  <c r="AB958" i="39"/>
  <c r="AA958" i="39"/>
  <c r="AC958" i="39" s="1"/>
  <c r="Z958" i="39"/>
  <c r="Y958" i="39"/>
  <c r="AB957" i="39"/>
  <c r="AA957" i="39"/>
  <c r="AC957" i="39" s="1"/>
  <c r="Z957" i="39"/>
  <c r="Y957" i="39"/>
  <c r="AB956" i="39"/>
  <c r="AA956" i="39"/>
  <c r="AC956" i="39" s="1"/>
  <c r="Z956" i="39"/>
  <c r="Y956" i="39"/>
  <c r="AB955" i="39"/>
  <c r="AA955" i="39"/>
  <c r="AC955" i="39" s="1"/>
  <c r="Z955" i="39"/>
  <c r="Y955" i="39"/>
  <c r="AB954" i="39"/>
  <c r="AA954" i="39"/>
  <c r="AC954" i="39" s="1"/>
  <c r="Z954" i="39"/>
  <c r="Y954" i="39"/>
  <c r="AB953" i="39"/>
  <c r="AA953" i="39"/>
  <c r="AC953" i="39" s="1"/>
  <c r="Z953" i="39"/>
  <c r="Y953" i="39"/>
  <c r="AB952" i="39"/>
  <c r="AA952" i="39"/>
  <c r="AC952" i="39" s="1"/>
  <c r="Z952" i="39"/>
  <c r="Y952" i="39"/>
  <c r="AB951" i="39"/>
  <c r="AA951" i="39"/>
  <c r="AC951" i="39" s="1"/>
  <c r="Z951" i="39"/>
  <c r="Y951" i="39"/>
  <c r="AB950" i="39"/>
  <c r="AA950" i="39"/>
  <c r="AC950" i="39" s="1"/>
  <c r="Z950" i="39"/>
  <c r="Y950" i="39"/>
  <c r="AB949" i="39"/>
  <c r="AA949" i="39"/>
  <c r="AC949" i="39" s="1"/>
  <c r="Z949" i="39"/>
  <c r="Y949" i="39"/>
  <c r="AB948" i="39"/>
  <c r="AA948" i="39"/>
  <c r="AC948" i="39" s="1"/>
  <c r="Z948" i="39"/>
  <c r="Y948" i="39"/>
  <c r="AB947" i="39"/>
  <c r="AA947" i="39"/>
  <c r="AC947" i="39" s="1"/>
  <c r="Z947" i="39"/>
  <c r="Y947" i="39"/>
  <c r="AB946" i="39"/>
  <c r="AA946" i="39"/>
  <c r="AC946" i="39" s="1"/>
  <c r="Z946" i="39"/>
  <c r="Y946" i="39"/>
  <c r="AB945" i="39"/>
  <c r="AA945" i="39"/>
  <c r="AC945" i="39" s="1"/>
  <c r="Z945" i="39"/>
  <c r="Y945" i="39"/>
  <c r="AB944" i="39"/>
  <c r="AA944" i="39"/>
  <c r="AC944" i="39" s="1"/>
  <c r="Z944" i="39"/>
  <c r="Y944" i="39"/>
  <c r="AB943" i="39"/>
  <c r="AA943" i="39"/>
  <c r="AC943" i="39" s="1"/>
  <c r="Z943" i="39"/>
  <c r="Y943" i="39"/>
  <c r="AB942" i="39"/>
  <c r="AA942" i="39"/>
  <c r="AC942" i="39" s="1"/>
  <c r="Z942" i="39"/>
  <c r="Y942" i="39"/>
  <c r="AB941" i="39"/>
  <c r="AA941" i="39"/>
  <c r="AC941" i="39" s="1"/>
  <c r="Z941" i="39"/>
  <c r="Y941" i="39"/>
  <c r="AB940" i="39"/>
  <c r="AA940" i="39"/>
  <c r="AC940" i="39" s="1"/>
  <c r="Z940" i="39"/>
  <c r="Y940" i="39"/>
  <c r="AB939" i="39"/>
  <c r="AA939" i="39"/>
  <c r="AC939" i="39" s="1"/>
  <c r="Z939" i="39"/>
  <c r="Y939" i="39"/>
  <c r="AB938" i="39"/>
  <c r="AA938" i="39"/>
  <c r="AC938" i="39" s="1"/>
  <c r="Z938" i="39"/>
  <c r="Y938" i="39"/>
  <c r="AB937" i="39"/>
  <c r="AA937" i="39"/>
  <c r="AC937" i="39" s="1"/>
  <c r="Z937" i="39"/>
  <c r="Y937" i="39"/>
  <c r="AB936" i="39"/>
  <c r="AA936" i="39"/>
  <c r="AC936" i="39" s="1"/>
  <c r="Z936" i="39"/>
  <c r="Y936" i="39"/>
  <c r="AB935" i="39"/>
  <c r="AA935" i="39"/>
  <c r="AC935" i="39" s="1"/>
  <c r="Z935" i="39"/>
  <c r="Y935" i="39"/>
  <c r="AB934" i="39"/>
  <c r="AA934" i="39"/>
  <c r="AC934" i="39" s="1"/>
  <c r="Z934" i="39"/>
  <c r="Y934" i="39"/>
  <c r="AB933" i="39"/>
  <c r="AA933" i="39"/>
  <c r="AC933" i="39" s="1"/>
  <c r="Z933" i="39"/>
  <c r="Y933" i="39"/>
  <c r="AB932" i="39"/>
  <c r="AA932" i="39"/>
  <c r="AC932" i="39" s="1"/>
  <c r="Z932" i="39"/>
  <c r="Y932" i="39"/>
  <c r="AB931" i="39"/>
  <c r="AA931" i="39"/>
  <c r="AC931" i="39" s="1"/>
  <c r="Z931" i="39"/>
  <c r="Y931" i="39"/>
  <c r="AB930" i="39"/>
  <c r="AA930" i="39"/>
  <c r="AC930" i="39" s="1"/>
  <c r="Z930" i="39"/>
  <c r="Y930" i="39"/>
  <c r="AB929" i="39"/>
  <c r="AA929" i="39"/>
  <c r="AC929" i="39" s="1"/>
  <c r="Z929" i="39"/>
  <c r="Y929" i="39"/>
  <c r="AB928" i="39"/>
  <c r="AA928" i="39"/>
  <c r="AC928" i="39" s="1"/>
  <c r="Z928" i="39"/>
  <c r="Y928" i="39"/>
  <c r="AB927" i="39"/>
  <c r="AA927" i="39"/>
  <c r="AC927" i="39" s="1"/>
  <c r="Z927" i="39"/>
  <c r="Y927" i="39"/>
  <c r="AB926" i="39"/>
  <c r="AA926" i="39"/>
  <c r="AC926" i="39" s="1"/>
  <c r="Z926" i="39"/>
  <c r="Y926" i="39"/>
  <c r="AB925" i="39"/>
  <c r="AA925" i="39"/>
  <c r="AC925" i="39" s="1"/>
  <c r="Z925" i="39"/>
  <c r="Y925" i="39"/>
  <c r="AB924" i="39"/>
  <c r="AA924" i="39"/>
  <c r="AC924" i="39" s="1"/>
  <c r="Z924" i="39"/>
  <c r="Y924" i="39"/>
  <c r="AB923" i="39"/>
  <c r="AA923" i="39"/>
  <c r="AC923" i="39" s="1"/>
  <c r="Z923" i="39"/>
  <c r="Y923" i="39"/>
  <c r="AB922" i="39"/>
  <c r="AA922" i="39"/>
  <c r="AC922" i="39" s="1"/>
  <c r="Z922" i="39"/>
  <c r="Y922" i="39"/>
  <c r="AB921" i="39"/>
  <c r="AA921" i="39"/>
  <c r="AC921" i="39" s="1"/>
  <c r="Z921" i="39"/>
  <c r="Y921" i="39"/>
  <c r="AB920" i="39"/>
  <c r="AA920" i="39"/>
  <c r="AC920" i="39" s="1"/>
  <c r="Z920" i="39"/>
  <c r="Y920" i="39"/>
  <c r="AB919" i="39"/>
  <c r="AA919" i="39"/>
  <c r="AC919" i="39" s="1"/>
  <c r="Z919" i="39"/>
  <c r="Y919" i="39"/>
  <c r="AB918" i="39"/>
  <c r="AA918" i="39"/>
  <c r="AC918" i="39" s="1"/>
  <c r="Z918" i="39"/>
  <c r="Y918" i="39"/>
  <c r="AB917" i="39"/>
  <c r="AA917" i="39"/>
  <c r="AC917" i="39" s="1"/>
  <c r="Z917" i="39"/>
  <c r="Y917" i="39"/>
  <c r="AB916" i="39"/>
  <c r="AA916" i="39"/>
  <c r="AC916" i="39" s="1"/>
  <c r="Z916" i="39"/>
  <c r="Y916" i="39"/>
  <c r="AB915" i="39"/>
  <c r="AA915" i="39"/>
  <c r="AC915" i="39" s="1"/>
  <c r="Z915" i="39"/>
  <c r="Y915" i="39"/>
  <c r="AB914" i="39"/>
  <c r="AA914" i="39"/>
  <c r="AC914" i="39" s="1"/>
  <c r="Z914" i="39"/>
  <c r="Y914" i="39"/>
  <c r="AB913" i="39"/>
  <c r="AA913" i="39"/>
  <c r="AC913" i="39" s="1"/>
  <c r="Z913" i="39"/>
  <c r="Y913" i="39"/>
  <c r="AB912" i="39"/>
  <c r="AA912" i="39"/>
  <c r="AC912" i="39" s="1"/>
  <c r="Z912" i="39"/>
  <c r="Y912" i="39"/>
  <c r="AB911" i="39"/>
  <c r="AA911" i="39"/>
  <c r="AC911" i="39" s="1"/>
  <c r="Z911" i="39"/>
  <c r="Y911" i="39"/>
  <c r="AB910" i="39"/>
  <c r="AA910" i="39"/>
  <c r="AC910" i="39" s="1"/>
  <c r="Z910" i="39"/>
  <c r="Y910" i="39"/>
  <c r="AB909" i="39"/>
  <c r="AA909" i="39"/>
  <c r="AC909" i="39" s="1"/>
  <c r="Z909" i="39"/>
  <c r="Y909" i="39"/>
  <c r="AB908" i="39"/>
  <c r="AA908" i="39"/>
  <c r="AC908" i="39" s="1"/>
  <c r="Z908" i="39"/>
  <c r="Y908" i="39"/>
  <c r="AB907" i="39"/>
  <c r="AA907" i="39"/>
  <c r="AC907" i="39" s="1"/>
  <c r="Z907" i="39"/>
  <c r="Y907" i="39"/>
  <c r="AB906" i="39"/>
  <c r="AA906" i="39"/>
  <c r="AC906" i="39" s="1"/>
  <c r="Z906" i="39"/>
  <c r="Y906" i="39"/>
  <c r="AB905" i="39"/>
  <c r="AA905" i="39"/>
  <c r="AC905" i="39" s="1"/>
  <c r="Z905" i="39"/>
  <c r="Y905" i="39"/>
  <c r="AB904" i="39"/>
  <c r="AA904" i="39"/>
  <c r="AC904" i="39" s="1"/>
  <c r="Z904" i="39"/>
  <c r="Y904" i="39"/>
  <c r="AB903" i="39"/>
  <c r="AA903" i="39"/>
  <c r="AC903" i="39" s="1"/>
  <c r="Z903" i="39"/>
  <c r="Y903" i="39"/>
  <c r="AB902" i="39"/>
  <c r="AA902" i="39"/>
  <c r="AC902" i="39" s="1"/>
  <c r="Z902" i="39"/>
  <c r="Y902" i="39"/>
  <c r="AB901" i="39"/>
  <c r="AA901" i="39"/>
  <c r="AC901" i="39" s="1"/>
  <c r="Z901" i="39"/>
  <c r="Y901" i="39"/>
  <c r="AB900" i="39"/>
  <c r="AA900" i="39"/>
  <c r="AC900" i="39" s="1"/>
  <c r="Z900" i="39"/>
  <c r="Y900" i="39"/>
  <c r="AB899" i="39"/>
  <c r="AA899" i="39"/>
  <c r="AC899" i="39" s="1"/>
  <c r="Z899" i="39"/>
  <c r="Y899" i="39"/>
  <c r="AB898" i="39"/>
  <c r="AA898" i="39"/>
  <c r="AC898" i="39" s="1"/>
  <c r="Z898" i="39"/>
  <c r="Y898" i="39"/>
  <c r="AB897" i="39"/>
  <c r="AA897" i="39"/>
  <c r="AC897" i="39" s="1"/>
  <c r="Z897" i="39"/>
  <c r="Y897" i="39"/>
  <c r="AB896" i="39"/>
  <c r="AA896" i="39"/>
  <c r="AC896" i="39" s="1"/>
  <c r="Z896" i="39"/>
  <c r="Y896" i="39"/>
  <c r="AB895" i="39"/>
  <c r="AA895" i="39"/>
  <c r="AC895" i="39" s="1"/>
  <c r="Z895" i="39"/>
  <c r="Y895" i="39"/>
  <c r="AB894" i="39"/>
  <c r="AA894" i="39"/>
  <c r="AC894" i="39" s="1"/>
  <c r="Z894" i="39"/>
  <c r="Y894" i="39"/>
  <c r="AB893" i="39"/>
  <c r="AA893" i="39"/>
  <c r="AC893" i="39" s="1"/>
  <c r="Z893" i="39"/>
  <c r="Y893" i="39"/>
  <c r="AB892" i="39"/>
  <c r="AA892" i="39"/>
  <c r="AC892" i="39" s="1"/>
  <c r="Z892" i="39"/>
  <c r="Y892" i="39"/>
  <c r="AB891" i="39"/>
  <c r="AA891" i="39"/>
  <c r="AC891" i="39" s="1"/>
  <c r="Z891" i="39"/>
  <c r="Y891" i="39"/>
  <c r="AB890" i="39"/>
  <c r="AA890" i="39"/>
  <c r="AC890" i="39" s="1"/>
  <c r="Z890" i="39"/>
  <c r="Y890" i="39"/>
  <c r="AB889" i="39"/>
  <c r="AA889" i="39"/>
  <c r="AC889" i="39" s="1"/>
  <c r="Z889" i="39"/>
  <c r="Y889" i="39"/>
  <c r="AB888" i="39"/>
  <c r="AA888" i="39"/>
  <c r="AC888" i="39" s="1"/>
  <c r="Z888" i="39"/>
  <c r="Y888" i="39"/>
  <c r="AB887" i="39"/>
  <c r="AA887" i="39"/>
  <c r="AC887" i="39" s="1"/>
  <c r="Z887" i="39"/>
  <c r="Y887" i="39"/>
  <c r="AB886" i="39"/>
  <c r="AA886" i="39"/>
  <c r="AC886" i="39" s="1"/>
  <c r="Z886" i="39"/>
  <c r="Y886" i="39"/>
  <c r="AB885" i="39"/>
  <c r="AA885" i="39"/>
  <c r="AC885" i="39" s="1"/>
  <c r="Z885" i="39"/>
  <c r="Y885" i="39"/>
  <c r="AB884" i="39"/>
  <c r="AA884" i="39"/>
  <c r="AC884" i="39" s="1"/>
  <c r="Z884" i="39"/>
  <c r="Y884" i="39"/>
  <c r="AB883" i="39"/>
  <c r="AA883" i="39"/>
  <c r="AC883" i="39" s="1"/>
  <c r="Z883" i="39"/>
  <c r="Y883" i="39"/>
  <c r="AB882" i="39"/>
  <c r="AA882" i="39"/>
  <c r="AC882" i="39" s="1"/>
  <c r="Z882" i="39"/>
  <c r="Y882" i="39"/>
  <c r="AB881" i="39"/>
  <c r="AA881" i="39"/>
  <c r="AC881" i="39" s="1"/>
  <c r="Z881" i="39"/>
  <c r="Y881" i="39"/>
  <c r="AB880" i="39"/>
  <c r="AA880" i="39"/>
  <c r="AC880" i="39" s="1"/>
  <c r="Z880" i="39"/>
  <c r="Y880" i="39"/>
  <c r="AB879" i="39"/>
  <c r="AA879" i="39"/>
  <c r="AC879" i="39" s="1"/>
  <c r="Z879" i="39"/>
  <c r="Y879" i="39"/>
  <c r="AB878" i="39"/>
  <c r="AA878" i="39"/>
  <c r="AC878" i="39" s="1"/>
  <c r="Z878" i="39"/>
  <c r="Y878" i="39"/>
  <c r="AB877" i="39"/>
  <c r="AA877" i="39"/>
  <c r="AC877" i="39" s="1"/>
  <c r="Z877" i="39"/>
  <c r="Y877" i="39"/>
  <c r="AB876" i="39"/>
  <c r="AA876" i="39"/>
  <c r="AC876" i="39" s="1"/>
  <c r="Z876" i="39"/>
  <c r="Y876" i="39"/>
  <c r="AB875" i="39"/>
  <c r="AA875" i="39"/>
  <c r="AC875" i="39" s="1"/>
  <c r="Z875" i="39"/>
  <c r="Y875" i="39"/>
  <c r="AB874" i="39"/>
  <c r="AA874" i="39"/>
  <c r="AC874" i="39" s="1"/>
  <c r="Z874" i="39"/>
  <c r="Y874" i="39"/>
  <c r="AB873" i="39"/>
  <c r="AA873" i="39"/>
  <c r="AC873" i="39" s="1"/>
  <c r="Z873" i="39"/>
  <c r="Y873" i="39"/>
  <c r="AB872" i="39"/>
  <c r="AA872" i="39"/>
  <c r="AC872" i="39" s="1"/>
  <c r="Z872" i="39"/>
  <c r="Y872" i="39"/>
  <c r="AB871" i="39"/>
  <c r="AA871" i="39"/>
  <c r="AC871" i="39" s="1"/>
  <c r="Z871" i="39"/>
  <c r="Y871" i="39"/>
  <c r="AB870" i="39"/>
  <c r="AA870" i="39"/>
  <c r="AC870" i="39" s="1"/>
  <c r="Z870" i="39"/>
  <c r="Y870" i="39"/>
  <c r="AB869" i="39"/>
  <c r="AA869" i="39"/>
  <c r="AC869" i="39" s="1"/>
  <c r="Z869" i="39"/>
  <c r="Y869" i="39"/>
  <c r="AB868" i="39"/>
  <c r="AA868" i="39"/>
  <c r="AC868" i="39" s="1"/>
  <c r="Z868" i="39"/>
  <c r="Y868" i="39"/>
  <c r="AB867" i="39"/>
  <c r="AA867" i="39"/>
  <c r="AC867" i="39" s="1"/>
  <c r="Z867" i="39"/>
  <c r="Y867" i="39"/>
  <c r="AB866" i="39"/>
  <c r="AA866" i="39"/>
  <c r="AC866" i="39" s="1"/>
  <c r="Z866" i="39"/>
  <c r="Y866" i="39"/>
  <c r="AB865" i="39"/>
  <c r="AA865" i="39"/>
  <c r="AC865" i="39" s="1"/>
  <c r="Z865" i="39"/>
  <c r="Y865" i="39"/>
  <c r="AB864" i="39"/>
  <c r="AA864" i="39"/>
  <c r="AC864" i="39" s="1"/>
  <c r="Z864" i="39"/>
  <c r="Y864" i="39"/>
  <c r="AB863" i="39"/>
  <c r="AA863" i="39"/>
  <c r="AC863" i="39" s="1"/>
  <c r="Z863" i="39"/>
  <c r="Y863" i="39"/>
  <c r="AB862" i="39"/>
  <c r="AA862" i="39"/>
  <c r="AC862" i="39" s="1"/>
  <c r="Z862" i="39"/>
  <c r="Y862" i="39"/>
  <c r="AB861" i="39"/>
  <c r="AA861" i="39"/>
  <c r="AC861" i="39" s="1"/>
  <c r="Z861" i="39"/>
  <c r="Y861" i="39"/>
  <c r="AB860" i="39"/>
  <c r="AA860" i="39"/>
  <c r="AC860" i="39" s="1"/>
  <c r="Z860" i="39"/>
  <c r="Y860" i="39"/>
  <c r="AB859" i="39"/>
  <c r="AA859" i="39"/>
  <c r="AC859" i="39" s="1"/>
  <c r="Z859" i="39"/>
  <c r="Y859" i="39"/>
  <c r="AB858" i="39"/>
  <c r="AA858" i="39"/>
  <c r="AC858" i="39" s="1"/>
  <c r="Z858" i="39"/>
  <c r="Y858" i="39"/>
  <c r="AB857" i="39"/>
  <c r="AA857" i="39"/>
  <c r="AC857" i="39" s="1"/>
  <c r="Z857" i="39"/>
  <c r="Y857" i="39"/>
  <c r="AB856" i="39"/>
  <c r="AA856" i="39"/>
  <c r="AC856" i="39" s="1"/>
  <c r="Z856" i="39"/>
  <c r="Y856" i="39"/>
  <c r="AB855" i="39"/>
  <c r="AA855" i="39"/>
  <c r="AC855" i="39" s="1"/>
  <c r="Z855" i="39"/>
  <c r="Y855" i="39"/>
  <c r="AB854" i="39"/>
  <c r="AA854" i="39"/>
  <c r="AC854" i="39" s="1"/>
  <c r="Z854" i="39"/>
  <c r="Y854" i="39"/>
  <c r="AB853" i="39"/>
  <c r="AA853" i="39"/>
  <c r="AC853" i="39" s="1"/>
  <c r="Z853" i="39"/>
  <c r="Y853" i="39"/>
  <c r="AB852" i="39"/>
  <c r="AA852" i="39"/>
  <c r="AC852" i="39" s="1"/>
  <c r="Z852" i="39"/>
  <c r="Y852" i="39"/>
  <c r="AB851" i="39"/>
  <c r="AA851" i="39"/>
  <c r="AC851" i="39" s="1"/>
  <c r="Z851" i="39"/>
  <c r="Y851" i="39"/>
  <c r="AB850" i="39"/>
  <c r="AA850" i="39"/>
  <c r="AC850" i="39" s="1"/>
  <c r="Z850" i="39"/>
  <c r="Y850" i="39"/>
  <c r="AB849" i="39"/>
  <c r="AA849" i="39"/>
  <c r="AC849" i="39" s="1"/>
  <c r="Z849" i="39"/>
  <c r="Y849" i="39"/>
  <c r="AB848" i="39"/>
  <c r="AA848" i="39"/>
  <c r="AC848" i="39" s="1"/>
  <c r="Z848" i="39"/>
  <c r="Y848" i="39"/>
  <c r="AB847" i="39"/>
  <c r="AA847" i="39"/>
  <c r="AC847" i="39" s="1"/>
  <c r="Z847" i="39"/>
  <c r="Y847" i="39"/>
  <c r="AB846" i="39"/>
  <c r="AA846" i="39"/>
  <c r="AC846" i="39" s="1"/>
  <c r="Z846" i="39"/>
  <c r="Y846" i="39"/>
  <c r="AB845" i="39"/>
  <c r="AA845" i="39"/>
  <c r="AC845" i="39" s="1"/>
  <c r="Z845" i="39"/>
  <c r="Y845" i="39"/>
  <c r="AB844" i="39"/>
  <c r="AA844" i="39"/>
  <c r="AC844" i="39" s="1"/>
  <c r="Z844" i="39"/>
  <c r="Y844" i="39"/>
  <c r="AB843" i="39"/>
  <c r="AA843" i="39"/>
  <c r="AC843" i="39" s="1"/>
  <c r="Z843" i="39"/>
  <c r="Y843" i="39"/>
  <c r="AB842" i="39"/>
  <c r="AA842" i="39"/>
  <c r="AC842" i="39" s="1"/>
  <c r="Z842" i="39"/>
  <c r="Y842" i="39"/>
  <c r="AB841" i="39"/>
  <c r="AA841" i="39"/>
  <c r="AC841" i="39" s="1"/>
  <c r="Z841" i="39"/>
  <c r="Y841" i="39"/>
  <c r="AB840" i="39"/>
  <c r="AA840" i="39"/>
  <c r="AC840" i="39" s="1"/>
  <c r="Z840" i="39"/>
  <c r="Y840" i="39"/>
  <c r="AB839" i="39"/>
  <c r="AA839" i="39"/>
  <c r="AC839" i="39" s="1"/>
  <c r="Z839" i="39"/>
  <c r="Y839" i="39"/>
  <c r="AB838" i="39"/>
  <c r="AA838" i="39"/>
  <c r="AC838" i="39" s="1"/>
  <c r="Z838" i="39"/>
  <c r="Y838" i="39"/>
  <c r="AB837" i="39"/>
  <c r="AA837" i="39"/>
  <c r="AC837" i="39" s="1"/>
  <c r="Z837" i="39"/>
  <c r="Y837" i="39"/>
  <c r="AB836" i="39"/>
  <c r="AA836" i="39"/>
  <c r="AC836" i="39" s="1"/>
  <c r="Z836" i="39"/>
  <c r="Y836" i="39"/>
  <c r="AB835" i="39"/>
  <c r="AA835" i="39"/>
  <c r="AC835" i="39" s="1"/>
  <c r="Z835" i="39"/>
  <c r="Y835" i="39"/>
  <c r="AB834" i="39"/>
  <c r="AA834" i="39"/>
  <c r="AC834" i="39" s="1"/>
  <c r="Z834" i="39"/>
  <c r="Y834" i="39"/>
  <c r="AB833" i="39"/>
  <c r="AA833" i="39"/>
  <c r="AC833" i="39" s="1"/>
  <c r="Z833" i="39"/>
  <c r="Y833" i="39"/>
  <c r="AB832" i="39"/>
  <c r="AA832" i="39"/>
  <c r="AC832" i="39" s="1"/>
  <c r="Z832" i="39"/>
  <c r="Y832" i="39"/>
  <c r="AB831" i="39"/>
  <c r="AA831" i="39"/>
  <c r="AC831" i="39" s="1"/>
  <c r="Z831" i="39"/>
  <c r="Y831" i="39"/>
  <c r="AB830" i="39"/>
  <c r="AA830" i="39"/>
  <c r="AC830" i="39" s="1"/>
  <c r="Z830" i="39"/>
  <c r="Y830" i="39"/>
  <c r="AB829" i="39"/>
  <c r="AA829" i="39"/>
  <c r="AC829" i="39" s="1"/>
  <c r="Z829" i="39"/>
  <c r="Y829" i="39"/>
  <c r="AB828" i="39"/>
  <c r="AA828" i="39"/>
  <c r="AC828" i="39" s="1"/>
  <c r="Z828" i="39"/>
  <c r="Y828" i="39"/>
  <c r="AB827" i="39"/>
  <c r="AA827" i="39"/>
  <c r="AC827" i="39" s="1"/>
  <c r="Z827" i="39"/>
  <c r="Y827" i="39"/>
  <c r="AB826" i="39"/>
  <c r="AA826" i="39"/>
  <c r="AC826" i="39" s="1"/>
  <c r="Z826" i="39"/>
  <c r="Y826" i="39"/>
  <c r="AB825" i="39"/>
  <c r="AA825" i="39"/>
  <c r="AC825" i="39" s="1"/>
  <c r="Z825" i="39"/>
  <c r="Y825" i="39"/>
  <c r="AB824" i="39"/>
  <c r="AA824" i="39"/>
  <c r="AC824" i="39" s="1"/>
  <c r="Z824" i="39"/>
  <c r="Y824" i="39"/>
  <c r="AB823" i="39"/>
  <c r="AA823" i="39"/>
  <c r="AC823" i="39" s="1"/>
  <c r="Z823" i="39"/>
  <c r="Y823" i="39"/>
  <c r="AB822" i="39"/>
  <c r="AA822" i="39"/>
  <c r="AC822" i="39" s="1"/>
  <c r="Z822" i="39"/>
  <c r="Y822" i="39"/>
  <c r="AB821" i="39"/>
  <c r="AA821" i="39"/>
  <c r="AC821" i="39" s="1"/>
  <c r="Z821" i="39"/>
  <c r="Y821" i="39"/>
  <c r="AB820" i="39"/>
  <c r="AA820" i="39"/>
  <c r="AC820" i="39" s="1"/>
  <c r="Z820" i="39"/>
  <c r="Y820" i="39"/>
  <c r="AB819" i="39"/>
  <c r="AA819" i="39"/>
  <c r="AC819" i="39" s="1"/>
  <c r="Z819" i="39"/>
  <c r="Y819" i="39"/>
  <c r="AB818" i="39"/>
  <c r="AA818" i="39"/>
  <c r="AC818" i="39" s="1"/>
  <c r="Z818" i="39"/>
  <c r="Y818" i="39"/>
  <c r="AB817" i="39"/>
  <c r="AA817" i="39"/>
  <c r="AC817" i="39" s="1"/>
  <c r="Z817" i="39"/>
  <c r="Y817" i="39"/>
  <c r="AB816" i="39"/>
  <c r="AA816" i="39"/>
  <c r="AC816" i="39" s="1"/>
  <c r="Z816" i="39"/>
  <c r="Y816" i="39"/>
  <c r="AB815" i="39"/>
  <c r="AA815" i="39"/>
  <c r="AC815" i="39" s="1"/>
  <c r="Z815" i="39"/>
  <c r="Y815" i="39"/>
  <c r="AB814" i="39"/>
  <c r="AA814" i="39"/>
  <c r="AC814" i="39" s="1"/>
  <c r="Z814" i="39"/>
  <c r="Y814" i="39"/>
  <c r="AB813" i="39"/>
  <c r="AA813" i="39"/>
  <c r="AC813" i="39" s="1"/>
  <c r="Z813" i="39"/>
  <c r="Y813" i="39"/>
  <c r="AB812" i="39"/>
  <c r="AA812" i="39"/>
  <c r="AC812" i="39" s="1"/>
  <c r="Z812" i="39"/>
  <c r="Y812" i="39"/>
  <c r="AB811" i="39"/>
  <c r="AA811" i="39"/>
  <c r="AC811" i="39" s="1"/>
  <c r="Z811" i="39"/>
  <c r="Y811" i="39"/>
  <c r="AB810" i="39"/>
  <c r="AA810" i="39"/>
  <c r="AC810" i="39" s="1"/>
  <c r="Z810" i="39"/>
  <c r="Y810" i="39"/>
  <c r="AB809" i="39"/>
  <c r="AA809" i="39"/>
  <c r="AC809" i="39" s="1"/>
  <c r="Z809" i="39"/>
  <c r="Y809" i="39"/>
  <c r="AB808" i="39"/>
  <c r="AA808" i="39"/>
  <c r="AC808" i="39" s="1"/>
  <c r="Z808" i="39"/>
  <c r="Y808" i="39"/>
  <c r="AB807" i="39"/>
  <c r="AA807" i="39"/>
  <c r="AC807" i="39" s="1"/>
  <c r="Z807" i="39"/>
  <c r="Y807" i="39"/>
  <c r="AB806" i="39"/>
  <c r="AA806" i="39"/>
  <c r="AC806" i="39" s="1"/>
  <c r="Z806" i="39"/>
  <c r="Y806" i="39"/>
  <c r="AB805" i="39"/>
  <c r="AA805" i="39"/>
  <c r="AC805" i="39" s="1"/>
  <c r="Z805" i="39"/>
  <c r="Y805" i="39"/>
  <c r="AB804" i="39"/>
  <c r="AA804" i="39"/>
  <c r="AC804" i="39" s="1"/>
  <c r="Z804" i="39"/>
  <c r="Y804" i="39"/>
  <c r="AB803" i="39"/>
  <c r="AA803" i="39"/>
  <c r="AC803" i="39" s="1"/>
  <c r="Z803" i="39"/>
  <c r="Y803" i="39"/>
  <c r="AB802" i="39"/>
  <c r="AA802" i="39"/>
  <c r="AC802" i="39" s="1"/>
  <c r="Z802" i="39"/>
  <c r="Y802" i="39"/>
  <c r="AB801" i="39"/>
  <c r="AA801" i="39"/>
  <c r="AC801" i="39" s="1"/>
  <c r="Z801" i="39"/>
  <c r="Y801" i="39"/>
  <c r="AB800" i="39"/>
  <c r="AA800" i="39"/>
  <c r="AC800" i="39" s="1"/>
  <c r="Z800" i="39"/>
  <c r="Y800" i="39"/>
  <c r="AB799" i="39"/>
  <c r="AA799" i="39"/>
  <c r="AC799" i="39" s="1"/>
  <c r="Z799" i="39"/>
  <c r="Y799" i="39"/>
  <c r="AB798" i="39"/>
  <c r="AA798" i="39"/>
  <c r="AC798" i="39" s="1"/>
  <c r="Z798" i="39"/>
  <c r="Y798" i="39"/>
  <c r="AB797" i="39"/>
  <c r="AA797" i="39"/>
  <c r="AC797" i="39" s="1"/>
  <c r="Z797" i="39"/>
  <c r="Y797" i="39"/>
  <c r="AB796" i="39"/>
  <c r="AA796" i="39"/>
  <c r="AC796" i="39" s="1"/>
  <c r="Z796" i="39"/>
  <c r="Y796" i="39"/>
  <c r="AB795" i="39"/>
  <c r="AA795" i="39"/>
  <c r="AC795" i="39" s="1"/>
  <c r="Z795" i="39"/>
  <c r="Y795" i="39"/>
  <c r="AB794" i="39"/>
  <c r="AA794" i="39"/>
  <c r="AC794" i="39" s="1"/>
  <c r="Z794" i="39"/>
  <c r="Y794" i="39"/>
  <c r="AB793" i="39"/>
  <c r="AA793" i="39"/>
  <c r="AC793" i="39" s="1"/>
  <c r="Z793" i="39"/>
  <c r="Y793" i="39"/>
  <c r="AB792" i="39"/>
  <c r="AA792" i="39"/>
  <c r="AC792" i="39" s="1"/>
  <c r="Z792" i="39"/>
  <c r="Y792" i="39"/>
  <c r="AB791" i="39"/>
  <c r="AA791" i="39"/>
  <c r="AC791" i="39" s="1"/>
  <c r="Z791" i="39"/>
  <c r="Y791" i="39"/>
  <c r="AB790" i="39"/>
  <c r="AA790" i="39"/>
  <c r="AC790" i="39" s="1"/>
  <c r="Z790" i="39"/>
  <c r="Y790" i="39"/>
  <c r="AB789" i="39"/>
  <c r="AA789" i="39"/>
  <c r="AC789" i="39" s="1"/>
  <c r="Z789" i="39"/>
  <c r="Y789" i="39"/>
  <c r="AB788" i="39"/>
  <c r="AA788" i="39"/>
  <c r="AC788" i="39" s="1"/>
  <c r="Z788" i="39"/>
  <c r="Y788" i="39"/>
  <c r="AB787" i="39"/>
  <c r="AA787" i="39"/>
  <c r="AC787" i="39" s="1"/>
  <c r="Z787" i="39"/>
  <c r="Y787" i="39"/>
  <c r="AB786" i="39"/>
  <c r="AA786" i="39"/>
  <c r="AC786" i="39" s="1"/>
  <c r="Z786" i="39"/>
  <c r="Y786" i="39"/>
  <c r="AB785" i="39"/>
  <c r="AA785" i="39"/>
  <c r="AC785" i="39" s="1"/>
  <c r="Z785" i="39"/>
  <c r="Y785" i="39"/>
  <c r="AB784" i="39"/>
  <c r="AA784" i="39"/>
  <c r="AC784" i="39" s="1"/>
  <c r="Z784" i="39"/>
  <c r="Y784" i="39"/>
  <c r="AB783" i="39"/>
  <c r="AA783" i="39"/>
  <c r="AC783" i="39" s="1"/>
  <c r="Z783" i="39"/>
  <c r="Y783" i="39"/>
  <c r="AB782" i="39"/>
  <c r="AA782" i="39"/>
  <c r="AC782" i="39" s="1"/>
  <c r="Z782" i="39"/>
  <c r="Y782" i="39"/>
  <c r="AB781" i="39"/>
  <c r="AA781" i="39"/>
  <c r="AC781" i="39" s="1"/>
  <c r="Z781" i="39"/>
  <c r="Y781" i="39"/>
  <c r="AB780" i="39"/>
  <c r="AA780" i="39"/>
  <c r="AC780" i="39" s="1"/>
  <c r="Z780" i="39"/>
  <c r="Y780" i="39"/>
  <c r="AB779" i="39"/>
  <c r="AA779" i="39"/>
  <c r="AC779" i="39" s="1"/>
  <c r="Z779" i="39"/>
  <c r="Y779" i="39"/>
  <c r="AB778" i="39"/>
  <c r="AA778" i="39"/>
  <c r="AC778" i="39" s="1"/>
  <c r="Z778" i="39"/>
  <c r="Y778" i="39"/>
  <c r="AB777" i="39"/>
  <c r="AA777" i="39"/>
  <c r="AC777" i="39" s="1"/>
  <c r="Z777" i="39"/>
  <c r="Y777" i="39"/>
  <c r="AB776" i="39"/>
  <c r="AA776" i="39"/>
  <c r="AC776" i="39" s="1"/>
  <c r="Z776" i="39"/>
  <c r="Y776" i="39"/>
  <c r="AB775" i="39"/>
  <c r="AA775" i="39"/>
  <c r="AC775" i="39" s="1"/>
  <c r="Z775" i="39"/>
  <c r="Y775" i="39"/>
  <c r="AB774" i="39"/>
  <c r="AA774" i="39"/>
  <c r="AC774" i="39" s="1"/>
  <c r="Z774" i="39"/>
  <c r="Y774" i="39"/>
  <c r="AB773" i="39"/>
  <c r="AA773" i="39"/>
  <c r="AC773" i="39" s="1"/>
  <c r="Z773" i="39"/>
  <c r="Y773" i="39"/>
  <c r="AB772" i="39"/>
  <c r="AA772" i="39"/>
  <c r="AC772" i="39" s="1"/>
  <c r="Z772" i="39"/>
  <c r="Y772" i="39"/>
  <c r="AB771" i="39"/>
  <c r="AA771" i="39"/>
  <c r="AC771" i="39" s="1"/>
  <c r="Z771" i="39"/>
  <c r="Y771" i="39"/>
  <c r="AB770" i="39"/>
  <c r="AA770" i="39"/>
  <c r="AC770" i="39" s="1"/>
  <c r="Z770" i="39"/>
  <c r="Y770" i="39"/>
  <c r="AB769" i="39"/>
  <c r="AA769" i="39"/>
  <c r="AC769" i="39" s="1"/>
  <c r="Z769" i="39"/>
  <c r="Y769" i="39"/>
  <c r="AB768" i="39"/>
  <c r="AA768" i="39"/>
  <c r="AC768" i="39" s="1"/>
  <c r="Z768" i="39"/>
  <c r="Y768" i="39"/>
  <c r="AB767" i="39"/>
  <c r="AA767" i="39"/>
  <c r="AC767" i="39" s="1"/>
  <c r="Z767" i="39"/>
  <c r="Y767" i="39"/>
  <c r="AB766" i="39"/>
  <c r="AA766" i="39"/>
  <c r="AC766" i="39" s="1"/>
  <c r="Z766" i="39"/>
  <c r="Y766" i="39"/>
  <c r="AB765" i="39"/>
  <c r="AA765" i="39"/>
  <c r="AC765" i="39" s="1"/>
  <c r="Z765" i="39"/>
  <c r="Y765" i="39"/>
  <c r="AB764" i="39"/>
  <c r="AA764" i="39"/>
  <c r="AC764" i="39" s="1"/>
  <c r="Z764" i="39"/>
  <c r="Y764" i="39"/>
  <c r="AB763" i="39"/>
  <c r="AA763" i="39"/>
  <c r="AC763" i="39" s="1"/>
  <c r="Z763" i="39"/>
  <c r="Y763" i="39"/>
  <c r="AB762" i="39"/>
  <c r="AA762" i="39"/>
  <c r="AC762" i="39" s="1"/>
  <c r="Z762" i="39"/>
  <c r="Y762" i="39"/>
  <c r="AB761" i="39"/>
  <c r="AA761" i="39"/>
  <c r="AC761" i="39" s="1"/>
  <c r="Z761" i="39"/>
  <c r="Y761" i="39"/>
  <c r="AB760" i="39"/>
  <c r="AA760" i="39"/>
  <c r="AC760" i="39" s="1"/>
  <c r="Z760" i="39"/>
  <c r="Y760" i="39"/>
  <c r="AB759" i="39"/>
  <c r="AA759" i="39"/>
  <c r="AC759" i="39" s="1"/>
  <c r="Z759" i="39"/>
  <c r="Y759" i="39"/>
  <c r="AB758" i="39"/>
  <c r="AA758" i="39"/>
  <c r="AC758" i="39" s="1"/>
  <c r="Z758" i="39"/>
  <c r="Y758" i="39"/>
  <c r="AB757" i="39"/>
  <c r="AA757" i="39"/>
  <c r="AC757" i="39" s="1"/>
  <c r="Z757" i="39"/>
  <c r="Y757" i="39"/>
  <c r="AB756" i="39"/>
  <c r="AA756" i="39"/>
  <c r="AC756" i="39" s="1"/>
  <c r="Z756" i="39"/>
  <c r="Y756" i="39"/>
  <c r="AB755" i="39"/>
  <c r="AA755" i="39"/>
  <c r="AC755" i="39" s="1"/>
  <c r="Z755" i="39"/>
  <c r="Y755" i="39"/>
  <c r="AB754" i="39"/>
  <c r="AA754" i="39"/>
  <c r="AC754" i="39" s="1"/>
  <c r="Z754" i="39"/>
  <c r="Y754" i="39"/>
  <c r="AB753" i="39"/>
  <c r="AA753" i="39"/>
  <c r="AC753" i="39" s="1"/>
  <c r="Z753" i="39"/>
  <c r="Y753" i="39"/>
  <c r="AB752" i="39"/>
  <c r="AA752" i="39"/>
  <c r="AC752" i="39" s="1"/>
  <c r="Z752" i="39"/>
  <c r="Y752" i="39"/>
  <c r="AB751" i="39"/>
  <c r="AA751" i="39"/>
  <c r="AC751" i="39" s="1"/>
  <c r="Z751" i="39"/>
  <c r="Y751" i="39"/>
  <c r="AB750" i="39"/>
  <c r="AA750" i="39"/>
  <c r="AC750" i="39" s="1"/>
  <c r="Z750" i="39"/>
  <c r="Y750" i="39"/>
  <c r="AB749" i="39"/>
  <c r="AA749" i="39"/>
  <c r="AC749" i="39" s="1"/>
  <c r="Z749" i="39"/>
  <c r="Y749" i="39"/>
  <c r="AB748" i="39"/>
  <c r="AA748" i="39"/>
  <c r="AC748" i="39" s="1"/>
  <c r="Z748" i="39"/>
  <c r="Y748" i="39"/>
  <c r="AB747" i="39"/>
  <c r="AA747" i="39"/>
  <c r="AC747" i="39" s="1"/>
  <c r="Z747" i="39"/>
  <c r="Y747" i="39"/>
  <c r="AB746" i="39"/>
  <c r="AA746" i="39"/>
  <c r="AC746" i="39" s="1"/>
  <c r="Z746" i="39"/>
  <c r="Y746" i="39"/>
  <c r="AB745" i="39"/>
  <c r="AA745" i="39"/>
  <c r="AC745" i="39" s="1"/>
  <c r="Z745" i="39"/>
  <c r="Y745" i="39"/>
  <c r="AB744" i="39"/>
  <c r="AA744" i="39"/>
  <c r="AC744" i="39" s="1"/>
  <c r="Z744" i="39"/>
  <c r="Y744" i="39"/>
  <c r="AB743" i="39"/>
  <c r="AA743" i="39"/>
  <c r="AC743" i="39" s="1"/>
  <c r="Z743" i="39"/>
  <c r="Y743" i="39"/>
  <c r="AB742" i="39"/>
  <c r="AA742" i="39"/>
  <c r="AC742" i="39" s="1"/>
  <c r="Z742" i="39"/>
  <c r="Y742" i="39"/>
  <c r="AB741" i="39"/>
  <c r="AA741" i="39"/>
  <c r="AC741" i="39" s="1"/>
  <c r="Z741" i="39"/>
  <c r="Y741" i="39"/>
  <c r="AB740" i="39"/>
  <c r="AA740" i="39"/>
  <c r="AC740" i="39" s="1"/>
  <c r="Z740" i="39"/>
  <c r="Y740" i="39"/>
  <c r="AB739" i="39"/>
  <c r="AA739" i="39"/>
  <c r="AC739" i="39" s="1"/>
  <c r="Z739" i="39"/>
  <c r="Y739" i="39"/>
  <c r="AB738" i="39"/>
  <c r="AA738" i="39"/>
  <c r="AC738" i="39" s="1"/>
  <c r="Z738" i="39"/>
  <c r="Y738" i="39"/>
  <c r="AB737" i="39"/>
  <c r="AA737" i="39"/>
  <c r="AC737" i="39" s="1"/>
  <c r="Z737" i="39"/>
  <c r="Y737" i="39"/>
  <c r="AB736" i="39"/>
  <c r="AA736" i="39"/>
  <c r="AC736" i="39" s="1"/>
  <c r="Z736" i="39"/>
  <c r="Y736" i="39"/>
  <c r="AB735" i="39"/>
  <c r="AA735" i="39"/>
  <c r="AC735" i="39" s="1"/>
  <c r="Z735" i="39"/>
  <c r="Y735" i="39"/>
  <c r="AB734" i="39"/>
  <c r="AA734" i="39"/>
  <c r="AC734" i="39" s="1"/>
  <c r="Z734" i="39"/>
  <c r="Y734" i="39"/>
  <c r="AB733" i="39"/>
  <c r="AA733" i="39"/>
  <c r="AC733" i="39" s="1"/>
  <c r="Z733" i="39"/>
  <c r="Y733" i="39"/>
  <c r="AB732" i="39"/>
  <c r="AA732" i="39"/>
  <c r="AC732" i="39" s="1"/>
  <c r="Z732" i="39"/>
  <c r="Y732" i="39"/>
  <c r="AB731" i="39"/>
  <c r="AA731" i="39"/>
  <c r="AC731" i="39" s="1"/>
  <c r="Z731" i="39"/>
  <c r="Y731" i="39"/>
  <c r="AB730" i="39"/>
  <c r="AA730" i="39"/>
  <c r="AC730" i="39" s="1"/>
  <c r="Z730" i="39"/>
  <c r="Y730" i="39"/>
  <c r="AB729" i="39"/>
  <c r="AA729" i="39"/>
  <c r="AC729" i="39" s="1"/>
  <c r="Z729" i="39"/>
  <c r="Y729" i="39"/>
  <c r="AB728" i="39"/>
  <c r="AA728" i="39"/>
  <c r="AC728" i="39" s="1"/>
  <c r="Z728" i="39"/>
  <c r="Y728" i="39"/>
  <c r="AB727" i="39"/>
  <c r="AA727" i="39"/>
  <c r="AC727" i="39" s="1"/>
  <c r="Z727" i="39"/>
  <c r="Y727" i="39"/>
  <c r="AB726" i="39"/>
  <c r="AA726" i="39"/>
  <c r="AC726" i="39" s="1"/>
  <c r="Z726" i="39"/>
  <c r="Y726" i="39"/>
  <c r="AB725" i="39"/>
  <c r="AA725" i="39"/>
  <c r="AC725" i="39" s="1"/>
  <c r="Z725" i="39"/>
  <c r="Y725" i="39"/>
  <c r="AB724" i="39"/>
  <c r="AA724" i="39"/>
  <c r="AC724" i="39" s="1"/>
  <c r="Z724" i="39"/>
  <c r="Y724" i="39"/>
  <c r="AB723" i="39"/>
  <c r="AA723" i="39"/>
  <c r="AC723" i="39" s="1"/>
  <c r="Z723" i="39"/>
  <c r="Y723" i="39"/>
  <c r="AB722" i="39"/>
  <c r="AA722" i="39"/>
  <c r="AC722" i="39" s="1"/>
  <c r="Z722" i="39"/>
  <c r="Y722" i="39"/>
  <c r="AB721" i="39"/>
  <c r="AA721" i="39"/>
  <c r="AC721" i="39" s="1"/>
  <c r="Z721" i="39"/>
  <c r="Y721" i="39"/>
  <c r="AB720" i="39"/>
  <c r="AA720" i="39"/>
  <c r="AC720" i="39" s="1"/>
  <c r="Z720" i="39"/>
  <c r="Y720" i="39"/>
  <c r="AB719" i="39"/>
  <c r="AA719" i="39"/>
  <c r="AC719" i="39" s="1"/>
  <c r="Z719" i="39"/>
  <c r="Y719" i="39"/>
  <c r="AB718" i="39"/>
  <c r="AA718" i="39"/>
  <c r="AC718" i="39" s="1"/>
  <c r="Z718" i="39"/>
  <c r="Y718" i="39"/>
  <c r="AB717" i="39"/>
  <c r="AA717" i="39"/>
  <c r="AC717" i="39" s="1"/>
  <c r="Z717" i="39"/>
  <c r="Y717" i="39"/>
  <c r="AB716" i="39"/>
  <c r="AA716" i="39"/>
  <c r="AC716" i="39" s="1"/>
  <c r="Z716" i="39"/>
  <c r="Y716" i="39"/>
  <c r="AB715" i="39"/>
  <c r="AA715" i="39"/>
  <c r="AC715" i="39" s="1"/>
  <c r="Z715" i="39"/>
  <c r="Y715" i="39"/>
  <c r="AB714" i="39"/>
  <c r="AA714" i="39"/>
  <c r="AC714" i="39" s="1"/>
  <c r="Z714" i="39"/>
  <c r="Y714" i="39"/>
  <c r="AB713" i="39"/>
  <c r="AA713" i="39"/>
  <c r="AC713" i="39" s="1"/>
  <c r="Z713" i="39"/>
  <c r="Y713" i="39"/>
  <c r="AB712" i="39"/>
  <c r="AA712" i="39"/>
  <c r="AC712" i="39" s="1"/>
  <c r="Z712" i="39"/>
  <c r="Y712" i="39"/>
  <c r="AB711" i="39"/>
  <c r="AA711" i="39"/>
  <c r="AC711" i="39" s="1"/>
  <c r="Z711" i="39"/>
  <c r="Y711" i="39"/>
  <c r="AB710" i="39"/>
  <c r="AA710" i="39"/>
  <c r="AC710" i="39" s="1"/>
  <c r="Z710" i="39"/>
  <c r="Y710" i="39"/>
  <c r="AB709" i="39"/>
  <c r="AA709" i="39"/>
  <c r="AC709" i="39" s="1"/>
  <c r="Z709" i="39"/>
  <c r="Y709" i="39"/>
  <c r="AB708" i="39"/>
  <c r="AA708" i="39"/>
  <c r="AC708" i="39" s="1"/>
  <c r="Z708" i="39"/>
  <c r="Y708" i="39"/>
  <c r="AB707" i="39"/>
  <c r="AA707" i="39"/>
  <c r="AC707" i="39" s="1"/>
  <c r="Z707" i="39"/>
  <c r="Y707" i="39"/>
  <c r="AB706" i="39"/>
  <c r="AA706" i="39"/>
  <c r="AC706" i="39" s="1"/>
  <c r="Z706" i="39"/>
  <c r="Y706" i="39"/>
  <c r="AB705" i="39"/>
  <c r="AA705" i="39"/>
  <c r="AC705" i="39" s="1"/>
  <c r="Z705" i="39"/>
  <c r="Y705" i="39"/>
  <c r="AB704" i="39"/>
  <c r="AA704" i="39"/>
  <c r="AC704" i="39" s="1"/>
  <c r="Z704" i="39"/>
  <c r="Y704" i="39"/>
  <c r="AB703" i="39"/>
  <c r="AA703" i="39"/>
  <c r="AC703" i="39" s="1"/>
  <c r="Z703" i="39"/>
  <c r="Y703" i="39"/>
  <c r="AB702" i="39"/>
  <c r="AA702" i="39"/>
  <c r="AC702" i="39" s="1"/>
  <c r="Z702" i="39"/>
  <c r="Y702" i="39"/>
  <c r="AB701" i="39"/>
  <c r="AA701" i="39"/>
  <c r="AC701" i="39" s="1"/>
  <c r="Z701" i="39"/>
  <c r="Y701" i="39"/>
  <c r="AB700" i="39"/>
  <c r="AA700" i="39"/>
  <c r="AC700" i="39" s="1"/>
  <c r="Z700" i="39"/>
  <c r="Y700" i="39"/>
  <c r="AB699" i="39"/>
  <c r="AA699" i="39"/>
  <c r="AC699" i="39" s="1"/>
  <c r="Z699" i="39"/>
  <c r="Y699" i="39"/>
  <c r="AB698" i="39"/>
  <c r="AA698" i="39"/>
  <c r="AC698" i="39" s="1"/>
  <c r="Z698" i="39"/>
  <c r="Y698" i="39"/>
  <c r="AB697" i="39"/>
  <c r="AA697" i="39"/>
  <c r="AC697" i="39" s="1"/>
  <c r="Z697" i="39"/>
  <c r="Y697" i="39"/>
  <c r="AB696" i="39"/>
  <c r="AA696" i="39"/>
  <c r="AC696" i="39" s="1"/>
  <c r="Z696" i="39"/>
  <c r="Y696" i="39"/>
  <c r="AB695" i="39"/>
  <c r="AA695" i="39"/>
  <c r="AC695" i="39" s="1"/>
  <c r="Z695" i="39"/>
  <c r="Y695" i="39"/>
  <c r="AB694" i="39"/>
  <c r="AA694" i="39"/>
  <c r="AC694" i="39" s="1"/>
  <c r="Z694" i="39"/>
  <c r="Y694" i="39"/>
  <c r="AB693" i="39"/>
  <c r="AA693" i="39"/>
  <c r="AC693" i="39" s="1"/>
  <c r="Z693" i="39"/>
  <c r="Y693" i="39"/>
  <c r="AB692" i="39"/>
  <c r="AA692" i="39"/>
  <c r="AC692" i="39" s="1"/>
  <c r="Z692" i="39"/>
  <c r="Y692" i="39"/>
  <c r="AB691" i="39"/>
  <c r="AA691" i="39"/>
  <c r="AC691" i="39" s="1"/>
  <c r="Z691" i="39"/>
  <c r="Y691" i="39"/>
  <c r="AB690" i="39"/>
  <c r="AA690" i="39"/>
  <c r="AC690" i="39" s="1"/>
  <c r="Z690" i="39"/>
  <c r="Y690" i="39"/>
  <c r="AB689" i="39"/>
  <c r="AA689" i="39"/>
  <c r="AC689" i="39" s="1"/>
  <c r="Z689" i="39"/>
  <c r="Y689" i="39"/>
  <c r="AB688" i="39"/>
  <c r="AA688" i="39"/>
  <c r="AC688" i="39" s="1"/>
  <c r="Z688" i="39"/>
  <c r="Y688" i="39"/>
  <c r="AB687" i="39"/>
  <c r="AA687" i="39"/>
  <c r="AC687" i="39" s="1"/>
  <c r="Z687" i="39"/>
  <c r="Y687" i="39"/>
  <c r="AB686" i="39"/>
  <c r="AA686" i="39"/>
  <c r="AC686" i="39" s="1"/>
  <c r="Z686" i="39"/>
  <c r="Y686" i="39"/>
  <c r="AB685" i="39"/>
  <c r="AA685" i="39"/>
  <c r="AC685" i="39" s="1"/>
  <c r="Z685" i="39"/>
  <c r="Y685" i="39"/>
  <c r="AB684" i="39"/>
  <c r="AA684" i="39"/>
  <c r="AC684" i="39" s="1"/>
  <c r="Z684" i="39"/>
  <c r="Y684" i="39"/>
  <c r="AB683" i="39"/>
  <c r="AA683" i="39"/>
  <c r="AC683" i="39" s="1"/>
  <c r="Z683" i="39"/>
  <c r="Y683" i="39"/>
  <c r="AB682" i="39"/>
  <c r="AA682" i="39"/>
  <c r="AC682" i="39" s="1"/>
  <c r="Z682" i="39"/>
  <c r="Y682" i="39"/>
  <c r="AB681" i="39"/>
  <c r="AA681" i="39"/>
  <c r="AC681" i="39" s="1"/>
  <c r="Z681" i="39"/>
  <c r="Y681" i="39"/>
  <c r="AB680" i="39"/>
  <c r="AA680" i="39"/>
  <c r="AC680" i="39" s="1"/>
  <c r="Z680" i="39"/>
  <c r="Y680" i="39"/>
  <c r="AB679" i="39"/>
  <c r="AA679" i="39"/>
  <c r="AC679" i="39" s="1"/>
  <c r="Z679" i="39"/>
  <c r="Y679" i="39"/>
  <c r="AB678" i="39"/>
  <c r="AA678" i="39"/>
  <c r="AC678" i="39" s="1"/>
  <c r="Z678" i="39"/>
  <c r="Y678" i="39"/>
  <c r="AB677" i="39"/>
  <c r="AA677" i="39"/>
  <c r="AC677" i="39" s="1"/>
  <c r="Z677" i="39"/>
  <c r="Y677" i="39"/>
  <c r="AB676" i="39"/>
  <c r="AA676" i="39"/>
  <c r="AC676" i="39" s="1"/>
  <c r="Z676" i="39"/>
  <c r="Y676" i="39"/>
  <c r="AB675" i="39"/>
  <c r="AA675" i="39"/>
  <c r="AC675" i="39" s="1"/>
  <c r="Z675" i="39"/>
  <c r="Y675" i="39"/>
  <c r="AB674" i="39"/>
  <c r="AA674" i="39"/>
  <c r="AC674" i="39" s="1"/>
  <c r="Z674" i="39"/>
  <c r="Y674" i="39"/>
  <c r="AB673" i="39"/>
  <c r="AA673" i="39"/>
  <c r="AC673" i="39" s="1"/>
  <c r="Z673" i="39"/>
  <c r="Y673" i="39"/>
  <c r="AB672" i="39"/>
  <c r="AA672" i="39"/>
  <c r="AC672" i="39" s="1"/>
  <c r="Z672" i="39"/>
  <c r="Y672" i="39"/>
  <c r="AB671" i="39"/>
  <c r="AA671" i="39"/>
  <c r="AC671" i="39" s="1"/>
  <c r="Z671" i="39"/>
  <c r="Y671" i="39"/>
  <c r="AB670" i="39"/>
  <c r="AA670" i="39"/>
  <c r="AC670" i="39" s="1"/>
  <c r="Z670" i="39"/>
  <c r="Y670" i="39"/>
  <c r="AB669" i="39"/>
  <c r="AA669" i="39"/>
  <c r="AC669" i="39" s="1"/>
  <c r="Z669" i="39"/>
  <c r="Y669" i="39"/>
  <c r="AB668" i="39"/>
  <c r="AA668" i="39"/>
  <c r="AC668" i="39" s="1"/>
  <c r="Z668" i="39"/>
  <c r="Y668" i="39"/>
  <c r="AB667" i="39"/>
  <c r="AA667" i="39"/>
  <c r="AC667" i="39" s="1"/>
  <c r="Z667" i="39"/>
  <c r="Y667" i="39"/>
  <c r="AB666" i="39"/>
  <c r="AA666" i="39"/>
  <c r="AC666" i="39" s="1"/>
  <c r="Z666" i="39"/>
  <c r="Y666" i="39"/>
  <c r="AB665" i="39"/>
  <c r="AA665" i="39"/>
  <c r="AC665" i="39" s="1"/>
  <c r="Z665" i="39"/>
  <c r="Y665" i="39"/>
  <c r="AB664" i="39"/>
  <c r="AA664" i="39"/>
  <c r="AC664" i="39" s="1"/>
  <c r="Z664" i="39"/>
  <c r="Y664" i="39"/>
  <c r="AB663" i="39"/>
  <c r="AA663" i="39"/>
  <c r="AC663" i="39" s="1"/>
  <c r="Z663" i="39"/>
  <c r="Y663" i="39"/>
  <c r="AB662" i="39"/>
  <c r="AA662" i="39"/>
  <c r="AC662" i="39" s="1"/>
  <c r="Z662" i="39"/>
  <c r="Y662" i="39"/>
  <c r="AB661" i="39"/>
  <c r="AA661" i="39"/>
  <c r="AC661" i="39" s="1"/>
  <c r="Z661" i="39"/>
  <c r="Y661" i="39"/>
  <c r="AB660" i="39"/>
  <c r="AA660" i="39"/>
  <c r="AC660" i="39" s="1"/>
  <c r="Z660" i="39"/>
  <c r="Y660" i="39"/>
  <c r="AB659" i="39"/>
  <c r="AA659" i="39"/>
  <c r="AC659" i="39" s="1"/>
  <c r="Z659" i="39"/>
  <c r="Y659" i="39"/>
  <c r="AB658" i="39"/>
  <c r="AA658" i="39"/>
  <c r="AC658" i="39" s="1"/>
  <c r="Z658" i="39"/>
  <c r="Y658" i="39"/>
  <c r="AB657" i="39"/>
  <c r="AA657" i="39"/>
  <c r="AC657" i="39" s="1"/>
  <c r="Z657" i="39"/>
  <c r="Y657" i="39"/>
  <c r="AB656" i="39"/>
  <c r="AA656" i="39"/>
  <c r="AC656" i="39" s="1"/>
  <c r="Z656" i="39"/>
  <c r="Y656" i="39"/>
  <c r="AB655" i="39"/>
  <c r="AA655" i="39"/>
  <c r="AC655" i="39" s="1"/>
  <c r="Z655" i="39"/>
  <c r="Y655" i="39"/>
  <c r="AB654" i="39"/>
  <c r="AA654" i="39"/>
  <c r="AC654" i="39" s="1"/>
  <c r="Z654" i="39"/>
  <c r="Y654" i="39"/>
  <c r="AB653" i="39"/>
  <c r="AA653" i="39"/>
  <c r="AC653" i="39" s="1"/>
  <c r="Z653" i="39"/>
  <c r="Y653" i="39"/>
  <c r="AB652" i="39"/>
  <c r="AA652" i="39"/>
  <c r="AC652" i="39" s="1"/>
  <c r="Z652" i="39"/>
  <c r="Y652" i="39"/>
  <c r="AB651" i="39"/>
  <c r="AA651" i="39"/>
  <c r="AC651" i="39" s="1"/>
  <c r="Z651" i="39"/>
  <c r="Y651" i="39"/>
  <c r="AB650" i="39"/>
  <c r="AA650" i="39"/>
  <c r="AC650" i="39" s="1"/>
  <c r="Z650" i="39"/>
  <c r="Y650" i="39"/>
  <c r="AB649" i="39"/>
  <c r="AA649" i="39"/>
  <c r="AC649" i="39" s="1"/>
  <c r="Z649" i="39"/>
  <c r="Y649" i="39"/>
  <c r="AB648" i="39"/>
  <c r="AA648" i="39"/>
  <c r="AC648" i="39" s="1"/>
  <c r="Z648" i="39"/>
  <c r="Y648" i="39"/>
  <c r="AB647" i="39"/>
  <c r="AA647" i="39"/>
  <c r="AC647" i="39" s="1"/>
  <c r="Z647" i="39"/>
  <c r="Y647" i="39"/>
  <c r="AB646" i="39"/>
  <c r="AA646" i="39"/>
  <c r="AC646" i="39" s="1"/>
  <c r="Z646" i="39"/>
  <c r="Y646" i="39"/>
  <c r="AB645" i="39"/>
  <c r="AA645" i="39"/>
  <c r="AC645" i="39" s="1"/>
  <c r="Z645" i="39"/>
  <c r="Y645" i="39"/>
  <c r="AB644" i="39"/>
  <c r="AA644" i="39"/>
  <c r="AC644" i="39" s="1"/>
  <c r="Z644" i="39"/>
  <c r="Y644" i="39"/>
  <c r="AB643" i="39"/>
  <c r="AA643" i="39"/>
  <c r="AC643" i="39" s="1"/>
  <c r="Z643" i="39"/>
  <c r="Y643" i="39"/>
  <c r="AB642" i="39"/>
  <c r="AA642" i="39"/>
  <c r="AC642" i="39" s="1"/>
  <c r="Z642" i="39"/>
  <c r="Y642" i="39"/>
  <c r="AB641" i="39"/>
  <c r="AA641" i="39"/>
  <c r="AC641" i="39" s="1"/>
  <c r="Z641" i="39"/>
  <c r="Y641" i="39"/>
  <c r="AB640" i="39"/>
  <c r="AA640" i="39"/>
  <c r="AC640" i="39" s="1"/>
  <c r="Z640" i="39"/>
  <c r="Y640" i="39"/>
  <c r="AB639" i="39"/>
  <c r="AA639" i="39"/>
  <c r="AC639" i="39" s="1"/>
  <c r="Z639" i="39"/>
  <c r="Y639" i="39"/>
  <c r="AB638" i="39"/>
  <c r="AA638" i="39"/>
  <c r="AC638" i="39" s="1"/>
  <c r="Z638" i="39"/>
  <c r="Y638" i="39"/>
  <c r="AB637" i="39"/>
  <c r="AA637" i="39"/>
  <c r="AC637" i="39" s="1"/>
  <c r="Z637" i="39"/>
  <c r="Y637" i="39"/>
  <c r="AB636" i="39"/>
  <c r="AA636" i="39"/>
  <c r="AC636" i="39" s="1"/>
  <c r="Z636" i="39"/>
  <c r="Y636" i="39"/>
  <c r="AB635" i="39"/>
  <c r="AA635" i="39"/>
  <c r="AC635" i="39" s="1"/>
  <c r="Z635" i="39"/>
  <c r="Y635" i="39"/>
  <c r="AB634" i="39"/>
  <c r="AA634" i="39"/>
  <c r="AC634" i="39" s="1"/>
  <c r="Z634" i="39"/>
  <c r="Y634" i="39"/>
  <c r="AB633" i="39"/>
  <c r="AA633" i="39"/>
  <c r="AC633" i="39" s="1"/>
  <c r="Z633" i="39"/>
  <c r="Y633" i="39"/>
  <c r="AB632" i="39"/>
  <c r="AA632" i="39"/>
  <c r="AC632" i="39" s="1"/>
  <c r="Z632" i="39"/>
  <c r="Y632" i="39"/>
  <c r="AB631" i="39"/>
  <c r="AA631" i="39"/>
  <c r="AC631" i="39" s="1"/>
  <c r="Z631" i="39"/>
  <c r="Y631" i="39"/>
  <c r="AB630" i="39"/>
  <c r="AA630" i="39"/>
  <c r="AC630" i="39" s="1"/>
  <c r="Z630" i="39"/>
  <c r="Y630" i="39"/>
  <c r="AB629" i="39"/>
  <c r="AA629" i="39"/>
  <c r="AC629" i="39" s="1"/>
  <c r="Z629" i="39"/>
  <c r="Y629" i="39"/>
  <c r="AB628" i="39"/>
  <c r="AA628" i="39"/>
  <c r="AC628" i="39" s="1"/>
  <c r="Z628" i="39"/>
  <c r="Y628" i="39"/>
  <c r="AB627" i="39"/>
  <c r="AA627" i="39"/>
  <c r="AC627" i="39" s="1"/>
  <c r="Z627" i="39"/>
  <c r="Y627" i="39"/>
  <c r="AB626" i="39"/>
  <c r="AA626" i="39"/>
  <c r="AC626" i="39" s="1"/>
  <c r="Z626" i="39"/>
  <c r="Y626" i="39"/>
  <c r="AB625" i="39"/>
  <c r="AA625" i="39"/>
  <c r="AC625" i="39" s="1"/>
  <c r="Z625" i="39"/>
  <c r="Y625" i="39"/>
  <c r="AB624" i="39"/>
  <c r="AA624" i="39"/>
  <c r="AC624" i="39" s="1"/>
  <c r="Z624" i="39"/>
  <c r="Y624" i="39"/>
  <c r="AB623" i="39"/>
  <c r="AA623" i="39"/>
  <c r="AC623" i="39" s="1"/>
  <c r="Z623" i="39"/>
  <c r="Y623" i="39"/>
  <c r="AB622" i="39"/>
  <c r="AA622" i="39"/>
  <c r="AC622" i="39" s="1"/>
  <c r="Z622" i="39"/>
  <c r="Y622" i="39"/>
  <c r="AB621" i="39"/>
  <c r="AA621" i="39"/>
  <c r="AC621" i="39" s="1"/>
  <c r="Z621" i="39"/>
  <c r="Y621" i="39"/>
  <c r="AB620" i="39"/>
  <c r="AA620" i="39"/>
  <c r="AC620" i="39" s="1"/>
  <c r="Z620" i="39"/>
  <c r="Y620" i="39"/>
  <c r="AB619" i="39"/>
  <c r="AA619" i="39"/>
  <c r="AC619" i="39" s="1"/>
  <c r="Z619" i="39"/>
  <c r="Y619" i="39"/>
  <c r="AB618" i="39"/>
  <c r="AA618" i="39"/>
  <c r="AC618" i="39" s="1"/>
  <c r="Z618" i="39"/>
  <c r="Y618" i="39"/>
  <c r="AB617" i="39"/>
  <c r="AA617" i="39"/>
  <c r="AC617" i="39" s="1"/>
  <c r="Z617" i="39"/>
  <c r="Y617" i="39"/>
  <c r="AB616" i="39"/>
  <c r="AA616" i="39"/>
  <c r="AC616" i="39" s="1"/>
  <c r="Z616" i="39"/>
  <c r="Y616" i="39"/>
  <c r="AB615" i="39"/>
  <c r="AA615" i="39"/>
  <c r="AC615" i="39" s="1"/>
  <c r="Z615" i="39"/>
  <c r="Y615" i="39"/>
  <c r="AB614" i="39"/>
  <c r="AA614" i="39"/>
  <c r="AC614" i="39" s="1"/>
  <c r="Z614" i="39"/>
  <c r="Y614" i="39"/>
  <c r="AB613" i="39"/>
  <c r="AA613" i="39"/>
  <c r="AC613" i="39" s="1"/>
  <c r="Z613" i="39"/>
  <c r="Y613" i="39"/>
  <c r="AB612" i="39"/>
  <c r="AA612" i="39"/>
  <c r="AC612" i="39" s="1"/>
  <c r="Z612" i="39"/>
  <c r="Y612" i="39"/>
  <c r="AB611" i="39"/>
  <c r="AA611" i="39"/>
  <c r="AC611" i="39" s="1"/>
  <c r="Z611" i="39"/>
  <c r="Y611" i="39"/>
  <c r="AB610" i="39"/>
  <c r="AA610" i="39"/>
  <c r="AC610" i="39" s="1"/>
  <c r="Z610" i="39"/>
  <c r="Y610" i="39"/>
  <c r="AB609" i="39"/>
  <c r="AA609" i="39"/>
  <c r="AC609" i="39" s="1"/>
  <c r="Z609" i="39"/>
  <c r="Y609" i="39"/>
  <c r="AB608" i="39"/>
  <c r="AA608" i="39"/>
  <c r="AC608" i="39" s="1"/>
  <c r="Z608" i="39"/>
  <c r="Y608" i="39"/>
  <c r="AB607" i="39"/>
  <c r="AA607" i="39"/>
  <c r="AC607" i="39" s="1"/>
  <c r="Z607" i="39"/>
  <c r="Y607" i="39"/>
  <c r="AB606" i="39"/>
  <c r="AA606" i="39"/>
  <c r="AC606" i="39" s="1"/>
  <c r="Z606" i="39"/>
  <c r="Y606" i="39"/>
  <c r="AB605" i="39"/>
  <c r="AA605" i="39"/>
  <c r="AC605" i="39" s="1"/>
  <c r="Z605" i="39"/>
  <c r="Y605" i="39"/>
  <c r="AB604" i="39"/>
  <c r="AA604" i="39"/>
  <c r="AC604" i="39" s="1"/>
  <c r="Z604" i="39"/>
  <c r="Y604" i="39"/>
  <c r="AB603" i="39"/>
  <c r="AA603" i="39"/>
  <c r="AC603" i="39" s="1"/>
  <c r="Z603" i="39"/>
  <c r="Y603" i="39"/>
  <c r="AB602" i="39"/>
  <c r="AA602" i="39"/>
  <c r="AC602" i="39" s="1"/>
  <c r="Z602" i="39"/>
  <c r="Y602" i="39"/>
  <c r="AB601" i="39"/>
  <c r="AA601" i="39"/>
  <c r="AC601" i="39" s="1"/>
  <c r="Z601" i="39"/>
  <c r="Y601" i="39"/>
  <c r="AB600" i="39"/>
  <c r="AA600" i="39"/>
  <c r="AC600" i="39" s="1"/>
  <c r="Z600" i="39"/>
  <c r="Y600" i="39"/>
  <c r="AB599" i="39"/>
  <c r="AA599" i="39"/>
  <c r="AC599" i="39" s="1"/>
  <c r="Z599" i="39"/>
  <c r="Y599" i="39"/>
  <c r="AB598" i="39"/>
  <c r="AA598" i="39"/>
  <c r="AC598" i="39" s="1"/>
  <c r="Z598" i="39"/>
  <c r="Y598" i="39"/>
  <c r="AB597" i="39"/>
  <c r="AA597" i="39"/>
  <c r="AC597" i="39" s="1"/>
  <c r="Z597" i="39"/>
  <c r="Y597" i="39"/>
  <c r="AB596" i="39"/>
  <c r="AA596" i="39"/>
  <c r="AC596" i="39" s="1"/>
  <c r="Z596" i="39"/>
  <c r="Y596" i="39"/>
  <c r="AB595" i="39"/>
  <c r="AA595" i="39"/>
  <c r="AC595" i="39" s="1"/>
  <c r="Z595" i="39"/>
  <c r="Y595" i="39"/>
  <c r="AB594" i="39"/>
  <c r="AA594" i="39"/>
  <c r="AC594" i="39" s="1"/>
  <c r="Z594" i="39"/>
  <c r="Y594" i="39"/>
  <c r="AB593" i="39"/>
  <c r="AA593" i="39"/>
  <c r="AC593" i="39" s="1"/>
  <c r="Z593" i="39"/>
  <c r="Y593" i="39"/>
  <c r="AB592" i="39"/>
  <c r="AA592" i="39"/>
  <c r="AC592" i="39" s="1"/>
  <c r="Z592" i="39"/>
  <c r="Y592" i="39"/>
  <c r="AB591" i="39"/>
  <c r="AA591" i="39"/>
  <c r="AC591" i="39" s="1"/>
  <c r="Z591" i="39"/>
  <c r="Y591" i="39"/>
  <c r="AB590" i="39"/>
  <c r="AA590" i="39"/>
  <c r="AC590" i="39" s="1"/>
  <c r="Z590" i="39"/>
  <c r="Y590" i="39"/>
  <c r="AB589" i="39"/>
  <c r="AA589" i="39"/>
  <c r="AC589" i="39" s="1"/>
  <c r="Z589" i="39"/>
  <c r="Y589" i="39"/>
  <c r="AB588" i="39"/>
  <c r="AA588" i="39"/>
  <c r="AC588" i="39" s="1"/>
  <c r="Z588" i="39"/>
  <c r="Y588" i="39"/>
  <c r="AB587" i="39"/>
  <c r="AA587" i="39"/>
  <c r="AC587" i="39" s="1"/>
  <c r="Z587" i="39"/>
  <c r="Y587" i="39"/>
  <c r="AB586" i="39"/>
  <c r="AA586" i="39"/>
  <c r="AC586" i="39" s="1"/>
  <c r="Z586" i="39"/>
  <c r="Y586" i="39"/>
  <c r="AB585" i="39"/>
  <c r="AA585" i="39"/>
  <c r="AC585" i="39" s="1"/>
  <c r="Z585" i="39"/>
  <c r="Y585" i="39"/>
  <c r="AB584" i="39"/>
  <c r="AA584" i="39"/>
  <c r="AC584" i="39" s="1"/>
  <c r="Z584" i="39"/>
  <c r="Y584" i="39"/>
  <c r="AB583" i="39"/>
  <c r="AA583" i="39"/>
  <c r="AC583" i="39" s="1"/>
  <c r="Z583" i="39"/>
  <c r="Y583" i="39"/>
  <c r="AB582" i="39"/>
  <c r="AA582" i="39"/>
  <c r="AC582" i="39" s="1"/>
  <c r="Z582" i="39"/>
  <c r="Y582" i="39"/>
  <c r="AB581" i="39"/>
  <c r="AA581" i="39"/>
  <c r="AC581" i="39" s="1"/>
  <c r="Z581" i="39"/>
  <c r="Y581" i="39"/>
  <c r="AB580" i="39"/>
  <c r="AA580" i="39"/>
  <c r="AC580" i="39" s="1"/>
  <c r="Z580" i="39"/>
  <c r="Y580" i="39"/>
  <c r="AB579" i="39"/>
  <c r="AA579" i="39"/>
  <c r="AC579" i="39" s="1"/>
  <c r="Z579" i="39"/>
  <c r="Y579" i="39"/>
  <c r="AB578" i="39"/>
  <c r="AA578" i="39"/>
  <c r="AC578" i="39" s="1"/>
  <c r="Z578" i="39"/>
  <c r="Y578" i="39"/>
  <c r="AB577" i="39"/>
  <c r="AA577" i="39"/>
  <c r="AC577" i="39" s="1"/>
  <c r="Z577" i="39"/>
  <c r="Y577" i="39"/>
  <c r="AB576" i="39"/>
  <c r="AA576" i="39"/>
  <c r="AC576" i="39" s="1"/>
  <c r="Z576" i="39"/>
  <c r="Y576" i="39"/>
  <c r="AB575" i="39"/>
  <c r="AA575" i="39"/>
  <c r="AC575" i="39" s="1"/>
  <c r="Z575" i="39"/>
  <c r="Y575" i="39"/>
  <c r="AB574" i="39"/>
  <c r="AA574" i="39"/>
  <c r="AC574" i="39" s="1"/>
  <c r="Z574" i="39"/>
  <c r="Y574" i="39"/>
  <c r="AB573" i="39"/>
  <c r="AA573" i="39"/>
  <c r="AC573" i="39" s="1"/>
  <c r="Z573" i="39"/>
  <c r="Y573" i="39"/>
  <c r="AB572" i="39"/>
  <c r="AA572" i="39"/>
  <c r="AC572" i="39" s="1"/>
  <c r="Z572" i="39"/>
  <c r="Y572" i="39"/>
  <c r="AB571" i="39"/>
  <c r="AA571" i="39"/>
  <c r="AC571" i="39" s="1"/>
  <c r="Z571" i="39"/>
  <c r="Y571" i="39"/>
  <c r="AB570" i="39"/>
  <c r="AA570" i="39"/>
  <c r="AC570" i="39" s="1"/>
  <c r="Z570" i="39"/>
  <c r="Y570" i="39"/>
  <c r="AB569" i="39"/>
  <c r="AA569" i="39"/>
  <c r="AC569" i="39" s="1"/>
  <c r="Z569" i="39"/>
  <c r="Y569" i="39"/>
  <c r="AB568" i="39"/>
  <c r="AA568" i="39"/>
  <c r="AC568" i="39" s="1"/>
  <c r="Z568" i="39"/>
  <c r="Y568" i="39"/>
  <c r="AB567" i="39"/>
  <c r="AA567" i="39"/>
  <c r="AC567" i="39" s="1"/>
  <c r="Z567" i="39"/>
  <c r="Y567" i="39"/>
  <c r="AB566" i="39"/>
  <c r="AA566" i="39"/>
  <c r="AC566" i="39" s="1"/>
  <c r="Z566" i="39"/>
  <c r="Y566" i="39"/>
  <c r="AB565" i="39"/>
  <c r="AA565" i="39"/>
  <c r="AC565" i="39" s="1"/>
  <c r="Z565" i="39"/>
  <c r="Y565" i="39"/>
  <c r="AB564" i="39"/>
  <c r="AA564" i="39"/>
  <c r="AC564" i="39" s="1"/>
  <c r="Z564" i="39"/>
  <c r="Y564" i="39"/>
  <c r="AB563" i="39"/>
  <c r="AA563" i="39"/>
  <c r="AC563" i="39" s="1"/>
  <c r="Z563" i="39"/>
  <c r="Y563" i="39"/>
  <c r="AB562" i="39"/>
  <c r="AA562" i="39"/>
  <c r="AC562" i="39" s="1"/>
  <c r="Z562" i="39"/>
  <c r="Y562" i="39"/>
  <c r="AB561" i="39"/>
  <c r="AA561" i="39"/>
  <c r="AC561" i="39" s="1"/>
  <c r="Z561" i="39"/>
  <c r="Y561" i="39"/>
  <c r="AB560" i="39"/>
  <c r="AA560" i="39"/>
  <c r="AC560" i="39" s="1"/>
  <c r="Z560" i="39"/>
  <c r="Y560" i="39"/>
  <c r="AB559" i="39"/>
  <c r="AA559" i="39"/>
  <c r="AC559" i="39" s="1"/>
  <c r="Z559" i="39"/>
  <c r="Y559" i="39"/>
  <c r="AB558" i="39"/>
  <c r="AA558" i="39"/>
  <c r="AC558" i="39" s="1"/>
  <c r="Z558" i="39"/>
  <c r="Y558" i="39"/>
  <c r="AB557" i="39"/>
  <c r="AA557" i="39"/>
  <c r="AC557" i="39" s="1"/>
  <c r="Z557" i="39"/>
  <c r="Y557" i="39"/>
  <c r="AB556" i="39"/>
  <c r="AA556" i="39"/>
  <c r="AC556" i="39" s="1"/>
  <c r="Z556" i="39"/>
  <c r="Y556" i="39"/>
  <c r="AB555" i="39"/>
  <c r="AA555" i="39"/>
  <c r="AC555" i="39" s="1"/>
  <c r="Z555" i="39"/>
  <c r="Y555" i="39"/>
  <c r="AB554" i="39"/>
  <c r="AA554" i="39"/>
  <c r="AC554" i="39" s="1"/>
  <c r="Z554" i="39"/>
  <c r="Y554" i="39"/>
  <c r="AB553" i="39"/>
  <c r="AA553" i="39"/>
  <c r="AC553" i="39" s="1"/>
  <c r="Z553" i="39"/>
  <c r="Y553" i="39"/>
  <c r="AB552" i="39"/>
  <c r="AA552" i="39"/>
  <c r="AC552" i="39" s="1"/>
  <c r="Z552" i="39"/>
  <c r="Y552" i="39"/>
  <c r="AB551" i="39"/>
  <c r="AA551" i="39"/>
  <c r="AC551" i="39" s="1"/>
  <c r="Z551" i="39"/>
  <c r="Y551" i="39"/>
  <c r="AB550" i="39"/>
  <c r="AA550" i="39"/>
  <c r="AC550" i="39" s="1"/>
  <c r="Z550" i="39"/>
  <c r="Y550" i="39"/>
  <c r="AB549" i="39"/>
  <c r="AA549" i="39"/>
  <c r="AC549" i="39" s="1"/>
  <c r="Z549" i="39"/>
  <c r="Y549" i="39"/>
  <c r="AB548" i="39"/>
  <c r="AA548" i="39"/>
  <c r="AC548" i="39" s="1"/>
  <c r="Z548" i="39"/>
  <c r="Y548" i="39"/>
  <c r="AB547" i="39"/>
  <c r="AA547" i="39"/>
  <c r="AC547" i="39" s="1"/>
  <c r="Z547" i="39"/>
  <c r="Y547" i="39"/>
  <c r="AB546" i="39"/>
  <c r="AA546" i="39"/>
  <c r="AC546" i="39" s="1"/>
  <c r="Z546" i="39"/>
  <c r="Y546" i="39"/>
  <c r="AB545" i="39"/>
  <c r="AA545" i="39"/>
  <c r="AC545" i="39" s="1"/>
  <c r="Z545" i="39"/>
  <c r="Y545" i="39"/>
  <c r="AB544" i="39"/>
  <c r="AA544" i="39"/>
  <c r="AC544" i="39" s="1"/>
  <c r="Z544" i="39"/>
  <c r="Y544" i="39"/>
  <c r="AB543" i="39"/>
  <c r="AA543" i="39"/>
  <c r="AC543" i="39" s="1"/>
  <c r="Z543" i="39"/>
  <c r="Y543" i="39"/>
  <c r="AB542" i="39"/>
  <c r="AA542" i="39"/>
  <c r="AC542" i="39" s="1"/>
  <c r="Z542" i="39"/>
  <c r="Y542" i="39"/>
  <c r="AB541" i="39"/>
  <c r="AA541" i="39"/>
  <c r="AC541" i="39" s="1"/>
  <c r="Z541" i="39"/>
  <c r="Y541" i="39"/>
  <c r="AB540" i="39"/>
  <c r="AA540" i="39"/>
  <c r="AC540" i="39" s="1"/>
  <c r="Z540" i="39"/>
  <c r="Y540" i="39"/>
  <c r="AB539" i="39"/>
  <c r="AA539" i="39"/>
  <c r="AC539" i="39" s="1"/>
  <c r="Z539" i="39"/>
  <c r="Y539" i="39"/>
  <c r="AB538" i="39"/>
  <c r="AA538" i="39"/>
  <c r="AC538" i="39" s="1"/>
  <c r="Z538" i="39"/>
  <c r="Y538" i="39"/>
  <c r="AB537" i="39"/>
  <c r="AA537" i="39"/>
  <c r="AC537" i="39" s="1"/>
  <c r="Z537" i="39"/>
  <c r="Y537" i="39"/>
  <c r="AB536" i="39"/>
  <c r="AA536" i="39"/>
  <c r="AC536" i="39" s="1"/>
  <c r="Z536" i="39"/>
  <c r="Y536" i="39"/>
  <c r="AB535" i="39"/>
  <c r="AA535" i="39"/>
  <c r="AC535" i="39" s="1"/>
  <c r="Z535" i="39"/>
  <c r="Y535" i="39"/>
  <c r="AB534" i="39"/>
  <c r="AA534" i="39"/>
  <c r="AC534" i="39" s="1"/>
  <c r="Z534" i="39"/>
  <c r="Y534" i="39"/>
  <c r="AB533" i="39"/>
  <c r="AA533" i="39"/>
  <c r="AC533" i="39" s="1"/>
  <c r="Z533" i="39"/>
  <c r="Y533" i="39"/>
  <c r="AB532" i="39"/>
  <c r="AA532" i="39"/>
  <c r="AC532" i="39" s="1"/>
  <c r="Z532" i="39"/>
  <c r="Y532" i="39"/>
  <c r="AB531" i="39"/>
  <c r="AA531" i="39"/>
  <c r="AC531" i="39" s="1"/>
  <c r="Z531" i="39"/>
  <c r="Y531" i="39"/>
  <c r="AB530" i="39"/>
  <c r="AA530" i="39"/>
  <c r="AC530" i="39" s="1"/>
  <c r="Z530" i="39"/>
  <c r="Y530" i="39"/>
  <c r="AB529" i="39"/>
  <c r="AA529" i="39"/>
  <c r="AC529" i="39" s="1"/>
  <c r="Z529" i="39"/>
  <c r="Y529" i="39"/>
  <c r="AB528" i="39"/>
  <c r="AA528" i="39"/>
  <c r="AC528" i="39" s="1"/>
  <c r="Z528" i="39"/>
  <c r="Y528" i="39"/>
  <c r="AB527" i="39"/>
  <c r="AA527" i="39"/>
  <c r="AC527" i="39" s="1"/>
  <c r="Z527" i="39"/>
  <c r="Y527" i="39"/>
  <c r="AB526" i="39"/>
  <c r="AA526" i="39"/>
  <c r="AC526" i="39" s="1"/>
  <c r="Z526" i="39"/>
  <c r="Y526" i="39"/>
  <c r="AB525" i="39"/>
  <c r="AA525" i="39"/>
  <c r="AC525" i="39" s="1"/>
  <c r="Z525" i="39"/>
  <c r="Y525" i="39"/>
  <c r="AB524" i="39"/>
  <c r="AA524" i="39"/>
  <c r="AC524" i="39" s="1"/>
  <c r="Z524" i="39"/>
  <c r="Y524" i="39"/>
  <c r="AB523" i="39"/>
  <c r="AA523" i="39"/>
  <c r="AC523" i="39" s="1"/>
  <c r="Z523" i="39"/>
  <c r="Y523" i="39"/>
  <c r="AB522" i="39"/>
  <c r="AA522" i="39"/>
  <c r="AC522" i="39" s="1"/>
  <c r="Z522" i="39"/>
  <c r="Y522" i="39"/>
  <c r="AB521" i="39"/>
  <c r="AA521" i="39"/>
  <c r="AC521" i="39" s="1"/>
  <c r="Z521" i="39"/>
  <c r="Y521" i="39"/>
  <c r="AB520" i="39"/>
  <c r="AA520" i="39"/>
  <c r="AC520" i="39" s="1"/>
  <c r="Z520" i="39"/>
  <c r="Y520" i="39"/>
  <c r="AB519" i="39"/>
  <c r="AA519" i="39"/>
  <c r="AC519" i="39" s="1"/>
  <c r="Z519" i="39"/>
  <c r="Y519" i="39"/>
  <c r="AB518" i="39"/>
  <c r="AA518" i="39"/>
  <c r="AC518" i="39" s="1"/>
  <c r="Z518" i="39"/>
  <c r="Y518" i="39"/>
  <c r="AB517" i="39"/>
  <c r="AA517" i="39"/>
  <c r="AC517" i="39" s="1"/>
  <c r="Z517" i="39"/>
  <c r="Y517" i="39"/>
  <c r="AB516" i="39"/>
  <c r="AA516" i="39"/>
  <c r="AC516" i="39" s="1"/>
  <c r="Z516" i="39"/>
  <c r="Y516" i="39"/>
  <c r="AB515" i="39"/>
  <c r="AA515" i="39"/>
  <c r="AC515" i="39" s="1"/>
  <c r="Z515" i="39"/>
  <c r="Y515" i="39"/>
  <c r="AB514" i="39"/>
  <c r="AA514" i="39"/>
  <c r="AC514" i="39" s="1"/>
  <c r="Z514" i="39"/>
  <c r="Y514" i="39"/>
  <c r="AB513" i="39"/>
  <c r="AA513" i="39"/>
  <c r="AC513" i="39" s="1"/>
  <c r="Z513" i="39"/>
  <c r="Y513" i="39"/>
  <c r="AB512" i="39"/>
  <c r="AA512" i="39"/>
  <c r="AC512" i="39" s="1"/>
  <c r="Z512" i="39"/>
  <c r="Y512" i="39"/>
  <c r="AB511" i="39"/>
  <c r="AA511" i="39"/>
  <c r="AC511" i="39" s="1"/>
  <c r="Z511" i="39"/>
  <c r="Y511" i="39"/>
  <c r="AB510" i="39"/>
  <c r="AA510" i="39"/>
  <c r="AC510" i="39" s="1"/>
  <c r="Z510" i="39"/>
  <c r="Y510" i="39"/>
  <c r="AB509" i="39"/>
  <c r="AA509" i="39"/>
  <c r="AC509" i="39" s="1"/>
  <c r="Z509" i="39"/>
  <c r="Y509" i="39"/>
  <c r="AB508" i="39"/>
  <c r="AA508" i="39"/>
  <c r="AC508" i="39" s="1"/>
  <c r="Z508" i="39"/>
  <c r="Y508" i="39"/>
  <c r="AB507" i="39"/>
  <c r="AA507" i="39"/>
  <c r="AC507" i="39" s="1"/>
  <c r="Z507" i="39"/>
  <c r="Y507" i="39"/>
  <c r="AB506" i="39"/>
  <c r="AA506" i="39"/>
  <c r="AC506" i="39" s="1"/>
  <c r="Z506" i="39"/>
  <c r="Y506" i="39"/>
  <c r="AB505" i="39"/>
  <c r="AA505" i="39"/>
  <c r="AC505" i="39" s="1"/>
  <c r="Z505" i="39"/>
  <c r="Y505" i="39"/>
  <c r="AB504" i="39"/>
  <c r="AA504" i="39"/>
  <c r="AC504" i="39" s="1"/>
  <c r="Z504" i="39"/>
  <c r="Y504" i="39"/>
  <c r="AB503" i="39"/>
  <c r="AA503" i="39"/>
  <c r="AC503" i="39" s="1"/>
  <c r="Z503" i="39"/>
  <c r="Y503" i="39"/>
  <c r="AB502" i="39"/>
  <c r="AA502" i="39"/>
  <c r="AC502" i="39" s="1"/>
  <c r="Z502" i="39"/>
  <c r="Y502" i="39"/>
  <c r="AB501" i="39"/>
  <c r="AA501" i="39"/>
  <c r="AC501" i="39" s="1"/>
  <c r="Z501" i="39"/>
  <c r="Y501" i="39"/>
  <c r="AB500" i="39"/>
  <c r="AA500" i="39"/>
  <c r="AC500" i="39" s="1"/>
  <c r="Z500" i="39"/>
  <c r="Y500" i="39"/>
  <c r="AB499" i="39"/>
  <c r="AA499" i="39"/>
  <c r="AC499" i="39" s="1"/>
  <c r="Z499" i="39"/>
  <c r="Y499" i="39"/>
  <c r="AB498" i="39"/>
  <c r="AA498" i="39"/>
  <c r="AC498" i="39" s="1"/>
  <c r="Z498" i="39"/>
  <c r="Y498" i="39"/>
  <c r="AB497" i="39"/>
  <c r="AA497" i="39"/>
  <c r="AC497" i="39" s="1"/>
  <c r="Z497" i="39"/>
  <c r="Y497" i="39"/>
  <c r="AB496" i="39"/>
  <c r="AA496" i="39"/>
  <c r="AC496" i="39" s="1"/>
  <c r="Z496" i="39"/>
  <c r="Y496" i="39"/>
  <c r="AB495" i="39"/>
  <c r="AA495" i="39"/>
  <c r="AC495" i="39" s="1"/>
  <c r="Z495" i="39"/>
  <c r="Y495" i="39"/>
  <c r="AB494" i="39"/>
  <c r="AA494" i="39"/>
  <c r="AC494" i="39" s="1"/>
  <c r="Z494" i="39"/>
  <c r="Y494" i="39"/>
  <c r="AB493" i="39"/>
  <c r="AA493" i="39"/>
  <c r="AC493" i="39" s="1"/>
  <c r="Z493" i="39"/>
  <c r="Y493" i="39"/>
  <c r="AB492" i="39"/>
  <c r="AA492" i="39"/>
  <c r="AC492" i="39" s="1"/>
  <c r="Z492" i="39"/>
  <c r="Y492" i="39"/>
  <c r="AB491" i="39"/>
  <c r="AA491" i="39"/>
  <c r="AC491" i="39" s="1"/>
  <c r="Z491" i="39"/>
  <c r="Y491" i="39"/>
  <c r="AB490" i="39"/>
  <c r="AA490" i="39"/>
  <c r="AC490" i="39" s="1"/>
  <c r="Z490" i="39"/>
  <c r="Y490" i="39"/>
  <c r="AB489" i="39"/>
  <c r="AA489" i="39"/>
  <c r="AC489" i="39" s="1"/>
  <c r="Z489" i="39"/>
  <c r="Y489" i="39"/>
  <c r="AB488" i="39"/>
  <c r="AA488" i="39"/>
  <c r="AC488" i="39" s="1"/>
  <c r="Z488" i="39"/>
  <c r="Y488" i="39"/>
  <c r="AB487" i="39"/>
  <c r="AA487" i="39"/>
  <c r="AC487" i="39" s="1"/>
  <c r="Z487" i="39"/>
  <c r="Y487" i="39"/>
  <c r="AB486" i="39"/>
  <c r="AA486" i="39"/>
  <c r="AC486" i="39" s="1"/>
  <c r="Z486" i="39"/>
  <c r="Y486" i="39"/>
  <c r="AB485" i="39"/>
  <c r="AA485" i="39"/>
  <c r="AC485" i="39" s="1"/>
  <c r="Z485" i="39"/>
  <c r="Y485" i="39"/>
  <c r="AB484" i="39"/>
  <c r="AA484" i="39"/>
  <c r="AC484" i="39" s="1"/>
  <c r="Z484" i="39"/>
  <c r="Y484" i="39"/>
  <c r="AB483" i="39"/>
  <c r="AA483" i="39"/>
  <c r="AC483" i="39" s="1"/>
  <c r="Z483" i="39"/>
  <c r="Y483" i="39"/>
  <c r="AB482" i="39"/>
  <c r="AA482" i="39"/>
  <c r="AC482" i="39" s="1"/>
  <c r="Z482" i="39"/>
  <c r="Y482" i="39"/>
  <c r="AB481" i="39"/>
  <c r="AA481" i="39"/>
  <c r="AC481" i="39" s="1"/>
  <c r="Z481" i="39"/>
  <c r="Y481" i="39"/>
  <c r="AB480" i="39"/>
  <c r="AA480" i="39"/>
  <c r="AC480" i="39" s="1"/>
  <c r="Z480" i="39"/>
  <c r="Y480" i="39"/>
  <c r="AB479" i="39"/>
  <c r="AA479" i="39"/>
  <c r="AC479" i="39" s="1"/>
  <c r="Z479" i="39"/>
  <c r="Y479" i="39"/>
  <c r="AB478" i="39"/>
  <c r="AA478" i="39"/>
  <c r="AC478" i="39" s="1"/>
  <c r="Z478" i="39"/>
  <c r="Y478" i="39"/>
  <c r="AB477" i="39"/>
  <c r="AA477" i="39"/>
  <c r="AC477" i="39" s="1"/>
  <c r="Z477" i="39"/>
  <c r="Y477" i="39"/>
  <c r="AB476" i="39"/>
  <c r="AA476" i="39"/>
  <c r="AC476" i="39" s="1"/>
  <c r="Z476" i="39"/>
  <c r="Y476" i="39"/>
  <c r="AB475" i="39"/>
  <c r="AA475" i="39"/>
  <c r="AC475" i="39" s="1"/>
  <c r="Z475" i="39"/>
  <c r="Y475" i="39"/>
  <c r="AB474" i="39"/>
  <c r="AA474" i="39"/>
  <c r="AC474" i="39" s="1"/>
  <c r="Z474" i="39"/>
  <c r="Y474" i="39"/>
  <c r="AB473" i="39"/>
  <c r="AA473" i="39"/>
  <c r="AC473" i="39" s="1"/>
  <c r="Z473" i="39"/>
  <c r="Y473" i="39"/>
  <c r="AB472" i="39"/>
  <c r="AA472" i="39"/>
  <c r="AC472" i="39" s="1"/>
  <c r="Z472" i="39"/>
  <c r="Y472" i="39"/>
  <c r="AB471" i="39"/>
  <c r="AA471" i="39"/>
  <c r="AC471" i="39" s="1"/>
  <c r="Z471" i="39"/>
  <c r="Y471" i="39"/>
  <c r="AB470" i="39"/>
  <c r="AA470" i="39"/>
  <c r="AC470" i="39" s="1"/>
  <c r="Z470" i="39"/>
  <c r="Y470" i="39"/>
  <c r="AB469" i="39"/>
  <c r="AA469" i="39"/>
  <c r="AC469" i="39" s="1"/>
  <c r="Z469" i="39"/>
  <c r="Y469" i="39"/>
  <c r="AB468" i="39"/>
  <c r="AA468" i="39"/>
  <c r="AC468" i="39" s="1"/>
  <c r="Z468" i="39"/>
  <c r="Y468" i="39"/>
  <c r="AB467" i="39"/>
  <c r="AA467" i="39"/>
  <c r="AC467" i="39" s="1"/>
  <c r="Z467" i="39"/>
  <c r="Y467" i="39"/>
  <c r="AB466" i="39"/>
  <c r="AA466" i="39"/>
  <c r="AC466" i="39" s="1"/>
  <c r="Z466" i="39"/>
  <c r="Y466" i="39"/>
  <c r="AB465" i="39"/>
  <c r="AA465" i="39"/>
  <c r="AC465" i="39" s="1"/>
  <c r="Z465" i="39"/>
  <c r="Y465" i="39"/>
  <c r="AB464" i="39"/>
  <c r="AA464" i="39"/>
  <c r="AC464" i="39" s="1"/>
  <c r="Z464" i="39"/>
  <c r="Y464" i="39"/>
  <c r="AB463" i="39"/>
  <c r="AA463" i="39"/>
  <c r="AC463" i="39" s="1"/>
  <c r="Z463" i="39"/>
  <c r="Y463" i="39"/>
  <c r="AB462" i="39"/>
  <c r="AA462" i="39"/>
  <c r="AC462" i="39" s="1"/>
  <c r="Z462" i="39"/>
  <c r="Y462" i="39"/>
  <c r="AB461" i="39"/>
  <c r="AA461" i="39"/>
  <c r="AC461" i="39" s="1"/>
  <c r="Z461" i="39"/>
  <c r="Y461" i="39"/>
  <c r="AB460" i="39"/>
  <c r="AA460" i="39"/>
  <c r="AC460" i="39" s="1"/>
  <c r="Z460" i="39"/>
  <c r="Y460" i="39"/>
  <c r="AB459" i="39"/>
  <c r="AA459" i="39"/>
  <c r="AC459" i="39" s="1"/>
  <c r="Z459" i="39"/>
  <c r="Y459" i="39"/>
  <c r="AB458" i="39"/>
  <c r="AA458" i="39"/>
  <c r="AC458" i="39" s="1"/>
  <c r="Z458" i="39"/>
  <c r="Y458" i="39"/>
  <c r="AB457" i="39"/>
  <c r="AA457" i="39"/>
  <c r="AC457" i="39" s="1"/>
  <c r="Z457" i="39"/>
  <c r="Y457" i="39"/>
  <c r="AB456" i="39"/>
  <c r="AA456" i="39"/>
  <c r="AC456" i="39" s="1"/>
  <c r="Z456" i="39"/>
  <c r="Y456" i="39"/>
  <c r="AB455" i="39"/>
  <c r="AA455" i="39"/>
  <c r="AC455" i="39" s="1"/>
  <c r="Z455" i="39"/>
  <c r="Y455" i="39"/>
  <c r="AB454" i="39"/>
  <c r="AA454" i="39"/>
  <c r="AC454" i="39" s="1"/>
  <c r="Z454" i="39"/>
  <c r="Y454" i="39"/>
  <c r="AB453" i="39"/>
  <c r="AA453" i="39"/>
  <c r="AC453" i="39" s="1"/>
  <c r="Z453" i="39"/>
  <c r="Y453" i="39"/>
  <c r="AB452" i="39"/>
  <c r="AA452" i="39"/>
  <c r="AC452" i="39" s="1"/>
  <c r="Z452" i="39"/>
  <c r="Y452" i="39"/>
  <c r="AB451" i="39"/>
  <c r="AA451" i="39"/>
  <c r="AC451" i="39" s="1"/>
  <c r="Z451" i="39"/>
  <c r="Y451" i="39"/>
  <c r="AB450" i="39"/>
  <c r="AA450" i="39"/>
  <c r="AC450" i="39" s="1"/>
  <c r="Z450" i="39"/>
  <c r="Y450" i="39"/>
  <c r="AB449" i="39"/>
  <c r="AA449" i="39"/>
  <c r="AC449" i="39" s="1"/>
  <c r="Z449" i="39"/>
  <c r="Y449" i="39"/>
  <c r="AB448" i="39"/>
  <c r="AA448" i="39"/>
  <c r="AC448" i="39" s="1"/>
  <c r="Z448" i="39"/>
  <c r="Y448" i="39"/>
  <c r="AB447" i="39"/>
  <c r="AA447" i="39"/>
  <c r="AC447" i="39" s="1"/>
  <c r="Z447" i="39"/>
  <c r="Y447" i="39"/>
  <c r="AB446" i="39"/>
  <c r="AA446" i="39"/>
  <c r="AC446" i="39" s="1"/>
  <c r="Z446" i="39"/>
  <c r="Y446" i="39"/>
  <c r="AB445" i="39"/>
  <c r="AA445" i="39"/>
  <c r="AC445" i="39" s="1"/>
  <c r="Z445" i="39"/>
  <c r="Y445" i="39"/>
  <c r="AB444" i="39"/>
  <c r="AA444" i="39"/>
  <c r="AC444" i="39" s="1"/>
  <c r="Z444" i="39"/>
  <c r="Y444" i="39"/>
  <c r="AB443" i="39"/>
  <c r="AA443" i="39"/>
  <c r="AC443" i="39" s="1"/>
  <c r="Z443" i="39"/>
  <c r="Y443" i="39"/>
  <c r="AB442" i="39"/>
  <c r="AA442" i="39"/>
  <c r="AC442" i="39" s="1"/>
  <c r="Z442" i="39"/>
  <c r="Y442" i="39"/>
  <c r="AB441" i="39"/>
  <c r="AA441" i="39"/>
  <c r="AC441" i="39" s="1"/>
  <c r="Z441" i="39"/>
  <c r="Y441" i="39"/>
  <c r="AB440" i="39"/>
  <c r="AA440" i="39"/>
  <c r="AC440" i="39" s="1"/>
  <c r="Z440" i="39"/>
  <c r="Y440" i="39"/>
  <c r="AB439" i="39"/>
  <c r="AA439" i="39"/>
  <c r="AC439" i="39" s="1"/>
  <c r="Z439" i="39"/>
  <c r="Y439" i="39"/>
  <c r="AB438" i="39"/>
  <c r="AA438" i="39"/>
  <c r="AC438" i="39" s="1"/>
  <c r="Z438" i="39"/>
  <c r="Y438" i="39"/>
  <c r="AB437" i="39"/>
  <c r="AA437" i="39"/>
  <c r="AC437" i="39" s="1"/>
  <c r="Z437" i="39"/>
  <c r="Y437" i="39"/>
  <c r="AB436" i="39"/>
  <c r="AA436" i="39"/>
  <c r="AC436" i="39" s="1"/>
  <c r="Z436" i="39"/>
  <c r="Y436" i="39"/>
  <c r="AB435" i="39"/>
  <c r="AA435" i="39"/>
  <c r="AC435" i="39" s="1"/>
  <c r="Z435" i="39"/>
  <c r="Y435" i="39"/>
  <c r="AB434" i="39"/>
  <c r="AA434" i="39"/>
  <c r="AC434" i="39" s="1"/>
  <c r="Z434" i="39"/>
  <c r="Y434" i="39"/>
  <c r="AB433" i="39"/>
  <c r="AA433" i="39"/>
  <c r="AC433" i="39" s="1"/>
  <c r="Z433" i="39"/>
  <c r="Y433" i="39"/>
  <c r="AB432" i="39"/>
  <c r="AA432" i="39"/>
  <c r="AC432" i="39" s="1"/>
  <c r="Z432" i="39"/>
  <c r="Y432" i="39"/>
  <c r="AB431" i="39"/>
  <c r="AA431" i="39"/>
  <c r="AC431" i="39" s="1"/>
  <c r="Z431" i="39"/>
  <c r="Y431" i="39"/>
  <c r="AB430" i="39"/>
  <c r="AA430" i="39"/>
  <c r="AC430" i="39" s="1"/>
  <c r="Z430" i="39"/>
  <c r="Y430" i="39"/>
  <c r="AB429" i="39"/>
  <c r="AA429" i="39"/>
  <c r="AC429" i="39" s="1"/>
  <c r="Z429" i="39"/>
  <c r="Y429" i="39"/>
  <c r="AB428" i="39"/>
  <c r="AA428" i="39"/>
  <c r="AC428" i="39" s="1"/>
  <c r="Z428" i="39"/>
  <c r="Y428" i="39"/>
  <c r="AB427" i="39"/>
  <c r="AA427" i="39"/>
  <c r="AC427" i="39" s="1"/>
  <c r="Z427" i="39"/>
  <c r="Y427" i="39"/>
  <c r="AB426" i="39"/>
  <c r="AA426" i="39"/>
  <c r="AC426" i="39" s="1"/>
  <c r="Z426" i="39"/>
  <c r="Y426" i="39"/>
  <c r="AB425" i="39"/>
  <c r="AA425" i="39"/>
  <c r="AC425" i="39" s="1"/>
  <c r="Z425" i="39"/>
  <c r="Y425" i="39"/>
  <c r="AB424" i="39"/>
  <c r="AA424" i="39"/>
  <c r="AC424" i="39" s="1"/>
  <c r="Z424" i="39"/>
  <c r="Y424" i="39"/>
  <c r="AB423" i="39"/>
  <c r="AA423" i="39"/>
  <c r="AC423" i="39" s="1"/>
  <c r="Z423" i="39"/>
  <c r="Y423" i="39"/>
  <c r="AB422" i="39"/>
  <c r="AA422" i="39"/>
  <c r="AC422" i="39" s="1"/>
  <c r="Z422" i="39"/>
  <c r="Y422" i="39"/>
  <c r="AB421" i="39"/>
  <c r="AA421" i="39"/>
  <c r="AC421" i="39" s="1"/>
  <c r="Z421" i="39"/>
  <c r="Y421" i="39"/>
  <c r="AB420" i="39"/>
  <c r="AA420" i="39"/>
  <c r="AC420" i="39" s="1"/>
  <c r="Z420" i="39"/>
  <c r="Y420" i="39"/>
  <c r="AB419" i="39"/>
  <c r="AA419" i="39"/>
  <c r="AC419" i="39" s="1"/>
  <c r="Z419" i="39"/>
  <c r="Y419" i="39"/>
  <c r="AB418" i="39"/>
  <c r="AA418" i="39"/>
  <c r="AC418" i="39" s="1"/>
  <c r="Z418" i="39"/>
  <c r="Y418" i="39"/>
  <c r="AB417" i="39"/>
  <c r="AA417" i="39"/>
  <c r="AC417" i="39" s="1"/>
  <c r="Z417" i="39"/>
  <c r="Y417" i="39"/>
  <c r="AB416" i="39"/>
  <c r="AA416" i="39"/>
  <c r="AC416" i="39" s="1"/>
  <c r="Z416" i="39"/>
  <c r="Y416" i="39"/>
  <c r="AB415" i="39"/>
  <c r="AA415" i="39"/>
  <c r="AC415" i="39" s="1"/>
  <c r="Z415" i="39"/>
  <c r="Y415" i="39"/>
  <c r="AB414" i="39"/>
  <c r="AA414" i="39"/>
  <c r="AC414" i="39" s="1"/>
  <c r="Z414" i="39"/>
  <c r="Y414" i="39"/>
  <c r="AB413" i="39"/>
  <c r="AA413" i="39"/>
  <c r="AC413" i="39" s="1"/>
  <c r="Z413" i="39"/>
  <c r="Y413" i="39"/>
  <c r="AB412" i="39"/>
  <c r="AA412" i="39"/>
  <c r="AC412" i="39" s="1"/>
  <c r="Z412" i="39"/>
  <c r="Y412" i="39"/>
  <c r="AB411" i="39"/>
  <c r="AA411" i="39"/>
  <c r="AC411" i="39" s="1"/>
  <c r="Z411" i="39"/>
  <c r="Y411" i="39"/>
  <c r="AB410" i="39"/>
  <c r="AA410" i="39"/>
  <c r="AC410" i="39" s="1"/>
  <c r="Z410" i="39"/>
  <c r="Y410" i="39"/>
  <c r="AB409" i="39"/>
  <c r="AA409" i="39"/>
  <c r="AC409" i="39" s="1"/>
  <c r="Z409" i="39"/>
  <c r="Y409" i="39"/>
  <c r="AB408" i="39"/>
  <c r="AA408" i="39"/>
  <c r="AC408" i="39" s="1"/>
  <c r="Z408" i="39"/>
  <c r="Y408" i="39"/>
  <c r="AB407" i="39"/>
  <c r="AA407" i="39"/>
  <c r="AC407" i="39" s="1"/>
  <c r="Z407" i="39"/>
  <c r="Y407" i="39"/>
  <c r="AB406" i="39"/>
  <c r="AA406" i="39"/>
  <c r="AC406" i="39" s="1"/>
  <c r="Z406" i="39"/>
  <c r="Y406" i="39"/>
  <c r="AB405" i="39"/>
  <c r="AA405" i="39"/>
  <c r="AC405" i="39" s="1"/>
  <c r="Z405" i="39"/>
  <c r="Y405" i="39"/>
  <c r="AB404" i="39"/>
  <c r="AA404" i="39"/>
  <c r="AC404" i="39" s="1"/>
  <c r="Z404" i="39"/>
  <c r="Y404" i="39"/>
  <c r="AB403" i="39"/>
  <c r="AA403" i="39"/>
  <c r="AC403" i="39" s="1"/>
  <c r="Z403" i="39"/>
  <c r="Y403" i="39"/>
  <c r="AB402" i="39"/>
  <c r="AA402" i="39"/>
  <c r="AC402" i="39" s="1"/>
  <c r="Z402" i="39"/>
  <c r="Y402" i="39"/>
  <c r="AB401" i="39"/>
  <c r="AA401" i="39"/>
  <c r="AC401" i="39" s="1"/>
  <c r="Z401" i="39"/>
  <c r="Y401" i="39"/>
  <c r="AB400" i="39"/>
  <c r="AA400" i="39"/>
  <c r="AC400" i="39" s="1"/>
  <c r="Z400" i="39"/>
  <c r="Y400" i="39"/>
  <c r="AB399" i="39"/>
  <c r="AA399" i="39"/>
  <c r="AC399" i="39" s="1"/>
  <c r="Z399" i="39"/>
  <c r="Y399" i="39"/>
  <c r="AB398" i="39"/>
  <c r="AA398" i="39"/>
  <c r="AC398" i="39" s="1"/>
  <c r="Z398" i="39"/>
  <c r="Y398" i="39"/>
  <c r="AB397" i="39"/>
  <c r="AA397" i="39"/>
  <c r="AC397" i="39" s="1"/>
  <c r="Z397" i="39"/>
  <c r="Y397" i="39"/>
  <c r="AB396" i="39"/>
  <c r="AA396" i="39"/>
  <c r="AC396" i="39" s="1"/>
  <c r="Z396" i="39"/>
  <c r="Y396" i="39"/>
  <c r="AB395" i="39"/>
  <c r="AA395" i="39"/>
  <c r="AC395" i="39" s="1"/>
  <c r="Z395" i="39"/>
  <c r="Y395" i="39"/>
  <c r="AB394" i="39"/>
  <c r="AA394" i="39"/>
  <c r="AC394" i="39" s="1"/>
  <c r="Z394" i="39"/>
  <c r="Y394" i="39"/>
  <c r="AB393" i="39"/>
  <c r="AA393" i="39"/>
  <c r="AC393" i="39" s="1"/>
  <c r="Z393" i="39"/>
  <c r="Y393" i="39"/>
  <c r="AB392" i="39"/>
  <c r="AA392" i="39"/>
  <c r="AC392" i="39" s="1"/>
  <c r="Z392" i="39"/>
  <c r="Y392" i="39"/>
  <c r="AB391" i="39"/>
  <c r="AA391" i="39"/>
  <c r="AC391" i="39" s="1"/>
  <c r="Z391" i="39"/>
  <c r="Y391" i="39"/>
  <c r="AB390" i="39"/>
  <c r="AA390" i="39"/>
  <c r="AC390" i="39" s="1"/>
  <c r="Z390" i="39"/>
  <c r="Y390" i="39"/>
  <c r="AB389" i="39"/>
  <c r="AA389" i="39"/>
  <c r="AC389" i="39" s="1"/>
  <c r="Z389" i="39"/>
  <c r="Y389" i="39"/>
  <c r="AB388" i="39"/>
  <c r="AA388" i="39"/>
  <c r="AC388" i="39" s="1"/>
  <c r="Z388" i="39"/>
  <c r="Y388" i="39"/>
  <c r="AB387" i="39"/>
  <c r="AA387" i="39"/>
  <c r="AC387" i="39" s="1"/>
  <c r="Z387" i="39"/>
  <c r="Y387" i="39"/>
  <c r="AB386" i="39"/>
  <c r="AA386" i="39"/>
  <c r="AC386" i="39" s="1"/>
  <c r="Z386" i="39"/>
  <c r="Y386" i="39"/>
  <c r="AB385" i="39"/>
  <c r="AA385" i="39"/>
  <c r="AC385" i="39" s="1"/>
  <c r="Z385" i="39"/>
  <c r="Y385" i="39"/>
  <c r="AB384" i="39"/>
  <c r="AA384" i="39"/>
  <c r="AC384" i="39" s="1"/>
  <c r="Z384" i="39"/>
  <c r="Y384" i="39"/>
  <c r="AB383" i="39"/>
  <c r="AA383" i="39"/>
  <c r="AC383" i="39" s="1"/>
  <c r="Z383" i="39"/>
  <c r="Y383" i="39"/>
  <c r="AB382" i="39"/>
  <c r="AA382" i="39"/>
  <c r="AC382" i="39" s="1"/>
  <c r="Z382" i="39"/>
  <c r="Y382" i="39"/>
  <c r="AB381" i="39"/>
  <c r="AA381" i="39"/>
  <c r="AC381" i="39" s="1"/>
  <c r="Z381" i="39"/>
  <c r="Y381" i="39"/>
  <c r="AB380" i="39"/>
  <c r="AA380" i="39"/>
  <c r="AC380" i="39" s="1"/>
  <c r="Z380" i="39"/>
  <c r="Y380" i="39"/>
  <c r="AB379" i="39"/>
  <c r="AA379" i="39"/>
  <c r="AC379" i="39" s="1"/>
  <c r="Z379" i="39"/>
  <c r="Y379" i="39"/>
  <c r="AB378" i="39"/>
  <c r="AA378" i="39"/>
  <c r="AC378" i="39" s="1"/>
  <c r="Z378" i="39"/>
  <c r="Y378" i="39"/>
  <c r="AB377" i="39"/>
  <c r="AA377" i="39"/>
  <c r="AC377" i="39" s="1"/>
  <c r="Z377" i="39"/>
  <c r="Y377" i="39"/>
  <c r="AB376" i="39"/>
  <c r="AA376" i="39"/>
  <c r="AC376" i="39" s="1"/>
  <c r="Z376" i="39"/>
  <c r="Y376" i="39"/>
  <c r="AB375" i="39"/>
  <c r="AA375" i="39"/>
  <c r="AC375" i="39" s="1"/>
  <c r="Z375" i="39"/>
  <c r="Y375" i="39"/>
  <c r="AB374" i="39"/>
  <c r="AA374" i="39"/>
  <c r="AC374" i="39" s="1"/>
  <c r="Z374" i="39"/>
  <c r="Y374" i="39"/>
  <c r="AB373" i="39"/>
  <c r="AA373" i="39"/>
  <c r="AC373" i="39" s="1"/>
  <c r="Z373" i="39"/>
  <c r="Y373" i="39"/>
  <c r="AB372" i="39"/>
  <c r="AA372" i="39"/>
  <c r="AC372" i="39" s="1"/>
  <c r="Z372" i="39"/>
  <c r="Y372" i="39"/>
  <c r="AB371" i="39"/>
  <c r="AA371" i="39"/>
  <c r="AC371" i="39" s="1"/>
  <c r="Z371" i="39"/>
  <c r="Y371" i="39"/>
  <c r="AB370" i="39"/>
  <c r="AA370" i="39"/>
  <c r="AC370" i="39" s="1"/>
  <c r="Z370" i="39"/>
  <c r="Y370" i="39"/>
  <c r="AB369" i="39"/>
  <c r="AA369" i="39"/>
  <c r="AC369" i="39" s="1"/>
  <c r="Z369" i="39"/>
  <c r="Y369" i="39"/>
  <c r="AB368" i="39"/>
  <c r="AA368" i="39"/>
  <c r="AC368" i="39" s="1"/>
  <c r="Z368" i="39"/>
  <c r="Y368" i="39"/>
  <c r="AB367" i="39"/>
  <c r="AA367" i="39"/>
  <c r="AC367" i="39" s="1"/>
  <c r="Z367" i="39"/>
  <c r="Y367" i="39"/>
  <c r="AB366" i="39"/>
  <c r="AA366" i="39"/>
  <c r="AC366" i="39" s="1"/>
  <c r="Z366" i="39"/>
  <c r="Y366" i="39"/>
  <c r="AB365" i="39"/>
  <c r="AA365" i="39"/>
  <c r="AC365" i="39" s="1"/>
  <c r="Z365" i="39"/>
  <c r="Y365" i="39"/>
  <c r="AB364" i="39"/>
  <c r="AA364" i="39"/>
  <c r="AC364" i="39" s="1"/>
  <c r="Z364" i="39"/>
  <c r="Y364" i="39"/>
  <c r="AB363" i="39"/>
  <c r="AA363" i="39"/>
  <c r="AC363" i="39" s="1"/>
  <c r="Z363" i="39"/>
  <c r="Y363" i="39"/>
  <c r="AB362" i="39"/>
  <c r="AA362" i="39"/>
  <c r="AC362" i="39" s="1"/>
  <c r="Z362" i="39"/>
  <c r="Y362" i="39"/>
  <c r="AB361" i="39"/>
  <c r="AA361" i="39"/>
  <c r="AC361" i="39" s="1"/>
  <c r="Z361" i="39"/>
  <c r="Y361" i="39"/>
  <c r="AB360" i="39"/>
  <c r="AA360" i="39"/>
  <c r="AC360" i="39" s="1"/>
  <c r="Z360" i="39"/>
  <c r="Y360" i="39"/>
  <c r="AB359" i="39"/>
  <c r="AA359" i="39"/>
  <c r="AC359" i="39" s="1"/>
  <c r="Z359" i="39"/>
  <c r="Y359" i="39"/>
  <c r="AB358" i="39"/>
  <c r="AA358" i="39"/>
  <c r="AC358" i="39" s="1"/>
  <c r="Z358" i="39"/>
  <c r="Y358" i="39"/>
  <c r="AB357" i="39"/>
  <c r="AA357" i="39"/>
  <c r="AC357" i="39" s="1"/>
  <c r="Z357" i="39"/>
  <c r="Y357" i="39"/>
  <c r="AB356" i="39"/>
  <c r="AA356" i="39"/>
  <c r="AC356" i="39" s="1"/>
  <c r="Z356" i="39"/>
  <c r="Y356" i="39"/>
  <c r="AB355" i="39"/>
  <c r="AA355" i="39"/>
  <c r="AC355" i="39" s="1"/>
  <c r="Z355" i="39"/>
  <c r="Y355" i="39"/>
  <c r="AB354" i="39"/>
  <c r="AA354" i="39"/>
  <c r="AC354" i="39" s="1"/>
  <c r="Z354" i="39"/>
  <c r="Y354" i="39"/>
  <c r="AB353" i="39"/>
  <c r="AA353" i="39"/>
  <c r="AC353" i="39" s="1"/>
  <c r="Z353" i="39"/>
  <c r="Y353" i="39"/>
  <c r="AB352" i="39"/>
  <c r="AA352" i="39"/>
  <c r="AC352" i="39" s="1"/>
  <c r="Z352" i="39"/>
  <c r="Y352" i="39"/>
  <c r="AB351" i="39"/>
  <c r="AA351" i="39"/>
  <c r="AC351" i="39" s="1"/>
  <c r="Z351" i="39"/>
  <c r="Y351" i="39"/>
  <c r="AB350" i="39"/>
  <c r="AA350" i="39"/>
  <c r="AC350" i="39" s="1"/>
  <c r="Z350" i="39"/>
  <c r="Y350" i="39"/>
  <c r="AB349" i="39"/>
  <c r="AA349" i="39"/>
  <c r="AC349" i="39" s="1"/>
  <c r="Z349" i="39"/>
  <c r="Y349" i="39"/>
  <c r="AB348" i="39"/>
  <c r="AA348" i="39"/>
  <c r="AC348" i="39" s="1"/>
  <c r="Z348" i="39"/>
  <c r="Y348" i="39"/>
  <c r="AB347" i="39"/>
  <c r="AA347" i="39"/>
  <c r="AC347" i="39" s="1"/>
  <c r="Z347" i="39"/>
  <c r="Y347" i="39"/>
  <c r="AB346" i="39"/>
  <c r="AA346" i="39"/>
  <c r="AC346" i="39" s="1"/>
  <c r="Z346" i="39"/>
  <c r="Y346" i="39"/>
  <c r="AB345" i="39"/>
  <c r="AA345" i="39"/>
  <c r="AC345" i="39" s="1"/>
  <c r="Z345" i="39"/>
  <c r="Y345" i="39"/>
  <c r="AB344" i="39"/>
  <c r="AA344" i="39"/>
  <c r="AC344" i="39" s="1"/>
  <c r="Z344" i="39"/>
  <c r="Y344" i="39"/>
  <c r="AB343" i="39"/>
  <c r="AA343" i="39"/>
  <c r="AC343" i="39" s="1"/>
  <c r="Z343" i="39"/>
  <c r="Y343" i="39"/>
  <c r="AB342" i="39"/>
  <c r="AA342" i="39"/>
  <c r="AC342" i="39" s="1"/>
  <c r="Z342" i="39"/>
  <c r="Y342" i="39"/>
  <c r="AB341" i="39"/>
  <c r="AA341" i="39"/>
  <c r="AC341" i="39" s="1"/>
  <c r="Z341" i="39"/>
  <c r="Y341" i="39"/>
  <c r="AB340" i="39"/>
  <c r="AA340" i="39"/>
  <c r="AC340" i="39" s="1"/>
  <c r="Z340" i="39"/>
  <c r="Y340" i="39"/>
  <c r="AB339" i="39"/>
  <c r="AA339" i="39"/>
  <c r="AC339" i="39" s="1"/>
  <c r="Z339" i="39"/>
  <c r="Y339" i="39"/>
  <c r="AB338" i="39"/>
  <c r="AA338" i="39"/>
  <c r="AC338" i="39" s="1"/>
  <c r="Z338" i="39"/>
  <c r="Y338" i="39"/>
  <c r="AB337" i="39"/>
  <c r="AA337" i="39"/>
  <c r="AC337" i="39" s="1"/>
  <c r="Z337" i="39"/>
  <c r="Y337" i="39"/>
  <c r="AB336" i="39"/>
  <c r="AA336" i="39"/>
  <c r="AC336" i="39" s="1"/>
  <c r="Z336" i="39"/>
  <c r="Y336" i="39"/>
  <c r="AB335" i="39"/>
  <c r="AA335" i="39"/>
  <c r="AC335" i="39" s="1"/>
  <c r="Z335" i="39"/>
  <c r="Y335" i="39"/>
  <c r="AB334" i="39"/>
  <c r="AA334" i="39"/>
  <c r="AC334" i="39" s="1"/>
  <c r="Z334" i="39"/>
  <c r="Y334" i="39"/>
  <c r="AB333" i="39"/>
  <c r="AA333" i="39"/>
  <c r="AC333" i="39" s="1"/>
  <c r="Z333" i="39"/>
  <c r="Y333" i="39"/>
  <c r="AB332" i="39"/>
  <c r="AA332" i="39"/>
  <c r="AC332" i="39" s="1"/>
  <c r="Z332" i="39"/>
  <c r="Y332" i="39"/>
  <c r="AB331" i="39"/>
  <c r="AA331" i="39"/>
  <c r="AC331" i="39" s="1"/>
  <c r="Z331" i="39"/>
  <c r="Y331" i="39"/>
  <c r="AB330" i="39"/>
  <c r="AA330" i="39"/>
  <c r="AC330" i="39" s="1"/>
  <c r="Z330" i="39"/>
  <c r="Y330" i="39"/>
  <c r="AB329" i="39"/>
  <c r="AA329" i="39"/>
  <c r="AC329" i="39" s="1"/>
  <c r="Z329" i="39"/>
  <c r="Y329" i="39"/>
  <c r="AB328" i="39"/>
  <c r="AA328" i="39"/>
  <c r="AC328" i="39" s="1"/>
  <c r="Z328" i="39"/>
  <c r="Y328" i="39"/>
  <c r="AB327" i="39"/>
  <c r="AA327" i="39"/>
  <c r="AC327" i="39" s="1"/>
  <c r="Z327" i="39"/>
  <c r="Y327" i="39"/>
  <c r="AB326" i="39"/>
  <c r="AA326" i="39"/>
  <c r="AC326" i="39" s="1"/>
  <c r="Z326" i="39"/>
  <c r="Y326" i="39"/>
  <c r="AB325" i="39"/>
  <c r="AA325" i="39"/>
  <c r="AC325" i="39" s="1"/>
  <c r="Z325" i="39"/>
  <c r="Y325" i="39"/>
  <c r="AB324" i="39"/>
  <c r="AA324" i="39"/>
  <c r="AC324" i="39" s="1"/>
  <c r="Z324" i="39"/>
  <c r="Y324" i="39"/>
  <c r="AB323" i="39"/>
  <c r="AA323" i="39"/>
  <c r="AC323" i="39" s="1"/>
  <c r="Z323" i="39"/>
  <c r="Y323" i="39"/>
  <c r="AB322" i="39"/>
  <c r="AA322" i="39"/>
  <c r="AC322" i="39" s="1"/>
  <c r="Z322" i="39"/>
  <c r="Y322" i="39"/>
  <c r="AB321" i="39"/>
  <c r="AA321" i="39"/>
  <c r="AC321" i="39" s="1"/>
  <c r="Z321" i="39"/>
  <c r="Y321" i="39"/>
  <c r="AB320" i="39"/>
  <c r="AA320" i="39"/>
  <c r="AC320" i="39" s="1"/>
  <c r="Z320" i="39"/>
  <c r="Y320" i="39"/>
  <c r="AB319" i="39"/>
  <c r="AA319" i="39"/>
  <c r="AC319" i="39" s="1"/>
  <c r="Z319" i="39"/>
  <c r="Y319" i="39"/>
  <c r="AB318" i="39"/>
  <c r="AA318" i="39"/>
  <c r="AC318" i="39" s="1"/>
  <c r="Z318" i="39"/>
  <c r="Y318" i="39"/>
  <c r="AB317" i="39"/>
  <c r="AA317" i="39"/>
  <c r="AC317" i="39" s="1"/>
  <c r="Z317" i="39"/>
  <c r="Y317" i="39"/>
  <c r="AB316" i="39"/>
  <c r="AA316" i="39"/>
  <c r="AC316" i="39" s="1"/>
  <c r="Z316" i="39"/>
  <c r="Y316" i="39"/>
  <c r="AB315" i="39"/>
  <c r="AA315" i="39"/>
  <c r="AC315" i="39" s="1"/>
  <c r="Z315" i="39"/>
  <c r="Y315" i="39"/>
  <c r="AB314" i="39"/>
  <c r="AA314" i="39"/>
  <c r="AC314" i="39" s="1"/>
  <c r="Z314" i="39"/>
  <c r="Y314" i="39"/>
  <c r="AB313" i="39"/>
  <c r="AA313" i="39"/>
  <c r="AC313" i="39" s="1"/>
  <c r="Z313" i="39"/>
  <c r="Y313" i="39"/>
  <c r="AB312" i="39"/>
  <c r="AA312" i="39"/>
  <c r="AC312" i="39" s="1"/>
  <c r="Z312" i="39"/>
  <c r="Y312" i="39"/>
  <c r="AB311" i="39"/>
  <c r="AA311" i="39"/>
  <c r="AC311" i="39" s="1"/>
  <c r="Z311" i="39"/>
  <c r="Y311" i="39"/>
  <c r="AB310" i="39"/>
  <c r="AA310" i="39"/>
  <c r="AC310" i="39" s="1"/>
  <c r="Z310" i="39"/>
  <c r="Y310" i="39"/>
  <c r="AB309" i="39"/>
  <c r="AA309" i="39"/>
  <c r="AC309" i="39" s="1"/>
  <c r="Z309" i="39"/>
  <c r="Y309" i="39"/>
  <c r="AB308" i="39"/>
  <c r="AA308" i="39"/>
  <c r="AC308" i="39" s="1"/>
  <c r="Z308" i="39"/>
  <c r="Y308" i="39"/>
  <c r="AB307" i="39"/>
  <c r="AA307" i="39"/>
  <c r="AC307" i="39" s="1"/>
  <c r="Z307" i="39"/>
  <c r="Y307" i="39"/>
  <c r="AB306" i="39"/>
  <c r="AA306" i="39"/>
  <c r="AC306" i="39" s="1"/>
  <c r="Z306" i="39"/>
  <c r="Y306" i="39"/>
  <c r="AB305" i="39"/>
  <c r="AA305" i="39"/>
  <c r="AC305" i="39" s="1"/>
  <c r="Z305" i="39"/>
  <c r="Y305" i="39"/>
  <c r="AB304" i="39"/>
  <c r="AA304" i="39"/>
  <c r="AC304" i="39" s="1"/>
  <c r="Z304" i="39"/>
  <c r="Y304" i="39"/>
  <c r="AB303" i="39"/>
  <c r="AA303" i="39"/>
  <c r="AC303" i="39" s="1"/>
  <c r="Z303" i="39"/>
  <c r="Y303" i="39"/>
  <c r="AB302" i="39"/>
  <c r="AA302" i="39"/>
  <c r="AC302" i="39" s="1"/>
  <c r="Z302" i="39"/>
  <c r="Y302" i="39"/>
  <c r="AB301" i="39"/>
  <c r="AA301" i="39"/>
  <c r="AC301" i="39" s="1"/>
  <c r="Z301" i="39"/>
  <c r="Y301" i="39"/>
  <c r="AB300" i="39"/>
  <c r="AA300" i="39"/>
  <c r="AC300" i="39" s="1"/>
  <c r="Z300" i="39"/>
  <c r="Y300" i="39"/>
  <c r="AB299" i="39"/>
  <c r="AA299" i="39"/>
  <c r="AC299" i="39" s="1"/>
  <c r="Z299" i="39"/>
  <c r="Y299" i="39"/>
  <c r="AB298" i="39"/>
  <c r="AA298" i="39"/>
  <c r="AC298" i="39" s="1"/>
  <c r="Z298" i="39"/>
  <c r="Y298" i="39"/>
  <c r="AB297" i="39"/>
  <c r="AA297" i="39"/>
  <c r="AC297" i="39" s="1"/>
  <c r="Z297" i="39"/>
  <c r="Y297" i="39"/>
  <c r="AB296" i="39"/>
  <c r="AA296" i="39"/>
  <c r="AC296" i="39" s="1"/>
  <c r="Z296" i="39"/>
  <c r="Y296" i="39"/>
  <c r="AB295" i="39"/>
  <c r="AA295" i="39"/>
  <c r="AC295" i="39" s="1"/>
  <c r="Z295" i="39"/>
  <c r="Y295" i="39"/>
  <c r="AB294" i="39"/>
  <c r="AA294" i="39"/>
  <c r="AC294" i="39" s="1"/>
  <c r="Z294" i="39"/>
  <c r="Y294" i="39"/>
  <c r="AB293" i="39"/>
  <c r="AA293" i="39"/>
  <c r="AC293" i="39" s="1"/>
  <c r="Z293" i="39"/>
  <c r="Y293" i="39"/>
  <c r="AB292" i="39"/>
  <c r="AA292" i="39"/>
  <c r="AC292" i="39" s="1"/>
  <c r="Z292" i="39"/>
  <c r="Y292" i="39"/>
  <c r="AB291" i="39"/>
  <c r="AA291" i="39"/>
  <c r="AC291" i="39" s="1"/>
  <c r="Z291" i="39"/>
  <c r="Y291" i="39"/>
  <c r="AB290" i="39"/>
  <c r="AA290" i="39"/>
  <c r="AC290" i="39" s="1"/>
  <c r="Z290" i="39"/>
  <c r="Y290" i="39"/>
  <c r="AB289" i="39"/>
  <c r="AA289" i="39"/>
  <c r="AC289" i="39" s="1"/>
  <c r="Z289" i="39"/>
  <c r="Y289" i="39"/>
  <c r="AB288" i="39"/>
  <c r="AA288" i="39"/>
  <c r="AC288" i="39" s="1"/>
  <c r="Z288" i="39"/>
  <c r="Y288" i="39"/>
  <c r="AB287" i="39"/>
  <c r="AA287" i="39"/>
  <c r="AC287" i="39" s="1"/>
  <c r="Z287" i="39"/>
  <c r="Y287" i="39"/>
  <c r="AB286" i="39"/>
  <c r="AA286" i="39"/>
  <c r="AC286" i="39" s="1"/>
  <c r="Z286" i="39"/>
  <c r="Y286" i="39"/>
  <c r="AB285" i="39"/>
  <c r="AA285" i="39"/>
  <c r="AC285" i="39" s="1"/>
  <c r="Z285" i="39"/>
  <c r="Y285" i="39"/>
  <c r="AB284" i="39"/>
  <c r="AA284" i="39"/>
  <c r="AC284" i="39" s="1"/>
  <c r="Z284" i="39"/>
  <c r="Y284" i="39"/>
  <c r="AB283" i="39"/>
  <c r="AA283" i="39"/>
  <c r="AC283" i="39" s="1"/>
  <c r="Z283" i="39"/>
  <c r="Y283" i="39"/>
  <c r="AB282" i="39"/>
  <c r="AA282" i="39"/>
  <c r="AC282" i="39" s="1"/>
  <c r="Z282" i="39"/>
  <c r="Y282" i="39"/>
  <c r="AB281" i="39"/>
  <c r="AA281" i="39"/>
  <c r="AC281" i="39" s="1"/>
  <c r="Z281" i="39"/>
  <c r="Y281" i="39"/>
  <c r="AB280" i="39"/>
  <c r="AA280" i="39"/>
  <c r="AC280" i="39" s="1"/>
  <c r="Z280" i="39"/>
  <c r="Y280" i="39"/>
  <c r="AB279" i="39"/>
  <c r="AA279" i="39"/>
  <c r="AC279" i="39" s="1"/>
  <c r="Z279" i="39"/>
  <c r="Y279" i="39"/>
  <c r="AB278" i="39"/>
  <c r="AA278" i="39"/>
  <c r="AC278" i="39" s="1"/>
  <c r="Z278" i="39"/>
  <c r="Y278" i="39"/>
  <c r="AB277" i="39"/>
  <c r="AA277" i="39"/>
  <c r="AC277" i="39" s="1"/>
  <c r="Z277" i="39"/>
  <c r="Y277" i="39"/>
  <c r="AB276" i="39"/>
  <c r="AA276" i="39"/>
  <c r="AC276" i="39" s="1"/>
  <c r="Z276" i="39"/>
  <c r="Y276" i="39"/>
  <c r="AB275" i="39"/>
  <c r="AA275" i="39"/>
  <c r="AC275" i="39" s="1"/>
  <c r="Z275" i="39"/>
  <c r="Y275" i="39"/>
  <c r="AB274" i="39"/>
  <c r="AA274" i="39"/>
  <c r="AC274" i="39" s="1"/>
  <c r="Z274" i="39"/>
  <c r="Y274" i="39"/>
  <c r="AB273" i="39"/>
  <c r="AA273" i="39"/>
  <c r="AC273" i="39" s="1"/>
  <c r="Z273" i="39"/>
  <c r="Y273" i="39"/>
  <c r="AB272" i="39"/>
  <c r="AA272" i="39"/>
  <c r="AC272" i="39" s="1"/>
  <c r="Z272" i="39"/>
  <c r="Y272" i="39"/>
  <c r="AB271" i="39"/>
  <c r="AA271" i="39"/>
  <c r="AC271" i="39" s="1"/>
  <c r="Z271" i="39"/>
  <c r="Y271" i="39"/>
  <c r="AB270" i="39"/>
  <c r="AA270" i="39"/>
  <c r="AC270" i="39" s="1"/>
  <c r="Z270" i="39"/>
  <c r="Y270" i="39"/>
  <c r="AB269" i="39"/>
  <c r="AA269" i="39"/>
  <c r="AC269" i="39" s="1"/>
  <c r="Z269" i="39"/>
  <c r="Y269" i="39"/>
  <c r="AB268" i="39"/>
  <c r="AA268" i="39"/>
  <c r="AC268" i="39" s="1"/>
  <c r="Z268" i="39"/>
  <c r="Y268" i="39"/>
  <c r="AB267" i="39"/>
  <c r="AA267" i="39"/>
  <c r="AC267" i="39" s="1"/>
  <c r="Z267" i="39"/>
  <c r="Y267" i="39"/>
  <c r="AB266" i="39"/>
  <c r="AA266" i="39"/>
  <c r="AC266" i="39" s="1"/>
  <c r="Z266" i="39"/>
  <c r="Y266" i="39"/>
  <c r="AB265" i="39"/>
  <c r="AA265" i="39"/>
  <c r="AC265" i="39" s="1"/>
  <c r="Z265" i="39"/>
  <c r="Y265" i="39"/>
  <c r="AB264" i="39"/>
  <c r="AA264" i="39"/>
  <c r="AC264" i="39" s="1"/>
  <c r="Z264" i="39"/>
  <c r="Y264" i="39"/>
  <c r="AB263" i="39"/>
  <c r="AA263" i="39"/>
  <c r="AC263" i="39" s="1"/>
  <c r="Z263" i="39"/>
  <c r="Y263" i="39"/>
  <c r="AB262" i="39"/>
  <c r="AA262" i="39"/>
  <c r="AC262" i="39" s="1"/>
  <c r="Z262" i="39"/>
  <c r="Y262" i="39"/>
  <c r="AB261" i="39"/>
  <c r="AA261" i="39"/>
  <c r="AC261" i="39" s="1"/>
  <c r="Z261" i="39"/>
  <c r="Y261" i="39"/>
  <c r="AB260" i="39"/>
  <c r="AA260" i="39"/>
  <c r="AC260" i="39" s="1"/>
  <c r="Z260" i="39"/>
  <c r="Y260" i="39"/>
  <c r="AB259" i="39"/>
  <c r="AA259" i="39"/>
  <c r="AC259" i="39" s="1"/>
  <c r="Z259" i="39"/>
  <c r="Y259" i="39"/>
  <c r="AB258" i="39"/>
  <c r="AA258" i="39"/>
  <c r="AC258" i="39" s="1"/>
  <c r="Z258" i="39"/>
  <c r="Y258" i="39"/>
  <c r="AB257" i="39"/>
  <c r="AA257" i="39"/>
  <c r="AC257" i="39" s="1"/>
  <c r="Z257" i="39"/>
  <c r="Y257" i="39"/>
  <c r="AB256" i="39"/>
  <c r="AA256" i="39"/>
  <c r="AC256" i="39" s="1"/>
  <c r="Z256" i="39"/>
  <c r="Y256" i="39"/>
  <c r="AB255" i="39"/>
  <c r="AA255" i="39"/>
  <c r="AC255" i="39" s="1"/>
  <c r="Z255" i="39"/>
  <c r="Y255" i="39"/>
  <c r="AB254" i="39"/>
  <c r="AA254" i="39"/>
  <c r="AC254" i="39" s="1"/>
  <c r="Z254" i="39"/>
  <c r="Y254" i="39"/>
  <c r="AB253" i="39"/>
  <c r="AA253" i="39"/>
  <c r="AC253" i="39" s="1"/>
  <c r="Z253" i="39"/>
  <c r="Y253" i="39"/>
  <c r="AB252" i="39"/>
  <c r="AA252" i="39"/>
  <c r="AC252" i="39" s="1"/>
  <c r="Z252" i="39"/>
  <c r="Y252" i="39"/>
  <c r="AB251" i="39"/>
  <c r="AA251" i="39"/>
  <c r="AC251" i="39" s="1"/>
  <c r="Z251" i="39"/>
  <c r="Y251" i="39"/>
  <c r="AB250" i="39"/>
  <c r="AA250" i="39"/>
  <c r="AC250" i="39" s="1"/>
  <c r="Z250" i="39"/>
  <c r="Y250" i="39"/>
  <c r="AB249" i="39"/>
  <c r="AA249" i="39"/>
  <c r="AC249" i="39" s="1"/>
  <c r="Z249" i="39"/>
  <c r="Y249" i="39"/>
  <c r="AB248" i="39"/>
  <c r="AA248" i="39"/>
  <c r="AC248" i="39" s="1"/>
  <c r="Z248" i="39"/>
  <c r="Y248" i="39"/>
  <c r="AB247" i="39"/>
  <c r="AA247" i="39"/>
  <c r="AC247" i="39" s="1"/>
  <c r="Z247" i="39"/>
  <c r="Y247" i="39"/>
  <c r="AB246" i="39"/>
  <c r="AA246" i="39"/>
  <c r="AC246" i="39" s="1"/>
  <c r="Z246" i="39"/>
  <c r="Y246" i="39"/>
  <c r="AB245" i="39"/>
  <c r="AA245" i="39"/>
  <c r="AC245" i="39" s="1"/>
  <c r="Z245" i="39"/>
  <c r="Y245" i="39"/>
  <c r="AB244" i="39"/>
  <c r="AA244" i="39"/>
  <c r="AC244" i="39" s="1"/>
  <c r="Z244" i="39"/>
  <c r="Y244" i="39"/>
  <c r="AB243" i="39"/>
  <c r="AA243" i="39"/>
  <c r="AC243" i="39" s="1"/>
  <c r="Z243" i="39"/>
  <c r="Y243" i="39"/>
  <c r="AB242" i="39"/>
  <c r="AA242" i="39"/>
  <c r="AC242" i="39" s="1"/>
  <c r="Z242" i="39"/>
  <c r="Y242" i="39"/>
  <c r="AB241" i="39"/>
  <c r="AA241" i="39"/>
  <c r="AC241" i="39" s="1"/>
  <c r="Z241" i="39"/>
  <c r="Y241" i="39"/>
  <c r="AB240" i="39"/>
  <c r="AA240" i="39"/>
  <c r="AC240" i="39" s="1"/>
  <c r="Z240" i="39"/>
  <c r="Y240" i="39"/>
  <c r="AB239" i="39"/>
  <c r="AA239" i="39"/>
  <c r="AC239" i="39" s="1"/>
  <c r="Z239" i="39"/>
  <c r="Y239" i="39"/>
  <c r="AB238" i="39"/>
  <c r="AA238" i="39"/>
  <c r="AC238" i="39" s="1"/>
  <c r="Z238" i="39"/>
  <c r="Y238" i="39"/>
  <c r="AB237" i="39"/>
  <c r="AA237" i="39"/>
  <c r="AC237" i="39" s="1"/>
  <c r="Z237" i="39"/>
  <c r="Y237" i="39"/>
  <c r="AB236" i="39"/>
  <c r="AA236" i="39"/>
  <c r="AC236" i="39" s="1"/>
  <c r="Z236" i="39"/>
  <c r="Y236" i="39"/>
  <c r="AB235" i="39"/>
  <c r="AA235" i="39"/>
  <c r="AC235" i="39" s="1"/>
  <c r="Z235" i="39"/>
  <c r="Y235" i="39"/>
  <c r="AB234" i="39"/>
  <c r="AA234" i="39"/>
  <c r="AC234" i="39" s="1"/>
  <c r="Z234" i="39"/>
  <c r="Y234" i="39"/>
  <c r="AB233" i="39"/>
  <c r="AA233" i="39"/>
  <c r="AC233" i="39" s="1"/>
  <c r="Z233" i="39"/>
  <c r="Y233" i="39"/>
  <c r="AB232" i="39"/>
  <c r="AA232" i="39"/>
  <c r="AC232" i="39" s="1"/>
  <c r="Z232" i="39"/>
  <c r="Y232" i="39"/>
  <c r="AB231" i="39"/>
  <c r="AA231" i="39"/>
  <c r="AC231" i="39" s="1"/>
  <c r="Z231" i="39"/>
  <c r="Y231" i="39"/>
  <c r="AB230" i="39"/>
  <c r="AA230" i="39"/>
  <c r="AC230" i="39" s="1"/>
  <c r="Z230" i="39"/>
  <c r="Y230" i="39"/>
  <c r="AB229" i="39"/>
  <c r="AA229" i="39"/>
  <c r="AC229" i="39" s="1"/>
  <c r="Z229" i="39"/>
  <c r="Y229" i="39"/>
  <c r="AB228" i="39"/>
  <c r="AA228" i="39"/>
  <c r="AC228" i="39" s="1"/>
  <c r="Z228" i="39"/>
  <c r="Y228" i="39"/>
  <c r="AB227" i="39"/>
  <c r="AA227" i="39"/>
  <c r="AC227" i="39" s="1"/>
  <c r="Z227" i="39"/>
  <c r="Y227" i="39"/>
  <c r="AB226" i="39"/>
  <c r="AA226" i="39"/>
  <c r="AC226" i="39" s="1"/>
  <c r="Z226" i="39"/>
  <c r="Y226" i="39"/>
  <c r="AB225" i="39"/>
  <c r="AA225" i="39"/>
  <c r="AC225" i="39" s="1"/>
  <c r="Z225" i="39"/>
  <c r="Y225" i="39"/>
  <c r="AB224" i="39"/>
  <c r="AA224" i="39"/>
  <c r="AC224" i="39" s="1"/>
  <c r="Z224" i="39"/>
  <c r="Y224" i="39"/>
  <c r="AB223" i="39"/>
  <c r="AA223" i="39"/>
  <c r="AC223" i="39" s="1"/>
  <c r="Z223" i="39"/>
  <c r="Y223" i="39"/>
  <c r="AB222" i="39"/>
  <c r="AA222" i="39"/>
  <c r="AC222" i="39" s="1"/>
  <c r="Z222" i="39"/>
  <c r="Y222" i="39"/>
  <c r="AB221" i="39"/>
  <c r="AA221" i="39"/>
  <c r="AC221" i="39" s="1"/>
  <c r="Z221" i="39"/>
  <c r="Y221" i="39"/>
  <c r="AB220" i="39"/>
  <c r="AA220" i="39"/>
  <c r="AC220" i="39" s="1"/>
  <c r="Z220" i="39"/>
  <c r="Y220" i="39"/>
  <c r="AB219" i="39"/>
  <c r="AA219" i="39"/>
  <c r="AC219" i="39" s="1"/>
  <c r="Z219" i="39"/>
  <c r="Y219" i="39"/>
  <c r="AB218" i="39"/>
  <c r="AA218" i="39"/>
  <c r="AC218" i="39" s="1"/>
  <c r="Z218" i="39"/>
  <c r="Y218" i="39"/>
  <c r="AB217" i="39"/>
  <c r="AA217" i="39"/>
  <c r="AC217" i="39" s="1"/>
  <c r="Z217" i="39"/>
  <c r="Y217" i="39"/>
  <c r="AB216" i="39"/>
  <c r="AA216" i="39"/>
  <c r="AC216" i="39" s="1"/>
  <c r="Z216" i="39"/>
  <c r="Y216" i="39"/>
  <c r="AB215" i="39"/>
  <c r="AA215" i="39"/>
  <c r="AC215" i="39" s="1"/>
  <c r="Z215" i="39"/>
  <c r="Y215" i="39"/>
  <c r="AB214" i="39"/>
  <c r="AA214" i="39"/>
  <c r="AC214" i="39" s="1"/>
  <c r="Z214" i="39"/>
  <c r="Y214" i="39"/>
  <c r="AB213" i="39"/>
  <c r="AA213" i="39"/>
  <c r="AC213" i="39" s="1"/>
  <c r="Z213" i="39"/>
  <c r="Y213" i="39"/>
  <c r="AB212" i="39"/>
  <c r="AA212" i="39"/>
  <c r="AC212" i="39" s="1"/>
  <c r="Z212" i="39"/>
  <c r="Y212" i="39"/>
  <c r="AB211" i="39"/>
  <c r="AA211" i="39"/>
  <c r="AC211" i="39" s="1"/>
  <c r="Z211" i="39"/>
  <c r="Y211" i="39"/>
  <c r="AB210" i="39"/>
  <c r="AA210" i="39"/>
  <c r="AC210" i="39" s="1"/>
  <c r="Z210" i="39"/>
  <c r="Y210" i="39"/>
  <c r="AB209" i="39"/>
  <c r="AA209" i="39"/>
  <c r="AC209" i="39" s="1"/>
  <c r="Z209" i="39"/>
  <c r="Y209" i="39"/>
  <c r="AB208" i="39"/>
  <c r="AA208" i="39"/>
  <c r="AC208" i="39" s="1"/>
  <c r="Z208" i="39"/>
  <c r="Y208" i="39"/>
  <c r="AB207" i="39"/>
  <c r="AA207" i="39"/>
  <c r="AC207" i="39" s="1"/>
  <c r="Z207" i="39"/>
  <c r="Y207" i="39"/>
  <c r="AB206" i="39"/>
  <c r="AA206" i="39"/>
  <c r="AC206" i="39" s="1"/>
  <c r="Z206" i="39"/>
  <c r="Y206" i="39"/>
  <c r="AB205" i="39"/>
  <c r="AA205" i="39"/>
  <c r="AC205" i="39" s="1"/>
  <c r="Z205" i="39"/>
  <c r="Y205" i="39"/>
  <c r="AB204" i="39"/>
  <c r="AA204" i="39"/>
  <c r="AC204" i="39" s="1"/>
  <c r="Z204" i="39"/>
  <c r="Y204" i="39"/>
  <c r="AB203" i="39"/>
  <c r="AA203" i="39"/>
  <c r="AC203" i="39" s="1"/>
  <c r="Z203" i="39"/>
  <c r="Y203" i="39"/>
  <c r="AB202" i="39"/>
  <c r="AA202" i="39"/>
  <c r="AC202" i="39" s="1"/>
  <c r="Z202" i="39"/>
  <c r="Y202" i="39"/>
  <c r="AB201" i="39"/>
  <c r="AA201" i="39"/>
  <c r="AC201" i="39" s="1"/>
  <c r="Z201" i="39"/>
  <c r="Y201" i="39"/>
  <c r="AB200" i="39"/>
  <c r="AA200" i="39"/>
  <c r="AC200" i="39" s="1"/>
  <c r="Z200" i="39"/>
  <c r="Y200" i="39"/>
  <c r="AB199" i="39"/>
  <c r="AA199" i="39"/>
  <c r="AC199" i="39" s="1"/>
  <c r="Z199" i="39"/>
  <c r="Y199" i="39"/>
  <c r="AB198" i="39"/>
  <c r="AA198" i="39"/>
  <c r="AC198" i="39" s="1"/>
  <c r="Z198" i="39"/>
  <c r="Y198" i="39"/>
  <c r="AB197" i="39"/>
  <c r="AA197" i="39"/>
  <c r="AC197" i="39" s="1"/>
  <c r="Z197" i="39"/>
  <c r="Y197" i="39"/>
  <c r="AB196" i="39"/>
  <c r="AA196" i="39"/>
  <c r="AC196" i="39" s="1"/>
  <c r="Z196" i="39"/>
  <c r="Y196" i="39"/>
  <c r="AB195" i="39"/>
  <c r="AA195" i="39"/>
  <c r="AC195" i="39" s="1"/>
  <c r="Z195" i="39"/>
  <c r="Y195" i="39"/>
  <c r="AB194" i="39"/>
  <c r="AA194" i="39"/>
  <c r="AC194" i="39" s="1"/>
  <c r="Z194" i="39"/>
  <c r="Y194" i="39"/>
  <c r="AB193" i="39"/>
  <c r="AA193" i="39"/>
  <c r="AC193" i="39" s="1"/>
  <c r="Z193" i="39"/>
  <c r="Y193" i="39"/>
  <c r="AB192" i="39"/>
  <c r="AA192" i="39"/>
  <c r="AC192" i="39" s="1"/>
  <c r="Z192" i="39"/>
  <c r="Y192" i="39"/>
  <c r="AB191" i="39"/>
  <c r="AA191" i="39"/>
  <c r="AC191" i="39" s="1"/>
  <c r="Z191" i="39"/>
  <c r="Y191" i="39"/>
  <c r="AB190" i="39"/>
  <c r="AA190" i="39"/>
  <c r="AC190" i="39" s="1"/>
  <c r="Z190" i="39"/>
  <c r="Y190" i="39"/>
  <c r="AB189" i="39"/>
  <c r="AA189" i="39"/>
  <c r="AC189" i="39" s="1"/>
  <c r="Z189" i="39"/>
  <c r="Y189" i="39"/>
  <c r="AB188" i="39"/>
  <c r="AA188" i="39"/>
  <c r="AC188" i="39" s="1"/>
  <c r="Z188" i="39"/>
  <c r="Y188" i="39"/>
  <c r="AB187" i="39"/>
  <c r="AA187" i="39"/>
  <c r="AC187" i="39" s="1"/>
  <c r="Z187" i="39"/>
  <c r="Y187" i="39"/>
  <c r="AB186" i="39"/>
  <c r="AA186" i="39"/>
  <c r="AC186" i="39" s="1"/>
  <c r="Z186" i="39"/>
  <c r="Y186" i="39"/>
  <c r="AB185" i="39"/>
  <c r="AA185" i="39"/>
  <c r="AC185" i="39" s="1"/>
  <c r="Z185" i="39"/>
  <c r="Y185" i="39"/>
  <c r="AB184" i="39"/>
  <c r="AA184" i="39"/>
  <c r="AC184" i="39" s="1"/>
  <c r="Z184" i="39"/>
  <c r="Y184" i="39"/>
  <c r="AB183" i="39"/>
  <c r="AA183" i="39"/>
  <c r="AC183" i="39" s="1"/>
  <c r="Z183" i="39"/>
  <c r="Y183" i="39"/>
  <c r="AB182" i="39"/>
  <c r="AA182" i="39"/>
  <c r="AC182" i="39" s="1"/>
  <c r="Z182" i="39"/>
  <c r="Y182" i="39"/>
  <c r="AB181" i="39"/>
  <c r="AA181" i="39"/>
  <c r="AC181" i="39" s="1"/>
  <c r="Z181" i="39"/>
  <c r="Y181" i="39"/>
  <c r="AB180" i="39"/>
  <c r="AA180" i="39"/>
  <c r="AC180" i="39" s="1"/>
  <c r="Z180" i="39"/>
  <c r="Y180" i="39"/>
  <c r="AB179" i="39"/>
  <c r="AA179" i="39"/>
  <c r="AC179" i="39" s="1"/>
  <c r="Z179" i="39"/>
  <c r="Y179" i="39"/>
  <c r="AB178" i="39"/>
  <c r="AA178" i="39"/>
  <c r="AC178" i="39" s="1"/>
  <c r="Z178" i="39"/>
  <c r="Y178" i="39"/>
  <c r="AB177" i="39"/>
  <c r="AA177" i="39"/>
  <c r="AC177" i="39" s="1"/>
  <c r="Z177" i="39"/>
  <c r="Y177" i="39"/>
  <c r="AB176" i="39"/>
  <c r="AA176" i="39"/>
  <c r="AC176" i="39" s="1"/>
  <c r="Z176" i="39"/>
  <c r="Y176" i="39"/>
  <c r="AB175" i="39"/>
  <c r="AA175" i="39"/>
  <c r="AC175" i="39" s="1"/>
  <c r="Z175" i="39"/>
  <c r="Y175" i="39"/>
  <c r="AB174" i="39"/>
  <c r="AA174" i="39"/>
  <c r="AC174" i="39" s="1"/>
  <c r="Z174" i="39"/>
  <c r="Y174" i="39"/>
  <c r="AB173" i="39"/>
  <c r="AA173" i="39"/>
  <c r="AC173" i="39" s="1"/>
  <c r="Z173" i="39"/>
  <c r="Y173" i="39"/>
  <c r="AB172" i="39"/>
  <c r="AA172" i="39"/>
  <c r="AC172" i="39" s="1"/>
  <c r="Z172" i="39"/>
  <c r="Y172" i="39"/>
  <c r="AB171" i="39"/>
  <c r="AA171" i="39"/>
  <c r="AC171" i="39" s="1"/>
  <c r="Z171" i="39"/>
  <c r="Y171" i="39"/>
  <c r="AB170" i="39"/>
  <c r="AA170" i="39"/>
  <c r="AC170" i="39" s="1"/>
  <c r="Z170" i="39"/>
  <c r="Y170" i="39"/>
  <c r="AB169" i="39"/>
  <c r="AA169" i="39"/>
  <c r="AC169" i="39" s="1"/>
  <c r="Z169" i="39"/>
  <c r="Y169" i="39"/>
  <c r="AB168" i="39"/>
  <c r="AA168" i="39"/>
  <c r="AC168" i="39" s="1"/>
  <c r="Z168" i="39"/>
  <c r="Y168" i="39"/>
  <c r="AB167" i="39"/>
  <c r="AA167" i="39"/>
  <c r="AC167" i="39" s="1"/>
  <c r="Z167" i="39"/>
  <c r="Y167" i="39"/>
  <c r="AB166" i="39"/>
  <c r="AA166" i="39"/>
  <c r="AC166" i="39" s="1"/>
  <c r="Z166" i="39"/>
  <c r="Y166" i="39"/>
  <c r="AB165" i="39"/>
  <c r="AA165" i="39"/>
  <c r="AC165" i="39" s="1"/>
  <c r="Z165" i="39"/>
  <c r="Y165" i="39"/>
  <c r="AB164" i="39"/>
  <c r="AA164" i="39"/>
  <c r="AC164" i="39" s="1"/>
  <c r="Z164" i="39"/>
  <c r="Y164" i="39"/>
  <c r="AB163" i="39"/>
  <c r="AA163" i="39"/>
  <c r="AC163" i="39" s="1"/>
  <c r="Z163" i="39"/>
  <c r="Y163" i="39"/>
  <c r="AB162" i="39"/>
  <c r="AA162" i="39"/>
  <c r="AC162" i="39" s="1"/>
  <c r="Z162" i="39"/>
  <c r="Y162" i="39"/>
  <c r="AB161" i="39"/>
  <c r="AA161" i="39"/>
  <c r="AC161" i="39" s="1"/>
  <c r="Z161" i="39"/>
  <c r="Y161" i="39"/>
  <c r="AB160" i="39"/>
  <c r="AA160" i="39"/>
  <c r="AC160" i="39" s="1"/>
  <c r="Z160" i="39"/>
  <c r="Y160" i="39"/>
  <c r="AB159" i="39"/>
  <c r="AA159" i="39"/>
  <c r="AC159" i="39" s="1"/>
  <c r="Z159" i="39"/>
  <c r="Y159" i="39"/>
  <c r="AB158" i="39"/>
  <c r="AA158" i="39"/>
  <c r="AC158" i="39" s="1"/>
  <c r="Z158" i="39"/>
  <c r="Y158" i="39"/>
  <c r="AB157" i="39"/>
  <c r="AA157" i="39"/>
  <c r="AC157" i="39" s="1"/>
  <c r="Z157" i="39"/>
  <c r="Y157" i="39"/>
  <c r="AB156" i="39"/>
  <c r="AA156" i="39"/>
  <c r="AC156" i="39" s="1"/>
  <c r="Z156" i="39"/>
  <c r="Y156" i="39"/>
  <c r="AB155" i="39"/>
  <c r="AA155" i="39"/>
  <c r="AC155" i="39" s="1"/>
  <c r="Z155" i="39"/>
  <c r="Y155" i="39"/>
  <c r="AB154" i="39"/>
  <c r="AA154" i="39"/>
  <c r="AC154" i="39" s="1"/>
  <c r="Z154" i="39"/>
  <c r="Y154" i="39"/>
  <c r="AB153" i="39"/>
  <c r="AA153" i="39"/>
  <c r="AC153" i="39" s="1"/>
  <c r="Z153" i="39"/>
  <c r="Y153" i="39"/>
  <c r="AB152" i="39"/>
  <c r="AA152" i="39"/>
  <c r="AC152" i="39" s="1"/>
  <c r="Z152" i="39"/>
  <c r="Y152" i="39"/>
  <c r="AB151" i="39"/>
  <c r="AA151" i="39"/>
  <c r="AC151" i="39" s="1"/>
  <c r="Z151" i="39"/>
  <c r="Y151" i="39"/>
  <c r="AB150" i="39"/>
  <c r="AA150" i="39"/>
  <c r="AC150" i="39" s="1"/>
  <c r="Z150" i="39"/>
  <c r="Y150" i="39"/>
  <c r="AB149" i="39"/>
  <c r="AA149" i="39"/>
  <c r="AC149" i="39" s="1"/>
  <c r="Z149" i="39"/>
  <c r="Y149" i="39"/>
  <c r="AB148" i="39"/>
  <c r="AA148" i="39"/>
  <c r="AC148" i="39" s="1"/>
  <c r="Z148" i="39"/>
  <c r="Y148" i="39"/>
  <c r="AB147" i="39"/>
  <c r="AA147" i="39"/>
  <c r="AC147" i="39" s="1"/>
  <c r="Z147" i="39"/>
  <c r="Y147" i="39"/>
  <c r="AB146" i="39"/>
  <c r="AA146" i="39"/>
  <c r="AC146" i="39" s="1"/>
  <c r="Z146" i="39"/>
  <c r="Y146" i="39"/>
  <c r="AB145" i="39"/>
  <c r="AA145" i="39"/>
  <c r="AC145" i="39" s="1"/>
  <c r="Z145" i="39"/>
  <c r="Y145" i="39"/>
  <c r="AB144" i="39"/>
  <c r="AA144" i="39"/>
  <c r="AC144" i="39" s="1"/>
  <c r="Z144" i="39"/>
  <c r="Y144" i="39"/>
  <c r="AB143" i="39"/>
  <c r="AA143" i="39"/>
  <c r="AC143" i="39" s="1"/>
  <c r="Z143" i="39"/>
  <c r="Y143" i="39"/>
  <c r="AB142" i="39"/>
  <c r="AA142" i="39"/>
  <c r="AC142" i="39" s="1"/>
  <c r="Z142" i="39"/>
  <c r="Y142" i="39"/>
  <c r="AB141" i="39"/>
  <c r="AA141" i="39"/>
  <c r="AC141" i="39" s="1"/>
  <c r="Z141" i="39"/>
  <c r="Y141" i="39"/>
  <c r="AB140" i="39"/>
  <c r="AA140" i="39"/>
  <c r="AC140" i="39" s="1"/>
  <c r="Z140" i="39"/>
  <c r="Y140" i="39"/>
  <c r="AB139" i="39"/>
  <c r="AA139" i="39"/>
  <c r="AC139" i="39" s="1"/>
  <c r="Z139" i="39"/>
  <c r="Y139" i="39"/>
  <c r="AB138" i="39"/>
  <c r="AA138" i="39"/>
  <c r="AC138" i="39" s="1"/>
  <c r="Z138" i="39"/>
  <c r="Y138" i="39"/>
  <c r="AB137" i="39"/>
  <c r="AA137" i="39"/>
  <c r="AC137" i="39" s="1"/>
  <c r="Z137" i="39"/>
  <c r="Y137" i="39"/>
  <c r="AB136" i="39"/>
  <c r="AA136" i="39"/>
  <c r="AC136" i="39" s="1"/>
  <c r="Z136" i="39"/>
  <c r="Y136" i="39"/>
  <c r="AB135" i="39"/>
  <c r="AA135" i="39"/>
  <c r="AC135" i="39" s="1"/>
  <c r="Z135" i="39"/>
  <c r="Y135" i="39"/>
  <c r="AB134" i="39"/>
  <c r="AA134" i="39"/>
  <c r="AC134" i="39" s="1"/>
  <c r="Z134" i="39"/>
  <c r="Y134" i="39"/>
  <c r="AB133" i="39"/>
  <c r="AA133" i="39"/>
  <c r="AC133" i="39" s="1"/>
  <c r="Z133" i="39"/>
  <c r="Y133" i="39"/>
  <c r="AB132" i="39"/>
  <c r="AA132" i="39"/>
  <c r="AC132" i="39" s="1"/>
  <c r="Z132" i="39"/>
  <c r="Y132" i="39"/>
  <c r="AB131" i="39"/>
  <c r="AA131" i="39"/>
  <c r="AC131" i="39" s="1"/>
  <c r="Z131" i="39"/>
  <c r="Y131" i="39"/>
  <c r="AB130" i="39"/>
  <c r="AA130" i="39"/>
  <c r="AC130" i="39" s="1"/>
  <c r="Z130" i="39"/>
  <c r="Y130" i="39"/>
  <c r="AB129" i="39"/>
  <c r="AA129" i="39"/>
  <c r="AC129" i="39" s="1"/>
  <c r="Z129" i="39"/>
  <c r="Y129" i="39"/>
  <c r="AB128" i="39"/>
  <c r="AA128" i="39"/>
  <c r="AC128" i="39" s="1"/>
  <c r="Z128" i="39"/>
  <c r="Y128" i="39"/>
  <c r="AB127" i="39"/>
  <c r="AA127" i="39"/>
  <c r="AC127" i="39" s="1"/>
  <c r="Z127" i="39"/>
  <c r="Y127" i="39"/>
  <c r="AB126" i="39"/>
  <c r="AA126" i="39"/>
  <c r="AC126" i="39" s="1"/>
  <c r="Z126" i="39"/>
  <c r="Y126" i="39"/>
  <c r="AB125" i="39"/>
  <c r="AA125" i="39"/>
  <c r="AC125" i="39" s="1"/>
  <c r="Z125" i="39"/>
  <c r="Y125" i="39"/>
  <c r="AB124" i="39"/>
  <c r="AA124" i="39"/>
  <c r="AC124" i="39" s="1"/>
  <c r="Z124" i="39"/>
  <c r="Y124" i="39"/>
  <c r="AB123" i="39"/>
  <c r="AA123" i="39"/>
  <c r="AC123" i="39" s="1"/>
  <c r="Z123" i="39"/>
  <c r="Y123" i="39"/>
  <c r="AB122" i="39"/>
  <c r="AA122" i="39"/>
  <c r="AC122" i="39" s="1"/>
  <c r="Z122" i="39"/>
  <c r="Y122" i="39"/>
  <c r="AB121" i="39"/>
  <c r="AA121" i="39"/>
  <c r="AC121" i="39" s="1"/>
  <c r="Z121" i="39"/>
  <c r="Y121" i="39"/>
  <c r="AB120" i="39"/>
  <c r="AA120" i="39"/>
  <c r="AC120" i="39" s="1"/>
  <c r="Z120" i="39"/>
  <c r="Y120" i="39"/>
  <c r="AB119" i="39"/>
  <c r="AA119" i="39"/>
  <c r="AC119" i="39" s="1"/>
  <c r="Z119" i="39"/>
  <c r="Y119" i="39"/>
  <c r="AB118" i="39"/>
  <c r="AA118" i="39"/>
  <c r="AC118" i="39" s="1"/>
  <c r="Z118" i="39"/>
  <c r="Y118" i="39"/>
  <c r="AB117" i="39"/>
  <c r="AA117" i="39"/>
  <c r="AC117" i="39" s="1"/>
  <c r="Z117" i="39"/>
  <c r="Y117" i="39"/>
  <c r="AB116" i="39"/>
  <c r="AA116" i="39"/>
  <c r="AC116" i="39" s="1"/>
  <c r="Z116" i="39"/>
  <c r="Y116" i="39"/>
  <c r="AB115" i="39"/>
  <c r="AA115" i="39"/>
  <c r="AC115" i="39" s="1"/>
  <c r="Z115" i="39"/>
  <c r="Y115" i="39"/>
  <c r="AB114" i="39"/>
  <c r="AA114" i="39"/>
  <c r="AC114" i="39" s="1"/>
  <c r="Z114" i="39"/>
  <c r="Y114" i="39"/>
  <c r="AB113" i="39"/>
  <c r="AA113" i="39"/>
  <c r="AC113" i="39" s="1"/>
  <c r="Z113" i="39"/>
  <c r="Y113" i="39"/>
  <c r="AB112" i="39"/>
  <c r="AA112" i="39"/>
  <c r="AC112" i="39" s="1"/>
  <c r="Z112" i="39"/>
  <c r="Y112" i="39"/>
  <c r="AB111" i="39"/>
  <c r="AA111" i="39"/>
  <c r="AC111" i="39" s="1"/>
  <c r="Z111" i="39"/>
  <c r="Y111" i="39"/>
  <c r="AB110" i="39"/>
  <c r="AA110" i="39"/>
  <c r="AC110" i="39" s="1"/>
  <c r="Z110" i="39"/>
  <c r="Y110" i="39"/>
  <c r="AB109" i="39"/>
  <c r="AA109" i="39"/>
  <c r="AC109" i="39" s="1"/>
  <c r="Z109" i="39"/>
  <c r="Y109" i="39"/>
  <c r="AB108" i="39"/>
  <c r="AA108" i="39"/>
  <c r="AC108" i="39" s="1"/>
  <c r="Z108" i="39"/>
  <c r="Y108" i="39"/>
  <c r="AB107" i="39"/>
  <c r="AA107" i="39"/>
  <c r="AC107" i="39" s="1"/>
  <c r="Z107" i="39"/>
  <c r="Y107" i="39"/>
  <c r="AB106" i="39"/>
  <c r="AA106" i="39"/>
  <c r="AC106" i="39" s="1"/>
  <c r="Z106" i="39"/>
  <c r="Y106" i="39"/>
  <c r="AB105" i="39"/>
  <c r="AA105" i="39"/>
  <c r="AC105" i="39" s="1"/>
  <c r="Z105" i="39"/>
  <c r="Y105" i="39"/>
  <c r="AB104" i="39"/>
  <c r="AA104" i="39"/>
  <c r="AC104" i="39" s="1"/>
  <c r="Z104" i="39"/>
  <c r="Y104" i="39"/>
  <c r="AB103" i="39"/>
  <c r="AA103" i="39"/>
  <c r="AC103" i="39" s="1"/>
  <c r="Z103" i="39"/>
  <c r="Y103" i="39"/>
  <c r="AB102" i="39"/>
  <c r="AA102" i="39"/>
  <c r="AC102" i="39" s="1"/>
  <c r="Z102" i="39"/>
  <c r="Y102" i="39"/>
  <c r="AB101" i="39"/>
  <c r="AA101" i="39"/>
  <c r="AC101" i="39" s="1"/>
  <c r="Z101" i="39"/>
  <c r="Y101" i="39"/>
  <c r="AB100" i="39"/>
  <c r="AA100" i="39"/>
  <c r="AC100" i="39" s="1"/>
  <c r="Z100" i="39"/>
  <c r="Y100" i="39"/>
  <c r="AB99" i="39"/>
  <c r="AA99" i="39"/>
  <c r="AC99" i="39" s="1"/>
  <c r="Z99" i="39"/>
  <c r="Y99" i="39"/>
  <c r="AB98" i="39"/>
  <c r="AA98" i="39"/>
  <c r="AC98" i="39" s="1"/>
  <c r="Z98" i="39"/>
  <c r="Y98" i="39"/>
  <c r="AB97" i="39"/>
  <c r="AA97" i="39"/>
  <c r="AC97" i="39" s="1"/>
  <c r="Z97" i="39"/>
  <c r="Y97" i="39"/>
  <c r="AB96" i="39"/>
  <c r="AA96" i="39"/>
  <c r="AC96" i="39" s="1"/>
  <c r="Z96" i="39"/>
  <c r="Y96" i="39"/>
  <c r="AB95" i="39"/>
  <c r="AA95" i="39"/>
  <c r="AC95" i="39" s="1"/>
  <c r="Z95" i="39"/>
  <c r="Y95" i="39"/>
  <c r="AB94" i="39"/>
  <c r="AA94" i="39"/>
  <c r="AC94" i="39" s="1"/>
  <c r="Z94" i="39"/>
  <c r="Y94" i="39"/>
  <c r="AB93" i="39"/>
  <c r="AA93" i="39"/>
  <c r="AC93" i="39" s="1"/>
  <c r="Z93" i="39"/>
  <c r="Y93" i="39"/>
  <c r="AB92" i="39"/>
  <c r="AA92" i="39"/>
  <c r="AC92" i="39" s="1"/>
  <c r="Z92" i="39"/>
  <c r="Y92" i="39"/>
  <c r="AB91" i="39"/>
  <c r="AA91" i="39"/>
  <c r="AC91" i="39" s="1"/>
  <c r="Z91" i="39"/>
  <c r="Y91" i="39"/>
  <c r="AB90" i="39"/>
  <c r="AA90" i="39"/>
  <c r="AC90" i="39" s="1"/>
  <c r="Z90" i="39"/>
  <c r="Y90" i="39"/>
  <c r="AB89" i="39"/>
  <c r="AA89" i="39"/>
  <c r="AC89" i="39" s="1"/>
  <c r="Z89" i="39"/>
  <c r="Y89" i="39"/>
  <c r="AB88" i="39"/>
  <c r="AA88" i="39"/>
  <c r="AC88" i="39" s="1"/>
  <c r="Z88" i="39"/>
  <c r="Y88" i="39"/>
  <c r="AB87" i="39"/>
  <c r="AA87" i="39"/>
  <c r="AC87" i="39" s="1"/>
  <c r="Z87" i="39"/>
  <c r="Y87" i="39"/>
  <c r="AB86" i="39"/>
  <c r="AA86" i="39"/>
  <c r="AC86" i="39" s="1"/>
  <c r="Z86" i="39"/>
  <c r="Y86" i="39"/>
  <c r="AB85" i="39"/>
  <c r="AA85" i="39"/>
  <c r="AC85" i="39" s="1"/>
  <c r="Z85" i="39"/>
  <c r="Y85" i="39"/>
  <c r="AB84" i="39"/>
  <c r="AA84" i="39"/>
  <c r="AC84" i="39" s="1"/>
  <c r="Z84" i="39"/>
  <c r="Y84" i="39"/>
  <c r="AB83" i="39"/>
  <c r="AA83" i="39"/>
  <c r="AC83" i="39" s="1"/>
  <c r="Z83" i="39"/>
  <c r="Y83" i="39"/>
  <c r="AB82" i="39"/>
  <c r="AA82" i="39"/>
  <c r="AC82" i="39" s="1"/>
  <c r="Z82" i="39"/>
  <c r="Y82" i="39"/>
  <c r="AB81" i="39"/>
  <c r="AA81" i="39"/>
  <c r="AC81" i="39" s="1"/>
  <c r="Z81" i="39"/>
  <c r="Y81" i="39"/>
  <c r="AB80" i="39"/>
  <c r="AA80" i="39"/>
  <c r="AC80" i="39" s="1"/>
  <c r="Z80" i="39"/>
  <c r="Y80" i="39"/>
  <c r="AB79" i="39"/>
  <c r="AA79" i="39"/>
  <c r="AC79" i="39" s="1"/>
  <c r="Z79" i="39"/>
  <c r="Y79" i="39"/>
  <c r="AB78" i="39"/>
  <c r="AA78" i="39"/>
  <c r="AC78" i="39" s="1"/>
  <c r="Z78" i="39"/>
  <c r="Y78" i="39"/>
  <c r="AB77" i="39"/>
  <c r="AA77" i="39"/>
  <c r="AC77" i="39" s="1"/>
  <c r="Z77" i="39"/>
  <c r="Y77" i="39"/>
  <c r="AB76" i="39"/>
  <c r="AA76" i="39"/>
  <c r="AC76" i="39" s="1"/>
  <c r="Z76" i="39"/>
  <c r="Y76" i="39"/>
  <c r="AB75" i="39"/>
  <c r="AA75" i="39"/>
  <c r="AC75" i="39" s="1"/>
  <c r="Z75" i="39"/>
  <c r="Y75" i="39"/>
  <c r="AB74" i="39"/>
  <c r="AA74" i="39"/>
  <c r="AC74" i="39" s="1"/>
  <c r="Z74" i="39"/>
  <c r="Y74" i="39"/>
  <c r="AB73" i="39"/>
  <c r="AA73" i="39"/>
  <c r="AC73" i="39" s="1"/>
  <c r="Z73" i="39"/>
  <c r="Y73" i="39"/>
  <c r="AB72" i="39"/>
  <c r="AA72" i="39"/>
  <c r="AC72" i="39" s="1"/>
  <c r="Z72" i="39"/>
  <c r="Y72" i="39"/>
  <c r="AB71" i="39"/>
  <c r="AA71" i="39"/>
  <c r="AC71" i="39" s="1"/>
  <c r="Z71" i="39"/>
  <c r="Y71" i="39"/>
  <c r="AB70" i="39"/>
  <c r="AA70" i="39"/>
  <c r="AC70" i="39" s="1"/>
  <c r="Z70" i="39"/>
  <c r="Y70" i="39"/>
  <c r="AB69" i="39"/>
  <c r="AA69" i="39"/>
  <c r="AC69" i="39" s="1"/>
  <c r="Z69" i="39"/>
  <c r="Y69" i="39"/>
  <c r="AB68" i="39"/>
  <c r="AA68" i="39"/>
  <c r="AC68" i="39" s="1"/>
  <c r="Z68" i="39"/>
  <c r="Y68" i="39"/>
  <c r="AB67" i="39"/>
  <c r="AA67" i="39"/>
  <c r="AC67" i="39" s="1"/>
  <c r="Z67" i="39"/>
  <c r="Y67" i="39"/>
  <c r="AB66" i="39"/>
  <c r="AA66" i="39"/>
  <c r="AC66" i="39" s="1"/>
  <c r="Z66" i="39"/>
  <c r="Y66" i="39"/>
  <c r="AB65" i="39"/>
  <c r="AA65" i="39"/>
  <c r="AC65" i="39" s="1"/>
  <c r="Z65" i="39"/>
  <c r="Y65" i="39"/>
  <c r="AB64" i="39"/>
  <c r="AA64" i="39"/>
  <c r="AC64" i="39" s="1"/>
  <c r="Z64" i="39"/>
  <c r="Y64" i="39"/>
  <c r="AB63" i="39"/>
  <c r="AA63" i="39"/>
  <c r="AC63" i="39" s="1"/>
  <c r="Z63" i="39"/>
  <c r="Y63" i="39"/>
  <c r="AB62" i="39"/>
  <c r="AA62" i="39"/>
  <c r="AC62" i="39" s="1"/>
  <c r="Z62" i="39"/>
  <c r="Y62" i="39"/>
  <c r="AB61" i="39"/>
  <c r="AA61" i="39"/>
  <c r="AC61" i="39" s="1"/>
  <c r="Z61" i="39"/>
  <c r="Y61" i="39"/>
  <c r="AB60" i="39"/>
  <c r="AA60" i="39"/>
  <c r="AC60" i="39" s="1"/>
  <c r="Z60" i="39"/>
  <c r="Y60" i="39"/>
  <c r="AB59" i="39"/>
  <c r="AA59" i="39"/>
  <c r="AC59" i="39" s="1"/>
  <c r="Z59" i="39"/>
  <c r="Y59" i="39"/>
  <c r="AB58" i="39"/>
  <c r="AA58" i="39"/>
  <c r="AC58" i="39" s="1"/>
  <c r="Z58" i="39"/>
  <c r="Y58" i="39"/>
  <c r="AB57" i="39"/>
  <c r="AA57" i="39"/>
  <c r="AC57" i="39" s="1"/>
  <c r="Z57" i="39"/>
  <c r="Y57" i="39"/>
  <c r="AB56" i="39"/>
  <c r="AA56" i="39"/>
  <c r="AC56" i="39" s="1"/>
  <c r="Z56" i="39"/>
  <c r="Y56" i="39"/>
  <c r="AB55" i="39"/>
  <c r="AA55" i="39"/>
  <c r="AC55" i="39" s="1"/>
  <c r="Z55" i="39"/>
  <c r="Y55" i="39"/>
  <c r="AB54" i="39"/>
  <c r="AA54" i="39"/>
  <c r="AC54" i="39" s="1"/>
  <c r="Z54" i="39"/>
  <c r="Y54" i="39"/>
  <c r="AB53" i="39"/>
  <c r="AA53" i="39"/>
  <c r="AC53" i="39" s="1"/>
  <c r="Z53" i="39"/>
  <c r="Y53" i="39"/>
  <c r="AB52" i="39"/>
  <c r="AA52" i="39"/>
  <c r="AC52" i="39" s="1"/>
  <c r="Z52" i="39"/>
  <c r="Y52" i="39"/>
  <c r="AB51" i="39"/>
  <c r="AA51" i="39"/>
  <c r="AC51" i="39" s="1"/>
  <c r="Z51" i="39"/>
  <c r="Y51" i="39"/>
  <c r="AB50" i="39"/>
  <c r="AA50" i="39"/>
  <c r="AC50" i="39" s="1"/>
  <c r="Z50" i="39"/>
  <c r="Y50" i="39"/>
  <c r="AB49" i="39"/>
  <c r="AA49" i="39"/>
  <c r="AC49" i="39" s="1"/>
  <c r="Z49" i="39"/>
  <c r="Y49" i="39"/>
  <c r="AB48" i="39"/>
  <c r="AA48" i="39"/>
  <c r="AC48" i="39" s="1"/>
  <c r="Z48" i="39"/>
  <c r="Y48" i="39"/>
  <c r="AB47" i="39"/>
  <c r="AA47" i="39"/>
  <c r="AC47" i="39" s="1"/>
  <c r="Z47" i="39"/>
  <c r="Y47" i="39"/>
  <c r="AB46" i="39"/>
  <c r="AA46" i="39"/>
  <c r="AC46" i="39" s="1"/>
  <c r="Z46" i="39"/>
  <c r="Y46" i="39"/>
  <c r="AB45" i="39"/>
  <c r="AA45" i="39"/>
  <c r="AC45" i="39" s="1"/>
  <c r="Z45" i="39"/>
  <c r="Y45" i="39"/>
  <c r="AB44" i="39"/>
  <c r="AA44" i="39"/>
  <c r="AC44" i="39" s="1"/>
  <c r="Z44" i="39"/>
  <c r="Y44" i="39"/>
  <c r="AB43" i="39"/>
  <c r="AA43" i="39"/>
  <c r="AC43" i="39" s="1"/>
  <c r="Z43" i="39"/>
  <c r="Y43" i="39"/>
  <c r="AB42" i="39"/>
  <c r="AA42" i="39"/>
  <c r="AC42" i="39" s="1"/>
  <c r="Z42" i="39"/>
  <c r="Y42" i="39"/>
  <c r="AB41" i="39"/>
  <c r="AA41" i="39"/>
  <c r="AC41" i="39" s="1"/>
  <c r="Z41" i="39"/>
  <c r="Y41" i="39"/>
  <c r="AB40" i="39"/>
  <c r="AA40" i="39"/>
  <c r="AC40" i="39" s="1"/>
  <c r="Z40" i="39"/>
  <c r="Y40" i="39"/>
  <c r="AB39" i="39"/>
  <c r="AA39" i="39"/>
  <c r="AC39" i="39" s="1"/>
  <c r="Z39" i="39"/>
  <c r="Y39" i="39"/>
  <c r="AB38" i="39"/>
  <c r="AA38" i="39"/>
  <c r="AC38" i="39" s="1"/>
  <c r="Z38" i="39"/>
  <c r="Y38" i="39"/>
  <c r="AB37" i="39"/>
  <c r="AA37" i="39"/>
  <c r="AC37" i="39" s="1"/>
  <c r="Z37" i="39"/>
  <c r="Y37" i="39"/>
  <c r="AB36" i="39"/>
  <c r="AA36" i="39"/>
  <c r="AC36" i="39" s="1"/>
  <c r="Z36" i="39"/>
  <c r="Y36" i="39"/>
  <c r="AB35" i="39"/>
  <c r="AA35" i="39"/>
  <c r="AC35" i="39" s="1"/>
  <c r="Z35" i="39"/>
  <c r="Y35" i="39"/>
  <c r="AB34" i="39"/>
  <c r="AA34" i="39"/>
  <c r="AC34" i="39" s="1"/>
  <c r="Z34" i="39"/>
  <c r="Y34" i="39"/>
  <c r="AB33" i="39"/>
  <c r="AA33" i="39"/>
  <c r="AC33" i="39" s="1"/>
  <c r="Z33" i="39"/>
  <c r="Y33" i="39"/>
  <c r="AB32" i="39"/>
  <c r="AA32" i="39"/>
  <c r="AC32" i="39" s="1"/>
  <c r="Z32" i="39"/>
  <c r="Y32" i="39"/>
  <c r="AB31" i="39"/>
  <c r="AA31" i="39"/>
  <c r="AC31" i="39" s="1"/>
  <c r="Z31" i="39"/>
  <c r="Y31" i="39"/>
  <c r="AB30" i="39"/>
  <c r="AA30" i="39"/>
  <c r="AC30" i="39" s="1"/>
  <c r="Z30" i="39"/>
  <c r="Y30" i="39"/>
  <c r="AB29" i="39"/>
  <c r="AA29" i="39"/>
  <c r="AC29" i="39" s="1"/>
  <c r="Z29" i="39"/>
  <c r="Y29" i="39"/>
  <c r="AB28" i="39"/>
  <c r="AA28" i="39"/>
  <c r="AC28" i="39" s="1"/>
  <c r="Z28" i="39"/>
  <c r="Y28" i="39"/>
  <c r="AB27" i="39"/>
  <c r="AA27" i="39"/>
  <c r="AC27" i="39" s="1"/>
  <c r="Z27" i="39"/>
  <c r="Y27" i="39"/>
  <c r="AB26" i="39"/>
  <c r="AA26" i="39"/>
  <c r="AC26" i="39" s="1"/>
  <c r="Z26" i="39"/>
  <c r="Y26" i="39"/>
  <c r="AB25" i="39"/>
  <c r="AA25" i="39"/>
  <c r="AC25" i="39" s="1"/>
  <c r="Z25" i="39"/>
  <c r="Y25" i="39"/>
  <c r="AB24" i="39"/>
  <c r="AA24" i="39"/>
  <c r="AC24" i="39" s="1"/>
  <c r="Z24" i="39"/>
  <c r="Y24" i="39"/>
  <c r="AB23" i="39"/>
  <c r="AA23" i="39"/>
  <c r="AC23" i="39" s="1"/>
  <c r="Z23" i="39"/>
  <c r="Y23" i="39"/>
  <c r="AB22" i="39"/>
  <c r="AA22" i="39"/>
  <c r="AC22" i="39" s="1"/>
  <c r="Z22" i="39"/>
  <c r="Y22" i="39"/>
  <c r="AB21" i="39"/>
  <c r="AA21" i="39"/>
  <c r="AC21" i="39" s="1"/>
  <c r="Z21" i="39"/>
  <c r="Y21" i="39"/>
  <c r="AB20" i="39"/>
  <c r="AA20" i="39"/>
  <c r="AC20" i="39" s="1"/>
  <c r="Z20" i="39"/>
  <c r="Y20" i="39"/>
  <c r="AB19" i="39"/>
  <c r="AA19" i="39"/>
  <c r="AC19" i="39" s="1"/>
  <c r="Z19" i="39"/>
  <c r="Y19" i="39"/>
  <c r="AB18" i="39"/>
  <c r="AA18" i="39"/>
  <c r="AC18" i="39" s="1"/>
  <c r="Z18" i="39"/>
  <c r="Y18" i="39"/>
  <c r="AB17" i="39"/>
  <c r="AA17" i="39"/>
  <c r="AC17" i="39" s="1"/>
  <c r="Z17" i="39"/>
  <c r="Y17" i="39"/>
  <c r="AB16" i="39"/>
  <c r="AA16" i="39"/>
  <c r="AC16" i="39" s="1"/>
  <c r="Z16" i="39"/>
  <c r="Y16" i="39"/>
  <c r="AB15" i="39"/>
  <c r="AA15" i="39"/>
  <c r="AC15" i="39" s="1"/>
  <c r="Z15" i="39"/>
  <c r="Y15" i="39"/>
  <c r="AB14" i="39"/>
  <c r="AA14" i="39"/>
  <c r="AC14" i="39" s="1"/>
  <c r="Z14" i="39"/>
  <c r="Y14" i="39"/>
  <c r="AB13" i="39"/>
  <c r="AA13" i="39"/>
  <c r="AC13" i="39" s="1"/>
  <c r="Z13" i="39"/>
  <c r="Y13" i="39"/>
  <c r="AB12" i="39"/>
  <c r="AA12" i="39"/>
  <c r="AC12" i="39" s="1"/>
  <c r="Z12" i="39"/>
  <c r="Y12" i="39"/>
  <c r="AB11" i="39"/>
  <c r="AA11" i="39"/>
  <c r="AC11" i="39" s="1"/>
  <c r="Z11" i="39"/>
  <c r="Y11" i="39"/>
  <c r="AB10" i="39"/>
  <c r="AA10" i="39"/>
  <c r="AC10" i="39" s="1"/>
  <c r="Z10" i="39"/>
  <c r="Y10" i="39"/>
  <c r="AB9" i="39"/>
  <c r="AA9" i="39"/>
  <c r="AC9" i="39" s="1"/>
  <c r="Z9" i="39"/>
  <c r="Y9" i="39"/>
  <c r="AB8" i="39"/>
  <c r="AA8" i="39"/>
  <c r="AC8" i="39" s="1"/>
  <c r="Z8" i="39"/>
  <c r="Y8" i="39"/>
  <c r="AB7" i="39"/>
  <c r="AA7" i="39"/>
  <c r="AC7" i="39" s="1"/>
  <c r="Z7" i="39"/>
  <c r="Y7" i="39"/>
  <c r="AB6" i="39"/>
  <c r="AA6" i="39"/>
  <c r="AC6" i="39" s="1"/>
  <c r="Z6" i="39"/>
  <c r="Y6" i="39"/>
  <c r="AB5" i="39"/>
  <c r="AA5" i="39"/>
  <c r="AC5" i="39" s="1"/>
  <c r="Z5" i="39"/>
  <c r="Y5" i="39"/>
  <c r="AB4" i="39"/>
  <c r="AA4" i="39"/>
  <c r="AC4" i="39" s="1"/>
  <c r="Z4" i="39"/>
  <c r="Y4" i="39"/>
  <c r="AB3" i="39"/>
  <c r="AA3" i="39"/>
  <c r="AC3" i="39" s="1"/>
  <c r="Z3" i="39"/>
  <c r="Y3" i="39"/>
  <c r="AB2" i="39"/>
  <c r="AA2" i="39"/>
  <c r="AC2" i="39" s="1"/>
  <c r="Z2" i="39"/>
  <c r="Y2" i="39"/>
  <c r="AK1" i="39"/>
  <c r="AG1" i="39" l="1"/>
  <c r="Z3" i="38"/>
  <c r="Z4" i="38"/>
  <c r="Z5" i="38"/>
  <c r="Z6" i="38"/>
  <c r="Z7" i="38"/>
  <c r="Z8" i="38"/>
  <c r="Z9" i="38"/>
  <c r="Z10" i="38"/>
  <c r="Z11" i="38"/>
  <c r="Z12" i="38"/>
  <c r="Z13" i="38"/>
  <c r="Z14" i="38"/>
  <c r="Z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28" i="38"/>
  <c r="Z29" i="38"/>
  <c r="Z30" i="38"/>
  <c r="Z31" i="38"/>
  <c r="Z32" i="38"/>
  <c r="Z33" i="38"/>
  <c r="Z34" i="38"/>
  <c r="Z35" i="38"/>
  <c r="Z36" i="38"/>
  <c r="Z37" i="38"/>
  <c r="Z38" i="38"/>
  <c r="Z39" i="38"/>
  <c r="Z40" i="38"/>
  <c r="Z41" i="38"/>
  <c r="Z42" i="38"/>
  <c r="Z43" i="38"/>
  <c r="Z44" i="38"/>
  <c r="Z45" i="38"/>
  <c r="Z46" i="38"/>
  <c r="Z47" i="38"/>
  <c r="Z48" i="38"/>
  <c r="Z49" i="38"/>
  <c r="Z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" i="38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2" i="1"/>
  <c r="AB2401" i="1" l="1"/>
  <c r="AA2401" i="1"/>
  <c r="AC2401" i="1" s="1"/>
  <c r="Z2401" i="1"/>
  <c r="Y2401" i="1"/>
  <c r="X2401" i="1"/>
  <c r="AB2400" i="1"/>
  <c r="AA2400" i="1"/>
  <c r="AC2400" i="1" s="1"/>
  <c r="Z2400" i="1"/>
  <c r="Y2400" i="1"/>
  <c r="X2400" i="1"/>
  <c r="AB2399" i="1"/>
  <c r="AA2399" i="1"/>
  <c r="AC2399" i="1" s="1"/>
  <c r="Z2399" i="1"/>
  <c r="Y2399" i="1"/>
  <c r="X2399" i="1"/>
  <c r="AB2398" i="1"/>
  <c r="AA2398" i="1"/>
  <c r="AC2398" i="1" s="1"/>
  <c r="Z2398" i="1"/>
  <c r="Y2398" i="1"/>
  <c r="X2398" i="1"/>
  <c r="AD2398" i="1"/>
  <c r="AD2399" i="1"/>
  <c r="AD2401" i="1"/>
  <c r="AD2400" i="1"/>
  <c r="AB2397" i="1" l="1"/>
  <c r="AA2397" i="1"/>
  <c r="AC2397" i="1" s="1"/>
  <c r="Z2397" i="1"/>
  <c r="Y2397" i="1"/>
  <c r="X2397" i="1"/>
  <c r="AD2397" i="1"/>
  <c r="AB2396" i="1" l="1"/>
  <c r="AA2396" i="1"/>
  <c r="AC2396" i="1" s="1"/>
  <c r="Z2396" i="1"/>
  <c r="Y2396" i="1"/>
  <c r="X2396" i="1"/>
  <c r="AB2395" i="1"/>
  <c r="AA2395" i="1"/>
  <c r="AC2395" i="1" s="1"/>
  <c r="Z2395" i="1"/>
  <c r="Y2395" i="1"/>
  <c r="X2395" i="1"/>
  <c r="AB2394" i="1"/>
  <c r="AA2394" i="1"/>
  <c r="AC2394" i="1" s="1"/>
  <c r="Z2394" i="1"/>
  <c r="Y2394" i="1"/>
  <c r="X2394" i="1"/>
  <c r="AB2393" i="1"/>
  <c r="AA2393" i="1"/>
  <c r="AC2393" i="1" s="1"/>
  <c r="Z2393" i="1"/>
  <c r="Y2393" i="1"/>
  <c r="X2393" i="1"/>
  <c r="AD2396" i="1"/>
  <c r="AD2393" i="1"/>
  <c r="AD2395" i="1"/>
  <c r="AD2394" i="1"/>
  <c r="AB2392" i="1" l="1"/>
  <c r="AA2392" i="1"/>
  <c r="AC2392" i="1" s="1"/>
  <c r="Z2392" i="1"/>
  <c r="Y2392" i="1"/>
  <c r="X2392" i="1"/>
  <c r="AB2391" i="1"/>
  <c r="AA2391" i="1"/>
  <c r="AC2391" i="1" s="1"/>
  <c r="Z2391" i="1"/>
  <c r="Y2391" i="1"/>
  <c r="X2391" i="1"/>
  <c r="AB2390" i="1"/>
  <c r="AA2390" i="1"/>
  <c r="AC2390" i="1" s="1"/>
  <c r="Z2390" i="1"/>
  <c r="Y2390" i="1"/>
  <c r="X2390" i="1"/>
  <c r="AD2390" i="1"/>
  <c r="AD2392" i="1"/>
  <c r="AD2391" i="1"/>
  <c r="AB2389" i="1" l="1"/>
  <c r="AA2389" i="1"/>
  <c r="AC2389" i="1" s="1"/>
  <c r="Z2389" i="1"/>
  <c r="Y2389" i="1"/>
  <c r="X2389" i="1"/>
  <c r="AB2388" i="1"/>
  <c r="AA2388" i="1"/>
  <c r="AC2388" i="1" s="1"/>
  <c r="Z2388" i="1"/>
  <c r="Y2388" i="1"/>
  <c r="X2388" i="1"/>
  <c r="AB2387" i="1"/>
  <c r="AA2387" i="1"/>
  <c r="AC2387" i="1" s="1"/>
  <c r="Z2387" i="1"/>
  <c r="Y2387" i="1"/>
  <c r="X2387" i="1"/>
  <c r="AB2386" i="1"/>
  <c r="AA2386" i="1"/>
  <c r="AC2386" i="1" s="1"/>
  <c r="Z2386" i="1"/>
  <c r="Y2386" i="1"/>
  <c r="X2386" i="1"/>
  <c r="AB2385" i="1"/>
  <c r="AA2385" i="1"/>
  <c r="AC2385" i="1" s="1"/>
  <c r="Z2385" i="1"/>
  <c r="Y2385" i="1"/>
  <c r="X2385" i="1"/>
  <c r="AB2384" i="1"/>
  <c r="AA2384" i="1"/>
  <c r="AC2384" i="1" s="1"/>
  <c r="Z2384" i="1"/>
  <c r="Y2384" i="1"/>
  <c r="X2384" i="1"/>
  <c r="AB2383" i="1"/>
  <c r="AA2383" i="1"/>
  <c r="AC2383" i="1" s="1"/>
  <c r="Z2383" i="1"/>
  <c r="Y2383" i="1"/>
  <c r="X2383" i="1"/>
  <c r="AB2382" i="1"/>
  <c r="AA2382" i="1"/>
  <c r="AC2382" i="1" s="1"/>
  <c r="Z2382" i="1"/>
  <c r="Y2382" i="1"/>
  <c r="X2382" i="1"/>
  <c r="AB2381" i="1"/>
  <c r="AA2381" i="1"/>
  <c r="AC2381" i="1" s="1"/>
  <c r="Z2381" i="1"/>
  <c r="Y2381" i="1"/>
  <c r="X2381" i="1"/>
  <c r="AB2380" i="1"/>
  <c r="AA2380" i="1"/>
  <c r="AC2380" i="1" s="1"/>
  <c r="Z2380" i="1"/>
  <c r="Y2380" i="1"/>
  <c r="X2380" i="1"/>
  <c r="X2155" i="1"/>
  <c r="Y2155" i="1"/>
  <c r="Z2155" i="1"/>
  <c r="AA2155" i="1"/>
  <c r="AC2155" i="1" s="1"/>
  <c r="AB2155" i="1"/>
  <c r="AB2379" i="1"/>
  <c r="AA2379" i="1"/>
  <c r="AC2379" i="1" s="1"/>
  <c r="Z2379" i="1"/>
  <c r="Y2379" i="1"/>
  <c r="X2379" i="1"/>
  <c r="AB2378" i="1"/>
  <c r="AA2378" i="1"/>
  <c r="AC2378" i="1" s="1"/>
  <c r="Z2378" i="1"/>
  <c r="Y2378" i="1"/>
  <c r="X2378" i="1"/>
  <c r="AB2377" i="1"/>
  <c r="AA2377" i="1"/>
  <c r="AC2377" i="1" s="1"/>
  <c r="Z2377" i="1"/>
  <c r="Y2377" i="1"/>
  <c r="X2377" i="1"/>
  <c r="AB2376" i="1"/>
  <c r="AA2376" i="1"/>
  <c r="AC2376" i="1" s="1"/>
  <c r="Z2376" i="1"/>
  <c r="Y2376" i="1"/>
  <c r="X2376" i="1"/>
  <c r="AB2375" i="1"/>
  <c r="AA2375" i="1"/>
  <c r="AC2375" i="1" s="1"/>
  <c r="Z2375" i="1"/>
  <c r="Y2375" i="1"/>
  <c r="X2375" i="1"/>
  <c r="AB2374" i="1"/>
  <c r="AA2374" i="1"/>
  <c r="AC2374" i="1" s="1"/>
  <c r="Z2374" i="1"/>
  <c r="Y2374" i="1"/>
  <c r="X2374" i="1"/>
  <c r="AB2373" i="1"/>
  <c r="AA2373" i="1"/>
  <c r="AC2373" i="1" s="1"/>
  <c r="Z2373" i="1"/>
  <c r="Y2373" i="1"/>
  <c r="X2373" i="1"/>
  <c r="AB2372" i="1"/>
  <c r="AA2372" i="1"/>
  <c r="AC2372" i="1" s="1"/>
  <c r="Z2372" i="1"/>
  <c r="Y2372" i="1"/>
  <c r="X2372" i="1"/>
  <c r="AB2371" i="1"/>
  <c r="AA2371" i="1"/>
  <c r="AC2371" i="1" s="1"/>
  <c r="Z2371" i="1"/>
  <c r="Y2371" i="1"/>
  <c r="X2371" i="1"/>
  <c r="AB2370" i="1"/>
  <c r="AA2370" i="1"/>
  <c r="AC2370" i="1" s="1"/>
  <c r="Z2370" i="1"/>
  <c r="Y2370" i="1"/>
  <c r="X2370" i="1"/>
  <c r="AB2369" i="1"/>
  <c r="AA2369" i="1"/>
  <c r="AC2369" i="1" s="1"/>
  <c r="Z2369" i="1"/>
  <c r="Y2369" i="1"/>
  <c r="X2369" i="1"/>
  <c r="AD2369" i="1"/>
  <c r="AD2386" i="1"/>
  <c r="AD2388" i="1"/>
  <c r="AD2372" i="1"/>
  <c r="AD2376" i="1"/>
  <c r="AD2385" i="1"/>
  <c r="AD2384" i="1"/>
  <c r="AD2380" i="1"/>
  <c r="AD2389" i="1"/>
  <c r="AD2379" i="1"/>
  <c r="AD2373" i="1"/>
  <c r="AD2377" i="1"/>
  <c r="AD2381" i="1"/>
  <c r="AD2375" i="1"/>
  <c r="AD2374" i="1"/>
  <c r="AD2382" i="1"/>
  <c r="AD2371" i="1"/>
  <c r="AD2378" i="1"/>
  <c r="AD2370" i="1"/>
  <c r="AD2387" i="1"/>
  <c r="AD2155" i="1"/>
  <c r="AD2383" i="1"/>
  <c r="AB2368" i="1" l="1"/>
  <c r="AA2368" i="1"/>
  <c r="AC2368" i="1" s="1"/>
  <c r="Z2368" i="1"/>
  <c r="Y2368" i="1"/>
  <c r="X2368" i="1"/>
  <c r="AD2368" i="1"/>
  <c r="AB2367" i="1" l="1"/>
  <c r="AA2367" i="1"/>
  <c r="AC2367" i="1" s="1"/>
  <c r="Z2367" i="1"/>
  <c r="Y2367" i="1"/>
  <c r="X2367" i="1"/>
  <c r="AD2367" i="1"/>
  <c r="AB2366" i="1" l="1"/>
  <c r="AA2366" i="1"/>
  <c r="AC2366" i="1" s="1"/>
  <c r="Z2366" i="1"/>
  <c r="Y2366" i="1"/>
  <c r="X2366" i="1"/>
  <c r="AD2366" i="1"/>
  <c r="X4" i="1" l="1"/>
  <c r="Y4" i="1"/>
  <c r="Z4" i="1"/>
  <c r="AA4" i="1"/>
  <c r="AC4" i="1" s="1"/>
  <c r="AB4" i="1"/>
  <c r="X5" i="1"/>
  <c r="Y5" i="1"/>
  <c r="Z5" i="1"/>
  <c r="AA5" i="1"/>
  <c r="AC5" i="1" s="1"/>
  <c r="AB5" i="1"/>
  <c r="X6" i="1"/>
  <c r="Y6" i="1"/>
  <c r="Z6" i="1"/>
  <c r="AA6" i="1"/>
  <c r="AC6" i="1" s="1"/>
  <c r="AB6" i="1"/>
  <c r="X7" i="1"/>
  <c r="Y7" i="1"/>
  <c r="Z7" i="1"/>
  <c r="AA7" i="1"/>
  <c r="AC7" i="1" s="1"/>
  <c r="AB7" i="1"/>
  <c r="X8" i="1"/>
  <c r="Y8" i="1"/>
  <c r="Z8" i="1"/>
  <c r="AA8" i="1"/>
  <c r="AC8" i="1" s="1"/>
  <c r="AB8" i="1"/>
  <c r="X9" i="1"/>
  <c r="Y9" i="1"/>
  <c r="Z9" i="1"/>
  <c r="AA9" i="1"/>
  <c r="AC9" i="1" s="1"/>
  <c r="AB9" i="1"/>
  <c r="X10" i="1"/>
  <c r="Y10" i="1"/>
  <c r="Z10" i="1"/>
  <c r="AA10" i="1"/>
  <c r="AC10" i="1" s="1"/>
  <c r="AB10" i="1"/>
  <c r="X11" i="1"/>
  <c r="Y11" i="1"/>
  <c r="Z11" i="1"/>
  <c r="AA11" i="1"/>
  <c r="AC11" i="1" s="1"/>
  <c r="AB11" i="1"/>
  <c r="X12" i="1"/>
  <c r="Y12" i="1"/>
  <c r="Z12" i="1"/>
  <c r="AA12" i="1"/>
  <c r="AC12" i="1" s="1"/>
  <c r="AB12" i="1"/>
  <c r="X13" i="1"/>
  <c r="Y13" i="1"/>
  <c r="Z13" i="1"/>
  <c r="AA13" i="1"/>
  <c r="AC13" i="1" s="1"/>
  <c r="AB13" i="1"/>
  <c r="X14" i="1"/>
  <c r="Y14" i="1"/>
  <c r="Z14" i="1"/>
  <c r="AA14" i="1"/>
  <c r="AC14" i="1" s="1"/>
  <c r="AB14" i="1"/>
  <c r="X15" i="1"/>
  <c r="Y15" i="1"/>
  <c r="Z15" i="1"/>
  <c r="AA15" i="1"/>
  <c r="AC15" i="1" s="1"/>
  <c r="AB15" i="1"/>
  <c r="X16" i="1"/>
  <c r="Y16" i="1"/>
  <c r="Z16" i="1"/>
  <c r="AA16" i="1"/>
  <c r="AC16" i="1" s="1"/>
  <c r="AB16" i="1"/>
  <c r="X17" i="1"/>
  <c r="Y17" i="1"/>
  <c r="Z17" i="1"/>
  <c r="AA17" i="1"/>
  <c r="AC17" i="1" s="1"/>
  <c r="AB17" i="1"/>
  <c r="X18" i="1"/>
  <c r="Y18" i="1"/>
  <c r="Z18" i="1"/>
  <c r="AA18" i="1"/>
  <c r="AC18" i="1" s="1"/>
  <c r="AB18" i="1"/>
  <c r="X19" i="1"/>
  <c r="Y19" i="1"/>
  <c r="Z19" i="1"/>
  <c r="AA19" i="1"/>
  <c r="AC19" i="1" s="1"/>
  <c r="AB19" i="1"/>
  <c r="X20" i="1"/>
  <c r="Y20" i="1"/>
  <c r="Z20" i="1"/>
  <c r="AA20" i="1"/>
  <c r="AC20" i="1" s="1"/>
  <c r="AB20" i="1"/>
  <c r="X21" i="1"/>
  <c r="Y21" i="1"/>
  <c r="Z21" i="1"/>
  <c r="AA21" i="1"/>
  <c r="AC21" i="1" s="1"/>
  <c r="AB21" i="1"/>
  <c r="X22" i="1"/>
  <c r="Y22" i="1"/>
  <c r="Z22" i="1"/>
  <c r="AA22" i="1"/>
  <c r="AC22" i="1" s="1"/>
  <c r="AB22" i="1"/>
  <c r="X23" i="1"/>
  <c r="Y23" i="1"/>
  <c r="Z23" i="1"/>
  <c r="AA23" i="1"/>
  <c r="AC23" i="1" s="1"/>
  <c r="AB23" i="1"/>
  <c r="X24" i="1"/>
  <c r="Y24" i="1"/>
  <c r="Z24" i="1"/>
  <c r="AA24" i="1"/>
  <c r="AC24" i="1" s="1"/>
  <c r="AB24" i="1"/>
  <c r="X25" i="1"/>
  <c r="Y25" i="1"/>
  <c r="Z25" i="1"/>
  <c r="AA25" i="1"/>
  <c r="AC25" i="1" s="1"/>
  <c r="AB25" i="1"/>
  <c r="X26" i="1"/>
  <c r="Y26" i="1"/>
  <c r="Z26" i="1"/>
  <c r="AA26" i="1"/>
  <c r="AC26" i="1" s="1"/>
  <c r="AB26" i="1"/>
  <c r="X27" i="1"/>
  <c r="Y27" i="1"/>
  <c r="Z27" i="1"/>
  <c r="AA27" i="1"/>
  <c r="AC27" i="1" s="1"/>
  <c r="AB27" i="1"/>
  <c r="X28" i="1"/>
  <c r="Y28" i="1"/>
  <c r="Z28" i="1"/>
  <c r="AA28" i="1"/>
  <c r="AC28" i="1" s="1"/>
  <c r="AB28" i="1"/>
  <c r="X29" i="1"/>
  <c r="Y29" i="1"/>
  <c r="Z29" i="1"/>
  <c r="AA29" i="1"/>
  <c r="AC29" i="1" s="1"/>
  <c r="AB29" i="1"/>
  <c r="X30" i="1"/>
  <c r="Y30" i="1"/>
  <c r="Z30" i="1"/>
  <c r="AA30" i="1"/>
  <c r="AC30" i="1" s="1"/>
  <c r="AB30" i="1"/>
  <c r="X31" i="1"/>
  <c r="Y31" i="1"/>
  <c r="Z31" i="1"/>
  <c r="AA31" i="1"/>
  <c r="AC31" i="1" s="1"/>
  <c r="AB31" i="1"/>
  <c r="X32" i="1"/>
  <c r="Y32" i="1"/>
  <c r="Z32" i="1"/>
  <c r="AA32" i="1"/>
  <c r="AC32" i="1" s="1"/>
  <c r="AB32" i="1"/>
  <c r="X33" i="1"/>
  <c r="Y33" i="1"/>
  <c r="Z33" i="1"/>
  <c r="AA33" i="1"/>
  <c r="AC33" i="1" s="1"/>
  <c r="AB33" i="1"/>
  <c r="X34" i="1"/>
  <c r="Y34" i="1"/>
  <c r="Z34" i="1"/>
  <c r="AA34" i="1"/>
  <c r="AC34" i="1" s="1"/>
  <c r="AB34" i="1"/>
  <c r="X35" i="1"/>
  <c r="Y35" i="1"/>
  <c r="Z35" i="1"/>
  <c r="AA35" i="1"/>
  <c r="AC35" i="1" s="1"/>
  <c r="AB35" i="1"/>
  <c r="X36" i="1"/>
  <c r="Y36" i="1"/>
  <c r="Z36" i="1"/>
  <c r="AA36" i="1"/>
  <c r="AC36" i="1" s="1"/>
  <c r="AB36" i="1"/>
  <c r="X37" i="1"/>
  <c r="Y37" i="1"/>
  <c r="Z37" i="1"/>
  <c r="AA37" i="1"/>
  <c r="AC37" i="1" s="1"/>
  <c r="AB37" i="1"/>
  <c r="X38" i="1"/>
  <c r="Y38" i="1"/>
  <c r="Z38" i="1"/>
  <c r="AA38" i="1"/>
  <c r="AC38" i="1" s="1"/>
  <c r="AB38" i="1"/>
  <c r="X39" i="1"/>
  <c r="Y39" i="1"/>
  <c r="Z39" i="1"/>
  <c r="AA39" i="1"/>
  <c r="AC39" i="1" s="1"/>
  <c r="AB39" i="1"/>
  <c r="X40" i="1"/>
  <c r="Y40" i="1"/>
  <c r="Z40" i="1"/>
  <c r="AA40" i="1"/>
  <c r="AC40" i="1" s="1"/>
  <c r="AB40" i="1"/>
  <c r="X41" i="1"/>
  <c r="Y41" i="1"/>
  <c r="Z41" i="1"/>
  <c r="AA41" i="1"/>
  <c r="AC41" i="1" s="1"/>
  <c r="AB41" i="1"/>
  <c r="X42" i="1"/>
  <c r="Y42" i="1"/>
  <c r="Z42" i="1"/>
  <c r="AA42" i="1"/>
  <c r="AC42" i="1" s="1"/>
  <c r="AB42" i="1"/>
  <c r="X43" i="1"/>
  <c r="Y43" i="1"/>
  <c r="Z43" i="1"/>
  <c r="AA43" i="1"/>
  <c r="AC43" i="1" s="1"/>
  <c r="AB43" i="1"/>
  <c r="X44" i="1"/>
  <c r="Y44" i="1"/>
  <c r="Z44" i="1"/>
  <c r="AA44" i="1"/>
  <c r="AC44" i="1" s="1"/>
  <c r="AB44" i="1"/>
  <c r="X45" i="1"/>
  <c r="Y45" i="1"/>
  <c r="Z45" i="1"/>
  <c r="AA45" i="1"/>
  <c r="AC45" i="1" s="1"/>
  <c r="AB45" i="1"/>
  <c r="X46" i="1"/>
  <c r="Y46" i="1"/>
  <c r="Z46" i="1"/>
  <c r="AA46" i="1"/>
  <c r="AC46" i="1" s="1"/>
  <c r="AB46" i="1"/>
  <c r="X47" i="1"/>
  <c r="Y47" i="1"/>
  <c r="Z47" i="1"/>
  <c r="AA47" i="1"/>
  <c r="AC47" i="1" s="1"/>
  <c r="AB47" i="1"/>
  <c r="X48" i="1"/>
  <c r="Y48" i="1"/>
  <c r="Z48" i="1"/>
  <c r="AA48" i="1"/>
  <c r="AC48" i="1" s="1"/>
  <c r="AB48" i="1"/>
  <c r="X49" i="1"/>
  <c r="Y49" i="1"/>
  <c r="Z49" i="1"/>
  <c r="AA49" i="1"/>
  <c r="AC49" i="1" s="1"/>
  <c r="AB49" i="1"/>
  <c r="X50" i="1"/>
  <c r="Y50" i="1"/>
  <c r="Z50" i="1"/>
  <c r="AA50" i="1"/>
  <c r="AC50" i="1" s="1"/>
  <c r="AB50" i="1"/>
  <c r="X51" i="1"/>
  <c r="Y51" i="1"/>
  <c r="Z51" i="1"/>
  <c r="AA51" i="1"/>
  <c r="AC51" i="1" s="1"/>
  <c r="AB51" i="1"/>
  <c r="X52" i="1"/>
  <c r="Y52" i="1"/>
  <c r="Z52" i="1"/>
  <c r="AA52" i="1"/>
  <c r="AC52" i="1" s="1"/>
  <c r="AB52" i="1"/>
  <c r="X53" i="1"/>
  <c r="Y53" i="1"/>
  <c r="Z53" i="1"/>
  <c r="AA53" i="1"/>
  <c r="AC53" i="1" s="1"/>
  <c r="AB53" i="1"/>
  <c r="X54" i="1"/>
  <c r="Y54" i="1"/>
  <c r="Z54" i="1"/>
  <c r="AA54" i="1"/>
  <c r="AC54" i="1" s="1"/>
  <c r="AB54" i="1"/>
  <c r="X55" i="1"/>
  <c r="Y55" i="1"/>
  <c r="Z55" i="1"/>
  <c r="AA55" i="1"/>
  <c r="AC55" i="1" s="1"/>
  <c r="AB55" i="1"/>
  <c r="X56" i="1"/>
  <c r="Y56" i="1"/>
  <c r="Z56" i="1"/>
  <c r="AA56" i="1"/>
  <c r="AC56" i="1" s="1"/>
  <c r="AB56" i="1"/>
  <c r="X57" i="1"/>
  <c r="Y57" i="1"/>
  <c r="Z57" i="1"/>
  <c r="AA57" i="1"/>
  <c r="AC57" i="1" s="1"/>
  <c r="AB57" i="1"/>
  <c r="X58" i="1"/>
  <c r="Y58" i="1"/>
  <c r="Z58" i="1"/>
  <c r="AA58" i="1"/>
  <c r="AC58" i="1" s="1"/>
  <c r="AB58" i="1"/>
  <c r="X59" i="1"/>
  <c r="Y59" i="1"/>
  <c r="Z59" i="1"/>
  <c r="AA59" i="1"/>
  <c r="AC59" i="1" s="1"/>
  <c r="AB59" i="1"/>
  <c r="X60" i="1"/>
  <c r="Y60" i="1"/>
  <c r="Z60" i="1"/>
  <c r="AA60" i="1"/>
  <c r="AC60" i="1" s="1"/>
  <c r="AB60" i="1"/>
  <c r="X61" i="1"/>
  <c r="Y61" i="1"/>
  <c r="Z61" i="1"/>
  <c r="AA61" i="1"/>
  <c r="AC61" i="1" s="1"/>
  <c r="AB61" i="1"/>
  <c r="X62" i="1"/>
  <c r="Y62" i="1"/>
  <c r="Z62" i="1"/>
  <c r="AA62" i="1"/>
  <c r="AC62" i="1" s="1"/>
  <c r="AB62" i="1"/>
  <c r="X63" i="1"/>
  <c r="Y63" i="1"/>
  <c r="Z63" i="1"/>
  <c r="AA63" i="1"/>
  <c r="AC63" i="1" s="1"/>
  <c r="AB63" i="1"/>
  <c r="X64" i="1"/>
  <c r="Y64" i="1"/>
  <c r="Z64" i="1"/>
  <c r="AA64" i="1"/>
  <c r="AC64" i="1" s="1"/>
  <c r="AB64" i="1"/>
  <c r="X65" i="1"/>
  <c r="Y65" i="1"/>
  <c r="Z65" i="1"/>
  <c r="AA65" i="1"/>
  <c r="AC65" i="1" s="1"/>
  <c r="AB65" i="1"/>
  <c r="X66" i="1"/>
  <c r="Y66" i="1"/>
  <c r="Z66" i="1"/>
  <c r="AA66" i="1"/>
  <c r="AC66" i="1" s="1"/>
  <c r="AB66" i="1"/>
  <c r="X67" i="1"/>
  <c r="Y67" i="1"/>
  <c r="Z67" i="1"/>
  <c r="AA67" i="1"/>
  <c r="AC67" i="1" s="1"/>
  <c r="AB67" i="1"/>
  <c r="X68" i="1"/>
  <c r="Y68" i="1"/>
  <c r="Z68" i="1"/>
  <c r="AA68" i="1"/>
  <c r="AC68" i="1" s="1"/>
  <c r="AB68" i="1"/>
  <c r="X69" i="1"/>
  <c r="Y69" i="1"/>
  <c r="Z69" i="1"/>
  <c r="AA69" i="1"/>
  <c r="AC69" i="1" s="1"/>
  <c r="AB69" i="1"/>
  <c r="X70" i="1"/>
  <c r="Y70" i="1"/>
  <c r="Z70" i="1"/>
  <c r="AA70" i="1"/>
  <c r="AC70" i="1" s="1"/>
  <c r="AB70" i="1"/>
  <c r="X71" i="1"/>
  <c r="Y71" i="1"/>
  <c r="Z71" i="1"/>
  <c r="AA71" i="1"/>
  <c r="AC71" i="1" s="1"/>
  <c r="AB71" i="1"/>
  <c r="X72" i="1"/>
  <c r="Y72" i="1"/>
  <c r="Z72" i="1"/>
  <c r="AA72" i="1"/>
  <c r="AC72" i="1" s="1"/>
  <c r="AB72" i="1"/>
  <c r="X73" i="1"/>
  <c r="Y73" i="1"/>
  <c r="Z73" i="1"/>
  <c r="AA73" i="1"/>
  <c r="AC73" i="1" s="1"/>
  <c r="AB73" i="1"/>
  <c r="X74" i="1"/>
  <c r="Y74" i="1"/>
  <c r="Z74" i="1"/>
  <c r="AA74" i="1"/>
  <c r="AC74" i="1" s="1"/>
  <c r="AB74" i="1"/>
  <c r="X75" i="1"/>
  <c r="Y75" i="1"/>
  <c r="Z75" i="1"/>
  <c r="AA75" i="1"/>
  <c r="AC75" i="1" s="1"/>
  <c r="AB75" i="1"/>
  <c r="X76" i="1"/>
  <c r="Y76" i="1"/>
  <c r="Z76" i="1"/>
  <c r="AA76" i="1"/>
  <c r="AC76" i="1" s="1"/>
  <c r="AB76" i="1"/>
  <c r="X77" i="1"/>
  <c r="Y77" i="1"/>
  <c r="Z77" i="1"/>
  <c r="AA77" i="1"/>
  <c r="AC77" i="1" s="1"/>
  <c r="AB77" i="1"/>
  <c r="X78" i="1"/>
  <c r="Y78" i="1"/>
  <c r="Z78" i="1"/>
  <c r="AA78" i="1"/>
  <c r="AC78" i="1" s="1"/>
  <c r="AB78" i="1"/>
  <c r="X79" i="1"/>
  <c r="Y79" i="1"/>
  <c r="Z79" i="1"/>
  <c r="AA79" i="1"/>
  <c r="AC79" i="1" s="1"/>
  <c r="AB79" i="1"/>
  <c r="X80" i="1"/>
  <c r="Y80" i="1"/>
  <c r="Z80" i="1"/>
  <c r="AA80" i="1"/>
  <c r="AC80" i="1" s="1"/>
  <c r="AB80" i="1"/>
  <c r="X81" i="1"/>
  <c r="Y81" i="1"/>
  <c r="Z81" i="1"/>
  <c r="AA81" i="1"/>
  <c r="AC81" i="1" s="1"/>
  <c r="AB81" i="1"/>
  <c r="X82" i="1"/>
  <c r="Y82" i="1"/>
  <c r="Z82" i="1"/>
  <c r="AA82" i="1"/>
  <c r="AC82" i="1" s="1"/>
  <c r="AB82" i="1"/>
  <c r="X83" i="1"/>
  <c r="Y83" i="1"/>
  <c r="Z83" i="1"/>
  <c r="AA83" i="1"/>
  <c r="AC83" i="1" s="1"/>
  <c r="AB83" i="1"/>
  <c r="X84" i="1"/>
  <c r="Y84" i="1"/>
  <c r="Z84" i="1"/>
  <c r="AA84" i="1"/>
  <c r="AC84" i="1" s="1"/>
  <c r="AB84" i="1"/>
  <c r="X85" i="1"/>
  <c r="Y85" i="1"/>
  <c r="Z85" i="1"/>
  <c r="AA85" i="1"/>
  <c r="AC85" i="1" s="1"/>
  <c r="AB85" i="1"/>
  <c r="X86" i="1"/>
  <c r="Y86" i="1"/>
  <c r="Z86" i="1"/>
  <c r="AA86" i="1"/>
  <c r="AC86" i="1" s="1"/>
  <c r="AB86" i="1"/>
  <c r="X87" i="1"/>
  <c r="Y87" i="1"/>
  <c r="Z87" i="1"/>
  <c r="AA87" i="1"/>
  <c r="AC87" i="1" s="1"/>
  <c r="AB87" i="1"/>
  <c r="X88" i="1"/>
  <c r="Y88" i="1"/>
  <c r="Z88" i="1"/>
  <c r="AA88" i="1"/>
  <c r="AC88" i="1" s="1"/>
  <c r="AB88" i="1"/>
  <c r="X89" i="1"/>
  <c r="Y89" i="1"/>
  <c r="Z89" i="1"/>
  <c r="AA89" i="1"/>
  <c r="AC89" i="1" s="1"/>
  <c r="AB89" i="1"/>
  <c r="X90" i="1"/>
  <c r="Y90" i="1"/>
  <c r="Z90" i="1"/>
  <c r="AA90" i="1"/>
  <c r="AC90" i="1" s="1"/>
  <c r="AB90" i="1"/>
  <c r="X91" i="1"/>
  <c r="Y91" i="1"/>
  <c r="Z91" i="1"/>
  <c r="AA91" i="1"/>
  <c r="AC91" i="1" s="1"/>
  <c r="AB91" i="1"/>
  <c r="X92" i="1"/>
  <c r="Y92" i="1"/>
  <c r="Z92" i="1"/>
  <c r="AA92" i="1"/>
  <c r="AC92" i="1" s="1"/>
  <c r="AB92" i="1"/>
  <c r="X93" i="1"/>
  <c r="Y93" i="1"/>
  <c r="Z93" i="1"/>
  <c r="AA93" i="1"/>
  <c r="AC93" i="1" s="1"/>
  <c r="AB93" i="1"/>
  <c r="X94" i="1"/>
  <c r="Y94" i="1"/>
  <c r="Z94" i="1"/>
  <c r="AA94" i="1"/>
  <c r="AC94" i="1" s="1"/>
  <c r="AB94" i="1"/>
  <c r="X95" i="1"/>
  <c r="Y95" i="1"/>
  <c r="Z95" i="1"/>
  <c r="AA95" i="1"/>
  <c r="AC95" i="1" s="1"/>
  <c r="AB95" i="1"/>
  <c r="X96" i="1"/>
  <c r="Y96" i="1"/>
  <c r="Z96" i="1"/>
  <c r="AA96" i="1"/>
  <c r="AC96" i="1" s="1"/>
  <c r="AB96" i="1"/>
  <c r="X97" i="1"/>
  <c r="Y97" i="1"/>
  <c r="Z97" i="1"/>
  <c r="AA97" i="1"/>
  <c r="AC97" i="1" s="1"/>
  <c r="AB97" i="1"/>
  <c r="X98" i="1"/>
  <c r="Y98" i="1"/>
  <c r="Z98" i="1"/>
  <c r="AA98" i="1"/>
  <c r="AC98" i="1" s="1"/>
  <c r="AB98" i="1"/>
  <c r="X99" i="1"/>
  <c r="Y99" i="1"/>
  <c r="Z99" i="1"/>
  <c r="AA99" i="1"/>
  <c r="AC99" i="1" s="1"/>
  <c r="AB99" i="1"/>
  <c r="X100" i="1"/>
  <c r="Y100" i="1"/>
  <c r="Z100" i="1"/>
  <c r="AA100" i="1"/>
  <c r="AC100" i="1" s="1"/>
  <c r="AB100" i="1"/>
  <c r="X101" i="1"/>
  <c r="Y101" i="1"/>
  <c r="Z101" i="1"/>
  <c r="AA101" i="1"/>
  <c r="AC101" i="1" s="1"/>
  <c r="AB101" i="1"/>
  <c r="X102" i="1"/>
  <c r="Y102" i="1"/>
  <c r="Z102" i="1"/>
  <c r="AA102" i="1"/>
  <c r="AC102" i="1" s="1"/>
  <c r="AB102" i="1"/>
  <c r="X103" i="1"/>
  <c r="Y103" i="1"/>
  <c r="Z103" i="1"/>
  <c r="AA103" i="1"/>
  <c r="AC103" i="1" s="1"/>
  <c r="AB103" i="1"/>
  <c r="X104" i="1"/>
  <c r="Y104" i="1"/>
  <c r="Z104" i="1"/>
  <c r="AA104" i="1"/>
  <c r="AC104" i="1" s="1"/>
  <c r="AB104" i="1"/>
  <c r="X105" i="1"/>
  <c r="Y105" i="1"/>
  <c r="Z105" i="1"/>
  <c r="AA105" i="1"/>
  <c r="AC105" i="1" s="1"/>
  <c r="AB105" i="1"/>
  <c r="X106" i="1"/>
  <c r="Y106" i="1"/>
  <c r="Z106" i="1"/>
  <c r="AA106" i="1"/>
  <c r="AC106" i="1" s="1"/>
  <c r="AB106" i="1"/>
  <c r="X107" i="1"/>
  <c r="Y107" i="1"/>
  <c r="Z107" i="1"/>
  <c r="AA107" i="1"/>
  <c r="AC107" i="1" s="1"/>
  <c r="AB107" i="1"/>
  <c r="X108" i="1"/>
  <c r="Y108" i="1"/>
  <c r="Z108" i="1"/>
  <c r="AA108" i="1"/>
  <c r="AC108" i="1" s="1"/>
  <c r="AB108" i="1"/>
  <c r="X109" i="1"/>
  <c r="Y109" i="1"/>
  <c r="Z109" i="1"/>
  <c r="AA109" i="1"/>
  <c r="AC109" i="1" s="1"/>
  <c r="AB109" i="1"/>
  <c r="X110" i="1"/>
  <c r="Y110" i="1"/>
  <c r="Z110" i="1"/>
  <c r="AA110" i="1"/>
  <c r="AC110" i="1" s="1"/>
  <c r="AB110" i="1"/>
  <c r="X111" i="1"/>
  <c r="Y111" i="1"/>
  <c r="Z111" i="1"/>
  <c r="AA111" i="1"/>
  <c r="AC111" i="1" s="1"/>
  <c r="AB111" i="1"/>
  <c r="X112" i="1"/>
  <c r="Y112" i="1"/>
  <c r="Z112" i="1"/>
  <c r="AA112" i="1"/>
  <c r="AC112" i="1" s="1"/>
  <c r="AB112" i="1"/>
  <c r="X113" i="1"/>
  <c r="Y113" i="1"/>
  <c r="Z113" i="1"/>
  <c r="AA113" i="1"/>
  <c r="AC113" i="1" s="1"/>
  <c r="AB113" i="1"/>
  <c r="X114" i="1"/>
  <c r="Y114" i="1"/>
  <c r="Z114" i="1"/>
  <c r="AA114" i="1"/>
  <c r="AC114" i="1" s="1"/>
  <c r="AB114" i="1"/>
  <c r="X115" i="1"/>
  <c r="Y115" i="1"/>
  <c r="Z115" i="1"/>
  <c r="AA115" i="1"/>
  <c r="AC115" i="1" s="1"/>
  <c r="AB115" i="1"/>
  <c r="X116" i="1"/>
  <c r="Y116" i="1"/>
  <c r="Z116" i="1"/>
  <c r="AA116" i="1"/>
  <c r="AC116" i="1" s="1"/>
  <c r="AB116" i="1"/>
  <c r="X117" i="1"/>
  <c r="Y117" i="1"/>
  <c r="Z117" i="1"/>
  <c r="AA117" i="1"/>
  <c r="AC117" i="1" s="1"/>
  <c r="AB117" i="1"/>
  <c r="X118" i="1"/>
  <c r="Y118" i="1"/>
  <c r="Z118" i="1"/>
  <c r="AA118" i="1"/>
  <c r="AC118" i="1" s="1"/>
  <c r="AB118" i="1"/>
  <c r="X119" i="1"/>
  <c r="Y119" i="1"/>
  <c r="Z119" i="1"/>
  <c r="AA119" i="1"/>
  <c r="AC119" i="1" s="1"/>
  <c r="AB119" i="1"/>
  <c r="X120" i="1"/>
  <c r="Y120" i="1"/>
  <c r="Z120" i="1"/>
  <c r="AA120" i="1"/>
  <c r="AC120" i="1" s="1"/>
  <c r="AB120" i="1"/>
  <c r="X121" i="1"/>
  <c r="Y121" i="1"/>
  <c r="Z121" i="1"/>
  <c r="AA121" i="1"/>
  <c r="AC121" i="1" s="1"/>
  <c r="AB121" i="1"/>
  <c r="X122" i="1"/>
  <c r="Y122" i="1"/>
  <c r="Z122" i="1"/>
  <c r="AA122" i="1"/>
  <c r="AC122" i="1" s="1"/>
  <c r="AB122" i="1"/>
  <c r="X123" i="1"/>
  <c r="Y123" i="1"/>
  <c r="Z123" i="1"/>
  <c r="AA123" i="1"/>
  <c r="AC123" i="1" s="1"/>
  <c r="AB123" i="1"/>
  <c r="X124" i="1"/>
  <c r="Y124" i="1"/>
  <c r="Z124" i="1"/>
  <c r="AA124" i="1"/>
  <c r="AC124" i="1" s="1"/>
  <c r="AB124" i="1"/>
  <c r="X125" i="1"/>
  <c r="Y125" i="1"/>
  <c r="Z125" i="1"/>
  <c r="AA125" i="1"/>
  <c r="AC125" i="1" s="1"/>
  <c r="AB125" i="1"/>
  <c r="X126" i="1"/>
  <c r="Y126" i="1"/>
  <c r="Z126" i="1"/>
  <c r="AA126" i="1"/>
  <c r="AC126" i="1" s="1"/>
  <c r="AB126" i="1"/>
  <c r="X127" i="1"/>
  <c r="Y127" i="1"/>
  <c r="Z127" i="1"/>
  <c r="AA127" i="1"/>
  <c r="AC127" i="1" s="1"/>
  <c r="AB127" i="1"/>
  <c r="X128" i="1"/>
  <c r="Y128" i="1"/>
  <c r="Z128" i="1"/>
  <c r="AA128" i="1"/>
  <c r="AC128" i="1" s="1"/>
  <c r="AB128" i="1"/>
  <c r="X129" i="1"/>
  <c r="Y129" i="1"/>
  <c r="Z129" i="1"/>
  <c r="AA129" i="1"/>
  <c r="AC129" i="1" s="1"/>
  <c r="AB129" i="1"/>
  <c r="X130" i="1"/>
  <c r="Y130" i="1"/>
  <c r="Z130" i="1"/>
  <c r="AA130" i="1"/>
  <c r="AC130" i="1" s="1"/>
  <c r="AB130" i="1"/>
  <c r="X131" i="1"/>
  <c r="Y131" i="1"/>
  <c r="Z131" i="1"/>
  <c r="AA131" i="1"/>
  <c r="AC131" i="1" s="1"/>
  <c r="AB131" i="1"/>
  <c r="X132" i="1"/>
  <c r="Y132" i="1"/>
  <c r="Z132" i="1"/>
  <c r="AA132" i="1"/>
  <c r="AC132" i="1" s="1"/>
  <c r="AB132" i="1"/>
  <c r="X133" i="1"/>
  <c r="Y133" i="1"/>
  <c r="Z133" i="1"/>
  <c r="AA133" i="1"/>
  <c r="AC133" i="1" s="1"/>
  <c r="AB133" i="1"/>
  <c r="X134" i="1"/>
  <c r="Y134" i="1"/>
  <c r="Z134" i="1"/>
  <c r="AA134" i="1"/>
  <c r="AC134" i="1" s="1"/>
  <c r="AB134" i="1"/>
  <c r="X135" i="1"/>
  <c r="Y135" i="1"/>
  <c r="Z135" i="1"/>
  <c r="AA135" i="1"/>
  <c r="AC135" i="1" s="1"/>
  <c r="AB135" i="1"/>
  <c r="X136" i="1"/>
  <c r="Y136" i="1"/>
  <c r="Z136" i="1"/>
  <c r="AA136" i="1"/>
  <c r="AC136" i="1" s="1"/>
  <c r="AB136" i="1"/>
  <c r="X137" i="1"/>
  <c r="Y137" i="1"/>
  <c r="Z137" i="1"/>
  <c r="AA137" i="1"/>
  <c r="AC137" i="1" s="1"/>
  <c r="AB137" i="1"/>
  <c r="X138" i="1"/>
  <c r="Y138" i="1"/>
  <c r="Z138" i="1"/>
  <c r="AA138" i="1"/>
  <c r="AC138" i="1" s="1"/>
  <c r="AB138" i="1"/>
  <c r="X139" i="1"/>
  <c r="Y139" i="1"/>
  <c r="Z139" i="1"/>
  <c r="AA139" i="1"/>
  <c r="AC139" i="1" s="1"/>
  <c r="AB139" i="1"/>
  <c r="X140" i="1"/>
  <c r="Y140" i="1"/>
  <c r="Z140" i="1"/>
  <c r="AA140" i="1"/>
  <c r="AC140" i="1" s="1"/>
  <c r="AB140" i="1"/>
  <c r="X141" i="1"/>
  <c r="Y141" i="1"/>
  <c r="Z141" i="1"/>
  <c r="AA141" i="1"/>
  <c r="AC141" i="1" s="1"/>
  <c r="AB141" i="1"/>
  <c r="X142" i="1"/>
  <c r="Y142" i="1"/>
  <c r="Z142" i="1"/>
  <c r="AA142" i="1"/>
  <c r="AC142" i="1" s="1"/>
  <c r="AB142" i="1"/>
  <c r="X143" i="1"/>
  <c r="Y143" i="1"/>
  <c r="Z143" i="1"/>
  <c r="AA143" i="1"/>
  <c r="AC143" i="1" s="1"/>
  <c r="AB143" i="1"/>
  <c r="X144" i="1"/>
  <c r="Y144" i="1"/>
  <c r="Z144" i="1"/>
  <c r="AA144" i="1"/>
  <c r="AC144" i="1" s="1"/>
  <c r="AB144" i="1"/>
  <c r="X145" i="1"/>
  <c r="Y145" i="1"/>
  <c r="Z145" i="1"/>
  <c r="AA145" i="1"/>
  <c r="AC145" i="1" s="1"/>
  <c r="AB145" i="1"/>
  <c r="X146" i="1"/>
  <c r="Y146" i="1"/>
  <c r="Z146" i="1"/>
  <c r="AA146" i="1"/>
  <c r="AC146" i="1" s="1"/>
  <c r="AB146" i="1"/>
  <c r="X147" i="1"/>
  <c r="Y147" i="1"/>
  <c r="Z147" i="1"/>
  <c r="AA147" i="1"/>
  <c r="AC147" i="1" s="1"/>
  <c r="AB147" i="1"/>
  <c r="X148" i="1"/>
  <c r="Y148" i="1"/>
  <c r="Z148" i="1"/>
  <c r="AA148" i="1"/>
  <c r="AC148" i="1" s="1"/>
  <c r="AB148" i="1"/>
  <c r="X149" i="1"/>
  <c r="Y149" i="1"/>
  <c r="Z149" i="1"/>
  <c r="AA149" i="1"/>
  <c r="AC149" i="1" s="1"/>
  <c r="AB149" i="1"/>
  <c r="X150" i="1"/>
  <c r="Y150" i="1"/>
  <c r="Z150" i="1"/>
  <c r="AA150" i="1"/>
  <c r="AC150" i="1" s="1"/>
  <c r="AB150" i="1"/>
  <c r="X151" i="1"/>
  <c r="Y151" i="1"/>
  <c r="Z151" i="1"/>
  <c r="AA151" i="1"/>
  <c r="AC151" i="1" s="1"/>
  <c r="AB151" i="1"/>
  <c r="X152" i="1"/>
  <c r="Y152" i="1"/>
  <c r="Z152" i="1"/>
  <c r="AA152" i="1"/>
  <c r="AC152" i="1" s="1"/>
  <c r="AB152" i="1"/>
  <c r="X153" i="1"/>
  <c r="Y153" i="1"/>
  <c r="Z153" i="1"/>
  <c r="AA153" i="1"/>
  <c r="AC153" i="1" s="1"/>
  <c r="AB153" i="1"/>
  <c r="X154" i="1"/>
  <c r="Y154" i="1"/>
  <c r="Z154" i="1"/>
  <c r="AA154" i="1"/>
  <c r="AC154" i="1" s="1"/>
  <c r="AB154" i="1"/>
  <c r="X155" i="1"/>
  <c r="Y155" i="1"/>
  <c r="Z155" i="1"/>
  <c r="AA155" i="1"/>
  <c r="AC155" i="1" s="1"/>
  <c r="AB155" i="1"/>
  <c r="X156" i="1"/>
  <c r="Y156" i="1"/>
  <c r="Z156" i="1"/>
  <c r="AA156" i="1"/>
  <c r="AC156" i="1" s="1"/>
  <c r="AB156" i="1"/>
  <c r="X157" i="1"/>
  <c r="Y157" i="1"/>
  <c r="Z157" i="1"/>
  <c r="AA157" i="1"/>
  <c r="AC157" i="1" s="1"/>
  <c r="AB157" i="1"/>
  <c r="X158" i="1"/>
  <c r="Y158" i="1"/>
  <c r="Z158" i="1"/>
  <c r="AA158" i="1"/>
  <c r="AC158" i="1" s="1"/>
  <c r="AB158" i="1"/>
  <c r="X159" i="1"/>
  <c r="Y159" i="1"/>
  <c r="Z159" i="1"/>
  <c r="AA159" i="1"/>
  <c r="AC159" i="1" s="1"/>
  <c r="AB159" i="1"/>
  <c r="X160" i="1"/>
  <c r="Y160" i="1"/>
  <c r="Z160" i="1"/>
  <c r="AA160" i="1"/>
  <c r="AC160" i="1" s="1"/>
  <c r="AB160" i="1"/>
  <c r="X161" i="1"/>
  <c r="Y161" i="1"/>
  <c r="Z161" i="1"/>
  <c r="AA161" i="1"/>
  <c r="AC161" i="1" s="1"/>
  <c r="AB161" i="1"/>
  <c r="X162" i="1"/>
  <c r="Y162" i="1"/>
  <c r="Z162" i="1"/>
  <c r="AA162" i="1"/>
  <c r="AC162" i="1" s="1"/>
  <c r="AB162" i="1"/>
  <c r="X163" i="1"/>
  <c r="Y163" i="1"/>
  <c r="Z163" i="1"/>
  <c r="AA163" i="1"/>
  <c r="AC163" i="1" s="1"/>
  <c r="AB163" i="1"/>
  <c r="X164" i="1"/>
  <c r="Y164" i="1"/>
  <c r="Z164" i="1"/>
  <c r="AA164" i="1"/>
  <c r="AC164" i="1" s="1"/>
  <c r="AB164" i="1"/>
  <c r="X165" i="1"/>
  <c r="Y165" i="1"/>
  <c r="Z165" i="1"/>
  <c r="AA165" i="1"/>
  <c r="AC165" i="1" s="1"/>
  <c r="AB165" i="1"/>
  <c r="X166" i="1"/>
  <c r="Y166" i="1"/>
  <c r="Z166" i="1"/>
  <c r="AA166" i="1"/>
  <c r="AC166" i="1" s="1"/>
  <c r="AB166" i="1"/>
  <c r="X167" i="1"/>
  <c r="Y167" i="1"/>
  <c r="Z167" i="1"/>
  <c r="AA167" i="1"/>
  <c r="AC167" i="1" s="1"/>
  <c r="AB167" i="1"/>
  <c r="X168" i="1"/>
  <c r="Y168" i="1"/>
  <c r="Z168" i="1"/>
  <c r="AA168" i="1"/>
  <c r="AC168" i="1" s="1"/>
  <c r="AB168" i="1"/>
  <c r="X169" i="1"/>
  <c r="Y169" i="1"/>
  <c r="Z169" i="1"/>
  <c r="AA169" i="1"/>
  <c r="AC169" i="1" s="1"/>
  <c r="AB169" i="1"/>
  <c r="X170" i="1"/>
  <c r="Y170" i="1"/>
  <c r="Z170" i="1"/>
  <c r="AA170" i="1"/>
  <c r="AC170" i="1" s="1"/>
  <c r="AB170" i="1"/>
  <c r="X171" i="1"/>
  <c r="Y171" i="1"/>
  <c r="Z171" i="1"/>
  <c r="AA171" i="1"/>
  <c r="AC171" i="1" s="1"/>
  <c r="AB171" i="1"/>
  <c r="X172" i="1"/>
  <c r="Y172" i="1"/>
  <c r="Z172" i="1"/>
  <c r="AA172" i="1"/>
  <c r="AC172" i="1" s="1"/>
  <c r="AB172" i="1"/>
  <c r="X173" i="1"/>
  <c r="Y173" i="1"/>
  <c r="Z173" i="1"/>
  <c r="AA173" i="1"/>
  <c r="AC173" i="1" s="1"/>
  <c r="AB173" i="1"/>
  <c r="X174" i="1"/>
  <c r="Y174" i="1"/>
  <c r="Z174" i="1"/>
  <c r="AA174" i="1"/>
  <c r="AC174" i="1" s="1"/>
  <c r="AB174" i="1"/>
  <c r="X175" i="1"/>
  <c r="Y175" i="1"/>
  <c r="Z175" i="1"/>
  <c r="AA175" i="1"/>
  <c r="AC175" i="1" s="1"/>
  <c r="AB175" i="1"/>
  <c r="X176" i="1"/>
  <c r="Y176" i="1"/>
  <c r="Z176" i="1"/>
  <c r="AA176" i="1"/>
  <c r="AC176" i="1" s="1"/>
  <c r="AB176" i="1"/>
  <c r="X177" i="1"/>
  <c r="Y177" i="1"/>
  <c r="Z177" i="1"/>
  <c r="AA177" i="1"/>
  <c r="AC177" i="1" s="1"/>
  <c r="AB177" i="1"/>
  <c r="X178" i="1"/>
  <c r="Y178" i="1"/>
  <c r="Z178" i="1"/>
  <c r="AA178" i="1"/>
  <c r="AC178" i="1" s="1"/>
  <c r="AB178" i="1"/>
  <c r="X179" i="1"/>
  <c r="Y179" i="1"/>
  <c r="Z179" i="1"/>
  <c r="AA179" i="1"/>
  <c r="AC179" i="1" s="1"/>
  <c r="AB179" i="1"/>
  <c r="X180" i="1"/>
  <c r="Y180" i="1"/>
  <c r="Z180" i="1"/>
  <c r="AA180" i="1"/>
  <c r="AC180" i="1" s="1"/>
  <c r="AB180" i="1"/>
  <c r="X181" i="1"/>
  <c r="Y181" i="1"/>
  <c r="Z181" i="1"/>
  <c r="AA181" i="1"/>
  <c r="AC181" i="1" s="1"/>
  <c r="AB181" i="1"/>
  <c r="X182" i="1"/>
  <c r="Y182" i="1"/>
  <c r="Z182" i="1"/>
  <c r="AA182" i="1"/>
  <c r="AC182" i="1" s="1"/>
  <c r="AB182" i="1"/>
  <c r="X183" i="1"/>
  <c r="Y183" i="1"/>
  <c r="Z183" i="1"/>
  <c r="AA183" i="1"/>
  <c r="AC183" i="1" s="1"/>
  <c r="AB183" i="1"/>
  <c r="X184" i="1"/>
  <c r="Y184" i="1"/>
  <c r="Z184" i="1"/>
  <c r="AA184" i="1"/>
  <c r="AC184" i="1" s="1"/>
  <c r="AB184" i="1"/>
  <c r="X185" i="1"/>
  <c r="Y185" i="1"/>
  <c r="Z185" i="1"/>
  <c r="AA185" i="1"/>
  <c r="AC185" i="1" s="1"/>
  <c r="AB185" i="1"/>
  <c r="X186" i="1"/>
  <c r="Y186" i="1"/>
  <c r="Z186" i="1"/>
  <c r="AA186" i="1"/>
  <c r="AC186" i="1" s="1"/>
  <c r="AB186" i="1"/>
  <c r="X187" i="1"/>
  <c r="Y187" i="1"/>
  <c r="Z187" i="1"/>
  <c r="AA187" i="1"/>
  <c r="AC187" i="1" s="1"/>
  <c r="AB187" i="1"/>
  <c r="X188" i="1"/>
  <c r="Y188" i="1"/>
  <c r="Z188" i="1"/>
  <c r="AA188" i="1"/>
  <c r="AC188" i="1" s="1"/>
  <c r="AB188" i="1"/>
  <c r="X189" i="1"/>
  <c r="Y189" i="1"/>
  <c r="Z189" i="1"/>
  <c r="AA189" i="1"/>
  <c r="AC189" i="1" s="1"/>
  <c r="AB189" i="1"/>
  <c r="X190" i="1"/>
  <c r="Y190" i="1"/>
  <c r="Z190" i="1"/>
  <c r="AA190" i="1"/>
  <c r="AC190" i="1" s="1"/>
  <c r="AB190" i="1"/>
  <c r="X191" i="1"/>
  <c r="Y191" i="1"/>
  <c r="Z191" i="1"/>
  <c r="AA191" i="1"/>
  <c r="AC191" i="1" s="1"/>
  <c r="AB191" i="1"/>
  <c r="X192" i="1"/>
  <c r="Y192" i="1"/>
  <c r="Z192" i="1"/>
  <c r="AA192" i="1"/>
  <c r="AC192" i="1" s="1"/>
  <c r="AB192" i="1"/>
  <c r="X193" i="1"/>
  <c r="Y193" i="1"/>
  <c r="Z193" i="1"/>
  <c r="AA193" i="1"/>
  <c r="AC193" i="1" s="1"/>
  <c r="AB193" i="1"/>
  <c r="X194" i="1"/>
  <c r="Y194" i="1"/>
  <c r="Z194" i="1"/>
  <c r="AA194" i="1"/>
  <c r="AC194" i="1" s="1"/>
  <c r="AB194" i="1"/>
  <c r="X195" i="1"/>
  <c r="Y195" i="1"/>
  <c r="Z195" i="1"/>
  <c r="AA195" i="1"/>
  <c r="AC195" i="1" s="1"/>
  <c r="AB195" i="1"/>
  <c r="X196" i="1"/>
  <c r="Y196" i="1"/>
  <c r="Z196" i="1"/>
  <c r="AA196" i="1"/>
  <c r="AC196" i="1" s="1"/>
  <c r="AB196" i="1"/>
  <c r="X197" i="1"/>
  <c r="Y197" i="1"/>
  <c r="Z197" i="1"/>
  <c r="AA197" i="1"/>
  <c r="AC197" i="1" s="1"/>
  <c r="AB197" i="1"/>
  <c r="X198" i="1"/>
  <c r="Y198" i="1"/>
  <c r="Z198" i="1"/>
  <c r="AA198" i="1"/>
  <c r="AC198" i="1" s="1"/>
  <c r="AB198" i="1"/>
  <c r="X199" i="1"/>
  <c r="Y199" i="1"/>
  <c r="Z199" i="1"/>
  <c r="AA199" i="1"/>
  <c r="AC199" i="1" s="1"/>
  <c r="AB199" i="1"/>
  <c r="X200" i="1"/>
  <c r="Y200" i="1"/>
  <c r="Z200" i="1"/>
  <c r="AA200" i="1"/>
  <c r="AC200" i="1" s="1"/>
  <c r="AB200" i="1"/>
  <c r="X201" i="1"/>
  <c r="Y201" i="1"/>
  <c r="Z201" i="1"/>
  <c r="AA201" i="1"/>
  <c r="AC201" i="1" s="1"/>
  <c r="AB201" i="1"/>
  <c r="X202" i="1"/>
  <c r="Y202" i="1"/>
  <c r="Z202" i="1"/>
  <c r="AA202" i="1"/>
  <c r="AC202" i="1" s="1"/>
  <c r="AB202" i="1"/>
  <c r="X203" i="1"/>
  <c r="Y203" i="1"/>
  <c r="Z203" i="1"/>
  <c r="AA203" i="1"/>
  <c r="AC203" i="1" s="1"/>
  <c r="AB203" i="1"/>
  <c r="X204" i="1"/>
  <c r="Y204" i="1"/>
  <c r="Z204" i="1"/>
  <c r="AA204" i="1"/>
  <c r="AC204" i="1" s="1"/>
  <c r="AB204" i="1"/>
  <c r="X205" i="1"/>
  <c r="Y205" i="1"/>
  <c r="Z205" i="1"/>
  <c r="AA205" i="1"/>
  <c r="AC205" i="1" s="1"/>
  <c r="AB205" i="1"/>
  <c r="X206" i="1"/>
  <c r="Y206" i="1"/>
  <c r="Z206" i="1"/>
  <c r="AA206" i="1"/>
  <c r="AC206" i="1" s="1"/>
  <c r="AB206" i="1"/>
  <c r="X207" i="1"/>
  <c r="Y207" i="1"/>
  <c r="Z207" i="1"/>
  <c r="AA207" i="1"/>
  <c r="AC207" i="1" s="1"/>
  <c r="AB207" i="1"/>
  <c r="X208" i="1"/>
  <c r="Y208" i="1"/>
  <c r="Z208" i="1"/>
  <c r="AA208" i="1"/>
  <c r="AC208" i="1" s="1"/>
  <c r="AB208" i="1"/>
  <c r="X209" i="1"/>
  <c r="Y209" i="1"/>
  <c r="Z209" i="1"/>
  <c r="AA209" i="1"/>
  <c r="AC209" i="1" s="1"/>
  <c r="AB209" i="1"/>
  <c r="X210" i="1"/>
  <c r="Y210" i="1"/>
  <c r="Z210" i="1"/>
  <c r="AA210" i="1"/>
  <c r="AC210" i="1" s="1"/>
  <c r="AB210" i="1"/>
  <c r="X211" i="1"/>
  <c r="Y211" i="1"/>
  <c r="Z211" i="1"/>
  <c r="AA211" i="1"/>
  <c r="AC211" i="1" s="1"/>
  <c r="AB211" i="1"/>
  <c r="X212" i="1"/>
  <c r="Y212" i="1"/>
  <c r="Z212" i="1"/>
  <c r="AA212" i="1"/>
  <c r="AC212" i="1" s="1"/>
  <c r="AB212" i="1"/>
  <c r="X213" i="1"/>
  <c r="Y213" i="1"/>
  <c r="Z213" i="1"/>
  <c r="AA213" i="1"/>
  <c r="AC213" i="1" s="1"/>
  <c r="AB213" i="1"/>
  <c r="X214" i="1"/>
  <c r="Y214" i="1"/>
  <c r="Z214" i="1"/>
  <c r="AA214" i="1"/>
  <c r="AC214" i="1" s="1"/>
  <c r="AB214" i="1"/>
  <c r="X215" i="1"/>
  <c r="Y215" i="1"/>
  <c r="Z215" i="1"/>
  <c r="AA215" i="1"/>
  <c r="AC215" i="1" s="1"/>
  <c r="AB215" i="1"/>
  <c r="X216" i="1"/>
  <c r="Y216" i="1"/>
  <c r="Z216" i="1"/>
  <c r="AA216" i="1"/>
  <c r="AC216" i="1" s="1"/>
  <c r="AB216" i="1"/>
  <c r="X217" i="1"/>
  <c r="Y217" i="1"/>
  <c r="Z217" i="1"/>
  <c r="AA217" i="1"/>
  <c r="AC217" i="1" s="1"/>
  <c r="AB217" i="1"/>
  <c r="X218" i="1"/>
  <c r="Y218" i="1"/>
  <c r="Z218" i="1"/>
  <c r="AA218" i="1"/>
  <c r="AC218" i="1" s="1"/>
  <c r="AB218" i="1"/>
  <c r="X219" i="1"/>
  <c r="Y219" i="1"/>
  <c r="Z219" i="1"/>
  <c r="AA219" i="1"/>
  <c r="AC219" i="1" s="1"/>
  <c r="AB219" i="1"/>
  <c r="X220" i="1"/>
  <c r="Y220" i="1"/>
  <c r="Z220" i="1"/>
  <c r="AA220" i="1"/>
  <c r="AC220" i="1" s="1"/>
  <c r="AB220" i="1"/>
  <c r="X221" i="1"/>
  <c r="Y221" i="1"/>
  <c r="Z221" i="1"/>
  <c r="AA221" i="1"/>
  <c r="AC221" i="1" s="1"/>
  <c r="AB221" i="1"/>
  <c r="X222" i="1"/>
  <c r="Y222" i="1"/>
  <c r="Z222" i="1"/>
  <c r="AA222" i="1"/>
  <c r="AC222" i="1" s="1"/>
  <c r="AB222" i="1"/>
  <c r="X223" i="1"/>
  <c r="Y223" i="1"/>
  <c r="Z223" i="1"/>
  <c r="AA223" i="1"/>
  <c r="AC223" i="1" s="1"/>
  <c r="AB223" i="1"/>
  <c r="X224" i="1"/>
  <c r="Y224" i="1"/>
  <c r="Z224" i="1"/>
  <c r="AA224" i="1"/>
  <c r="AC224" i="1" s="1"/>
  <c r="AB224" i="1"/>
  <c r="X225" i="1"/>
  <c r="Y225" i="1"/>
  <c r="Z225" i="1"/>
  <c r="AA225" i="1"/>
  <c r="AC225" i="1" s="1"/>
  <c r="AB225" i="1"/>
  <c r="X226" i="1"/>
  <c r="Y226" i="1"/>
  <c r="Z226" i="1"/>
  <c r="AA226" i="1"/>
  <c r="AC226" i="1" s="1"/>
  <c r="AB226" i="1"/>
  <c r="X227" i="1"/>
  <c r="Y227" i="1"/>
  <c r="Z227" i="1"/>
  <c r="AA227" i="1"/>
  <c r="AC227" i="1" s="1"/>
  <c r="AB227" i="1"/>
  <c r="X228" i="1"/>
  <c r="Y228" i="1"/>
  <c r="Z228" i="1"/>
  <c r="AA228" i="1"/>
  <c r="AC228" i="1" s="1"/>
  <c r="AB228" i="1"/>
  <c r="X229" i="1"/>
  <c r="Y229" i="1"/>
  <c r="Z229" i="1"/>
  <c r="AA229" i="1"/>
  <c r="AC229" i="1" s="1"/>
  <c r="AB229" i="1"/>
  <c r="X230" i="1"/>
  <c r="Y230" i="1"/>
  <c r="Z230" i="1"/>
  <c r="AA230" i="1"/>
  <c r="AC230" i="1" s="1"/>
  <c r="AB230" i="1"/>
  <c r="X231" i="1"/>
  <c r="Y231" i="1"/>
  <c r="Z231" i="1"/>
  <c r="AA231" i="1"/>
  <c r="AC231" i="1" s="1"/>
  <c r="AB231" i="1"/>
  <c r="X232" i="1"/>
  <c r="Y232" i="1"/>
  <c r="Z232" i="1"/>
  <c r="AA232" i="1"/>
  <c r="AC232" i="1" s="1"/>
  <c r="AB232" i="1"/>
  <c r="X233" i="1"/>
  <c r="Y233" i="1"/>
  <c r="Z233" i="1"/>
  <c r="AA233" i="1"/>
  <c r="AC233" i="1" s="1"/>
  <c r="AB233" i="1"/>
  <c r="X234" i="1"/>
  <c r="Y234" i="1"/>
  <c r="Z234" i="1"/>
  <c r="AA234" i="1"/>
  <c r="AC234" i="1" s="1"/>
  <c r="AB234" i="1"/>
  <c r="X235" i="1"/>
  <c r="Y235" i="1"/>
  <c r="Z235" i="1"/>
  <c r="AA235" i="1"/>
  <c r="AC235" i="1" s="1"/>
  <c r="AB235" i="1"/>
  <c r="X236" i="1"/>
  <c r="Y236" i="1"/>
  <c r="Z236" i="1"/>
  <c r="AA236" i="1"/>
  <c r="AC236" i="1" s="1"/>
  <c r="AB236" i="1"/>
  <c r="X237" i="1"/>
  <c r="Y237" i="1"/>
  <c r="Z237" i="1"/>
  <c r="AA237" i="1"/>
  <c r="AC237" i="1" s="1"/>
  <c r="AB237" i="1"/>
  <c r="X238" i="1"/>
  <c r="Y238" i="1"/>
  <c r="Z238" i="1"/>
  <c r="AA238" i="1"/>
  <c r="AC238" i="1" s="1"/>
  <c r="AB238" i="1"/>
  <c r="X239" i="1"/>
  <c r="Y239" i="1"/>
  <c r="Z239" i="1"/>
  <c r="AA239" i="1"/>
  <c r="AC239" i="1" s="1"/>
  <c r="AB239" i="1"/>
  <c r="X240" i="1"/>
  <c r="Y240" i="1"/>
  <c r="Z240" i="1"/>
  <c r="AA240" i="1"/>
  <c r="AC240" i="1" s="1"/>
  <c r="AB240" i="1"/>
  <c r="X241" i="1"/>
  <c r="Y241" i="1"/>
  <c r="Z241" i="1"/>
  <c r="AA241" i="1"/>
  <c r="AC241" i="1" s="1"/>
  <c r="AB241" i="1"/>
  <c r="X242" i="1"/>
  <c r="Y242" i="1"/>
  <c r="Z242" i="1"/>
  <c r="AA242" i="1"/>
  <c r="AC242" i="1" s="1"/>
  <c r="AB242" i="1"/>
  <c r="X243" i="1"/>
  <c r="Y243" i="1"/>
  <c r="Z243" i="1"/>
  <c r="AA243" i="1"/>
  <c r="AC243" i="1" s="1"/>
  <c r="AB243" i="1"/>
  <c r="X244" i="1"/>
  <c r="Y244" i="1"/>
  <c r="Z244" i="1"/>
  <c r="AA244" i="1"/>
  <c r="AC244" i="1" s="1"/>
  <c r="AB244" i="1"/>
  <c r="X245" i="1"/>
  <c r="Y245" i="1"/>
  <c r="Z245" i="1"/>
  <c r="AA245" i="1"/>
  <c r="AC245" i="1" s="1"/>
  <c r="AB245" i="1"/>
  <c r="X246" i="1"/>
  <c r="Y246" i="1"/>
  <c r="Z246" i="1"/>
  <c r="AA246" i="1"/>
  <c r="AC246" i="1" s="1"/>
  <c r="AB246" i="1"/>
  <c r="X247" i="1"/>
  <c r="Y247" i="1"/>
  <c r="Z247" i="1"/>
  <c r="AA247" i="1"/>
  <c r="AC247" i="1" s="1"/>
  <c r="AB247" i="1"/>
  <c r="X248" i="1"/>
  <c r="Y248" i="1"/>
  <c r="Z248" i="1"/>
  <c r="AA248" i="1"/>
  <c r="AC248" i="1" s="1"/>
  <c r="AB248" i="1"/>
  <c r="X249" i="1"/>
  <c r="Y249" i="1"/>
  <c r="Z249" i="1"/>
  <c r="AA249" i="1"/>
  <c r="AC249" i="1" s="1"/>
  <c r="AB249" i="1"/>
  <c r="X250" i="1"/>
  <c r="Y250" i="1"/>
  <c r="Z250" i="1"/>
  <c r="AA250" i="1"/>
  <c r="AC250" i="1" s="1"/>
  <c r="AB250" i="1"/>
  <c r="X251" i="1"/>
  <c r="Y251" i="1"/>
  <c r="Z251" i="1"/>
  <c r="AA251" i="1"/>
  <c r="AC251" i="1" s="1"/>
  <c r="AB251" i="1"/>
  <c r="X252" i="1"/>
  <c r="Y252" i="1"/>
  <c r="Z252" i="1"/>
  <c r="AA252" i="1"/>
  <c r="AC252" i="1" s="1"/>
  <c r="AB252" i="1"/>
  <c r="X253" i="1"/>
  <c r="Y253" i="1"/>
  <c r="Z253" i="1"/>
  <c r="AA253" i="1"/>
  <c r="AC253" i="1" s="1"/>
  <c r="AB253" i="1"/>
  <c r="X254" i="1"/>
  <c r="Y254" i="1"/>
  <c r="Z254" i="1"/>
  <c r="AA254" i="1"/>
  <c r="AC254" i="1" s="1"/>
  <c r="AB254" i="1"/>
  <c r="X255" i="1"/>
  <c r="Y255" i="1"/>
  <c r="Z255" i="1"/>
  <c r="AA255" i="1"/>
  <c r="AC255" i="1" s="1"/>
  <c r="AB255" i="1"/>
  <c r="X256" i="1"/>
  <c r="Y256" i="1"/>
  <c r="Z256" i="1"/>
  <c r="AA256" i="1"/>
  <c r="AC256" i="1" s="1"/>
  <c r="AB256" i="1"/>
  <c r="X257" i="1"/>
  <c r="Y257" i="1"/>
  <c r="Z257" i="1"/>
  <c r="AA257" i="1"/>
  <c r="AC257" i="1" s="1"/>
  <c r="AB257" i="1"/>
  <c r="X258" i="1"/>
  <c r="Y258" i="1"/>
  <c r="Z258" i="1"/>
  <c r="AA258" i="1"/>
  <c r="AC258" i="1" s="1"/>
  <c r="AB258" i="1"/>
  <c r="X259" i="1"/>
  <c r="Y259" i="1"/>
  <c r="Z259" i="1"/>
  <c r="AA259" i="1"/>
  <c r="AC259" i="1" s="1"/>
  <c r="AB259" i="1"/>
  <c r="X260" i="1"/>
  <c r="Y260" i="1"/>
  <c r="Z260" i="1"/>
  <c r="AA260" i="1"/>
  <c r="AC260" i="1" s="1"/>
  <c r="AB260" i="1"/>
  <c r="X261" i="1"/>
  <c r="Y261" i="1"/>
  <c r="Z261" i="1"/>
  <c r="AA261" i="1"/>
  <c r="AC261" i="1" s="1"/>
  <c r="AB261" i="1"/>
  <c r="X262" i="1"/>
  <c r="Y262" i="1"/>
  <c r="Z262" i="1"/>
  <c r="AA262" i="1"/>
  <c r="AC262" i="1" s="1"/>
  <c r="AB262" i="1"/>
  <c r="X263" i="1"/>
  <c r="Y263" i="1"/>
  <c r="Z263" i="1"/>
  <c r="AA263" i="1"/>
  <c r="AC263" i="1" s="1"/>
  <c r="AB263" i="1"/>
  <c r="X264" i="1"/>
  <c r="Y264" i="1"/>
  <c r="Z264" i="1"/>
  <c r="AA264" i="1"/>
  <c r="AC264" i="1" s="1"/>
  <c r="AB264" i="1"/>
  <c r="X265" i="1"/>
  <c r="Y265" i="1"/>
  <c r="Z265" i="1"/>
  <c r="AA265" i="1"/>
  <c r="AC265" i="1" s="1"/>
  <c r="AB265" i="1"/>
  <c r="X266" i="1"/>
  <c r="Y266" i="1"/>
  <c r="Z266" i="1"/>
  <c r="AA266" i="1"/>
  <c r="AC266" i="1" s="1"/>
  <c r="AB266" i="1"/>
  <c r="X267" i="1"/>
  <c r="Y267" i="1"/>
  <c r="Z267" i="1"/>
  <c r="AA267" i="1"/>
  <c r="AC267" i="1" s="1"/>
  <c r="AB267" i="1"/>
  <c r="X268" i="1"/>
  <c r="Y268" i="1"/>
  <c r="Z268" i="1"/>
  <c r="AA268" i="1"/>
  <c r="AC268" i="1" s="1"/>
  <c r="AB268" i="1"/>
  <c r="X269" i="1"/>
  <c r="Y269" i="1"/>
  <c r="Z269" i="1"/>
  <c r="AA269" i="1"/>
  <c r="AC269" i="1" s="1"/>
  <c r="AB269" i="1"/>
  <c r="X270" i="1"/>
  <c r="Y270" i="1"/>
  <c r="Z270" i="1"/>
  <c r="AA270" i="1"/>
  <c r="AC270" i="1" s="1"/>
  <c r="AB270" i="1"/>
  <c r="X271" i="1"/>
  <c r="Y271" i="1"/>
  <c r="Z271" i="1"/>
  <c r="AA271" i="1"/>
  <c r="AC271" i="1" s="1"/>
  <c r="AB271" i="1"/>
  <c r="X272" i="1"/>
  <c r="Y272" i="1"/>
  <c r="Z272" i="1"/>
  <c r="AA272" i="1"/>
  <c r="AC272" i="1" s="1"/>
  <c r="AB272" i="1"/>
  <c r="X273" i="1"/>
  <c r="Y273" i="1"/>
  <c r="Z273" i="1"/>
  <c r="AA273" i="1"/>
  <c r="AC273" i="1" s="1"/>
  <c r="AB273" i="1"/>
  <c r="X274" i="1"/>
  <c r="Y274" i="1"/>
  <c r="Z274" i="1"/>
  <c r="AA274" i="1"/>
  <c r="AC274" i="1" s="1"/>
  <c r="AB274" i="1"/>
  <c r="X275" i="1"/>
  <c r="Y275" i="1"/>
  <c r="Z275" i="1"/>
  <c r="AA275" i="1"/>
  <c r="AC275" i="1" s="1"/>
  <c r="AB275" i="1"/>
  <c r="X276" i="1"/>
  <c r="Y276" i="1"/>
  <c r="Z276" i="1"/>
  <c r="AA276" i="1"/>
  <c r="AC276" i="1" s="1"/>
  <c r="AB276" i="1"/>
  <c r="X277" i="1"/>
  <c r="Y277" i="1"/>
  <c r="Z277" i="1"/>
  <c r="AA277" i="1"/>
  <c r="AC277" i="1" s="1"/>
  <c r="AB277" i="1"/>
  <c r="X278" i="1"/>
  <c r="Y278" i="1"/>
  <c r="Z278" i="1"/>
  <c r="AA278" i="1"/>
  <c r="AC278" i="1" s="1"/>
  <c r="AB278" i="1"/>
  <c r="X279" i="1"/>
  <c r="Y279" i="1"/>
  <c r="Z279" i="1"/>
  <c r="AA279" i="1"/>
  <c r="AC279" i="1" s="1"/>
  <c r="AB279" i="1"/>
  <c r="X280" i="1"/>
  <c r="Y280" i="1"/>
  <c r="Z280" i="1"/>
  <c r="AA280" i="1"/>
  <c r="AC280" i="1" s="1"/>
  <c r="AB280" i="1"/>
  <c r="X281" i="1"/>
  <c r="Y281" i="1"/>
  <c r="Z281" i="1"/>
  <c r="AA281" i="1"/>
  <c r="AC281" i="1" s="1"/>
  <c r="AB281" i="1"/>
  <c r="X282" i="1"/>
  <c r="Y282" i="1"/>
  <c r="Z282" i="1"/>
  <c r="AA282" i="1"/>
  <c r="AC282" i="1" s="1"/>
  <c r="AB282" i="1"/>
  <c r="X283" i="1"/>
  <c r="Y283" i="1"/>
  <c r="Z283" i="1"/>
  <c r="AA283" i="1"/>
  <c r="AC283" i="1" s="1"/>
  <c r="AB283" i="1"/>
  <c r="X284" i="1"/>
  <c r="Y284" i="1"/>
  <c r="Z284" i="1"/>
  <c r="AA284" i="1"/>
  <c r="AC284" i="1" s="1"/>
  <c r="AB284" i="1"/>
  <c r="X285" i="1"/>
  <c r="Y285" i="1"/>
  <c r="Z285" i="1"/>
  <c r="AA285" i="1"/>
  <c r="AC285" i="1" s="1"/>
  <c r="AB285" i="1"/>
  <c r="X286" i="1"/>
  <c r="Y286" i="1"/>
  <c r="Z286" i="1"/>
  <c r="AA286" i="1"/>
  <c r="AC286" i="1" s="1"/>
  <c r="AB286" i="1"/>
  <c r="X287" i="1"/>
  <c r="Y287" i="1"/>
  <c r="Z287" i="1"/>
  <c r="AA287" i="1"/>
  <c r="AC287" i="1" s="1"/>
  <c r="AB287" i="1"/>
  <c r="X288" i="1"/>
  <c r="Y288" i="1"/>
  <c r="Z288" i="1"/>
  <c r="AA288" i="1"/>
  <c r="AC288" i="1" s="1"/>
  <c r="AB288" i="1"/>
  <c r="X289" i="1"/>
  <c r="Y289" i="1"/>
  <c r="Z289" i="1"/>
  <c r="AA289" i="1"/>
  <c r="AC289" i="1" s="1"/>
  <c r="AB289" i="1"/>
  <c r="X290" i="1"/>
  <c r="Y290" i="1"/>
  <c r="Z290" i="1"/>
  <c r="AA290" i="1"/>
  <c r="AC290" i="1" s="1"/>
  <c r="AB290" i="1"/>
  <c r="X291" i="1"/>
  <c r="Y291" i="1"/>
  <c r="Z291" i="1"/>
  <c r="AA291" i="1"/>
  <c r="AC291" i="1" s="1"/>
  <c r="AB291" i="1"/>
  <c r="X292" i="1"/>
  <c r="Y292" i="1"/>
  <c r="Z292" i="1"/>
  <c r="AA292" i="1"/>
  <c r="AC292" i="1" s="1"/>
  <c r="AB292" i="1"/>
  <c r="X293" i="1"/>
  <c r="Y293" i="1"/>
  <c r="Z293" i="1"/>
  <c r="AA293" i="1"/>
  <c r="AC293" i="1" s="1"/>
  <c r="AB293" i="1"/>
  <c r="X294" i="1"/>
  <c r="Y294" i="1"/>
  <c r="Z294" i="1"/>
  <c r="AA294" i="1"/>
  <c r="AC294" i="1" s="1"/>
  <c r="AB294" i="1"/>
  <c r="X295" i="1"/>
  <c r="Y295" i="1"/>
  <c r="Z295" i="1"/>
  <c r="AA295" i="1"/>
  <c r="AC295" i="1" s="1"/>
  <c r="AB295" i="1"/>
  <c r="X296" i="1"/>
  <c r="Y296" i="1"/>
  <c r="Z296" i="1"/>
  <c r="AA296" i="1"/>
  <c r="AC296" i="1" s="1"/>
  <c r="AB296" i="1"/>
  <c r="X297" i="1"/>
  <c r="Y297" i="1"/>
  <c r="Z297" i="1"/>
  <c r="AA297" i="1"/>
  <c r="AC297" i="1" s="1"/>
  <c r="AB297" i="1"/>
  <c r="X298" i="1"/>
  <c r="Y298" i="1"/>
  <c r="Z298" i="1"/>
  <c r="AA298" i="1"/>
  <c r="AC298" i="1" s="1"/>
  <c r="AB298" i="1"/>
  <c r="X299" i="1"/>
  <c r="Y299" i="1"/>
  <c r="Z299" i="1"/>
  <c r="AA299" i="1"/>
  <c r="AC299" i="1" s="1"/>
  <c r="AB299" i="1"/>
  <c r="X300" i="1"/>
  <c r="Y300" i="1"/>
  <c r="Z300" i="1"/>
  <c r="AA300" i="1"/>
  <c r="AC300" i="1" s="1"/>
  <c r="AB300" i="1"/>
  <c r="X301" i="1"/>
  <c r="Y301" i="1"/>
  <c r="Z301" i="1"/>
  <c r="AA301" i="1"/>
  <c r="AC301" i="1" s="1"/>
  <c r="AB301" i="1"/>
  <c r="X302" i="1"/>
  <c r="Y302" i="1"/>
  <c r="Z302" i="1"/>
  <c r="AA302" i="1"/>
  <c r="AC302" i="1" s="1"/>
  <c r="AB302" i="1"/>
  <c r="X303" i="1"/>
  <c r="Y303" i="1"/>
  <c r="Z303" i="1"/>
  <c r="AA303" i="1"/>
  <c r="AC303" i="1" s="1"/>
  <c r="AB303" i="1"/>
  <c r="X304" i="1"/>
  <c r="Y304" i="1"/>
  <c r="Z304" i="1"/>
  <c r="AA304" i="1"/>
  <c r="AC304" i="1" s="1"/>
  <c r="AB304" i="1"/>
  <c r="X305" i="1"/>
  <c r="Y305" i="1"/>
  <c r="Z305" i="1"/>
  <c r="AA305" i="1"/>
  <c r="AC305" i="1" s="1"/>
  <c r="AB305" i="1"/>
  <c r="X306" i="1"/>
  <c r="Y306" i="1"/>
  <c r="Z306" i="1"/>
  <c r="AA306" i="1"/>
  <c r="AC306" i="1" s="1"/>
  <c r="AB306" i="1"/>
  <c r="X307" i="1"/>
  <c r="Y307" i="1"/>
  <c r="Z307" i="1"/>
  <c r="AA307" i="1"/>
  <c r="AC307" i="1" s="1"/>
  <c r="AB307" i="1"/>
  <c r="X308" i="1"/>
  <c r="Y308" i="1"/>
  <c r="Z308" i="1"/>
  <c r="AA308" i="1"/>
  <c r="AC308" i="1" s="1"/>
  <c r="AB308" i="1"/>
  <c r="X309" i="1"/>
  <c r="Y309" i="1"/>
  <c r="Z309" i="1"/>
  <c r="AA309" i="1"/>
  <c r="AC309" i="1" s="1"/>
  <c r="AB309" i="1"/>
  <c r="X310" i="1"/>
  <c r="Y310" i="1"/>
  <c r="Z310" i="1"/>
  <c r="AA310" i="1"/>
  <c r="AC310" i="1" s="1"/>
  <c r="AB310" i="1"/>
  <c r="X311" i="1"/>
  <c r="Y311" i="1"/>
  <c r="Z311" i="1"/>
  <c r="AA311" i="1"/>
  <c r="AC311" i="1" s="1"/>
  <c r="AB311" i="1"/>
  <c r="X312" i="1"/>
  <c r="Y312" i="1"/>
  <c r="Z312" i="1"/>
  <c r="AA312" i="1"/>
  <c r="AC312" i="1" s="1"/>
  <c r="AB312" i="1"/>
  <c r="X313" i="1"/>
  <c r="Y313" i="1"/>
  <c r="Z313" i="1"/>
  <c r="AA313" i="1"/>
  <c r="AC313" i="1" s="1"/>
  <c r="AB313" i="1"/>
  <c r="X314" i="1"/>
  <c r="Y314" i="1"/>
  <c r="Z314" i="1"/>
  <c r="AA314" i="1"/>
  <c r="AC314" i="1" s="1"/>
  <c r="AB314" i="1"/>
  <c r="X315" i="1"/>
  <c r="Y315" i="1"/>
  <c r="Z315" i="1"/>
  <c r="AA315" i="1"/>
  <c r="AC315" i="1" s="1"/>
  <c r="AB315" i="1"/>
  <c r="X316" i="1"/>
  <c r="Y316" i="1"/>
  <c r="Z316" i="1"/>
  <c r="AA316" i="1"/>
  <c r="AC316" i="1" s="1"/>
  <c r="AB316" i="1"/>
  <c r="X317" i="1"/>
  <c r="Y317" i="1"/>
  <c r="Z317" i="1"/>
  <c r="AA317" i="1"/>
  <c r="AC317" i="1" s="1"/>
  <c r="AB317" i="1"/>
  <c r="X318" i="1"/>
  <c r="Y318" i="1"/>
  <c r="Z318" i="1"/>
  <c r="AA318" i="1"/>
  <c r="AC318" i="1" s="1"/>
  <c r="AB318" i="1"/>
  <c r="X319" i="1"/>
  <c r="Y319" i="1"/>
  <c r="Z319" i="1"/>
  <c r="AA319" i="1"/>
  <c r="AC319" i="1" s="1"/>
  <c r="AB319" i="1"/>
  <c r="X320" i="1"/>
  <c r="Y320" i="1"/>
  <c r="Z320" i="1"/>
  <c r="AA320" i="1"/>
  <c r="AC320" i="1" s="1"/>
  <c r="AB320" i="1"/>
  <c r="X321" i="1"/>
  <c r="Y321" i="1"/>
  <c r="Z321" i="1"/>
  <c r="AA321" i="1"/>
  <c r="AC321" i="1" s="1"/>
  <c r="AB321" i="1"/>
  <c r="X322" i="1"/>
  <c r="Y322" i="1"/>
  <c r="Z322" i="1"/>
  <c r="AA322" i="1"/>
  <c r="AC322" i="1" s="1"/>
  <c r="AB322" i="1"/>
  <c r="X323" i="1"/>
  <c r="Y323" i="1"/>
  <c r="Z323" i="1"/>
  <c r="AA323" i="1"/>
  <c r="AC323" i="1" s="1"/>
  <c r="AB323" i="1"/>
  <c r="X324" i="1"/>
  <c r="Y324" i="1"/>
  <c r="Z324" i="1"/>
  <c r="AA324" i="1"/>
  <c r="AC324" i="1" s="1"/>
  <c r="AB324" i="1"/>
  <c r="X325" i="1"/>
  <c r="Y325" i="1"/>
  <c r="Z325" i="1"/>
  <c r="AA325" i="1"/>
  <c r="AC325" i="1" s="1"/>
  <c r="AB325" i="1"/>
  <c r="X326" i="1"/>
  <c r="Y326" i="1"/>
  <c r="Z326" i="1"/>
  <c r="AA326" i="1"/>
  <c r="AC326" i="1" s="1"/>
  <c r="AB326" i="1"/>
  <c r="X327" i="1"/>
  <c r="Y327" i="1"/>
  <c r="Z327" i="1"/>
  <c r="AA327" i="1"/>
  <c r="AC327" i="1" s="1"/>
  <c r="AB327" i="1"/>
  <c r="X328" i="1"/>
  <c r="Y328" i="1"/>
  <c r="Z328" i="1"/>
  <c r="AA328" i="1"/>
  <c r="AC328" i="1" s="1"/>
  <c r="AB328" i="1"/>
  <c r="X329" i="1"/>
  <c r="Y329" i="1"/>
  <c r="Z329" i="1"/>
  <c r="AA329" i="1"/>
  <c r="AC329" i="1" s="1"/>
  <c r="AB329" i="1"/>
  <c r="X330" i="1"/>
  <c r="Y330" i="1"/>
  <c r="Z330" i="1"/>
  <c r="AA330" i="1"/>
  <c r="AC330" i="1" s="1"/>
  <c r="AB330" i="1"/>
  <c r="X331" i="1"/>
  <c r="Y331" i="1"/>
  <c r="Z331" i="1"/>
  <c r="AA331" i="1"/>
  <c r="AC331" i="1" s="1"/>
  <c r="AB331" i="1"/>
  <c r="X332" i="1"/>
  <c r="Y332" i="1"/>
  <c r="Z332" i="1"/>
  <c r="AA332" i="1"/>
  <c r="AC332" i="1" s="1"/>
  <c r="AB332" i="1"/>
  <c r="X333" i="1"/>
  <c r="Y333" i="1"/>
  <c r="Z333" i="1"/>
  <c r="AA333" i="1"/>
  <c r="AC333" i="1" s="1"/>
  <c r="AB333" i="1"/>
  <c r="X334" i="1"/>
  <c r="Y334" i="1"/>
  <c r="Z334" i="1"/>
  <c r="AA334" i="1"/>
  <c r="AC334" i="1" s="1"/>
  <c r="AB334" i="1"/>
  <c r="X335" i="1"/>
  <c r="Y335" i="1"/>
  <c r="Z335" i="1"/>
  <c r="AA335" i="1"/>
  <c r="AC335" i="1" s="1"/>
  <c r="AB335" i="1"/>
  <c r="X336" i="1"/>
  <c r="Y336" i="1"/>
  <c r="Z336" i="1"/>
  <c r="AA336" i="1"/>
  <c r="AC336" i="1" s="1"/>
  <c r="AB336" i="1"/>
  <c r="X337" i="1"/>
  <c r="Y337" i="1"/>
  <c r="Z337" i="1"/>
  <c r="AA337" i="1"/>
  <c r="AC337" i="1" s="1"/>
  <c r="AB337" i="1"/>
  <c r="X338" i="1"/>
  <c r="Y338" i="1"/>
  <c r="Z338" i="1"/>
  <c r="AA338" i="1"/>
  <c r="AC338" i="1" s="1"/>
  <c r="AB338" i="1"/>
  <c r="X339" i="1"/>
  <c r="Y339" i="1"/>
  <c r="Z339" i="1"/>
  <c r="AA339" i="1"/>
  <c r="AC339" i="1" s="1"/>
  <c r="AB339" i="1"/>
  <c r="X340" i="1"/>
  <c r="Y340" i="1"/>
  <c r="Z340" i="1"/>
  <c r="AA340" i="1"/>
  <c r="AC340" i="1" s="1"/>
  <c r="AB340" i="1"/>
  <c r="X341" i="1"/>
  <c r="Y341" i="1"/>
  <c r="Z341" i="1"/>
  <c r="AA341" i="1"/>
  <c r="AC341" i="1" s="1"/>
  <c r="AB341" i="1"/>
  <c r="X342" i="1"/>
  <c r="Y342" i="1"/>
  <c r="Z342" i="1"/>
  <c r="AA342" i="1"/>
  <c r="AC342" i="1" s="1"/>
  <c r="AB342" i="1"/>
  <c r="X343" i="1"/>
  <c r="Y343" i="1"/>
  <c r="Z343" i="1"/>
  <c r="AA343" i="1"/>
  <c r="AC343" i="1" s="1"/>
  <c r="AB343" i="1"/>
  <c r="X344" i="1"/>
  <c r="Y344" i="1"/>
  <c r="Z344" i="1"/>
  <c r="AA344" i="1"/>
  <c r="AC344" i="1" s="1"/>
  <c r="AB344" i="1"/>
  <c r="X345" i="1"/>
  <c r="Y345" i="1"/>
  <c r="Z345" i="1"/>
  <c r="AA345" i="1"/>
  <c r="AC345" i="1" s="1"/>
  <c r="AB345" i="1"/>
  <c r="X346" i="1"/>
  <c r="Y346" i="1"/>
  <c r="Z346" i="1"/>
  <c r="AA346" i="1"/>
  <c r="AC346" i="1" s="1"/>
  <c r="AB346" i="1"/>
  <c r="X347" i="1"/>
  <c r="Y347" i="1"/>
  <c r="Z347" i="1"/>
  <c r="AA347" i="1"/>
  <c r="AC347" i="1" s="1"/>
  <c r="AB347" i="1"/>
  <c r="X348" i="1"/>
  <c r="Y348" i="1"/>
  <c r="Z348" i="1"/>
  <c r="AA348" i="1"/>
  <c r="AC348" i="1" s="1"/>
  <c r="AB348" i="1"/>
  <c r="X349" i="1"/>
  <c r="Y349" i="1"/>
  <c r="Z349" i="1"/>
  <c r="AA349" i="1"/>
  <c r="AC349" i="1" s="1"/>
  <c r="AB349" i="1"/>
  <c r="X350" i="1"/>
  <c r="Y350" i="1"/>
  <c r="Z350" i="1"/>
  <c r="AA350" i="1"/>
  <c r="AC350" i="1" s="1"/>
  <c r="AB350" i="1"/>
  <c r="X351" i="1"/>
  <c r="Y351" i="1"/>
  <c r="Z351" i="1"/>
  <c r="AA351" i="1"/>
  <c r="AC351" i="1" s="1"/>
  <c r="AB351" i="1"/>
  <c r="X352" i="1"/>
  <c r="Y352" i="1"/>
  <c r="Z352" i="1"/>
  <c r="AA352" i="1"/>
  <c r="AC352" i="1" s="1"/>
  <c r="AB352" i="1"/>
  <c r="X353" i="1"/>
  <c r="Y353" i="1"/>
  <c r="Z353" i="1"/>
  <c r="AA353" i="1"/>
  <c r="AC353" i="1" s="1"/>
  <c r="AB353" i="1"/>
  <c r="X354" i="1"/>
  <c r="Y354" i="1"/>
  <c r="Z354" i="1"/>
  <c r="AA354" i="1"/>
  <c r="AC354" i="1" s="1"/>
  <c r="AB354" i="1"/>
  <c r="X355" i="1"/>
  <c r="Y355" i="1"/>
  <c r="Z355" i="1"/>
  <c r="AA355" i="1"/>
  <c r="AC355" i="1" s="1"/>
  <c r="AB355" i="1"/>
  <c r="X356" i="1"/>
  <c r="Y356" i="1"/>
  <c r="Z356" i="1"/>
  <c r="AA356" i="1"/>
  <c r="AC356" i="1" s="1"/>
  <c r="AB356" i="1"/>
  <c r="X357" i="1"/>
  <c r="Y357" i="1"/>
  <c r="Z357" i="1"/>
  <c r="AA357" i="1"/>
  <c r="AC357" i="1" s="1"/>
  <c r="AB357" i="1"/>
  <c r="X358" i="1"/>
  <c r="Y358" i="1"/>
  <c r="Z358" i="1"/>
  <c r="AA358" i="1"/>
  <c r="AC358" i="1" s="1"/>
  <c r="AB358" i="1"/>
  <c r="X359" i="1"/>
  <c r="Y359" i="1"/>
  <c r="Z359" i="1"/>
  <c r="AA359" i="1"/>
  <c r="AC359" i="1" s="1"/>
  <c r="AB359" i="1"/>
  <c r="X360" i="1"/>
  <c r="Y360" i="1"/>
  <c r="Z360" i="1"/>
  <c r="AA360" i="1"/>
  <c r="AC360" i="1" s="1"/>
  <c r="AB360" i="1"/>
  <c r="X361" i="1"/>
  <c r="Y361" i="1"/>
  <c r="Z361" i="1"/>
  <c r="AA361" i="1"/>
  <c r="AC361" i="1" s="1"/>
  <c r="AB361" i="1"/>
  <c r="X362" i="1"/>
  <c r="Y362" i="1"/>
  <c r="Z362" i="1"/>
  <c r="AA362" i="1"/>
  <c r="AC362" i="1" s="1"/>
  <c r="AB362" i="1"/>
  <c r="X363" i="1"/>
  <c r="Y363" i="1"/>
  <c r="Z363" i="1"/>
  <c r="AA363" i="1"/>
  <c r="AC363" i="1" s="1"/>
  <c r="AB363" i="1"/>
  <c r="X364" i="1"/>
  <c r="Y364" i="1"/>
  <c r="Z364" i="1"/>
  <c r="AA364" i="1"/>
  <c r="AC364" i="1" s="1"/>
  <c r="AB364" i="1"/>
  <c r="X365" i="1"/>
  <c r="Y365" i="1"/>
  <c r="Z365" i="1"/>
  <c r="AA365" i="1"/>
  <c r="AC365" i="1" s="1"/>
  <c r="AB365" i="1"/>
  <c r="X366" i="1"/>
  <c r="Y366" i="1"/>
  <c r="Z366" i="1"/>
  <c r="AA366" i="1"/>
  <c r="AC366" i="1" s="1"/>
  <c r="AB366" i="1"/>
  <c r="X367" i="1"/>
  <c r="Y367" i="1"/>
  <c r="Z367" i="1"/>
  <c r="AA367" i="1"/>
  <c r="AC367" i="1" s="1"/>
  <c r="AB367" i="1"/>
  <c r="X368" i="1"/>
  <c r="Y368" i="1"/>
  <c r="Z368" i="1"/>
  <c r="AA368" i="1"/>
  <c r="AC368" i="1" s="1"/>
  <c r="AB368" i="1"/>
  <c r="X369" i="1"/>
  <c r="Y369" i="1"/>
  <c r="Z369" i="1"/>
  <c r="AA369" i="1"/>
  <c r="AC369" i="1" s="1"/>
  <c r="AB369" i="1"/>
  <c r="X370" i="1"/>
  <c r="Y370" i="1"/>
  <c r="Z370" i="1"/>
  <c r="AA370" i="1"/>
  <c r="AC370" i="1" s="1"/>
  <c r="AB370" i="1"/>
  <c r="X371" i="1"/>
  <c r="Y371" i="1"/>
  <c r="Z371" i="1"/>
  <c r="AA371" i="1"/>
  <c r="AC371" i="1" s="1"/>
  <c r="AB371" i="1"/>
  <c r="X372" i="1"/>
  <c r="Y372" i="1"/>
  <c r="Z372" i="1"/>
  <c r="AA372" i="1"/>
  <c r="AC372" i="1" s="1"/>
  <c r="AB372" i="1"/>
  <c r="X373" i="1"/>
  <c r="Y373" i="1"/>
  <c r="Z373" i="1"/>
  <c r="AA373" i="1"/>
  <c r="AC373" i="1" s="1"/>
  <c r="AB373" i="1"/>
  <c r="X374" i="1"/>
  <c r="Y374" i="1"/>
  <c r="Z374" i="1"/>
  <c r="AA374" i="1"/>
  <c r="AC374" i="1" s="1"/>
  <c r="AB374" i="1"/>
  <c r="X375" i="1"/>
  <c r="Y375" i="1"/>
  <c r="Z375" i="1"/>
  <c r="AA375" i="1"/>
  <c r="AC375" i="1" s="1"/>
  <c r="AB375" i="1"/>
  <c r="X376" i="1"/>
  <c r="Y376" i="1"/>
  <c r="Z376" i="1"/>
  <c r="AA376" i="1"/>
  <c r="AC376" i="1" s="1"/>
  <c r="AB376" i="1"/>
  <c r="X377" i="1"/>
  <c r="Y377" i="1"/>
  <c r="Z377" i="1"/>
  <c r="AA377" i="1"/>
  <c r="AC377" i="1" s="1"/>
  <c r="AB377" i="1"/>
  <c r="X378" i="1"/>
  <c r="Y378" i="1"/>
  <c r="Z378" i="1"/>
  <c r="AA378" i="1"/>
  <c r="AC378" i="1" s="1"/>
  <c r="AB378" i="1"/>
  <c r="X379" i="1"/>
  <c r="Y379" i="1"/>
  <c r="Z379" i="1"/>
  <c r="AA379" i="1"/>
  <c r="AC379" i="1" s="1"/>
  <c r="AB379" i="1"/>
  <c r="X380" i="1"/>
  <c r="Y380" i="1"/>
  <c r="Z380" i="1"/>
  <c r="AA380" i="1"/>
  <c r="AC380" i="1" s="1"/>
  <c r="AB380" i="1"/>
  <c r="X381" i="1"/>
  <c r="Y381" i="1"/>
  <c r="Z381" i="1"/>
  <c r="AA381" i="1"/>
  <c r="AC381" i="1" s="1"/>
  <c r="AB381" i="1"/>
  <c r="X382" i="1"/>
  <c r="Y382" i="1"/>
  <c r="Z382" i="1"/>
  <c r="AA382" i="1"/>
  <c r="AC382" i="1" s="1"/>
  <c r="AB382" i="1"/>
  <c r="X383" i="1"/>
  <c r="Y383" i="1"/>
  <c r="Z383" i="1"/>
  <c r="AA383" i="1"/>
  <c r="AC383" i="1" s="1"/>
  <c r="AB383" i="1"/>
  <c r="X384" i="1"/>
  <c r="Y384" i="1"/>
  <c r="Z384" i="1"/>
  <c r="AA384" i="1"/>
  <c r="AC384" i="1" s="1"/>
  <c r="AB384" i="1"/>
  <c r="X385" i="1"/>
  <c r="Y385" i="1"/>
  <c r="Z385" i="1"/>
  <c r="AA385" i="1"/>
  <c r="AC385" i="1" s="1"/>
  <c r="AB385" i="1"/>
  <c r="X386" i="1"/>
  <c r="Y386" i="1"/>
  <c r="Z386" i="1"/>
  <c r="AA386" i="1"/>
  <c r="AC386" i="1" s="1"/>
  <c r="AB386" i="1"/>
  <c r="X387" i="1"/>
  <c r="Y387" i="1"/>
  <c r="Z387" i="1"/>
  <c r="AA387" i="1"/>
  <c r="AC387" i="1" s="1"/>
  <c r="AB387" i="1"/>
  <c r="X388" i="1"/>
  <c r="Y388" i="1"/>
  <c r="Z388" i="1"/>
  <c r="AA388" i="1"/>
  <c r="AC388" i="1" s="1"/>
  <c r="AB388" i="1"/>
  <c r="X389" i="1"/>
  <c r="Y389" i="1"/>
  <c r="Z389" i="1"/>
  <c r="AA389" i="1"/>
  <c r="AC389" i="1" s="1"/>
  <c r="AB389" i="1"/>
  <c r="X390" i="1"/>
  <c r="Y390" i="1"/>
  <c r="Z390" i="1"/>
  <c r="AA390" i="1"/>
  <c r="AC390" i="1" s="1"/>
  <c r="AB390" i="1"/>
  <c r="X391" i="1"/>
  <c r="Y391" i="1"/>
  <c r="Z391" i="1"/>
  <c r="AA391" i="1"/>
  <c r="AC391" i="1" s="1"/>
  <c r="AB391" i="1"/>
  <c r="X392" i="1"/>
  <c r="Y392" i="1"/>
  <c r="Z392" i="1"/>
  <c r="AA392" i="1"/>
  <c r="AC392" i="1" s="1"/>
  <c r="AB392" i="1"/>
  <c r="X393" i="1"/>
  <c r="Y393" i="1"/>
  <c r="Z393" i="1"/>
  <c r="AA393" i="1"/>
  <c r="AC393" i="1" s="1"/>
  <c r="AB393" i="1"/>
  <c r="X394" i="1"/>
  <c r="Y394" i="1"/>
  <c r="Z394" i="1"/>
  <c r="AA394" i="1"/>
  <c r="AC394" i="1" s="1"/>
  <c r="AB394" i="1"/>
  <c r="X395" i="1"/>
  <c r="Y395" i="1"/>
  <c r="Z395" i="1"/>
  <c r="AA395" i="1"/>
  <c r="AC395" i="1" s="1"/>
  <c r="AB395" i="1"/>
  <c r="X396" i="1"/>
  <c r="Y396" i="1"/>
  <c r="Z396" i="1"/>
  <c r="AA396" i="1"/>
  <c r="AC396" i="1" s="1"/>
  <c r="AB396" i="1"/>
  <c r="X397" i="1"/>
  <c r="Y397" i="1"/>
  <c r="Z397" i="1"/>
  <c r="AA397" i="1"/>
  <c r="AC397" i="1" s="1"/>
  <c r="AB397" i="1"/>
  <c r="X398" i="1"/>
  <c r="Y398" i="1"/>
  <c r="Z398" i="1"/>
  <c r="AA398" i="1"/>
  <c r="AC398" i="1" s="1"/>
  <c r="AB398" i="1"/>
  <c r="X399" i="1"/>
  <c r="Y399" i="1"/>
  <c r="Z399" i="1"/>
  <c r="AA399" i="1"/>
  <c r="AC399" i="1" s="1"/>
  <c r="AB399" i="1"/>
  <c r="X400" i="1"/>
  <c r="Y400" i="1"/>
  <c r="Z400" i="1"/>
  <c r="AA400" i="1"/>
  <c r="AC400" i="1" s="1"/>
  <c r="AB400" i="1"/>
  <c r="X401" i="1"/>
  <c r="Y401" i="1"/>
  <c r="Z401" i="1"/>
  <c r="AA401" i="1"/>
  <c r="AC401" i="1" s="1"/>
  <c r="AB401" i="1"/>
  <c r="X402" i="1"/>
  <c r="Y402" i="1"/>
  <c r="Z402" i="1"/>
  <c r="AA402" i="1"/>
  <c r="AC402" i="1" s="1"/>
  <c r="AB402" i="1"/>
  <c r="X403" i="1"/>
  <c r="Y403" i="1"/>
  <c r="Z403" i="1"/>
  <c r="AA403" i="1"/>
  <c r="AC403" i="1" s="1"/>
  <c r="AB403" i="1"/>
  <c r="X404" i="1"/>
  <c r="Y404" i="1"/>
  <c r="Z404" i="1"/>
  <c r="AA404" i="1"/>
  <c r="AC404" i="1" s="1"/>
  <c r="AB404" i="1"/>
  <c r="X405" i="1"/>
  <c r="Y405" i="1"/>
  <c r="Z405" i="1"/>
  <c r="AA405" i="1"/>
  <c r="AC405" i="1" s="1"/>
  <c r="AB405" i="1"/>
  <c r="X406" i="1"/>
  <c r="Y406" i="1"/>
  <c r="Z406" i="1"/>
  <c r="AA406" i="1"/>
  <c r="AC406" i="1" s="1"/>
  <c r="AB406" i="1"/>
  <c r="X407" i="1"/>
  <c r="Y407" i="1"/>
  <c r="Z407" i="1"/>
  <c r="AA407" i="1"/>
  <c r="AC407" i="1" s="1"/>
  <c r="AB407" i="1"/>
  <c r="X408" i="1"/>
  <c r="Y408" i="1"/>
  <c r="Z408" i="1"/>
  <c r="AA408" i="1"/>
  <c r="AC408" i="1" s="1"/>
  <c r="AB408" i="1"/>
  <c r="X409" i="1"/>
  <c r="Y409" i="1"/>
  <c r="Z409" i="1"/>
  <c r="AA409" i="1"/>
  <c r="AC409" i="1" s="1"/>
  <c r="AB409" i="1"/>
  <c r="X410" i="1"/>
  <c r="Y410" i="1"/>
  <c r="Z410" i="1"/>
  <c r="AA410" i="1"/>
  <c r="AC410" i="1" s="1"/>
  <c r="AB410" i="1"/>
  <c r="X411" i="1"/>
  <c r="Y411" i="1"/>
  <c r="Z411" i="1"/>
  <c r="AA411" i="1"/>
  <c r="AC411" i="1" s="1"/>
  <c r="AB411" i="1"/>
  <c r="X412" i="1"/>
  <c r="Y412" i="1"/>
  <c r="Z412" i="1"/>
  <c r="AA412" i="1"/>
  <c r="AC412" i="1" s="1"/>
  <c r="AB412" i="1"/>
  <c r="X413" i="1"/>
  <c r="Y413" i="1"/>
  <c r="Z413" i="1"/>
  <c r="AA413" i="1"/>
  <c r="AC413" i="1" s="1"/>
  <c r="AB413" i="1"/>
  <c r="X414" i="1"/>
  <c r="Y414" i="1"/>
  <c r="Z414" i="1"/>
  <c r="AA414" i="1"/>
  <c r="AC414" i="1" s="1"/>
  <c r="AB414" i="1"/>
  <c r="X415" i="1"/>
  <c r="Y415" i="1"/>
  <c r="Z415" i="1"/>
  <c r="AA415" i="1"/>
  <c r="AC415" i="1" s="1"/>
  <c r="AB415" i="1"/>
  <c r="X416" i="1"/>
  <c r="Y416" i="1"/>
  <c r="Z416" i="1"/>
  <c r="AA416" i="1"/>
  <c r="AC416" i="1" s="1"/>
  <c r="AB416" i="1"/>
  <c r="X417" i="1"/>
  <c r="Y417" i="1"/>
  <c r="Z417" i="1"/>
  <c r="AA417" i="1"/>
  <c r="AC417" i="1" s="1"/>
  <c r="AB417" i="1"/>
  <c r="X418" i="1"/>
  <c r="Y418" i="1"/>
  <c r="Z418" i="1"/>
  <c r="AA418" i="1"/>
  <c r="AC418" i="1" s="1"/>
  <c r="AB418" i="1"/>
  <c r="X419" i="1"/>
  <c r="Y419" i="1"/>
  <c r="Z419" i="1"/>
  <c r="AA419" i="1"/>
  <c r="AC419" i="1" s="1"/>
  <c r="AB419" i="1"/>
  <c r="X420" i="1"/>
  <c r="Y420" i="1"/>
  <c r="Z420" i="1"/>
  <c r="AA420" i="1"/>
  <c r="AC420" i="1" s="1"/>
  <c r="AB420" i="1"/>
  <c r="X421" i="1"/>
  <c r="Y421" i="1"/>
  <c r="Z421" i="1"/>
  <c r="AA421" i="1"/>
  <c r="AC421" i="1" s="1"/>
  <c r="AB421" i="1"/>
  <c r="X422" i="1"/>
  <c r="Y422" i="1"/>
  <c r="Z422" i="1"/>
  <c r="AA422" i="1"/>
  <c r="AC422" i="1" s="1"/>
  <c r="AB422" i="1"/>
  <c r="X423" i="1"/>
  <c r="Y423" i="1"/>
  <c r="Z423" i="1"/>
  <c r="AA423" i="1"/>
  <c r="AC423" i="1" s="1"/>
  <c r="AB423" i="1"/>
  <c r="X424" i="1"/>
  <c r="Y424" i="1"/>
  <c r="Z424" i="1"/>
  <c r="AA424" i="1"/>
  <c r="AC424" i="1" s="1"/>
  <c r="AB424" i="1"/>
  <c r="X425" i="1"/>
  <c r="Y425" i="1"/>
  <c r="Z425" i="1"/>
  <c r="AA425" i="1"/>
  <c r="AC425" i="1" s="1"/>
  <c r="AB425" i="1"/>
  <c r="X426" i="1"/>
  <c r="Y426" i="1"/>
  <c r="Z426" i="1"/>
  <c r="AA426" i="1"/>
  <c r="AC426" i="1" s="1"/>
  <c r="AB426" i="1"/>
  <c r="X427" i="1"/>
  <c r="Y427" i="1"/>
  <c r="Z427" i="1"/>
  <c r="AA427" i="1"/>
  <c r="AC427" i="1" s="1"/>
  <c r="AB427" i="1"/>
  <c r="X428" i="1"/>
  <c r="Y428" i="1"/>
  <c r="Z428" i="1"/>
  <c r="AA428" i="1"/>
  <c r="AC428" i="1" s="1"/>
  <c r="AB428" i="1"/>
  <c r="X429" i="1"/>
  <c r="Y429" i="1"/>
  <c r="Z429" i="1"/>
  <c r="AA429" i="1"/>
  <c r="AC429" i="1" s="1"/>
  <c r="AB429" i="1"/>
  <c r="X430" i="1"/>
  <c r="Y430" i="1"/>
  <c r="Z430" i="1"/>
  <c r="AA430" i="1"/>
  <c r="AC430" i="1" s="1"/>
  <c r="AB430" i="1"/>
  <c r="X431" i="1"/>
  <c r="Y431" i="1"/>
  <c r="Z431" i="1"/>
  <c r="AA431" i="1"/>
  <c r="AC431" i="1" s="1"/>
  <c r="AB431" i="1"/>
  <c r="X432" i="1"/>
  <c r="Y432" i="1"/>
  <c r="Z432" i="1"/>
  <c r="AA432" i="1"/>
  <c r="AC432" i="1" s="1"/>
  <c r="AB432" i="1"/>
  <c r="X433" i="1"/>
  <c r="Y433" i="1"/>
  <c r="Z433" i="1"/>
  <c r="AA433" i="1"/>
  <c r="AC433" i="1" s="1"/>
  <c r="AB433" i="1"/>
  <c r="X434" i="1"/>
  <c r="Y434" i="1"/>
  <c r="Z434" i="1"/>
  <c r="AA434" i="1"/>
  <c r="AC434" i="1" s="1"/>
  <c r="AB434" i="1"/>
  <c r="X435" i="1"/>
  <c r="Y435" i="1"/>
  <c r="Z435" i="1"/>
  <c r="AA435" i="1"/>
  <c r="AC435" i="1" s="1"/>
  <c r="AB435" i="1"/>
  <c r="X436" i="1"/>
  <c r="Y436" i="1"/>
  <c r="Z436" i="1"/>
  <c r="AA436" i="1"/>
  <c r="AC436" i="1" s="1"/>
  <c r="AB436" i="1"/>
  <c r="X437" i="1"/>
  <c r="Y437" i="1"/>
  <c r="Z437" i="1"/>
  <c r="AA437" i="1"/>
  <c r="AC437" i="1" s="1"/>
  <c r="AB437" i="1"/>
  <c r="X438" i="1"/>
  <c r="Y438" i="1"/>
  <c r="Z438" i="1"/>
  <c r="AA438" i="1"/>
  <c r="AC438" i="1" s="1"/>
  <c r="AB438" i="1"/>
  <c r="X439" i="1"/>
  <c r="Y439" i="1"/>
  <c r="Z439" i="1"/>
  <c r="AA439" i="1"/>
  <c r="AC439" i="1" s="1"/>
  <c r="AB439" i="1"/>
  <c r="X440" i="1"/>
  <c r="Y440" i="1"/>
  <c r="Z440" i="1"/>
  <c r="AA440" i="1"/>
  <c r="AC440" i="1" s="1"/>
  <c r="AB440" i="1"/>
  <c r="X441" i="1"/>
  <c r="Y441" i="1"/>
  <c r="Z441" i="1"/>
  <c r="AA441" i="1"/>
  <c r="AC441" i="1" s="1"/>
  <c r="AB441" i="1"/>
  <c r="X442" i="1"/>
  <c r="Y442" i="1"/>
  <c r="Z442" i="1"/>
  <c r="AA442" i="1"/>
  <c r="AC442" i="1" s="1"/>
  <c r="AB442" i="1"/>
  <c r="X443" i="1"/>
  <c r="Y443" i="1"/>
  <c r="Z443" i="1"/>
  <c r="AA443" i="1"/>
  <c r="AC443" i="1" s="1"/>
  <c r="AB443" i="1"/>
  <c r="X444" i="1"/>
  <c r="Y444" i="1"/>
  <c r="Z444" i="1"/>
  <c r="AA444" i="1"/>
  <c r="AC444" i="1" s="1"/>
  <c r="AB444" i="1"/>
  <c r="X445" i="1"/>
  <c r="Y445" i="1"/>
  <c r="Z445" i="1"/>
  <c r="AA445" i="1"/>
  <c r="AC445" i="1" s="1"/>
  <c r="AB445" i="1"/>
  <c r="X446" i="1"/>
  <c r="Y446" i="1"/>
  <c r="Z446" i="1"/>
  <c r="AA446" i="1"/>
  <c r="AC446" i="1" s="1"/>
  <c r="AB446" i="1"/>
  <c r="X447" i="1"/>
  <c r="Y447" i="1"/>
  <c r="Z447" i="1"/>
  <c r="AA447" i="1"/>
  <c r="AC447" i="1" s="1"/>
  <c r="AB447" i="1"/>
  <c r="X448" i="1"/>
  <c r="Y448" i="1"/>
  <c r="Z448" i="1"/>
  <c r="AA448" i="1"/>
  <c r="AC448" i="1" s="1"/>
  <c r="AB448" i="1"/>
  <c r="X449" i="1"/>
  <c r="Y449" i="1"/>
  <c r="Z449" i="1"/>
  <c r="AA449" i="1"/>
  <c r="AC449" i="1" s="1"/>
  <c r="AB449" i="1"/>
  <c r="X450" i="1"/>
  <c r="Y450" i="1"/>
  <c r="Z450" i="1"/>
  <c r="AA450" i="1"/>
  <c r="AC450" i="1" s="1"/>
  <c r="AB450" i="1"/>
  <c r="X451" i="1"/>
  <c r="Y451" i="1"/>
  <c r="Z451" i="1"/>
  <c r="AA451" i="1"/>
  <c r="AC451" i="1" s="1"/>
  <c r="AB451" i="1"/>
  <c r="X452" i="1"/>
  <c r="Y452" i="1"/>
  <c r="Z452" i="1"/>
  <c r="AA452" i="1"/>
  <c r="AC452" i="1" s="1"/>
  <c r="AB452" i="1"/>
  <c r="X453" i="1"/>
  <c r="Y453" i="1"/>
  <c r="Z453" i="1"/>
  <c r="AA453" i="1"/>
  <c r="AC453" i="1" s="1"/>
  <c r="AB453" i="1"/>
  <c r="X454" i="1"/>
  <c r="Y454" i="1"/>
  <c r="Z454" i="1"/>
  <c r="AA454" i="1"/>
  <c r="AC454" i="1" s="1"/>
  <c r="AB454" i="1"/>
  <c r="X455" i="1"/>
  <c r="Y455" i="1"/>
  <c r="Z455" i="1"/>
  <c r="AA455" i="1"/>
  <c r="AC455" i="1" s="1"/>
  <c r="AB455" i="1"/>
  <c r="X456" i="1"/>
  <c r="Y456" i="1"/>
  <c r="Z456" i="1"/>
  <c r="AA456" i="1"/>
  <c r="AC456" i="1" s="1"/>
  <c r="AB456" i="1"/>
  <c r="X457" i="1"/>
  <c r="Y457" i="1"/>
  <c r="Z457" i="1"/>
  <c r="AA457" i="1"/>
  <c r="AC457" i="1" s="1"/>
  <c r="AB457" i="1"/>
  <c r="X458" i="1"/>
  <c r="Y458" i="1"/>
  <c r="Z458" i="1"/>
  <c r="AA458" i="1"/>
  <c r="AC458" i="1" s="1"/>
  <c r="AB458" i="1"/>
  <c r="X459" i="1"/>
  <c r="Y459" i="1"/>
  <c r="Z459" i="1"/>
  <c r="AA459" i="1"/>
  <c r="AC459" i="1" s="1"/>
  <c r="AB459" i="1"/>
  <c r="X460" i="1"/>
  <c r="Y460" i="1"/>
  <c r="Z460" i="1"/>
  <c r="AA460" i="1"/>
  <c r="AC460" i="1" s="1"/>
  <c r="AB460" i="1"/>
  <c r="X461" i="1"/>
  <c r="Y461" i="1"/>
  <c r="Z461" i="1"/>
  <c r="AA461" i="1"/>
  <c r="AC461" i="1" s="1"/>
  <c r="AB461" i="1"/>
  <c r="X462" i="1"/>
  <c r="Y462" i="1"/>
  <c r="Z462" i="1"/>
  <c r="AA462" i="1"/>
  <c r="AC462" i="1" s="1"/>
  <c r="AB462" i="1"/>
  <c r="X463" i="1"/>
  <c r="Y463" i="1"/>
  <c r="Z463" i="1"/>
  <c r="AA463" i="1"/>
  <c r="AC463" i="1" s="1"/>
  <c r="AB463" i="1"/>
  <c r="X464" i="1"/>
  <c r="Y464" i="1"/>
  <c r="Z464" i="1"/>
  <c r="AA464" i="1"/>
  <c r="AC464" i="1" s="1"/>
  <c r="AB464" i="1"/>
  <c r="X465" i="1"/>
  <c r="Y465" i="1"/>
  <c r="Z465" i="1"/>
  <c r="AA465" i="1"/>
  <c r="AC465" i="1" s="1"/>
  <c r="AB465" i="1"/>
  <c r="X466" i="1"/>
  <c r="Y466" i="1"/>
  <c r="Z466" i="1"/>
  <c r="AA466" i="1"/>
  <c r="AC466" i="1" s="1"/>
  <c r="AB466" i="1"/>
  <c r="X467" i="1"/>
  <c r="Y467" i="1"/>
  <c r="Z467" i="1"/>
  <c r="AA467" i="1"/>
  <c r="AC467" i="1" s="1"/>
  <c r="AB467" i="1"/>
  <c r="X468" i="1"/>
  <c r="Y468" i="1"/>
  <c r="Z468" i="1"/>
  <c r="AA468" i="1"/>
  <c r="AC468" i="1" s="1"/>
  <c r="AB468" i="1"/>
  <c r="X469" i="1"/>
  <c r="Y469" i="1"/>
  <c r="Z469" i="1"/>
  <c r="AA469" i="1"/>
  <c r="AC469" i="1" s="1"/>
  <c r="AB469" i="1"/>
  <c r="X470" i="1"/>
  <c r="Y470" i="1"/>
  <c r="Z470" i="1"/>
  <c r="AA470" i="1"/>
  <c r="AC470" i="1" s="1"/>
  <c r="AB470" i="1"/>
  <c r="X471" i="1"/>
  <c r="Y471" i="1"/>
  <c r="Z471" i="1"/>
  <c r="AA471" i="1"/>
  <c r="AC471" i="1" s="1"/>
  <c r="AB471" i="1"/>
  <c r="X472" i="1"/>
  <c r="Y472" i="1"/>
  <c r="Z472" i="1"/>
  <c r="AA472" i="1"/>
  <c r="AC472" i="1" s="1"/>
  <c r="AB472" i="1"/>
  <c r="X473" i="1"/>
  <c r="Y473" i="1"/>
  <c r="Z473" i="1"/>
  <c r="AA473" i="1"/>
  <c r="AC473" i="1" s="1"/>
  <c r="AB473" i="1"/>
  <c r="X474" i="1"/>
  <c r="Y474" i="1"/>
  <c r="Z474" i="1"/>
  <c r="AA474" i="1"/>
  <c r="AC474" i="1" s="1"/>
  <c r="AB474" i="1"/>
  <c r="X475" i="1"/>
  <c r="Y475" i="1"/>
  <c r="Z475" i="1"/>
  <c r="AA475" i="1"/>
  <c r="AC475" i="1" s="1"/>
  <c r="AB475" i="1"/>
  <c r="X476" i="1"/>
  <c r="Y476" i="1"/>
  <c r="Z476" i="1"/>
  <c r="AA476" i="1"/>
  <c r="AC476" i="1" s="1"/>
  <c r="AB476" i="1"/>
  <c r="X477" i="1"/>
  <c r="Y477" i="1"/>
  <c r="Z477" i="1"/>
  <c r="AA477" i="1"/>
  <c r="AC477" i="1" s="1"/>
  <c r="AB477" i="1"/>
  <c r="X478" i="1"/>
  <c r="Y478" i="1"/>
  <c r="Z478" i="1"/>
  <c r="AA478" i="1"/>
  <c r="AC478" i="1" s="1"/>
  <c r="AB478" i="1"/>
  <c r="X479" i="1"/>
  <c r="Y479" i="1"/>
  <c r="Z479" i="1"/>
  <c r="AA479" i="1"/>
  <c r="AC479" i="1" s="1"/>
  <c r="AB479" i="1"/>
  <c r="X480" i="1"/>
  <c r="Y480" i="1"/>
  <c r="Z480" i="1"/>
  <c r="AA480" i="1"/>
  <c r="AC480" i="1" s="1"/>
  <c r="AB480" i="1"/>
  <c r="X481" i="1"/>
  <c r="Y481" i="1"/>
  <c r="Z481" i="1"/>
  <c r="AA481" i="1"/>
  <c r="AC481" i="1" s="1"/>
  <c r="AB481" i="1"/>
  <c r="X482" i="1"/>
  <c r="Y482" i="1"/>
  <c r="Z482" i="1"/>
  <c r="AA482" i="1"/>
  <c r="AC482" i="1" s="1"/>
  <c r="AB482" i="1"/>
  <c r="X483" i="1"/>
  <c r="Y483" i="1"/>
  <c r="Z483" i="1"/>
  <c r="AA483" i="1"/>
  <c r="AC483" i="1" s="1"/>
  <c r="AB483" i="1"/>
  <c r="X484" i="1"/>
  <c r="Y484" i="1"/>
  <c r="Z484" i="1"/>
  <c r="AA484" i="1"/>
  <c r="AC484" i="1" s="1"/>
  <c r="AB484" i="1"/>
  <c r="X485" i="1"/>
  <c r="Y485" i="1"/>
  <c r="Z485" i="1"/>
  <c r="AA485" i="1"/>
  <c r="AC485" i="1" s="1"/>
  <c r="AB485" i="1"/>
  <c r="X486" i="1"/>
  <c r="Y486" i="1"/>
  <c r="Z486" i="1"/>
  <c r="AA486" i="1"/>
  <c r="AC486" i="1" s="1"/>
  <c r="AB486" i="1"/>
  <c r="X487" i="1"/>
  <c r="Y487" i="1"/>
  <c r="Z487" i="1"/>
  <c r="AA487" i="1"/>
  <c r="AC487" i="1" s="1"/>
  <c r="AB487" i="1"/>
  <c r="X488" i="1"/>
  <c r="Y488" i="1"/>
  <c r="Z488" i="1"/>
  <c r="AA488" i="1"/>
  <c r="AC488" i="1" s="1"/>
  <c r="AB488" i="1"/>
  <c r="X489" i="1"/>
  <c r="Y489" i="1"/>
  <c r="Z489" i="1"/>
  <c r="AA489" i="1"/>
  <c r="AC489" i="1" s="1"/>
  <c r="AB489" i="1"/>
  <c r="X490" i="1"/>
  <c r="Y490" i="1"/>
  <c r="Z490" i="1"/>
  <c r="AA490" i="1"/>
  <c r="AC490" i="1" s="1"/>
  <c r="AB490" i="1"/>
  <c r="X491" i="1"/>
  <c r="Y491" i="1"/>
  <c r="Z491" i="1"/>
  <c r="AA491" i="1"/>
  <c r="AC491" i="1" s="1"/>
  <c r="AB491" i="1"/>
  <c r="X492" i="1"/>
  <c r="Y492" i="1"/>
  <c r="Z492" i="1"/>
  <c r="AA492" i="1"/>
  <c r="AC492" i="1" s="1"/>
  <c r="AB492" i="1"/>
  <c r="X493" i="1"/>
  <c r="Y493" i="1"/>
  <c r="Z493" i="1"/>
  <c r="AA493" i="1"/>
  <c r="AC493" i="1" s="1"/>
  <c r="AB493" i="1"/>
  <c r="X494" i="1"/>
  <c r="Y494" i="1"/>
  <c r="Z494" i="1"/>
  <c r="AA494" i="1"/>
  <c r="AC494" i="1" s="1"/>
  <c r="AB494" i="1"/>
  <c r="X495" i="1"/>
  <c r="Y495" i="1"/>
  <c r="Z495" i="1"/>
  <c r="AA495" i="1"/>
  <c r="AC495" i="1" s="1"/>
  <c r="AB495" i="1"/>
  <c r="X496" i="1"/>
  <c r="Y496" i="1"/>
  <c r="Z496" i="1"/>
  <c r="AA496" i="1"/>
  <c r="AC496" i="1" s="1"/>
  <c r="AB496" i="1"/>
  <c r="X497" i="1"/>
  <c r="Y497" i="1"/>
  <c r="Z497" i="1"/>
  <c r="AA497" i="1"/>
  <c r="AC497" i="1" s="1"/>
  <c r="AB497" i="1"/>
  <c r="X498" i="1"/>
  <c r="Y498" i="1"/>
  <c r="Z498" i="1"/>
  <c r="AA498" i="1"/>
  <c r="AC498" i="1" s="1"/>
  <c r="AB498" i="1"/>
  <c r="X499" i="1"/>
  <c r="Y499" i="1"/>
  <c r="Z499" i="1"/>
  <c r="AA499" i="1"/>
  <c r="AC499" i="1" s="1"/>
  <c r="AB499" i="1"/>
  <c r="X500" i="1"/>
  <c r="Y500" i="1"/>
  <c r="Z500" i="1"/>
  <c r="AA500" i="1"/>
  <c r="AC500" i="1" s="1"/>
  <c r="AB500" i="1"/>
  <c r="X501" i="1"/>
  <c r="Y501" i="1"/>
  <c r="Z501" i="1"/>
  <c r="AA501" i="1"/>
  <c r="AC501" i="1" s="1"/>
  <c r="AB501" i="1"/>
  <c r="X502" i="1"/>
  <c r="Y502" i="1"/>
  <c r="Z502" i="1"/>
  <c r="AA502" i="1"/>
  <c r="AC502" i="1" s="1"/>
  <c r="AB502" i="1"/>
  <c r="X503" i="1"/>
  <c r="Y503" i="1"/>
  <c r="Z503" i="1"/>
  <c r="AA503" i="1"/>
  <c r="AC503" i="1" s="1"/>
  <c r="AB503" i="1"/>
  <c r="X504" i="1"/>
  <c r="Y504" i="1"/>
  <c r="Z504" i="1"/>
  <c r="AA504" i="1"/>
  <c r="AC504" i="1" s="1"/>
  <c r="AB504" i="1"/>
  <c r="X505" i="1"/>
  <c r="Y505" i="1"/>
  <c r="Z505" i="1"/>
  <c r="AA505" i="1"/>
  <c r="AC505" i="1" s="1"/>
  <c r="AB505" i="1"/>
  <c r="X506" i="1"/>
  <c r="Y506" i="1"/>
  <c r="Z506" i="1"/>
  <c r="AA506" i="1"/>
  <c r="AC506" i="1" s="1"/>
  <c r="AB506" i="1"/>
  <c r="X507" i="1"/>
  <c r="Y507" i="1"/>
  <c r="Z507" i="1"/>
  <c r="AA507" i="1"/>
  <c r="AC507" i="1" s="1"/>
  <c r="AB507" i="1"/>
  <c r="X508" i="1"/>
  <c r="Y508" i="1"/>
  <c r="Z508" i="1"/>
  <c r="AA508" i="1"/>
  <c r="AC508" i="1" s="1"/>
  <c r="AB508" i="1"/>
  <c r="X509" i="1"/>
  <c r="Y509" i="1"/>
  <c r="Z509" i="1"/>
  <c r="AA509" i="1"/>
  <c r="AC509" i="1" s="1"/>
  <c r="AB509" i="1"/>
  <c r="X510" i="1"/>
  <c r="Y510" i="1"/>
  <c r="Z510" i="1"/>
  <c r="AA510" i="1"/>
  <c r="AC510" i="1" s="1"/>
  <c r="AB510" i="1"/>
  <c r="X511" i="1"/>
  <c r="Y511" i="1"/>
  <c r="Z511" i="1"/>
  <c r="AA511" i="1"/>
  <c r="AC511" i="1" s="1"/>
  <c r="AB511" i="1"/>
  <c r="X512" i="1"/>
  <c r="Y512" i="1"/>
  <c r="Z512" i="1"/>
  <c r="AA512" i="1"/>
  <c r="AC512" i="1" s="1"/>
  <c r="AB512" i="1"/>
  <c r="X513" i="1"/>
  <c r="Y513" i="1"/>
  <c r="Z513" i="1"/>
  <c r="AA513" i="1"/>
  <c r="AC513" i="1" s="1"/>
  <c r="AB513" i="1"/>
  <c r="X514" i="1"/>
  <c r="Y514" i="1"/>
  <c r="Z514" i="1"/>
  <c r="AA514" i="1"/>
  <c r="AC514" i="1" s="1"/>
  <c r="AB514" i="1"/>
  <c r="X515" i="1"/>
  <c r="Y515" i="1"/>
  <c r="Z515" i="1"/>
  <c r="AA515" i="1"/>
  <c r="AC515" i="1" s="1"/>
  <c r="AB515" i="1"/>
  <c r="X516" i="1"/>
  <c r="Y516" i="1"/>
  <c r="Z516" i="1"/>
  <c r="AA516" i="1"/>
  <c r="AC516" i="1" s="1"/>
  <c r="AB516" i="1"/>
  <c r="X517" i="1"/>
  <c r="Y517" i="1"/>
  <c r="Z517" i="1"/>
  <c r="AA517" i="1"/>
  <c r="AC517" i="1" s="1"/>
  <c r="AB517" i="1"/>
  <c r="X518" i="1"/>
  <c r="Y518" i="1"/>
  <c r="Z518" i="1"/>
  <c r="AA518" i="1"/>
  <c r="AC518" i="1" s="1"/>
  <c r="AB518" i="1"/>
  <c r="X519" i="1"/>
  <c r="Y519" i="1"/>
  <c r="Z519" i="1"/>
  <c r="AA519" i="1"/>
  <c r="AC519" i="1" s="1"/>
  <c r="AB519" i="1"/>
  <c r="X520" i="1"/>
  <c r="Y520" i="1"/>
  <c r="Z520" i="1"/>
  <c r="AA520" i="1"/>
  <c r="AC520" i="1" s="1"/>
  <c r="AB520" i="1"/>
  <c r="X521" i="1"/>
  <c r="Y521" i="1"/>
  <c r="Z521" i="1"/>
  <c r="AA521" i="1"/>
  <c r="AC521" i="1" s="1"/>
  <c r="AB521" i="1"/>
  <c r="X522" i="1"/>
  <c r="Y522" i="1"/>
  <c r="Z522" i="1"/>
  <c r="AA522" i="1"/>
  <c r="AC522" i="1" s="1"/>
  <c r="AB522" i="1"/>
  <c r="X523" i="1"/>
  <c r="Y523" i="1"/>
  <c r="Z523" i="1"/>
  <c r="AA523" i="1"/>
  <c r="AC523" i="1" s="1"/>
  <c r="AB523" i="1"/>
  <c r="X524" i="1"/>
  <c r="Y524" i="1"/>
  <c r="Z524" i="1"/>
  <c r="AA524" i="1"/>
  <c r="AC524" i="1" s="1"/>
  <c r="AB524" i="1"/>
  <c r="X525" i="1"/>
  <c r="Y525" i="1"/>
  <c r="Z525" i="1"/>
  <c r="AA525" i="1"/>
  <c r="AC525" i="1" s="1"/>
  <c r="AB525" i="1"/>
  <c r="X526" i="1"/>
  <c r="Y526" i="1"/>
  <c r="Z526" i="1"/>
  <c r="AA526" i="1"/>
  <c r="AC526" i="1" s="1"/>
  <c r="AB526" i="1"/>
  <c r="X527" i="1"/>
  <c r="Y527" i="1"/>
  <c r="Z527" i="1"/>
  <c r="AA527" i="1"/>
  <c r="AC527" i="1" s="1"/>
  <c r="AB527" i="1"/>
  <c r="X528" i="1"/>
  <c r="Y528" i="1"/>
  <c r="Z528" i="1"/>
  <c r="AA528" i="1"/>
  <c r="AC528" i="1" s="1"/>
  <c r="AB528" i="1"/>
  <c r="X529" i="1"/>
  <c r="Y529" i="1"/>
  <c r="Z529" i="1"/>
  <c r="AA529" i="1"/>
  <c r="AC529" i="1" s="1"/>
  <c r="AB529" i="1"/>
  <c r="X530" i="1"/>
  <c r="Y530" i="1"/>
  <c r="Z530" i="1"/>
  <c r="AA530" i="1"/>
  <c r="AC530" i="1" s="1"/>
  <c r="AB530" i="1"/>
  <c r="X531" i="1"/>
  <c r="Y531" i="1"/>
  <c r="Z531" i="1"/>
  <c r="AA531" i="1"/>
  <c r="AC531" i="1" s="1"/>
  <c r="AB531" i="1"/>
  <c r="X532" i="1"/>
  <c r="Y532" i="1"/>
  <c r="Z532" i="1"/>
  <c r="AA532" i="1"/>
  <c r="AC532" i="1" s="1"/>
  <c r="AB532" i="1"/>
  <c r="X533" i="1"/>
  <c r="Y533" i="1"/>
  <c r="Z533" i="1"/>
  <c r="AA533" i="1"/>
  <c r="AC533" i="1" s="1"/>
  <c r="AB533" i="1"/>
  <c r="X534" i="1"/>
  <c r="Y534" i="1"/>
  <c r="Z534" i="1"/>
  <c r="AA534" i="1"/>
  <c r="AC534" i="1" s="1"/>
  <c r="AB534" i="1"/>
  <c r="X535" i="1"/>
  <c r="Y535" i="1"/>
  <c r="Z535" i="1"/>
  <c r="AA535" i="1"/>
  <c r="AC535" i="1" s="1"/>
  <c r="AB535" i="1"/>
  <c r="X536" i="1"/>
  <c r="Y536" i="1"/>
  <c r="Z536" i="1"/>
  <c r="AA536" i="1"/>
  <c r="AC536" i="1" s="1"/>
  <c r="AB536" i="1"/>
  <c r="X537" i="1"/>
  <c r="Y537" i="1"/>
  <c r="Z537" i="1"/>
  <c r="AA537" i="1"/>
  <c r="AC537" i="1" s="1"/>
  <c r="AB537" i="1"/>
  <c r="X538" i="1"/>
  <c r="Y538" i="1"/>
  <c r="Z538" i="1"/>
  <c r="AA538" i="1"/>
  <c r="AC538" i="1" s="1"/>
  <c r="AB538" i="1"/>
  <c r="X539" i="1"/>
  <c r="Y539" i="1"/>
  <c r="Z539" i="1"/>
  <c r="AA539" i="1"/>
  <c r="AC539" i="1" s="1"/>
  <c r="AB539" i="1"/>
  <c r="X540" i="1"/>
  <c r="Y540" i="1"/>
  <c r="Z540" i="1"/>
  <c r="AA540" i="1"/>
  <c r="AC540" i="1" s="1"/>
  <c r="AB540" i="1"/>
  <c r="X541" i="1"/>
  <c r="Y541" i="1"/>
  <c r="Z541" i="1"/>
  <c r="AA541" i="1"/>
  <c r="AC541" i="1" s="1"/>
  <c r="AB541" i="1"/>
  <c r="X542" i="1"/>
  <c r="Y542" i="1"/>
  <c r="Z542" i="1"/>
  <c r="AA542" i="1"/>
  <c r="AC542" i="1" s="1"/>
  <c r="AB542" i="1"/>
  <c r="X543" i="1"/>
  <c r="Y543" i="1"/>
  <c r="Z543" i="1"/>
  <c r="AA543" i="1"/>
  <c r="AC543" i="1" s="1"/>
  <c r="AB543" i="1"/>
  <c r="X544" i="1"/>
  <c r="Y544" i="1"/>
  <c r="Z544" i="1"/>
  <c r="AA544" i="1"/>
  <c r="AC544" i="1" s="1"/>
  <c r="AB544" i="1"/>
  <c r="X545" i="1"/>
  <c r="Y545" i="1"/>
  <c r="Z545" i="1"/>
  <c r="AA545" i="1"/>
  <c r="AC545" i="1" s="1"/>
  <c r="AB545" i="1"/>
  <c r="X546" i="1"/>
  <c r="Y546" i="1"/>
  <c r="Z546" i="1"/>
  <c r="AA546" i="1"/>
  <c r="AC546" i="1" s="1"/>
  <c r="AB546" i="1"/>
  <c r="X547" i="1"/>
  <c r="Y547" i="1"/>
  <c r="Z547" i="1"/>
  <c r="AA547" i="1"/>
  <c r="AC547" i="1" s="1"/>
  <c r="AB547" i="1"/>
  <c r="X548" i="1"/>
  <c r="Y548" i="1"/>
  <c r="Z548" i="1"/>
  <c r="AA548" i="1"/>
  <c r="AC548" i="1" s="1"/>
  <c r="AB548" i="1"/>
  <c r="X549" i="1"/>
  <c r="Y549" i="1"/>
  <c r="Z549" i="1"/>
  <c r="AA549" i="1"/>
  <c r="AC549" i="1" s="1"/>
  <c r="AB549" i="1"/>
  <c r="X550" i="1"/>
  <c r="Y550" i="1"/>
  <c r="Z550" i="1"/>
  <c r="AA550" i="1"/>
  <c r="AC550" i="1" s="1"/>
  <c r="AB550" i="1"/>
  <c r="X551" i="1"/>
  <c r="Y551" i="1"/>
  <c r="Z551" i="1"/>
  <c r="AA551" i="1"/>
  <c r="AC551" i="1" s="1"/>
  <c r="AB551" i="1"/>
  <c r="X552" i="1"/>
  <c r="Y552" i="1"/>
  <c r="Z552" i="1"/>
  <c r="AA552" i="1"/>
  <c r="AC552" i="1" s="1"/>
  <c r="AB552" i="1"/>
  <c r="X553" i="1"/>
  <c r="Y553" i="1"/>
  <c r="Z553" i="1"/>
  <c r="AA553" i="1"/>
  <c r="AC553" i="1" s="1"/>
  <c r="AB553" i="1"/>
  <c r="X554" i="1"/>
  <c r="Y554" i="1"/>
  <c r="Z554" i="1"/>
  <c r="AA554" i="1"/>
  <c r="AC554" i="1" s="1"/>
  <c r="AB554" i="1"/>
  <c r="X555" i="1"/>
  <c r="Y555" i="1"/>
  <c r="Z555" i="1"/>
  <c r="AA555" i="1"/>
  <c r="AC555" i="1" s="1"/>
  <c r="AB555" i="1"/>
  <c r="X556" i="1"/>
  <c r="Y556" i="1"/>
  <c r="Z556" i="1"/>
  <c r="AA556" i="1"/>
  <c r="AC556" i="1" s="1"/>
  <c r="AB556" i="1"/>
  <c r="X557" i="1"/>
  <c r="Y557" i="1"/>
  <c r="Z557" i="1"/>
  <c r="AA557" i="1"/>
  <c r="AC557" i="1" s="1"/>
  <c r="AB557" i="1"/>
  <c r="X558" i="1"/>
  <c r="Y558" i="1"/>
  <c r="Z558" i="1"/>
  <c r="AA558" i="1"/>
  <c r="AC558" i="1" s="1"/>
  <c r="AB558" i="1"/>
  <c r="X559" i="1"/>
  <c r="Y559" i="1"/>
  <c r="Z559" i="1"/>
  <c r="AA559" i="1"/>
  <c r="AC559" i="1" s="1"/>
  <c r="AB559" i="1"/>
  <c r="X560" i="1"/>
  <c r="Y560" i="1"/>
  <c r="Z560" i="1"/>
  <c r="AA560" i="1"/>
  <c r="AC560" i="1" s="1"/>
  <c r="AB560" i="1"/>
  <c r="X561" i="1"/>
  <c r="Y561" i="1"/>
  <c r="Z561" i="1"/>
  <c r="AA561" i="1"/>
  <c r="AC561" i="1" s="1"/>
  <c r="AB561" i="1"/>
  <c r="X562" i="1"/>
  <c r="Y562" i="1"/>
  <c r="Z562" i="1"/>
  <c r="AA562" i="1"/>
  <c r="AC562" i="1" s="1"/>
  <c r="AB562" i="1"/>
  <c r="X563" i="1"/>
  <c r="Y563" i="1"/>
  <c r="Z563" i="1"/>
  <c r="AA563" i="1"/>
  <c r="AC563" i="1" s="1"/>
  <c r="AB563" i="1"/>
  <c r="X564" i="1"/>
  <c r="Y564" i="1"/>
  <c r="Z564" i="1"/>
  <c r="AA564" i="1"/>
  <c r="AC564" i="1" s="1"/>
  <c r="AB564" i="1"/>
  <c r="X565" i="1"/>
  <c r="Y565" i="1"/>
  <c r="Z565" i="1"/>
  <c r="AA565" i="1"/>
  <c r="AC565" i="1" s="1"/>
  <c r="AB565" i="1"/>
  <c r="X566" i="1"/>
  <c r="Y566" i="1"/>
  <c r="Z566" i="1"/>
  <c r="AA566" i="1"/>
  <c r="AC566" i="1" s="1"/>
  <c r="AB566" i="1"/>
  <c r="X567" i="1"/>
  <c r="Y567" i="1"/>
  <c r="Z567" i="1"/>
  <c r="AA567" i="1"/>
  <c r="AC567" i="1" s="1"/>
  <c r="AB567" i="1"/>
  <c r="X568" i="1"/>
  <c r="Y568" i="1"/>
  <c r="Z568" i="1"/>
  <c r="AA568" i="1"/>
  <c r="AC568" i="1" s="1"/>
  <c r="AB568" i="1"/>
  <c r="X569" i="1"/>
  <c r="Y569" i="1"/>
  <c r="Z569" i="1"/>
  <c r="AA569" i="1"/>
  <c r="AC569" i="1" s="1"/>
  <c r="AB569" i="1"/>
  <c r="X570" i="1"/>
  <c r="Y570" i="1"/>
  <c r="Z570" i="1"/>
  <c r="AA570" i="1"/>
  <c r="AC570" i="1" s="1"/>
  <c r="AB570" i="1"/>
  <c r="X571" i="1"/>
  <c r="Y571" i="1"/>
  <c r="Z571" i="1"/>
  <c r="AA571" i="1"/>
  <c r="AC571" i="1" s="1"/>
  <c r="AB571" i="1"/>
  <c r="X572" i="1"/>
  <c r="Y572" i="1"/>
  <c r="Z572" i="1"/>
  <c r="AA572" i="1"/>
  <c r="AC572" i="1" s="1"/>
  <c r="AB572" i="1"/>
  <c r="X573" i="1"/>
  <c r="Y573" i="1"/>
  <c r="Z573" i="1"/>
  <c r="AA573" i="1"/>
  <c r="AC573" i="1" s="1"/>
  <c r="AB573" i="1"/>
  <c r="X574" i="1"/>
  <c r="Y574" i="1"/>
  <c r="Z574" i="1"/>
  <c r="AA574" i="1"/>
  <c r="AC574" i="1" s="1"/>
  <c r="AB574" i="1"/>
  <c r="X575" i="1"/>
  <c r="Y575" i="1"/>
  <c r="Z575" i="1"/>
  <c r="AA575" i="1"/>
  <c r="AC575" i="1" s="1"/>
  <c r="AB575" i="1"/>
  <c r="X576" i="1"/>
  <c r="Y576" i="1"/>
  <c r="Z576" i="1"/>
  <c r="AA576" i="1"/>
  <c r="AC576" i="1" s="1"/>
  <c r="AB576" i="1"/>
  <c r="X577" i="1"/>
  <c r="Y577" i="1"/>
  <c r="Z577" i="1"/>
  <c r="AA577" i="1"/>
  <c r="AC577" i="1" s="1"/>
  <c r="AB577" i="1"/>
  <c r="X578" i="1"/>
  <c r="Y578" i="1"/>
  <c r="Z578" i="1"/>
  <c r="AA578" i="1"/>
  <c r="AC578" i="1" s="1"/>
  <c r="AB578" i="1"/>
  <c r="X579" i="1"/>
  <c r="Y579" i="1"/>
  <c r="Z579" i="1"/>
  <c r="AA579" i="1"/>
  <c r="AC579" i="1" s="1"/>
  <c r="AB579" i="1"/>
  <c r="X580" i="1"/>
  <c r="Y580" i="1"/>
  <c r="Z580" i="1"/>
  <c r="AA580" i="1"/>
  <c r="AC580" i="1" s="1"/>
  <c r="AB580" i="1"/>
  <c r="X581" i="1"/>
  <c r="Y581" i="1"/>
  <c r="Z581" i="1"/>
  <c r="AA581" i="1"/>
  <c r="AC581" i="1" s="1"/>
  <c r="AB581" i="1"/>
  <c r="X582" i="1"/>
  <c r="Y582" i="1"/>
  <c r="Z582" i="1"/>
  <c r="AA582" i="1"/>
  <c r="AC582" i="1" s="1"/>
  <c r="AB582" i="1"/>
  <c r="X583" i="1"/>
  <c r="Y583" i="1"/>
  <c r="Z583" i="1"/>
  <c r="AA583" i="1"/>
  <c r="AC583" i="1" s="1"/>
  <c r="AB583" i="1"/>
  <c r="X584" i="1"/>
  <c r="Y584" i="1"/>
  <c r="Z584" i="1"/>
  <c r="AA584" i="1"/>
  <c r="AC584" i="1" s="1"/>
  <c r="AB584" i="1"/>
  <c r="X585" i="1"/>
  <c r="Y585" i="1"/>
  <c r="Z585" i="1"/>
  <c r="AA585" i="1"/>
  <c r="AC585" i="1" s="1"/>
  <c r="AB585" i="1"/>
  <c r="X586" i="1"/>
  <c r="Y586" i="1"/>
  <c r="Z586" i="1"/>
  <c r="AA586" i="1"/>
  <c r="AC586" i="1" s="1"/>
  <c r="AB586" i="1"/>
  <c r="X587" i="1"/>
  <c r="Y587" i="1"/>
  <c r="Z587" i="1"/>
  <c r="AA587" i="1"/>
  <c r="AC587" i="1" s="1"/>
  <c r="AB587" i="1"/>
  <c r="X588" i="1"/>
  <c r="Y588" i="1"/>
  <c r="Z588" i="1"/>
  <c r="AA588" i="1"/>
  <c r="AC588" i="1" s="1"/>
  <c r="AB588" i="1"/>
  <c r="X589" i="1"/>
  <c r="Y589" i="1"/>
  <c r="Z589" i="1"/>
  <c r="AA589" i="1"/>
  <c r="AC589" i="1" s="1"/>
  <c r="AB589" i="1"/>
  <c r="X590" i="1"/>
  <c r="Y590" i="1"/>
  <c r="Z590" i="1"/>
  <c r="AA590" i="1"/>
  <c r="AC590" i="1" s="1"/>
  <c r="AB590" i="1"/>
  <c r="X591" i="1"/>
  <c r="Y591" i="1"/>
  <c r="Z591" i="1"/>
  <c r="AA591" i="1"/>
  <c r="AC591" i="1" s="1"/>
  <c r="AB591" i="1"/>
  <c r="X592" i="1"/>
  <c r="Y592" i="1"/>
  <c r="Z592" i="1"/>
  <c r="AA592" i="1"/>
  <c r="AC592" i="1" s="1"/>
  <c r="AB592" i="1"/>
  <c r="X593" i="1"/>
  <c r="Y593" i="1"/>
  <c r="Z593" i="1"/>
  <c r="AA593" i="1"/>
  <c r="AC593" i="1" s="1"/>
  <c r="AB593" i="1"/>
  <c r="X594" i="1"/>
  <c r="Y594" i="1"/>
  <c r="Z594" i="1"/>
  <c r="AA594" i="1"/>
  <c r="AC594" i="1" s="1"/>
  <c r="AB594" i="1"/>
  <c r="X595" i="1"/>
  <c r="Y595" i="1"/>
  <c r="Z595" i="1"/>
  <c r="AA595" i="1"/>
  <c r="AC595" i="1" s="1"/>
  <c r="AB595" i="1"/>
  <c r="X596" i="1"/>
  <c r="Y596" i="1"/>
  <c r="Z596" i="1"/>
  <c r="AA596" i="1"/>
  <c r="AC596" i="1" s="1"/>
  <c r="AB596" i="1"/>
  <c r="X597" i="1"/>
  <c r="Y597" i="1"/>
  <c r="Z597" i="1"/>
  <c r="AA597" i="1"/>
  <c r="AC597" i="1" s="1"/>
  <c r="AB597" i="1"/>
  <c r="X598" i="1"/>
  <c r="Y598" i="1"/>
  <c r="Z598" i="1"/>
  <c r="AA598" i="1"/>
  <c r="AC598" i="1" s="1"/>
  <c r="AB598" i="1"/>
  <c r="X599" i="1"/>
  <c r="Y599" i="1"/>
  <c r="Z599" i="1"/>
  <c r="AA599" i="1"/>
  <c r="AC599" i="1" s="1"/>
  <c r="AB599" i="1"/>
  <c r="X600" i="1"/>
  <c r="Y600" i="1"/>
  <c r="Z600" i="1"/>
  <c r="AA600" i="1"/>
  <c r="AC600" i="1" s="1"/>
  <c r="AB600" i="1"/>
  <c r="X601" i="1"/>
  <c r="Y601" i="1"/>
  <c r="Z601" i="1"/>
  <c r="AA601" i="1"/>
  <c r="AC601" i="1" s="1"/>
  <c r="AB601" i="1"/>
  <c r="X602" i="1"/>
  <c r="Y602" i="1"/>
  <c r="Z602" i="1"/>
  <c r="AA602" i="1"/>
  <c r="AC602" i="1" s="1"/>
  <c r="AB602" i="1"/>
  <c r="X603" i="1"/>
  <c r="Y603" i="1"/>
  <c r="Z603" i="1"/>
  <c r="AA603" i="1"/>
  <c r="AC603" i="1" s="1"/>
  <c r="AB603" i="1"/>
  <c r="X604" i="1"/>
  <c r="Y604" i="1"/>
  <c r="Z604" i="1"/>
  <c r="AA604" i="1"/>
  <c r="AC604" i="1" s="1"/>
  <c r="AB604" i="1"/>
  <c r="X605" i="1"/>
  <c r="Y605" i="1"/>
  <c r="Z605" i="1"/>
  <c r="AA605" i="1"/>
  <c r="AC605" i="1" s="1"/>
  <c r="AB605" i="1"/>
  <c r="X606" i="1"/>
  <c r="Y606" i="1"/>
  <c r="Z606" i="1"/>
  <c r="AA606" i="1"/>
  <c r="AC606" i="1" s="1"/>
  <c r="AB606" i="1"/>
  <c r="X607" i="1"/>
  <c r="Y607" i="1"/>
  <c r="Z607" i="1"/>
  <c r="AA607" i="1"/>
  <c r="AC607" i="1" s="1"/>
  <c r="AB607" i="1"/>
  <c r="X608" i="1"/>
  <c r="Y608" i="1"/>
  <c r="Z608" i="1"/>
  <c r="AA608" i="1"/>
  <c r="AC608" i="1" s="1"/>
  <c r="AB608" i="1"/>
  <c r="X609" i="1"/>
  <c r="Y609" i="1"/>
  <c r="Z609" i="1"/>
  <c r="AA609" i="1"/>
  <c r="AC609" i="1" s="1"/>
  <c r="AB609" i="1"/>
  <c r="X610" i="1"/>
  <c r="Y610" i="1"/>
  <c r="Z610" i="1"/>
  <c r="AA610" i="1"/>
  <c r="AC610" i="1" s="1"/>
  <c r="AB610" i="1"/>
  <c r="X611" i="1"/>
  <c r="Y611" i="1"/>
  <c r="Z611" i="1"/>
  <c r="AA611" i="1"/>
  <c r="AC611" i="1" s="1"/>
  <c r="AB611" i="1"/>
  <c r="X612" i="1"/>
  <c r="Y612" i="1"/>
  <c r="Z612" i="1"/>
  <c r="AA612" i="1"/>
  <c r="AC612" i="1" s="1"/>
  <c r="AB612" i="1"/>
  <c r="X613" i="1"/>
  <c r="Y613" i="1"/>
  <c r="Z613" i="1"/>
  <c r="AA613" i="1"/>
  <c r="AC613" i="1" s="1"/>
  <c r="AB613" i="1"/>
  <c r="X614" i="1"/>
  <c r="Y614" i="1"/>
  <c r="Z614" i="1"/>
  <c r="AA614" i="1"/>
  <c r="AC614" i="1" s="1"/>
  <c r="AB614" i="1"/>
  <c r="X615" i="1"/>
  <c r="Y615" i="1"/>
  <c r="Z615" i="1"/>
  <c r="AA615" i="1"/>
  <c r="AC615" i="1" s="1"/>
  <c r="AB615" i="1"/>
  <c r="X616" i="1"/>
  <c r="Y616" i="1"/>
  <c r="Z616" i="1"/>
  <c r="AA616" i="1"/>
  <c r="AC616" i="1" s="1"/>
  <c r="AB616" i="1"/>
  <c r="X617" i="1"/>
  <c r="Y617" i="1"/>
  <c r="Z617" i="1"/>
  <c r="AA617" i="1"/>
  <c r="AC617" i="1" s="1"/>
  <c r="AB617" i="1"/>
  <c r="X618" i="1"/>
  <c r="Y618" i="1"/>
  <c r="Z618" i="1"/>
  <c r="AA618" i="1"/>
  <c r="AC618" i="1" s="1"/>
  <c r="AB618" i="1"/>
  <c r="X619" i="1"/>
  <c r="Y619" i="1"/>
  <c r="Z619" i="1"/>
  <c r="AA619" i="1"/>
  <c r="AC619" i="1" s="1"/>
  <c r="AB619" i="1"/>
  <c r="X620" i="1"/>
  <c r="Y620" i="1"/>
  <c r="Z620" i="1"/>
  <c r="AA620" i="1"/>
  <c r="AC620" i="1" s="1"/>
  <c r="AB620" i="1"/>
  <c r="X621" i="1"/>
  <c r="Y621" i="1"/>
  <c r="Z621" i="1"/>
  <c r="AA621" i="1"/>
  <c r="AC621" i="1" s="1"/>
  <c r="AB621" i="1"/>
  <c r="X622" i="1"/>
  <c r="Y622" i="1"/>
  <c r="Z622" i="1"/>
  <c r="AA622" i="1"/>
  <c r="AC622" i="1" s="1"/>
  <c r="AB622" i="1"/>
  <c r="X623" i="1"/>
  <c r="Y623" i="1"/>
  <c r="Z623" i="1"/>
  <c r="AA623" i="1"/>
  <c r="AC623" i="1" s="1"/>
  <c r="AB623" i="1"/>
  <c r="X624" i="1"/>
  <c r="Y624" i="1"/>
  <c r="Z624" i="1"/>
  <c r="AA624" i="1"/>
  <c r="AC624" i="1" s="1"/>
  <c r="AB624" i="1"/>
  <c r="X625" i="1"/>
  <c r="Y625" i="1"/>
  <c r="Z625" i="1"/>
  <c r="AA625" i="1"/>
  <c r="AC625" i="1" s="1"/>
  <c r="AB625" i="1"/>
  <c r="X626" i="1"/>
  <c r="Y626" i="1"/>
  <c r="Z626" i="1"/>
  <c r="AA626" i="1"/>
  <c r="AC626" i="1" s="1"/>
  <c r="AB626" i="1"/>
  <c r="X627" i="1"/>
  <c r="Y627" i="1"/>
  <c r="Z627" i="1"/>
  <c r="AA627" i="1"/>
  <c r="AC627" i="1" s="1"/>
  <c r="AB627" i="1"/>
  <c r="X628" i="1"/>
  <c r="Y628" i="1"/>
  <c r="Z628" i="1"/>
  <c r="AA628" i="1"/>
  <c r="AC628" i="1" s="1"/>
  <c r="AB628" i="1"/>
  <c r="X629" i="1"/>
  <c r="Y629" i="1"/>
  <c r="Z629" i="1"/>
  <c r="AA629" i="1"/>
  <c r="AC629" i="1" s="1"/>
  <c r="AB629" i="1"/>
  <c r="X630" i="1"/>
  <c r="Y630" i="1"/>
  <c r="Z630" i="1"/>
  <c r="AA630" i="1"/>
  <c r="AC630" i="1" s="1"/>
  <c r="AB630" i="1"/>
  <c r="X631" i="1"/>
  <c r="Y631" i="1"/>
  <c r="Z631" i="1"/>
  <c r="AA631" i="1"/>
  <c r="AC631" i="1" s="1"/>
  <c r="AB631" i="1"/>
  <c r="X632" i="1"/>
  <c r="Y632" i="1"/>
  <c r="Z632" i="1"/>
  <c r="AA632" i="1"/>
  <c r="AC632" i="1" s="1"/>
  <c r="AB632" i="1"/>
  <c r="X633" i="1"/>
  <c r="Y633" i="1"/>
  <c r="Z633" i="1"/>
  <c r="AA633" i="1"/>
  <c r="AC633" i="1" s="1"/>
  <c r="AB633" i="1"/>
  <c r="X634" i="1"/>
  <c r="Y634" i="1"/>
  <c r="Z634" i="1"/>
  <c r="AA634" i="1"/>
  <c r="AC634" i="1" s="1"/>
  <c r="AB634" i="1"/>
  <c r="X635" i="1"/>
  <c r="Y635" i="1"/>
  <c r="Z635" i="1"/>
  <c r="AA635" i="1"/>
  <c r="AC635" i="1" s="1"/>
  <c r="AB635" i="1"/>
  <c r="X636" i="1"/>
  <c r="Y636" i="1"/>
  <c r="Z636" i="1"/>
  <c r="AA636" i="1"/>
  <c r="AC636" i="1" s="1"/>
  <c r="AB636" i="1"/>
  <c r="X637" i="1"/>
  <c r="Y637" i="1"/>
  <c r="Z637" i="1"/>
  <c r="AA637" i="1"/>
  <c r="AC637" i="1" s="1"/>
  <c r="AB637" i="1"/>
  <c r="X638" i="1"/>
  <c r="Y638" i="1"/>
  <c r="Z638" i="1"/>
  <c r="AA638" i="1"/>
  <c r="AC638" i="1" s="1"/>
  <c r="AB638" i="1"/>
  <c r="X639" i="1"/>
  <c r="Y639" i="1"/>
  <c r="Z639" i="1"/>
  <c r="AA639" i="1"/>
  <c r="AC639" i="1" s="1"/>
  <c r="AB639" i="1"/>
  <c r="X640" i="1"/>
  <c r="Y640" i="1"/>
  <c r="Z640" i="1"/>
  <c r="AA640" i="1"/>
  <c r="AC640" i="1" s="1"/>
  <c r="AB640" i="1"/>
  <c r="X641" i="1"/>
  <c r="Y641" i="1"/>
  <c r="Z641" i="1"/>
  <c r="AA641" i="1"/>
  <c r="AC641" i="1" s="1"/>
  <c r="AB641" i="1"/>
  <c r="X642" i="1"/>
  <c r="Y642" i="1"/>
  <c r="Z642" i="1"/>
  <c r="AA642" i="1"/>
  <c r="AC642" i="1" s="1"/>
  <c r="AB642" i="1"/>
  <c r="X643" i="1"/>
  <c r="Y643" i="1"/>
  <c r="Z643" i="1"/>
  <c r="AA643" i="1"/>
  <c r="AC643" i="1" s="1"/>
  <c r="AB643" i="1"/>
  <c r="X644" i="1"/>
  <c r="Y644" i="1"/>
  <c r="Z644" i="1"/>
  <c r="AA644" i="1"/>
  <c r="AC644" i="1" s="1"/>
  <c r="AB644" i="1"/>
  <c r="X645" i="1"/>
  <c r="Y645" i="1"/>
  <c r="Z645" i="1"/>
  <c r="AA645" i="1"/>
  <c r="AC645" i="1" s="1"/>
  <c r="AB645" i="1"/>
  <c r="X646" i="1"/>
  <c r="Y646" i="1"/>
  <c r="Z646" i="1"/>
  <c r="AA646" i="1"/>
  <c r="AC646" i="1" s="1"/>
  <c r="AB646" i="1"/>
  <c r="X647" i="1"/>
  <c r="Y647" i="1"/>
  <c r="Z647" i="1"/>
  <c r="AA647" i="1"/>
  <c r="AC647" i="1" s="1"/>
  <c r="AB647" i="1"/>
  <c r="X648" i="1"/>
  <c r="Y648" i="1"/>
  <c r="Z648" i="1"/>
  <c r="AA648" i="1"/>
  <c r="AC648" i="1" s="1"/>
  <c r="AB648" i="1"/>
  <c r="X649" i="1"/>
  <c r="Y649" i="1"/>
  <c r="Z649" i="1"/>
  <c r="AA649" i="1"/>
  <c r="AC649" i="1" s="1"/>
  <c r="AB649" i="1"/>
  <c r="X650" i="1"/>
  <c r="Y650" i="1"/>
  <c r="Z650" i="1"/>
  <c r="AA650" i="1"/>
  <c r="AC650" i="1" s="1"/>
  <c r="AB650" i="1"/>
  <c r="X651" i="1"/>
  <c r="Y651" i="1"/>
  <c r="Z651" i="1"/>
  <c r="AA651" i="1"/>
  <c r="AC651" i="1" s="1"/>
  <c r="AB651" i="1"/>
  <c r="X652" i="1"/>
  <c r="Y652" i="1"/>
  <c r="Z652" i="1"/>
  <c r="AA652" i="1"/>
  <c r="AC652" i="1" s="1"/>
  <c r="AB652" i="1"/>
  <c r="X653" i="1"/>
  <c r="Y653" i="1"/>
  <c r="Z653" i="1"/>
  <c r="AA653" i="1"/>
  <c r="AC653" i="1" s="1"/>
  <c r="AB653" i="1"/>
  <c r="X654" i="1"/>
  <c r="Y654" i="1"/>
  <c r="Z654" i="1"/>
  <c r="AA654" i="1"/>
  <c r="AC654" i="1" s="1"/>
  <c r="AB654" i="1"/>
  <c r="X655" i="1"/>
  <c r="Y655" i="1"/>
  <c r="Z655" i="1"/>
  <c r="AA655" i="1"/>
  <c r="AC655" i="1" s="1"/>
  <c r="AB655" i="1"/>
  <c r="X656" i="1"/>
  <c r="Y656" i="1"/>
  <c r="Z656" i="1"/>
  <c r="AA656" i="1"/>
  <c r="AC656" i="1" s="1"/>
  <c r="AB656" i="1"/>
  <c r="X657" i="1"/>
  <c r="Y657" i="1"/>
  <c r="Z657" i="1"/>
  <c r="AA657" i="1"/>
  <c r="AC657" i="1" s="1"/>
  <c r="AB657" i="1"/>
  <c r="X658" i="1"/>
  <c r="Y658" i="1"/>
  <c r="Z658" i="1"/>
  <c r="AA658" i="1"/>
  <c r="AC658" i="1" s="1"/>
  <c r="AB658" i="1"/>
  <c r="X659" i="1"/>
  <c r="Y659" i="1"/>
  <c r="Z659" i="1"/>
  <c r="AA659" i="1"/>
  <c r="AC659" i="1" s="1"/>
  <c r="AB659" i="1"/>
  <c r="X660" i="1"/>
  <c r="Y660" i="1"/>
  <c r="Z660" i="1"/>
  <c r="AA660" i="1"/>
  <c r="AC660" i="1" s="1"/>
  <c r="AB660" i="1"/>
  <c r="X661" i="1"/>
  <c r="Y661" i="1"/>
  <c r="Z661" i="1"/>
  <c r="AA661" i="1"/>
  <c r="AC661" i="1" s="1"/>
  <c r="AB661" i="1"/>
  <c r="X662" i="1"/>
  <c r="Y662" i="1"/>
  <c r="Z662" i="1"/>
  <c r="AA662" i="1"/>
  <c r="AC662" i="1" s="1"/>
  <c r="AB662" i="1"/>
  <c r="X663" i="1"/>
  <c r="Y663" i="1"/>
  <c r="Z663" i="1"/>
  <c r="AA663" i="1"/>
  <c r="AC663" i="1" s="1"/>
  <c r="AB663" i="1"/>
  <c r="X664" i="1"/>
  <c r="Y664" i="1"/>
  <c r="Z664" i="1"/>
  <c r="AA664" i="1"/>
  <c r="AC664" i="1" s="1"/>
  <c r="AB664" i="1"/>
  <c r="X665" i="1"/>
  <c r="Y665" i="1"/>
  <c r="Z665" i="1"/>
  <c r="AA665" i="1"/>
  <c r="AC665" i="1" s="1"/>
  <c r="AB665" i="1"/>
  <c r="X666" i="1"/>
  <c r="Y666" i="1"/>
  <c r="Z666" i="1"/>
  <c r="AA666" i="1"/>
  <c r="AC666" i="1" s="1"/>
  <c r="AB666" i="1"/>
  <c r="X667" i="1"/>
  <c r="Y667" i="1"/>
  <c r="Z667" i="1"/>
  <c r="AA667" i="1"/>
  <c r="AC667" i="1" s="1"/>
  <c r="AB667" i="1"/>
  <c r="X668" i="1"/>
  <c r="Y668" i="1"/>
  <c r="Z668" i="1"/>
  <c r="AA668" i="1"/>
  <c r="AC668" i="1" s="1"/>
  <c r="AB668" i="1"/>
  <c r="X669" i="1"/>
  <c r="Y669" i="1"/>
  <c r="Z669" i="1"/>
  <c r="AA669" i="1"/>
  <c r="AC669" i="1" s="1"/>
  <c r="AB669" i="1"/>
  <c r="X670" i="1"/>
  <c r="Y670" i="1"/>
  <c r="Z670" i="1"/>
  <c r="AA670" i="1"/>
  <c r="AC670" i="1" s="1"/>
  <c r="AB670" i="1"/>
  <c r="X671" i="1"/>
  <c r="Y671" i="1"/>
  <c r="Z671" i="1"/>
  <c r="AA671" i="1"/>
  <c r="AC671" i="1" s="1"/>
  <c r="AB671" i="1"/>
  <c r="X672" i="1"/>
  <c r="Y672" i="1"/>
  <c r="Z672" i="1"/>
  <c r="AA672" i="1"/>
  <c r="AC672" i="1" s="1"/>
  <c r="AB672" i="1"/>
  <c r="X673" i="1"/>
  <c r="Y673" i="1"/>
  <c r="Z673" i="1"/>
  <c r="AA673" i="1"/>
  <c r="AC673" i="1" s="1"/>
  <c r="AB673" i="1"/>
  <c r="X674" i="1"/>
  <c r="Y674" i="1"/>
  <c r="Z674" i="1"/>
  <c r="AA674" i="1"/>
  <c r="AC674" i="1" s="1"/>
  <c r="AB674" i="1"/>
  <c r="X675" i="1"/>
  <c r="Y675" i="1"/>
  <c r="Z675" i="1"/>
  <c r="AA675" i="1"/>
  <c r="AC675" i="1" s="1"/>
  <c r="AB675" i="1"/>
  <c r="X676" i="1"/>
  <c r="Y676" i="1"/>
  <c r="Z676" i="1"/>
  <c r="AA676" i="1"/>
  <c r="AC676" i="1" s="1"/>
  <c r="AB676" i="1"/>
  <c r="X677" i="1"/>
  <c r="Y677" i="1"/>
  <c r="Z677" i="1"/>
  <c r="AA677" i="1"/>
  <c r="AC677" i="1" s="1"/>
  <c r="AB677" i="1"/>
  <c r="X678" i="1"/>
  <c r="Y678" i="1"/>
  <c r="Z678" i="1"/>
  <c r="AA678" i="1"/>
  <c r="AC678" i="1" s="1"/>
  <c r="AB678" i="1"/>
  <c r="X679" i="1"/>
  <c r="Y679" i="1"/>
  <c r="Z679" i="1"/>
  <c r="AA679" i="1"/>
  <c r="AC679" i="1" s="1"/>
  <c r="AB679" i="1"/>
  <c r="X680" i="1"/>
  <c r="Y680" i="1"/>
  <c r="Z680" i="1"/>
  <c r="AA680" i="1"/>
  <c r="AC680" i="1" s="1"/>
  <c r="AB680" i="1"/>
  <c r="X681" i="1"/>
  <c r="Y681" i="1"/>
  <c r="Z681" i="1"/>
  <c r="AA681" i="1"/>
  <c r="AC681" i="1" s="1"/>
  <c r="AB681" i="1"/>
  <c r="X682" i="1"/>
  <c r="Y682" i="1"/>
  <c r="Z682" i="1"/>
  <c r="AA682" i="1"/>
  <c r="AC682" i="1" s="1"/>
  <c r="AB682" i="1"/>
  <c r="X683" i="1"/>
  <c r="Y683" i="1"/>
  <c r="Z683" i="1"/>
  <c r="AA683" i="1"/>
  <c r="AC683" i="1" s="1"/>
  <c r="AB683" i="1"/>
  <c r="X684" i="1"/>
  <c r="Y684" i="1"/>
  <c r="Z684" i="1"/>
  <c r="AA684" i="1"/>
  <c r="AC684" i="1" s="1"/>
  <c r="AB684" i="1"/>
  <c r="X685" i="1"/>
  <c r="Y685" i="1"/>
  <c r="Z685" i="1"/>
  <c r="AA685" i="1"/>
  <c r="AC685" i="1" s="1"/>
  <c r="AB685" i="1"/>
  <c r="X686" i="1"/>
  <c r="Y686" i="1"/>
  <c r="Z686" i="1"/>
  <c r="AA686" i="1"/>
  <c r="AC686" i="1" s="1"/>
  <c r="AB686" i="1"/>
  <c r="X687" i="1"/>
  <c r="Y687" i="1"/>
  <c r="Z687" i="1"/>
  <c r="AA687" i="1"/>
  <c r="AC687" i="1" s="1"/>
  <c r="AB687" i="1"/>
  <c r="X688" i="1"/>
  <c r="Y688" i="1"/>
  <c r="Z688" i="1"/>
  <c r="AA688" i="1"/>
  <c r="AC688" i="1" s="1"/>
  <c r="AB688" i="1"/>
  <c r="X689" i="1"/>
  <c r="Y689" i="1"/>
  <c r="Z689" i="1"/>
  <c r="AA689" i="1"/>
  <c r="AC689" i="1" s="1"/>
  <c r="AB689" i="1"/>
  <c r="X690" i="1"/>
  <c r="Y690" i="1"/>
  <c r="Z690" i="1"/>
  <c r="AA690" i="1"/>
  <c r="AC690" i="1" s="1"/>
  <c r="AB690" i="1"/>
  <c r="X691" i="1"/>
  <c r="Y691" i="1"/>
  <c r="Z691" i="1"/>
  <c r="AA691" i="1"/>
  <c r="AC691" i="1" s="1"/>
  <c r="AB691" i="1"/>
  <c r="X692" i="1"/>
  <c r="Y692" i="1"/>
  <c r="Z692" i="1"/>
  <c r="AA692" i="1"/>
  <c r="AC692" i="1" s="1"/>
  <c r="AB692" i="1"/>
  <c r="X693" i="1"/>
  <c r="Y693" i="1"/>
  <c r="Z693" i="1"/>
  <c r="AA693" i="1"/>
  <c r="AC693" i="1" s="1"/>
  <c r="AB693" i="1"/>
  <c r="X694" i="1"/>
  <c r="Y694" i="1"/>
  <c r="Z694" i="1"/>
  <c r="AA694" i="1"/>
  <c r="AC694" i="1" s="1"/>
  <c r="AB694" i="1"/>
  <c r="X695" i="1"/>
  <c r="Y695" i="1"/>
  <c r="Z695" i="1"/>
  <c r="AA695" i="1"/>
  <c r="AC695" i="1" s="1"/>
  <c r="AB695" i="1"/>
  <c r="X696" i="1"/>
  <c r="Y696" i="1"/>
  <c r="Z696" i="1"/>
  <c r="AA696" i="1"/>
  <c r="AC696" i="1" s="1"/>
  <c r="AB696" i="1"/>
  <c r="X697" i="1"/>
  <c r="Y697" i="1"/>
  <c r="Z697" i="1"/>
  <c r="AA697" i="1"/>
  <c r="AC697" i="1" s="1"/>
  <c r="AB697" i="1"/>
  <c r="X698" i="1"/>
  <c r="Y698" i="1"/>
  <c r="Z698" i="1"/>
  <c r="AA698" i="1"/>
  <c r="AC698" i="1" s="1"/>
  <c r="AB698" i="1"/>
  <c r="X699" i="1"/>
  <c r="Y699" i="1"/>
  <c r="Z699" i="1"/>
  <c r="AA699" i="1"/>
  <c r="AC699" i="1" s="1"/>
  <c r="AB699" i="1"/>
  <c r="X700" i="1"/>
  <c r="Y700" i="1"/>
  <c r="Z700" i="1"/>
  <c r="AA700" i="1"/>
  <c r="AC700" i="1" s="1"/>
  <c r="AB700" i="1"/>
  <c r="X701" i="1"/>
  <c r="Y701" i="1"/>
  <c r="Z701" i="1"/>
  <c r="AA701" i="1"/>
  <c r="AC701" i="1" s="1"/>
  <c r="AB701" i="1"/>
  <c r="X702" i="1"/>
  <c r="Y702" i="1"/>
  <c r="Z702" i="1"/>
  <c r="AA702" i="1"/>
  <c r="AC702" i="1" s="1"/>
  <c r="AB702" i="1"/>
  <c r="X703" i="1"/>
  <c r="Y703" i="1"/>
  <c r="Z703" i="1"/>
  <c r="AA703" i="1"/>
  <c r="AC703" i="1" s="1"/>
  <c r="AB703" i="1"/>
  <c r="X704" i="1"/>
  <c r="Y704" i="1"/>
  <c r="Z704" i="1"/>
  <c r="AA704" i="1"/>
  <c r="AC704" i="1" s="1"/>
  <c r="AB704" i="1"/>
  <c r="X705" i="1"/>
  <c r="Y705" i="1"/>
  <c r="Z705" i="1"/>
  <c r="AA705" i="1"/>
  <c r="AC705" i="1" s="1"/>
  <c r="AB705" i="1"/>
  <c r="X706" i="1"/>
  <c r="Y706" i="1"/>
  <c r="Z706" i="1"/>
  <c r="AA706" i="1"/>
  <c r="AC706" i="1" s="1"/>
  <c r="AB706" i="1"/>
  <c r="X707" i="1"/>
  <c r="Y707" i="1"/>
  <c r="Z707" i="1"/>
  <c r="AA707" i="1"/>
  <c r="AC707" i="1" s="1"/>
  <c r="AB707" i="1"/>
  <c r="X708" i="1"/>
  <c r="Y708" i="1"/>
  <c r="Z708" i="1"/>
  <c r="AA708" i="1"/>
  <c r="AC708" i="1" s="1"/>
  <c r="AB708" i="1"/>
  <c r="X709" i="1"/>
  <c r="Y709" i="1"/>
  <c r="Z709" i="1"/>
  <c r="AA709" i="1"/>
  <c r="AC709" i="1" s="1"/>
  <c r="AB709" i="1"/>
  <c r="X710" i="1"/>
  <c r="Y710" i="1"/>
  <c r="Z710" i="1"/>
  <c r="AA710" i="1"/>
  <c r="AC710" i="1" s="1"/>
  <c r="AB710" i="1"/>
  <c r="X711" i="1"/>
  <c r="Y711" i="1"/>
  <c r="Z711" i="1"/>
  <c r="AA711" i="1"/>
  <c r="AC711" i="1" s="1"/>
  <c r="AB711" i="1"/>
  <c r="X712" i="1"/>
  <c r="Y712" i="1"/>
  <c r="Z712" i="1"/>
  <c r="AA712" i="1"/>
  <c r="AC712" i="1" s="1"/>
  <c r="AB712" i="1"/>
  <c r="X713" i="1"/>
  <c r="Y713" i="1"/>
  <c r="Z713" i="1"/>
  <c r="AA713" i="1"/>
  <c r="AC713" i="1" s="1"/>
  <c r="AB713" i="1"/>
  <c r="X714" i="1"/>
  <c r="Y714" i="1"/>
  <c r="Z714" i="1"/>
  <c r="AA714" i="1"/>
  <c r="AC714" i="1" s="1"/>
  <c r="AB714" i="1"/>
  <c r="X715" i="1"/>
  <c r="Y715" i="1"/>
  <c r="Z715" i="1"/>
  <c r="AA715" i="1"/>
  <c r="AC715" i="1" s="1"/>
  <c r="AB715" i="1"/>
  <c r="X716" i="1"/>
  <c r="Y716" i="1"/>
  <c r="Z716" i="1"/>
  <c r="AA716" i="1"/>
  <c r="AC716" i="1" s="1"/>
  <c r="AB716" i="1"/>
  <c r="X717" i="1"/>
  <c r="Y717" i="1"/>
  <c r="Z717" i="1"/>
  <c r="AA717" i="1"/>
  <c r="AC717" i="1" s="1"/>
  <c r="AB717" i="1"/>
  <c r="X718" i="1"/>
  <c r="Y718" i="1"/>
  <c r="Z718" i="1"/>
  <c r="AA718" i="1"/>
  <c r="AC718" i="1" s="1"/>
  <c r="AB718" i="1"/>
  <c r="X719" i="1"/>
  <c r="Y719" i="1"/>
  <c r="Z719" i="1"/>
  <c r="AA719" i="1"/>
  <c r="AC719" i="1" s="1"/>
  <c r="AB719" i="1"/>
  <c r="X720" i="1"/>
  <c r="Y720" i="1"/>
  <c r="Z720" i="1"/>
  <c r="AA720" i="1"/>
  <c r="AC720" i="1" s="1"/>
  <c r="AB720" i="1"/>
  <c r="X721" i="1"/>
  <c r="Y721" i="1"/>
  <c r="Z721" i="1"/>
  <c r="AA721" i="1"/>
  <c r="AC721" i="1" s="1"/>
  <c r="AB721" i="1"/>
  <c r="X722" i="1"/>
  <c r="Y722" i="1"/>
  <c r="Z722" i="1"/>
  <c r="AA722" i="1"/>
  <c r="AC722" i="1" s="1"/>
  <c r="AB722" i="1"/>
  <c r="X723" i="1"/>
  <c r="Y723" i="1"/>
  <c r="Z723" i="1"/>
  <c r="AA723" i="1"/>
  <c r="AC723" i="1" s="1"/>
  <c r="AB723" i="1"/>
  <c r="X724" i="1"/>
  <c r="Y724" i="1"/>
  <c r="Z724" i="1"/>
  <c r="AA724" i="1"/>
  <c r="AC724" i="1" s="1"/>
  <c r="AB724" i="1"/>
  <c r="X725" i="1"/>
  <c r="Y725" i="1"/>
  <c r="Z725" i="1"/>
  <c r="AA725" i="1"/>
  <c r="AC725" i="1" s="1"/>
  <c r="AB725" i="1"/>
  <c r="X726" i="1"/>
  <c r="Y726" i="1"/>
  <c r="Z726" i="1"/>
  <c r="AA726" i="1"/>
  <c r="AC726" i="1" s="1"/>
  <c r="AB726" i="1"/>
  <c r="X727" i="1"/>
  <c r="Y727" i="1"/>
  <c r="Z727" i="1"/>
  <c r="AA727" i="1"/>
  <c r="AC727" i="1" s="1"/>
  <c r="AB727" i="1"/>
  <c r="X728" i="1"/>
  <c r="Y728" i="1"/>
  <c r="Z728" i="1"/>
  <c r="AA728" i="1"/>
  <c r="AC728" i="1" s="1"/>
  <c r="AB728" i="1"/>
  <c r="X729" i="1"/>
  <c r="Y729" i="1"/>
  <c r="Z729" i="1"/>
  <c r="AA729" i="1"/>
  <c r="AC729" i="1" s="1"/>
  <c r="AB729" i="1"/>
  <c r="X730" i="1"/>
  <c r="Y730" i="1"/>
  <c r="Z730" i="1"/>
  <c r="AA730" i="1"/>
  <c r="AC730" i="1" s="1"/>
  <c r="AB730" i="1"/>
  <c r="X731" i="1"/>
  <c r="Y731" i="1"/>
  <c r="Z731" i="1"/>
  <c r="AA731" i="1"/>
  <c r="AC731" i="1" s="1"/>
  <c r="AB731" i="1"/>
  <c r="X732" i="1"/>
  <c r="Y732" i="1"/>
  <c r="Z732" i="1"/>
  <c r="AA732" i="1"/>
  <c r="AC732" i="1" s="1"/>
  <c r="AB732" i="1"/>
  <c r="X733" i="1"/>
  <c r="Y733" i="1"/>
  <c r="Z733" i="1"/>
  <c r="AA733" i="1"/>
  <c r="AC733" i="1" s="1"/>
  <c r="AB733" i="1"/>
  <c r="X734" i="1"/>
  <c r="Y734" i="1"/>
  <c r="Z734" i="1"/>
  <c r="AA734" i="1"/>
  <c r="AC734" i="1" s="1"/>
  <c r="AB734" i="1"/>
  <c r="X735" i="1"/>
  <c r="Y735" i="1"/>
  <c r="Z735" i="1"/>
  <c r="AA735" i="1"/>
  <c r="AC735" i="1" s="1"/>
  <c r="AB735" i="1"/>
  <c r="X736" i="1"/>
  <c r="Y736" i="1"/>
  <c r="Z736" i="1"/>
  <c r="AA736" i="1"/>
  <c r="AC736" i="1" s="1"/>
  <c r="AB736" i="1"/>
  <c r="X737" i="1"/>
  <c r="Y737" i="1"/>
  <c r="Z737" i="1"/>
  <c r="AA737" i="1"/>
  <c r="AC737" i="1" s="1"/>
  <c r="AB737" i="1"/>
  <c r="X738" i="1"/>
  <c r="Y738" i="1"/>
  <c r="Z738" i="1"/>
  <c r="AA738" i="1"/>
  <c r="AC738" i="1" s="1"/>
  <c r="AB738" i="1"/>
  <c r="X739" i="1"/>
  <c r="Y739" i="1"/>
  <c r="Z739" i="1"/>
  <c r="AA739" i="1"/>
  <c r="AC739" i="1" s="1"/>
  <c r="AB739" i="1"/>
  <c r="X740" i="1"/>
  <c r="Y740" i="1"/>
  <c r="Z740" i="1"/>
  <c r="AA740" i="1"/>
  <c r="AC740" i="1" s="1"/>
  <c r="AB740" i="1"/>
  <c r="X741" i="1"/>
  <c r="Y741" i="1"/>
  <c r="Z741" i="1"/>
  <c r="AA741" i="1"/>
  <c r="AC741" i="1" s="1"/>
  <c r="AB741" i="1"/>
  <c r="X742" i="1"/>
  <c r="Y742" i="1"/>
  <c r="Z742" i="1"/>
  <c r="AA742" i="1"/>
  <c r="AC742" i="1" s="1"/>
  <c r="AB742" i="1"/>
  <c r="X743" i="1"/>
  <c r="Y743" i="1"/>
  <c r="Z743" i="1"/>
  <c r="AA743" i="1"/>
  <c r="AC743" i="1" s="1"/>
  <c r="AB743" i="1"/>
  <c r="X744" i="1"/>
  <c r="Y744" i="1"/>
  <c r="Z744" i="1"/>
  <c r="AA744" i="1"/>
  <c r="AC744" i="1" s="1"/>
  <c r="AB744" i="1"/>
  <c r="X745" i="1"/>
  <c r="Y745" i="1"/>
  <c r="Z745" i="1"/>
  <c r="AA745" i="1"/>
  <c r="AC745" i="1" s="1"/>
  <c r="AB745" i="1"/>
  <c r="X746" i="1"/>
  <c r="Y746" i="1"/>
  <c r="Z746" i="1"/>
  <c r="AA746" i="1"/>
  <c r="AC746" i="1" s="1"/>
  <c r="AB746" i="1"/>
  <c r="X747" i="1"/>
  <c r="Y747" i="1"/>
  <c r="Z747" i="1"/>
  <c r="AA747" i="1"/>
  <c r="AC747" i="1" s="1"/>
  <c r="AB747" i="1"/>
  <c r="X748" i="1"/>
  <c r="Y748" i="1"/>
  <c r="Z748" i="1"/>
  <c r="AA748" i="1"/>
  <c r="AC748" i="1" s="1"/>
  <c r="AB748" i="1"/>
  <c r="X749" i="1"/>
  <c r="Y749" i="1"/>
  <c r="Z749" i="1"/>
  <c r="AA749" i="1"/>
  <c r="AC749" i="1" s="1"/>
  <c r="AB749" i="1"/>
  <c r="X750" i="1"/>
  <c r="Y750" i="1"/>
  <c r="Z750" i="1"/>
  <c r="AA750" i="1"/>
  <c r="AC750" i="1" s="1"/>
  <c r="AB750" i="1"/>
  <c r="X751" i="1"/>
  <c r="Y751" i="1"/>
  <c r="Z751" i="1"/>
  <c r="AA751" i="1"/>
  <c r="AC751" i="1" s="1"/>
  <c r="AB751" i="1"/>
  <c r="X752" i="1"/>
  <c r="Y752" i="1"/>
  <c r="Z752" i="1"/>
  <c r="AA752" i="1"/>
  <c r="AC752" i="1" s="1"/>
  <c r="AB752" i="1"/>
  <c r="X753" i="1"/>
  <c r="Y753" i="1"/>
  <c r="Z753" i="1"/>
  <c r="AA753" i="1"/>
  <c r="AC753" i="1" s="1"/>
  <c r="AB753" i="1"/>
  <c r="X754" i="1"/>
  <c r="Y754" i="1"/>
  <c r="Z754" i="1"/>
  <c r="AA754" i="1"/>
  <c r="AC754" i="1" s="1"/>
  <c r="AB754" i="1"/>
  <c r="X755" i="1"/>
  <c r="Y755" i="1"/>
  <c r="Z755" i="1"/>
  <c r="AA755" i="1"/>
  <c r="AC755" i="1" s="1"/>
  <c r="AB755" i="1"/>
  <c r="X756" i="1"/>
  <c r="Y756" i="1"/>
  <c r="Z756" i="1"/>
  <c r="AA756" i="1"/>
  <c r="AC756" i="1" s="1"/>
  <c r="AB756" i="1"/>
  <c r="X757" i="1"/>
  <c r="Y757" i="1"/>
  <c r="Z757" i="1"/>
  <c r="AA757" i="1"/>
  <c r="AC757" i="1" s="1"/>
  <c r="AB757" i="1"/>
  <c r="X758" i="1"/>
  <c r="Y758" i="1"/>
  <c r="Z758" i="1"/>
  <c r="AA758" i="1"/>
  <c r="AC758" i="1" s="1"/>
  <c r="AB758" i="1"/>
  <c r="X759" i="1"/>
  <c r="Y759" i="1"/>
  <c r="Z759" i="1"/>
  <c r="AA759" i="1"/>
  <c r="AC759" i="1" s="1"/>
  <c r="AB759" i="1"/>
  <c r="X760" i="1"/>
  <c r="Y760" i="1"/>
  <c r="Z760" i="1"/>
  <c r="AA760" i="1"/>
  <c r="AC760" i="1" s="1"/>
  <c r="AB760" i="1"/>
  <c r="X761" i="1"/>
  <c r="Y761" i="1"/>
  <c r="Z761" i="1"/>
  <c r="AA761" i="1"/>
  <c r="AC761" i="1" s="1"/>
  <c r="AB761" i="1"/>
  <c r="X762" i="1"/>
  <c r="Y762" i="1"/>
  <c r="Z762" i="1"/>
  <c r="AA762" i="1"/>
  <c r="AC762" i="1" s="1"/>
  <c r="AB762" i="1"/>
  <c r="X763" i="1"/>
  <c r="Y763" i="1"/>
  <c r="Z763" i="1"/>
  <c r="AA763" i="1"/>
  <c r="AC763" i="1" s="1"/>
  <c r="AB763" i="1"/>
  <c r="X764" i="1"/>
  <c r="Y764" i="1"/>
  <c r="Z764" i="1"/>
  <c r="AA764" i="1"/>
  <c r="AC764" i="1" s="1"/>
  <c r="AB764" i="1"/>
  <c r="X765" i="1"/>
  <c r="Y765" i="1"/>
  <c r="Z765" i="1"/>
  <c r="AA765" i="1"/>
  <c r="AC765" i="1" s="1"/>
  <c r="AB765" i="1"/>
  <c r="X766" i="1"/>
  <c r="Y766" i="1"/>
  <c r="Z766" i="1"/>
  <c r="AA766" i="1"/>
  <c r="AC766" i="1" s="1"/>
  <c r="AB766" i="1"/>
  <c r="X767" i="1"/>
  <c r="Y767" i="1"/>
  <c r="Z767" i="1"/>
  <c r="AA767" i="1"/>
  <c r="AC767" i="1" s="1"/>
  <c r="AB767" i="1"/>
  <c r="X768" i="1"/>
  <c r="Y768" i="1"/>
  <c r="Z768" i="1"/>
  <c r="AA768" i="1"/>
  <c r="AC768" i="1" s="1"/>
  <c r="AB768" i="1"/>
  <c r="X769" i="1"/>
  <c r="Y769" i="1"/>
  <c r="Z769" i="1"/>
  <c r="AA769" i="1"/>
  <c r="AC769" i="1" s="1"/>
  <c r="AB769" i="1"/>
  <c r="X770" i="1"/>
  <c r="Y770" i="1"/>
  <c r="Z770" i="1"/>
  <c r="AA770" i="1"/>
  <c r="AC770" i="1" s="1"/>
  <c r="AB770" i="1"/>
  <c r="X771" i="1"/>
  <c r="Y771" i="1"/>
  <c r="Z771" i="1"/>
  <c r="AA771" i="1"/>
  <c r="AC771" i="1" s="1"/>
  <c r="AB771" i="1"/>
  <c r="X772" i="1"/>
  <c r="Y772" i="1"/>
  <c r="Z772" i="1"/>
  <c r="AA772" i="1"/>
  <c r="AC772" i="1" s="1"/>
  <c r="AB772" i="1"/>
  <c r="X773" i="1"/>
  <c r="Y773" i="1"/>
  <c r="Z773" i="1"/>
  <c r="AA773" i="1"/>
  <c r="AC773" i="1" s="1"/>
  <c r="AB773" i="1"/>
  <c r="X774" i="1"/>
  <c r="Y774" i="1"/>
  <c r="Z774" i="1"/>
  <c r="AA774" i="1"/>
  <c r="AC774" i="1" s="1"/>
  <c r="AB774" i="1"/>
  <c r="X775" i="1"/>
  <c r="Y775" i="1"/>
  <c r="Z775" i="1"/>
  <c r="AA775" i="1"/>
  <c r="AC775" i="1" s="1"/>
  <c r="AB775" i="1"/>
  <c r="X776" i="1"/>
  <c r="Y776" i="1"/>
  <c r="Z776" i="1"/>
  <c r="AA776" i="1"/>
  <c r="AC776" i="1" s="1"/>
  <c r="AB776" i="1"/>
  <c r="X777" i="1"/>
  <c r="Y777" i="1"/>
  <c r="Z777" i="1"/>
  <c r="AA777" i="1"/>
  <c r="AC777" i="1" s="1"/>
  <c r="AB777" i="1"/>
  <c r="X778" i="1"/>
  <c r="Y778" i="1"/>
  <c r="Z778" i="1"/>
  <c r="AA778" i="1"/>
  <c r="AC778" i="1" s="1"/>
  <c r="AB778" i="1"/>
  <c r="X779" i="1"/>
  <c r="Y779" i="1"/>
  <c r="Z779" i="1"/>
  <c r="AA779" i="1"/>
  <c r="AC779" i="1" s="1"/>
  <c r="AB779" i="1"/>
  <c r="X780" i="1"/>
  <c r="Y780" i="1"/>
  <c r="Z780" i="1"/>
  <c r="AA780" i="1"/>
  <c r="AC780" i="1" s="1"/>
  <c r="AB780" i="1"/>
  <c r="X781" i="1"/>
  <c r="Y781" i="1"/>
  <c r="Z781" i="1"/>
  <c r="AA781" i="1"/>
  <c r="AC781" i="1" s="1"/>
  <c r="AB781" i="1"/>
  <c r="X782" i="1"/>
  <c r="Y782" i="1"/>
  <c r="Z782" i="1"/>
  <c r="AA782" i="1"/>
  <c r="AC782" i="1" s="1"/>
  <c r="AB782" i="1"/>
  <c r="X783" i="1"/>
  <c r="Y783" i="1"/>
  <c r="Z783" i="1"/>
  <c r="AA783" i="1"/>
  <c r="AC783" i="1" s="1"/>
  <c r="AB783" i="1"/>
  <c r="X784" i="1"/>
  <c r="Y784" i="1"/>
  <c r="Z784" i="1"/>
  <c r="AA784" i="1"/>
  <c r="AC784" i="1" s="1"/>
  <c r="AB784" i="1"/>
  <c r="X785" i="1"/>
  <c r="Y785" i="1"/>
  <c r="Z785" i="1"/>
  <c r="AA785" i="1"/>
  <c r="AC785" i="1" s="1"/>
  <c r="AB785" i="1"/>
  <c r="X786" i="1"/>
  <c r="Y786" i="1"/>
  <c r="Z786" i="1"/>
  <c r="AA786" i="1"/>
  <c r="AC786" i="1" s="1"/>
  <c r="AB786" i="1"/>
  <c r="X787" i="1"/>
  <c r="Y787" i="1"/>
  <c r="Z787" i="1"/>
  <c r="AA787" i="1"/>
  <c r="AC787" i="1" s="1"/>
  <c r="AB787" i="1"/>
  <c r="X788" i="1"/>
  <c r="Y788" i="1"/>
  <c r="Z788" i="1"/>
  <c r="AA788" i="1"/>
  <c r="AC788" i="1" s="1"/>
  <c r="AB788" i="1"/>
  <c r="X789" i="1"/>
  <c r="Y789" i="1"/>
  <c r="Z789" i="1"/>
  <c r="AA789" i="1"/>
  <c r="AC789" i="1" s="1"/>
  <c r="AB789" i="1"/>
  <c r="X790" i="1"/>
  <c r="Y790" i="1"/>
  <c r="Z790" i="1"/>
  <c r="AA790" i="1"/>
  <c r="AC790" i="1" s="1"/>
  <c r="AB790" i="1"/>
  <c r="X791" i="1"/>
  <c r="Y791" i="1"/>
  <c r="Z791" i="1"/>
  <c r="AA791" i="1"/>
  <c r="AC791" i="1" s="1"/>
  <c r="AB791" i="1"/>
  <c r="X792" i="1"/>
  <c r="Y792" i="1"/>
  <c r="Z792" i="1"/>
  <c r="AA792" i="1"/>
  <c r="AC792" i="1" s="1"/>
  <c r="AB792" i="1"/>
  <c r="X793" i="1"/>
  <c r="Y793" i="1"/>
  <c r="Z793" i="1"/>
  <c r="AA793" i="1"/>
  <c r="AC793" i="1" s="1"/>
  <c r="AB793" i="1"/>
  <c r="X794" i="1"/>
  <c r="Y794" i="1"/>
  <c r="Z794" i="1"/>
  <c r="AA794" i="1"/>
  <c r="AC794" i="1" s="1"/>
  <c r="AB794" i="1"/>
  <c r="X795" i="1"/>
  <c r="Y795" i="1"/>
  <c r="Z795" i="1"/>
  <c r="AA795" i="1"/>
  <c r="AC795" i="1" s="1"/>
  <c r="AB795" i="1"/>
  <c r="X796" i="1"/>
  <c r="Y796" i="1"/>
  <c r="Z796" i="1"/>
  <c r="AA796" i="1"/>
  <c r="AC796" i="1" s="1"/>
  <c r="AB796" i="1"/>
  <c r="X797" i="1"/>
  <c r="Y797" i="1"/>
  <c r="Z797" i="1"/>
  <c r="AA797" i="1"/>
  <c r="AC797" i="1" s="1"/>
  <c r="AB797" i="1"/>
  <c r="X798" i="1"/>
  <c r="Y798" i="1"/>
  <c r="Z798" i="1"/>
  <c r="AA798" i="1"/>
  <c r="AC798" i="1" s="1"/>
  <c r="AB798" i="1"/>
  <c r="X799" i="1"/>
  <c r="Y799" i="1"/>
  <c r="Z799" i="1"/>
  <c r="AA799" i="1"/>
  <c r="AC799" i="1" s="1"/>
  <c r="AB799" i="1"/>
  <c r="X800" i="1"/>
  <c r="Y800" i="1"/>
  <c r="Z800" i="1"/>
  <c r="AA800" i="1"/>
  <c r="AC800" i="1" s="1"/>
  <c r="AB800" i="1"/>
  <c r="X801" i="1"/>
  <c r="Y801" i="1"/>
  <c r="Z801" i="1"/>
  <c r="AA801" i="1"/>
  <c r="AC801" i="1" s="1"/>
  <c r="AB801" i="1"/>
  <c r="X802" i="1"/>
  <c r="Y802" i="1"/>
  <c r="Z802" i="1"/>
  <c r="AA802" i="1"/>
  <c r="AC802" i="1" s="1"/>
  <c r="AB802" i="1"/>
  <c r="X803" i="1"/>
  <c r="Y803" i="1"/>
  <c r="Z803" i="1"/>
  <c r="AA803" i="1"/>
  <c r="AC803" i="1" s="1"/>
  <c r="AB803" i="1"/>
  <c r="X804" i="1"/>
  <c r="Y804" i="1"/>
  <c r="Z804" i="1"/>
  <c r="AA804" i="1"/>
  <c r="AC804" i="1" s="1"/>
  <c r="AB804" i="1"/>
  <c r="X805" i="1"/>
  <c r="Y805" i="1"/>
  <c r="Z805" i="1"/>
  <c r="AA805" i="1"/>
  <c r="AC805" i="1" s="1"/>
  <c r="AB805" i="1"/>
  <c r="X806" i="1"/>
  <c r="Y806" i="1"/>
  <c r="Z806" i="1"/>
  <c r="AA806" i="1"/>
  <c r="AC806" i="1" s="1"/>
  <c r="AB806" i="1"/>
  <c r="X807" i="1"/>
  <c r="Y807" i="1"/>
  <c r="Z807" i="1"/>
  <c r="AA807" i="1"/>
  <c r="AC807" i="1" s="1"/>
  <c r="AB807" i="1"/>
  <c r="X808" i="1"/>
  <c r="Y808" i="1"/>
  <c r="Z808" i="1"/>
  <c r="AA808" i="1"/>
  <c r="AC808" i="1" s="1"/>
  <c r="AB808" i="1"/>
  <c r="X809" i="1"/>
  <c r="Y809" i="1"/>
  <c r="Z809" i="1"/>
  <c r="AA809" i="1"/>
  <c r="AC809" i="1" s="1"/>
  <c r="AB809" i="1"/>
  <c r="X810" i="1"/>
  <c r="Y810" i="1"/>
  <c r="Z810" i="1"/>
  <c r="AA810" i="1"/>
  <c r="AC810" i="1" s="1"/>
  <c r="AB810" i="1"/>
  <c r="X811" i="1"/>
  <c r="Y811" i="1"/>
  <c r="Z811" i="1"/>
  <c r="AA811" i="1"/>
  <c r="AC811" i="1" s="1"/>
  <c r="AB811" i="1"/>
  <c r="X812" i="1"/>
  <c r="Y812" i="1"/>
  <c r="Z812" i="1"/>
  <c r="AA812" i="1"/>
  <c r="AC812" i="1" s="1"/>
  <c r="AB812" i="1"/>
  <c r="X813" i="1"/>
  <c r="Y813" i="1"/>
  <c r="Z813" i="1"/>
  <c r="AA813" i="1"/>
  <c r="AC813" i="1" s="1"/>
  <c r="AB813" i="1"/>
  <c r="X814" i="1"/>
  <c r="Y814" i="1"/>
  <c r="Z814" i="1"/>
  <c r="AA814" i="1"/>
  <c r="AC814" i="1" s="1"/>
  <c r="AB814" i="1"/>
  <c r="X815" i="1"/>
  <c r="Y815" i="1"/>
  <c r="Z815" i="1"/>
  <c r="AA815" i="1"/>
  <c r="AC815" i="1" s="1"/>
  <c r="AB815" i="1"/>
  <c r="X816" i="1"/>
  <c r="Y816" i="1"/>
  <c r="Z816" i="1"/>
  <c r="AA816" i="1"/>
  <c r="AC816" i="1" s="1"/>
  <c r="AB816" i="1"/>
  <c r="X817" i="1"/>
  <c r="Y817" i="1"/>
  <c r="Z817" i="1"/>
  <c r="AA817" i="1"/>
  <c r="AC817" i="1" s="1"/>
  <c r="AB817" i="1"/>
  <c r="X818" i="1"/>
  <c r="Y818" i="1"/>
  <c r="Z818" i="1"/>
  <c r="AA818" i="1"/>
  <c r="AC818" i="1" s="1"/>
  <c r="AB818" i="1"/>
  <c r="X819" i="1"/>
  <c r="Y819" i="1"/>
  <c r="Z819" i="1"/>
  <c r="AA819" i="1"/>
  <c r="AC819" i="1" s="1"/>
  <c r="AB819" i="1"/>
  <c r="X820" i="1"/>
  <c r="Y820" i="1"/>
  <c r="Z820" i="1"/>
  <c r="AA820" i="1"/>
  <c r="AC820" i="1" s="1"/>
  <c r="AB820" i="1"/>
  <c r="X821" i="1"/>
  <c r="Y821" i="1"/>
  <c r="Z821" i="1"/>
  <c r="AA821" i="1"/>
  <c r="AC821" i="1" s="1"/>
  <c r="AB821" i="1"/>
  <c r="X822" i="1"/>
  <c r="Y822" i="1"/>
  <c r="Z822" i="1"/>
  <c r="AA822" i="1"/>
  <c r="AC822" i="1" s="1"/>
  <c r="AB822" i="1"/>
  <c r="X823" i="1"/>
  <c r="Y823" i="1"/>
  <c r="Z823" i="1"/>
  <c r="AA823" i="1"/>
  <c r="AC823" i="1" s="1"/>
  <c r="AB823" i="1"/>
  <c r="X824" i="1"/>
  <c r="Y824" i="1"/>
  <c r="Z824" i="1"/>
  <c r="AA824" i="1"/>
  <c r="AC824" i="1" s="1"/>
  <c r="AB824" i="1"/>
  <c r="X825" i="1"/>
  <c r="Y825" i="1"/>
  <c r="Z825" i="1"/>
  <c r="AA825" i="1"/>
  <c r="AC825" i="1" s="1"/>
  <c r="AB825" i="1"/>
  <c r="X826" i="1"/>
  <c r="Y826" i="1"/>
  <c r="Z826" i="1"/>
  <c r="AA826" i="1"/>
  <c r="AC826" i="1" s="1"/>
  <c r="AB826" i="1"/>
  <c r="X827" i="1"/>
  <c r="Y827" i="1"/>
  <c r="Z827" i="1"/>
  <c r="AA827" i="1"/>
  <c r="AC827" i="1" s="1"/>
  <c r="AB827" i="1"/>
  <c r="X828" i="1"/>
  <c r="Y828" i="1"/>
  <c r="Z828" i="1"/>
  <c r="AA828" i="1"/>
  <c r="AC828" i="1" s="1"/>
  <c r="AB828" i="1"/>
  <c r="X829" i="1"/>
  <c r="Y829" i="1"/>
  <c r="Z829" i="1"/>
  <c r="AA829" i="1"/>
  <c r="AC829" i="1" s="1"/>
  <c r="AB829" i="1"/>
  <c r="X830" i="1"/>
  <c r="Y830" i="1"/>
  <c r="Z830" i="1"/>
  <c r="AA830" i="1"/>
  <c r="AC830" i="1" s="1"/>
  <c r="AB830" i="1"/>
  <c r="X831" i="1"/>
  <c r="Y831" i="1"/>
  <c r="Z831" i="1"/>
  <c r="AA831" i="1"/>
  <c r="AC831" i="1" s="1"/>
  <c r="AB831" i="1"/>
  <c r="X832" i="1"/>
  <c r="Y832" i="1"/>
  <c r="Z832" i="1"/>
  <c r="AA832" i="1"/>
  <c r="AC832" i="1" s="1"/>
  <c r="AB832" i="1"/>
  <c r="X833" i="1"/>
  <c r="Y833" i="1"/>
  <c r="Z833" i="1"/>
  <c r="AA833" i="1"/>
  <c r="AC833" i="1" s="1"/>
  <c r="AB833" i="1"/>
  <c r="X834" i="1"/>
  <c r="Y834" i="1"/>
  <c r="Z834" i="1"/>
  <c r="AA834" i="1"/>
  <c r="AC834" i="1" s="1"/>
  <c r="AB834" i="1"/>
  <c r="X835" i="1"/>
  <c r="Y835" i="1"/>
  <c r="Z835" i="1"/>
  <c r="AA835" i="1"/>
  <c r="AC835" i="1" s="1"/>
  <c r="AB835" i="1"/>
  <c r="X836" i="1"/>
  <c r="Y836" i="1"/>
  <c r="Z836" i="1"/>
  <c r="AA836" i="1"/>
  <c r="AC836" i="1" s="1"/>
  <c r="AB836" i="1"/>
  <c r="X837" i="1"/>
  <c r="Y837" i="1"/>
  <c r="Z837" i="1"/>
  <c r="AA837" i="1"/>
  <c r="AC837" i="1" s="1"/>
  <c r="AB837" i="1"/>
  <c r="X838" i="1"/>
  <c r="Y838" i="1"/>
  <c r="Z838" i="1"/>
  <c r="AA838" i="1"/>
  <c r="AC838" i="1" s="1"/>
  <c r="AB838" i="1"/>
  <c r="X839" i="1"/>
  <c r="Y839" i="1"/>
  <c r="Z839" i="1"/>
  <c r="AA839" i="1"/>
  <c r="AC839" i="1" s="1"/>
  <c r="AB839" i="1"/>
  <c r="X840" i="1"/>
  <c r="Y840" i="1"/>
  <c r="Z840" i="1"/>
  <c r="AA840" i="1"/>
  <c r="AC840" i="1" s="1"/>
  <c r="AB840" i="1"/>
  <c r="X841" i="1"/>
  <c r="Y841" i="1"/>
  <c r="Z841" i="1"/>
  <c r="AA841" i="1"/>
  <c r="AC841" i="1" s="1"/>
  <c r="AB841" i="1"/>
  <c r="X842" i="1"/>
  <c r="Y842" i="1"/>
  <c r="Z842" i="1"/>
  <c r="AA842" i="1"/>
  <c r="AC842" i="1" s="1"/>
  <c r="AB842" i="1"/>
  <c r="X843" i="1"/>
  <c r="Y843" i="1"/>
  <c r="Z843" i="1"/>
  <c r="AA843" i="1"/>
  <c r="AC843" i="1" s="1"/>
  <c r="AB843" i="1"/>
  <c r="X844" i="1"/>
  <c r="Y844" i="1"/>
  <c r="Z844" i="1"/>
  <c r="AA844" i="1"/>
  <c r="AC844" i="1" s="1"/>
  <c r="AB844" i="1"/>
  <c r="X845" i="1"/>
  <c r="Y845" i="1"/>
  <c r="Z845" i="1"/>
  <c r="AA845" i="1"/>
  <c r="AC845" i="1" s="1"/>
  <c r="AB845" i="1"/>
  <c r="X846" i="1"/>
  <c r="Y846" i="1"/>
  <c r="Z846" i="1"/>
  <c r="AA846" i="1"/>
  <c r="AC846" i="1" s="1"/>
  <c r="AB846" i="1"/>
  <c r="X847" i="1"/>
  <c r="Y847" i="1"/>
  <c r="Z847" i="1"/>
  <c r="AA847" i="1"/>
  <c r="AC847" i="1" s="1"/>
  <c r="AB847" i="1"/>
  <c r="X848" i="1"/>
  <c r="Y848" i="1"/>
  <c r="Z848" i="1"/>
  <c r="AA848" i="1"/>
  <c r="AC848" i="1" s="1"/>
  <c r="AB848" i="1"/>
  <c r="X849" i="1"/>
  <c r="Y849" i="1"/>
  <c r="Z849" i="1"/>
  <c r="AA849" i="1"/>
  <c r="AC849" i="1" s="1"/>
  <c r="AB849" i="1"/>
  <c r="X850" i="1"/>
  <c r="Y850" i="1"/>
  <c r="Z850" i="1"/>
  <c r="AA850" i="1"/>
  <c r="AC850" i="1" s="1"/>
  <c r="AB850" i="1"/>
  <c r="X851" i="1"/>
  <c r="Y851" i="1"/>
  <c r="Z851" i="1"/>
  <c r="AA851" i="1"/>
  <c r="AC851" i="1" s="1"/>
  <c r="AB851" i="1"/>
  <c r="X852" i="1"/>
  <c r="Y852" i="1"/>
  <c r="Z852" i="1"/>
  <c r="AA852" i="1"/>
  <c r="AC852" i="1" s="1"/>
  <c r="AB852" i="1"/>
  <c r="X853" i="1"/>
  <c r="Y853" i="1"/>
  <c r="Z853" i="1"/>
  <c r="AA853" i="1"/>
  <c r="AC853" i="1" s="1"/>
  <c r="AB853" i="1"/>
  <c r="X854" i="1"/>
  <c r="Y854" i="1"/>
  <c r="Z854" i="1"/>
  <c r="AA854" i="1"/>
  <c r="AC854" i="1" s="1"/>
  <c r="AB854" i="1"/>
  <c r="X855" i="1"/>
  <c r="Y855" i="1"/>
  <c r="Z855" i="1"/>
  <c r="AA855" i="1"/>
  <c r="AC855" i="1" s="1"/>
  <c r="AB855" i="1"/>
  <c r="X856" i="1"/>
  <c r="Y856" i="1"/>
  <c r="Z856" i="1"/>
  <c r="AA856" i="1"/>
  <c r="AC856" i="1" s="1"/>
  <c r="AB856" i="1"/>
  <c r="X857" i="1"/>
  <c r="Y857" i="1"/>
  <c r="Z857" i="1"/>
  <c r="AA857" i="1"/>
  <c r="AC857" i="1" s="1"/>
  <c r="AB857" i="1"/>
  <c r="X858" i="1"/>
  <c r="Y858" i="1"/>
  <c r="Z858" i="1"/>
  <c r="AA858" i="1"/>
  <c r="AC858" i="1" s="1"/>
  <c r="AB858" i="1"/>
  <c r="X859" i="1"/>
  <c r="Y859" i="1"/>
  <c r="Z859" i="1"/>
  <c r="AA859" i="1"/>
  <c r="AC859" i="1" s="1"/>
  <c r="AB859" i="1"/>
  <c r="X860" i="1"/>
  <c r="Y860" i="1"/>
  <c r="Z860" i="1"/>
  <c r="AA860" i="1"/>
  <c r="AC860" i="1" s="1"/>
  <c r="AB860" i="1"/>
  <c r="X861" i="1"/>
  <c r="Y861" i="1"/>
  <c r="Z861" i="1"/>
  <c r="AA861" i="1"/>
  <c r="AC861" i="1" s="1"/>
  <c r="AB861" i="1"/>
  <c r="X862" i="1"/>
  <c r="Y862" i="1"/>
  <c r="Z862" i="1"/>
  <c r="AA862" i="1"/>
  <c r="AC862" i="1" s="1"/>
  <c r="AB862" i="1"/>
  <c r="X863" i="1"/>
  <c r="Y863" i="1"/>
  <c r="Z863" i="1"/>
  <c r="AA863" i="1"/>
  <c r="AC863" i="1" s="1"/>
  <c r="AB863" i="1"/>
  <c r="X864" i="1"/>
  <c r="Y864" i="1"/>
  <c r="Z864" i="1"/>
  <c r="AA864" i="1"/>
  <c r="AC864" i="1" s="1"/>
  <c r="AB864" i="1"/>
  <c r="X865" i="1"/>
  <c r="Y865" i="1"/>
  <c r="Z865" i="1"/>
  <c r="AA865" i="1"/>
  <c r="AC865" i="1" s="1"/>
  <c r="AB865" i="1"/>
  <c r="X866" i="1"/>
  <c r="Y866" i="1"/>
  <c r="Z866" i="1"/>
  <c r="AA866" i="1"/>
  <c r="AC866" i="1" s="1"/>
  <c r="AB866" i="1"/>
  <c r="X867" i="1"/>
  <c r="Y867" i="1"/>
  <c r="Z867" i="1"/>
  <c r="AA867" i="1"/>
  <c r="AC867" i="1" s="1"/>
  <c r="AB867" i="1"/>
  <c r="X868" i="1"/>
  <c r="Y868" i="1"/>
  <c r="Z868" i="1"/>
  <c r="AA868" i="1"/>
  <c r="AC868" i="1" s="1"/>
  <c r="AB868" i="1"/>
  <c r="X869" i="1"/>
  <c r="Y869" i="1"/>
  <c r="Z869" i="1"/>
  <c r="AA869" i="1"/>
  <c r="AC869" i="1" s="1"/>
  <c r="AB869" i="1"/>
  <c r="X870" i="1"/>
  <c r="Y870" i="1"/>
  <c r="Z870" i="1"/>
  <c r="AA870" i="1"/>
  <c r="AC870" i="1" s="1"/>
  <c r="AB870" i="1"/>
  <c r="X871" i="1"/>
  <c r="Y871" i="1"/>
  <c r="Z871" i="1"/>
  <c r="AA871" i="1"/>
  <c r="AC871" i="1" s="1"/>
  <c r="AB871" i="1"/>
  <c r="X872" i="1"/>
  <c r="Y872" i="1"/>
  <c r="Z872" i="1"/>
  <c r="AA872" i="1"/>
  <c r="AC872" i="1" s="1"/>
  <c r="AB872" i="1"/>
  <c r="X873" i="1"/>
  <c r="Y873" i="1"/>
  <c r="Z873" i="1"/>
  <c r="AA873" i="1"/>
  <c r="AC873" i="1" s="1"/>
  <c r="AB873" i="1"/>
  <c r="X874" i="1"/>
  <c r="Y874" i="1"/>
  <c r="Z874" i="1"/>
  <c r="AA874" i="1"/>
  <c r="AC874" i="1" s="1"/>
  <c r="AB874" i="1"/>
  <c r="X875" i="1"/>
  <c r="Y875" i="1"/>
  <c r="Z875" i="1"/>
  <c r="AA875" i="1"/>
  <c r="AC875" i="1" s="1"/>
  <c r="AB875" i="1"/>
  <c r="X876" i="1"/>
  <c r="Y876" i="1"/>
  <c r="Z876" i="1"/>
  <c r="AA876" i="1"/>
  <c r="AC876" i="1" s="1"/>
  <c r="AB876" i="1"/>
  <c r="X877" i="1"/>
  <c r="Y877" i="1"/>
  <c r="Z877" i="1"/>
  <c r="AA877" i="1"/>
  <c r="AC877" i="1" s="1"/>
  <c r="AB877" i="1"/>
  <c r="X878" i="1"/>
  <c r="Y878" i="1"/>
  <c r="Z878" i="1"/>
  <c r="AA878" i="1"/>
  <c r="AC878" i="1" s="1"/>
  <c r="AB878" i="1"/>
  <c r="X879" i="1"/>
  <c r="Y879" i="1"/>
  <c r="Z879" i="1"/>
  <c r="AA879" i="1"/>
  <c r="AC879" i="1" s="1"/>
  <c r="AB879" i="1"/>
  <c r="X880" i="1"/>
  <c r="Y880" i="1"/>
  <c r="Z880" i="1"/>
  <c r="AA880" i="1"/>
  <c r="AC880" i="1" s="1"/>
  <c r="AB880" i="1"/>
  <c r="X881" i="1"/>
  <c r="Y881" i="1"/>
  <c r="Z881" i="1"/>
  <c r="AA881" i="1"/>
  <c r="AC881" i="1" s="1"/>
  <c r="AB881" i="1"/>
  <c r="X882" i="1"/>
  <c r="Y882" i="1"/>
  <c r="Z882" i="1"/>
  <c r="AA882" i="1"/>
  <c r="AC882" i="1" s="1"/>
  <c r="AB882" i="1"/>
  <c r="X883" i="1"/>
  <c r="Y883" i="1"/>
  <c r="Z883" i="1"/>
  <c r="AA883" i="1"/>
  <c r="AC883" i="1" s="1"/>
  <c r="AB883" i="1"/>
  <c r="X884" i="1"/>
  <c r="Y884" i="1"/>
  <c r="Z884" i="1"/>
  <c r="AA884" i="1"/>
  <c r="AC884" i="1" s="1"/>
  <c r="AB884" i="1"/>
  <c r="X885" i="1"/>
  <c r="Y885" i="1"/>
  <c r="Z885" i="1"/>
  <c r="AA885" i="1"/>
  <c r="AC885" i="1" s="1"/>
  <c r="AB885" i="1"/>
  <c r="X886" i="1"/>
  <c r="Y886" i="1"/>
  <c r="Z886" i="1"/>
  <c r="AA886" i="1"/>
  <c r="AC886" i="1" s="1"/>
  <c r="AB886" i="1"/>
  <c r="X887" i="1"/>
  <c r="Y887" i="1"/>
  <c r="Z887" i="1"/>
  <c r="AA887" i="1"/>
  <c r="AC887" i="1" s="1"/>
  <c r="AB887" i="1"/>
  <c r="X888" i="1"/>
  <c r="Y888" i="1"/>
  <c r="Z888" i="1"/>
  <c r="AA888" i="1"/>
  <c r="AC888" i="1" s="1"/>
  <c r="AB888" i="1"/>
  <c r="X889" i="1"/>
  <c r="Y889" i="1"/>
  <c r="Z889" i="1"/>
  <c r="AA889" i="1"/>
  <c r="AC889" i="1" s="1"/>
  <c r="AB889" i="1"/>
  <c r="X890" i="1"/>
  <c r="Y890" i="1"/>
  <c r="Z890" i="1"/>
  <c r="AA890" i="1"/>
  <c r="AC890" i="1" s="1"/>
  <c r="AB890" i="1"/>
  <c r="X891" i="1"/>
  <c r="Y891" i="1"/>
  <c r="Z891" i="1"/>
  <c r="AA891" i="1"/>
  <c r="AC891" i="1" s="1"/>
  <c r="AB891" i="1"/>
  <c r="X892" i="1"/>
  <c r="Y892" i="1"/>
  <c r="Z892" i="1"/>
  <c r="AA892" i="1"/>
  <c r="AC892" i="1" s="1"/>
  <c r="AB892" i="1"/>
  <c r="X893" i="1"/>
  <c r="Y893" i="1"/>
  <c r="Z893" i="1"/>
  <c r="AA893" i="1"/>
  <c r="AC893" i="1" s="1"/>
  <c r="AB893" i="1"/>
  <c r="X894" i="1"/>
  <c r="Y894" i="1"/>
  <c r="Z894" i="1"/>
  <c r="AA894" i="1"/>
  <c r="AC894" i="1" s="1"/>
  <c r="AB894" i="1"/>
  <c r="X895" i="1"/>
  <c r="Y895" i="1"/>
  <c r="Z895" i="1"/>
  <c r="AA895" i="1"/>
  <c r="AC895" i="1" s="1"/>
  <c r="AB895" i="1"/>
  <c r="X896" i="1"/>
  <c r="Y896" i="1"/>
  <c r="Z896" i="1"/>
  <c r="AA896" i="1"/>
  <c r="AC896" i="1" s="1"/>
  <c r="AB896" i="1"/>
  <c r="X897" i="1"/>
  <c r="Y897" i="1"/>
  <c r="Z897" i="1"/>
  <c r="AA897" i="1"/>
  <c r="AC897" i="1" s="1"/>
  <c r="AB897" i="1"/>
  <c r="X898" i="1"/>
  <c r="Y898" i="1"/>
  <c r="Z898" i="1"/>
  <c r="AA898" i="1"/>
  <c r="AC898" i="1" s="1"/>
  <c r="AB898" i="1"/>
  <c r="X899" i="1"/>
  <c r="Y899" i="1"/>
  <c r="Z899" i="1"/>
  <c r="AA899" i="1"/>
  <c r="AC899" i="1" s="1"/>
  <c r="AB899" i="1"/>
  <c r="X900" i="1"/>
  <c r="Y900" i="1"/>
  <c r="Z900" i="1"/>
  <c r="AA900" i="1"/>
  <c r="AC900" i="1" s="1"/>
  <c r="AB900" i="1"/>
  <c r="X901" i="1"/>
  <c r="Y901" i="1"/>
  <c r="Z901" i="1"/>
  <c r="AA901" i="1"/>
  <c r="AC901" i="1" s="1"/>
  <c r="AB901" i="1"/>
  <c r="X902" i="1"/>
  <c r="Y902" i="1"/>
  <c r="Z902" i="1"/>
  <c r="AA902" i="1"/>
  <c r="AC902" i="1" s="1"/>
  <c r="AB902" i="1"/>
  <c r="X903" i="1"/>
  <c r="Y903" i="1"/>
  <c r="Z903" i="1"/>
  <c r="AA903" i="1"/>
  <c r="AC903" i="1" s="1"/>
  <c r="AB903" i="1"/>
  <c r="X904" i="1"/>
  <c r="Y904" i="1"/>
  <c r="Z904" i="1"/>
  <c r="AA904" i="1"/>
  <c r="AC904" i="1" s="1"/>
  <c r="AB904" i="1"/>
  <c r="X905" i="1"/>
  <c r="Y905" i="1"/>
  <c r="Z905" i="1"/>
  <c r="AA905" i="1"/>
  <c r="AC905" i="1" s="1"/>
  <c r="AB905" i="1"/>
  <c r="X906" i="1"/>
  <c r="Y906" i="1"/>
  <c r="Z906" i="1"/>
  <c r="AA906" i="1"/>
  <c r="AC906" i="1" s="1"/>
  <c r="AB906" i="1"/>
  <c r="X907" i="1"/>
  <c r="Y907" i="1"/>
  <c r="Z907" i="1"/>
  <c r="AA907" i="1"/>
  <c r="AC907" i="1" s="1"/>
  <c r="AB907" i="1"/>
  <c r="X908" i="1"/>
  <c r="Y908" i="1"/>
  <c r="Z908" i="1"/>
  <c r="AA908" i="1"/>
  <c r="AC908" i="1" s="1"/>
  <c r="AB908" i="1"/>
  <c r="X909" i="1"/>
  <c r="Y909" i="1"/>
  <c r="Z909" i="1"/>
  <c r="AA909" i="1"/>
  <c r="AC909" i="1" s="1"/>
  <c r="AB909" i="1"/>
  <c r="X910" i="1"/>
  <c r="Y910" i="1"/>
  <c r="Z910" i="1"/>
  <c r="AA910" i="1"/>
  <c r="AC910" i="1" s="1"/>
  <c r="AB910" i="1"/>
  <c r="X911" i="1"/>
  <c r="Y911" i="1"/>
  <c r="Z911" i="1"/>
  <c r="AA911" i="1"/>
  <c r="AC911" i="1" s="1"/>
  <c r="AB911" i="1"/>
  <c r="X912" i="1"/>
  <c r="Y912" i="1"/>
  <c r="Z912" i="1"/>
  <c r="AA912" i="1"/>
  <c r="AC912" i="1" s="1"/>
  <c r="AB912" i="1"/>
  <c r="X913" i="1"/>
  <c r="Y913" i="1"/>
  <c r="Z913" i="1"/>
  <c r="AA913" i="1"/>
  <c r="AC913" i="1" s="1"/>
  <c r="AB913" i="1"/>
  <c r="X914" i="1"/>
  <c r="Y914" i="1"/>
  <c r="Z914" i="1"/>
  <c r="AA914" i="1"/>
  <c r="AC914" i="1" s="1"/>
  <c r="AB914" i="1"/>
  <c r="X915" i="1"/>
  <c r="Y915" i="1"/>
  <c r="Z915" i="1"/>
  <c r="AA915" i="1"/>
  <c r="AC915" i="1" s="1"/>
  <c r="AB915" i="1"/>
  <c r="X916" i="1"/>
  <c r="Y916" i="1"/>
  <c r="Z916" i="1"/>
  <c r="AA916" i="1"/>
  <c r="AC916" i="1" s="1"/>
  <c r="AB916" i="1"/>
  <c r="X917" i="1"/>
  <c r="Y917" i="1"/>
  <c r="Z917" i="1"/>
  <c r="AA917" i="1"/>
  <c r="AC917" i="1" s="1"/>
  <c r="AB917" i="1"/>
  <c r="X918" i="1"/>
  <c r="Y918" i="1"/>
  <c r="Z918" i="1"/>
  <c r="AA918" i="1"/>
  <c r="AC918" i="1" s="1"/>
  <c r="AB918" i="1"/>
  <c r="X919" i="1"/>
  <c r="Y919" i="1"/>
  <c r="Z919" i="1"/>
  <c r="AA919" i="1"/>
  <c r="AC919" i="1" s="1"/>
  <c r="AB919" i="1"/>
  <c r="X920" i="1"/>
  <c r="Y920" i="1"/>
  <c r="Z920" i="1"/>
  <c r="AA920" i="1"/>
  <c r="AC920" i="1" s="1"/>
  <c r="AB920" i="1"/>
  <c r="X921" i="1"/>
  <c r="Y921" i="1"/>
  <c r="Z921" i="1"/>
  <c r="AA921" i="1"/>
  <c r="AC921" i="1" s="1"/>
  <c r="AB921" i="1"/>
  <c r="X922" i="1"/>
  <c r="Y922" i="1"/>
  <c r="Z922" i="1"/>
  <c r="AA922" i="1"/>
  <c r="AC922" i="1" s="1"/>
  <c r="AB922" i="1"/>
  <c r="X923" i="1"/>
  <c r="Y923" i="1"/>
  <c r="Z923" i="1"/>
  <c r="AA923" i="1"/>
  <c r="AC923" i="1" s="1"/>
  <c r="AB923" i="1"/>
  <c r="X924" i="1"/>
  <c r="Y924" i="1"/>
  <c r="Z924" i="1"/>
  <c r="AA924" i="1"/>
  <c r="AC924" i="1" s="1"/>
  <c r="AB924" i="1"/>
  <c r="X925" i="1"/>
  <c r="Y925" i="1"/>
  <c r="Z925" i="1"/>
  <c r="AA925" i="1"/>
  <c r="AC925" i="1" s="1"/>
  <c r="AB925" i="1"/>
  <c r="X926" i="1"/>
  <c r="Y926" i="1"/>
  <c r="Z926" i="1"/>
  <c r="AA926" i="1"/>
  <c r="AC926" i="1" s="1"/>
  <c r="AB926" i="1"/>
  <c r="X927" i="1"/>
  <c r="Y927" i="1"/>
  <c r="Z927" i="1"/>
  <c r="AA927" i="1"/>
  <c r="AC927" i="1" s="1"/>
  <c r="AB927" i="1"/>
  <c r="X928" i="1"/>
  <c r="Y928" i="1"/>
  <c r="Z928" i="1"/>
  <c r="AA928" i="1"/>
  <c r="AC928" i="1" s="1"/>
  <c r="AB928" i="1"/>
  <c r="X929" i="1"/>
  <c r="Y929" i="1"/>
  <c r="Z929" i="1"/>
  <c r="AA929" i="1"/>
  <c r="AC929" i="1" s="1"/>
  <c r="AB929" i="1"/>
  <c r="X930" i="1"/>
  <c r="Y930" i="1"/>
  <c r="Z930" i="1"/>
  <c r="AA930" i="1"/>
  <c r="AC930" i="1" s="1"/>
  <c r="AB930" i="1"/>
  <c r="X931" i="1"/>
  <c r="Y931" i="1"/>
  <c r="Z931" i="1"/>
  <c r="AA931" i="1"/>
  <c r="AC931" i="1" s="1"/>
  <c r="AB931" i="1"/>
  <c r="X932" i="1"/>
  <c r="Y932" i="1"/>
  <c r="Z932" i="1"/>
  <c r="AA932" i="1"/>
  <c r="AC932" i="1" s="1"/>
  <c r="AB932" i="1"/>
  <c r="X933" i="1"/>
  <c r="Y933" i="1"/>
  <c r="Z933" i="1"/>
  <c r="AA933" i="1"/>
  <c r="AC933" i="1" s="1"/>
  <c r="AB933" i="1"/>
  <c r="X934" i="1"/>
  <c r="Y934" i="1"/>
  <c r="Z934" i="1"/>
  <c r="AA934" i="1"/>
  <c r="AC934" i="1" s="1"/>
  <c r="AB934" i="1"/>
  <c r="X935" i="1"/>
  <c r="Y935" i="1"/>
  <c r="Z935" i="1"/>
  <c r="AA935" i="1"/>
  <c r="AC935" i="1" s="1"/>
  <c r="AB935" i="1"/>
  <c r="X936" i="1"/>
  <c r="Y936" i="1"/>
  <c r="Z936" i="1"/>
  <c r="AA936" i="1"/>
  <c r="AC936" i="1" s="1"/>
  <c r="AB936" i="1"/>
  <c r="X937" i="1"/>
  <c r="Y937" i="1"/>
  <c r="Z937" i="1"/>
  <c r="AA937" i="1"/>
  <c r="AC937" i="1" s="1"/>
  <c r="AB937" i="1"/>
  <c r="X938" i="1"/>
  <c r="Y938" i="1"/>
  <c r="Z938" i="1"/>
  <c r="AA938" i="1"/>
  <c r="AC938" i="1" s="1"/>
  <c r="AB938" i="1"/>
  <c r="X939" i="1"/>
  <c r="Y939" i="1"/>
  <c r="Z939" i="1"/>
  <c r="AA939" i="1"/>
  <c r="AC939" i="1" s="1"/>
  <c r="AB939" i="1"/>
  <c r="X940" i="1"/>
  <c r="Y940" i="1"/>
  <c r="Z940" i="1"/>
  <c r="AA940" i="1"/>
  <c r="AC940" i="1" s="1"/>
  <c r="AB940" i="1"/>
  <c r="X941" i="1"/>
  <c r="Y941" i="1"/>
  <c r="Z941" i="1"/>
  <c r="AA941" i="1"/>
  <c r="AC941" i="1" s="1"/>
  <c r="AB941" i="1"/>
  <c r="X942" i="1"/>
  <c r="Y942" i="1"/>
  <c r="Z942" i="1"/>
  <c r="AA942" i="1"/>
  <c r="AC942" i="1" s="1"/>
  <c r="AB942" i="1"/>
  <c r="X943" i="1"/>
  <c r="Y943" i="1"/>
  <c r="Z943" i="1"/>
  <c r="AA943" i="1"/>
  <c r="AC943" i="1" s="1"/>
  <c r="AB943" i="1"/>
  <c r="X944" i="1"/>
  <c r="Y944" i="1"/>
  <c r="Z944" i="1"/>
  <c r="AA944" i="1"/>
  <c r="AC944" i="1" s="1"/>
  <c r="AB944" i="1"/>
  <c r="X945" i="1"/>
  <c r="Y945" i="1"/>
  <c r="Z945" i="1"/>
  <c r="AA945" i="1"/>
  <c r="AC945" i="1" s="1"/>
  <c r="AB945" i="1"/>
  <c r="X946" i="1"/>
  <c r="Y946" i="1"/>
  <c r="Z946" i="1"/>
  <c r="AA946" i="1"/>
  <c r="AC946" i="1" s="1"/>
  <c r="AB946" i="1"/>
  <c r="X947" i="1"/>
  <c r="Y947" i="1"/>
  <c r="Z947" i="1"/>
  <c r="AA947" i="1"/>
  <c r="AC947" i="1" s="1"/>
  <c r="AB947" i="1"/>
  <c r="X948" i="1"/>
  <c r="Y948" i="1"/>
  <c r="Z948" i="1"/>
  <c r="AA948" i="1"/>
  <c r="AC948" i="1" s="1"/>
  <c r="AB948" i="1"/>
  <c r="X949" i="1"/>
  <c r="Y949" i="1"/>
  <c r="Z949" i="1"/>
  <c r="AA949" i="1"/>
  <c r="AC949" i="1" s="1"/>
  <c r="AB949" i="1"/>
  <c r="X950" i="1"/>
  <c r="Y950" i="1"/>
  <c r="Z950" i="1"/>
  <c r="AA950" i="1"/>
  <c r="AC950" i="1" s="1"/>
  <c r="AB950" i="1"/>
  <c r="X951" i="1"/>
  <c r="Y951" i="1"/>
  <c r="Z951" i="1"/>
  <c r="AA951" i="1"/>
  <c r="AC951" i="1" s="1"/>
  <c r="AB951" i="1"/>
  <c r="X952" i="1"/>
  <c r="Y952" i="1"/>
  <c r="Z952" i="1"/>
  <c r="AA952" i="1"/>
  <c r="AC952" i="1" s="1"/>
  <c r="AB952" i="1"/>
  <c r="X953" i="1"/>
  <c r="Y953" i="1"/>
  <c r="Z953" i="1"/>
  <c r="AA953" i="1"/>
  <c r="AC953" i="1" s="1"/>
  <c r="AB953" i="1"/>
  <c r="X954" i="1"/>
  <c r="Y954" i="1"/>
  <c r="Z954" i="1"/>
  <c r="AA954" i="1"/>
  <c r="AC954" i="1" s="1"/>
  <c r="AB954" i="1"/>
  <c r="X955" i="1"/>
  <c r="Y955" i="1"/>
  <c r="Z955" i="1"/>
  <c r="AA955" i="1"/>
  <c r="AC955" i="1" s="1"/>
  <c r="AB955" i="1"/>
  <c r="X956" i="1"/>
  <c r="Y956" i="1"/>
  <c r="Z956" i="1"/>
  <c r="AA956" i="1"/>
  <c r="AC956" i="1" s="1"/>
  <c r="AB956" i="1"/>
  <c r="X957" i="1"/>
  <c r="Y957" i="1"/>
  <c r="Z957" i="1"/>
  <c r="AA957" i="1"/>
  <c r="AC957" i="1" s="1"/>
  <c r="AB957" i="1"/>
  <c r="X958" i="1"/>
  <c r="Y958" i="1"/>
  <c r="Z958" i="1"/>
  <c r="AA958" i="1"/>
  <c r="AC958" i="1" s="1"/>
  <c r="AB958" i="1"/>
  <c r="X959" i="1"/>
  <c r="Y959" i="1"/>
  <c r="Z959" i="1"/>
  <c r="AA959" i="1"/>
  <c r="AC959" i="1" s="1"/>
  <c r="AB959" i="1"/>
  <c r="X960" i="1"/>
  <c r="Y960" i="1"/>
  <c r="Z960" i="1"/>
  <c r="AA960" i="1"/>
  <c r="AC960" i="1" s="1"/>
  <c r="AB960" i="1"/>
  <c r="X961" i="1"/>
  <c r="Y961" i="1"/>
  <c r="Z961" i="1"/>
  <c r="AA961" i="1"/>
  <c r="AC961" i="1" s="1"/>
  <c r="AB961" i="1"/>
  <c r="X962" i="1"/>
  <c r="Y962" i="1"/>
  <c r="Z962" i="1"/>
  <c r="AA962" i="1"/>
  <c r="AC962" i="1" s="1"/>
  <c r="AB962" i="1"/>
  <c r="X963" i="1"/>
  <c r="Y963" i="1"/>
  <c r="Z963" i="1"/>
  <c r="AA963" i="1"/>
  <c r="AC963" i="1" s="1"/>
  <c r="AB963" i="1"/>
  <c r="X964" i="1"/>
  <c r="Y964" i="1"/>
  <c r="Z964" i="1"/>
  <c r="AA964" i="1"/>
  <c r="AC964" i="1" s="1"/>
  <c r="AB964" i="1"/>
  <c r="X965" i="1"/>
  <c r="Y965" i="1"/>
  <c r="Z965" i="1"/>
  <c r="AA965" i="1"/>
  <c r="AC965" i="1" s="1"/>
  <c r="AB965" i="1"/>
  <c r="X966" i="1"/>
  <c r="Y966" i="1"/>
  <c r="Z966" i="1"/>
  <c r="AA966" i="1"/>
  <c r="AC966" i="1" s="1"/>
  <c r="AB966" i="1"/>
  <c r="X967" i="1"/>
  <c r="Y967" i="1"/>
  <c r="Z967" i="1"/>
  <c r="AA967" i="1"/>
  <c r="AC967" i="1" s="1"/>
  <c r="AB967" i="1"/>
  <c r="X968" i="1"/>
  <c r="Y968" i="1"/>
  <c r="Z968" i="1"/>
  <c r="AA968" i="1"/>
  <c r="AC968" i="1" s="1"/>
  <c r="AB968" i="1"/>
  <c r="X969" i="1"/>
  <c r="Y969" i="1"/>
  <c r="Z969" i="1"/>
  <c r="AA969" i="1"/>
  <c r="AC969" i="1" s="1"/>
  <c r="AB969" i="1"/>
  <c r="X970" i="1"/>
  <c r="Y970" i="1"/>
  <c r="Z970" i="1"/>
  <c r="AA970" i="1"/>
  <c r="AC970" i="1" s="1"/>
  <c r="AB970" i="1"/>
  <c r="X971" i="1"/>
  <c r="Y971" i="1"/>
  <c r="Z971" i="1"/>
  <c r="AA971" i="1"/>
  <c r="AC971" i="1" s="1"/>
  <c r="AB971" i="1"/>
  <c r="X972" i="1"/>
  <c r="Y972" i="1"/>
  <c r="Z972" i="1"/>
  <c r="AA972" i="1"/>
  <c r="AC972" i="1" s="1"/>
  <c r="AB972" i="1"/>
  <c r="X973" i="1"/>
  <c r="Y973" i="1"/>
  <c r="Z973" i="1"/>
  <c r="AA973" i="1"/>
  <c r="AC973" i="1" s="1"/>
  <c r="AB973" i="1"/>
  <c r="X974" i="1"/>
  <c r="Y974" i="1"/>
  <c r="Z974" i="1"/>
  <c r="AA974" i="1"/>
  <c r="AC974" i="1" s="1"/>
  <c r="AB974" i="1"/>
  <c r="X975" i="1"/>
  <c r="Y975" i="1"/>
  <c r="Z975" i="1"/>
  <c r="AA975" i="1"/>
  <c r="AC975" i="1" s="1"/>
  <c r="AB975" i="1"/>
  <c r="X976" i="1"/>
  <c r="Y976" i="1"/>
  <c r="Z976" i="1"/>
  <c r="AA976" i="1"/>
  <c r="AC976" i="1" s="1"/>
  <c r="AB976" i="1"/>
  <c r="X977" i="1"/>
  <c r="Y977" i="1"/>
  <c r="Z977" i="1"/>
  <c r="AA977" i="1"/>
  <c r="AC977" i="1" s="1"/>
  <c r="AB977" i="1"/>
  <c r="X978" i="1"/>
  <c r="Y978" i="1"/>
  <c r="Z978" i="1"/>
  <c r="AA978" i="1"/>
  <c r="AC978" i="1" s="1"/>
  <c r="AB978" i="1"/>
  <c r="X979" i="1"/>
  <c r="Y979" i="1"/>
  <c r="Z979" i="1"/>
  <c r="AA979" i="1"/>
  <c r="AC979" i="1" s="1"/>
  <c r="AB979" i="1"/>
  <c r="X980" i="1"/>
  <c r="Y980" i="1"/>
  <c r="Z980" i="1"/>
  <c r="AA980" i="1"/>
  <c r="AC980" i="1" s="1"/>
  <c r="AB980" i="1"/>
  <c r="X981" i="1"/>
  <c r="Y981" i="1"/>
  <c r="Z981" i="1"/>
  <c r="AA981" i="1"/>
  <c r="AC981" i="1" s="1"/>
  <c r="AB981" i="1"/>
  <c r="X982" i="1"/>
  <c r="Y982" i="1"/>
  <c r="Z982" i="1"/>
  <c r="AA982" i="1"/>
  <c r="AC982" i="1" s="1"/>
  <c r="AB982" i="1"/>
  <c r="X983" i="1"/>
  <c r="Y983" i="1"/>
  <c r="Z983" i="1"/>
  <c r="AA983" i="1"/>
  <c r="AC983" i="1" s="1"/>
  <c r="AB983" i="1"/>
  <c r="X984" i="1"/>
  <c r="Y984" i="1"/>
  <c r="Z984" i="1"/>
  <c r="AA984" i="1"/>
  <c r="AC984" i="1" s="1"/>
  <c r="AB984" i="1"/>
  <c r="X985" i="1"/>
  <c r="Y985" i="1"/>
  <c r="Z985" i="1"/>
  <c r="AA985" i="1"/>
  <c r="AC985" i="1" s="1"/>
  <c r="AB985" i="1"/>
  <c r="X986" i="1"/>
  <c r="Y986" i="1"/>
  <c r="Z986" i="1"/>
  <c r="AA986" i="1"/>
  <c r="AC986" i="1" s="1"/>
  <c r="AB986" i="1"/>
  <c r="X987" i="1"/>
  <c r="Y987" i="1"/>
  <c r="Z987" i="1"/>
  <c r="AA987" i="1"/>
  <c r="AC987" i="1" s="1"/>
  <c r="AB987" i="1"/>
  <c r="X988" i="1"/>
  <c r="Y988" i="1"/>
  <c r="Z988" i="1"/>
  <c r="AA988" i="1"/>
  <c r="AC988" i="1" s="1"/>
  <c r="AB988" i="1"/>
  <c r="X989" i="1"/>
  <c r="Y989" i="1"/>
  <c r="Z989" i="1"/>
  <c r="AA989" i="1"/>
  <c r="AC989" i="1" s="1"/>
  <c r="AB989" i="1"/>
  <c r="X990" i="1"/>
  <c r="Y990" i="1"/>
  <c r="Z990" i="1"/>
  <c r="AA990" i="1"/>
  <c r="AC990" i="1" s="1"/>
  <c r="AB990" i="1"/>
  <c r="X991" i="1"/>
  <c r="Y991" i="1"/>
  <c r="Z991" i="1"/>
  <c r="AA991" i="1"/>
  <c r="AC991" i="1" s="1"/>
  <c r="AB991" i="1"/>
  <c r="X992" i="1"/>
  <c r="Y992" i="1"/>
  <c r="Z992" i="1"/>
  <c r="AA992" i="1"/>
  <c r="AC992" i="1" s="1"/>
  <c r="AB992" i="1"/>
  <c r="X993" i="1"/>
  <c r="Y993" i="1"/>
  <c r="Z993" i="1"/>
  <c r="AA993" i="1"/>
  <c r="AC993" i="1" s="1"/>
  <c r="AB993" i="1"/>
  <c r="X994" i="1"/>
  <c r="Y994" i="1"/>
  <c r="Z994" i="1"/>
  <c r="AA994" i="1"/>
  <c r="AC994" i="1" s="1"/>
  <c r="AB994" i="1"/>
  <c r="X995" i="1"/>
  <c r="Y995" i="1"/>
  <c r="Z995" i="1"/>
  <c r="AA995" i="1"/>
  <c r="AC995" i="1" s="1"/>
  <c r="AB995" i="1"/>
  <c r="X996" i="1"/>
  <c r="Y996" i="1"/>
  <c r="Z996" i="1"/>
  <c r="AA996" i="1"/>
  <c r="AC996" i="1" s="1"/>
  <c r="AB996" i="1"/>
  <c r="X997" i="1"/>
  <c r="Y997" i="1"/>
  <c r="Z997" i="1"/>
  <c r="AA997" i="1"/>
  <c r="AC997" i="1" s="1"/>
  <c r="AB997" i="1"/>
  <c r="X998" i="1"/>
  <c r="Y998" i="1"/>
  <c r="Z998" i="1"/>
  <c r="AA998" i="1"/>
  <c r="AC998" i="1" s="1"/>
  <c r="AB998" i="1"/>
  <c r="X999" i="1"/>
  <c r="Y999" i="1"/>
  <c r="Z999" i="1"/>
  <c r="AA999" i="1"/>
  <c r="AC999" i="1" s="1"/>
  <c r="AB999" i="1"/>
  <c r="X1000" i="1"/>
  <c r="Y1000" i="1"/>
  <c r="Z1000" i="1"/>
  <c r="AA1000" i="1"/>
  <c r="AC1000" i="1" s="1"/>
  <c r="AB1000" i="1"/>
  <c r="X1001" i="1"/>
  <c r="Y1001" i="1"/>
  <c r="Z1001" i="1"/>
  <c r="AA1001" i="1"/>
  <c r="AC1001" i="1" s="1"/>
  <c r="AB1001" i="1"/>
  <c r="X1002" i="1"/>
  <c r="Y1002" i="1"/>
  <c r="Z1002" i="1"/>
  <c r="AA1002" i="1"/>
  <c r="AC1002" i="1" s="1"/>
  <c r="AB1002" i="1"/>
  <c r="X1003" i="1"/>
  <c r="Y1003" i="1"/>
  <c r="Z1003" i="1"/>
  <c r="AA1003" i="1"/>
  <c r="AC1003" i="1" s="1"/>
  <c r="AB1003" i="1"/>
  <c r="X1004" i="1"/>
  <c r="Y1004" i="1"/>
  <c r="Z1004" i="1"/>
  <c r="AA1004" i="1"/>
  <c r="AC1004" i="1" s="1"/>
  <c r="AB1004" i="1"/>
  <c r="X1005" i="1"/>
  <c r="Y1005" i="1"/>
  <c r="Z1005" i="1"/>
  <c r="AA1005" i="1"/>
  <c r="AC1005" i="1" s="1"/>
  <c r="AB1005" i="1"/>
  <c r="X1006" i="1"/>
  <c r="Y1006" i="1"/>
  <c r="Z1006" i="1"/>
  <c r="AA1006" i="1"/>
  <c r="AC1006" i="1" s="1"/>
  <c r="AB1006" i="1"/>
  <c r="X1007" i="1"/>
  <c r="Y1007" i="1"/>
  <c r="Z1007" i="1"/>
  <c r="AA1007" i="1"/>
  <c r="AC1007" i="1" s="1"/>
  <c r="AB1007" i="1"/>
  <c r="X1008" i="1"/>
  <c r="Y1008" i="1"/>
  <c r="Z1008" i="1"/>
  <c r="AA1008" i="1"/>
  <c r="AC1008" i="1" s="1"/>
  <c r="AB1008" i="1"/>
  <c r="X1009" i="1"/>
  <c r="Y1009" i="1"/>
  <c r="Z1009" i="1"/>
  <c r="AA1009" i="1"/>
  <c r="AC1009" i="1" s="1"/>
  <c r="AB1009" i="1"/>
  <c r="X1010" i="1"/>
  <c r="Y1010" i="1"/>
  <c r="Z1010" i="1"/>
  <c r="AA1010" i="1"/>
  <c r="AC1010" i="1" s="1"/>
  <c r="AB1010" i="1"/>
  <c r="X1011" i="1"/>
  <c r="Y1011" i="1"/>
  <c r="Z1011" i="1"/>
  <c r="AA1011" i="1"/>
  <c r="AC1011" i="1" s="1"/>
  <c r="AB1011" i="1"/>
  <c r="X1012" i="1"/>
  <c r="Y1012" i="1"/>
  <c r="Z1012" i="1"/>
  <c r="AA1012" i="1"/>
  <c r="AC1012" i="1" s="1"/>
  <c r="AB1012" i="1"/>
  <c r="X1013" i="1"/>
  <c r="Y1013" i="1"/>
  <c r="Z1013" i="1"/>
  <c r="AA1013" i="1"/>
  <c r="AC1013" i="1" s="1"/>
  <c r="AB1013" i="1"/>
  <c r="X1014" i="1"/>
  <c r="Y1014" i="1"/>
  <c r="Z1014" i="1"/>
  <c r="AA1014" i="1"/>
  <c r="AC1014" i="1" s="1"/>
  <c r="AB1014" i="1"/>
  <c r="X1015" i="1"/>
  <c r="Y1015" i="1"/>
  <c r="Z1015" i="1"/>
  <c r="AA1015" i="1"/>
  <c r="AC1015" i="1" s="1"/>
  <c r="AB1015" i="1"/>
  <c r="X1016" i="1"/>
  <c r="Y1016" i="1"/>
  <c r="Z1016" i="1"/>
  <c r="AA1016" i="1"/>
  <c r="AC1016" i="1" s="1"/>
  <c r="AB1016" i="1"/>
  <c r="X1017" i="1"/>
  <c r="Y1017" i="1"/>
  <c r="Z1017" i="1"/>
  <c r="AA1017" i="1"/>
  <c r="AC1017" i="1" s="1"/>
  <c r="AB1017" i="1"/>
  <c r="X1018" i="1"/>
  <c r="Y1018" i="1"/>
  <c r="Z1018" i="1"/>
  <c r="AA1018" i="1"/>
  <c r="AC1018" i="1" s="1"/>
  <c r="AB1018" i="1"/>
  <c r="X1019" i="1"/>
  <c r="Y1019" i="1"/>
  <c r="Z1019" i="1"/>
  <c r="AA1019" i="1"/>
  <c r="AC1019" i="1" s="1"/>
  <c r="AB1019" i="1"/>
  <c r="X1020" i="1"/>
  <c r="Y1020" i="1"/>
  <c r="Z1020" i="1"/>
  <c r="AA1020" i="1"/>
  <c r="AC1020" i="1" s="1"/>
  <c r="AB1020" i="1"/>
  <c r="X1021" i="1"/>
  <c r="Y1021" i="1"/>
  <c r="Z1021" i="1"/>
  <c r="AA1021" i="1"/>
  <c r="AC1021" i="1" s="1"/>
  <c r="AB1021" i="1"/>
  <c r="X1022" i="1"/>
  <c r="Y1022" i="1"/>
  <c r="Z1022" i="1"/>
  <c r="AA1022" i="1"/>
  <c r="AC1022" i="1" s="1"/>
  <c r="AB1022" i="1"/>
  <c r="X1023" i="1"/>
  <c r="Y1023" i="1"/>
  <c r="Z1023" i="1"/>
  <c r="AA1023" i="1"/>
  <c r="AC1023" i="1" s="1"/>
  <c r="AB1023" i="1"/>
  <c r="X1024" i="1"/>
  <c r="Y1024" i="1"/>
  <c r="Z1024" i="1"/>
  <c r="AA1024" i="1"/>
  <c r="AC1024" i="1" s="1"/>
  <c r="AB1024" i="1"/>
  <c r="X1025" i="1"/>
  <c r="Y1025" i="1"/>
  <c r="Z1025" i="1"/>
  <c r="AA1025" i="1"/>
  <c r="AC1025" i="1" s="1"/>
  <c r="AB1025" i="1"/>
  <c r="X1026" i="1"/>
  <c r="Y1026" i="1"/>
  <c r="Z1026" i="1"/>
  <c r="AA1026" i="1"/>
  <c r="AC1026" i="1" s="1"/>
  <c r="AB1026" i="1"/>
  <c r="X1027" i="1"/>
  <c r="Y1027" i="1"/>
  <c r="Z1027" i="1"/>
  <c r="AA1027" i="1"/>
  <c r="AC1027" i="1" s="1"/>
  <c r="AB1027" i="1"/>
  <c r="X1028" i="1"/>
  <c r="Y1028" i="1"/>
  <c r="Z1028" i="1"/>
  <c r="AA1028" i="1"/>
  <c r="AC1028" i="1" s="1"/>
  <c r="AB1028" i="1"/>
  <c r="X1029" i="1"/>
  <c r="Y1029" i="1"/>
  <c r="Z1029" i="1"/>
  <c r="AA1029" i="1"/>
  <c r="AC1029" i="1" s="1"/>
  <c r="AB1029" i="1"/>
  <c r="X1030" i="1"/>
  <c r="Y1030" i="1"/>
  <c r="Z1030" i="1"/>
  <c r="AA1030" i="1"/>
  <c r="AC1030" i="1" s="1"/>
  <c r="AB1030" i="1"/>
  <c r="X1031" i="1"/>
  <c r="Y1031" i="1"/>
  <c r="Z1031" i="1"/>
  <c r="AA1031" i="1"/>
  <c r="AC1031" i="1" s="1"/>
  <c r="AB1031" i="1"/>
  <c r="X1032" i="1"/>
  <c r="Y1032" i="1"/>
  <c r="Z1032" i="1"/>
  <c r="AA1032" i="1"/>
  <c r="AC1032" i="1" s="1"/>
  <c r="AB1032" i="1"/>
  <c r="X1033" i="1"/>
  <c r="Y1033" i="1"/>
  <c r="Z1033" i="1"/>
  <c r="AA1033" i="1"/>
  <c r="AC1033" i="1" s="1"/>
  <c r="AB1033" i="1"/>
  <c r="X1034" i="1"/>
  <c r="Y1034" i="1"/>
  <c r="Z1034" i="1"/>
  <c r="AA1034" i="1"/>
  <c r="AC1034" i="1" s="1"/>
  <c r="AB1034" i="1"/>
  <c r="X1035" i="1"/>
  <c r="Y1035" i="1"/>
  <c r="Z1035" i="1"/>
  <c r="AA1035" i="1"/>
  <c r="AC1035" i="1" s="1"/>
  <c r="AB1035" i="1"/>
  <c r="X1036" i="1"/>
  <c r="Y1036" i="1"/>
  <c r="Z1036" i="1"/>
  <c r="AA1036" i="1"/>
  <c r="AC1036" i="1" s="1"/>
  <c r="AB1036" i="1"/>
  <c r="X1037" i="1"/>
  <c r="Y1037" i="1"/>
  <c r="Z1037" i="1"/>
  <c r="AA1037" i="1"/>
  <c r="AC1037" i="1" s="1"/>
  <c r="AB1037" i="1"/>
  <c r="X1038" i="1"/>
  <c r="Y1038" i="1"/>
  <c r="Z1038" i="1"/>
  <c r="AA1038" i="1"/>
  <c r="AC1038" i="1" s="1"/>
  <c r="AB1038" i="1"/>
  <c r="X1039" i="1"/>
  <c r="Y1039" i="1"/>
  <c r="Z1039" i="1"/>
  <c r="AA1039" i="1"/>
  <c r="AC1039" i="1" s="1"/>
  <c r="AB1039" i="1"/>
  <c r="X1040" i="1"/>
  <c r="Y1040" i="1"/>
  <c r="Z1040" i="1"/>
  <c r="AA1040" i="1"/>
  <c r="AC1040" i="1" s="1"/>
  <c r="AB1040" i="1"/>
  <c r="X1041" i="1"/>
  <c r="Y1041" i="1"/>
  <c r="Z1041" i="1"/>
  <c r="AA1041" i="1"/>
  <c r="AC1041" i="1" s="1"/>
  <c r="AB1041" i="1"/>
  <c r="X1042" i="1"/>
  <c r="Y1042" i="1"/>
  <c r="Z1042" i="1"/>
  <c r="AA1042" i="1"/>
  <c r="AC1042" i="1" s="1"/>
  <c r="AB1042" i="1"/>
  <c r="X1043" i="1"/>
  <c r="Y1043" i="1"/>
  <c r="Z1043" i="1"/>
  <c r="AA1043" i="1"/>
  <c r="AC1043" i="1" s="1"/>
  <c r="AB1043" i="1"/>
  <c r="X1044" i="1"/>
  <c r="Y1044" i="1"/>
  <c r="Z1044" i="1"/>
  <c r="AA1044" i="1"/>
  <c r="AC1044" i="1" s="1"/>
  <c r="AB1044" i="1"/>
  <c r="X1045" i="1"/>
  <c r="Y1045" i="1"/>
  <c r="Z1045" i="1"/>
  <c r="AA1045" i="1"/>
  <c r="AC1045" i="1" s="1"/>
  <c r="AB1045" i="1"/>
  <c r="X1046" i="1"/>
  <c r="Y1046" i="1"/>
  <c r="Z1046" i="1"/>
  <c r="AA1046" i="1"/>
  <c r="AC1046" i="1" s="1"/>
  <c r="AB1046" i="1"/>
  <c r="X1047" i="1"/>
  <c r="Y1047" i="1"/>
  <c r="Z1047" i="1"/>
  <c r="AA1047" i="1"/>
  <c r="AC1047" i="1" s="1"/>
  <c r="AB1047" i="1"/>
  <c r="X1048" i="1"/>
  <c r="Y1048" i="1"/>
  <c r="Z1048" i="1"/>
  <c r="AA1048" i="1"/>
  <c r="AC1048" i="1" s="1"/>
  <c r="AB1048" i="1"/>
  <c r="X1049" i="1"/>
  <c r="Y1049" i="1"/>
  <c r="Z1049" i="1"/>
  <c r="AA1049" i="1"/>
  <c r="AC1049" i="1" s="1"/>
  <c r="AB1049" i="1"/>
  <c r="X1050" i="1"/>
  <c r="Y1050" i="1"/>
  <c r="Z1050" i="1"/>
  <c r="AA1050" i="1"/>
  <c r="AC1050" i="1" s="1"/>
  <c r="AB1050" i="1"/>
  <c r="X1051" i="1"/>
  <c r="Y1051" i="1"/>
  <c r="Z1051" i="1"/>
  <c r="AA1051" i="1"/>
  <c r="AC1051" i="1" s="1"/>
  <c r="AB1051" i="1"/>
  <c r="X1052" i="1"/>
  <c r="Y1052" i="1"/>
  <c r="Z1052" i="1"/>
  <c r="AA1052" i="1"/>
  <c r="AC1052" i="1" s="1"/>
  <c r="AB1052" i="1"/>
  <c r="X1053" i="1"/>
  <c r="Y1053" i="1"/>
  <c r="Z1053" i="1"/>
  <c r="AA1053" i="1"/>
  <c r="AC1053" i="1" s="1"/>
  <c r="AB1053" i="1"/>
  <c r="X1054" i="1"/>
  <c r="Y1054" i="1"/>
  <c r="Z1054" i="1"/>
  <c r="AA1054" i="1"/>
  <c r="AC1054" i="1" s="1"/>
  <c r="AB1054" i="1"/>
  <c r="X1055" i="1"/>
  <c r="Y1055" i="1"/>
  <c r="Z1055" i="1"/>
  <c r="AA1055" i="1"/>
  <c r="AC1055" i="1" s="1"/>
  <c r="AB1055" i="1"/>
  <c r="X1056" i="1"/>
  <c r="Y1056" i="1"/>
  <c r="Z1056" i="1"/>
  <c r="AA1056" i="1"/>
  <c r="AC1056" i="1" s="1"/>
  <c r="AB1056" i="1"/>
  <c r="X1057" i="1"/>
  <c r="Y1057" i="1"/>
  <c r="Z1057" i="1"/>
  <c r="AA1057" i="1"/>
  <c r="AC1057" i="1" s="1"/>
  <c r="AB1057" i="1"/>
  <c r="X1058" i="1"/>
  <c r="Y1058" i="1"/>
  <c r="Z1058" i="1"/>
  <c r="AA1058" i="1"/>
  <c r="AC1058" i="1" s="1"/>
  <c r="AB1058" i="1"/>
  <c r="X1059" i="1"/>
  <c r="Y1059" i="1"/>
  <c r="Z1059" i="1"/>
  <c r="AA1059" i="1"/>
  <c r="AC1059" i="1" s="1"/>
  <c r="AB1059" i="1"/>
  <c r="X1060" i="1"/>
  <c r="Y1060" i="1"/>
  <c r="Z1060" i="1"/>
  <c r="AA1060" i="1"/>
  <c r="AC1060" i="1" s="1"/>
  <c r="AB1060" i="1"/>
  <c r="X1061" i="1"/>
  <c r="Y1061" i="1"/>
  <c r="Z1061" i="1"/>
  <c r="AA1061" i="1"/>
  <c r="AC1061" i="1" s="1"/>
  <c r="AB1061" i="1"/>
  <c r="X1062" i="1"/>
  <c r="Y1062" i="1"/>
  <c r="Z1062" i="1"/>
  <c r="AA1062" i="1"/>
  <c r="AC1062" i="1" s="1"/>
  <c r="AB1062" i="1"/>
  <c r="X1063" i="1"/>
  <c r="Y1063" i="1"/>
  <c r="Z1063" i="1"/>
  <c r="AA1063" i="1"/>
  <c r="AC1063" i="1" s="1"/>
  <c r="AB1063" i="1"/>
  <c r="X1064" i="1"/>
  <c r="Y1064" i="1"/>
  <c r="Z1064" i="1"/>
  <c r="AA1064" i="1"/>
  <c r="AC1064" i="1" s="1"/>
  <c r="AB1064" i="1"/>
  <c r="X1065" i="1"/>
  <c r="Y1065" i="1"/>
  <c r="Z1065" i="1"/>
  <c r="AA1065" i="1"/>
  <c r="AC1065" i="1" s="1"/>
  <c r="AB1065" i="1"/>
  <c r="X1066" i="1"/>
  <c r="Y1066" i="1"/>
  <c r="Z1066" i="1"/>
  <c r="AA1066" i="1"/>
  <c r="AC1066" i="1" s="1"/>
  <c r="AB1066" i="1"/>
  <c r="X1067" i="1"/>
  <c r="Y1067" i="1"/>
  <c r="Z1067" i="1"/>
  <c r="AA1067" i="1"/>
  <c r="AC1067" i="1" s="1"/>
  <c r="AB1067" i="1"/>
  <c r="X1068" i="1"/>
  <c r="Y1068" i="1"/>
  <c r="Z1068" i="1"/>
  <c r="AA1068" i="1"/>
  <c r="AC1068" i="1" s="1"/>
  <c r="AB1068" i="1"/>
  <c r="X1069" i="1"/>
  <c r="Y1069" i="1"/>
  <c r="Z1069" i="1"/>
  <c r="AA1069" i="1"/>
  <c r="AC1069" i="1" s="1"/>
  <c r="AB1069" i="1"/>
  <c r="X1070" i="1"/>
  <c r="Y1070" i="1"/>
  <c r="Z1070" i="1"/>
  <c r="AA1070" i="1"/>
  <c r="AC1070" i="1" s="1"/>
  <c r="AB1070" i="1"/>
  <c r="X1071" i="1"/>
  <c r="Y1071" i="1"/>
  <c r="Z1071" i="1"/>
  <c r="AA1071" i="1"/>
  <c r="AC1071" i="1" s="1"/>
  <c r="AB1071" i="1"/>
  <c r="X1072" i="1"/>
  <c r="Y1072" i="1"/>
  <c r="Z1072" i="1"/>
  <c r="AA1072" i="1"/>
  <c r="AC1072" i="1" s="1"/>
  <c r="AB1072" i="1"/>
  <c r="X1073" i="1"/>
  <c r="Y1073" i="1"/>
  <c r="Z1073" i="1"/>
  <c r="AA1073" i="1"/>
  <c r="AC1073" i="1" s="1"/>
  <c r="AB1073" i="1"/>
  <c r="X1074" i="1"/>
  <c r="Y1074" i="1"/>
  <c r="Z1074" i="1"/>
  <c r="AA1074" i="1"/>
  <c r="AC1074" i="1" s="1"/>
  <c r="AB1074" i="1"/>
  <c r="X1075" i="1"/>
  <c r="Y1075" i="1"/>
  <c r="Z1075" i="1"/>
  <c r="AA1075" i="1"/>
  <c r="AC1075" i="1" s="1"/>
  <c r="AB1075" i="1"/>
  <c r="X1076" i="1"/>
  <c r="Y1076" i="1"/>
  <c r="Z1076" i="1"/>
  <c r="AA1076" i="1"/>
  <c r="AC1076" i="1" s="1"/>
  <c r="AB1076" i="1"/>
  <c r="X1077" i="1"/>
  <c r="Y1077" i="1"/>
  <c r="Z1077" i="1"/>
  <c r="AA1077" i="1"/>
  <c r="AC1077" i="1" s="1"/>
  <c r="AB1077" i="1"/>
  <c r="X1078" i="1"/>
  <c r="Y1078" i="1"/>
  <c r="Z1078" i="1"/>
  <c r="AA1078" i="1"/>
  <c r="AC1078" i="1" s="1"/>
  <c r="AB1078" i="1"/>
  <c r="X1079" i="1"/>
  <c r="Y1079" i="1"/>
  <c r="Z1079" i="1"/>
  <c r="AA1079" i="1"/>
  <c r="AC1079" i="1" s="1"/>
  <c r="AB1079" i="1"/>
  <c r="X1080" i="1"/>
  <c r="Y1080" i="1"/>
  <c r="Z1080" i="1"/>
  <c r="AA1080" i="1"/>
  <c r="AC1080" i="1" s="1"/>
  <c r="AB1080" i="1"/>
  <c r="X1081" i="1"/>
  <c r="Y1081" i="1"/>
  <c r="Z1081" i="1"/>
  <c r="AA1081" i="1"/>
  <c r="AC1081" i="1" s="1"/>
  <c r="AB1081" i="1"/>
  <c r="X1082" i="1"/>
  <c r="Y1082" i="1"/>
  <c r="Z1082" i="1"/>
  <c r="AA1082" i="1"/>
  <c r="AC1082" i="1" s="1"/>
  <c r="AB1082" i="1"/>
  <c r="X1083" i="1"/>
  <c r="Y1083" i="1"/>
  <c r="Z1083" i="1"/>
  <c r="AA1083" i="1"/>
  <c r="AC1083" i="1" s="1"/>
  <c r="AB1083" i="1"/>
  <c r="X1084" i="1"/>
  <c r="Y1084" i="1"/>
  <c r="Z1084" i="1"/>
  <c r="AA1084" i="1"/>
  <c r="AC1084" i="1" s="1"/>
  <c r="AB1084" i="1"/>
  <c r="X1085" i="1"/>
  <c r="Y1085" i="1"/>
  <c r="Z1085" i="1"/>
  <c r="AA1085" i="1"/>
  <c r="AC1085" i="1" s="1"/>
  <c r="AB1085" i="1"/>
  <c r="X1086" i="1"/>
  <c r="Y1086" i="1"/>
  <c r="Z1086" i="1"/>
  <c r="AA1086" i="1"/>
  <c r="AC1086" i="1" s="1"/>
  <c r="AB1086" i="1"/>
  <c r="X1087" i="1"/>
  <c r="Y1087" i="1"/>
  <c r="Z1087" i="1"/>
  <c r="AA1087" i="1"/>
  <c r="AC1087" i="1" s="1"/>
  <c r="AB1087" i="1"/>
  <c r="X1088" i="1"/>
  <c r="Y1088" i="1"/>
  <c r="Z1088" i="1"/>
  <c r="AA1088" i="1"/>
  <c r="AC1088" i="1" s="1"/>
  <c r="AB1088" i="1"/>
  <c r="X1089" i="1"/>
  <c r="Y1089" i="1"/>
  <c r="Z1089" i="1"/>
  <c r="AA1089" i="1"/>
  <c r="AC1089" i="1" s="1"/>
  <c r="AB1089" i="1"/>
  <c r="X1090" i="1"/>
  <c r="Y1090" i="1"/>
  <c r="Z1090" i="1"/>
  <c r="AA1090" i="1"/>
  <c r="AC1090" i="1" s="1"/>
  <c r="AB1090" i="1"/>
  <c r="X1091" i="1"/>
  <c r="Y1091" i="1"/>
  <c r="Z1091" i="1"/>
  <c r="AA1091" i="1"/>
  <c r="AC1091" i="1" s="1"/>
  <c r="AB1091" i="1"/>
  <c r="X1092" i="1"/>
  <c r="Y1092" i="1"/>
  <c r="Z1092" i="1"/>
  <c r="AA1092" i="1"/>
  <c r="AC1092" i="1" s="1"/>
  <c r="AB1092" i="1"/>
  <c r="X1093" i="1"/>
  <c r="Y1093" i="1"/>
  <c r="Z1093" i="1"/>
  <c r="AA1093" i="1"/>
  <c r="AC1093" i="1" s="1"/>
  <c r="AB1093" i="1"/>
  <c r="X1094" i="1"/>
  <c r="Y1094" i="1"/>
  <c r="Z1094" i="1"/>
  <c r="AA1094" i="1"/>
  <c r="AC1094" i="1" s="1"/>
  <c r="AB1094" i="1"/>
  <c r="X1095" i="1"/>
  <c r="Y1095" i="1"/>
  <c r="Z1095" i="1"/>
  <c r="AA1095" i="1"/>
  <c r="AC1095" i="1" s="1"/>
  <c r="AB1095" i="1"/>
  <c r="X1096" i="1"/>
  <c r="Y1096" i="1"/>
  <c r="Z1096" i="1"/>
  <c r="AA1096" i="1"/>
  <c r="AC1096" i="1" s="1"/>
  <c r="AB1096" i="1"/>
  <c r="X1097" i="1"/>
  <c r="Y1097" i="1"/>
  <c r="Z1097" i="1"/>
  <c r="AA1097" i="1"/>
  <c r="AC1097" i="1" s="1"/>
  <c r="AB1097" i="1"/>
  <c r="X1098" i="1"/>
  <c r="Y1098" i="1"/>
  <c r="Z1098" i="1"/>
  <c r="AA1098" i="1"/>
  <c r="AC1098" i="1" s="1"/>
  <c r="AB1098" i="1"/>
  <c r="X1099" i="1"/>
  <c r="Y1099" i="1"/>
  <c r="Z1099" i="1"/>
  <c r="AA1099" i="1"/>
  <c r="AC1099" i="1" s="1"/>
  <c r="AB1099" i="1"/>
  <c r="X1100" i="1"/>
  <c r="Y1100" i="1"/>
  <c r="Z1100" i="1"/>
  <c r="AA1100" i="1"/>
  <c r="AC1100" i="1" s="1"/>
  <c r="AB1100" i="1"/>
  <c r="X1101" i="1"/>
  <c r="Y1101" i="1"/>
  <c r="Z1101" i="1"/>
  <c r="AA1101" i="1"/>
  <c r="AC1101" i="1" s="1"/>
  <c r="AB1101" i="1"/>
  <c r="X1102" i="1"/>
  <c r="Y1102" i="1"/>
  <c r="Z1102" i="1"/>
  <c r="AA1102" i="1"/>
  <c r="AC1102" i="1" s="1"/>
  <c r="AB1102" i="1"/>
  <c r="X1103" i="1"/>
  <c r="Y1103" i="1"/>
  <c r="Z1103" i="1"/>
  <c r="AA1103" i="1"/>
  <c r="AC1103" i="1" s="1"/>
  <c r="AB1103" i="1"/>
  <c r="X1104" i="1"/>
  <c r="Y1104" i="1"/>
  <c r="Z1104" i="1"/>
  <c r="AA1104" i="1"/>
  <c r="AC1104" i="1" s="1"/>
  <c r="AB1104" i="1"/>
  <c r="X1105" i="1"/>
  <c r="Y1105" i="1"/>
  <c r="Z1105" i="1"/>
  <c r="AA1105" i="1"/>
  <c r="AC1105" i="1" s="1"/>
  <c r="AB1105" i="1"/>
  <c r="X1106" i="1"/>
  <c r="Y1106" i="1"/>
  <c r="Z1106" i="1"/>
  <c r="AA1106" i="1"/>
  <c r="AC1106" i="1" s="1"/>
  <c r="AB1106" i="1"/>
  <c r="X1107" i="1"/>
  <c r="Y1107" i="1"/>
  <c r="Z1107" i="1"/>
  <c r="AA1107" i="1"/>
  <c r="AC1107" i="1" s="1"/>
  <c r="AB1107" i="1"/>
  <c r="X1108" i="1"/>
  <c r="Y1108" i="1"/>
  <c r="Z1108" i="1"/>
  <c r="AA1108" i="1"/>
  <c r="AC1108" i="1" s="1"/>
  <c r="AB1108" i="1"/>
  <c r="X1109" i="1"/>
  <c r="Y1109" i="1"/>
  <c r="Z1109" i="1"/>
  <c r="AA1109" i="1"/>
  <c r="AC1109" i="1" s="1"/>
  <c r="AB1109" i="1"/>
  <c r="X1110" i="1"/>
  <c r="Y1110" i="1"/>
  <c r="Z1110" i="1"/>
  <c r="AA1110" i="1"/>
  <c r="AC1110" i="1" s="1"/>
  <c r="AB1110" i="1"/>
  <c r="X1111" i="1"/>
  <c r="Y1111" i="1"/>
  <c r="Z1111" i="1"/>
  <c r="AA1111" i="1"/>
  <c r="AC1111" i="1" s="1"/>
  <c r="AB1111" i="1"/>
  <c r="X1112" i="1"/>
  <c r="Y1112" i="1"/>
  <c r="Z1112" i="1"/>
  <c r="AA1112" i="1"/>
  <c r="AC1112" i="1" s="1"/>
  <c r="AB1112" i="1"/>
  <c r="X1113" i="1"/>
  <c r="Y1113" i="1"/>
  <c r="Z1113" i="1"/>
  <c r="AA1113" i="1"/>
  <c r="AC1113" i="1" s="1"/>
  <c r="AB1113" i="1"/>
  <c r="X1114" i="1"/>
  <c r="Y1114" i="1"/>
  <c r="Z1114" i="1"/>
  <c r="AA1114" i="1"/>
  <c r="AC1114" i="1" s="1"/>
  <c r="AB1114" i="1"/>
  <c r="X1115" i="1"/>
  <c r="Y1115" i="1"/>
  <c r="Z1115" i="1"/>
  <c r="AA1115" i="1"/>
  <c r="AC1115" i="1" s="1"/>
  <c r="AB1115" i="1"/>
  <c r="X1116" i="1"/>
  <c r="Y1116" i="1"/>
  <c r="Z1116" i="1"/>
  <c r="AA1116" i="1"/>
  <c r="AC1116" i="1" s="1"/>
  <c r="AB1116" i="1"/>
  <c r="X1117" i="1"/>
  <c r="Y1117" i="1"/>
  <c r="Z1117" i="1"/>
  <c r="AA1117" i="1"/>
  <c r="AC1117" i="1" s="1"/>
  <c r="AB1117" i="1"/>
  <c r="X1118" i="1"/>
  <c r="Y1118" i="1"/>
  <c r="Z1118" i="1"/>
  <c r="AA1118" i="1"/>
  <c r="AC1118" i="1" s="1"/>
  <c r="AB1118" i="1"/>
  <c r="X1119" i="1"/>
  <c r="Y1119" i="1"/>
  <c r="Z1119" i="1"/>
  <c r="AA1119" i="1"/>
  <c r="AC1119" i="1" s="1"/>
  <c r="AB1119" i="1"/>
  <c r="X1120" i="1"/>
  <c r="Y1120" i="1"/>
  <c r="Z1120" i="1"/>
  <c r="AA1120" i="1"/>
  <c r="AC1120" i="1" s="1"/>
  <c r="AB1120" i="1"/>
  <c r="X1121" i="1"/>
  <c r="Y1121" i="1"/>
  <c r="Z1121" i="1"/>
  <c r="AA1121" i="1"/>
  <c r="AC1121" i="1" s="1"/>
  <c r="AB1121" i="1"/>
  <c r="X1122" i="1"/>
  <c r="Y1122" i="1"/>
  <c r="Z1122" i="1"/>
  <c r="AA1122" i="1"/>
  <c r="AC1122" i="1" s="1"/>
  <c r="AB1122" i="1"/>
  <c r="X1123" i="1"/>
  <c r="Y1123" i="1"/>
  <c r="Z1123" i="1"/>
  <c r="AA1123" i="1"/>
  <c r="AC1123" i="1" s="1"/>
  <c r="AB1123" i="1"/>
  <c r="X1124" i="1"/>
  <c r="Y1124" i="1"/>
  <c r="Z1124" i="1"/>
  <c r="AA1124" i="1"/>
  <c r="AC1124" i="1" s="1"/>
  <c r="AB1124" i="1"/>
  <c r="X1125" i="1"/>
  <c r="Y1125" i="1"/>
  <c r="Z1125" i="1"/>
  <c r="AA1125" i="1"/>
  <c r="AC1125" i="1" s="1"/>
  <c r="AB1125" i="1"/>
  <c r="X1126" i="1"/>
  <c r="Y1126" i="1"/>
  <c r="Z1126" i="1"/>
  <c r="AA1126" i="1"/>
  <c r="AC1126" i="1" s="1"/>
  <c r="AB1126" i="1"/>
  <c r="X1127" i="1"/>
  <c r="Y1127" i="1"/>
  <c r="Z1127" i="1"/>
  <c r="AA1127" i="1"/>
  <c r="AC1127" i="1" s="1"/>
  <c r="AB1127" i="1"/>
  <c r="X1128" i="1"/>
  <c r="Y1128" i="1"/>
  <c r="Z1128" i="1"/>
  <c r="AA1128" i="1"/>
  <c r="AC1128" i="1" s="1"/>
  <c r="AB1128" i="1"/>
  <c r="X1129" i="1"/>
  <c r="Y1129" i="1"/>
  <c r="Z1129" i="1"/>
  <c r="AA1129" i="1"/>
  <c r="AC1129" i="1" s="1"/>
  <c r="AB1129" i="1"/>
  <c r="X1130" i="1"/>
  <c r="Y1130" i="1"/>
  <c r="Z1130" i="1"/>
  <c r="AA1130" i="1"/>
  <c r="AC1130" i="1" s="1"/>
  <c r="AB1130" i="1"/>
  <c r="X1131" i="1"/>
  <c r="Y1131" i="1"/>
  <c r="Z1131" i="1"/>
  <c r="AA1131" i="1"/>
  <c r="AC1131" i="1" s="1"/>
  <c r="AB1131" i="1"/>
  <c r="X1132" i="1"/>
  <c r="Y1132" i="1"/>
  <c r="Z1132" i="1"/>
  <c r="AA1132" i="1"/>
  <c r="AC1132" i="1" s="1"/>
  <c r="AB1132" i="1"/>
  <c r="X1133" i="1"/>
  <c r="Y1133" i="1"/>
  <c r="Z1133" i="1"/>
  <c r="AA1133" i="1"/>
  <c r="AC1133" i="1" s="1"/>
  <c r="AB1133" i="1"/>
  <c r="X1134" i="1"/>
  <c r="Y1134" i="1"/>
  <c r="Z1134" i="1"/>
  <c r="AA1134" i="1"/>
  <c r="AC1134" i="1" s="1"/>
  <c r="AB1134" i="1"/>
  <c r="X1135" i="1"/>
  <c r="Y1135" i="1"/>
  <c r="Z1135" i="1"/>
  <c r="AA1135" i="1"/>
  <c r="AC1135" i="1" s="1"/>
  <c r="AB1135" i="1"/>
  <c r="X1136" i="1"/>
  <c r="Y1136" i="1"/>
  <c r="Z1136" i="1"/>
  <c r="AA1136" i="1"/>
  <c r="AC1136" i="1" s="1"/>
  <c r="AB1136" i="1"/>
  <c r="X1137" i="1"/>
  <c r="Y1137" i="1"/>
  <c r="Z1137" i="1"/>
  <c r="AA1137" i="1"/>
  <c r="AC1137" i="1" s="1"/>
  <c r="AB1137" i="1"/>
  <c r="X1138" i="1"/>
  <c r="Y1138" i="1"/>
  <c r="Z1138" i="1"/>
  <c r="AA1138" i="1"/>
  <c r="AC1138" i="1" s="1"/>
  <c r="AB1138" i="1"/>
  <c r="X1139" i="1"/>
  <c r="Y1139" i="1"/>
  <c r="Z1139" i="1"/>
  <c r="AA1139" i="1"/>
  <c r="AC1139" i="1" s="1"/>
  <c r="AB1139" i="1"/>
  <c r="X1140" i="1"/>
  <c r="Y1140" i="1"/>
  <c r="Z1140" i="1"/>
  <c r="AA1140" i="1"/>
  <c r="AC1140" i="1" s="1"/>
  <c r="AB1140" i="1"/>
  <c r="X1141" i="1"/>
  <c r="Y1141" i="1"/>
  <c r="Z1141" i="1"/>
  <c r="AA1141" i="1"/>
  <c r="AC1141" i="1" s="1"/>
  <c r="AB1141" i="1"/>
  <c r="X1142" i="1"/>
  <c r="Y1142" i="1"/>
  <c r="Z1142" i="1"/>
  <c r="AA1142" i="1"/>
  <c r="AC1142" i="1" s="1"/>
  <c r="AB1142" i="1"/>
  <c r="X1143" i="1"/>
  <c r="Y1143" i="1"/>
  <c r="Z1143" i="1"/>
  <c r="AA1143" i="1"/>
  <c r="AC1143" i="1" s="1"/>
  <c r="AB1143" i="1"/>
  <c r="X1144" i="1"/>
  <c r="Y1144" i="1"/>
  <c r="Z1144" i="1"/>
  <c r="AA1144" i="1"/>
  <c r="AC1144" i="1" s="1"/>
  <c r="AB1144" i="1"/>
  <c r="X1145" i="1"/>
  <c r="Y1145" i="1"/>
  <c r="Z1145" i="1"/>
  <c r="AA1145" i="1"/>
  <c r="AC1145" i="1" s="1"/>
  <c r="AB1145" i="1"/>
  <c r="X1146" i="1"/>
  <c r="Y1146" i="1"/>
  <c r="Z1146" i="1"/>
  <c r="AA1146" i="1"/>
  <c r="AC1146" i="1" s="1"/>
  <c r="AB1146" i="1"/>
  <c r="X1147" i="1"/>
  <c r="Y1147" i="1"/>
  <c r="Z1147" i="1"/>
  <c r="AA1147" i="1"/>
  <c r="AC1147" i="1" s="1"/>
  <c r="AB1147" i="1"/>
  <c r="X1148" i="1"/>
  <c r="Y1148" i="1"/>
  <c r="Z1148" i="1"/>
  <c r="AA1148" i="1"/>
  <c r="AC1148" i="1" s="1"/>
  <c r="AB1148" i="1"/>
  <c r="X1149" i="1"/>
  <c r="Y1149" i="1"/>
  <c r="Z1149" i="1"/>
  <c r="AA1149" i="1"/>
  <c r="AC1149" i="1" s="1"/>
  <c r="AB1149" i="1"/>
  <c r="X1150" i="1"/>
  <c r="Y1150" i="1"/>
  <c r="Z1150" i="1"/>
  <c r="AA1150" i="1"/>
  <c r="AC1150" i="1" s="1"/>
  <c r="AB1150" i="1"/>
  <c r="X1151" i="1"/>
  <c r="Y1151" i="1"/>
  <c r="Z1151" i="1"/>
  <c r="AA1151" i="1"/>
  <c r="AC1151" i="1" s="1"/>
  <c r="AB1151" i="1"/>
  <c r="X1152" i="1"/>
  <c r="Y1152" i="1"/>
  <c r="Z1152" i="1"/>
  <c r="AA1152" i="1"/>
  <c r="AC1152" i="1" s="1"/>
  <c r="AB1152" i="1"/>
  <c r="X1153" i="1"/>
  <c r="Y1153" i="1"/>
  <c r="Z1153" i="1"/>
  <c r="AA1153" i="1"/>
  <c r="AC1153" i="1" s="1"/>
  <c r="AB1153" i="1"/>
  <c r="X1154" i="1"/>
  <c r="Y1154" i="1"/>
  <c r="Z1154" i="1"/>
  <c r="AA1154" i="1"/>
  <c r="AC1154" i="1" s="1"/>
  <c r="AB1154" i="1"/>
  <c r="X1155" i="1"/>
  <c r="Y1155" i="1"/>
  <c r="Z1155" i="1"/>
  <c r="AA1155" i="1"/>
  <c r="AC1155" i="1" s="1"/>
  <c r="AB1155" i="1"/>
  <c r="X1156" i="1"/>
  <c r="Y1156" i="1"/>
  <c r="Z1156" i="1"/>
  <c r="AA1156" i="1"/>
  <c r="AC1156" i="1" s="1"/>
  <c r="AB1156" i="1"/>
  <c r="X1157" i="1"/>
  <c r="Y1157" i="1"/>
  <c r="Z1157" i="1"/>
  <c r="AA1157" i="1"/>
  <c r="AC1157" i="1" s="1"/>
  <c r="AB1157" i="1"/>
  <c r="X1158" i="1"/>
  <c r="Y1158" i="1"/>
  <c r="Z1158" i="1"/>
  <c r="AA1158" i="1"/>
  <c r="AC1158" i="1" s="1"/>
  <c r="AB1158" i="1"/>
  <c r="X1159" i="1"/>
  <c r="Y1159" i="1"/>
  <c r="Z1159" i="1"/>
  <c r="AA1159" i="1"/>
  <c r="AC1159" i="1" s="1"/>
  <c r="AB1159" i="1"/>
  <c r="X1160" i="1"/>
  <c r="Y1160" i="1"/>
  <c r="Z1160" i="1"/>
  <c r="AA1160" i="1"/>
  <c r="AC1160" i="1" s="1"/>
  <c r="AB1160" i="1"/>
  <c r="X1161" i="1"/>
  <c r="Y1161" i="1"/>
  <c r="Z1161" i="1"/>
  <c r="AA1161" i="1"/>
  <c r="AC1161" i="1" s="1"/>
  <c r="AB1161" i="1"/>
  <c r="X1162" i="1"/>
  <c r="Y1162" i="1"/>
  <c r="Z1162" i="1"/>
  <c r="AA1162" i="1"/>
  <c r="AC1162" i="1" s="1"/>
  <c r="AB1162" i="1"/>
  <c r="X1163" i="1"/>
  <c r="Y1163" i="1"/>
  <c r="Z1163" i="1"/>
  <c r="AA1163" i="1"/>
  <c r="AC1163" i="1" s="1"/>
  <c r="AB1163" i="1"/>
  <c r="X1164" i="1"/>
  <c r="Y1164" i="1"/>
  <c r="Z1164" i="1"/>
  <c r="AA1164" i="1"/>
  <c r="AC1164" i="1" s="1"/>
  <c r="AB1164" i="1"/>
  <c r="X1165" i="1"/>
  <c r="Y1165" i="1"/>
  <c r="Z1165" i="1"/>
  <c r="AA1165" i="1"/>
  <c r="AC1165" i="1" s="1"/>
  <c r="AB1165" i="1"/>
  <c r="X1166" i="1"/>
  <c r="Y1166" i="1"/>
  <c r="Z1166" i="1"/>
  <c r="AA1166" i="1"/>
  <c r="AC1166" i="1" s="1"/>
  <c r="AB1166" i="1"/>
  <c r="X1167" i="1"/>
  <c r="Y1167" i="1"/>
  <c r="Z1167" i="1"/>
  <c r="AA1167" i="1"/>
  <c r="AC1167" i="1" s="1"/>
  <c r="AB1167" i="1"/>
  <c r="X1168" i="1"/>
  <c r="Y1168" i="1"/>
  <c r="Z1168" i="1"/>
  <c r="AA1168" i="1"/>
  <c r="AC1168" i="1" s="1"/>
  <c r="AB1168" i="1"/>
  <c r="X1169" i="1"/>
  <c r="Y1169" i="1"/>
  <c r="Z1169" i="1"/>
  <c r="AA1169" i="1"/>
  <c r="AC1169" i="1" s="1"/>
  <c r="AB1169" i="1"/>
  <c r="X1170" i="1"/>
  <c r="Y1170" i="1"/>
  <c r="Z1170" i="1"/>
  <c r="AA1170" i="1"/>
  <c r="AC1170" i="1" s="1"/>
  <c r="AB1170" i="1"/>
  <c r="X1171" i="1"/>
  <c r="Y1171" i="1"/>
  <c r="Z1171" i="1"/>
  <c r="AA1171" i="1"/>
  <c r="AC1171" i="1" s="1"/>
  <c r="AB1171" i="1"/>
  <c r="X1172" i="1"/>
  <c r="Y1172" i="1"/>
  <c r="Z1172" i="1"/>
  <c r="AA1172" i="1"/>
  <c r="AC1172" i="1" s="1"/>
  <c r="AB1172" i="1"/>
  <c r="X1173" i="1"/>
  <c r="Y1173" i="1"/>
  <c r="Z1173" i="1"/>
  <c r="AA1173" i="1"/>
  <c r="AC1173" i="1" s="1"/>
  <c r="AB1173" i="1"/>
  <c r="X1174" i="1"/>
  <c r="Y1174" i="1"/>
  <c r="Z1174" i="1"/>
  <c r="AA1174" i="1"/>
  <c r="AC1174" i="1" s="1"/>
  <c r="AB1174" i="1"/>
  <c r="X1175" i="1"/>
  <c r="Y1175" i="1"/>
  <c r="Z1175" i="1"/>
  <c r="AA1175" i="1"/>
  <c r="AC1175" i="1" s="1"/>
  <c r="AB1175" i="1"/>
  <c r="X1176" i="1"/>
  <c r="Y1176" i="1"/>
  <c r="Z1176" i="1"/>
  <c r="AA1176" i="1"/>
  <c r="AC1176" i="1" s="1"/>
  <c r="AB1176" i="1"/>
  <c r="X1177" i="1"/>
  <c r="Y1177" i="1"/>
  <c r="Z1177" i="1"/>
  <c r="AA1177" i="1"/>
  <c r="AC1177" i="1" s="1"/>
  <c r="AB1177" i="1"/>
  <c r="X1178" i="1"/>
  <c r="Y1178" i="1"/>
  <c r="Z1178" i="1"/>
  <c r="AA1178" i="1"/>
  <c r="AC1178" i="1" s="1"/>
  <c r="AB1178" i="1"/>
  <c r="X1179" i="1"/>
  <c r="Y1179" i="1"/>
  <c r="Z1179" i="1"/>
  <c r="AA1179" i="1"/>
  <c r="AC1179" i="1" s="1"/>
  <c r="AB1179" i="1"/>
  <c r="X1180" i="1"/>
  <c r="Y1180" i="1"/>
  <c r="Z1180" i="1"/>
  <c r="AA1180" i="1"/>
  <c r="AC1180" i="1" s="1"/>
  <c r="AB1180" i="1"/>
  <c r="X1181" i="1"/>
  <c r="Y1181" i="1"/>
  <c r="Z1181" i="1"/>
  <c r="AA1181" i="1"/>
  <c r="AC1181" i="1" s="1"/>
  <c r="AB1181" i="1"/>
  <c r="X1182" i="1"/>
  <c r="Y1182" i="1"/>
  <c r="Z1182" i="1"/>
  <c r="AA1182" i="1"/>
  <c r="AC1182" i="1" s="1"/>
  <c r="AB1182" i="1"/>
  <c r="X1183" i="1"/>
  <c r="Y1183" i="1"/>
  <c r="Z1183" i="1"/>
  <c r="AA1183" i="1"/>
  <c r="AC1183" i="1" s="1"/>
  <c r="AB1183" i="1"/>
  <c r="X1184" i="1"/>
  <c r="Y1184" i="1"/>
  <c r="Z1184" i="1"/>
  <c r="AA1184" i="1"/>
  <c r="AC1184" i="1" s="1"/>
  <c r="AB1184" i="1"/>
  <c r="X1185" i="1"/>
  <c r="Y1185" i="1"/>
  <c r="Z1185" i="1"/>
  <c r="AA1185" i="1"/>
  <c r="AC1185" i="1" s="1"/>
  <c r="AB1185" i="1"/>
  <c r="X1186" i="1"/>
  <c r="Y1186" i="1"/>
  <c r="Z1186" i="1"/>
  <c r="AA1186" i="1"/>
  <c r="AC1186" i="1" s="1"/>
  <c r="AB1186" i="1"/>
  <c r="X1187" i="1"/>
  <c r="Y1187" i="1"/>
  <c r="Z1187" i="1"/>
  <c r="AA1187" i="1"/>
  <c r="AC1187" i="1" s="1"/>
  <c r="AB1187" i="1"/>
  <c r="X1188" i="1"/>
  <c r="Y1188" i="1"/>
  <c r="Z1188" i="1"/>
  <c r="AA1188" i="1"/>
  <c r="AC1188" i="1" s="1"/>
  <c r="AB1188" i="1"/>
  <c r="X1189" i="1"/>
  <c r="Y1189" i="1"/>
  <c r="Z1189" i="1"/>
  <c r="AA1189" i="1"/>
  <c r="AC1189" i="1" s="1"/>
  <c r="AB1189" i="1"/>
  <c r="X1190" i="1"/>
  <c r="Y1190" i="1"/>
  <c r="Z1190" i="1"/>
  <c r="AA1190" i="1"/>
  <c r="AC1190" i="1" s="1"/>
  <c r="AB1190" i="1"/>
  <c r="X1191" i="1"/>
  <c r="Y1191" i="1"/>
  <c r="Z1191" i="1"/>
  <c r="AA1191" i="1"/>
  <c r="AC1191" i="1" s="1"/>
  <c r="AB1191" i="1"/>
  <c r="X1192" i="1"/>
  <c r="Y1192" i="1"/>
  <c r="Z1192" i="1"/>
  <c r="AA1192" i="1"/>
  <c r="AC1192" i="1" s="1"/>
  <c r="AB1192" i="1"/>
  <c r="X1193" i="1"/>
  <c r="Y1193" i="1"/>
  <c r="Z1193" i="1"/>
  <c r="AA1193" i="1"/>
  <c r="AC1193" i="1" s="1"/>
  <c r="AB1193" i="1"/>
  <c r="X1194" i="1"/>
  <c r="Y1194" i="1"/>
  <c r="Z1194" i="1"/>
  <c r="AA1194" i="1"/>
  <c r="AC1194" i="1" s="1"/>
  <c r="AB1194" i="1"/>
  <c r="X1195" i="1"/>
  <c r="Y1195" i="1"/>
  <c r="Z1195" i="1"/>
  <c r="AA1195" i="1"/>
  <c r="AC1195" i="1" s="1"/>
  <c r="AB1195" i="1"/>
  <c r="X1196" i="1"/>
  <c r="Y1196" i="1"/>
  <c r="Z1196" i="1"/>
  <c r="AA1196" i="1"/>
  <c r="AC1196" i="1" s="1"/>
  <c r="AB1196" i="1"/>
  <c r="X1197" i="1"/>
  <c r="Y1197" i="1"/>
  <c r="Z1197" i="1"/>
  <c r="AA1197" i="1"/>
  <c r="AC1197" i="1" s="1"/>
  <c r="AB1197" i="1"/>
  <c r="X1198" i="1"/>
  <c r="Y1198" i="1"/>
  <c r="Z1198" i="1"/>
  <c r="AA1198" i="1"/>
  <c r="AC1198" i="1" s="1"/>
  <c r="AB1198" i="1"/>
  <c r="X1199" i="1"/>
  <c r="Y1199" i="1"/>
  <c r="Z1199" i="1"/>
  <c r="AA1199" i="1"/>
  <c r="AC1199" i="1" s="1"/>
  <c r="AB1199" i="1"/>
  <c r="X1200" i="1"/>
  <c r="Y1200" i="1"/>
  <c r="Z1200" i="1"/>
  <c r="AA1200" i="1"/>
  <c r="AC1200" i="1" s="1"/>
  <c r="AB1200" i="1"/>
  <c r="X1201" i="1"/>
  <c r="Y1201" i="1"/>
  <c r="Z1201" i="1"/>
  <c r="AA1201" i="1"/>
  <c r="AC1201" i="1" s="1"/>
  <c r="AB1201" i="1"/>
  <c r="X1202" i="1"/>
  <c r="Y1202" i="1"/>
  <c r="Z1202" i="1"/>
  <c r="AA1202" i="1"/>
  <c r="AC1202" i="1" s="1"/>
  <c r="AB1202" i="1"/>
  <c r="X1203" i="1"/>
  <c r="Y1203" i="1"/>
  <c r="Z1203" i="1"/>
  <c r="AA1203" i="1"/>
  <c r="AC1203" i="1" s="1"/>
  <c r="AB1203" i="1"/>
  <c r="X1204" i="1"/>
  <c r="Y1204" i="1"/>
  <c r="Z1204" i="1"/>
  <c r="AA1204" i="1"/>
  <c r="AC1204" i="1" s="1"/>
  <c r="AB1204" i="1"/>
  <c r="X1205" i="1"/>
  <c r="Y1205" i="1"/>
  <c r="Z1205" i="1"/>
  <c r="AA1205" i="1"/>
  <c r="AC1205" i="1" s="1"/>
  <c r="AB1205" i="1"/>
  <c r="X1206" i="1"/>
  <c r="Y1206" i="1"/>
  <c r="Z1206" i="1"/>
  <c r="AA1206" i="1"/>
  <c r="AC1206" i="1" s="1"/>
  <c r="AB1206" i="1"/>
  <c r="X1207" i="1"/>
  <c r="Y1207" i="1"/>
  <c r="Z1207" i="1"/>
  <c r="AA1207" i="1"/>
  <c r="AC1207" i="1" s="1"/>
  <c r="AB1207" i="1"/>
  <c r="X1208" i="1"/>
  <c r="Y1208" i="1"/>
  <c r="Z1208" i="1"/>
  <c r="AA1208" i="1"/>
  <c r="AC1208" i="1" s="1"/>
  <c r="AB1208" i="1"/>
  <c r="X1209" i="1"/>
  <c r="Y1209" i="1"/>
  <c r="Z1209" i="1"/>
  <c r="AA1209" i="1"/>
  <c r="AC1209" i="1" s="1"/>
  <c r="AB1209" i="1"/>
  <c r="X1210" i="1"/>
  <c r="Y1210" i="1"/>
  <c r="Z1210" i="1"/>
  <c r="AA1210" i="1"/>
  <c r="AC1210" i="1" s="1"/>
  <c r="AB1210" i="1"/>
  <c r="X1211" i="1"/>
  <c r="Y1211" i="1"/>
  <c r="Z1211" i="1"/>
  <c r="AA1211" i="1"/>
  <c r="AC1211" i="1" s="1"/>
  <c r="AB1211" i="1"/>
  <c r="X1212" i="1"/>
  <c r="Y1212" i="1"/>
  <c r="Z1212" i="1"/>
  <c r="AA1212" i="1"/>
  <c r="AC1212" i="1" s="1"/>
  <c r="AB1212" i="1"/>
  <c r="X1213" i="1"/>
  <c r="Y1213" i="1"/>
  <c r="Z1213" i="1"/>
  <c r="AA1213" i="1"/>
  <c r="AC1213" i="1" s="1"/>
  <c r="AB1213" i="1"/>
  <c r="X1214" i="1"/>
  <c r="Y1214" i="1"/>
  <c r="Z1214" i="1"/>
  <c r="AA1214" i="1"/>
  <c r="AC1214" i="1" s="1"/>
  <c r="AB1214" i="1"/>
  <c r="X1215" i="1"/>
  <c r="Y1215" i="1"/>
  <c r="Z1215" i="1"/>
  <c r="AA1215" i="1"/>
  <c r="AC1215" i="1" s="1"/>
  <c r="AB1215" i="1"/>
  <c r="X1216" i="1"/>
  <c r="Y1216" i="1"/>
  <c r="Z1216" i="1"/>
  <c r="AA1216" i="1"/>
  <c r="AC1216" i="1" s="1"/>
  <c r="AB1216" i="1"/>
  <c r="X1217" i="1"/>
  <c r="Y1217" i="1"/>
  <c r="Z1217" i="1"/>
  <c r="AA1217" i="1"/>
  <c r="AC1217" i="1" s="1"/>
  <c r="AB1217" i="1"/>
  <c r="X1218" i="1"/>
  <c r="Y1218" i="1"/>
  <c r="Z1218" i="1"/>
  <c r="AA1218" i="1"/>
  <c r="AC1218" i="1" s="1"/>
  <c r="AB1218" i="1"/>
  <c r="X1219" i="1"/>
  <c r="Y1219" i="1"/>
  <c r="Z1219" i="1"/>
  <c r="AA1219" i="1"/>
  <c r="AC1219" i="1" s="1"/>
  <c r="AB1219" i="1"/>
  <c r="X1220" i="1"/>
  <c r="Y1220" i="1"/>
  <c r="Z1220" i="1"/>
  <c r="AA1220" i="1"/>
  <c r="AC1220" i="1" s="1"/>
  <c r="AB1220" i="1"/>
  <c r="X1221" i="1"/>
  <c r="Y1221" i="1"/>
  <c r="Z1221" i="1"/>
  <c r="AA1221" i="1"/>
  <c r="AC1221" i="1" s="1"/>
  <c r="AB1221" i="1"/>
  <c r="X1222" i="1"/>
  <c r="Y1222" i="1"/>
  <c r="Z1222" i="1"/>
  <c r="AA1222" i="1"/>
  <c r="AC1222" i="1" s="1"/>
  <c r="AB1222" i="1"/>
  <c r="X1223" i="1"/>
  <c r="Y1223" i="1"/>
  <c r="Z1223" i="1"/>
  <c r="AA1223" i="1"/>
  <c r="AC1223" i="1" s="1"/>
  <c r="AB1223" i="1"/>
  <c r="X1224" i="1"/>
  <c r="Y1224" i="1"/>
  <c r="Z1224" i="1"/>
  <c r="AA1224" i="1"/>
  <c r="AC1224" i="1" s="1"/>
  <c r="AB1224" i="1"/>
  <c r="X1225" i="1"/>
  <c r="Y1225" i="1"/>
  <c r="Z1225" i="1"/>
  <c r="AA1225" i="1"/>
  <c r="AC1225" i="1" s="1"/>
  <c r="AB1225" i="1"/>
  <c r="X1226" i="1"/>
  <c r="Y1226" i="1"/>
  <c r="Z1226" i="1"/>
  <c r="AA1226" i="1"/>
  <c r="AC1226" i="1" s="1"/>
  <c r="AB1226" i="1"/>
  <c r="X1227" i="1"/>
  <c r="Y1227" i="1"/>
  <c r="Z1227" i="1"/>
  <c r="AA1227" i="1"/>
  <c r="AC1227" i="1" s="1"/>
  <c r="AB1227" i="1"/>
  <c r="X1228" i="1"/>
  <c r="Y1228" i="1"/>
  <c r="Z1228" i="1"/>
  <c r="AA1228" i="1"/>
  <c r="AC1228" i="1" s="1"/>
  <c r="AB1228" i="1"/>
  <c r="X1229" i="1"/>
  <c r="Y1229" i="1"/>
  <c r="Z1229" i="1"/>
  <c r="AA1229" i="1"/>
  <c r="AC1229" i="1" s="1"/>
  <c r="AB1229" i="1"/>
  <c r="X1230" i="1"/>
  <c r="Y1230" i="1"/>
  <c r="Z1230" i="1"/>
  <c r="AA1230" i="1"/>
  <c r="AC1230" i="1" s="1"/>
  <c r="AB1230" i="1"/>
  <c r="X1231" i="1"/>
  <c r="Y1231" i="1"/>
  <c r="Z1231" i="1"/>
  <c r="AA1231" i="1"/>
  <c r="AC1231" i="1" s="1"/>
  <c r="AB1231" i="1"/>
  <c r="X1232" i="1"/>
  <c r="Y1232" i="1"/>
  <c r="Z1232" i="1"/>
  <c r="AA1232" i="1"/>
  <c r="AC1232" i="1" s="1"/>
  <c r="AB1232" i="1"/>
  <c r="X1233" i="1"/>
  <c r="Y1233" i="1"/>
  <c r="Z1233" i="1"/>
  <c r="AA1233" i="1"/>
  <c r="AC1233" i="1" s="1"/>
  <c r="AB1233" i="1"/>
  <c r="X1234" i="1"/>
  <c r="Y1234" i="1"/>
  <c r="Z1234" i="1"/>
  <c r="AA1234" i="1"/>
  <c r="AC1234" i="1" s="1"/>
  <c r="AB1234" i="1"/>
  <c r="X1235" i="1"/>
  <c r="Y1235" i="1"/>
  <c r="Z1235" i="1"/>
  <c r="AA1235" i="1"/>
  <c r="AC1235" i="1" s="1"/>
  <c r="AB1235" i="1"/>
  <c r="X1236" i="1"/>
  <c r="Y1236" i="1"/>
  <c r="Z1236" i="1"/>
  <c r="AA1236" i="1"/>
  <c r="AC1236" i="1" s="1"/>
  <c r="AB1236" i="1"/>
  <c r="X1237" i="1"/>
  <c r="Y1237" i="1"/>
  <c r="Z1237" i="1"/>
  <c r="AA1237" i="1"/>
  <c r="AC1237" i="1" s="1"/>
  <c r="AB1237" i="1"/>
  <c r="X1238" i="1"/>
  <c r="Y1238" i="1"/>
  <c r="Z1238" i="1"/>
  <c r="AA1238" i="1"/>
  <c r="AC1238" i="1" s="1"/>
  <c r="AB1238" i="1"/>
  <c r="X1239" i="1"/>
  <c r="Y1239" i="1"/>
  <c r="Z1239" i="1"/>
  <c r="AA1239" i="1"/>
  <c r="AC1239" i="1" s="1"/>
  <c r="AB1239" i="1"/>
  <c r="X1240" i="1"/>
  <c r="Y1240" i="1"/>
  <c r="Z1240" i="1"/>
  <c r="AA1240" i="1"/>
  <c r="AC1240" i="1" s="1"/>
  <c r="AB1240" i="1"/>
  <c r="X1241" i="1"/>
  <c r="Y1241" i="1"/>
  <c r="Z1241" i="1"/>
  <c r="AA1241" i="1"/>
  <c r="AC1241" i="1" s="1"/>
  <c r="AB1241" i="1"/>
  <c r="X1242" i="1"/>
  <c r="Y1242" i="1"/>
  <c r="Z1242" i="1"/>
  <c r="AA1242" i="1"/>
  <c r="AC1242" i="1" s="1"/>
  <c r="AB1242" i="1"/>
  <c r="X1243" i="1"/>
  <c r="Y1243" i="1"/>
  <c r="Z1243" i="1"/>
  <c r="AA1243" i="1"/>
  <c r="AC1243" i="1" s="1"/>
  <c r="AB1243" i="1"/>
  <c r="X1244" i="1"/>
  <c r="Y1244" i="1"/>
  <c r="Z1244" i="1"/>
  <c r="AA1244" i="1"/>
  <c r="AC1244" i="1" s="1"/>
  <c r="AB1244" i="1"/>
  <c r="X1245" i="1"/>
  <c r="Y1245" i="1"/>
  <c r="Z1245" i="1"/>
  <c r="AA1245" i="1"/>
  <c r="AC1245" i="1" s="1"/>
  <c r="AB1245" i="1"/>
  <c r="X1246" i="1"/>
  <c r="Y1246" i="1"/>
  <c r="Z1246" i="1"/>
  <c r="AA1246" i="1"/>
  <c r="AC1246" i="1" s="1"/>
  <c r="AB1246" i="1"/>
  <c r="X1247" i="1"/>
  <c r="Y1247" i="1"/>
  <c r="Z1247" i="1"/>
  <c r="AA1247" i="1"/>
  <c r="AC1247" i="1" s="1"/>
  <c r="AB1247" i="1"/>
  <c r="X1248" i="1"/>
  <c r="Y1248" i="1"/>
  <c r="Z1248" i="1"/>
  <c r="AA1248" i="1"/>
  <c r="AC1248" i="1" s="1"/>
  <c r="AB1248" i="1"/>
  <c r="X1249" i="1"/>
  <c r="Y1249" i="1"/>
  <c r="Z1249" i="1"/>
  <c r="AA1249" i="1"/>
  <c r="AC1249" i="1" s="1"/>
  <c r="AB1249" i="1"/>
  <c r="X1250" i="1"/>
  <c r="Y1250" i="1"/>
  <c r="Z1250" i="1"/>
  <c r="AA1250" i="1"/>
  <c r="AC1250" i="1" s="1"/>
  <c r="AB1250" i="1"/>
  <c r="X1251" i="1"/>
  <c r="Y1251" i="1"/>
  <c r="Z1251" i="1"/>
  <c r="AA1251" i="1"/>
  <c r="AC1251" i="1" s="1"/>
  <c r="AB1251" i="1"/>
  <c r="X1252" i="1"/>
  <c r="Y1252" i="1"/>
  <c r="Z1252" i="1"/>
  <c r="AA1252" i="1"/>
  <c r="AC1252" i="1" s="1"/>
  <c r="AB1252" i="1"/>
  <c r="X1253" i="1"/>
  <c r="Y1253" i="1"/>
  <c r="Z1253" i="1"/>
  <c r="AA1253" i="1"/>
  <c r="AC1253" i="1" s="1"/>
  <c r="AB1253" i="1"/>
  <c r="X1254" i="1"/>
  <c r="Y1254" i="1"/>
  <c r="Z1254" i="1"/>
  <c r="AA1254" i="1"/>
  <c r="AC1254" i="1" s="1"/>
  <c r="AB1254" i="1"/>
  <c r="X1255" i="1"/>
  <c r="Y1255" i="1"/>
  <c r="Z1255" i="1"/>
  <c r="AA1255" i="1"/>
  <c r="AC1255" i="1" s="1"/>
  <c r="AB1255" i="1"/>
  <c r="X1256" i="1"/>
  <c r="Y1256" i="1"/>
  <c r="Z1256" i="1"/>
  <c r="AA1256" i="1"/>
  <c r="AC1256" i="1" s="1"/>
  <c r="AB1256" i="1"/>
  <c r="X1257" i="1"/>
  <c r="Y1257" i="1"/>
  <c r="Z1257" i="1"/>
  <c r="AA1257" i="1"/>
  <c r="AC1257" i="1" s="1"/>
  <c r="AB1257" i="1"/>
  <c r="X1258" i="1"/>
  <c r="Y1258" i="1"/>
  <c r="Z1258" i="1"/>
  <c r="AA1258" i="1"/>
  <c r="AC1258" i="1" s="1"/>
  <c r="AB1258" i="1"/>
  <c r="X1259" i="1"/>
  <c r="Y1259" i="1"/>
  <c r="Z1259" i="1"/>
  <c r="AA1259" i="1"/>
  <c r="AC1259" i="1" s="1"/>
  <c r="AB1259" i="1"/>
  <c r="X1260" i="1"/>
  <c r="Y1260" i="1"/>
  <c r="Z1260" i="1"/>
  <c r="AA1260" i="1"/>
  <c r="AC1260" i="1" s="1"/>
  <c r="AB1260" i="1"/>
  <c r="X1261" i="1"/>
  <c r="Y1261" i="1"/>
  <c r="Z1261" i="1"/>
  <c r="AA1261" i="1"/>
  <c r="AC1261" i="1" s="1"/>
  <c r="AB1261" i="1"/>
  <c r="X1262" i="1"/>
  <c r="Y1262" i="1"/>
  <c r="Z1262" i="1"/>
  <c r="AA1262" i="1"/>
  <c r="AC1262" i="1" s="1"/>
  <c r="AB1262" i="1"/>
  <c r="X1263" i="1"/>
  <c r="Y1263" i="1"/>
  <c r="Z1263" i="1"/>
  <c r="AA1263" i="1"/>
  <c r="AC1263" i="1" s="1"/>
  <c r="AB1263" i="1"/>
  <c r="X1264" i="1"/>
  <c r="Y1264" i="1"/>
  <c r="Z1264" i="1"/>
  <c r="AA1264" i="1"/>
  <c r="AC1264" i="1" s="1"/>
  <c r="AB1264" i="1"/>
  <c r="X1265" i="1"/>
  <c r="Y1265" i="1"/>
  <c r="Z1265" i="1"/>
  <c r="AA1265" i="1"/>
  <c r="AC1265" i="1" s="1"/>
  <c r="AB1265" i="1"/>
  <c r="X1266" i="1"/>
  <c r="Y1266" i="1"/>
  <c r="Z1266" i="1"/>
  <c r="AA1266" i="1"/>
  <c r="AC1266" i="1" s="1"/>
  <c r="AB1266" i="1"/>
  <c r="X1267" i="1"/>
  <c r="Y1267" i="1"/>
  <c r="Z1267" i="1"/>
  <c r="AA1267" i="1"/>
  <c r="AC1267" i="1" s="1"/>
  <c r="AB1267" i="1"/>
  <c r="X1268" i="1"/>
  <c r="Y1268" i="1"/>
  <c r="Z1268" i="1"/>
  <c r="AA1268" i="1"/>
  <c r="AC1268" i="1" s="1"/>
  <c r="AB1268" i="1"/>
  <c r="X1269" i="1"/>
  <c r="Y1269" i="1"/>
  <c r="Z1269" i="1"/>
  <c r="AA1269" i="1"/>
  <c r="AC1269" i="1" s="1"/>
  <c r="AB1269" i="1"/>
  <c r="X1270" i="1"/>
  <c r="Y1270" i="1"/>
  <c r="Z1270" i="1"/>
  <c r="AA1270" i="1"/>
  <c r="AC1270" i="1" s="1"/>
  <c r="AB1270" i="1"/>
  <c r="X1271" i="1"/>
  <c r="Y1271" i="1"/>
  <c r="Z1271" i="1"/>
  <c r="AA1271" i="1"/>
  <c r="AC1271" i="1" s="1"/>
  <c r="AB1271" i="1"/>
  <c r="X1272" i="1"/>
  <c r="Y1272" i="1"/>
  <c r="Z1272" i="1"/>
  <c r="AA1272" i="1"/>
  <c r="AC1272" i="1" s="1"/>
  <c r="AB1272" i="1"/>
  <c r="X1273" i="1"/>
  <c r="Y1273" i="1"/>
  <c r="Z1273" i="1"/>
  <c r="AA1273" i="1"/>
  <c r="AC1273" i="1" s="1"/>
  <c r="AB1273" i="1"/>
  <c r="X1274" i="1"/>
  <c r="Y1274" i="1"/>
  <c r="Z1274" i="1"/>
  <c r="AA1274" i="1"/>
  <c r="AC1274" i="1" s="1"/>
  <c r="AB1274" i="1"/>
  <c r="X1275" i="1"/>
  <c r="Y1275" i="1"/>
  <c r="Z1275" i="1"/>
  <c r="AA1275" i="1"/>
  <c r="AC1275" i="1" s="1"/>
  <c r="AB1275" i="1"/>
  <c r="X1276" i="1"/>
  <c r="Y1276" i="1"/>
  <c r="Z1276" i="1"/>
  <c r="AA1276" i="1"/>
  <c r="AC1276" i="1" s="1"/>
  <c r="AB1276" i="1"/>
  <c r="X1277" i="1"/>
  <c r="Y1277" i="1"/>
  <c r="Z1277" i="1"/>
  <c r="AA1277" i="1"/>
  <c r="AC1277" i="1" s="1"/>
  <c r="AB1277" i="1"/>
  <c r="X1278" i="1"/>
  <c r="Y1278" i="1"/>
  <c r="Z1278" i="1"/>
  <c r="AA1278" i="1"/>
  <c r="AC1278" i="1" s="1"/>
  <c r="AB1278" i="1"/>
  <c r="X1279" i="1"/>
  <c r="Y1279" i="1"/>
  <c r="Z1279" i="1"/>
  <c r="AA1279" i="1"/>
  <c r="AC1279" i="1" s="1"/>
  <c r="AB1279" i="1"/>
  <c r="X1280" i="1"/>
  <c r="Y1280" i="1"/>
  <c r="Z1280" i="1"/>
  <c r="AA1280" i="1"/>
  <c r="AC1280" i="1" s="1"/>
  <c r="AB1280" i="1"/>
  <c r="X1281" i="1"/>
  <c r="Y1281" i="1"/>
  <c r="Z1281" i="1"/>
  <c r="AA1281" i="1"/>
  <c r="AC1281" i="1" s="1"/>
  <c r="AB1281" i="1"/>
  <c r="X1282" i="1"/>
  <c r="Y1282" i="1"/>
  <c r="Z1282" i="1"/>
  <c r="AA1282" i="1"/>
  <c r="AC1282" i="1" s="1"/>
  <c r="AB1282" i="1"/>
  <c r="X1283" i="1"/>
  <c r="Y1283" i="1"/>
  <c r="Z1283" i="1"/>
  <c r="AA1283" i="1"/>
  <c r="AC1283" i="1" s="1"/>
  <c r="AB1283" i="1"/>
  <c r="X1284" i="1"/>
  <c r="Y1284" i="1"/>
  <c r="Z1284" i="1"/>
  <c r="AA1284" i="1"/>
  <c r="AC1284" i="1" s="1"/>
  <c r="AB1284" i="1"/>
  <c r="X1285" i="1"/>
  <c r="Y1285" i="1"/>
  <c r="Z1285" i="1"/>
  <c r="AA1285" i="1"/>
  <c r="AC1285" i="1" s="1"/>
  <c r="AB1285" i="1"/>
  <c r="X1286" i="1"/>
  <c r="Y1286" i="1"/>
  <c r="Z1286" i="1"/>
  <c r="AA1286" i="1"/>
  <c r="AC1286" i="1" s="1"/>
  <c r="AB1286" i="1"/>
  <c r="X1287" i="1"/>
  <c r="Y1287" i="1"/>
  <c r="Z1287" i="1"/>
  <c r="AA1287" i="1"/>
  <c r="AC1287" i="1" s="1"/>
  <c r="AB1287" i="1"/>
  <c r="X1288" i="1"/>
  <c r="Y1288" i="1"/>
  <c r="Z1288" i="1"/>
  <c r="AA1288" i="1"/>
  <c r="AC1288" i="1" s="1"/>
  <c r="AB1288" i="1"/>
  <c r="X1289" i="1"/>
  <c r="Y1289" i="1"/>
  <c r="Z1289" i="1"/>
  <c r="AA1289" i="1"/>
  <c r="AC1289" i="1" s="1"/>
  <c r="AB1289" i="1"/>
  <c r="X1290" i="1"/>
  <c r="Y1290" i="1"/>
  <c r="Z1290" i="1"/>
  <c r="AA1290" i="1"/>
  <c r="AC1290" i="1" s="1"/>
  <c r="AB1290" i="1"/>
  <c r="X1291" i="1"/>
  <c r="Y1291" i="1"/>
  <c r="Z1291" i="1"/>
  <c r="AA1291" i="1"/>
  <c r="AC1291" i="1" s="1"/>
  <c r="AB1291" i="1"/>
  <c r="X1292" i="1"/>
  <c r="Y1292" i="1"/>
  <c r="Z1292" i="1"/>
  <c r="AA1292" i="1"/>
  <c r="AC1292" i="1" s="1"/>
  <c r="AB1292" i="1"/>
  <c r="X1293" i="1"/>
  <c r="Y1293" i="1"/>
  <c r="Z1293" i="1"/>
  <c r="AA1293" i="1"/>
  <c r="AC1293" i="1" s="1"/>
  <c r="AB1293" i="1"/>
  <c r="X1294" i="1"/>
  <c r="Y1294" i="1"/>
  <c r="Z1294" i="1"/>
  <c r="AA1294" i="1"/>
  <c r="AC1294" i="1" s="1"/>
  <c r="AB1294" i="1"/>
  <c r="X1295" i="1"/>
  <c r="Y1295" i="1"/>
  <c r="Z1295" i="1"/>
  <c r="AA1295" i="1"/>
  <c r="AC1295" i="1" s="1"/>
  <c r="AB1295" i="1"/>
  <c r="X1296" i="1"/>
  <c r="Y1296" i="1"/>
  <c r="Z1296" i="1"/>
  <c r="AA1296" i="1"/>
  <c r="AC1296" i="1" s="1"/>
  <c r="AB1296" i="1"/>
  <c r="X1297" i="1"/>
  <c r="Y1297" i="1"/>
  <c r="Z1297" i="1"/>
  <c r="AA1297" i="1"/>
  <c r="AC1297" i="1" s="1"/>
  <c r="AB1297" i="1"/>
  <c r="X1298" i="1"/>
  <c r="Y1298" i="1"/>
  <c r="Z1298" i="1"/>
  <c r="AA1298" i="1"/>
  <c r="AC1298" i="1" s="1"/>
  <c r="AB1298" i="1"/>
  <c r="X1299" i="1"/>
  <c r="Y1299" i="1"/>
  <c r="Z1299" i="1"/>
  <c r="AA1299" i="1"/>
  <c r="AC1299" i="1" s="1"/>
  <c r="AB1299" i="1"/>
  <c r="X1300" i="1"/>
  <c r="Y1300" i="1"/>
  <c r="Z1300" i="1"/>
  <c r="AA1300" i="1"/>
  <c r="AC1300" i="1" s="1"/>
  <c r="AB1300" i="1"/>
  <c r="X1301" i="1"/>
  <c r="Y1301" i="1"/>
  <c r="Z1301" i="1"/>
  <c r="AA1301" i="1"/>
  <c r="AC1301" i="1" s="1"/>
  <c r="AB1301" i="1"/>
  <c r="X1302" i="1"/>
  <c r="Y1302" i="1"/>
  <c r="Z1302" i="1"/>
  <c r="AA1302" i="1"/>
  <c r="AC1302" i="1" s="1"/>
  <c r="AB1302" i="1"/>
  <c r="X1303" i="1"/>
  <c r="Y1303" i="1"/>
  <c r="Z1303" i="1"/>
  <c r="AA1303" i="1"/>
  <c r="AC1303" i="1" s="1"/>
  <c r="AB1303" i="1"/>
  <c r="X1304" i="1"/>
  <c r="Y1304" i="1"/>
  <c r="Z1304" i="1"/>
  <c r="AA1304" i="1"/>
  <c r="AC1304" i="1" s="1"/>
  <c r="AB1304" i="1"/>
  <c r="X1305" i="1"/>
  <c r="Y1305" i="1"/>
  <c r="Z1305" i="1"/>
  <c r="AA1305" i="1"/>
  <c r="AC1305" i="1" s="1"/>
  <c r="AB1305" i="1"/>
  <c r="X1306" i="1"/>
  <c r="Y1306" i="1"/>
  <c r="Z1306" i="1"/>
  <c r="AA1306" i="1"/>
  <c r="AC1306" i="1" s="1"/>
  <c r="AB1306" i="1"/>
  <c r="X1307" i="1"/>
  <c r="Y1307" i="1"/>
  <c r="Z1307" i="1"/>
  <c r="AA1307" i="1"/>
  <c r="AC1307" i="1" s="1"/>
  <c r="AB1307" i="1"/>
  <c r="X1308" i="1"/>
  <c r="Y1308" i="1"/>
  <c r="Z1308" i="1"/>
  <c r="AA1308" i="1"/>
  <c r="AC1308" i="1" s="1"/>
  <c r="AB1308" i="1"/>
  <c r="X1309" i="1"/>
  <c r="Y1309" i="1"/>
  <c r="Z1309" i="1"/>
  <c r="AA1309" i="1"/>
  <c r="AC1309" i="1" s="1"/>
  <c r="AB1309" i="1"/>
  <c r="X1310" i="1"/>
  <c r="Y1310" i="1"/>
  <c r="Z1310" i="1"/>
  <c r="AA1310" i="1"/>
  <c r="AC1310" i="1" s="1"/>
  <c r="AB1310" i="1"/>
  <c r="X1311" i="1"/>
  <c r="Y1311" i="1"/>
  <c r="Z1311" i="1"/>
  <c r="AA1311" i="1"/>
  <c r="AC1311" i="1" s="1"/>
  <c r="AB1311" i="1"/>
  <c r="X1312" i="1"/>
  <c r="Y1312" i="1"/>
  <c r="Z1312" i="1"/>
  <c r="AA1312" i="1"/>
  <c r="AC1312" i="1" s="1"/>
  <c r="AB1312" i="1"/>
  <c r="X1313" i="1"/>
  <c r="Y1313" i="1"/>
  <c r="Z1313" i="1"/>
  <c r="AA1313" i="1"/>
  <c r="AC1313" i="1" s="1"/>
  <c r="AB1313" i="1"/>
  <c r="X1314" i="1"/>
  <c r="Y1314" i="1"/>
  <c r="Z1314" i="1"/>
  <c r="AA1314" i="1"/>
  <c r="AC1314" i="1" s="1"/>
  <c r="AB1314" i="1"/>
  <c r="X1315" i="1"/>
  <c r="Y1315" i="1"/>
  <c r="Z1315" i="1"/>
  <c r="AA1315" i="1"/>
  <c r="AC1315" i="1" s="1"/>
  <c r="AB1315" i="1"/>
  <c r="X1316" i="1"/>
  <c r="Y1316" i="1"/>
  <c r="Z1316" i="1"/>
  <c r="AA1316" i="1"/>
  <c r="AC1316" i="1" s="1"/>
  <c r="AB1316" i="1"/>
  <c r="X1317" i="1"/>
  <c r="Y1317" i="1"/>
  <c r="Z1317" i="1"/>
  <c r="AA1317" i="1"/>
  <c r="AC1317" i="1" s="1"/>
  <c r="AB1317" i="1"/>
  <c r="X1318" i="1"/>
  <c r="Y1318" i="1"/>
  <c r="Z1318" i="1"/>
  <c r="AA1318" i="1"/>
  <c r="AC1318" i="1" s="1"/>
  <c r="AB1318" i="1"/>
  <c r="X1319" i="1"/>
  <c r="Y1319" i="1"/>
  <c r="Z1319" i="1"/>
  <c r="AA1319" i="1"/>
  <c r="AC1319" i="1" s="1"/>
  <c r="AB1319" i="1"/>
  <c r="X1320" i="1"/>
  <c r="Y1320" i="1"/>
  <c r="Z1320" i="1"/>
  <c r="AA1320" i="1"/>
  <c r="AC1320" i="1" s="1"/>
  <c r="AB1320" i="1"/>
  <c r="X1321" i="1"/>
  <c r="Y1321" i="1"/>
  <c r="Z1321" i="1"/>
  <c r="AA1321" i="1"/>
  <c r="AC1321" i="1" s="1"/>
  <c r="AB1321" i="1"/>
  <c r="X1322" i="1"/>
  <c r="Y1322" i="1"/>
  <c r="Z1322" i="1"/>
  <c r="AA1322" i="1"/>
  <c r="AC1322" i="1" s="1"/>
  <c r="AB1322" i="1"/>
  <c r="X1323" i="1"/>
  <c r="Y1323" i="1"/>
  <c r="Z1323" i="1"/>
  <c r="AA1323" i="1"/>
  <c r="AC1323" i="1" s="1"/>
  <c r="AB1323" i="1"/>
  <c r="X1324" i="1"/>
  <c r="Y1324" i="1"/>
  <c r="Z1324" i="1"/>
  <c r="AA1324" i="1"/>
  <c r="AC1324" i="1" s="1"/>
  <c r="AB1324" i="1"/>
  <c r="X1325" i="1"/>
  <c r="Y1325" i="1"/>
  <c r="Z1325" i="1"/>
  <c r="AA1325" i="1"/>
  <c r="AC1325" i="1" s="1"/>
  <c r="AB1325" i="1"/>
  <c r="X1326" i="1"/>
  <c r="Y1326" i="1"/>
  <c r="Z1326" i="1"/>
  <c r="AA1326" i="1"/>
  <c r="AC1326" i="1" s="1"/>
  <c r="AB1326" i="1"/>
  <c r="X1327" i="1"/>
  <c r="Y1327" i="1"/>
  <c r="Z1327" i="1"/>
  <c r="AA1327" i="1"/>
  <c r="AC1327" i="1" s="1"/>
  <c r="AB1327" i="1"/>
  <c r="X1328" i="1"/>
  <c r="Y1328" i="1"/>
  <c r="Z1328" i="1"/>
  <c r="AA1328" i="1"/>
  <c r="AC1328" i="1" s="1"/>
  <c r="AB1328" i="1"/>
  <c r="X1329" i="1"/>
  <c r="Y1329" i="1"/>
  <c r="Z1329" i="1"/>
  <c r="AA1329" i="1"/>
  <c r="AC1329" i="1" s="1"/>
  <c r="AB1329" i="1"/>
  <c r="X1330" i="1"/>
  <c r="Y1330" i="1"/>
  <c r="Z1330" i="1"/>
  <c r="AA1330" i="1"/>
  <c r="AC1330" i="1" s="1"/>
  <c r="AB1330" i="1"/>
  <c r="X1331" i="1"/>
  <c r="Y1331" i="1"/>
  <c r="Z1331" i="1"/>
  <c r="AA1331" i="1"/>
  <c r="AC1331" i="1" s="1"/>
  <c r="AB1331" i="1"/>
  <c r="X1332" i="1"/>
  <c r="Y1332" i="1"/>
  <c r="Z1332" i="1"/>
  <c r="AA1332" i="1"/>
  <c r="AC1332" i="1" s="1"/>
  <c r="AB1332" i="1"/>
  <c r="X1333" i="1"/>
  <c r="Y1333" i="1"/>
  <c r="Z1333" i="1"/>
  <c r="AA1333" i="1"/>
  <c r="AC1333" i="1" s="1"/>
  <c r="AB1333" i="1"/>
  <c r="X1334" i="1"/>
  <c r="Y1334" i="1"/>
  <c r="Z1334" i="1"/>
  <c r="AA1334" i="1"/>
  <c r="AC1334" i="1" s="1"/>
  <c r="AB1334" i="1"/>
  <c r="X1335" i="1"/>
  <c r="Y1335" i="1"/>
  <c r="Z1335" i="1"/>
  <c r="AA1335" i="1"/>
  <c r="AC1335" i="1" s="1"/>
  <c r="AB1335" i="1"/>
  <c r="X1336" i="1"/>
  <c r="Y1336" i="1"/>
  <c r="Z1336" i="1"/>
  <c r="AA1336" i="1"/>
  <c r="AC1336" i="1" s="1"/>
  <c r="AB1336" i="1"/>
  <c r="X1337" i="1"/>
  <c r="Y1337" i="1"/>
  <c r="Z1337" i="1"/>
  <c r="AA1337" i="1"/>
  <c r="AC1337" i="1" s="1"/>
  <c r="AB1337" i="1"/>
  <c r="X1338" i="1"/>
  <c r="Y1338" i="1"/>
  <c r="Z1338" i="1"/>
  <c r="AA1338" i="1"/>
  <c r="AC1338" i="1" s="1"/>
  <c r="AB1338" i="1"/>
  <c r="X1339" i="1"/>
  <c r="Y1339" i="1"/>
  <c r="Z1339" i="1"/>
  <c r="AA1339" i="1"/>
  <c r="AC1339" i="1" s="1"/>
  <c r="AB1339" i="1"/>
  <c r="X1340" i="1"/>
  <c r="Y1340" i="1"/>
  <c r="Z1340" i="1"/>
  <c r="AA1340" i="1"/>
  <c r="AC1340" i="1" s="1"/>
  <c r="AB1340" i="1"/>
  <c r="X1341" i="1"/>
  <c r="Y1341" i="1"/>
  <c r="Z1341" i="1"/>
  <c r="AA1341" i="1"/>
  <c r="AC1341" i="1" s="1"/>
  <c r="AB1341" i="1"/>
  <c r="X1342" i="1"/>
  <c r="Y1342" i="1"/>
  <c r="Z1342" i="1"/>
  <c r="AA1342" i="1"/>
  <c r="AC1342" i="1" s="1"/>
  <c r="AB1342" i="1"/>
  <c r="X1343" i="1"/>
  <c r="Y1343" i="1"/>
  <c r="Z1343" i="1"/>
  <c r="AA1343" i="1"/>
  <c r="AC1343" i="1" s="1"/>
  <c r="AB1343" i="1"/>
  <c r="X1344" i="1"/>
  <c r="Y1344" i="1"/>
  <c r="Z1344" i="1"/>
  <c r="AA1344" i="1"/>
  <c r="AC1344" i="1" s="1"/>
  <c r="AB1344" i="1"/>
  <c r="X1345" i="1"/>
  <c r="Y1345" i="1"/>
  <c r="Z1345" i="1"/>
  <c r="AA1345" i="1"/>
  <c r="AC1345" i="1" s="1"/>
  <c r="AB1345" i="1"/>
  <c r="X1346" i="1"/>
  <c r="Y1346" i="1"/>
  <c r="Z1346" i="1"/>
  <c r="AA1346" i="1"/>
  <c r="AC1346" i="1" s="1"/>
  <c r="AB1346" i="1"/>
  <c r="X1347" i="1"/>
  <c r="Y1347" i="1"/>
  <c r="Z1347" i="1"/>
  <c r="AA1347" i="1"/>
  <c r="AC1347" i="1" s="1"/>
  <c r="AB1347" i="1"/>
  <c r="X1348" i="1"/>
  <c r="Y1348" i="1"/>
  <c r="Z1348" i="1"/>
  <c r="AA1348" i="1"/>
  <c r="AC1348" i="1" s="1"/>
  <c r="AB1348" i="1"/>
  <c r="X1349" i="1"/>
  <c r="Y1349" i="1"/>
  <c r="Z1349" i="1"/>
  <c r="AA1349" i="1"/>
  <c r="AC1349" i="1" s="1"/>
  <c r="AB1349" i="1"/>
  <c r="X1350" i="1"/>
  <c r="Y1350" i="1"/>
  <c r="Z1350" i="1"/>
  <c r="AA1350" i="1"/>
  <c r="AC1350" i="1" s="1"/>
  <c r="AB1350" i="1"/>
  <c r="X1351" i="1"/>
  <c r="Y1351" i="1"/>
  <c r="Z1351" i="1"/>
  <c r="AA1351" i="1"/>
  <c r="AC1351" i="1" s="1"/>
  <c r="AB1351" i="1"/>
  <c r="X1352" i="1"/>
  <c r="Y1352" i="1"/>
  <c r="Z1352" i="1"/>
  <c r="AA1352" i="1"/>
  <c r="AC1352" i="1" s="1"/>
  <c r="AB1352" i="1"/>
  <c r="X1353" i="1"/>
  <c r="Y1353" i="1"/>
  <c r="Z1353" i="1"/>
  <c r="AA1353" i="1"/>
  <c r="AC1353" i="1" s="1"/>
  <c r="AB1353" i="1"/>
  <c r="X1354" i="1"/>
  <c r="Y1354" i="1"/>
  <c r="Z1354" i="1"/>
  <c r="AA1354" i="1"/>
  <c r="AC1354" i="1" s="1"/>
  <c r="AB1354" i="1"/>
  <c r="X1355" i="1"/>
  <c r="Y1355" i="1"/>
  <c r="Z1355" i="1"/>
  <c r="AA1355" i="1"/>
  <c r="AC1355" i="1" s="1"/>
  <c r="AB1355" i="1"/>
  <c r="X1356" i="1"/>
  <c r="Y1356" i="1"/>
  <c r="Z1356" i="1"/>
  <c r="AA1356" i="1"/>
  <c r="AC1356" i="1" s="1"/>
  <c r="AB1356" i="1"/>
  <c r="X1357" i="1"/>
  <c r="Y1357" i="1"/>
  <c r="Z1357" i="1"/>
  <c r="AA1357" i="1"/>
  <c r="AC1357" i="1" s="1"/>
  <c r="AB1357" i="1"/>
  <c r="X1358" i="1"/>
  <c r="Y1358" i="1"/>
  <c r="Z1358" i="1"/>
  <c r="AA1358" i="1"/>
  <c r="AC1358" i="1" s="1"/>
  <c r="AB1358" i="1"/>
  <c r="X1359" i="1"/>
  <c r="Y1359" i="1"/>
  <c r="Z1359" i="1"/>
  <c r="AA1359" i="1"/>
  <c r="AC1359" i="1" s="1"/>
  <c r="AB1359" i="1"/>
  <c r="X1360" i="1"/>
  <c r="Y1360" i="1"/>
  <c r="Z1360" i="1"/>
  <c r="AA1360" i="1"/>
  <c r="AC1360" i="1" s="1"/>
  <c r="AB1360" i="1"/>
  <c r="X1361" i="1"/>
  <c r="Y1361" i="1"/>
  <c r="Z1361" i="1"/>
  <c r="AA1361" i="1"/>
  <c r="AC1361" i="1" s="1"/>
  <c r="AB1361" i="1"/>
  <c r="X1362" i="1"/>
  <c r="Y1362" i="1"/>
  <c r="Z1362" i="1"/>
  <c r="AA1362" i="1"/>
  <c r="AC1362" i="1" s="1"/>
  <c r="AB1362" i="1"/>
  <c r="X1363" i="1"/>
  <c r="Y1363" i="1"/>
  <c r="Z1363" i="1"/>
  <c r="AA1363" i="1"/>
  <c r="AC1363" i="1" s="1"/>
  <c r="AB1363" i="1"/>
  <c r="X1364" i="1"/>
  <c r="Y1364" i="1"/>
  <c r="Z1364" i="1"/>
  <c r="AA1364" i="1"/>
  <c r="AC1364" i="1" s="1"/>
  <c r="AB1364" i="1"/>
  <c r="X1365" i="1"/>
  <c r="Y1365" i="1"/>
  <c r="Z1365" i="1"/>
  <c r="AA1365" i="1"/>
  <c r="AC1365" i="1" s="1"/>
  <c r="AB1365" i="1"/>
  <c r="X1366" i="1"/>
  <c r="Y1366" i="1"/>
  <c r="Z1366" i="1"/>
  <c r="AA1366" i="1"/>
  <c r="AC1366" i="1" s="1"/>
  <c r="AB1366" i="1"/>
  <c r="X1367" i="1"/>
  <c r="Y1367" i="1"/>
  <c r="Z1367" i="1"/>
  <c r="AA1367" i="1"/>
  <c r="AC1367" i="1" s="1"/>
  <c r="AB1367" i="1"/>
  <c r="X1368" i="1"/>
  <c r="Y1368" i="1"/>
  <c r="Z1368" i="1"/>
  <c r="AA1368" i="1"/>
  <c r="AC1368" i="1" s="1"/>
  <c r="AB1368" i="1"/>
  <c r="X1369" i="1"/>
  <c r="Y1369" i="1"/>
  <c r="Z1369" i="1"/>
  <c r="AA1369" i="1"/>
  <c r="AC1369" i="1" s="1"/>
  <c r="AB1369" i="1"/>
  <c r="X1370" i="1"/>
  <c r="Y1370" i="1"/>
  <c r="Z1370" i="1"/>
  <c r="AA1370" i="1"/>
  <c r="AC1370" i="1" s="1"/>
  <c r="AB1370" i="1"/>
  <c r="X1371" i="1"/>
  <c r="Y1371" i="1"/>
  <c r="Z1371" i="1"/>
  <c r="AA1371" i="1"/>
  <c r="AC1371" i="1" s="1"/>
  <c r="AB1371" i="1"/>
  <c r="X1372" i="1"/>
  <c r="Y1372" i="1"/>
  <c r="Z1372" i="1"/>
  <c r="AA1372" i="1"/>
  <c r="AC1372" i="1" s="1"/>
  <c r="AB1372" i="1"/>
  <c r="X1373" i="1"/>
  <c r="Y1373" i="1"/>
  <c r="Z1373" i="1"/>
  <c r="AA1373" i="1"/>
  <c r="AC1373" i="1" s="1"/>
  <c r="AB1373" i="1"/>
  <c r="X1374" i="1"/>
  <c r="Y1374" i="1"/>
  <c r="Z1374" i="1"/>
  <c r="AA1374" i="1"/>
  <c r="AC1374" i="1" s="1"/>
  <c r="AB1374" i="1"/>
  <c r="X1375" i="1"/>
  <c r="Y1375" i="1"/>
  <c r="Z1375" i="1"/>
  <c r="AA1375" i="1"/>
  <c r="AC1375" i="1" s="1"/>
  <c r="AB1375" i="1"/>
  <c r="X1376" i="1"/>
  <c r="Y1376" i="1"/>
  <c r="Z1376" i="1"/>
  <c r="AA1376" i="1"/>
  <c r="AC1376" i="1" s="1"/>
  <c r="AB1376" i="1"/>
  <c r="X1377" i="1"/>
  <c r="Y1377" i="1"/>
  <c r="Z1377" i="1"/>
  <c r="AA1377" i="1"/>
  <c r="AC1377" i="1" s="1"/>
  <c r="AB1377" i="1"/>
  <c r="X1378" i="1"/>
  <c r="Y1378" i="1"/>
  <c r="Z1378" i="1"/>
  <c r="AA1378" i="1"/>
  <c r="AC1378" i="1" s="1"/>
  <c r="AB1378" i="1"/>
  <c r="X1379" i="1"/>
  <c r="Y1379" i="1"/>
  <c r="Z1379" i="1"/>
  <c r="AA1379" i="1"/>
  <c r="AC1379" i="1" s="1"/>
  <c r="AB1379" i="1"/>
  <c r="X1380" i="1"/>
  <c r="Y1380" i="1"/>
  <c r="Z1380" i="1"/>
  <c r="AA1380" i="1"/>
  <c r="AC1380" i="1" s="1"/>
  <c r="AB1380" i="1"/>
  <c r="X1381" i="1"/>
  <c r="Y1381" i="1"/>
  <c r="Z1381" i="1"/>
  <c r="AA1381" i="1"/>
  <c r="AC1381" i="1" s="1"/>
  <c r="AB1381" i="1"/>
  <c r="X1382" i="1"/>
  <c r="Y1382" i="1"/>
  <c r="Z1382" i="1"/>
  <c r="AA1382" i="1"/>
  <c r="AC1382" i="1" s="1"/>
  <c r="AB1382" i="1"/>
  <c r="X1383" i="1"/>
  <c r="Y1383" i="1"/>
  <c r="Z1383" i="1"/>
  <c r="AA1383" i="1"/>
  <c r="AC1383" i="1" s="1"/>
  <c r="AB1383" i="1"/>
  <c r="X1384" i="1"/>
  <c r="Y1384" i="1"/>
  <c r="Z1384" i="1"/>
  <c r="AA1384" i="1"/>
  <c r="AC1384" i="1" s="1"/>
  <c r="AB1384" i="1"/>
  <c r="X1385" i="1"/>
  <c r="Y1385" i="1"/>
  <c r="Z1385" i="1"/>
  <c r="AA1385" i="1"/>
  <c r="AC1385" i="1" s="1"/>
  <c r="AB1385" i="1"/>
  <c r="X1386" i="1"/>
  <c r="Y1386" i="1"/>
  <c r="Z1386" i="1"/>
  <c r="AA1386" i="1"/>
  <c r="AC1386" i="1" s="1"/>
  <c r="AB1386" i="1"/>
  <c r="X1387" i="1"/>
  <c r="Y1387" i="1"/>
  <c r="Z1387" i="1"/>
  <c r="AA1387" i="1"/>
  <c r="AC1387" i="1" s="1"/>
  <c r="AB1387" i="1"/>
  <c r="X1388" i="1"/>
  <c r="Y1388" i="1"/>
  <c r="Z1388" i="1"/>
  <c r="AA1388" i="1"/>
  <c r="AC1388" i="1" s="1"/>
  <c r="AB1388" i="1"/>
  <c r="X1389" i="1"/>
  <c r="Y1389" i="1"/>
  <c r="Z1389" i="1"/>
  <c r="AA1389" i="1"/>
  <c r="AC1389" i="1" s="1"/>
  <c r="AB1389" i="1"/>
  <c r="X1390" i="1"/>
  <c r="Y1390" i="1"/>
  <c r="Z1390" i="1"/>
  <c r="AA1390" i="1"/>
  <c r="AC1390" i="1" s="1"/>
  <c r="AB1390" i="1"/>
  <c r="X1391" i="1"/>
  <c r="Y1391" i="1"/>
  <c r="Z1391" i="1"/>
  <c r="AA1391" i="1"/>
  <c r="AC1391" i="1" s="1"/>
  <c r="AB1391" i="1"/>
  <c r="X1392" i="1"/>
  <c r="Y1392" i="1"/>
  <c r="Z1392" i="1"/>
  <c r="AA1392" i="1"/>
  <c r="AC1392" i="1" s="1"/>
  <c r="AB1392" i="1"/>
  <c r="X1393" i="1"/>
  <c r="Y1393" i="1"/>
  <c r="Z1393" i="1"/>
  <c r="AA1393" i="1"/>
  <c r="AC1393" i="1" s="1"/>
  <c r="AB1393" i="1"/>
  <c r="X1394" i="1"/>
  <c r="Y1394" i="1"/>
  <c r="Z1394" i="1"/>
  <c r="AA1394" i="1"/>
  <c r="AC1394" i="1" s="1"/>
  <c r="AB1394" i="1"/>
  <c r="X1395" i="1"/>
  <c r="Y1395" i="1"/>
  <c r="Z1395" i="1"/>
  <c r="AA1395" i="1"/>
  <c r="AC1395" i="1" s="1"/>
  <c r="AB1395" i="1"/>
  <c r="X1396" i="1"/>
  <c r="Y1396" i="1"/>
  <c r="Z1396" i="1"/>
  <c r="AA1396" i="1"/>
  <c r="AC1396" i="1" s="1"/>
  <c r="AB1396" i="1"/>
  <c r="X1397" i="1"/>
  <c r="Y1397" i="1"/>
  <c r="Z1397" i="1"/>
  <c r="AA1397" i="1"/>
  <c r="AC1397" i="1" s="1"/>
  <c r="AB1397" i="1"/>
  <c r="X1398" i="1"/>
  <c r="Y1398" i="1"/>
  <c r="Z1398" i="1"/>
  <c r="AA1398" i="1"/>
  <c r="AC1398" i="1" s="1"/>
  <c r="AB1398" i="1"/>
  <c r="X1399" i="1"/>
  <c r="Y1399" i="1"/>
  <c r="Z1399" i="1"/>
  <c r="AA1399" i="1"/>
  <c r="AC1399" i="1" s="1"/>
  <c r="AB1399" i="1"/>
  <c r="X1400" i="1"/>
  <c r="Y1400" i="1"/>
  <c r="Z1400" i="1"/>
  <c r="AA1400" i="1"/>
  <c r="AC1400" i="1" s="1"/>
  <c r="AB1400" i="1"/>
  <c r="X1401" i="1"/>
  <c r="Y1401" i="1"/>
  <c r="Z1401" i="1"/>
  <c r="AA1401" i="1"/>
  <c r="AC1401" i="1" s="1"/>
  <c r="AB1401" i="1"/>
  <c r="X1402" i="1"/>
  <c r="Y1402" i="1"/>
  <c r="Z1402" i="1"/>
  <c r="AA1402" i="1"/>
  <c r="AC1402" i="1" s="1"/>
  <c r="AB1402" i="1"/>
  <c r="X1403" i="1"/>
  <c r="Y1403" i="1"/>
  <c r="Z1403" i="1"/>
  <c r="AA1403" i="1"/>
  <c r="AC1403" i="1" s="1"/>
  <c r="AB1403" i="1"/>
  <c r="X1404" i="1"/>
  <c r="Y1404" i="1"/>
  <c r="Z1404" i="1"/>
  <c r="AA1404" i="1"/>
  <c r="AC1404" i="1" s="1"/>
  <c r="AB1404" i="1"/>
  <c r="X1405" i="1"/>
  <c r="Y1405" i="1"/>
  <c r="Z1405" i="1"/>
  <c r="AA1405" i="1"/>
  <c r="AC1405" i="1" s="1"/>
  <c r="AB1405" i="1"/>
  <c r="X1406" i="1"/>
  <c r="Y1406" i="1"/>
  <c r="Z1406" i="1"/>
  <c r="AA1406" i="1"/>
  <c r="AC1406" i="1" s="1"/>
  <c r="AB1406" i="1"/>
  <c r="X1407" i="1"/>
  <c r="Y1407" i="1"/>
  <c r="Z1407" i="1"/>
  <c r="AA1407" i="1"/>
  <c r="AC1407" i="1" s="1"/>
  <c r="AB1407" i="1"/>
  <c r="X1408" i="1"/>
  <c r="Y1408" i="1"/>
  <c r="Z1408" i="1"/>
  <c r="AA1408" i="1"/>
  <c r="AC1408" i="1" s="1"/>
  <c r="AB1408" i="1"/>
  <c r="X1409" i="1"/>
  <c r="Y1409" i="1"/>
  <c r="Z1409" i="1"/>
  <c r="AA1409" i="1"/>
  <c r="AC1409" i="1" s="1"/>
  <c r="AB1409" i="1"/>
  <c r="X1410" i="1"/>
  <c r="Y1410" i="1"/>
  <c r="Z1410" i="1"/>
  <c r="AA1410" i="1"/>
  <c r="AC1410" i="1" s="1"/>
  <c r="AB1410" i="1"/>
  <c r="X1411" i="1"/>
  <c r="Y1411" i="1"/>
  <c r="Z1411" i="1"/>
  <c r="AA1411" i="1"/>
  <c r="AC1411" i="1" s="1"/>
  <c r="AB1411" i="1"/>
  <c r="X1412" i="1"/>
  <c r="Y1412" i="1"/>
  <c r="Z1412" i="1"/>
  <c r="AA1412" i="1"/>
  <c r="AC1412" i="1" s="1"/>
  <c r="AB1412" i="1"/>
  <c r="X1413" i="1"/>
  <c r="Y1413" i="1"/>
  <c r="Z1413" i="1"/>
  <c r="AA1413" i="1"/>
  <c r="AC1413" i="1" s="1"/>
  <c r="AB1413" i="1"/>
  <c r="X1414" i="1"/>
  <c r="Y1414" i="1"/>
  <c r="Z1414" i="1"/>
  <c r="AA1414" i="1"/>
  <c r="AC1414" i="1" s="1"/>
  <c r="AB1414" i="1"/>
  <c r="X1415" i="1"/>
  <c r="Y1415" i="1"/>
  <c r="Z1415" i="1"/>
  <c r="AA1415" i="1"/>
  <c r="AC1415" i="1" s="1"/>
  <c r="AB1415" i="1"/>
  <c r="X1416" i="1"/>
  <c r="Y1416" i="1"/>
  <c r="Z1416" i="1"/>
  <c r="AA1416" i="1"/>
  <c r="AC1416" i="1" s="1"/>
  <c r="AB1416" i="1"/>
  <c r="X1417" i="1"/>
  <c r="Y1417" i="1"/>
  <c r="Z1417" i="1"/>
  <c r="AA1417" i="1"/>
  <c r="AC1417" i="1" s="1"/>
  <c r="AB1417" i="1"/>
  <c r="X1418" i="1"/>
  <c r="Y1418" i="1"/>
  <c r="Z1418" i="1"/>
  <c r="AA1418" i="1"/>
  <c r="AC1418" i="1" s="1"/>
  <c r="AB1418" i="1"/>
  <c r="X1419" i="1"/>
  <c r="Y1419" i="1"/>
  <c r="Z1419" i="1"/>
  <c r="AA1419" i="1"/>
  <c r="AC1419" i="1" s="1"/>
  <c r="AB1419" i="1"/>
  <c r="X1420" i="1"/>
  <c r="Y1420" i="1"/>
  <c r="Z1420" i="1"/>
  <c r="AA1420" i="1"/>
  <c r="AC1420" i="1" s="1"/>
  <c r="AB1420" i="1"/>
  <c r="X1421" i="1"/>
  <c r="Y1421" i="1"/>
  <c r="Z1421" i="1"/>
  <c r="AA1421" i="1"/>
  <c r="AC1421" i="1" s="1"/>
  <c r="AB1421" i="1"/>
  <c r="X1422" i="1"/>
  <c r="Y1422" i="1"/>
  <c r="Z1422" i="1"/>
  <c r="AA1422" i="1"/>
  <c r="AC1422" i="1" s="1"/>
  <c r="AB1422" i="1"/>
  <c r="X1423" i="1"/>
  <c r="Y1423" i="1"/>
  <c r="Z1423" i="1"/>
  <c r="AA1423" i="1"/>
  <c r="AC1423" i="1" s="1"/>
  <c r="AB1423" i="1"/>
  <c r="X1424" i="1"/>
  <c r="Y1424" i="1"/>
  <c r="Z1424" i="1"/>
  <c r="AA1424" i="1"/>
  <c r="AC1424" i="1" s="1"/>
  <c r="AB1424" i="1"/>
  <c r="X1425" i="1"/>
  <c r="Y1425" i="1"/>
  <c r="Z1425" i="1"/>
  <c r="AA1425" i="1"/>
  <c r="AC1425" i="1" s="1"/>
  <c r="AB1425" i="1"/>
  <c r="X1426" i="1"/>
  <c r="Y1426" i="1"/>
  <c r="Z1426" i="1"/>
  <c r="AA1426" i="1"/>
  <c r="AC1426" i="1" s="1"/>
  <c r="AB1426" i="1"/>
  <c r="X1427" i="1"/>
  <c r="Y1427" i="1"/>
  <c r="Z1427" i="1"/>
  <c r="AA1427" i="1"/>
  <c r="AC1427" i="1" s="1"/>
  <c r="AB1427" i="1"/>
  <c r="X1428" i="1"/>
  <c r="Y1428" i="1"/>
  <c r="Z1428" i="1"/>
  <c r="AA1428" i="1"/>
  <c r="AC1428" i="1" s="1"/>
  <c r="AB1428" i="1"/>
  <c r="X1429" i="1"/>
  <c r="Y1429" i="1"/>
  <c r="Z1429" i="1"/>
  <c r="AA1429" i="1"/>
  <c r="AC1429" i="1" s="1"/>
  <c r="AB1429" i="1"/>
  <c r="X1430" i="1"/>
  <c r="Y1430" i="1"/>
  <c r="Z1430" i="1"/>
  <c r="AA1430" i="1"/>
  <c r="AC1430" i="1" s="1"/>
  <c r="AB1430" i="1"/>
  <c r="X1431" i="1"/>
  <c r="Y1431" i="1"/>
  <c r="Z1431" i="1"/>
  <c r="AA1431" i="1"/>
  <c r="AC1431" i="1" s="1"/>
  <c r="AB1431" i="1"/>
  <c r="X1432" i="1"/>
  <c r="Y1432" i="1"/>
  <c r="Z1432" i="1"/>
  <c r="AA1432" i="1"/>
  <c r="AC1432" i="1" s="1"/>
  <c r="AB1432" i="1"/>
  <c r="X1433" i="1"/>
  <c r="Y1433" i="1"/>
  <c r="Z1433" i="1"/>
  <c r="AA1433" i="1"/>
  <c r="AC1433" i="1" s="1"/>
  <c r="AB1433" i="1"/>
  <c r="X1434" i="1"/>
  <c r="Y1434" i="1"/>
  <c r="Z1434" i="1"/>
  <c r="AA1434" i="1"/>
  <c r="AC1434" i="1" s="1"/>
  <c r="AB1434" i="1"/>
  <c r="X1435" i="1"/>
  <c r="Y1435" i="1"/>
  <c r="Z1435" i="1"/>
  <c r="AA1435" i="1"/>
  <c r="AC1435" i="1" s="1"/>
  <c r="AB1435" i="1"/>
  <c r="X1436" i="1"/>
  <c r="Y1436" i="1"/>
  <c r="Z1436" i="1"/>
  <c r="AA1436" i="1"/>
  <c r="AC1436" i="1" s="1"/>
  <c r="AB1436" i="1"/>
  <c r="X1437" i="1"/>
  <c r="Y1437" i="1"/>
  <c r="Z1437" i="1"/>
  <c r="AA1437" i="1"/>
  <c r="AC1437" i="1" s="1"/>
  <c r="AB1437" i="1"/>
  <c r="X1438" i="1"/>
  <c r="Y1438" i="1"/>
  <c r="Z1438" i="1"/>
  <c r="AA1438" i="1"/>
  <c r="AC1438" i="1" s="1"/>
  <c r="AB1438" i="1"/>
  <c r="X1439" i="1"/>
  <c r="Y1439" i="1"/>
  <c r="Z1439" i="1"/>
  <c r="AA1439" i="1"/>
  <c r="AC1439" i="1" s="1"/>
  <c r="AB1439" i="1"/>
  <c r="X1440" i="1"/>
  <c r="Y1440" i="1"/>
  <c r="Z1440" i="1"/>
  <c r="AA1440" i="1"/>
  <c r="AC1440" i="1" s="1"/>
  <c r="AB1440" i="1"/>
  <c r="X1441" i="1"/>
  <c r="Y1441" i="1"/>
  <c r="Z1441" i="1"/>
  <c r="AA1441" i="1"/>
  <c r="AC1441" i="1" s="1"/>
  <c r="AB1441" i="1"/>
  <c r="X1442" i="1"/>
  <c r="Y1442" i="1"/>
  <c r="Z1442" i="1"/>
  <c r="AA1442" i="1"/>
  <c r="AC1442" i="1" s="1"/>
  <c r="AB1442" i="1"/>
  <c r="X1443" i="1"/>
  <c r="Y1443" i="1"/>
  <c r="Z1443" i="1"/>
  <c r="AA1443" i="1"/>
  <c r="AC1443" i="1" s="1"/>
  <c r="AB1443" i="1"/>
  <c r="X1444" i="1"/>
  <c r="Y1444" i="1"/>
  <c r="Z1444" i="1"/>
  <c r="AA1444" i="1"/>
  <c r="AC1444" i="1" s="1"/>
  <c r="AB1444" i="1"/>
  <c r="X1445" i="1"/>
  <c r="Y1445" i="1"/>
  <c r="Z1445" i="1"/>
  <c r="AA1445" i="1"/>
  <c r="AC1445" i="1" s="1"/>
  <c r="AB1445" i="1"/>
  <c r="X1446" i="1"/>
  <c r="Y1446" i="1"/>
  <c r="Z1446" i="1"/>
  <c r="AA1446" i="1"/>
  <c r="AC1446" i="1" s="1"/>
  <c r="AB1446" i="1"/>
  <c r="X1447" i="1"/>
  <c r="Y1447" i="1"/>
  <c r="Z1447" i="1"/>
  <c r="AA1447" i="1"/>
  <c r="AC1447" i="1" s="1"/>
  <c r="AB1447" i="1"/>
  <c r="X1448" i="1"/>
  <c r="Y1448" i="1"/>
  <c r="Z1448" i="1"/>
  <c r="AA1448" i="1"/>
  <c r="AC1448" i="1" s="1"/>
  <c r="AB1448" i="1"/>
  <c r="X1449" i="1"/>
  <c r="Y1449" i="1"/>
  <c r="Z1449" i="1"/>
  <c r="AA1449" i="1"/>
  <c r="AC1449" i="1" s="1"/>
  <c r="AB1449" i="1"/>
  <c r="X1450" i="1"/>
  <c r="Y1450" i="1"/>
  <c r="Z1450" i="1"/>
  <c r="AA1450" i="1"/>
  <c r="AC1450" i="1" s="1"/>
  <c r="AB1450" i="1"/>
  <c r="X1451" i="1"/>
  <c r="Y1451" i="1"/>
  <c r="Z1451" i="1"/>
  <c r="AA1451" i="1"/>
  <c r="AC1451" i="1" s="1"/>
  <c r="AB1451" i="1"/>
  <c r="X1452" i="1"/>
  <c r="Y1452" i="1"/>
  <c r="Z1452" i="1"/>
  <c r="AA1452" i="1"/>
  <c r="AC1452" i="1" s="1"/>
  <c r="AB1452" i="1"/>
  <c r="X1453" i="1"/>
  <c r="Y1453" i="1"/>
  <c r="Z1453" i="1"/>
  <c r="AA1453" i="1"/>
  <c r="AC1453" i="1" s="1"/>
  <c r="AB1453" i="1"/>
  <c r="X1454" i="1"/>
  <c r="Y1454" i="1"/>
  <c r="Z1454" i="1"/>
  <c r="AA1454" i="1"/>
  <c r="AC1454" i="1" s="1"/>
  <c r="AB1454" i="1"/>
  <c r="X1455" i="1"/>
  <c r="Y1455" i="1"/>
  <c r="Z1455" i="1"/>
  <c r="AA1455" i="1"/>
  <c r="AC1455" i="1" s="1"/>
  <c r="AB1455" i="1"/>
  <c r="X1456" i="1"/>
  <c r="Y1456" i="1"/>
  <c r="Z1456" i="1"/>
  <c r="AA1456" i="1"/>
  <c r="AC1456" i="1" s="1"/>
  <c r="AB1456" i="1"/>
  <c r="X1457" i="1"/>
  <c r="Y1457" i="1"/>
  <c r="Z1457" i="1"/>
  <c r="AA1457" i="1"/>
  <c r="AC1457" i="1" s="1"/>
  <c r="AB1457" i="1"/>
  <c r="X1458" i="1"/>
  <c r="Y1458" i="1"/>
  <c r="Z1458" i="1"/>
  <c r="AA1458" i="1"/>
  <c r="AC1458" i="1" s="1"/>
  <c r="AB1458" i="1"/>
  <c r="X1459" i="1"/>
  <c r="Y1459" i="1"/>
  <c r="Z1459" i="1"/>
  <c r="AA1459" i="1"/>
  <c r="AC1459" i="1" s="1"/>
  <c r="AB1459" i="1"/>
  <c r="X1460" i="1"/>
  <c r="Y1460" i="1"/>
  <c r="Z1460" i="1"/>
  <c r="AA1460" i="1"/>
  <c r="AC1460" i="1" s="1"/>
  <c r="AB1460" i="1"/>
  <c r="X1461" i="1"/>
  <c r="Y1461" i="1"/>
  <c r="Z1461" i="1"/>
  <c r="AA1461" i="1"/>
  <c r="AC1461" i="1" s="1"/>
  <c r="AB1461" i="1"/>
  <c r="X1462" i="1"/>
  <c r="Y1462" i="1"/>
  <c r="Z1462" i="1"/>
  <c r="AA1462" i="1"/>
  <c r="AC1462" i="1" s="1"/>
  <c r="AB1462" i="1"/>
  <c r="X1463" i="1"/>
  <c r="Y1463" i="1"/>
  <c r="Z1463" i="1"/>
  <c r="AA1463" i="1"/>
  <c r="AC1463" i="1" s="1"/>
  <c r="AB1463" i="1"/>
  <c r="X1464" i="1"/>
  <c r="Y1464" i="1"/>
  <c r="Z1464" i="1"/>
  <c r="AA1464" i="1"/>
  <c r="AC1464" i="1" s="1"/>
  <c r="AB1464" i="1"/>
  <c r="X1465" i="1"/>
  <c r="Y1465" i="1"/>
  <c r="Z1465" i="1"/>
  <c r="AA1465" i="1"/>
  <c r="AC1465" i="1" s="1"/>
  <c r="AB1465" i="1"/>
  <c r="X1466" i="1"/>
  <c r="Y1466" i="1"/>
  <c r="Z1466" i="1"/>
  <c r="AA1466" i="1"/>
  <c r="AC1466" i="1" s="1"/>
  <c r="AB1466" i="1"/>
  <c r="X1467" i="1"/>
  <c r="Y1467" i="1"/>
  <c r="Z1467" i="1"/>
  <c r="AA1467" i="1"/>
  <c r="AC1467" i="1" s="1"/>
  <c r="AB1467" i="1"/>
  <c r="X1468" i="1"/>
  <c r="Y1468" i="1"/>
  <c r="Z1468" i="1"/>
  <c r="AA1468" i="1"/>
  <c r="AC1468" i="1" s="1"/>
  <c r="AB1468" i="1"/>
  <c r="X1469" i="1"/>
  <c r="Y1469" i="1"/>
  <c r="Z1469" i="1"/>
  <c r="AA1469" i="1"/>
  <c r="AC1469" i="1" s="1"/>
  <c r="AB1469" i="1"/>
  <c r="X1470" i="1"/>
  <c r="Y1470" i="1"/>
  <c r="Z1470" i="1"/>
  <c r="AA1470" i="1"/>
  <c r="AC1470" i="1" s="1"/>
  <c r="AB1470" i="1"/>
  <c r="X1471" i="1"/>
  <c r="Y1471" i="1"/>
  <c r="Z1471" i="1"/>
  <c r="AA1471" i="1"/>
  <c r="AC1471" i="1" s="1"/>
  <c r="AB1471" i="1"/>
  <c r="X1472" i="1"/>
  <c r="Y1472" i="1"/>
  <c r="Z1472" i="1"/>
  <c r="AA1472" i="1"/>
  <c r="AC1472" i="1" s="1"/>
  <c r="AB1472" i="1"/>
  <c r="X1473" i="1"/>
  <c r="Y1473" i="1"/>
  <c r="Z1473" i="1"/>
  <c r="AA1473" i="1"/>
  <c r="AC1473" i="1" s="1"/>
  <c r="AB1473" i="1"/>
  <c r="X1474" i="1"/>
  <c r="Y1474" i="1"/>
  <c r="Z1474" i="1"/>
  <c r="AA1474" i="1"/>
  <c r="AC1474" i="1" s="1"/>
  <c r="AB1474" i="1"/>
  <c r="X1475" i="1"/>
  <c r="Y1475" i="1"/>
  <c r="Z1475" i="1"/>
  <c r="AA1475" i="1"/>
  <c r="AC1475" i="1" s="1"/>
  <c r="AB1475" i="1"/>
  <c r="X1476" i="1"/>
  <c r="Y1476" i="1"/>
  <c r="Z1476" i="1"/>
  <c r="AA1476" i="1"/>
  <c r="AC1476" i="1" s="1"/>
  <c r="AB1476" i="1"/>
  <c r="X1477" i="1"/>
  <c r="Y1477" i="1"/>
  <c r="Z1477" i="1"/>
  <c r="AA1477" i="1"/>
  <c r="AC1477" i="1" s="1"/>
  <c r="AB1477" i="1"/>
  <c r="X1478" i="1"/>
  <c r="Y1478" i="1"/>
  <c r="Z1478" i="1"/>
  <c r="AA1478" i="1"/>
  <c r="AC1478" i="1" s="1"/>
  <c r="AB1478" i="1"/>
  <c r="X1479" i="1"/>
  <c r="Y1479" i="1"/>
  <c r="Z1479" i="1"/>
  <c r="AA1479" i="1"/>
  <c r="AC1479" i="1" s="1"/>
  <c r="AB1479" i="1"/>
  <c r="X1480" i="1"/>
  <c r="Y1480" i="1"/>
  <c r="Z1480" i="1"/>
  <c r="AA1480" i="1"/>
  <c r="AC1480" i="1" s="1"/>
  <c r="AB1480" i="1"/>
  <c r="X1481" i="1"/>
  <c r="Y1481" i="1"/>
  <c r="Z1481" i="1"/>
  <c r="AA1481" i="1"/>
  <c r="AC1481" i="1" s="1"/>
  <c r="AB1481" i="1"/>
  <c r="X1482" i="1"/>
  <c r="Y1482" i="1"/>
  <c r="Z1482" i="1"/>
  <c r="AA1482" i="1"/>
  <c r="AC1482" i="1" s="1"/>
  <c r="AB1482" i="1"/>
  <c r="X1483" i="1"/>
  <c r="Y1483" i="1"/>
  <c r="Z1483" i="1"/>
  <c r="AA1483" i="1"/>
  <c r="AC1483" i="1" s="1"/>
  <c r="AB1483" i="1"/>
  <c r="X1484" i="1"/>
  <c r="Y1484" i="1"/>
  <c r="Z1484" i="1"/>
  <c r="AA1484" i="1"/>
  <c r="AC1484" i="1" s="1"/>
  <c r="AB1484" i="1"/>
  <c r="X1485" i="1"/>
  <c r="Y1485" i="1"/>
  <c r="Z1485" i="1"/>
  <c r="AA1485" i="1"/>
  <c r="AC1485" i="1" s="1"/>
  <c r="AB1485" i="1"/>
  <c r="X1486" i="1"/>
  <c r="Y1486" i="1"/>
  <c r="Z1486" i="1"/>
  <c r="AA1486" i="1"/>
  <c r="AC1486" i="1" s="1"/>
  <c r="AB1486" i="1"/>
  <c r="X1487" i="1"/>
  <c r="Y1487" i="1"/>
  <c r="Z1487" i="1"/>
  <c r="AA1487" i="1"/>
  <c r="AC1487" i="1" s="1"/>
  <c r="AB1487" i="1"/>
  <c r="X1488" i="1"/>
  <c r="Y1488" i="1"/>
  <c r="Z1488" i="1"/>
  <c r="AA1488" i="1"/>
  <c r="AC1488" i="1" s="1"/>
  <c r="AB1488" i="1"/>
  <c r="X1489" i="1"/>
  <c r="Y1489" i="1"/>
  <c r="Z1489" i="1"/>
  <c r="AA1489" i="1"/>
  <c r="AC1489" i="1" s="1"/>
  <c r="AB1489" i="1"/>
  <c r="X1490" i="1"/>
  <c r="Y1490" i="1"/>
  <c r="Z1490" i="1"/>
  <c r="AA1490" i="1"/>
  <c r="AC1490" i="1" s="1"/>
  <c r="AB1490" i="1"/>
  <c r="X1491" i="1"/>
  <c r="Y1491" i="1"/>
  <c r="Z1491" i="1"/>
  <c r="AA1491" i="1"/>
  <c r="AC1491" i="1" s="1"/>
  <c r="AB1491" i="1"/>
  <c r="X1492" i="1"/>
  <c r="Y1492" i="1"/>
  <c r="Z1492" i="1"/>
  <c r="AA1492" i="1"/>
  <c r="AC1492" i="1" s="1"/>
  <c r="AB1492" i="1"/>
  <c r="X1493" i="1"/>
  <c r="Y1493" i="1"/>
  <c r="Z1493" i="1"/>
  <c r="AA1493" i="1"/>
  <c r="AC1493" i="1" s="1"/>
  <c r="AB1493" i="1"/>
  <c r="X1494" i="1"/>
  <c r="Y1494" i="1"/>
  <c r="Z1494" i="1"/>
  <c r="AA1494" i="1"/>
  <c r="AC1494" i="1" s="1"/>
  <c r="AB1494" i="1"/>
  <c r="X1495" i="1"/>
  <c r="Y1495" i="1"/>
  <c r="Z1495" i="1"/>
  <c r="AA1495" i="1"/>
  <c r="AC1495" i="1" s="1"/>
  <c r="AB1495" i="1"/>
  <c r="X1496" i="1"/>
  <c r="Y1496" i="1"/>
  <c r="Z1496" i="1"/>
  <c r="AA1496" i="1"/>
  <c r="AC1496" i="1" s="1"/>
  <c r="AB1496" i="1"/>
  <c r="X1497" i="1"/>
  <c r="Y1497" i="1"/>
  <c r="Z1497" i="1"/>
  <c r="AA1497" i="1"/>
  <c r="AC1497" i="1" s="1"/>
  <c r="AB1497" i="1"/>
  <c r="X1498" i="1"/>
  <c r="Y1498" i="1"/>
  <c r="Z1498" i="1"/>
  <c r="AA1498" i="1"/>
  <c r="AC1498" i="1" s="1"/>
  <c r="AB1498" i="1"/>
  <c r="X1499" i="1"/>
  <c r="Y1499" i="1"/>
  <c r="Z1499" i="1"/>
  <c r="AA1499" i="1"/>
  <c r="AC1499" i="1" s="1"/>
  <c r="AB1499" i="1"/>
  <c r="X1500" i="1"/>
  <c r="Y1500" i="1"/>
  <c r="Z1500" i="1"/>
  <c r="AA1500" i="1"/>
  <c r="AC1500" i="1" s="1"/>
  <c r="AB1500" i="1"/>
  <c r="X1501" i="1"/>
  <c r="Y1501" i="1"/>
  <c r="Z1501" i="1"/>
  <c r="AA1501" i="1"/>
  <c r="AC1501" i="1" s="1"/>
  <c r="AB1501" i="1"/>
  <c r="X1502" i="1"/>
  <c r="Y1502" i="1"/>
  <c r="Z1502" i="1"/>
  <c r="AA1502" i="1"/>
  <c r="AC1502" i="1" s="1"/>
  <c r="AB1502" i="1"/>
  <c r="X1503" i="1"/>
  <c r="Y1503" i="1"/>
  <c r="Z1503" i="1"/>
  <c r="AA1503" i="1"/>
  <c r="AC1503" i="1" s="1"/>
  <c r="AB1503" i="1"/>
  <c r="X1504" i="1"/>
  <c r="Y1504" i="1"/>
  <c r="Z1504" i="1"/>
  <c r="AA1504" i="1"/>
  <c r="AC1504" i="1" s="1"/>
  <c r="AB1504" i="1"/>
  <c r="X1505" i="1"/>
  <c r="Y1505" i="1"/>
  <c r="Z1505" i="1"/>
  <c r="AA1505" i="1"/>
  <c r="AC1505" i="1" s="1"/>
  <c r="AB1505" i="1"/>
  <c r="X1506" i="1"/>
  <c r="Y1506" i="1"/>
  <c r="Z1506" i="1"/>
  <c r="AA1506" i="1"/>
  <c r="AC1506" i="1" s="1"/>
  <c r="AB1506" i="1"/>
  <c r="X1507" i="1"/>
  <c r="Y1507" i="1"/>
  <c r="Z1507" i="1"/>
  <c r="AA1507" i="1"/>
  <c r="AC1507" i="1" s="1"/>
  <c r="AB1507" i="1"/>
  <c r="X1508" i="1"/>
  <c r="Y1508" i="1"/>
  <c r="Z1508" i="1"/>
  <c r="AA1508" i="1"/>
  <c r="AC1508" i="1" s="1"/>
  <c r="AB1508" i="1"/>
  <c r="X1509" i="1"/>
  <c r="Y1509" i="1"/>
  <c r="Z1509" i="1"/>
  <c r="AA1509" i="1"/>
  <c r="AC1509" i="1" s="1"/>
  <c r="AB1509" i="1"/>
  <c r="X1510" i="1"/>
  <c r="Y1510" i="1"/>
  <c r="Z1510" i="1"/>
  <c r="AA1510" i="1"/>
  <c r="AC1510" i="1" s="1"/>
  <c r="AB1510" i="1"/>
  <c r="X1511" i="1"/>
  <c r="Y1511" i="1"/>
  <c r="Z1511" i="1"/>
  <c r="AA1511" i="1"/>
  <c r="AC1511" i="1" s="1"/>
  <c r="AB1511" i="1"/>
  <c r="X1512" i="1"/>
  <c r="Y1512" i="1"/>
  <c r="Z1512" i="1"/>
  <c r="AA1512" i="1"/>
  <c r="AC1512" i="1" s="1"/>
  <c r="AB1512" i="1"/>
  <c r="X1513" i="1"/>
  <c r="Y1513" i="1"/>
  <c r="Z1513" i="1"/>
  <c r="AA1513" i="1"/>
  <c r="AC1513" i="1" s="1"/>
  <c r="AB1513" i="1"/>
  <c r="X1514" i="1"/>
  <c r="Y1514" i="1"/>
  <c r="Z1514" i="1"/>
  <c r="AA1514" i="1"/>
  <c r="AC1514" i="1" s="1"/>
  <c r="AB1514" i="1"/>
  <c r="X1515" i="1"/>
  <c r="Y1515" i="1"/>
  <c r="Z1515" i="1"/>
  <c r="AA1515" i="1"/>
  <c r="AC1515" i="1" s="1"/>
  <c r="AB1515" i="1"/>
  <c r="X1516" i="1"/>
  <c r="Y1516" i="1"/>
  <c r="Z1516" i="1"/>
  <c r="AA1516" i="1"/>
  <c r="AC1516" i="1" s="1"/>
  <c r="AB1516" i="1"/>
  <c r="X1517" i="1"/>
  <c r="Y1517" i="1"/>
  <c r="Z1517" i="1"/>
  <c r="AA1517" i="1"/>
  <c r="AC1517" i="1" s="1"/>
  <c r="AB1517" i="1"/>
  <c r="X1518" i="1"/>
  <c r="Y1518" i="1"/>
  <c r="Z1518" i="1"/>
  <c r="AA1518" i="1"/>
  <c r="AC1518" i="1" s="1"/>
  <c r="AB1518" i="1"/>
  <c r="X1519" i="1"/>
  <c r="Y1519" i="1"/>
  <c r="Z1519" i="1"/>
  <c r="AA1519" i="1"/>
  <c r="AC1519" i="1" s="1"/>
  <c r="AB1519" i="1"/>
  <c r="X1520" i="1"/>
  <c r="Y1520" i="1"/>
  <c r="Z1520" i="1"/>
  <c r="AA1520" i="1"/>
  <c r="AC1520" i="1" s="1"/>
  <c r="AB1520" i="1"/>
  <c r="X1521" i="1"/>
  <c r="Y1521" i="1"/>
  <c r="Z1521" i="1"/>
  <c r="AA1521" i="1"/>
  <c r="AC1521" i="1" s="1"/>
  <c r="AB1521" i="1"/>
  <c r="X1522" i="1"/>
  <c r="Y1522" i="1"/>
  <c r="Z1522" i="1"/>
  <c r="AA1522" i="1"/>
  <c r="AC1522" i="1" s="1"/>
  <c r="AB1522" i="1"/>
  <c r="X1523" i="1"/>
  <c r="Y1523" i="1"/>
  <c r="Z1523" i="1"/>
  <c r="AA1523" i="1"/>
  <c r="AC1523" i="1" s="1"/>
  <c r="AB1523" i="1"/>
  <c r="X1524" i="1"/>
  <c r="Y1524" i="1"/>
  <c r="Z1524" i="1"/>
  <c r="AA1524" i="1"/>
  <c r="AC1524" i="1" s="1"/>
  <c r="AB1524" i="1"/>
  <c r="X1525" i="1"/>
  <c r="Y1525" i="1"/>
  <c r="Z1525" i="1"/>
  <c r="AA1525" i="1"/>
  <c r="AC1525" i="1" s="1"/>
  <c r="AB1525" i="1"/>
  <c r="X1526" i="1"/>
  <c r="Y1526" i="1"/>
  <c r="Z1526" i="1"/>
  <c r="AA1526" i="1"/>
  <c r="AC1526" i="1" s="1"/>
  <c r="AB1526" i="1"/>
  <c r="X1527" i="1"/>
  <c r="Y1527" i="1"/>
  <c r="Z1527" i="1"/>
  <c r="AA1527" i="1"/>
  <c r="AC1527" i="1" s="1"/>
  <c r="AB1527" i="1"/>
  <c r="X1528" i="1"/>
  <c r="Y1528" i="1"/>
  <c r="Z1528" i="1"/>
  <c r="AA1528" i="1"/>
  <c r="AC1528" i="1" s="1"/>
  <c r="AB1528" i="1"/>
  <c r="X1529" i="1"/>
  <c r="Y1529" i="1"/>
  <c r="Z1529" i="1"/>
  <c r="AA1529" i="1"/>
  <c r="AC1529" i="1" s="1"/>
  <c r="AB1529" i="1"/>
  <c r="X1530" i="1"/>
  <c r="Y1530" i="1"/>
  <c r="Z1530" i="1"/>
  <c r="AA1530" i="1"/>
  <c r="AC1530" i="1" s="1"/>
  <c r="AB1530" i="1"/>
  <c r="X1531" i="1"/>
  <c r="Y1531" i="1"/>
  <c r="Z1531" i="1"/>
  <c r="AA1531" i="1"/>
  <c r="AC1531" i="1" s="1"/>
  <c r="AB1531" i="1"/>
  <c r="X1532" i="1"/>
  <c r="Y1532" i="1"/>
  <c r="Z1532" i="1"/>
  <c r="AA1532" i="1"/>
  <c r="AC1532" i="1" s="1"/>
  <c r="AB1532" i="1"/>
  <c r="X1533" i="1"/>
  <c r="Y1533" i="1"/>
  <c r="Z1533" i="1"/>
  <c r="AA1533" i="1"/>
  <c r="AC1533" i="1" s="1"/>
  <c r="AB1533" i="1"/>
  <c r="X1534" i="1"/>
  <c r="Y1534" i="1"/>
  <c r="Z1534" i="1"/>
  <c r="AA1534" i="1"/>
  <c r="AC1534" i="1" s="1"/>
  <c r="AB1534" i="1"/>
  <c r="X1535" i="1"/>
  <c r="Y1535" i="1"/>
  <c r="Z1535" i="1"/>
  <c r="AA1535" i="1"/>
  <c r="AC1535" i="1" s="1"/>
  <c r="AB1535" i="1"/>
  <c r="X1536" i="1"/>
  <c r="Y1536" i="1"/>
  <c r="Z1536" i="1"/>
  <c r="AA1536" i="1"/>
  <c r="AC1536" i="1" s="1"/>
  <c r="AB1536" i="1"/>
  <c r="X1537" i="1"/>
  <c r="Y1537" i="1"/>
  <c r="Z1537" i="1"/>
  <c r="AA1537" i="1"/>
  <c r="AC1537" i="1" s="1"/>
  <c r="AB1537" i="1"/>
  <c r="X1538" i="1"/>
  <c r="Y1538" i="1"/>
  <c r="Z1538" i="1"/>
  <c r="AA1538" i="1"/>
  <c r="AC1538" i="1" s="1"/>
  <c r="AB1538" i="1"/>
  <c r="X1539" i="1"/>
  <c r="Y1539" i="1"/>
  <c r="Z1539" i="1"/>
  <c r="AA1539" i="1"/>
  <c r="AC1539" i="1" s="1"/>
  <c r="AB1539" i="1"/>
  <c r="X1540" i="1"/>
  <c r="Y1540" i="1"/>
  <c r="Z1540" i="1"/>
  <c r="AA1540" i="1"/>
  <c r="AC1540" i="1" s="1"/>
  <c r="AB1540" i="1"/>
  <c r="X1541" i="1"/>
  <c r="Y1541" i="1"/>
  <c r="Z1541" i="1"/>
  <c r="AA1541" i="1"/>
  <c r="AC1541" i="1" s="1"/>
  <c r="AB1541" i="1"/>
  <c r="X1542" i="1"/>
  <c r="Y1542" i="1"/>
  <c r="Z1542" i="1"/>
  <c r="AA1542" i="1"/>
  <c r="AC1542" i="1" s="1"/>
  <c r="AB1542" i="1"/>
  <c r="X1543" i="1"/>
  <c r="Y1543" i="1"/>
  <c r="Z1543" i="1"/>
  <c r="AA1543" i="1"/>
  <c r="AC1543" i="1" s="1"/>
  <c r="AB1543" i="1"/>
  <c r="X1544" i="1"/>
  <c r="Y1544" i="1"/>
  <c r="Z1544" i="1"/>
  <c r="AA1544" i="1"/>
  <c r="AC1544" i="1" s="1"/>
  <c r="AB1544" i="1"/>
  <c r="X1545" i="1"/>
  <c r="Y1545" i="1"/>
  <c r="Z1545" i="1"/>
  <c r="AA1545" i="1"/>
  <c r="AC1545" i="1" s="1"/>
  <c r="AB1545" i="1"/>
  <c r="X1546" i="1"/>
  <c r="Y1546" i="1"/>
  <c r="Z1546" i="1"/>
  <c r="AA1546" i="1"/>
  <c r="AC1546" i="1" s="1"/>
  <c r="AB1546" i="1"/>
  <c r="X1547" i="1"/>
  <c r="Y1547" i="1"/>
  <c r="Z1547" i="1"/>
  <c r="AA1547" i="1"/>
  <c r="AC1547" i="1" s="1"/>
  <c r="AB1547" i="1"/>
  <c r="X1548" i="1"/>
  <c r="Y1548" i="1"/>
  <c r="Z1548" i="1"/>
  <c r="AA1548" i="1"/>
  <c r="AC1548" i="1" s="1"/>
  <c r="AB1548" i="1"/>
  <c r="X1549" i="1"/>
  <c r="Y1549" i="1"/>
  <c r="Z1549" i="1"/>
  <c r="AA1549" i="1"/>
  <c r="AC1549" i="1" s="1"/>
  <c r="AB1549" i="1"/>
  <c r="X1550" i="1"/>
  <c r="Y1550" i="1"/>
  <c r="Z1550" i="1"/>
  <c r="AA1550" i="1"/>
  <c r="AC1550" i="1" s="1"/>
  <c r="AB1550" i="1"/>
  <c r="X1551" i="1"/>
  <c r="Y1551" i="1"/>
  <c r="Z1551" i="1"/>
  <c r="AA1551" i="1"/>
  <c r="AC1551" i="1" s="1"/>
  <c r="AB1551" i="1"/>
  <c r="X1552" i="1"/>
  <c r="Y1552" i="1"/>
  <c r="Z1552" i="1"/>
  <c r="AA1552" i="1"/>
  <c r="AC1552" i="1" s="1"/>
  <c r="AB1552" i="1"/>
  <c r="X1553" i="1"/>
  <c r="Y1553" i="1"/>
  <c r="Z1553" i="1"/>
  <c r="AA1553" i="1"/>
  <c r="AC1553" i="1" s="1"/>
  <c r="AB1553" i="1"/>
  <c r="X1554" i="1"/>
  <c r="Y1554" i="1"/>
  <c r="Z1554" i="1"/>
  <c r="AA1554" i="1"/>
  <c r="AC1554" i="1" s="1"/>
  <c r="AB1554" i="1"/>
  <c r="X1555" i="1"/>
  <c r="Y1555" i="1"/>
  <c r="Z1555" i="1"/>
  <c r="AA1555" i="1"/>
  <c r="AC1555" i="1" s="1"/>
  <c r="AB1555" i="1"/>
  <c r="X1556" i="1"/>
  <c r="Y1556" i="1"/>
  <c r="Z1556" i="1"/>
  <c r="AA1556" i="1"/>
  <c r="AC1556" i="1" s="1"/>
  <c r="AB1556" i="1"/>
  <c r="X1557" i="1"/>
  <c r="Y1557" i="1"/>
  <c r="Z1557" i="1"/>
  <c r="AA1557" i="1"/>
  <c r="AC1557" i="1" s="1"/>
  <c r="AB1557" i="1"/>
  <c r="X1558" i="1"/>
  <c r="Y1558" i="1"/>
  <c r="Z1558" i="1"/>
  <c r="AA1558" i="1"/>
  <c r="AC1558" i="1" s="1"/>
  <c r="AB1558" i="1"/>
  <c r="X1559" i="1"/>
  <c r="Y1559" i="1"/>
  <c r="Z1559" i="1"/>
  <c r="AA1559" i="1"/>
  <c r="AC1559" i="1" s="1"/>
  <c r="AB1559" i="1"/>
  <c r="X1560" i="1"/>
  <c r="Y1560" i="1"/>
  <c r="Z1560" i="1"/>
  <c r="AA1560" i="1"/>
  <c r="AC1560" i="1" s="1"/>
  <c r="AB1560" i="1"/>
  <c r="X1561" i="1"/>
  <c r="Y1561" i="1"/>
  <c r="Z1561" i="1"/>
  <c r="AA1561" i="1"/>
  <c r="AC1561" i="1" s="1"/>
  <c r="AB1561" i="1"/>
  <c r="X1562" i="1"/>
  <c r="Y1562" i="1"/>
  <c r="Z1562" i="1"/>
  <c r="AA1562" i="1"/>
  <c r="AC1562" i="1" s="1"/>
  <c r="AB1562" i="1"/>
  <c r="X1563" i="1"/>
  <c r="Y1563" i="1"/>
  <c r="Z1563" i="1"/>
  <c r="AA1563" i="1"/>
  <c r="AC1563" i="1" s="1"/>
  <c r="AB1563" i="1"/>
  <c r="X1564" i="1"/>
  <c r="Y1564" i="1"/>
  <c r="Z1564" i="1"/>
  <c r="AA1564" i="1"/>
  <c r="AC1564" i="1" s="1"/>
  <c r="AB1564" i="1"/>
  <c r="X1565" i="1"/>
  <c r="Y1565" i="1"/>
  <c r="Z1565" i="1"/>
  <c r="AA1565" i="1"/>
  <c r="AC1565" i="1" s="1"/>
  <c r="AB1565" i="1"/>
  <c r="X1566" i="1"/>
  <c r="Y1566" i="1"/>
  <c r="Z1566" i="1"/>
  <c r="AA1566" i="1"/>
  <c r="AC1566" i="1" s="1"/>
  <c r="AB1566" i="1"/>
  <c r="X1567" i="1"/>
  <c r="Y1567" i="1"/>
  <c r="Z1567" i="1"/>
  <c r="AA1567" i="1"/>
  <c r="AC1567" i="1" s="1"/>
  <c r="AB1567" i="1"/>
  <c r="X1568" i="1"/>
  <c r="Y1568" i="1"/>
  <c r="Z1568" i="1"/>
  <c r="AA1568" i="1"/>
  <c r="AC1568" i="1" s="1"/>
  <c r="AB1568" i="1"/>
  <c r="X1569" i="1"/>
  <c r="Y1569" i="1"/>
  <c r="Z1569" i="1"/>
  <c r="AA1569" i="1"/>
  <c r="AC1569" i="1" s="1"/>
  <c r="AB1569" i="1"/>
  <c r="X1570" i="1"/>
  <c r="Y1570" i="1"/>
  <c r="Z1570" i="1"/>
  <c r="AA1570" i="1"/>
  <c r="AC1570" i="1" s="1"/>
  <c r="AB1570" i="1"/>
  <c r="X1571" i="1"/>
  <c r="Y1571" i="1"/>
  <c r="Z1571" i="1"/>
  <c r="AA1571" i="1"/>
  <c r="AC1571" i="1" s="1"/>
  <c r="AB1571" i="1"/>
  <c r="X1572" i="1"/>
  <c r="Y1572" i="1"/>
  <c r="Z1572" i="1"/>
  <c r="AA1572" i="1"/>
  <c r="AC1572" i="1" s="1"/>
  <c r="AB1572" i="1"/>
  <c r="X1573" i="1"/>
  <c r="Y1573" i="1"/>
  <c r="Z1573" i="1"/>
  <c r="AA1573" i="1"/>
  <c r="AC1573" i="1" s="1"/>
  <c r="AB1573" i="1"/>
  <c r="X1574" i="1"/>
  <c r="Y1574" i="1"/>
  <c r="Z1574" i="1"/>
  <c r="AA1574" i="1"/>
  <c r="AC1574" i="1" s="1"/>
  <c r="AB1574" i="1"/>
  <c r="X1575" i="1"/>
  <c r="Y1575" i="1"/>
  <c r="Z1575" i="1"/>
  <c r="AA1575" i="1"/>
  <c r="AC1575" i="1" s="1"/>
  <c r="AB1575" i="1"/>
  <c r="X1576" i="1"/>
  <c r="Y1576" i="1"/>
  <c r="Z1576" i="1"/>
  <c r="AA1576" i="1"/>
  <c r="AC1576" i="1" s="1"/>
  <c r="AB1576" i="1"/>
  <c r="X1577" i="1"/>
  <c r="Y1577" i="1"/>
  <c r="Z1577" i="1"/>
  <c r="AA1577" i="1"/>
  <c r="AC1577" i="1" s="1"/>
  <c r="AB1577" i="1"/>
  <c r="X1578" i="1"/>
  <c r="Y1578" i="1"/>
  <c r="Z1578" i="1"/>
  <c r="AA1578" i="1"/>
  <c r="AC1578" i="1" s="1"/>
  <c r="AB1578" i="1"/>
  <c r="X1579" i="1"/>
  <c r="Y1579" i="1"/>
  <c r="Z1579" i="1"/>
  <c r="AA1579" i="1"/>
  <c r="AC1579" i="1" s="1"/>
  <c r="AB1579" i="1"/>
  <c r="X1580" i="1"/>
  <c r="Y1580" i="1"/>
  <c r="Z1580" i="1"/>
  <c r="AA1580" i="1"/>
  <c r="AC1580" i="1" s="1"/>
  <c r="AB1580" i="1"/>
  <c r="X1581" i="1"/>
  <c r="Y1581" i="1"/>
  <c r="Z1581" i="1"/>
  <c r="AA1581" i="1"/>
  <c r="AC1581" i="1" s="1"/>
  <c r="AB1581" i="1"/>
  <c r="X1582" i="1"/>
  <c r="Y1582" i="1"/>
  <c r="Z1582" i="1"/>
  <c r="AA1582" i="1"/>
  <c r="AC1582" i="1" s="1"/>
  <c r="AB1582" i="1"/>
  <c r="X1583" i="1"/>
  <c r="Y1583" i="1"/>
  <c r="Z1583" i="1"/>
  <c r="AA1583" i="1"/>
  <c r="AC1583" i="1" s="1"/>
  <c r="AB1583" i="1"/>
  <c r="X1584" i="1"/>
  <c r="Y1584" i="1"/>
  <c r="Z1584" i="1"/>
  <c r="AA1584" i="1"/>
  <c r="AC1584" i="1" s="1"/>
  <c r="AB1584" i="1"/>
  <c r="X1585" i="1"/>
  <c r="Y1585" i="1"/>
  <c r="Z1585" i="1"/>
  <c r="AA1585" i="1"/>
  <c r="AC1585" i="1" s="1"/>
  <c r="AB1585" i="1"/>
  <c r="X1586" i="1"/>
  <c r="Y1586" i="1"/>
  <c r="Z1586" i="1"/>
  <c r="AA1586" i="1"/>
  <c r="AC1586" i="1" s="1"/>
  <c r="AB1586" i="1"/>
  <c r="X1587" i="1"/>
  <c r="Y1587" i="1"/>
  <c r="Z1587" i="1"/>
  <c r="AA1587" i="1"/>
  <c r="AC1587" i="1" s="1"/>
  <c r="AB1587" i="1"/>
  <c r="X1588" i="1"/>
  <c r="Y1588" i="1"/>
  <c r="Z1588" i="1"/>
  <c r="AA1588" i="1"/>
  <c r="AC1588" i="1" s="1"/>
  <c r="AB1588" i="1"/>
  <c r="X1589" i="1"/>
  <c r="Y1589" i="1"/>
  <c r="Z1589" i="1"/>
  <c r="AA1589" i="1"/>
  <c r="AC1589" i="1" s="1"/>
  <c r="AB1589" i="1"/>
  <c r="X1590" i="1"/>
  <c r="Y1590" i="1"/>
  <c r="Z1590" i="1"/>
  <c r="AA1590" i="1"/>
  <c r="AC1590" i="1" s="1"/>
  <c r="AB1590" i="1"/>
  <c r="X1591" i="1"/>
  <c r="Y1591" i="1"/>
  <c r="Z1591" i="1"/>
  <c r="AA1591" i="1"/>
  <c r="AC1591" i="1" s="1"/>
  <c r="AB1591" i="1"/>
  <c r="X1592" i="1"/>
  <c r="Y1592" i="1"/>
  <c r="Z1592" i="1"/>
  <c r="AA1592" i="1"/>
  <c r="AC1592" i="1" s="1"/>
  <c r="AB1592" i="1"/>
  <c r="X1593" i="1"/>
  <c r="Y1593" i="1"/>
  <c r="Z1593" i="1"/>
  <c r="AA1593" i="1"/>
  <c r="AC1593" i="1" s="1"/>
  <c r="AB1593" i="1"/>
  <c r="X1594" i="1"/>
  <c r="Y1594" i="1"/>
  <c r="Z1594" i="1"/>
  <c r="AA1594" i="1"/>
  <c r="AC1594" i="1" s="1"/>
  <c r="AB1594" i="1"/>
  <c r="X1595" i="1"/>
  <c r="Y1595" i="1"/>
  <c r="Z1595" i="1"/>
  <c r="AA1595" i="1"/>
  <c r="AC1595" i="1" s="1"/>
  <c r="AB1595" i="1"/>
  <c r="X1596" i="1"/>
  <c r="Y1596" i="1"/>
  <c r="Z1596" i="1"/>
  <c r="AA1596" i="1"/>
  <c r="AC1596" i="1" s="1"/>
  <c r="AB1596" i="1"/>
  <c r="X1597" i="1"/>
  <c r="Y1597" i="1"/>
  <c r="Z1597" i="1"/>
  <c r="AA1597" i="1"/>
  <c r="AC1597" i="1" s="1"/>
  <c r="AB1597" i="1"/>
  <c r="X1598" i="1"/>
  <c r="Y1598" i="1"/>
  <c r="Z1598" i="1"/>
  <c r="AA1598" i="1"/>
  <c r="AC1598" i="1" s="1"/>
  <c r="AB1598" i="1"/>
  <c r="X1599" i="1"/>
  <c r="Y1599" i="1"/>
  <c r="Z1599" i="1"/>
  <c r="AA1599" i="1"/>
  <c r="AC1599" i="1" s="1"/>
  <c r="AB1599" i="1"/>
  <c r="X1600" i="1"/>
  <c r="Y1600" i="1"/>
  <c r="Z1600" i="1"/>
  <c r="AA1600" i="1"/>
  <c r="AC1600" i="1" s="1"/>
  <c r="AB1600" i="1"/>
  <c r="X1601" i="1"/>
  <c r="Y1601" i="1"/>
  <c r="Z1601" i="1"/>
  <c r="AA1601" i="1"/>
  <c r="AC1601" i="1" s="1"/>
  <c r="AB1601" i="1"/>
  <c r="X1602" i="1"/>
  <c r="Y1602" i="1"/>
  <c r="Z1602" i="1"/>
  <c r="AA1602" i="1"/>
  <c r="AC1602" i="1" s="1"/>
  <c r="AB1602" i="1"/>
  <c r="X1603" i="1"/>
  <c r="Y1603" i="1"/>
  <c r="Z1603" i="1"/>
  <c r="AA1603" i="1"/>
  <c r="AC1603" i="1" s="1"/>
  <c r="AB1603" i="1"/>
  <c r="X1604" i="1"/>
  <c r="Y1604" i="1"/>
  <c r="Z1604" i="1"/>
  <c r="AA1604" i="1"/>
  <c r="AC1604" i="1" s="1"/>
  <c r="AB1604" i="1"/>
  <c r="X1605" i="1"/>
  <c r="Y1605" i="1"/>
  <c r="Z1605" i="1"/>
  <c r="AA1605" i="1"/>
  <c r="AC1605" i="1" s="1"/>
  <c r="AB1605" i="1"/>
  <c r="X1606" i="1"/>
  <c r="Y1606" i="1"/>
  <c r="Z1606" i="1"/>
  <c r="AA1606" i="1"/>
  <c r="AC1606" i="1" s="1"/>
  <c r="AB1606" i="1"/>
  <c r="X1607" i="1"/>
  <c r="Y1607" i="1"/>
  <c r="Z1607" i="1"/>
  <c r="AA1607" i="1"/>
  <c r="AC1607" i="1" s="1"/>
  <c r="AB1607" i="1"/>
  <c r="X1608" i="1"/>
  <c r="Y1608" i="1"/>
  <c r="Z1608" i="1"/>
  <c r="AA1608" i="1"/>
  <c r="AC1608" i="1" s="1"/>
  <c r="AB1608" i="1"/>
  <c r="X1609" i="1"/>
  <c r="Y1609" i="1"/>
  <c r="Z1609" i="1"/>
  <c r="AA1609" i="1"/>
  <c r="AC1609" i="1" s="1"/>
  <c r="AB1609" i="1"/>
  <c r="X1610" i="1"/>
  <c r="Y1610" i="1"/>
  <c r="Z1610" i="1"/>
  <c r="AA1610" i="1"/>
  <c r="AC1610" i="1" s="1"/>
  <c r="AB1610" i="1"/>
  <c r="X1611" i="1"/>
  <c r="Y1611" i="1"/>
  <c r="Z1611" i="1"/>
  <c r="AA1611" i="1"/>
  <c r="AC1611" i="1" s="1"/>
  <c r="AB1611" i="1"/>
  <c r="X1612" i="1"/>
  <c r="Y1612" i="1"/>
  <c r="Z1612" i="1"/>
  <c r="AA1612" i="1"/>
  <c r="AC1612" i="1" s="1"/>
  <c r="AB1612" i="1"/>
  <c r="X1613" i="1"/>
  <c r="Y1613" i="1"/>
  <c r="Z1613" i="1"/>
  <c r="AA1613" i="1"/>
  <c r="AC1613" i="1" s="1"/>
  <c r="AB1613" i="1"/>
  <c r="X1614" i="1"/>
  <c r="Y1614" i="1"/>
  <c r="Z1614" i="1"/>
  <c r="AA1614" i="1"/>
  <c r="AC1614" i="1" s="1"/>
  <c r="AB1614" i="1"/>
  <c r="X1615" i="1"/>
  <c r="Y1615" i="1"/>
  <c r="Z1615" i="1"/>
  <c r="AA1615" i="1"/>
  <c r="AC1615" i="1" s="1"/>
  <c r="AB1615" i="1"/>
  <c r="X1616" i="1"/>
  <c r="Y1616" i="1"/>
  <c r="Z1616" i="1"/>
  <c r="AA1616" i="1"/>
  <c r="AC1616" i="1" s="1"/>
  <c r="AB1616" i="1"/>
  <c r="X1617" i="1"/>
  <c r="Y1617" i="1"/>
  <c r="Z1617" i="1"/>
  <c r="AA1617" i="1"/>
  <c r="AC1617" i="1" s="1"/>
  <c r="AB1617" i="1"/>
  <c r="X1618" i="1"/>
  <c r="Y1618" i="1"/>
  <c r="Z1618" i="1"/>
  <c r="AA1618" i="1"/>
  <c r="AC1618" i="1" s="1"/>
  <c r="AB1618" i="1"/>
  <c r="X1619" i="1"/>
  <c r="Y1619" i="1"/>
  <c r="Z1619" i="1"/>
  <c r="AA1619" i="1"/>
  <c r="AC1619" i="1" s="1"/>
  <c r="AB1619" i="1"/>
  <c r="X1620" i="1"/>
  <c r="Y1620" i="1"/>
  <c r="Z1620" i="1"/>
  <c r="AA1620" i="1"/>
  <c r="AC1620" i="1" s="1"/>
  <c r="AB1620" i="1"/>
  <c r="X1621" i="1"/>
  <c r="Y1621" i="1"/>
  <c r="Z1621" i="1"/>
  <c r="AA1621" i="1"/>
  <c r="AC1621" i="1" s="1"/>
  <c r="AB1621" i="1"/>
  <c r="X1622" i="1"/>
  <c r="Y1622" i="1"/>
  <c r="Z1622" i="1"/>
  <c r="AA1622" i="1"/>
  <c r="AC1622" i="1" s="1"/>
  <c r="AB1622" i="1"/>
  <c r="X1623" i="1"/>
  <c r="Y1623" i="1"/>
  <c r="Z1623" i="1"/>
  <c r="AA1623" i="1"/>
  <c r="AC1623" i="1" s="1"/>
  <c r="AB1623" i="1"/>
  <c r="X1624" i="1"/>
  <c r="Y1624" i="1"/>
  <c r="Z1624" i="1"/>
  <c r="AA1624" i="1"/>
  <c r="AC1624" i="1" s="1"/>
  <c r="AB1624" i="1"/>
  <c r="X1625" i="1"/>
  <c r="Y1625" i="1"/>
  <c r="Z1625" i="1"/>
  <c r="AA1625" i="1"/>
  <c r="AC1625" i="1" s="1"/>
  <c r="AB1625" i="1"/>
  <c r="X1626" i="1"/>
  <c r="Y1626" i="1"/>
  <c r="Z1626" i="1"/>
  <c r="AA1626" i="1"/>
  <c r="AC1626" i="1" s="1"/>
  <c r="AB1626" i="1"/>
  <c r="X1627" i="1"/>
  <c r="Y1627" i="1"/>
  <c r="Z1627" i="1"/>
  <c r="AA1627" i="1"/>
  <c r="AC1627" i="1" s="1"/>
  <c r="AB1627" i="1"/>
  <c r="X1628" i="1"/>
  <c r="Y1628" i="1"/>
  <c r="Z1628" i="1"/>
  <c r="AA1628" i="1"/>
  <c r="AC1628" i="1" s="1"/>
  <c r="AB1628" i="1"/>
  <c r="X1629" i="1"/>
  <c r="Y1629" i="1"/>
  <c r="Z1629" i="1"/>
  <c r="AA1629" i="1"/>
  <c r="AC1629" i="1" s="1"/>
  <c r="AB1629" i="1"/>
  <c r="X1630" i="1"/>
  <c r="Y1630" i="1"/>
  <c r="Z1630" i="1"/>
  <c r="AA1630" i="1"/>
  <c r="AC1630" i="1" s="1"/>
  <c r="AB1630" i="1"/>
  <c r="X1631" i="1"/>
  <c r="Y1631" i="1"/>
  <c r="Z1631" i="1"/>
  <c r="AA1631" i="1"/>
  <c r="AC1631" i="1" s="1"/>
  <c r="AB1631" i="1"/>
  <c r="X1632" i="1"/>
  <c r="Y1632" i="1"/>
  <c r="Z1632" i="1"/>
  <c r="AA1632" i="1"/>
  <c r="AC1632" i="1" s="1"/>
  <c r="AB1632" i="1"/>
  <c r="X1633" i="1"/>
  <c r="Y1633" i="1"/>
  <c r="Z1633" i="1"/>
  <c r="AA1633" i="1"/>
  <c r="AC1633" i="1" s="1"/>
  <c r="AB1633" i="1"/>
  <c r="X1634" i="1"/>
  <c r="Y1634" i="1"/>
  <c r="Z1634" i="1"/>
  <c r="AA1634" i="1"/>
  <c r="AC1634" i="1" s="1"/>
  <c r="AB1634" i="1"/>
  <c r="X1635" i="1"/>
  <c r="Y1635" i="1"/>
  <c r="Z1635" i="1"/>
  <c r="AA1635" i="1"/>
  <c r="AC1635" i="1" s="1"/>
  <c r="AB1635" i="1"/>
  <c r="X1636" i="1"/>
  <c r="Y1636" i="1"/>
  <c r="Z1636" i="1"/>
  <c r="AA1636" i="1"/>
  <c r="AC1636" i="1" s="1"/>
  <c r="AB1636" i="1"/>
  <c r="X1637" i="1"/>
  <c r="Y1637" i="1"/>
  <c r="Z1637" i="1"/>
  <c r="AA1637" i="1"/>
  <c r="AC1637" i="1" s="1"/>
  <c r="AB1637" i="1"/>
  <c r="X1638" i="1"/>
  <c r="Y1638" i="1"/>
  <c r="Z1638" i="1"/>
  <c r="AA1638" i="1"/>
  <c r="AC1638" i="1" s="1"/>
  <c r="AB1638" i="1"/>
  <c r="X1639" i="1"/>
  <c r="Y1639" i="1"/>
  <c r="Z1639" i="1"/>
  <c r="AA1639" i="1"/>
  <c r="AC1639" i="1" s="1"/>
  <c r="AB1639" i="1"/>
  <c r="X1640" i="1"/>
  <c r="Y1640" i="1"/>
  <c r="Z1640" i="1"/>
  <c r="AA1640" i="1"/>
  <c r="AC1640" i="1" s="1"/>
  <c r="AB1640" i="1"/>
  <c r="X1641" i="1"/>
  <c r="Y1641" i="1"/>
  <c r="Z1641" i="1"/>
  <c r="AA1641" i="1"/>
  <c r="AC1641" i="1" s="1"/>
  <c r="AB1641" i="1"/>
  <c r="X1642" i="1"/>
  <c r="Y1642" i="1"/>
  <c r="Z1642" i="1"/>
  <c r="AA1642" i="1"/>
  <c r="AC1642" i="1" s="1"/>
  <c r="AB1642" i="1"/>
  <c r="X1643" i="1"/>
  <c r="Y1643" i="1"/>
  <c r="Z1643" i="1"/>
  <c r="AA1643" i="1"/>
  <c r="AC1643" i="1" s="1"/>
  <c r="AB1643" i="1"/>
  <c r="X1644" i="1"/>
  <c r="Y1644" i="1"/>
  <c r="Z1644" i="1"/>
  <c r="AA1644" i="1"/>
  <c r="AC1644" i="1" s="1"/>
  <c r="AB1644" i="1"/>
  <c r="X1645" i="1"/>
  <c r="Y1645" i="1"/>
  <c r="Z1645" i="1"/>
  <c r="AA1645" i="1"/>
  <c r="AC1645" i="1" s="1"/>
  <c r="AB1645" i="1"/>
  <c r="X1646" i="1"/>
  <c r="Y1646" i="1"/>
  <c r="Z1646" i="1"/>
  <c r="AA1646" i="1"/>
  <c r="AC1646" i="1" s="1"/>
  <c r="AB1646" i="1"/>
  <c r="X1647" i="1"/>
  <c r="Y1647" i="1"/>
  <c r="Z1647" i="1"/>
  <c r="AA1647" i="1"/>
  <c r="AC1647" i="1" s="1"/>
  <c r="AB1647" i="1"/>
  <c r="X1648" i="1"/>
  <c r="Y1648" i="1"/>
  <c r="Z1648" i="1"/>
  <c r="AA1648" i="1"/>
  <c r="AC1648" i="1" s="1"/>
  <c r="AB1648" i="1"/>
  <c r="X1649" i="1"/>
  <c r="Y1649" i="1"/>
  <c r="Z1649" i="1"/>
  <c r="AA1649" i="1"/>
  <c r="AC1649" i="1" s="1"/>
  <c r="AB1649" i="1"/>
  <c r="X1650" i="1"/>
  <c r="Y1650" i="1"/>
  <c r="Z1650" i="1"/>
  <c r="AA1650" i="1"/>
  <c r="AC1650" i="1" s="1"/>
  <c r="AB1650" i="1"/>
  <c r="X1651" i="1"/>
  <c r="Y1651" i="1"/>
  <c r="Z1651" i="1"/>
  <c r="AA1651" i="1"/>
  <c r="AC1651" i="1" s="1"/>
  <c r="AB1651" i="1"/>
  <c r="X1652" i="1"/>
  <c r="Y1652" i="1"/>
  <c r="Z1652" i="1"/>
  <c r="AA1652" i="1"/>
  <c r="AC1652" i="1" s="1"/>
  <c r="AB1652" i="1"/>
  <c r="X1653" i="1"/>
  <c r="Y1653" i="1"/>
  <c r="Z1653" i="1"/>
  <c r="AA1653" i="1"/>
  <c r="AC1653" i="1" s="1"/>
  <c r="AB1653" i="1"/>
  <c r="X1654" i="1"/>
  <c r="Y1654" i="1"/>
  <c r="Z1654" i="1"/>
  <c r="AA1654" i="1"/>
  <c r="AC1654" i="1" s="1"/>
  <c r="AB1654" i="1"/>
  <c r="X1655" i="1"/>
  <c r="Y1655" i="1"/>
  <c r="Z1655" i="1"/>
  <c r="AA1655" i="1"/>
  <c r="AC1655" i="1" s="1"/>
  <c r="AB1655" i="1"/>
  <c r="X1656" i="1"/>
  <c r="Y1656" i="1"/>
  <c r="Z1656" i="1"/>
  <c r="AA1656" i="1"/>
  <c r="AC1656" i="1" s="1"/>
  <c r="AB1656" i="1"/>
  <c r="X1657" i="1"/>
  <c r="Y1657" i="1"/>
  <c r="Z1657" i="1"/>
  <c r="AA1657" i="1"/>
  <c r="AC1657" i="1" s="1"/>
  <c r="AB1657" i="1"/>
  <c r="X1658" i="1"/>
  <c r="Y1658" i="1"/>
  <c r="Z1658" i="1"/>
  <c r="AA1658" i="1"/>
  <c r="AC1658" i="1" s="1"/>
  <c r="AB1658" i="1"/>
  <c r="X1659" i="1"/>
  <c r="Y1659" i="1"/>
  <c r="Z1659" i="1"/>
  <c r="AA1659" i="1"/>
  <c r="AC1659" i="1" s="1"/>
  <c r="AB1659" i="1"/>
  <c r="X1660" i="1"/>
  <c r="Y1660" i="1"/>
  <c r="Z1660" i="1"/>
  <c r="AA1660" i="1"/>
  <c r="AC1660" i="1" s="1"/>
  <c r="AB1660" i="1"/>
  <c r="X1661" i="1"/>
  <c r="Y1661" i="1"/>
  <c r="Z1661" i="1"/>
  <c r="AA1661" i="1"/>
  <c r="AC1661" i="1" s="1"/>
  <c r="AB1661" i="1"/>
  <c r="X1662" i="1"/>
  <c r="Y1662" i="1"/>
  <c r="Z1662" i="1"/>
  <c r="AA1662" i="1"/>
  <c r="AC1662" i="1" s="1"/>
  <c r="AB1662" i="1"/>
  <c r="X1663" i="1"/>
  <c r="Y1663" i="1"/>
  <c r="Z1663" i="1"/>
  <c r="AA1663" i="1"/>
  <c r="AC1663" i="1" s="1"/>
  <c r="AB1663" i="1"/>
  <c r="X1664" i="1"/>
  <c r="Y1664" i="1"/>
  <c r="Z1664" i="1"/>
  <c r="AA1664" i="1"/>
  <c r="AC1664" i="1" s="1"/>
  <c r="AB1664" i="1"/>
  <c r="X1665" i="1"/>
  <c r="Y1665" i="1"/>
  <c r="Z1665" i="1"/>
  <c r="AA1665" i="1"/>
  <c r="AC1665" i="1" s="1"/>
  <c r="AB1665" i="1"/>
  <c r="X1666" i="1"/>
  <c r="Y1666" i="1"/>
  <c r="Z1666" i="1"/>
  <c r="AA1666" i="1"/>
  <c r="AC1666" i="1" s="1"/>
  <c r="AB1666" i="1"/>
  <c r="X1667" i="1"/>
  <c r="Y1667" i="1"/>
  <c r="Z1667" i="1"/>
  <c r="AA1667" i="1"/>
  <c r="AC1667" i="1" s="1"/>
  <c r="AB1667" i="1"/>
  <c r="X1668" i="1"/>
  <c r="Y1668" i="1"/>
  <c r="Z1668" i="1"/>
  <c r="AA1668" i="1"/>
  <c r="AC1668" i="1" s="1"/>
  <c r="AB1668" i="1"/>
  <c r="X1669" i="1"/>
  <c r="Y1669" i="1"/>
  <c r="Z1669" i="1"/>
  <c r="AA1669" i="1"/>
  <c r="AC1669" i="1" s="1"/>
  <c r="AB1669" i="1"/>
  <c r="X1670" i="1"/>
  <c r="Y1670" i="1"/>
  <c r="Z1670" i="1"/>
  <c r="AA1670" i="1"/>
  <c r="AC1670" i="1" s="1"/>
  <c r="AB1670" i="1"/>
  <c r="X1671" i="1"/>
  <c r="Y1671" i="1"/>
  <c r="Z1671" i="1"/>
  <c r="AA1671" i="1"/>
  <c r="AC1671" i="1" s="1"/>
  <c r="AB1671" i="1"/>
  <c r="X1672" i="1"/>
  <c r="Y1672" i="1"/>
  <c r="Z1672" i="1"/>
  <c r="AA1672" i="1"/>
  <c r="AC1672" i="1" s="1"/>
  <c r="AB1672" i="1"/>
  <c r="X1673" i="1"/>
  <c r="Y1673" i="1"/>
  <c r="Z1673" i="1"/>
  <c r="AA1673" i="1"/>
  <c r="AC1673" i="1" s="1"/>
  <c r="AB1673" i="1"/>
  <c r="X1674" i="1"/>
  <c r="Y1674" i="1"/>
  <c r="Z1674" i="1"/>
  <c r="AA1674" i="1"/>
  <c r="AC1674" i="1" s="1"/>
  <c r="AB1674" i="1"/>
  <c r="X1675" i="1"/>
  <c r="Y1675" i="1"/>
  <c r="Z1675" i="1"/>
  <c r="AA1675" i="1"/>
  <c r="AC1675" i="1" s="1"/>
  <c r="AB1675" i="1"/>
  <c r="X1676" i="1"/>
  <c r="Y1676" i="1"/>
  <c r="Z1676" i="1"/>
  <c r="AA1676" i="1"/>
  <c r="AC1676" i="1" s="1"/>
  <c r="AB1676" i="1"/>
  <c r="X1677" i="1"/>
  <c r="Y1677" i="1"/>
  <c r="Z1677" i="1"/>
  <c r="AA1677" i="1"/>
  <c r="AC1677" i="1" s="1"/>
  <c r="AB1677" i="1"/>
  <c r="X1678" i="1"/>
  <c r="Y1678" i="1"/>
  <c r="Z1678" i="1"/>
  <c r="AA1678" i="1"/>
  <c r="AC1678" i="1" s="1"/>
  <c r="AB1678" i="1"/>
  <c r="X1679" i="1"/>
  <c r="Y1679" i="1"/>
  <c r="Z1679" i="1"/>
  <c r="AA1679" i="1"/>
  <c r="AC1679" i="1" s="1"/>
  <c r="AB1679" i="1"/>
  <c r="X1680" i="1"/>
  <c r="Y1680" i="1"/>
  <c r="Z1680" i="1"/>
  <c r="AA1680" i="1"/>
  <c r="AC1680" i="1" s="1"/>
  <c r="AB1680" i="1"/>
  <c r="X1681" i="1"/>
  <c r="Y1681" i="1"/>
  <c r="Z1681" i="1"/>
  <c r="AA1681" i="1"/>
  <c r="AC1681" i="1" s="1"/>
  <c r="AB1681" i="1"/>
  <c r="X1682" i="1"/>
  <c r="Y1682" i="1"/>
  <c r="Z1682" i="1"/>
  <c r="AA1682" i="1"/>
  <c r="AC1682" i="1" s="1"/>
  <c r="AB1682" i="1"/>
  <c r="X1683" i="1"/>
  <c r="Y1683" i="1"/>
  <c r="Z1683" i="1"/>
  <c r="AA1683" i="1"/>
  <c r="AC1683" i="1" s="1"/>
  <c r="AB1683" i="1"/>
  <c r="X1684" i="1"/>
  <c r="Y1684" i="1"/>
  <c r="Z1684" i="1"/>
  <c r="AA1684" i="1"/>
  <c r="AC1684" i="1" s="1"/>
  <c r="AB1684" i="1"/>
  <c r="X1685" i="1"/>
  <c r="Y1685" i="1"/>
  <c r="Z1685" i="1"/>
  <c r="AA1685" i="1"/>
  <c r="AC1685" i="1" s="1"/>
  <c r="AB1685" i="1"/>
  <c r="X1686" i="1"/>
  <c r="Y1686" i="1"/>
  <c r="Z1686" i="1"/>
  <c r="AA1686" i="1"/>
  <c r="AC1686" i="1" s="1"/>
  <c r="AB1686" i="1"/>
  <c r="X1687" i="1"/>
  <c r="Y1687" i="1"/>
  <c r="Z1687" i="1"/>
  <c r="AA1687" i="1"/>
  <c r="AC1687" i="1" s="1"/>
  <c r="AB1687" i="1"/>
  <c r="X1688" i="1"/>
  <c r="Y1688" i="1"/>
  <c r="Z1688" i="1"/>
  <c r="AA1688" i="1"/>
  <c r="AC1688" i="1" s="1"/>
  <c r="AB1688" i="1"/>
  <c r="X1689" i="1"/>
  <c r="Y1689" i="1"/>
  <c r="Z1689" i="1"/>
  <c r="AA1689" i="1"/>
  <c r="AC1689" i="1" s="1"/>
  <c r="AB1689" i="1"/>
  <c r="X1690" i="1"/>
  <c r="Y1690" i="1"/>
  <c r="Z1690" i="1"/>
  <c r="AA1690" i="1"/>
  <c r="AC1690" i="1" s="1"/>
  <c r="AB1690" i="1"/>
  <c r="X1691" i="1"/>
  <c r="Y1691" i="1"/>
  <c r="Z1691" i="1"/>
  <c r="AA1691" i="1"/>
  <c r="AC1691" i="1" s="1"/>
  <c r="AB1691" i="1"/>
  <c r="X1692" i="1"/>
  <c r="Y1692" i="1"/>
  <c r="Z1692" i="1"/>
  <c r="AA1692" i="1"/>
  <c r="AC1692" i="1" s="1"/>
  <c r="AB1692" i="1"/>
  <c r="X1693" i="1"/>
  <c r="Y1693" i="1"/>
  <c r="Z1693" i="1"/>
  <c r="AA1693" i="1"/>
  <c r="AC1693" i="1" s="1"/>
  <c r="AB1693" i="1"/>
  <c r="X1694" i="1"/>
  <c r="Y1694" i="1"/>
  <c r="Z1694" i="1"/>
  <c r="AA1694" i="1"/>
  <c r="AC1694" i="1" s="1"/>
  <c r="AB1694" i="1"/>
  <c r="X1695" i="1"/>
  <c r="Y1695" i="1"/>
  <c r="Z1695" i="1"/>
  <c r="AA1695" i="1"/>
  <c r="AC1695" i="1" s="1"/>
  <c r="AB1695" i="1"/>
  <c r="X1696" i="1"/>
  <c r="Y1696" i="1"/>
  <c r="Z1696" i="1"/>
  <c r="AA1696" i="1"/>
  <c r="AC1696" i="1" s="1"/>
  <c r="AB1696" i="1"/>
  <c r="X1697" i="1"/>
  <c r="Y1697" i="1"/>
  <c r="Z1697" i="1"/>
  <c r="AA1697" i="1"/>
  <c r="AC1697" i="1" s="1"/>
  <c r="AB1697" i="1"/>
  <c r="X1698" i="1"/>
  <c r="Y1698" i="1"/>
  <c r="Z1698" i="1"/>
  <c r="AA1698" i="1"/>
  <c r="AC1698" i="1" s="1"/>
  <c r="AB1698" i="1"/>
  <c r="X1699" i="1"/>
  <c r="Y1699" i="1"/>
  <c r="Z1699" i="1"/>
  <c r="AA1699" i="1"/>
  <c r="AC1699" i="1" s="1"/>
  <c r="AB1699" i="1"/>
  <c r="X1700" i="1"/>
  <c r="Y1700" i="1"/>
  <c r="Z1700" i="1"/>
  <c r="AA1700" i="1"/>
  <c r="AC1700" i="1" s="1"/>
  <c r="AB1700" i="1"/>
  <c r="X1701" i="1"/>
  <c r="Y1701" i="1"/>
  <c r="Z1701" i="1"/>
  <c r="AA1701" i="1"/>
  <c r="AC1701" i="1" s="1"/>
  <c r="AB1701" i="1"/>
  <c r="X1702" i="1"/>
  <c r="Y1702" i="1"/>
  <c r="Z1702" i="1"/>
  <c r="AA1702" i="1"/>
  <c r="AC1702" i="1" s="1"/>
  <c r="AB1702" i="1"/>
  <c r="X1703" i="1"/>
  <c r="Y1703" i="1"/>
  <c r="Z1703" i="1"/>
  <c r="AA1703" i="1"/>
  <c r="AC1703" i="1" s="1"/>
  <c r="AB1703" i="1"/>
  <c r="X1704" i="1"/>
  <c r="Y1704" i="1"/>
  <c r="Z1704" i="1"/>
  <c r="AA1704" i="1"/>
  <c r="AC1704" i="1" s="1"/>
  <c r="AB1704" i="1"/>
  <c r="X1705" i="1"/>
  <c r="Y1705" i="1"/>
  <c r="Z1705" i="1"/>
  <c r="AA1705" i="1"/>
  <c r="AC1705" i="1" s="1"/>
  <c r="AB1705" i="1"/>
  <c r="X1706" i="1"/>
  <c r="Y1706" i="1"/>
  <c r="Z1706" i="1"/>
  <c r="AA1706" i="1"/>
  <c r="AC1706" i="1" s="1"/>
  <c r="AB1706" i="1"/>
  <c r="X1707" i="1"/>
  <c r="Y1707" i="1"/>
  <c r="Z1707" i="1"/>
  <c r="AA1707" i="1"/>
  <c r="AC1707" i="1" s="1"/>
  <c r="AB1707" i="1"/>
  <c r="X1708" i="1"/>
  <c r="Y1708" i="1"/>
  <c r="Z1708" i="1"/>
  <c r="AA1708" i="1"/>
  <c r="AC1708" i="1" s="1"/>
  <c r="AB1708" i="1"/>
  <c r="X1709" i="1"/>
  <c r="Y1709" i="1"/>
  <c r="Z1709" i="1"/>
  <c r="AA1709" i="1"/>
  <c r="AC1709" i="1" s="1"/>
  <c r="AB1709" i="1"/>
  <c r="X1710" i="1"/>
  <c r="Y1710" i="1"/>
  <c r="Z1710" i="1"/>
  <c r="AA1710" i="1"/>
  <c r="AC1710" i="1" s="1"/>
  <c r="AB1710" i="1"/>
  <c r="X1711" i="1"/>
  <c r="Y1711" i="1"/>
  <c r="Z1711" i="1"/>
  <c r="AA1711" i="1"/>
  <c r="AC1711" i="1" s="1"/>
  <c r="AB1711" i="1"/>
  <c r="X1712" i="1"/>
  <c r="Y1712" i="1"/>
  <c r="Z1712" i="1"/>
  <c r="AA1712" i="1"/>
  <c r="AC1712" i="1" s="1"/>
  <c r="AB1712" i="1"/>
  <c r="X1713" i="1"/>
  <c r="Y1713" i="1"/>
  <c r="Z1713" i="1"/>
  <c r="AA1713" i="1"/>
  <c r="AC1713" i="1" s="1"/>
  <c r="AB1713" i="1"/>
  <c r="X1714" i="1"/>
  <c r="Y1714" i="1"/>
  <c r="Z1714" i="1"/>
  <c r="AA1714" i="1"/>
  <c r="AC1714" i="1" s="1"/>
  <c r="AB1714" i="1"/>
  <c r="X1715" i="1"/>
  <c r="Y1715" i="1"/>
  <c r="Z1715" i="1"/>
  <c r="AA1715" i="1"/>
  <c r="AC1715" i="1" s="1"/>
  <c r="AB1715" i="1"/>
  <c r="X1716" i="1"/>
  <c r="Y1716" i="1"/>
  <c r="Z1716" i="1"/>
  <c r="AA1716" i="1"/>
  <c r="AC1716" i="1" s="1"/>
  <c r="AB1716" i="1"/>
  <c r="X1717" i="1"/>
  <c r="Y1717" i="1"/>
  <c r="Z1717" i="1"/>
  <c r="AA1717" i="1"/>
  <c r="AC1717" i="1" s="1"/>
  <c r="AB1717" i="1"/>
  <c r="X1718" i="1"/>
  <c r="Y1718" i="1"/>
  <c r="Z1718" i="1"/>
  <c r="AA1718" i="1"/>
  <c r="AC1718" i="1" s="1"/>
  <c r="AB1718" i="1"/>
  <c r="X1719" i="1"/>
  <c r="Y1719" i="1"/>
  <c r="Z1719" i="1"/>
  <c r="AA1719" i="1"/>
  <c r="AC1719" i="1" s="1"/>
  <c r="AB1719" i="1"/>
  <c r="X1720" i="1"/>
  <c r="Y1720" i="1"/>
  <c r="Z1720" i="1"/>
  <c r="AA1720" i="1"/>
  <c r="AC1720" i="1" s="1"/>
  <c r="AB1720" i="1"/>
  <c r="X1721" i="1"/>
  <c r="Y1721" i="1"/>
  <c r="Z1721" i="1"/>
  <c r="AA1721" i="1"/>
  <c r="AC1721" i="1" s="1"/>
  <c r="AB1721" i="1"/>
  <c r="X1722" i="1"/>
  <c r="Y1722" i="1"/>
  <c r="Z1722" i="1"/>
  <c r="AA1722" i="1"/>
  <c r="AC1722" i="1" s="1"/>
  <c r="AB1722" i="1"/>
  <c r="X1723" i="1"/>
  <c r="Y1723" i="1"/>
  <c r="Z1723" i="1"/>
  <c r="AA1723" i="1"/>
  <c r="AC1723" i="1" s="1"/>
  <c r="AB1723" i="1"/>
  <c r="X1724" i="1"/>
  <c r="Y1724" i="1"/>
  <c r="Z1724" i="1"/>
  <c r="AA1724" i="1"/>
  <c r="AC1724" i="1" s="1"/>
  <c r="AB1724" i="1"/>
  <c r="X1725" i="1"/>
  <c r="Y1725" i="1"/>
  <c r="Z1725" i="1"/>
  <c r="AA1725" i="1"/>
  <c r="AC1725" i="1" s="1"/>
  <c r="AB1725" i="1"/>
  <c r="X1726" i="1"/>
  <c r="Y1726" i="1"/>
  <c r="Z1726" i="1"/>
  <c r="AA1726" i="1"/>
  <c r="AC1726" i="1" s="1"/>
  <c r="AB1726" i="1"/>
  <c r="X1727" i="1"/>
  <c r="Y1727" i="1"/>
  <c r="Z1727" i="1"/>
  <c r="AA1727" i="1"/>
  <c r="AC1727" i="1" s="1"/>
  <c r="AB1727" i="1"/>
  <c r="X1728" i="1"/>
  <c r="Y1728" i="1"/>
  <c r="Z1728" i="1"/>
  <c r="AA1728" i="1"/>
  <c r="AC1728" i="1" s="1"/>
  <c r="AB1728" i="1"/>
  <c r="X1729" i="1"/>
  <c r="Y1729" i="1"/>
  <c r="Z1729" i="1"/>
  <c r="AA1729" i="1"/>
  <c r="AC1729" i="1" s="1"/>
  <c r="AB1729" i="1"/>
  <c r="X1730" i="1"/>
  <c r="Y1730" i="1"/>
  <c r="Z1730" i="1"/>
  <c r="AA1730" i="1"/>
  <c r="AC1730" i="1" s="1"/>
  <c r="AB1730" i="1"/>
  <c r="X1731" i="1"/>
  <c r="Y1731" i="1"/>
  <c r="Z1731" i="1"/>
  <c r="AA1731" i="1"/>
  <c r="AC1731" i="1" s="1"/>
  <c r="AB1731" i="1"/>
  <c r="X1732" i="1"/>
  <c r="Y1732" i="1"/>
  <c r="Z1732" i="1"/>
  <c r="AA1732" i="1"/>
  <c r="AC1732" i="1" s="1"/>
  <c r="AB1732" i="1"/>
  <c r="X1733" i="1"/>
  <c r="Y1733" i="1"/>
  <c r="Z1733" i="1"/>
  <c r="AA1733" i="1"/>
  <c r="AC1733" i="1" s="1"/>
  <c r="AB1733" i="1"/>
  <c r="X1734" i="1"/>
  <c r="Y1734" i="1"/>
  <c r="Z1734" i="1"/>
  <c r="AA1734" i="1"/>
  <c r="AC1734" i="1" s="1"/>
  <c r="AB1734" i="1"/>
  <c r="X1735" i="1"/>
  <c r="Y1735" i="1"/>
  <c r="Z1735" i="1"/>
  <c r="AA1735" i="1"/>
  <c r="AC1735" i="1" s="1"/>
  <c r="AB1735" i="1"/>
  <c r="X1736" i="1"/>
  <c r="Y1736" i="1"/>
  <c r="Z1736" i="1"/>
  <c r="AA1736" i="1"/>
  <c r="AC1736" i="1" s="1"/>
  <c r="AB1736" i="1"/>
  <c r="X1737" i="1"/>
  <c r="Y1737" i="1"/>
  <c r="Z1737" i="1"/>
  <c r="AA1737" i="1"/>
  <c r="AC1737" i="1" s="1"/>
  <c r="AB1737" i="1"/>
  <c r="X1738" i="1"/>
  <c r="Y1738" i="1"/>
  <c r="Z1738" i="1"/>
  <c r="AA1738" i="1"/>
  <c r="AC1738" i="1" s="1"/>
  <c r="AB1738" i="1"/>
  <c r="X1739" i="1"/>
  <c r="Y1739" i="1"/>
  <c r="Z1739" i="1"/>
  <c r="AA1739" i="1"/>
  <c r="AC1739" i="1" s="1"/>
  <c r="AB1739" i="1"/>
  <c r="X1740" i="1"/>
  <c r="Y1740" i="1"/>
  <c r="Z1740" i="1"/>
  <c r="AA1740" i="1"/>
  <c r="AC1740" i="1" s="1"/>
  <c r="AB1740" i="1"/>
  <c r="X1741" i="1"/>
  <c r="Y1741" i="1"/>
  <c r="Z1741" i="1"/>
  <c r="AA1741" i="1"/>
  <c r="AC1741" i="1" s="1"/>
  <c r="AB1741" i="1"/>
  <c r="X1742" i="1"/>
  <c r="Y1742" i="1"/>
  <c r="Z1742" i="1"/>
  <c r="AA1742" i="1"/>
  <c r="AC1742" i="1" s="1"/>
  <c r="AB1742" i="1"/>
  <c r="X1743" i="1"/>
  <c r="Y1743" i="1"/>
  <c r="Z1743" i="1"/>
  <c r="AA1743" i="1"/>
  <c r="AC1743" i="1" s="1"/>
  <c r="AB1743" i="1"/>
  <c r="X1744" i="1"/>
  <c r="Y1744" i="1"/>
  <c r="Z1744" i="1"/>
  <c r="AA1744" i="1"/>
  <c r="AC1744" i="1" s="1"/>
  <c r="AB1744" i="1"/>
  <c r="X1745" i="1"/>
  <c r="Y1745" i="1"/>
  <c r="Z1745" i="1"/>
  <c r="AA1745" i="1"/>
  <c r="AC1745" i="1" s="1"/>
  <c r="AB1745" i="1"/>
  <c r="X1746" i="1"/>
  <c r="Y1746" i="1"/>
  <c r="Z1746" i="1"/>
  <c r="AA1746" i="1"/>
  <c r="AC1746" i="1" s="1"/>
  <c r="AB1746" i="1"/>
  <c r="X1747" i="1"/>
  <c r="Y1747" i="1"/>
  <c r="Z1747" i="1"/>
  <c r="AA1747" i="1"/>
  <c r="AC1747" i="1" s="1"/>
  <c r="AB1747" i="1"/>
  <c r="X1748" i="1"/>
  <c r="Y1748" i="1"/>
  <c r="Z1748" i="1"/>
  <c r="AA1748" i="1"/>
  <c r="AC1748" i="1" s="1"/>
  <c r="AB1748" i="1"/>
  <c r="X1749" i="1"/>
  <c r="Y1749" i="1"/>
  <c r="Z1749" i="1"/>
  <c r="AA1749" i="1"/>
  <c r="AC1749" i="1" s="1"/>
  <c r="AB1749" i="1"/>
  <c r="X1750" i="1"/>
  <c r="Y1750" i="1"/>
  <c r="Z1750" i="1"/>
  <c r="AA1750" i="1"/>
  <c r="AC1750" i="1" s="1"/>
  <c r="AB1750" i="1"/>
  <c r="X1751" i="1"/>
  <c r="Y1751" i="1"/>
  <c r="Z1751" i="1"/>
  <c r="AA1751" i="1"/>
  <c r="AC1751" i="1" s="1"/>
  <c r="AB1751" i="1"/>
  <c r="X1752" i="1"/>
  <c r="Y1752" i="1"/>
  <c r="Z1752" i="1"/>
  <c r="AA1752" i="1"/>
  <c r="AC1752" i="1" s="1"/>
  <c r="AB1752" i="1"/>
  <c r="X1753" i="1"/>
  <c r="Y1753" i="1"/>
  <c r="Z1753" i="1"/>
  <c r="AA1753" i="1"/>
  <c r="AC1753" i="1" s="1"/>
  <c r="AB1753" i="1"/>
  <c r="X1754" i="1"/>
  <c r="Y1754" i="1"/>
  <c r="Z1754" i="1"/>
  <c r="AA1754" i="1"/>
  <c r="AC1754" i="1" s="1"/>
  <c r="AB1754" i="1"/>
  <c r="X1755" i="1"/>
  <c r="Y1755" i="1"/>
  <c r="Z1755" i="1"/>
  <c r="AA1755" i="1"/>
  <c r="AC1755" i="1" s="1"/>
  <c r="AB1755" i="1"/>
  <c r="X1756" i="1"/>
  <c r="Y1756" i="1"/>
  <c r="Z1756" i="1"/>
  <c r="AA1756" i="1"/>
  <c r="AC1756" i="1" s="1"/>
  <c r="AB1756" i="1"/>
  <c r="X1757" i="1"/>
  <c r="Y1757" i="1"/>
  <c r="Z1757" i="1"/>
  <c r="AA1757" i="1"/>
  <c r="AC1757" i="1" s="1"/>
  <c r="AB1757" i="1"/>
  <c r="X1758" i="1"/>
  <c r="Y1758" i="1"/>
  <c r="Z1758" i="1"/>
  <c r="AA1758" i="1"/>
  <c r="AC1758" i="1" s="1"/>
  <c r="AB1758" i="1"/>
  <c r="X1759" i="1"/>
  <c r="Y1759" i="1"/>
  <c r="Z1759" i="1"/>
  <c r="AA1759" i="1"/>
  <c r="AC1759" i="1" s="1"/>
  <c r="AB1759" i="1"/>
  <c r="X1760" i="1"/>
  <c r="Y1760" i="1"/>
  <c r="Z1760" i="1"/>
  <c r="AA1760" i="1"/>
  <c r="AC1760" i="1" s="1"/>
  <c r="AB1760" i="1"/>
  <c r="X1761" i="1"/>
  <c r="Y1761" i="1"/>
  <c r="Z1761" i="1"/>
  <c r="AA1761" i="1"/>
  <c r="AC1761" i="1" s="1"/>
  <c r="AB1761" i="1"/>
  <c r="X1762" i="1"/>
  <c r="Y1762" i="1"/>
  <c r="Z1762" i="1"/>
  <c r="AA1762" i="1"/>
  <c r="AC1762" i="1" s="1"/>
  <c r="AB1762" i="1"/>
  <c r="X1763" i="1"/>
  <c r="Y1763" i="1"/>
  <c r="Z1763" i="1"/>
  <c r="AA1763" i="1"/>
  <c r="AC1763" i="1" s="1"/>
  <c r="AB1763" i="1"/>
  <c r="X1764" i="1"/>
  <c r="Y1764" i="1"/>
  <c r="Z1764" i="1"/>
  <c r="AA1764" i="1"/>
  <c r="AC1764" i="1" s="1"/>
  <c r="AB1764" i="1"/>
  <c r="X1765" i="1"/>
  <c r="Y1765" i="1"/>
  <c r="Z1765" i="1"/>
  <c r="AA1765" i="1"/>
  <c r="AC1765" i="1" s="1"/>
  <c r="AB1765" i="1"/>
  <c r="X1766" i="1"/>
  <c r="Y1766" i="1"/>
  <c r="Z1766" i="1"/>
  <c r="AA1766" i="1"/>
  <c r="AC1766" i="1" s="1"/>
  <c r="AB1766" i="1"/>
  <c r="X1767" i="1"/>
  <c r="Y1767" i="1"/>
  <c r="Z1767" i="1"/>
  <c r="AA1767" i="1"/>
  <c r="AC1767" i="1" s="1"/>
  <c r="AB1767" i="1"/>
  <c r="X1768" i="1"/>
  <c r="Y1768" i="1"/>
  <c r="Z1768" i="1"/>
  <c r="AA1768" i="1"/>
  <c r="AC1768" i="1" s="1"/>
  <c r="AB1768" i="1"/>
  <c r="X1769" i="1"/>
  <c r="Y1769" i="1"/>
  <c r="Z1769" i="1"/>
  <c r="AA1769" i="1"/>
  <c r="AC1769" i="1" s="1"/>
  <c r="AB1769" i="1"/>
  <c r="X1770" i="1"/>
  <c r="Y1770" i="1"/>
  <c r="Z1770" i="1"/>
  <c r="AA1770" i="1"/>
  <c r="AC1770" i="1" s="1"/>
  <c r="AB1770" i="1"/>
  <c r="X1771" i="1"/>
  <c r="Y1771" i="1"/>
  <c r="Z1771" i="1"/>
  <c r="AA1771" i="1"/>
  <c r="AC1771" i="1" s="1"/>
  <c r="AB1771" i="1"/>
  <c r="X1772" i="1"/>
  <c r="Y1772" i="1"/>
  <c r="Z1772" i="1"/>
  <c r="AA1772" i="1"/>
  <c r="AC1772" i="1" s="1"/>
  <c r="AB1772" i="1"/>
  <c r="X1773" i="1"/>
  <c r="Y1773" i="1"/>
  <c r="Z1773" i="1"/>
  <c r="AA1773" i="1"/>
  <c r="AC1773" i="1" s="1"/>
  <c r="AB1773" i="1"/>
  <c r="X1774" i="1"/>
  <c r="Y1774" i="1"/>
  <c r="Z1774" i="1"/>
  <c r="AA1774" i="1"/>
  <c r="AC1774" i="1" s="1"/>
  <c r="AB1774" i="1"/>
  <c r="X1775" i="1"/>
  <c r="Y1775" i="1"/>
  <c r="Z1775" i="1"/>
  <c r="AA1775" i="1"/>
  <c r="AC1775" i="1" s="1"/>
  <c r="AB1775" i="1"/>
  <c r="X1776" i="1"/>
  <c r="Y1776" i="1"/>
  <c r="Z1776" i="1"/>
  <c r="AA1776" i="1"/>
  <c r="AC1776" i="1" s="1"/>
  <c r="AB1776" i="1"/>
  <c r="X1777" i="1"/>
  <c r="Y1777" i="1"/>
  <c r="Z1777" i="1"/>
  <c r="AA1777" i="1"/>
  <c r="AC1777" i="1" s="1"/>
  <c r="AB1777" i="1"/>
  <c r="X1778" i="1"/>
  <c r="Y1778" i="1"/>
  <c r="Z1778" i="1"/>
  <c r="AA1778" i="1"/>
  <c r="AC1778" i="1" s="1"/>
  <c r="AB1778" i="1"/>
  <c r="X1779" i="1"/>
  <c r="Y1779" i="1"/>
  <c r="Z1779" i="1"/>
  <c r="AA1779" i="1"/>
  <c r="AC1779" i="1" s="1"/>
  <c r="AB1779" i="1"/>
  <c r="X1780" i="1"/>
  <c r="Y1780" i="1"/>
  <c r="Z1780" i="1"/>
  <c r="AA1780" i="1"/>
  <c r="AC1780" i="1" s="1"/>
  <c r="AB1780" i="1"/>
  <c r="X1781" i="1"/>
  <c r="Y1781" i="1"/>
  <c r="Z1781" i="1"/>
  <c r="AA1781" i="1"/>
  <c r="AC1781" i="1" s="1"/>
  <c r="AB1781" i="1"/>
  <c r="X1782" i="1"/>
  <c r="Y1782" i="1"/>
  <c r="Z1782" i="1"/>
  <c r="AA1782" i="1"/>
  <c r="AC1782" i="1" s="1"/>
  <c r="AB1782" i="1"/>
  <c r="X1783" i="1"/>
  <c r="Y1783" i="1"/>
  <c r="Z1783" i="1"/>
  <c r="AA1783" i="1"/>
  <c r="AC1783" i="1" s="1"/>
  <c r="AB1783" i="1"/>
  <c r="X1784" i="1"/>
  <c r="Y1784" i="1"/>
  <c r="Z1784" i="1"/>
  <c r="AA1784" i="1"/>
  <c r="AC1784" i="1" s="1"/>
  <c r="AB1784" i="1"/>
  <c r="X1785" i="1"/>
  <c r="Y1785" i="1"/>
  <c r="Z1785" i="1"/>
  <c r="AA1785" i="1"/>
  <c r="AC1785" i="1" s="1"/>
  <c r="AB1785" i="1"/>
  <c r="X1786" i="1"/>
  <c r="Y1786" i="1"/>
  <c r="Z1786" i="1"/>
  <c r="AA1786" i="1"/>
  <c r="AC1786" i="1" s="1"/>
  <c r="AB1786" i="1"/>
  <c r="X1787" i="1"/>
  <c r="Y1787" i="1"/>
  <c r="Z1787" i="1"/>
  <c r="AA1787" i="1"/>
  <c r="AC1787" i="1" s="1"/>
  <c r="AB1787" i="1"/>
  <c r="X1788" i="1"/>
  <c r="Y1788" i="1"/>
  <c r="Z1788" i="1"/>
  <c r="AA1788" i="1"/>
  <c r="AC1788" i="1" s="1"/>
  <c r="AB1788" i="1"/>
  <c r="X1789" i="1"/>
  <c r="Y1789" i="1"/>
  <c r="Z1789" i="1"/>
  <c r="AA1789" i="1"/>
  <c r="AC1789" i="1" s="1"/>
  <c r="AB1789" i="1"/>
  <c r="X1790" i="1"/>
  <c r="Y1790" i="1"/>
  <c r="Z1790" i="1"/>
  <c r="AA1790" i="1"/>
  <c r="AC1790" i="1" s="1"/>
  <c r="AB1790" i="1"/>
  <c r="X1791" i="1"/>
  <c r="Y1791" i="1"/>
  <c r="Z1791" i="1"/>
  <c r="AA1791" i="1"/>
  <c r="AC1791" i="1" s="1"/>
  <c r="AB1791" i="1"/>
  <c r="X1792" i="1"/>
  <c r="Y1792" i="1"/>
  <c r="Z1792" i="1"/>
  <c r="AA1792" i="1"/>
  <c r="AC1792" i="1" s="1"/>
  <c r="AB1792" i="1"/>
  <c r="X1793" i="1"/>
  <c r="Y1793" i="1"/>
  <c r="Z1793" i="1"/>
  <c r="AA1793" i="1"/>
  <c r="AC1793" i="1" s="1"/>
  <c r="AB1793" i="1"/>
  <c r="X1794" i="1"/>
  <c r="Y1794" i="1"/>
  <c r="Z1794" i="1"/>
  <c r="AA1794" i="1"/>
  <c r="AC1794" i="1" s="1"/>
  <c r="AB1794" i="1"/>
  <c r="X1795" i="1"/>
  <c r="Y1795" i="1"/>
  <c r="Z1795" i="1"/>
  <c r="AA1795" i="1"/>
  <c r="AC1795" i="1" s="1"/>
  <c r="AB1795" i="1"/>
  <c r="X1796" i="1"/>
  <c r="Y1796" i="1"/>
  <c r="Z1796" i="1"/>
  <c r="AA1796" i="1"/>
  <c r="AC1796" i="1" s="1"/>
  <c r="AB1796" i="1"/>
  <c r="X1797" i="1"/>
  <c r="Y1797" i="1"/>
  <c r="Z1797" i="1"/>
  <c r="AA1797" i="1"/>
  <c r="AC1797" i="1" s="1"/>
  <c r="AB1797" i="1"/>
  <c r="X1798" i="1"/>
  <c r="Y1798" i="1"/>
  <c r="Z1798" i="1"/>
  <c r="AA1798" i="1"/>
  <c r="AC1798" i="1" s="1"/>
  <c r="AB1798" i="1"/>
  <c r="X1799" i="1"/>
  <c r="Y1799" i="1"/>
  <c r="Z1799" i="1"/>
  <c r="AA1799" i="1"/>
  <c r="AC1799" i="1" s="1"/>
  <c r="AB1799" i="1"/>
  <c r="X1800" i="1"/>
  <c r="Y1800" i="1"/>
  <c r="Z1800" i="1"/>
  <c r="AA1800" i="1"/>
  <c r="AC1800" i="1" s="1"/>
  <c r="AB1800" i="1"/>
  <c r="X1801" i="1"/>
  <c r="Y1801" i="1"/>
  <c r="Z1801" i="1"/>
  <c r="AA1801" i="1"/>
  <c r="AC1801" i="1" s="1"/>
  <c r="AB1801" i="1"/>
  <c r="X1802" i="1"/>
  <c r="Y1802" i="1"/>
  <c r="Z1802" i="1"/>
  <c r="AA1802" i="1"/>
  <c r="AC1802" i="1" s="1"/>
  <c r="AB1802" i="1"/>
  <c r="X1803" i="1"/>
  <c r="Y1803" i="1"/>
  <c r="Z1803" i="1"/>
  <c r="AA1803" i="1"/>
  <c r="AC1803" i="1" s="1"/>
  <c r="AB1803" i="1"/>
  <c r="X1804" i="1"/>
  <c r="Y1804" i="1"/>
  <c r="Z1804" i="1"/>
  <c r="AA1804" i="1"/>
  <c r="AC1804" i="1" s="1"/>
  <c r="AB1804" i="1"/>
  <c r="X1805" i="1"/>
  <c r="Y1805" i="1"/>
  <c r="Z1805" i="1"/>
  <c r="AA1805" i="1"/>
  <c r="AC1805" i="1" s="1"/>
  <c r="AB1805" i="1"/>
  <c r="X1806" i="1"/>
  <c r="Y1806" i="1"/>
  <c r="Z1806" i="1"/>
  <c r="AA1806" i="1"/>
  <c r="AC1806" i="1" s="1"/>
  <c r="AB1806" i="1"/>
  <c r="X1807" i="1"/>
  <c r="Y1807" i="1"/>
  <c r="Z1807" i="1"/>
  <c r="AA1807" i="1"/>
  <c r="AC1807" i="1" s="1"/>
  <c r="AB1807" i="1"/>
  <c r="X1808" i="1"/>
  <c r="Y1808" i="1"/>
  <c r="Z1808" i="1"/>
  <c r="AA1808" i="1"/>
  <c r="AC1808" i="1" s="1"/>
  <c r="AB1808" i="1"/>
  <c r="X1809" i="1"/>
  <c r="Y1809" i="1"/>
  <c r="Z1809" i="1"/>
  <c r="AA1809" i="1"/>
  <c r="AC1809" i="1" s="1"/>
  <c r="AB1809" i="1"/>
  <c r="X1810" i="1"/>
  <c r="Y1810" i="1"/>
  <c r="Z1810" i="1"/>
  <c r="AA1810" i="1"/>
  <c r="AC1810" i="1" s="1"/>
  <c r="AB1810" i="1"/>
  <c r="X1811" i="1"/>
  <c r="Y1811" i="1"/>
  <c r="Z1811" i="1"/>
  <c r="AA1811" i="1"/>
  <c r="AC1811" i="1" s="1"/>
  <c r="AB1811" i="1"/>
  <c r="X1812" i="1"/>
  <c r="Y1812" i="1"/>
  <c r="Z1812" i="1"/>
  <c r="AA1812" i="1"/>
  <c r="AC1812" i="1" s="1"/>
  <c r="AB1812" i="1"/>
  <c r="X1813" i="1"/>
  <c r="Y1813" i="1"/>
  <c r="Z1813" i="1"/>
  <c r="AA1813" i="1"/>
  <c r="AC1813" i="1" s="1"/>
  <c r="AB1813" i="1"/>
  <c r="X1814" i="1"/>
  <c r="Y1814" i="1"/>
  <c r="Z1814" i="1"/>
  <c r="AA1814" i="1"/>
  <c r="AC1814" i="1" s="1"/>
  <c r="AB1814" i="1"/>
  <c r="X1815" i="1"/>
  <c r="Y1815" i="1"/>
  <c r="Z1815" i="1"/>
  <c r="AA1815" i="1"/>
  <c r="AC1815" i="1" s="1"/>
  <c r="AB1815" i="1"/>
  <c r="X1816" i="1"/>
  <c r="Y1816" i="1"/>
  <c r="Z1816" i="1"/>
  <c r="AA1816" i="1"/>
  <c r="AC1816" i="1" s="1"/>
  <c r="AB1816" i="1"/>
  <c r="X1817" i="1"/>
  <c r="Y1817" i="1"/>
  <c r="Z1817" i="1"/>
  <c r="AA1817" i="1"/>
  <c r="AC1817" i="1" s="1"/>
  <c r="AB1817" i="1"/>
  <c r="X1818" i="1"/>
  <c r="Y1818" i="1"/>
  <c r="Z1818" i="1"/>
  <c r="AA1818" i="1"/>
  <c r="AC1818" i="1" s="1"/>
  <c r="AB1818" i="1"/>
  <c r="X1819" i="1"/>
  <c r="Y1819" i="1"/>
  <c r="Z1819" i="1"/>
  <c r="AA1819" i="1"/>
  <c r="AC1819" i="1" s="1"/>
  <c r="AB1819" i="1"/>
  <c r="X1820" i="1"/>
  <c r="Y1820" i="1"/>
  <c r="Z1820" i="1"/>
  <c r="AA1820" i="1"/>
  <c r="AC1820" i="1" s="1"/>
  <c r="AB1820" i="1"/>
  <c r="X1821" i="1"/>
  <c r="Y1821" i="1"/>
  <c r="Z1821" i="1"/>
  <c r="AA1821" i="1"/>
  <c r="AC1821" i="1" s="1"/>
  <c r="AB1821" i="1"/>
  <c r="X1822" i="1"/>
  <c r="Y1822" i="1"/>
  <c r="Z1822" i="1"/>
  <c r="AA1822" i="1"/>
  <c r="AC1822" i="1" s="1"/>
  <c r="AB1822" i="1"/>
  <c r="X1823" i="1"/>
  <c r="Y1823" i="1"/>
  <c r="Z1823" i="1"/>
  <c r="AA1823" i="1"/>
  <c r="AC1823" i="1" s="1"/>
  <c r="AB1823" i="1"/>
  <c r="X1824" i="1"/>
  <c r="Y1824" i="1"/>
  <c r="Z1824" i="1"/>
  <c r="AA1824" i="1"/>
  <c r="AC1824" i="1" s="1"/>
  <c r="AB1824" i="1"/>
  <c r="X1825" i="1"/>
  <c r="Y1825" i="1"/>
  <c r="Z1825" i="1"/>
  <c r="AA1825" i="1"/>
  <c r="AC1825" i="1" s="1"/>
  <c r="AB1825" i="1"/>
  <c r="X1826" i="1"/>
  <c r="Y1826" i="1"/>
  <c r="Z1826" i="1"/>
  <c r="AA1826" i="1"/>
  <c r="AC1826" i="1" s="1"/>
  <c r="AB1826" i="1"/>
  <c r="X1827" i="1"/>
  <c r="Y1827" i="1"/>
  <c r="Z1827" i="1"/>
  <c r="AA1827" i="1"/>
  <c r="AC1827" i="1" s="1"/>
  <c r="AB1827" i="1"/>
  <c r="X1828" i="1"/>
  <c r="Y1828" i="1"/>
  <c r="Z1828" i="1"/>
  <c r="AA1828" i="1"/>
  <c r="AC1828" i="1" s="1"/>
  <c r="AB1828" i="1"/>
  <c r="X1829" i="1"/>
  <c r="Y1829" i="1"/>
  <c r="Z1829" i="1"/>
  <c r="AA1829" i="1"/>
  <c r="AC1829" i="1" s="1"/>
  <c r="AB1829" i="1"/>
  <c r="X1830" i="1"/>
  <c r="Y1830" i="1"/>
  <c r="Z1830" i="1"/>
  <c r="AA1830" i="1"/>
  <c r="AC1830" i="1" s="1"/>
  <c r="AB1830" i="1"/>
  <c r="X1831" i="1"/>
  <c r="Y1831" i="1"/>
  <c r="Z1831" i="1"/>
  <c r="AA1831" i="1"/>
  <c r="AC1831" i="1" s="1"/>
  <c r="AB1831" i="1"/>
  <c r="X1832" i="1"/>
  <c r="Y1832" i="1"/>
  <c r="Z1832" i="1"/>
  <c r="AA1832" i="1"/>
  <c r="AC1832" i="1" s="1"/>
  <c r="AB1832" i="1"/>
  <c r="X1833" i="1"/>
  <c r="Y1833" i="1"/>
  <c r="Z1833" i="1"/>
  <c r="AA1833" i="1"/>
  <c r="AC1833" i="1" s="1"/>
  <c r="AB1833" i="1"/>
  <c r="X1834" i="1"/>
  <c r="Y1834" i="1"/>
  <c r="Z1834" i="1"/>
  <c r="AA1834" i="1"/>
  <c r="AC1834" i="1" s="1"/>
  <c r="AB1834" i="1"/>
  <c r="X1835" i="1"/>
  <c r="Y1835" i="1"/>
  <c r="Z1835" i="1"/>
  <c r="AA1835" i="1"/>
  <c r="AC1835" i="1" s="1"/>
  <c r="AB1835" i="1"/>
  <c r="X1836" i="1"/>
  <c r="Y1836" i="1"/>
  <c r="Z1836" i="1"/>
  <c r="AA1836" i="1"/>
  <c r="AC1836" i="1" s="1"/>
  <c r="AB1836" i="1"/>
  <c r="X1837" i="1"/>
  <c r="Y1837" i="1"/>
  <c r="Z1837" i="1"/>
  <c r="AA1837" i="1"/>
  <c r="AC1837" i="1" s="1"/>
  <c r="AB1837" i="1"/>
  <c r="X1838" i="1"/>
  <c r="Y1838" i="1"/>
  <c r="Z1838" i="1"/>
  <c r="AA1838" i="1"/>
  <c r="AC1838" i="1" s="1"/>
  <c r="AB1838" i="1"/>
  <c r="X1839" i="1"/>
  <c r="Y1839" i="1"/>
  <c r="Z1839" i="1"/>
  <c r="AA1839" i="1"/>
  <c r="AC1839" i="1" s="1"/>
  <c r="AB1839" i="1"/>
  <c r="X1840" i="1"/>
  <c r="Y1840" i="1"/>
  <c r="Z1840" i="1"/>
  <c r="AA1840" i="1"/>
  <c r="AC1840" i="1" s="1"/>
  <c r="AB1840" i="1"/>
  <c r="X1841" i="1"/>
  <c r="Y1841" i="1"/>
  <c r="Z1841" i="1"/>
  <c r="AA1841" i="1"/>
  <c r="AC1841" i="1" s="1"/>
  <c r="AB1841" i="1"/>
  <c r="X1842" i="1"/>
  <c r="Y1842" i="1"/>
  <c r="Z1842" i="1"/>
  <c r="AA1842" i="1"/>
  <c r="AC1842" i="1" s="1"/>
  <c r="AB1842" i="1"/>
  <c r="X1843" i="1"/>
  <c r="Y1843" i="1"/>
  <c r="Z1843" i="1"/>
  <c r="AA1843" i="1"/>
  <c r="AC1843" i="1" s="1"/>
  <c r="AB1843" i="1"/>
  <c r="X1844" i="1"/>
  <c r="Y1844" i="1"/>
  <c r="Z1844" i="1"/>
  <c r="AA1844" i="1"/>
  <c r="AC1844" i="1" s="1"/>
  <c r="AB1844" i="1"/>
  <c r="X1845" i="1"/>
  <c r="Y1845" i="1"/>
  <c r="Z1845" i="1"/>
  <c r="AA1845" i="1"/>
  <c r="AC1845" i="1" s="1"/>
  <c r="AB1845" i="1"/>
  <c r="X1846" i="1"/>
  <c r="Y1846" i="1"/>
  <c r="Z1846" i="1"/>
  <c r="AA1846" i="1"/>
  <c r="AC1846" i="1" s="1"/>
  <c r="AB1846" i="1"/>
  <c r="X1847" i="1"/>
  <c r="Y1847" i="1"/>
  <c r="Z1847" i="1"/>
  <c r="AA1847" i="1"/>
  <c r="AC1847" i="1" s="1"/>
  <c r="AB1847" i="1"/>
  <c r="X1848" i="1"/>
  <c r="Y1848" i="1"/>
  <c r="Z1848" i="1"/>
  <c r="AA1848" i="1"/>
  <c r="AC1848" i="1" s="1"/>
  <c r="AB1848" i="1"/>
  <c r="X1849" i="1"/>
  <c r="Y1849" i="1"/>
  <c r="Z1849" i="1"/>
  <c r="AA1849" i="1"/>
  <c r="AC1849" i="1" s="1"/>
  <c r="AB1849" i="1"/>
  <c r="X1850" i="1"/>
  <c r="Y1850" i="1"/>
  <c r="Z1850" i="1"/>
  <c r="AA1850" i="1"/>
  <c r="AC1850" i="1" s="1"/>
  <c r="AB1850" i="1"/>
  <c r="X1851" i="1"/>
  <c r="Y1851" i="1"/>
  <c r="Z1851" i="1"/>
  <c r="AA1851" i="1"/>
  <c r="AC1851" i="1" s="1"/>
  <c r="AB1851" i="1"/>
  <c r="X1852" i="1"/>
  <c r="Y1852" i="1"/>
  <c r="Z1852" i="1"/>
  <c r="AA1852" i="1"/>
  <c r="AC1852" i="1" s="1"/>
  <c r="AB1852" i="1"/>
  <c r="X1853" i="1"/>
  <c r="Y1853" i="1"/>
  <c r="Z1853" i="1"/>
  <c r="AA1853" i="1"/>
  <c r="AC1853" i="1" s="1"/>
  <c r="AB1853" i="1"/>
  <c r="X1854" i="1"/>
  <c r="Y1854" i="1"/>
  <c r="Z1854" i="1"/>
  <c r="AA1854" i="1"/>
  <c r="AC1854" i="1" s="1"/>
  <c r="AB1854" i="1"/>
  <c r="X1855" i="1"/>
  <c r="Y1855" i="1"/>
  <c r="Z1855" i="1"/>
  <c r="AA1855" i="1"/>
  <c r="AC1855" i="1" s="1"/>
  <c r="AB1855" i="1"/>
  <c r="X1856" i="1"/>
  <c r="Y1856" i="1"/>
  <c r="Z1856" i="1"/>
  <c r="AA1856" i="1"/>
  <c r="AC1856" i="1" s="1"/>
  <c r="AB1856" i="1"/>
  <c r="X1857" i="1"/>
  <c r="Y1857" i="1"/>
  <c r="Z1857" i="1"/>
  <c r="AA1857" i="1"/>
  <c r="AC1857" i="1" s="1"/>
  <c r="AB1857" i="1"/>
  <c r="X1858" i="1"/>
  <c r="Y1858" i="1"/>
  <c r="Z1858" i="1"/>
  <c r="AA1858" i="1"/>
  <c r="AC1858" i="1" s="1"/>
  <c r="AB1858" i="1"/>
  <c r="X1859" i="1"/>
  <c r="Y1859" i="1"/>
  <c r="Z1859" i="1"/>
  <c r="AA1859" i="1"/>
  <c r="AC1859" i="1" s="1"/>
  <c r="AB1859" i="1"/>
  <c r="X1860" i="1"/>
  <c r="Y1860" i="1"/>
  <c r="Z1860" i="1"/>
  <c r="AA1860" i="1"/>
  <c r="AC1860" i="1" s="1"/>
  <c r="AB1860" i="1"/>
  <c r="X1861" i="1"/>
  <c r="Y1861" i="1"/>
  <c r="Z1861" i="1"/>
  <c r="AA1861" i="1"/>
  <c r="AC1861" i="1" s="1"/>
  <c r="AB1861" i="1"/>
  <c r="X1862" i="1"/>
  <c r="Y1862" i="1"/>
  <c r="Z1862" i="1"/>
  <c r="AA1862" i="1"/>
  <c r="AC1862" i="1" s="1"/>
  <c r="AB1862" i="1"/>
  <c r="X1863" i="1"/>
  <c r="Y1863" i="1"/>
  <c r="Z1863" i="1"/>
  <c r="AA1863" i="1"/>
  <c r="AC1863" i="1" s="1"/>
  <c r="AB1863" i="1"/>
  <c r="X1864" i="1"/>
  <c r="Y1864" i="1"/>
  <c r="Z1864" i="1"/>
  <c r="AA1864" i="1"/>
  <c r="AC1864" i="1" s="1"/>
  <c r="AB1864" i="1"/>
  <c r="X1865" i="1"/>
  <c r="Y1865" i="1"/>
  <c r="Z1865" i="1"/>
  <c r="AA1865" i="1"/>
  <c r="AC1865" i="1" s="1"/>
  <c r="AB1865" i="1"/>
  <c r="X1866" i="1"/>
  <c r="Y1866" i="1"/>
  <c r="Z1866" i="1"/>
  <c r="AA1866" i="1"/>
  <c r="AC1866" i="1" s="1"/>
  <c r="AB1866" i="1"/>
  <c r="X1867" i="1"/>
  <c r="Y1867" i="1"/>
  <c r="Z1867" i="1"/>
  <c r="AA1867" i="1"/>
  <c r="AC1867" i="1" s="1"/>
  <c r="AB1867" i="1"/>
  <c r="X1868" i="1"/>
  <c r="Y1868" i="1"/>
  <c r="Z1868" i="1"/>
  <c r="AA1868" i="1"/>
  <c r="AC1868" i="1" s="1"/>
  <c r="AB1868" i="1"/>
  <c r="X1869" i="1"/>
  <c r="Y1869" i="1"/>
  <c r="Z1869" i="1"/>
  <c r="AA1869" i="1"/>
  <c r="AC1869" i="1" s="1"/>
  <c r="AB1869" i="1"/>
  <c r="X1870" i="1"/>
  <c r="Y1870" i="1"/>
  <c r="Z1870" i="1"/>
  <c r="AA1870" i="1"/>
  <c r="AC1870" i="1" s="1"/>
  <c r="AB1870" i="1"/>
  <c r="X1871" i="1"/>
  <c r="Y1871" i="1"/>
  <c r="Z1871" i="1"/>
  <c r="AA1871" i="1"/>
  <c r="AC1871" i="1" s="1"/>
  <c r="AB1871" i="1"/>
  <c r="X1872" i="1"/>
  <c r="Y1872" i="1"/>
  <c r="Z1872" i="1"/>
  <c r="AA1872" i="1"/>
  <c r="AC1872" i="1" s="1"/>
  <c r="AB1872" i="1"/>
  <c r="X1873" i="1"/>
  <c r="Y1873" i="1"/>
  <c r="Z1873" i="1"/>
  <c r="AA1873" i="1"/>
  <c r="AC1873" i="1" s="1"/>
  <c r="AB1873" i="1"/>
  <c r="X1874" i="1"/>
  <c r="Y1874" i="1"/>
  <c r="Z1874" i="1"/>
  <c r="AA1874" i="1"/>
  <c r="AC1874" i="1" s="1"/>
  <c r="AB1874" i="1"/>
  <c r="X1875" i="1"/>
  <c r="Y1875" i="1"/>
  <c r="Z1875" i="1"/>
  <c r="AA1875" i="1"/>
  <c r="AC1875" i="1" s="1"/>
  <c r="AB1875" i="1"/>
  <c r="X1876" i="1"/>
  <c r="Y1876" i="1"/>
  <c r="Z1876" i="1"/>
  <c r="AA1876" i="1"/>
  <c r="AC1876" i="1" s="1"/>
  <c r="AB1876" i="1"/>
  <c r="X1877" i="1"/>
  <c r="Y1877" i="1"/>
  <c r="Z1877" i="1"/>
  <c r="AA1877" i="1"/>
  <c r="AC1877" i="1" s="1"/>
  <c r="AB1877" i="1"/>
  <c r="X1878" i="1"/>
  <c r="Y1878" i="1"/>
  <c r="Z1878" i="1"/>
  <c r="AA1878" i="1"/>
  <c r="AC1878" i="1" s="1"/>
  <c r="AB1878" i="1"/>
  <c r="X1879" i="1"/>
  <c r="Y1879" i="1"/>
  <c r="Z1879" i="1"/>
  <c r="AA1879" i="1"/>
  <c r="AC1879" i="1" s="1"/>
  <c r="AB1879" i="1"/>
  <c r="X1880" i="1"/>
  <c r="Y1880" i="1"/>
  <c r="Z1880" i="1"/>
  <c r="AA1880" i="1"/>
  <c r="AC1880" i="1" s="1"/>
  <c r="AB1880" i="1"/>
  <c r="X1881" i="1"/>
  <c r="Y1881" i="1"/>
  <c r="Z1881" i="1"/>
  <c r="AA1881" i="1"/>
  <c r="AC1881" i="1" s="1"/>
  <c r="AB1881" i="1"/>
  <c r="X1882" i="1"/>
  <c r="Y1882" i="1"/>
  <c r="Z1882" i="1"/>
  <c r="AA1882" i="1"/>
  <c r="AC1882" i="1" s="1"/>
  <c r="AB1882" i="1"/>
  <c r="X1883" i="1"/>
  <c r="Y1883" i="1"/>
  <c r="Z1883" i="1"/>
  <c r="AA1883" i="1"/>
  <c r="AC1883" i="1" s="1"/>
  <c r="AB1883" i="1"/>
  <c r="X1884" i="1"/>
  <c r="Y1884" i="1"/>
  <c r="Z1884" i="1"/>
  <c r="AA1884" i="1"/>
  <c r="AC1884" i="1" s="1"/>
  <c r="AB1884" i="1"/>
  <c r="X1885" i="1"/>
  <c r="Y1885" i="1"/>
  <c r="Z1885" i="1"/>
  <c r="AA1885" i="1"/>
  <c r="AC1885" i="1" s="1"/>
  <c r="AB1885" i="1"/>
  <c r="X1886" i="1"/>
  <c r="Y1886" i="1"/>
  <c r="Z1886" i="1"/>
  <c r="AA1886" i="1"/>
  <c r="AC1886" i="1" s="1"/>
  <c r="AB1886" i="1"/>
  <c r="X1887" i="1"/>
  <c r="Y1887" i="1"/>
  <c r="Z1887" i="1"/>
  <c r="AA1887" i="1"/>
  <c r="AC1887" i="1" s="1"/>
  <c r="AB1887" i="1"/>
  <c r="X1888" i="1"/>
  <c r="Y1888" i="1"/>
  <c r="Z1888" i="1"/>
  <c r="AA1888" i="1"/>
  <c r="AC1888" i="1" s="1"/>
  <c r="AB1888" i="1"/>
  <c r="X1889" i="1"/>
  <c r="Y1889" i="1"/>
  <c r="Z1889" i="1"/>
  <c r="AA1889" i="1"/>
  <c r="AC1889" i="1" s="1"/>
  <c r="AB1889" i="1"/>
  <c r="X1890" i="1"/>
  <c r="Y1890" i="1"/>
  <c r="Z1890" i="1"/>
  <c r="AA1890" i="1"/>
  <c r="AC1890" i="1" s="1"/>
  <c r="AB1890" i="1"/>
  <c r="X1891" i="1"/>
  <c r="Y1891" i="1"/>
  <c r="Z1891" i="1"/>
  <c r="AA1891" i="1"/>
  <c r="AC1891" i="1" s="1"/>
  <c r="AB1891" i="1"/>
  <c r="X1892" i="1"/>
  <c r="Y1892" i="1"/>
  <c r="Z1892" i="1"/>
  <c r="AA1892" i="1"/>
  <c r="AC1892" i="1" s="1"/>
  <c r="AB1892" i="1"/>
  <c r="X1893" i="1"/>
  <c r="Y1893" i="1"/>
  <c r="Z1893" i="1"/>
  <c r="AA1893" i="1"/>
  <c r="AC1893" i="1" s="1"/>
  <c r="AB1893" i="1"/>
  <c r="X1894" i="1"/>
  <c r="Y1894" i="1"/>
  <c r="Z1894" i="1"/>
  <c r="AA1894" i="1"/>
  <c r="AC1894" i="1" s="1"/>
  <c r="AB1894" i="1"/>
  <c r="X1895" i="1"/>
  <c r="Y1895" i="1"/>
  <c r="Z1895" i="1"/>
  <c r="AA1895" i="1"/>
  <c r="AC1895" i="1" s="1"/>
  <c r="AB1895" i="1"/>
  <c r="X1896" i="1"/>
  <c r="Y1896" i="1"/>
  <c r="Z1896" i="1"/>
  <c r="AA1896" i="1"/>
  <c r="AC1896" i="1" s="1"/>
  <c r="AB1896" i="1"/>
  <c r="X1897" i="1"/>
  <c r="Y1897" i="1"/>
  <c r="Z1897" i="1"/>
  <c r="AA1897" i="1"/>
  <c r="AC1897" i="1" s="1"/>
  <c r="AB1897" i="1"/>
  <c r="X1898" i="1"/>
  <c r="Y1898" i="1"/>
  <c r="Z1898" i="1"/>
  <c r="AA1898" i="1"/>
  <c r="AC1898" i="1" s="1"/>
  <c r="AB1898" i="1"/>
  <c r="X1899" i="1"/>
  <c r="Y1899" i="1"/>
  <c r="Z1899" i="1"/>
  <c r="AA1899" i="1"/>
  <c r="AC1899" i="1" s="1"/>
  <c r="AB1899" i="1"/>
  <c r="X1900" i="1"/>
  <c r="Y1900" i="1"/>
  <c r="Z1900" i="1"/>
  <c r="AA1900" i="1"/>
  <c r="AC1900" i="1" s="1"/>
  <c r="AB1900" i="1"/>
  <c r="X1901" i="1"/>
  <c r="Y1901" i="1"/>
  <c r="Z1901" i="1"/>
  <c r="AA1901" i="1"/>
  <c r="AC1901" i="1" s="1"/>
  <c r="AB1901" i="1"/>
  <c r="X1902" i="1"/>
  <c r="Y1902" i="1"/>
  <c r="Z1902" i="1"/>
  <c r="AA1902" i="1"/>
  <c r="AC1902" i="1" s="1"/>
  <c r="AB1902" i="1"/>
  <c r="X1903" i="1"/>
  <c r="Y1903" i="1"/>
  <c r="Z1903" i="1"/>
  <c r="AA1903" i="1"/>
  <c r="AC1903" i="1" s="1"/>
  <c r="AB1903" i="1"/>
  <c r="X1904" i="1"/>
  <c r="Y1904" i="1"/>
  <c r="Z1904" i="1"/>
  <c r="AA1904" i="1"/>
  <c r="AC1904" i="1" s="1"/>
  <c r="AB1904" i="1"/>
  <c r="X1905" i="1"/>
  <c r="Y1905" i="1"/>
  <c r="Z1905" i="1"/>
  <c r="AA1905" i="1"/>
  <c r="AC1905" i="1" s="1"/>
  <c r="AB1905" i="1"/>
  <c r="X1906" i="1"/>
  <c r="Y1906" i="1"/>
  <c r="Z1906" i="1"/>
  <c r="AA1906" i="1"/>
  <c r="AC1906" i="1" s="1"/>
  <c r="AB1906" i="1"/>
  <c r="X1907" i="1"/>
  <c r="Y1907" i="1"/>
  <c r="Z1907" i="1"/>
  <c r="AA1907" i="1"/>
  <c r="AC1907" i="1" s="1"/>
  <c r="AB1907" i="1"/>
  <c r="X1908" i="1"/>
  <c r="Y1908" i="1"/>
  <c r="Z1908" i="1"/>
  <c r="AA1908" i="1"/>
  <c r="AC1908" i="1" s="1"/>
  <c r="AB1908" i="1"/>
  <c r="X1909" i="1"/>
  <c r="Y1909" i="1"/>
  <c r="Z1909" i="1"/>
  <c r="AA1909" i="1"/>
  <c r="AC1909" i="1" s="1"/>
  <c r="AB1909" i="1"/>
  <c r="X1910" i="1"/>
  <c r="Y1910" i="1"/>
  <c r="Z1910" i="1"/>
  <c r="AA1910" i="1"/>
  <c r="AC1910" i="1" s="1"/>
  <c r="AB1910" i="1"/>
  <c r="X1911" i="1"/>
  <c r="Y1911" i="1"/>
  <c r="Z1911" i="1"/>
  <c r="AA1911" i="1"/>
  <c r="AC1911" i="1" s="1"/>
  <c r="AB1911" i="1"/>
  <c r="X1912" i="1"/>
  <c r="Y1912" i="1"/>
  <c r="Z1912" i="1"/>
  <c r="AA1912" i="1"/>
  <c r="AC1912" i="1" s="1"/>
  <c r="AB1912" i="1"/>
  <c r="X1913" i="1"/>
  <c r="Y1913" i="1"/>
  <c r="Z1913" i="1"/>
  <c r="AA1913" i="1"/>
  <c r="AC1913" i="1" s="1"/>
  <c r="AB1913" i="1"/>
  <c r="X1914" i="1"/>
  <c r="Y1914" i="1"/>
  <c r="Z1914" i="1"/>
  <c r="AA1914" i="1"/>
  <c r="AC1914" i="1" s="1"/>
  <c r="AB1914" i="1"/>
  <c r="X1915" i="1"/>
  <c r="Y1915" i="1"/>
  <c r="Z1915" i="1"/>
  <c r="AA1915" i="1"/>
  <c r="AC1915" i="1" s="1"/>
  <c r="AB1915" i="1"/>
  <c r="X1916" i="1"/>
  <c r="Y1916" i="1"/>
  <c r="Z1916" i="1"/>
  <c r="AA1916" i="1"/>
  <c r="AC1916" i="1" s="1"/>
  <c r="AB1916" i="1"/>
  <c r="X1917" i="1"/>
  <c r="Y1917" i="1"/>
  <c r="Z1917" i="1"/>
  <c r="AA1917" i="1"/>
  <c r="AC1917" i="1" s="1"/>
  <c r="AB1917" i="1"/>
  <c r="X1918" i="1"/>
  <c r="Y1918" i="1"/>
  <c r="Z1918" i="1"/>
  <c r="AA1918" i="1"/>
  <c r="AC1918" i="1" s="1"/>
  <c r="AB1918" i="1"/>
  <c r="X1919" i="1"/>
  <c r="Y1919" i="1"/>
  <c r="Z1919" i="1"/>
  <c r="AA1919" i="1"/>
  <c r="AC1919" i="1" s="1"/>
  <c r="AB1919" i="1"/>
  <c r="X1920" i="1"/>
  <c r="Y1920" i="1"/>
  <c r="Z1920" i="1"/>
  <c r="AA1920" i="1"/>
  <c r="AC1920" i="1" s="1"/>
  <c r="AB1920" i="1"/>
  <c r="X1921" i="1"/>
  <c r="Y1921" i="1"/>
  <c r="Z1921" i="1"/>
  <c r="AA1921" i="1"/>
  <c r="AC1921" i="1" s="1"/>
  <c r="AB1921" i="1"/>
  <c r="X1922" i="1"/>
  <c r="Y1922" i="1"/>
  <c r="Z1922" i="1"/>
  <c r="AA1922" i="1"/>
  <c r="AC1922" i="1" s="1"/>
  <c r="AB1922" i="1"/>
  <c r="X1923" i="1"/>
  <c r="Y1923" i="1"/>
  <c r="Z1923" i="1"/>
  <c r="AA1923" i="1"/>
  <c r="AC1923" i="1" s="1"/>
  <c r="AB1923" i="1"/>
  <c r="X1924" i="1"/>
  <c r="Y1924" i="1"/>
  <c r="Z1924" i="1"/>
  <c r="AA1924" i="1"/>
  <c r="AC1924" i="1" s="1"/>
  <c r="AB1924" i="1"/>
  <c r="X1925" i="1"/>
  <c r="Y1925" i="1"/>
  <c r="Z1925" i="1"/>
  <c r="AA1925" i="1"/>
  <c r="AC1925" i="1" s="1"/>
  <c r="AB1925" i="1"/>
  <c r="X1926" i="1"/>
  <c r="Y1926" i="1"/>
  <c r="Z1926" i="1"/>
  <c r="AA1926" i="1"/>
  <c r="AC1926" i="1" s="1"/>
  <c r="AB1926" i="1"/>
  <c r="X1927" i="1"/>
  <c r="Y1927" i="1"/>
  <c r="Z1927" i="1"/>
  <c r="AA1927" i="1"/>
  <c r="AC1927" i="1" s="1"/>
  <c r="AB1927" i="1"/>
  <c r="X1928" i="1"/>
  <c r="Y1928" i="1"/>
  <c r="Z1928" i="1"/>
  <c r="AA1928" i="1"/>
  <c r="AC1928" i="1" s="1"/>
  <c r="AB1928" i="1"/>
  <c r="X1929" i="1"/>
  <c r="Y1929" i="1"/>
  <c r="Z1929" i="1"/>
  <c r="AA1929" i="1"/>
  <c r="AC1929" i="1" s="1"/>
  <c r="AB1929" i="1"/>
  <c r="X1930" i="1"/>
  <c r="Y1930" i="1"/>
  <c r="Z1930" i="1"/>
  <c r="AA1930" i="1"/>
  <c r="AC1930" i="1" s="1"/>
  <c r="AB1930" i="1"/>
  <c r="X1931" i="1"/>
  <c r="Y1931" i="1"/>
  <c r="Z1931" i="1"/>
  <c r="AA1931" i="1"/>
  <c r="AC1931" i="1" s="1"/>
  <c r="AB1931" i="1"/>
  <c r="X1932" i="1"/>
  <c r="Y1932" i="1"/>
  <c r="Z1932" i="1"/>
  <c r="AA1932" i="1"/>
  <c r="AC1932" i="1" s="1"/>
  <c r="AB1932" i="1"/>
  <c r="X1933" i="1"/>
  <c r="Y1933" i="1"/>
  <c r="Z1933" i="1"/>
  <c r="AA1933" i="1"/>
  <c r="AC1933" i="1" s="1"/>
  <c r="AB1933" i="1"/>
  <c r="X1934" i="1"/>
  <c r="Y1934" i="1"/>
  <c r="Z1934" i="1"/>
  <c r="AA1934" i="1"/>
  <c r="AC1934" i="1" s="1"/>
  <c r="AB1934" i="1"/>
  <c r="X1935" i="1"/>
  <c r="Y1935" i="1"/>
  <c r="Z1935" i="1"/>
  <c r="AA1935" i="1"/>
  <c r="AC1935" i="1" s="1"/>
  <c r="AB1935" i="1"/>
  <c r="X1936" i="1"/>
  <c r="Y1936" i="1"/>
  <c r="Z1936" i="1"/>
  <c r="AA1936" i="1"/>
  <c r="AC1936" i="1" s="1"/>
  <c r="AB1936" i="1"/>
  <c r="X1937" i="1"/>
  <c r="Y1937" i="1"/>
  <c r="Z1937" i="1"/>
  <c r="AA1937" i="1"/>
  <c r="AC1937" i="1" s="1"/>
  <c r="AB1937" i="1"/>
  <c r="X1938" i="1"/>
  <c r="Y1938" i="1"/>
  <c r="Z1938" i="1"/>
  <c r="AA1938" i="1"/>
  <c r="AC1938" i="1" s="1"/>
  <c r="AB1938" i="1"/>
  <c r="X1939" i="1"/>
  <c r="Y1939" i="1"/>
  <c r="Z1939" i="1"/>
  <c r="AA1939" i="1"/>
  <c r="AC1939" i="1" s="1"/>
  <c r="AB1939" i="1"/>
  <c r="X1940" i="1"/>
  <c r="Y1940" i="1"/>
  <c r="Z1940" i="1"/>
  <c r="AA1940" i="1"/>
  <c r="AC1940" i="1" s="1"/>
  <c r="AB1940" i="1"/>
  <c r="X1941" i="1"/>
  <c r="Y1941" i="1"/>
  <c r="Z1941" i="1"/>
  <c r="AA1941" i="1"/>
  <c r="AC1941" i="1" s="1"/>
  <c r="AB1941" i="1"/>
  <c r="X1942" i="1"/>
  <c r="Y1942" i="1"/>
  <c r="Z1942" i="1"/>
  <c r="AA1942" i="1"/>
  <c r="AC1942" i="1" s="1"/>
  <c r="AB1942" i="1"/>
  <c r="X1943" i="1"/>
  <c r="Y1943" i="1"/>
  <c r="Z1943" i="1"/>
  <c r="AA1943" i="1"/>
  <c r="AC1943" i="1" s="1"/>
  <c r="AB1943" i="1"/>
  <c r="X1944" i="1"/>
  <c r="Y1944" i="1"/>
  <c r="Z1944" i="1"/>
  <c r="AA1944" i="1"/>
  <c r="AC1944" i="1" s="1"/>
  <c r="AB1944" i="1"/>
  <c r="X1945" i="1"/>
  <c r="Y1945" i="1"/>
  <c r="Z1945" i="1"/>
  <c r="AA1945" i="1"/>
  <c r="AC1945" i="1" s="1"/>
  <c r="AB1945" i="1"/>
  <c r="X1946" i="1"/>
  <c r="Y1946" i="1"/>
  <c r="Z1946" i="1"/>
  <c r="AA1946" i="1"/>
  <c r="AC1946" i="1" s="1"/>
  <c r="AB1946" i="1"/>
  <c r="X1947" i="1"/>
  <c r="Y1947" i="1"/>
  <c r="Z1947" i="1"/>
  <c r="AA1947" i="1"/>
  <c r="AC1947" i="1" s="1"/>
  <c r="AB1947" i="1"/>
  <c r="X1948" i="1"/>
  <c r="Y1948" i="1"/>
  <c r="Z1948" i="1"/>
  <c r="AA1948" i="1"/>
  <c r="AC1948" i="1" s="1"/>
  <c r="AB1948" i="1"/>
  <c r="X1949" i="1"/>
  <c r="Y1949" i="1"/>
  <c r="Z1949" i="1"/>
  <c r="AA1949" i="1"/>
  <c r="AC1949" i="1" s="1"/>
  <c r="AB1949" i="1"/>
  <c r="X1950" i="1"/>
  <c r="Y1950" i="1"/>
  <c r="Z1950" i="1"/>
  <c r="AA1950" i="1"/>
  <c r="AC1950" i="1" s="1"/>
  <c r="AB1950" i="1"/>
  <c r="X1951" i="1"/>
  <c r="Y1951" i="1"/>
  <c r="Z1951" i="1"/>
  <c r="AA1951" i="1"/>
  <c r="AC1951" i="1" s="1"/>
  <c r="AB1951" i="1"/>
  <c r="X1952" i="1"/>
  <c r="Y1952" i="1"/>
  <c r="Z1952" i="1"/>
  <c r="AA1952" i="1"/>
  <c r="AC1952" i="1" s="1"/>
  <c r="AB1952" i="1"/>
  <c r="X1953" i="1"/>
  <c r="Y1953" i="1"/>
  <c r="Z1953" i="1"/>
  <c r="AA1953" i="1"/>
  <c r="AC1953" i="1" s="1"/>
  <c r="AB1953" i="1"/>
  <c r="X1954" i="1"/>
  <c r="Y1954" i="1"/>
  <c r="Z1954" i="1"/>
  <c r="AA1954" i="1"/>
  <c r="AC1954" i="1" s="1"/>
  <c r="AB1954" i="1"/>
  <c r="X1955" i="1"/>
  <c r="Y1955" i="1"/>
  <c r="Z1955" i="1"/>
  <c r="AA1955" i="1"/>
  <c r="AC1955" i="1" s="1"/>
  <c r="AB1955" i="1"/>
  <c r="X1956" i="1"/>
  <c r="Y1956" i="1"/>
  <c r="Z1956" i="1"/>
  <c r="AA1956" i="1"/>
  <c r="AC1956" i="1" s="1"/>
  <c r="AB1956" i="1"/>
  <c r="X1957" i="1"/>
  <c r="Y1957" i="1"/>
  <c r="Z1957" i="1"/>
  <c r="AA1957" i="1"/>
  <c r="AC1957" i="1" s="1"/>
  <c r="AB1957" i="1"/>
  <c r="X1958" i="1"/>
  <c r="Y1958" i="1"/>
  <c r="Z1958" i="1"/>
  <c r="AA1958" i="1"/>
  <c r="AC1958" i="1" s="1"/>
  <c r="AB1958" i="1"/>
  <c r="X1959" i="1"/>
  <c r="Y1959" i="1"/>
  <c r="Z1959" i="1"/>
  <c r="AA1959" i="1"/>
  <c r="AC1959" i="1" s="1"/>
  <c r="AB1959" i="1"/>
  <c r="X1960" i="1"/>
  <c r="Y1960" i="1"/>
  <c r="Z1960" i="1"/>
  <c r="AA1960" i="1"/>
  <c r="AC1960" i="1" s="1"/>
  <c r="AB1960" i="1"/>
  <c r="X1961" i="1"/>
  <c r="Y1961" i="1"/>
  <c r="Z1961" i="1"/>
  <c r="AA1961" i="1"/>
  <c r="AC1961" i="1" s="1"/>
  <c r="AB1961" i="1"/>
  <c r="X1962" i="1"/>
  <c r="Y1962" i="1"/>
  <c r="Z1962" i="1"/>
  <c r="AA1962" i="1"/>
  <c r="AC1962" i="1" s="1"/>
  <c r="AB1962" i="1"/>
  <c r="X1963" i="1"/>
  <c r="Y1963" i="1"/>
  <c r="Z1963" i="1"/>
  <c r="AA1963" i="1"/>
  <c r="AC1963" i="1" s="1"/>
  <c r="AB1963" i="1"/>
  <c r="X1964" i="1"/>
  <c r="Y1964" i="1"/>
  <c r="Z1964" i="1"/>
  <c r="AA1964" i="1"/>
  <c r="AC1964" i="1" s="1"/>
  <c r="AB1964" i="1"/>
  <c r="X1965" i="1"/>
  <c r="Y1965" i="1"/>
  <c r="Z1965" i="1"/>
  <c r="AA1965" i="1"/>
  <c r="AC1965" i="1" s="1"/>
  <c r="AB1965" i="1"/>
  <c r="X1966" i="1"/>
  <c r="Y1966" i="1"/>
  <c r="Z1966" i="1"/>
  <c r="AA1966" i="1"/>
  <c r="AC1966" i="1" s="1"/>
  <c r="AB1966" i="1"/>
  <c r="X1967" i="1"/>
  <c r="Y1967" i="1"/>
  <c r="Z1967" i="1"/>
  <c r="AA1967" i="1"/>
  <c r="AC1967" i="1" s="1"/>
  <c r="AB1967" i="1"/>
  <c r="X1968" i="1"/>
  <c r="Y1968" i="1"/>
  <c r="Z1968" i="1"/>
  <c r="AA1968" i="1"/>
  <c r="AC1968" i="1" s="1"/>
  <c r="AB1968" i="1"/>
  <c r="X1969" i="1"/>
  <c r="Y1969" i="1"/>
  <c r="Z1969" i="1"/>
  <c r="AA1969" i="1"/>
  <c r="AC1969" i="1" s="1"/>
  <c r="AB1969" i="1"/>
  <c r="X1970" i="1"/>
  <c r="Y1970" i="1"/>
  <c r="Z1970" i="1"/>
  <c r="AA1970" i="1"/>
  <c r="AC1970" i="1" s="1"/>
  <c r="AB1970" i="1"/>
  <c r="X1971" i="1"/>
  <c r="Y1971" i="1"/>
  <c r="Z1971" i="1"/>
  <c r="AA1971" i="1"/>
  <c r="AC1971" i="1" s="1"/>
  <c r="AB1971" i="1"/>
  <c r="X1972" i="1"/>
  <c r="Y1972" i="1"/>
  <c r="Z1972" i="1"/>
  <c r="AA1972" i="1"/>
  <c r="AC1972" i="1" s="1"/>
  <c r="AB1972" i="1"/>
  <c r="X1973" i="1"/>
  <c r="Y1973" i="1"/>
  <c r="Z1973" i="1"/>
  <c r="AA1973" i="1"/>
  <c r="AC1973" i="1" s="1"/>
  <c r="AB1973" i="1"/>
  <c r="X1974" i="1"/>
  <c r="Y1974" i="1"/>
  <c r="Z1974" i="1"/>
  <c r="AA1974" i="1"/>
  <c r="AC1974" i="1" s="1"/>
  <c r="AB1974" i="1"/>
  <c r="X1975" i="1"/>
  <c r="Y1975" i="1"/>
  <c r="Z1975" i="1"/>
  <c r="AA1975" i="1"/>
  <c r="AC1975" i="1" s="1"/>
  <c r="AB1975" i="1"/>
  <c r="X1976" i="1"/>
  <c r="Y1976" i="1"/>
  <c r="Z1976" i="1"/>
  <c r="AA1976" i="1"/>
  <c r="AC1976" i="1" s="1"/>
  <c r="AB1976" i="1"/>
  <c r="X1977" i="1"/>
  <c r="Y1977" i="1"/>
  <c r="Z1977" i="1"/>
  <c r="AA1977" i="1"/>
  <c r="AC1977" i="1" s="1"/>
  <c r="AB1977" i="1"/>
  <c r="X1978" i="1"/>
  <c r="Y1978" i="1"/>
  <c r="Z1978" i="1"/>
  <c r="AA1978" i="1"/>
  <c r="AC1978" i="1" s="1"/>
  <c r="AB1978" i="1"/>
  <c r="X1979" i="1"/>
  <c r="Y1979" i="1"/>
  <c r="Z1979" i="1"/>
  <c r="AA1979" i="1"/>
  <c r="AC1979" i="1" s="1"/>
  <c r="AB1979" i="1"/>
  <c r="X1980" i="1"/>
  <c r="Y1980" i="1"/>
  <c r="Z1980" i="1"/>
  <c r="AA1980" i="1"/>
  <c r="AC1980" i="1" s="1"/>
  <c r="AB1980" i="1"/>
  <c r="X1981" i="1"/>
  <c r="Y1981" i="1"/>
  <c r="Z1981" i="1"/>
  <c r="AA1981" i="1"/>
  <c r="AC1981" i="1" s="1"/>
  <c r="AB1981" i="1"/>
  <c r="X1982" i="1"/>
  <c r="Y1982" i="1"/>
  <c r="Z1982" i="1"/>
  <c r="AA1982" i="1"/>
  <c r="AC1982" i="1" s="1"/>
  <c r="AB1982" i="1"/>
  <c r="X1983" i="1"/>
  <c r="Y1983" i="1"/>
  <c r="Z1983" i="1"/>
  <c r="AA1983" i="1"/>
  <c r="AC1983" i="1" s="1"/>
  <c r="AB1983" i="1"/>
  <c r="X1984" i="1"/>
  <c r="Y1984" i="1"/>
  <c r="Z1984" i="1"/>
  <c r="AA1984" i="1"/>
  <c r="AC1984" i="1" s="1"/>
  <c r="AB1984" i="1"/>
  <c r="X1985" i="1"/>
  <c r="Y1985" i="1"/>
  <c r="Z1985" i="1"/>
  <c r="AA1985" i="1"/>
  <c r="AC1985" i="1" s="1"/>
  <c r="AB1985" i="1"/>
  <c r="X1986" i="1"/>
  <c r="Y1986" i="1"/>
  <c r="Z1986" i="1"/>
  <c r="AA1986" i="1"/>
  <c r="AC1986" i="1" s="1"/>
  <c r="AB1986" i="1"/>
  <c r="X1987" i="1"/>
  <c r="Y1987" i="1"/>
  <c r="Z1987" i="1"/>
  <c r="AA1987" i="1"/>
  <c r="AC1987" i="1" s="1"/>
  <c r="AB1987" i="1"/>
  <c r="X1988" i="1"/>
  <c r="Y1988" i="1"/>
  <c r="Z1988" i="1"/>
  <c r="AA1988" i="1"/>
  <c r="AC1988" i="1" s="1"/>
  <c r="AB1988" i="1"/>
  <c r="X1989" i="1"/>
  <c r="Y1989" i="1"/>
  <c r="Z1989" i="1"/>
  <c r="AA1989" i="1"/>
  <c r="AC1989" i="1" s="1"/>
  <c r="AB1989" i="1"/>
  <c r="X1990" i="1"/>
  <c r="Y1990" i="1"/>
  <c r="Z1990" i="1"/>
  <c r="AA1990" i="1"/>
  <c r="AC1990" i="1" s="1"/>
  <c r="AB1990" i="1"/>
  <c r="X1991" i="1"/>
  <c r="Y1991" i="1"/>
  <c r="Z1991" i="1"/>
  <c r="AA1991" i="1"/>
  <c r="AC1991" i="1" s="1"/>
  <c r="AB1991" i="1"/>
  <c r="X1992" i="1"/>
  <c r="Y1992" i="1"/>
  <c r="Z1992" i="1"/>
  <c r="AA1992" i="1"/>
  <c r="AC1992" i="1" s="1"/>
  <c r="AB1992" i="1"/>
  <c r="X1993" i="1"/>
  <c r="Y1993" i="1"/>
  <c r="Z1993" i="1"/>
  <c r="AA1993" i="1"/>
  <c r="AC1993" i="1" s="1"/>
  <c r="AB1993" i="1"/>
  <c r="X1994" i="1"/>
  <c r="Y1994" i="1"/>
  <c r="Z1994" i="1"/>
  <c r="AA1994" i="1"/>
  <c r="AC1994" i="1" s="1"/>
  <c r="AB1994" i="1"/>
  <c r="X1995" i="1"/>
  <c r="Y1995" i="1"/>
  <c r="Z1995" i="1"/>
  <c r="AA1995" i="1"/>
  <c r="AC1995" i="1" s="1"/>
  <c r="AB1995" i="1"/>
  <c r="X1996" i="1"/>
  <c r="Y1996" i="1"/>
  <c r="Z1996" i="1"/>
  <c r="AA1996" i="1"/>
  <c r="AC1996" i="1" s="1"/>
  <c r="AB1996" i="1"/>
  <c r="X1997" i="1"/>
  <c r="Y1997" i="1"/>
  <c r="Z1997" i="1"/>
  <c r="AA1997" i="1"/>
  <c r="AC1997" i="1" s="1"/>
  <c r="AB1997" i="1"/>
  <c r="X1998" i="1"/>
  <c r="Y1998" i="1"/>
  <c r="Z1998" i="1"/>
  <c r="AA1998" i="1"/>
  <c r="AC1998" i="1" s="1"/>
  <c r="AB1998" i="1"/>
  <c r="X1999" i="1"/>
  <c r="Y1999" i="1"/>
  <c r="Z1999" i="1"/>
  <c r="AA1999" i="1"/>
  <c r="AC1999" i="1" s="1"/>
  <c r="AB1999" i="1"/>
  <c r="X2000" i="1"/>
  <c r="Y2000" i="1"/>
  <c r="Z2000" i="1"/>
  <c r="AA2000" i="1"/>
  <c r="AC2000" i="1" s="1"/>
  <c r="AB2000" i="1"/>
  <c r="X2001" i="1"/>
  <c r="Y2001" i="1"/>
  <c r="Z2001" i="1"/>
  <c r="AA2001" i="1"/>
  <c r="AC2001" i="1" s="1"/>
  <c r="AB2001" i="1"/>
  <c r="X2002" i="1"/>
  <c r="Y2002" i="1"/>
  <c r="Z2002" i="1"/>
  <c r="AA2002" i="1"/>
  <c r="AC2002" i="1" s="1"/>
  <c r="AB2002" i="1"/>
  <c r="X2003" i="1"/>
  <c r="Y2003" i="1"/>
  <c r="Z2003" i="1"/>
  <c r="AA2003" i="1"/>
  <c r="AC2003" i="1" s="1"/>
  <c r="AB2003" i="1"/>
  <c r="X2004" i="1"/>
  <c r="Y2004" i="1"/>
  <c r="Z2004" i="1"/>
  <c r="AA2004" i="1"/>
  <c r="AC2004" i="1" s="1"/>
  <c r="AB2004" i="1"/>
  <c r="X2005" i="1"/>
  <c r="Y2005" i="1"/>
  <c r="Z2005" i="1"/>
  <c r="AA2005" i="1"/>
  <c r="AC2005" i="1" s="1"/>
  <c r="AB2005" i="1"/>
  <c r="X2006" i="1"/>
  <c r="Y2006" i="1"/>
  <c r="Z2006" i="1"/>
  <c r="AA2006" i="1"/>
  <c r="AC2006" i="1" s="1"/>
  <c r="AB2006" i="1"/>
  <c r="X2007" i="1"/>
  <c r="Y2007" i="1"/>
  <c r="Z2007" i="1"/>
  <c r="AA2007" i="1"/>
  <c r="AC2007" i="1" s="1"/>
  <c r="AB2007" i="1"/>
  <c r="X2008" i="1"/>
  <c r="Y2008" i="1"/>
  <c r="Z2008" i="1"/>
  <c r="AA2008" i="1"/>
  <c r="AC2008" i="1" s="1"/>
  <c r="AB2008" i="1"/>
  <c r="X2009" i="1"/>
  <c r="Y2009" i="1"/>
  <c r="Z2009" i="1"/>
  <c r="AA2009" i="1"/>
  <c r="AC2009" i="1" s="1"/>
  <c r="AB2009" i="1"/>
  <c r="X2010" i="1"/>
  <c r="Y2010" i="1"/>
  <c r="Z2010" i="1"/>
  <c r="AA2010" i="1"/>
  <c r="AC2010" i="1" s="1"/>
  <c r="AB2010" i="1"/>
  <c r="X2011" i="1"/>
  <c r="Y2011" i="1"/>
  <c r="Z2011" i="1"/>
  <c r="AA2011" i="1"/>
  <c r="AC2011" i="1" s="1"/>
  <c r="AB2011" i="1"/>
  <c r="X2012" i="1"/>
  <c r="Y2012" i="1"/>
  <c r="Z2012" i="1"/>
  <c r="AA2012" i="1"/>
  <c r="AC2012" i="1" s="1"/>
  <c r="AB2012" i="1"/>
  <c r="X2013" i="1"/>
  <c r="Y2013" i="1"/>
  <c r="Z2013" i="1"/>
  <c r="AA2013" i="1"/>
  <c r="AC2013" i="1" s="1"/>
  <c r="AB2013" i="1"/>
  <c r="X2014" i="1"/>
  <c r="Y2014" i="1"/>
  <c r="Z2014" i="1"/>
  <c r="AA2014" i="1"/>
  <c r="AC2014" i="1" s="1"/>
  <c r="AB2014" i="1"/>
  <c r="X2015" i="1"/>
  <c r="Y2015" i="1"/>
  <c r="Z2015" i="1"/>
  <c r="AA2015" i="1"/>
  <c r="AC2015" i="1" s="1"/>
  <c r="AB2015" i="1"/>
  <c r="X2016" i="1"/>
  <c r="Y2016" i="1"/>
  <c r="Z2016" i="1"/>
  <c r="AA2016" i="1"/>
  <c r="AC2016" i="1" s="1"/>
  <c r="AB2016" i="1"/>
  <c r="X2017" i="1"/>
  <c r="Y2017" i="1"/>
  <c r="Z2017" i="1"/>
  <c r="AA2017" i="1"/>
  <c r="AC2017" i="1" s="1"/>
  <c r="AB2017" i="1"/>
  <c r="X2018" i="1"/>
  <c r="Y2018" i="1"/>
  <c r="Z2018" i="1"/>
  <c r="AA2018" i="1"/>
  <c r="AC2018" i="1" s="1"/>
  <c r="AB2018" i="1"/>
  <c r="X2019" i="1"/>
  <c r="Y2019" i="1"/>
  <c r="Z2019" i="1"/>
  <c r="AA2019" i="1"/>
  <c r="AC2019" i="1" s="1"/>
  <c r="AB2019" i="1"/>
  <c r="X2020" i="1"/>
  <c r="Y2020" i="1"/>
  <c r="Z2020" i="1"/>
  <c r="AA2020" i="1"/>
  <c r="AC2020" i="1" s="1"/>
  <c r="AB2020" i="1"/>
  <c r="X2021" i="1"/>
  <c r="Y2021" i="1"/>
  <c r="Z2021" i="1"/>
  <c r="AA2021" i="1"/>
  <c r="AC2021" i="1" s="1"/>
  <c r="AB2021" i="1"/>
  <c r="X2022" i="1"/>
  <c r="Y2022" i="1"/>
  <c r="Z2022" i="1"/>
  <c r="AA2022" i="1"/>
  <c r="AC2022" i="1" s="1"/>
  <c r="AB2022" i="1"/>
  <c r="X2023" i="1"/>
  <c r="Y2023" i="1"/>
  <c r="Z2023" i="1"/>
  <c r="AA2023" i="1"/>
  <c r="AC2023" i="1" s="1"/>
  <c r="AB2023" i="1"/>
  <c r="X2024" i="1"/>
  <c r="Y2024" i="1"/>
  <c r="Z2024" i="1"/>
  <c r="AA2024" i="1"/>
  <c r="AC2024" i="1" s="1"/>
  <c r="AB2024" i="1"/>
  <c r="X2025" i="1"/>
  <c r="Y2025" i="1"/>
  <c r="Z2025" i="1"/>
  <c r="AA2025" i="1"/>
  <c r="AC2025" i="1" s="1"/>
  <c r="AB2025" i="1"/>
  <c r="X2026" i="1"/>
  <c r="Y2026" i="1"/>
  <c r="Z2026" i="1"/>
  <c r="AA2026" i="1"/>
  <c r="AC2026" i="1" s="1"/>
  <c r="AB2026" i="1"/>
  <c r="X2027" i="1"/>
  <c r="Y2027" i="1"/>
  <c r="Z2027" i="1"/>
  <c r="AA2027" i="1"/>
  <c r="AC2027" i="1" s="1"/>
  <c r="AB2027" i="1"/>
  <c r="X2028" i="1"/>
  <c r="Y2028" i="1"/>
  <c r="Z2028" i="1"/>
  <c r="AA2028" i="1"/>
  <c r="AC2028" i="1" s="1"/>
  <c r="AB2028" i="1"/>
  <c r="X2029" i="1"/>
  <c r="Y2029" i="1"/>
  <c r="Z2029" i="1"/>
  <c r="AA2029" i="1"/>
  <c r="AC2029" i="1" s="1"/>
  <c r="AB2029" i="1"/>
  <c r="X2030" i="1"/>
  <c r="Y2030" i="1"/>
  <c r="Z2030" i="1"/>
  <c r="AA2030" i="1"/>
  <c r="AC2030" i="1" s="1"/>
  <c r="AB2030" i="1"/>
  <c r="X2031" i="1"/>
  <c r="Y2031" i="1"/>
  <c r="Z2031" i="1"/>
  <c r="AA2031" i="1"/>
  <c r="AC2031" i="1" s="1"/>
  <c r="AB2031" i="1"/>
  <c r="X2032" i="1"/>
  <c r="Y2032" i="1"/>
  <c r="Z2032" i="1"/>
  <c r="AA2032" i="1"/>
  <c r="AC2032" i="1" s="1"/>
  <c r="AB2032" i="1"/>
  <c r="X2033" i="1"/>
  <c r="Y2033" i="1"/>
  <c r="Z2033" i="1"/>
  <c r="AA2033" i="1"/>
  <c r="AC2033" i="1" s="1"/>
  <c r="AB2033" i="1"/>
  <c r="X2034" i="1"/>
  <c r="Y2034" i="1"/>
  <c r="Z2034" i="1"/>
  <c r="AA2034" i="1"/>
  <c r="AC2034" i="1" s="1"/>
  <c r="AB2034" i="1"/>
  <c r="X2035" i="1"/>
  <c r="Y2035" i="1"/>
  <c r="Z2035" i="1"/>
  <c r="AA2035" i="1"/>
  <c r="AC2035" i="1" s="1"/>
  <c r="AB2035" i="1"/>
  <c r="X2036" i="1"/>
  <c r="Y2036" i="1"/>
  <c r="Z2036" i="1"/>
  <c r="AA2036" i="1"/>
  <c r="AC2036" i="1" s="1"/>
  <c r="AB2036" i="1"/>
  <c r="X2037" i="1"/>
  <c r="Y2037" i="1"/>
  <c r="Z2037" i="1"/>
  <c r="AA2037" i="1"/>
  <c r="AC2037" i="1" s="1"/>
  <c r="AB2037" i="1"/>
  <c r="X2038" i="1"/>
  <c r="Y2038" i="1"/>
  <c r="Z2038" i="1"/>
  <c r="AA2038" i="1"/>
  <c r="AC2038" i="1" s="1"/>
  <c r="AB2038" i="1"/>
  <c r="X2039" i="1"/>
  <c r="Y2039" i="1"/>
  <c r="Z2039" i="1"/>
  <c r="AA2039" i="1"/>
  <c r="AC2039" i="1" s="1"/>
  <c r="AB2039" i="1"/>
  <c r="X2040" i="1"/>
  <c r="Y2040" i="1"/>
  <c r="Z2040" i="1"/>
  <c r="AA2040" i="1"/>
  <c r="AC2040" i="1" s="1"/>
  <c r="AB2040" i="1"/>
  <c r="X2041" i="1"/>
  <c r="Y2041" i="1"/>
  <c r="Z2041" i="1"/>
  <c r="AA2041" i="1"/>
  <c r="AC2041" i="1" s="1"/>
  <c r="AB2041" i="1"/>
  <c r="X2042" i="1"/>
  <c r="Y2042" i="1"/>
  <c r="Z2042" i="1"/>
  <c r="AA2042" i="1"/>
  <c r="AC2042" i="1" s="1"/>
  <c r="AB2042" i="1"/>
  <c r="X2043" i="1"/>
  <c r="Y2043" i="1"/>
  <c r="Z2043" i="1"/>
  <c r="AA2043" i="1"/>
  <c r="AC2043" i="1" s="1"/>
  <c r="AB2043" i="1"/>
  <c r="X2044" i="1"/>
  <c r="Y2044" i="1"/>
  <c r="Z2044" i="1"/>
  <c r="AA2044" i="1"/>
  <c r="AC2044" i="1" s="1"/>
  <c r="AB2044" i="1"/>
  <c r="X2045" i="1"/>
  <c r="Y2045" i="1"/>
  <c r="Z2045" i="1"/>
  <c r="AA2045" i="1"/>
  <c r="AC2045" i="1" s="1"/>
  <c r="AB2045" i="1"/>
  <c r="X2046" i="1"/>
  <c r="Y2046" i="1"/>
  <c r="Z2046" i="1"/>
  <c r="AA2046" i="1"/>
  <c r="AC2046" i="1" s="1"/>
  <c r="AB2046" i="1"/>
  <c r="X2047" i="1"/>
  <c r="Y2047" i="1"/>
  <c r="Z2047" i="1"/>
  <c r="AA2047" i="1"/>
  <c r="AC2047" i="1" s="1"/>
  <c r="AB2047" i="1"/>
  <c r="X2048" i="1"/>
  <c r="Y2048" i="1"/>
  <c r="Z2048" i="1"/>
  <c r="AA2048" i="1"/>
  <c r="AC2048" i="1" s="1"/>
  <c r="AB2048" i="1"/>
  <c r="X2049" i="1"/>
  <c r="Y2049" i="1"/>
  <c r="Z2049" i="1"/>
  <c r="AA2049" i="1"/>
  <c r="AC2049" i="1" s="1"/>
  <c r="AB2049" i="1"/>
  <c r="X2050" i="1"/>
  <c r="Y2050" i="1"/>
  <c r="Z2050" i="1"/>
  <c r="AA2050" i="1"/>
  <c r="AC2050" i="1" s="1"/>
  <c r="AB2050" i="1"/>
  <c r="X2051" i="1"/>
  <c r="Y2051" i="1"/>
  <c r="Z2051" i="1"/>
  <c r="AA2051" i="1"/>
  <c r="AC2051" i="1" s="1"/>
  <c r="AB2051" i="1"/>
  <c r="X2052" i="1"/>
  <c r="Y2052" i="1"/>
  <c r="Z2052" i="1"/>
  <c r="AA2052" i="1"/>
  <c r="AC2052" i="1" s="1"/>
  <c r="AB2052" i="1"/>
  <c r="X2053" i="1"/>
  <c r="Y2053" i="1"/>
  <c r="Z2053" i="1"/>
  <c r="AA2053" i="1"/>
  <c r="AC2053" i="1" s="1"/>
  <c r="AB2053" i="1"/>
  <c r="X2054" i="1"/>
  <c r="Y2054" i="1"/>
  <c r="Z2054" i="1"/>
  <c r="AA2054" i="1"/>
  <c r="AC2054" i="1" s="1"/>
  <c r="AB2054" i="1"/>
  <c r="X2055" i="1"/>
  <c r="Y2055" i="1"/>
  <c r="Z2055" i="1"/>
  <c r="AA2055" i="1"/>
  <c r="AC2055" i="1" s="1"/>
  <c r="AB2055" i="1"/>
  <c r="X2056" i="1"/>
  <c r="Y2056" i="1"/>
  <c r="Z2056" i="1"/>
  <c r="AA2056" i="1"/>
  <c r="AC2056" i="1" s="1"/>
  <c r="AB2056" i="1"/>
  <c r="X2057" i="1"/>
  <c r="Y2057" i="1"/>
  <c r="Z2057" i="1"/>
  <c r="AA2057" i="1"/>
  <c r="AC2057" i="1" s="1"/>
  <c r="AB2057" i="1"/>
  <c r="X2058" i="1"/>
  <c r="Y2058" i="1"/>
  <c r="Z2058" i="1"/>
  <c r="AA2058" i="1"/>
  <c r="AC2058" i="1" s="1"/>
  <c r="AB2058" i="1"/>
  <c r="X2059" i="1"/>
  <c r="Y2059" i="1"/>
  <c r="Z2059" i="1"/>
  <c r="AA2059" i="1"/>
  <c r="AC2059" i="1" s="1"/>
  <c r="AB2059" i="1"/>
  <c r="X2060" i="1"/>
  <c r="Y2060" i="1"/>
  <c r="Z2060" i="1"/>
  <c r="AA2060" i="1"/>
  <c r="AC2060" i="1" s="1"/>
  <c r="AB2060" i="1"/>
  <c r="X2061" i="1"/>
  <c r="Y2061" i="1"/>
  <c r="Z2061" i="1"/>
  <c r="AA2061" i="1"/>
  <c r="AC2061" i="1" s="1"/>
  <c r="AB2061" i="1"/>
  <c r="X2062" i="1"/>
  <c r="Y2062" i="1"/>
  <c r="Z2062" i="1"/>
  <c r="AA2062" i="1"/>
  <c r="AC2062" i="1" s="1"/>
  <c r="AB2062" i="1"/>
  <c r="X2063" i="1"/>
  <c r="Y2063" i="1"/>
  <c r="Z2063" i="1"/>
  <c r="AA2063" i="1"/>
  <c r="AC2063" i="1" s="1"/>
  <c r="AB2063" i="1"/>
  <c r="X2064" i="1"/>
  <c r="Y2064" i="1"/>
  <c r="Z2064" i="1"/>
  <c r="AA2064" i="1"/>
  <c r="AC2064" i="1" s="1"/>
  <c r="AB2064" i="1"/>
  <c r="X2065" i="1"/>
  <c r="Y2065" i="1"/>
  <c r="Z2065" i="1"/>
  <c r="AA2065" i="1"/>
  <c r="AC2065" i="1" s="1"/>
  <c r="AB2065" i="1"/>
  <c r="X2066" i="1"/>
  <c r="Y2066" i="1"/>
  <c r="Z2066" i="1"/>
  <c r="AA2066" i="1"/>
  <c r="AC2066" i="1" s="1"/>
  <c r="AB2066" i="1"/>
  <c r="X2067" i="1"/>
  <c r="Y2067" i="1"/>
  <c r="Z2067" i="1"/>
  <c r="AA2067" i="1"/>
  <c r="AC2067" i="1" s="1"/>
  <c r="AB2067" i="1"/>
  <c r="X2068" i="1"/>
  <c r="Y2068" i="1"/>
  <c r="Z2068" i="1"/>
  <c r="AA2068" i="1"/>
  <c r="AC2068" i="1" s="1"/>
  <c r="AB2068" i="1"/>
  <c r="X2069" i="1"/>
  <c r="Y2069" i="1"/>
  <c r="Z2069" i="1"/>
  <c r="AA2069" i="1"/>
  <c r="AC2069" i="1" s="1"/>
  <c r="AB2069" i="1"/>
  <c r="X2070" i="1"/>
  <c r="Y2070" i="1"/>
  <c r="Z2070" i="1"/>
  <c r="AA2070" i="1"/>
  <c r="AC2070" i="1" s="1"/>
  <c r="AB2070" i="1"/>
  <c r="X2071" i="1"/>
  <c r="Y2071" i="1"/>
  <c r="Z2071" i="1"/>
  <c r="AA2071" i="1"/>
  <c r="AC2071" i="1" s="1"/>
  <c r="AB2071" i="1"/>
  <c r="X2072" i="1"/>
  <c r="Y2072" i="1"/>
  <c r="Z2072" i="1"/>
  <c r="AA2072" i="1"/>
  <c r="AC2072" i="1" s="1"/>
  <c r="AB2072" i="1"/>
  <c r="X2073" i="1"/>
  <c r="Y2073" i="1"/>
  <c r="Z2073" i="1"/>
  <c r="AA2073" i="1"/>
  <c r="AC2073" i="1" s="1"/>
  <c r="AB2073" i="1"/>
  <c r="X2074" i="1"/>
  <c r="Y2074" i="1"/>
  <c r="Z2074" i="1"/>
  <c r="AA2074" i="1"/>
  <c r="AC2074" i="1" s="1"/>
  <c r="AB2074" i="1"/>
  <c r="X2075" i="1"/>
  <c r="Y2075" i="1"/>
  <c r="Z2075" i="1"/>
  <c r="AA2075" i="1"/>
  <c r="AC2075" i="1" s="1"/>
  <c r="AB2075" i="1"/>
  <c r="X2076" i="1"/>
  <c r="Y2076" i="1"/>
  <c r="Z2076" i="1"/>
  <c r="AA2076" i="1"/>
  <c r="AC2076" i="1" s="1"/>
  <c r="AB2076" i="1"/>
  <c r="X2077" i="1"/>
  <c r="Y2077" i="1"/>
  <c r="Z2077" i="1"/>
  <c r="AA2077" i="1"/>
  <c r="AC2077" i="1" s="1"/>
  <c r="AB2077" i="1"/>
  <c r="X2078" i="1"/>
  <c r="Y2078" i="1"/>
  <c r="Z2078" i="1"/>
  <c r="AA2078" i="1"/>
  <c r="AC2078" i="1" s="1"/>
  <c r="AB2078" i="1"/>
  <c r="X2079" i="1"/>
  <c r="Y2079" i="1"/>
  <c r="Z2079" i="1"/>
  <c r="AA2079" i="1"/>
  <c r="AC2079" i="1" s="1"/>
  <c r="AB2079" i="1"/>
  <c r="X2080" i="1"/>
  <c r="Y2080" i="1"/>
  <c r="Z2080" i="1"/>
  <c r="AA2080" i="1"/>
  <c r="AC2080" i="1" s="1"/>
  <c r="AB2080" i="1"/>
  <c r="X2081" i="1"/>
  <c r="Y2081" i="1"/>
  <c r="Z2081" i="1"/>
  <c r="AA2081" i="1"/>
  <c r="AC2081" i="1" s="1"/>
  <c r="AB2081" i="1"/>
  <c r="X2082" i="1"/>
  <c r="Y2082" i="1"/>
  <c r="Z2082" i="1"/>
  <c r="AA2082" i="1"/>
  <c r="AC2082" i="1" s="1"/>
  <c r="AB2082" i="1"/>
  <c r="X2083" i="1"/>
  <c r="Y2083" i="1"/>
  <c r="Z2083" i="1"/>
  <c r="AA2083" i="1"/>
  <c r="AC2083" i="1" s="1"/>
  <c r="AB2083" i="1"/>
  <c r="X2084" i="1"/>
  <c r="Y2084" i="1"/>
  <c r="Z2084" i="1"/>
  <c r="AA2084" i="1"/>
  <c r="AC2084" i="1" s="1"/>
  <c r="AB2084" i="1"/>
  <c r="X2085" i="1"/>
  <c r="Y2085" i="1"/>
  <c r="Z2085" i="1"/>
  <c r="AA2085" i="1"/>
  <c r="AC2085" i="1" s="1"/>
  <c r="AB2085" i="1"/>
  <c r="X2086" i="1"/>
  <c r="Y2086" i="1"/>
  <c r="Z2086" i="1"/>
  <c r="AA2086" i="1"/>
  <c r="AC2086" i="1" s="1"/>
  <c r="AB2086" i="1"/>
  <c r="X2087" i="1"/>
  <c r="Y2087" i="1"/>
  <c r="Z2087" i="1"/>
  <c r="AA2087" i="1"/>
  <c r="AC2087" i="1" s="1"/>
  <c r="AB2087" i="1"/>
  <c r="X2088" i="1"/>
  <c r="Y2088" i="1"/>
  <c r="Z2088" i="1"/>
  <c r="AA2088" i="1"/>
  <c r="AC2088" i="1" s="1"/>
  <c r="AB2088" i="1"/>
  <c r="X2089" i="1"/>
  <c r="Y2089" i="1"/>
  <c r="Z2089" i="1"/>
  <c r="AA2089" i="1"/>
  <c r="AC2089" i="1" s="1"/>
  <c r="AB2089" i="1"/>
  <c r="X2090" i="1"/>
  <c r="Y2090" i="1"/>
  <c r="Z2090" i="1"/>
  <c r="AA2090" i="1"/>
  <c r="AC2090" i="1" s="1"/>
  <c r="AB2090" i="1"/>
  <c r="X2091" i="1"/>
  <c r="Y2091" i="1"/>
  <c r="Z2091" i="1"/>
  <c r="AA2091" i="1"/>
  <c r="AC2091" i="1" s="1"/>
  <c r="AB2091" i="1"/>
  <c r="X2092" i="1"/>
  <c r="Y2092" i="1"/>
  <c r="Z2092" i="1"/>
  <c r="AA2092" i="1"/>
  <c r="AC2092" i="1" s="1"/>
  <c r="AB2092" i="1"/>
  <c r="X2093" i="1"/>
  <c r="Y2093" i="1"/>
  <c r="Z2093" i="1"/>
  <c r="AA2093" i="1"/>
  <c r="AC2093" i="1" s="1"/>
  <c r="AB2093" i="1"/>
  <c r="X2094" i="1"/>
  <c r="Y2094" i="1"/>
  <c r="Z2094" i="1"/>
  <c r="AA2094" i="1"/>
  <c r="AC2094" i="1" s="1"/>
  <c r="AB2094" i="1"/>
  <c r="X2095" i="1"/>
  <c r="Y2095" i="1"/>
  <c r="Z2095" i="1"/>
  <c r="AA2095" i="1"/>
  <c r="AC2095" i="1" s="1"/>
  <c r="AB2095" i="1"/>
  <c r="X2096" i="1"/>
  <c r="Y2096" i="1"/>
  <c r="Z2096" i="1"/>
  <c r="AA2096" i="1"/>
  <c r="AC2096" i="1" s="1"/>
  <c r="AB2096" i="1"/>
  <c r="X2097" i="1"/>
  <c r="Y2097" i="1"/>
  <c r="Z2097" i="1"/>
  <c r="AA2097" i="1"/>
  <c r="AC2097" i="1" s="1"/>
  <c r="AB2097" i="1"/>
  <c r="X2098" i="1"/>
  <c r="Y2098" i="1"/>
  <c r="Z2098" i="1"/>
  <c r="AA2098" i="1"/>
  <c r="AC2098" i="1" s="1"/>
  <c r="AB2098" i="1"/>
  <c r="X2099" i="1"/>
  <c r="Y2099" i="1"/>
  <c r="Z2099" i="1"/>
  <c r="AA2099" i="1"/>
  <c r="AC2099" i="1" s="1"/>
  <c r="AB2099" i="1"/>
  <c r="X2100" i="1"/>
  <c r="Y2100" i="1"/>
  <c r="Z2100" i="1"/>
  <c r="AA2100" i="1"/>
  <c r="AC2100" i="1" s="1"/>
  <c r="AB2100" i="1"/>
  <c r="X2101" i="1"/>
  <c r="Y2101" i="1"/>
  <c r="Z2101" i="1"/>
  <c r="AA2101" i="1"/>
  <c r="AC2101" i="1" s="1"/>
  <c r="AB2101" i="1"/>
  <c r="X2102" i="1"/>
  <c r="Y2102" i="1"/>
  <c r="Z2102" i="1"/>
  <c r="AA2102" i="1"/>
  <c r="AC2102" i="1" s="1"/>
  <c r="AB2102" i="1"/>
  <c r="X2103" i="1"/>
  <c r="Y2103" i="1"/>
  <c r="Z2103" i="1"/>
  <c r="AA2103" i="1"/>
  <c r="AC2103" i="1" s="1"/>
  <c r="AB2103" i="1"/>
  <c r="X2104" i="1"/>
  <c r="Y2104" i="1"/>
  <c r="Z2104" i="1"/>
  <c r="AA2104" i="1"/>
  <c r="AC2104" i="1" s="1"/>
  <c r="AB2104" i="1"/>
  <c r="X2105" i="1"/>
  <c r="Y2105" i="1"/>
  <c r="Z2105" i="1"/>
  <c r="AA2105" i="1"/>
  <c r="AC2105" i="1" s="1"/>
  <c r="AB2105" i="1"/>
  <c r="X2106" i="1"/>
  <c r="Y2106" i="1"/>
  <c r="Z2106" i="1"/>
  <c r="AA2106" i="1"/>
  <c r="AC2106" i="1" s="1"/>
  <c r="AB2106" i="1"/>
  <c r="X2107" i="1"/>
  <c r="Y2107" i="1"/>
  <c r="Z2107" i="1"/>
  <c r="AA2107" i="1"/>
  <c r="AC2107" i="1" s="1"/>
  <c r="AB2107" i="1"/>
  <c r="X2108" i="1"/>
  <c r="Y2108" i="1"/>
  <c r="Z2108" i="1"/>
  <c r="AA2108" i="1"/>
  <c r="AC2108" i="1" s="1"/>
  <c r="AB2108" i="1"/>
  <c r="X2109" i="1"/>
  <c r="Y2109" i="1"/>
  <c r="Z2109" i="1"/>
  <c r="AA2109" i="1"/>
  <c r="AC2109" i="1" s="1"/>
  <c r="AB2109" i="1"/>
  <c r="X2110" i="1"/>
  <c r="Y2110" i="1"/>
  <c r="Z2110" i="1"/>
  <c r="AA2110" i="1"/>
  <c r="AC2110" i="1" s="1"/>
  <c r="AB2110" i="1"/>
  <c r="X2111" i="1"/>
  <c r="Y2111" i="1"/>
  <c r="Z2111" i="1"/>
  <c r="AA2111" i="1"/>
  <c r="AC2111" i="1" s="1"/>
  <c r="AB2111" i="1"/>
  <c r="X2112" i="1"/>
  <c r="Y2112" i="1"/>
  <c r="Z2112" i="1"/>
  <c r="AA2112" i="1"/>
  <c r="AC2112" i="1" s="1"/>
  <c r="AB2112" i="1"/>
  <c r="X2113" i="1"/>
  <c r="Y2113" i="1"/>
  <c r="Z2113" i="1"/>
  <c r="AA2113" i="1"/>
  <c r="AC2113" i="1" s="1"/>
  <c r="AB2113" i="1"/>
  <c r="X2114" i="1"/>
  <c r="Y2114" i="1"/>
  <c r="Z2114" i="1"/>
  <c r="AA2114" i="1"/>
  <c r="AC2114" i="1" s="1"/>
  <c r="AB2114" i="1"/>
  <c r="X2115" i="1"/>
  <c r="Y2115" i="1"/>
  <c r="Z2115" i="1"/>
  <c r="AA2115" i="1"/>
  <c r="AC2115" i="1" s="1"/>
  <c r="AB2115" i="1"/>
  <c r="X2116" i="1"/>
  <c r="Y2116" i="1"/>
  <c r="Z2116" i="1"/>
  <c r="AA2116" i="1"/>
  <c r="AC2116" i="1" s="1"/>
  <c r="AB2116" i="1"/>
  <c r="X2117" i="1"/>
  <c r="Y2117" i="1"/>
  <c r="Z2117" i="1"/>
  <c r="AA2117" i="1"/>
  <c r="AC2117" i="1" s="1"/>
  <c r="AB2117" i="1"/>
  <c r="X2118" i="1"/>
  <c r="Y2118" i="1"/>
  <c r="Z2118" i="1"/>
  <c r="AA2118" i="1"/>
  <c r="AC2118" i="1" s="1"/>
  <c r="AB2118" i="1"/>
  <c r="X2119" i="1"/>
  <c r="Y2119" i="1"/>
  <c r="Z2119" i="1"/>
  <c r="AA2119" i="1"/>
  <c r="AC2119" i="1" s="1"/>
  <c r="AB2119" i="1"/>
  <c r="X2120" i="1"/>
  <c r="Y2120" i="1"/>
  <c r="Z2120" i="1"/>
  <c r="AA2120" i="1"/>
  <c r="AC2120" i="1" s="1"/>
  <c r="AB2120" i="1"/>
  <c r="X2121" i="1"/>
  <c r="Y2121" i="1"/>
  <c r="Z2121" i="1"/>
  <c r="AA2121" i="1"/>
  <c r="AC2121" i="1" s="1"/>
  <c r="AB2121" i="1"/>
  <c r="X2122" i="1"/>
  <c r="Y2122" i="1"/>
  <c r="Z2122" i="1"/>
  <c r="AA2122" i="1"/>
  <c r="AC2122" i="1" s="1"/>
  <c r="AB2122" i="1"/>
  <c r="X2123" i="1"/>
  <c r="Y2123" i="1"/>
  <c r="Z2123" i="1"/>
  <c r="AA2123" i="1"/>
  <c r="AC2123" i="1" s="1"/>
  <c r="AB2123" i="1"/>
  <c r="X2124" i="1"/>
  <c r="Y2124" i="1"/>
  <c r="Z2124" i="1"/>
  <c r="AA2124" i="1"/>
  <c r="AC2124" i="1" s="1"/>
  <c r="AB2124" i="1"/>
  <c r="X2125" i="1"/>
  <c r="Y2125" i="1"/>
  <c r="Z2125" i="1"/>
  <c r="AA2125" i="1"/>
  <c r="AC2125" i="1" s="1"/>
  <c r="AB2125" i="1"/>
  <c r="X2126" i="1"/>
  <c r="Y2126" i="1"/>
  <c r="Z2126" i="1"/>
  <c r="AA2126" i="1"/>
  <c r="AC2126" i="1" s="1"/>
  <c r="AB2126" i="1"/>
  <c r="X2127" i="1"/>
  <c r="Y2127" i="1"/>
  <c r="Z2127" i="1"/>
  <c r="AA2127" i="1"/>
  <c r="AC2127" i="1" s="1"/>
  <c r="AB2127" i="1"/>
  <c r="X2128" i="1"/>
  <c r="Y2128" i="1"/>
  <c r="Z2128" i="1"/>
  <c r="AA2128" i="1"/>
  <c r="AC2128" i="1" s="1"/>
  <c r="AB2128" i="1"/>
  <c r="X2129" i="1"/>
  <c r="Y2129" i="1"/>
  <c r="Z2129" i="1"/>
  <c r="AA2129" i="1"/>
  <c r="AC2129" i="1" s="1"/>
  <c r="AB2129" i="1"/>
  <c r="X2130" i="1"/>
  <c r="Y2130" i="1"/>
  <c r="Z2130" i="1"/>
  <c r="AA2130" i="1"/>
  <c r="AC2130" i="1" s="1"/>
  <c r="AB2130" i="1"/>
  <c r="X2131" i="1"/>
  <c r="Y2131" i="1"/>
  <c r="Z2131" i="1"/>
  <c r="AA2131" i="1"/>
  <c r="AC2131" i="1" s="1"/>
  <c r="AB2131" i="1"/>
  <c r="X2132" i="1"/>
  <c r="Y2132" i="1"/>
  <c r="Z2132" i="1"/>
  <c r="AA2132" i="1"/>
  <c r="AC2132" i="1" s="1"/>
  <c r="AB2132" i="1"/>
  <c r="X2133" i="1"/>
  <c r="Y2133" i="1"/>
  <c r="Z2133" i="1"/>
  <c r="AA2133" i="1"/>
  <c r="AC2133" i="1" s="1"/>
  <c r="AB2133" i="1"/>
  <c r="X2134" i="1"/>
  <c r="Y2134" i="1"/>
  <c r="Z2134" i="1"/>
  <c r="AA2134" i="1"/>
  <c r="AC2134" i="1" s="1"/>
  <c r="AB2134" i="1"/>
  <c r="X2135" i="1"/>
  <c r="Y2135" i="1"/>
  <c r="Z2135" i="1"/>
  <c r="AA2135" i="1"/>
  <c r="AC2135" i="1" s="1"/>
  <c r="AB2135" i="1"/>
  <c r="X2136" i="1"/>
  <c r="Y2136" i="1"/>
  <c r="Z2136" i="1"/>
  <c r="AA2136" i="1"/>
  <c r="AC2136" i="1" s="1"/>
  <c r="AB2136" i="1"/>
  <c r="X2137" i="1"/>
  <c r="Y2137" i="1"/>
  <c r="Z2137" i="1"/>
  <c r="AA2137" i="1"/>
  <c r="AC2137" i="1" s="1"/>
  <c r="AB2137" i="1"/>
  <c r="X2138" i="1"/>
  <c r="Y2138" i="1"/>
  <c r="Z2138" i="1"/>
  <c r="AA2138" i="1"/>
  <c r="AC2138" i="1" s="1"/>
  <c r="AB2138" i="1"/>
  <c r="X2139" i="1"/>
  <c r="Y2139" i="1"/>
  <c r="Z2139" i="1"/>
  <c r="AA2139" i="1"/>
  <c r="AC2139" i="1" s="1"/>
  <c r="AB2139" i="1"/>
  <c r="X2140" i="1"/>
  <c r="Y2140" i="1"/>
  <c r="Z2140" i="1"/>
  <c r="AA2140" i="1"/>
  <c r="AC2140" i="1" s="1"/>
  <c r="AB2140" i="1"/>
  <c r="X2141" i="1"/>
  <c r="Y2141" i="1"/>
  <c r="Z2141" i="1"/>
  <c r="AA2141" i="1"/>
  <c r="AC2141" i="1" s="1"/>
  <c r="AB2141" i="1"/>
  <c r="X2142" i="1"/>
  <c r="Y2142" i="1"/>
  <c r="Z2142" i="1"/>
  <c r="AA2142" i="1"/>
  <c r="AC2142" i="1" s="1"/>
  <c r="AB2142" i="1"/>
  <c r="X2143" i="1"/>
  <c r="Y2143" i="1"/>
  <c r="Z2143" i="1"/>
  <c r="AA2143" i="1"/>
  <c r="AC2143" i="1" s="1"/>
  <c r="AB2143" i="1"/>
  <c r="X2144" i="1"/>
  <c r="Y2144" i="1"/>
  <c r="Z2144" i="1"/>
  <c r="AA2144" i="1"/>
  <c r="AC2144" i="1" s="1"/>
  <c r="AB2144" i="1"/>
  <c r="X2145" i="1"/>
  <c r="Y2145" i="1"/>
  <c r="Z2145" i="1"/>
  <c r="AA2145" i="1"/>
  <c r="AC2145" i="1" s="1"/>
  <c r="AB2145" i="1"/>
  <c r="X2146" i="1"/>
  <c r="Y2146" i="1"/>
  <c r="Z2146" i="1"/>
  <c r="AA2146" i="1"/>
  <c r="AC2146" i="1" s="1"/>
  <c r="AB2146" i="1"/>
  <c r="X2147" i="1"/>
  <c r="Y2147" i="1"/>
  <c r="Z2147" i="1"/>
  <c r="AA2147" i="1"/>
  <c r="AC2147" i="1" s="1"/>
  <c r="AB2147" i="1"/>
  <c r="X2148" i="1"/>
  <c r="Y2148" i="1"/>
  <c r="Z2148" i="1"/>
  <c r="AA2148" i="1"/>
  <c r="AC2148" i="1" s="1"/>
  <c r="AB2148" i="1"/>
  <c r="X2149" i="1"/>
  <c r="Y2149" i="1"/>
  <c r="Z2149" i="1"/>
  <c r="AA2149" i="1"/>
  <c r="AC2149" i="1" s="1"/>
  <c r="AB2149" i="1"/>
  <c r="X2150" i="1"/>
  <c r="Y2150" i="1"/>
  <c r="Z2150" i="1"/>
  <c r="AA2150" i="1"/>
  <c r="AC2150" i="1" s="1"/>
  <c r="AB2150" i="1"/>
  <c r="X2151" i="1"/>
  <c r="Y2151" i="1"/>
  <c r="Z2151" i="1"/>
  <c r="AA2151" i="1"/>
  <c r="AC2151" i="1" s="1"/>
  <c r="AB2151" i="1"/>
  <c r="X2152" i="1"/>
  <c r="Y2152" i="1"/>
  <c r="Z2152" i="1"/>
  <c r="AA2152" i="1"/>
  <c r="AC2152" i="1" s="1"/>
  <c r="AB2152" i="1"/>
  <c r="X2153" i="1"/>
  <c r="Y2153" i="1"/>
  <c r="Z2153" i="1"/>
  <c r="AA2153" i="1"/>
  <c r="AC2153" i="1" s="1"/>
  <c r="AB2153" i="1"/>
  <c r="X2154" i="1"/>
  <c r="Y2154" i="1"/>
  <c r="Z2154" i="1"/>
  <c r="AA2154" i="1"/>
  <c r="AC2154" i="1" s="1"/>
  <c r="AB2154" i="1"/>
  <c r="X2156" i="1"/>
  <c r="Y2156" i="1"/>
  <c r="Z2156" i="1"/>
  <c r="AA2156" i="1"/>
  <c r="AC2156" i="1" s="1"/>
  <c r="AB2156" i="1"/>
  <c r="X2157" i="1"/>
  <c r="Y2157" i="1"/>
  <c r="Z2157" i="1"/>
  <c r="AA2157" i="1"/>
  <c r="AC2157" i="1" s="1"/>
  <c r="AB2157" i="1"/>
  <c r="X2158" i="1"/>
  <c r="Y2158" i="1"/>
  <c r="Z2158" i="1"/>
  <c r="AA2158" i="1"/>
  <c r="AC2158" i="1" s="1"/>
  <c r="AB2158" i="1"/>
  <c r="X2159" i="1"/>
  <c r="Y2159" i="1"/>
  <c r="Z2159" i="1"/>
  <c r="AA2159" i="1"/>
  <c r="AC2159" i="1" s="1"/>
  <c r="AB2159" i="1"/>
  <c r="X2160" i="1"/>
  <c r="Y2160" i="1"/>
  <c r="Z2160" i="1"/>
  <c r="AA2160" i="1"/>
  <c r="AC2160" i="1" s="1"/>
  <c r="AB2160" i="1"/>
  <c r="X2161" i="1"/>
  <c r="Y2161" i="1"/>
  <c r="Z2161" i="1"/>
  <c r="AA2161" i="1"/>
  <c r="AC2161" i="1" s="1"/>
  <c r="AB2161" i="1"/>
  <c r="X2162" i="1"/>
  <c r="Y2162" i="1"/>
  <c r="Z2162" i="1"/>
  <c r="AA2162" i="1"/>
  <c r="AC2162" i="1" s="1"/>
  <c r="AB2162" i="1"/>
  <c r="X2163" i="1"/>
  <c r="Y2163" i="1"/>
  <c r="Z2163" i="1"/>
  <c r="AA2163" i="1"/>
  <c r="AC2163" i="1" s="1"/>
  <c r="AB2163" i="1"/>
  <c r="X2164" i="1"/>
  <c r="Y2164" i="1"/>
  <c r="Z2164" i="1"/>
  <c r="AA2164" i="1"/>
  <c r="AC2164" i="1" s="1"/>
  <c r="AB2164" i="1"/>
  <c r="X2165" i="1"/>
  <c r="Y2165" i="1"/>
  <c r="Z2165" i="1"/>
  <c r="AA2165" i="1"/>
  <c r="AC2165" i="1" s="1"/>
  <c r="AB2165" i="1"/>
  <c r="X2166" i="1"/>
  <c r="Y2166" i="1"/>
  <c r="Z2166" i="1"/>
  <c r="AA2166" i="1"/>
  <c r="AC2166" i="1" s="1"/>
  <c r="AB2166" i="1"/>
  <c r="X2167" i="1"/>
  <c r="Y2167" i="1"/>
  <c r="Z2167" i="1"/>
  <c r="AA2167" i="1"/>
  <c r="AC2167" i="1" s="1"/>
  <c r="AB2167" i="1"/>
  <c r="X2168" i="1"/>
  <c r="Y2168" i="1"/>
  <c r="Z2168" i="1"/>
  <c r="AA2168" i="1"/>
  <c r="AC2168" i="1" s="1"/>
  <c r="AB2168" i="1"/>
  <c r="X2169" i="1"/>
  <c r="Y2169" i="1"/>
  <c r="Z2169" i="1"/>
  <c r="AA2169" i="1"/>
  <c r="AC2169" i="1" s="1"/>
  <c r="AB2169" i="1"/>
  <c r="X2170" i="1"/>
  <c r="Y2170" i="1"/>
  <c r="Z2170" i="1"/>
  <c r="AA2170" i="1"/>
  <c r="AC2170" i="1" s="1"/>
  <c r="AB2170" i="1"/>
  <c r="X2171" i="1"/>
  <c r="Y2171" i="1"/>
  <c r="Z2171" i="1"/>
  <c r="AA2171" i="1"/>
  <c r="AC2171" i="1" s="1"/>
  <c r="AB2171" i="1"/>
  <c r="X2172" i="1"/>
  <c r="Y2172" i="1"/>
  <c r="Z2172" i="1"/>
  <c r="AA2172" i="1"/>
  <c r="AC2172" i="1" s="1"/>
  <c r="AB2172" i="1"/>
  <c r="X2173" i="1"/>
  <c r="Y2173" i="1"/>
  <c r="Z2173" i="1"/>
  <c r="AA2173" i="1"/>
  <c r="AC2173" i="1" s="1"/>
  <c r="AB2173" i="1"/>
  <c r="X2174" i="1"/>
  <c r="Y2174" i="1"/>
  <c r="Z2174" i="1"/>
  <c r="AA2174" i="1"/>
  <c r="AC2174" i="1" s="1"/>
  <c r="AB2174" i="1"/>
  <c r="X2175" i="1"/>
  <c r="Y2175" i="1"/>
  <c r="Z2175" i="1"/>
  <c r="AA2175" i="1"/>
  <c r="AC2175" i="1" s="1"/>
  <c r="AB2175" i="1"/>
  <c r="X2176" i="1"/>
  <c r="Y2176" i="1"/>
  <c r="Z2176" i="1"/>
  <c r="AA2176" i="1"/>
  <c r="AC2176" i="1" s="1"/>
  <c r="AB2176" i="1"/>
  <c r="X2177" i="1"/>
  <c r="Y2177" i="1"/>
  <c r="Z2177" i="1"/>
  <c r="AA2177" i="1"/>
  <c r="AC2177" i="1" s="1"/>
  <c r="AB2177" i="1"/>
  <c r="X2178" i="1"/>
  <c r="Y2178" i="1"/>
  <c r="Z2178" i="1"/>
  <c r="AA2178" i="1"/>
  <c r="AC2178" i="1" s="1"/>
  <c r="AB2178" i="1"/>
  <c r="X2179" i="1"/>
  <c r="Y2179" i="1"/>
  <c r="Z2179" i="1"/>
  <c r="AA2179" i="1"/>
  <c r="AC2179" i="1" s="1"/>
  <c r="AB2179" i="1"/>
  <c r="X2180" i="1"/>
  <c r="Y2180" i="1"/>
  <c r="Z2180" i="1"/>
  <c r="AA2180" i="1"/>
  <c r="AC2180" i="1" s="1"/>
  <c r="AB2180" i="1"/>
  <c r="X2181" i="1"/>
  <c r="Y2181" i="1"/>
  <c r="Z2181" i="1"/>
  <c r="AA2181" i="1"/>
  <c r="AC2181" i="1" s="1"/>
  <c r="AB2181" i="1"/>
  <c r="X2182" i="1"/>
  <c r="Y2182" i="1"/>
  <c r="Z2182" i="1"/>
  <c r="AA2182" i="1"/>
  <c r="AC2182" i="1" s="1"/>
  <c r="AB2182" i="1"/>
  <c r="X2183" i="1"/>
  <c r="Y2183" i="1"/>
  <c r="Z2183" i="1"/>
  <c r="AA2183" i="1"/>
  <c r="AC2183" i="1" s="1"/>
  <c r="AB2183" i="1"/>
  <c r="X2184" i="1"/>
  <c r="Y2184" i="1"/>
  <c r="Z2184" i="1"/>
  <c r="AA2184" i="1"/>
  <c r="AC2184" i="1" s="1"/>
  <c r="AB2184" i="1"/>
  <c r="X2185" i="1"/>
  <c r="Y2185" i="1"/>
  <c r="Z2185" i="1"/>
  <c r="AA2185" i="1"/>
  <c r="AC2185" i="1" s="1"/>
  <c r="AB2185" i="1"/>
  <c r="X2186" i="1"/>
  <c r="Y2186" i="1"/>
  <c r="Z2186" i="1"/>
  <c r="AA2186" i="1"/>
  <c r="AC2186" i="1" s="1"/>
  <c r="AB2186" i="1"/>
  <c r="X2187" i="1"/>
  <c r="Y2187" i="1"/>
  <c r="Z2187" i="1"/>
  <c r="AA2187" i="1"/>
  <c r="AC2187" i="1" s="1"/>
  <c r="AB2187" i="1"/>
  <c r="X2188" i="1"/>
  <c r="Y2188" i="1"/>
  <c r="Z2188" i="1"/>
  <c r="AA2188" i="1"/>
  <c r="AC2188" i="1" s="1"/>
  <c r="AB2188" i="1"/>
  <c r="X2189" i="1"/>
  <c r="Y2189" i="1"/>
  <c r="Z2189" i="1"/>
  <c r="AA2189" i="1"/>
  <c r="AC2189" i="1" s="1"/>
  <c r="AB2189" i="1"/>
  <c r="X2190" i="1"/>
  <c r="Y2190" i="1"/>
  <c r="Z2190" i="1"/>
  <c r="AA2190" i="1"/>
  <c r="AC2190" i="1" s="1"/>
  <c r="AB2190" i="1"/>
  <c r="X2191" i="1"/>
  <c r="Y2191" i="1"/>
  <c r="Z2191" i="1"/>
  <c r="AA2191" i="1"/>
  <c r="AC2191" i="1" s="1"/>
  <c r="AB2191" i="1"/>
  <c r="X2192" i="1"/>
  <c r="Y2192" i="1"/>
  <c r="Z2192" i="1"/>
  <c r="AA2192" i="1"/>
  <c r="AC2192" i="1" s="1"/>
  <c r="AB2192" i="1"/>
  <c r="X2193" i="1"/>
  <c r="Y2193" i="1"/>
  <c r="Z2193" i="1"/>
  <c r="AA2193" i="1"/>
  <c r="AC2193" i="1" s="1"/>
  <c r="AB2193" i="1"/>
  <c r="X2194" i="1"/>
  <c r="Y2194" i="1"/>
  <c r="Z2194" i="1"/>
  <c r="AA2194" i="1"/>
  <c r="AC2194" i="1" s="1"/>
  <c r="AB2194" i="1"/>
  <c r="X2195" i="1"/>
  <c r="Y2195" i="1"/>
  <c r="Z2195" i="1"/>
  <c r="AA2195" i="1"/>
  <c r="AC2195" i="1" s="1"/>
  <c r="AB2195" i="1"/>
  <c r="X2196" i="1"/>
  <c r="Y2196" i="1"/>
  <c r="Z2196" i="1"/>
  <c r="AA2196" i="1"/>
  <c r="AC2196" i="1" s="1"/>
  <c r="AB2196" i="1"/>
  <c r="X2197" i="1"/>
  <c r="Y2197" i="1"/>
  <c r="Z2197" i="1"/>
  <c r="AA2197" i="1"/>
  <c r="AC2197" i="1" s="1"/>
  <c r="AB2197" i="1"/>
  <c r="X2198" i="1"/>
  <c r="Y2198" i="1"/>
  <c r="Z2198" i="1"/>
  <c r="AA2198" i="1"/>
  <c r="AC2198" i="1" s="1"/>
  <c r="AB2198" i="1"/>
  <c r="X2199" i="1"/>
  <c r="Y2199" i="1"/>
  <c r="Z2199" i="1"/>
  <c r="AA2199" i="1"/>
  <c r="AC2199" i="1" s="1"/>
  <c r="AB2199" i="1"/>
  <c r="X2200" i="1"/>
  <c r="Y2200" i="1"/>
  <c r="Z2200" i="1"/>
  <c r="AA2200" i="1"/>
  <c r="AC2200" i="1" s="1"/>
  <c r="AB2200" i="1"/>
  <c r="X2201" i="1"/>
  <c r="Y2201" i="1"/>
  <c r="Z2201" i="1"/>
  <c r="AA2201" i="1"/>
  <c r="AC2201" i="1" s="1"/>
  <c r="AB2201" i="1"/>
  <c r="X2202" i="1"/>
  <c r="Y2202" i="1"/>
  <c r="Z2202" i="1"/>
  <c r="AA2202" i="1"/>
  <c r="AC2202" i="1" s="1"/>
  <c r="AB2202" i="1"/>
  <c r="X2203" i="1"/>
  <c r="Y2203" i="1"/>
  <c r="Z2203" i="1"/>
  <c r="AA2203" i="1"/>
  <c r="AC2203" i="1" s="1"/>
  <c r="AB2203" i="1"/>
  <c r="X2204" i="1"/>
  <c r="Y2204" i="1"/>
  <c r="Z2204" i="1"/>
  <c r="AA2204" i="1"/>
  <c r="AC2204" i="1" s="1"/>
  <c r="AB2204" i="1"/>
  <c r="X2205" i="1"/>
  <c r="Y2205" i="1"/>
  <c r="Z2205" i="1"/>
  <c r="AA2205" i="1"/>
  <c r="AC2205" i="1" s="1"/>
  <c r="AB2205" i="1"/>
  <c r="X2206" i="1"/>
  <c r="Y2206" i="1"/>
  <c r="Z2206" i="1"/>
  <c r="AA2206" i="1"/>
  <c r="AC2206" i="1" s="1"/>
  <c r="AB2206" i="1"/>
  <c r="X2207" i="1"/>
  <c r="Y2207" i="1"/>
  <c r="Z2207" i="1"/>
  <c r="AA2207" i="1"/>
  <c r="AC2207" i="1" s="1"/>
  <c r="AB2207" i="1"/>
  <c r="X2208" i="1"/>
  <c r="Y2208" i="1"/>
  <c r="Z2208" i="1"/>
  <c r="AA2208" i="1"/>
  <c r="AC2208" i="1" s="1"/>
  <c r="AB2208" i="1"/>
  <c r="X2209" i="1"/>
  <c r="Y2209" i="1"/>
  <c r="Z2209" i="1"/>
  <c r="AA2209" i="1"/>
  <c r="AC2209" i="1" s="1"/>
  <c r="AB2209" i="1"/>
  <c r="X2210" i="1"/>
  <c r="Y2210" i="1"/>
  <c r="Z2210" i="1"/>
  <c r="AA2210" i="1"/>
  <c r="AC2210" i="1" s="1"/>
  <c r="AB2210" i="1"/>
  <c r="X2211" i="1"/>
  <c r="Y2211" i="1"/>
  <c r="Z2211" i="1"/>
  <c r="AA2211" i="1"/>
  <c r="AC2211" i="1" s="1"/>
  <c r="AB2211" i="1"/>
  <c r="X2212" i="1"/>
  <c r="Y2212" i="1"/>
  <c r="Z2212" i="1"/>
  <c r="AA2212" i="1"/>
  <c r="AC2212" i="1" s="1"/>
  <c r="AB2212" i="1"/>
  <c r="X2213" i="1"/>
  <c r="Y2213" i="1"/>
  <c r="Z2213" i="1"/>
  <c r="AA2213" i="1"/>
  <c r="AC2213" i="1" s="1"/>
  <c r="AB2213" i="1"/>
  <c r="X2214" i="1"/>
  <c r="Y2214" i="1"/>
  <c r="Z2214" i="1"/>
  <c r="AA2214" i="1"/>
  <c r="AC2214" i="1" s="1"/>
  <c r="AB2214" i="1"/>
  <c r="X2215" i="1"/>
  <c r="Y2215" i="1"/>
  <c r="Z2215" i="1"/>
  <c r="AA2215" i="1"/>
  <c r="AC2215" i="1" s="1"/>
  <c r="AB2215" i="1"/>
  <c r="X2216" i="1"/>
  <c r="Y2216" i="1"/>
  <c r="Z2216" i="1"/>
  <c r="AA2216" i="1"/>
  <c r="AC2216" i="1" s="1"/>
  <c r="AB2216" i="1"/>
  <c r="X2217" i="1"/>
  <c r="Y2217" i="1"/>
  <c r="Z2217" i="1"/>
  <c r="AA2217" i="1"/>
  <c r="AC2217" i="1" s="1"/>
  <c r="AB2217" i="1"/>
  <c r="X2218" i="1"/>
  <c r="Y2218" i="1"/>
  <c r="Z2218" i="1"/>
  <c r="AA2218" i="1"/>
  <c r="AC2218" i="1" s="1"/>
  <c r="AB2218" i="1"/>
  <c r="X2219" i="1"/>
  <c r="Y2219" i="1"/>
  <c r="Z2219" i="1"/>
  <c r="AA2219" i="1"/>
  <c r="AC2219" i="1" s="1"/>
  <c r="AB2219" i="1"/>
  <c r="X2220" i="1"/>
  <c r="Y2220" i="1"/>
  <c r="Z2220" i="1"/>
  <c r="AA2220" i="1"/>
  <c r="AC2220" i="1" s="1"/>
  <c r="AB2220" i="1"/>
  <c r="X2221" i="1"/>
  <c r="Y2221" i="1"/>
  <c r="Z2221" i="1"/>
  <c r="AA2221" i="1"/>
  <c r="AC2221" i="1" s="1"/>
  <c r="AB2221" i="1"/>
  <c r="X2222" i="1"/>
  <c r="Y2222" i="1"/>
  <c r="Z2222" i="1"/>
  <c r="AA2222" i="1"/>
  <c r="AC2222" i="1" s="1"/>
  <c r="AB2222" i="1"/>
  <c r="X2223" i="1"/>
  <c r="Y2223" i="1"/>
  <c r="Z2223" i="1"/>
  <c r="AA2223" i="1"/>
  <c r="AC2223" i="1" s="1"/>
  <c r="AB2223" i="1"/>
  <c r="X2224" i="1"/>
  <c r="Y2224" i="1"/>
  <c r="Z2224" i="1"/>
  <c r="AA2224" i="1"/>
  <c r="AC2224" i="1" s="1"/>
  <c r="AB2224" i="1"/>
  <c r="X2225" i="1"/>
  <c r="Y2225" i="1"/>
  <c r="Z2225" i="1"/>
  <c r="AA2225" i="1"/>
  <c r="AC2225" i="1" s="1"/>
  <c r="AB2225" i="1"/>
  <c r="X2226" i="1"/>
  <c r="Y2226" i="1"/>
  <c r="Z2226" i="1"/>
  <c r="AA2226" i="1"/>
  <c r="AC2226" i="1" s="1"/>
  <c r="AB2226" i="1"/>
  <c r="X2227" i="1"/>
  <c r="Y2227" i="1"/>
  <c r="Z2227" i="1"/>
  <c r="AA2227" i="1"/>
  <c r="AC2227" i="1" s="1"/>
  <c r="AB2227" i="1"/>
  <c r="X2228" i="1"/>
  <c r="Y2228" i="1"/>
  <c r="Z2228" i="1"/>
  <c r="AA2228" i="1"/>
  <c r="AC2228" i="1" s="1"/>
  <c r="AB2228" i="1"/>
  <c r="X2229" i="1"/>
  <c r="Y2229" i="1"/>
  <c r="Z2229" i="1"/>
  <c r="AA2229" i="1"/>
  <c r="AC2229" i="1" s="1"/>
  <c r="AB2229" i="1"/>
  <c r="X2230" i="1"/>
  <c r="Y2230" i="1"/>
  <c r="Z2230" i="1"/>
  <c r="AA2230" i="1"/>
  <c r="AC2230" i="1" s="1"/>
  <c r="AB2230" i="1"/>
  <c r="X2231" i="1"/>
  <c r="Y2231" i="1"/>
  <c r="Z2231" i="1"/>
  <c r="AA2231" i="1"/>
  <c r="AC2231" i="1" s="1"/>
  <c r="AB2231" i="1"/>
  <c r="X2232" i="1"/>
  <c r="Y2232" i="1"/>
  <c r="Z2232" i="1"/>
  <c r="AA2232" i="1"/>
  <c r="AC2232" i="1" s="1"/>
  <c r="AB2232" i="1"/>
  <c r="X2233" i="1"/>
  <c r="Y2233" i="1"/>
  <c r="Z2233" i="1"/>
  <c r="AA2233" i="1"/>
  <c r="AC2233" i="1" s="1"/>
  <c r="AB2233" i="1"/>
  <c r="X2234" i="1"/>
  <c r="Y2234" i="1"/>
  <c r="Z2234" i="1"/>
  <c r="AA2234" i="1"/>
  <c r="AC2234" i="1" s="1"/>
  <c r="AB2234" i="1"/>
  <c r="X2235" i="1"/>
  <c r="Y2235" i="1"/>
  <c r="Z2235" i="1"/>
  <c r="AA2235" i="1"/>
  <c r="AC2235" i="1" s="1"/>
  <c r="AB2235" i="1"/>
  <c r="X2236" i="1"/>
  <c r="Y2236" i="1"/>
  <c r="Z2236" i="1"/>
  <c r="AA2236" i="1"/>
  <c r="AC2236" i="1" s="1"/>
  <c r="AB2236" i="1"/>
  <c r="X2237" i="1"/>
  <c r="Y2237" i="1"/>
  <c r="Z2237" i="1"/>
  <c r="AA2237" i="1"/>
  <c r="AC2237" i="1" s="1"/>
  <c r="AB2237" i="1"/>
  <c r="X2238" i="1"/>
  <c r="Y2238" i="1"/>
  <c r="Z2238" i="1"/>
  <c r="AA2238" i="1"/>
  <c r="AC2238" i="1" s="1"/>
  <c r="AB2238" i="1"/>
  <c r="X2239" i="1"/>
  <c r="Y2239" i="1"/>
  <c r="Z2239" i="1"/>
  <c r="AA2239" i="1"/>
  <c r="AC2239" i="1" s="1"/>
  <c r="AB2239" i="1"/>
  <c r="X2240" i="1"/>
  <c r="Y2240" i="1"/>
  <c r="Z2240" i="1"/>
  <c r="AA2240" i="1"/>
  <c r="AC2240" i="1" s="1"/>
  <c r="AB2240" i="1"/>
  <c r="X2241" i="1"/>
  <c r="Y2241" i="1"/>
  <c r="Z2241" i="1"/>
  <c r="AA2241" i="1"/>
  <c r="AC2241" i="1" s="1"/>
  <c r="AB2241" i="1"/>
  <c r="X2242" i="1"/>
  <c r="Y2242" i="1"/>
  <c r="Z2242" i="1"/>
  <c r="AA2242" i="1"/>
  <c r="AC2242" i="1" s="1"/>
  <c r="AB2242" i="1"/>
  <c r="X2243" i="1"/>
  <c r="Y2243" i="1"/>
  <c r="Z2243" i="1"/>
  <c r="AA2243" i="1"/>
  <c r="AC2243" i="1" s="1"/>
  <c r="AB2243" i="1"/>
  <c r="X2244" i="1"/>
  <c r="Y2244" i="1"/>
  <c r="Z2244" i="1"/>
  <c r="AA2244" i="1"/>
  <c r="AC2244" i="1" s="1"/>
  <c r="AB2244" i="1"/>
  <c r="X2245" i="1"/>
  <c r="Y2245" i="1"/>
  <c r="Z2245" i="1"/>
  <c r="AA2245" i="1"/>
  <c r="AC2245" i="1" s="1"/>
  <c r="AB2245" i="1"/>
  <c r="X2246" i="1"/>
  <c r="Y2246" i="1"/>
  <c r="Z2246" i="1"/>
  <c r="AA2246" i="1"/>
  <c r="AC2246" i="1" s="1"/>
  <c r="AB2246" i="1"/>
  <c r="X2247" i="1"/>
  <c r="Y2247" i="1"/>
  <c r="Z2247" i="1"/>
  <c r="AA2247" i="1"/>
  <c r="AC2247" i="1" s="1"/>
  <c r="AB2247" i="1"/>
  <c r="X2248" i="1"/>
  <c r="Y2248" i="1"/>
  <c r="Z2248" i="1"/>
  <c r="AA2248" i="1"/>
  <c r="AC2248" i="1" s="1"/>
  <c r="AB2248" i="1"/>
  <c r="X2249" i="1"/>
  <c r="Y2249" i="1"/>
  <c r="Z2249" i="1"/>
  <c r="AA2249" i="1"/>
  <c r="AC2249" i="1" s="1"/>
  <c r="AB2249" i="1"/>
  <c r="X2250" i="1"/>
  <c r="Y2250" i="1"/>
  <c r="Z2250" i="1"/>
  <c r="AA2250" i="1"/>
  <c r="AC2250" i="1" s="1"/>
  <c r="AB2250" i="1"/>
  <c r="X2251" i="1"/>
  <c r="Y2251" i="1"/>
  <c r="Z2251" i="1"/>
  <c r="AA2251" i="1"/>
  <c r="AC2251" i="1" s="1"/>
  <c r="AB2251" i="1"/>
  <c r="X2252" i="1"/>
  <c r="Y2252" i="1"/>
  <c r="Z2252" i="1"/>
  <c r="AA2252" i="1"/>
  <c r="AC2252" i="1" s="1"/>
  <c r="AB2252" i="1"/>
  <c r="X2253" i="1"/>
  <c r="Y2253" i="1"/>
  <c r="Z2253" i="1"/>
  <c r="AA2253" i="1"/>
  <c r="AC2253" i="1" s="1"/>
  <c r="AB2253" i="1"/>
  <c r="X2254" i="1"/>
  <c r="Y2254" i="1"/>
  <c r="Z2254" i="1"/>
  <c r="AA2254" i="1"/>
  <c r="AC2254" i="1" s="1"/>
  <c r="AB2254" i="1"/>
  <c r="X2255" i="1"/>
  <c r="Y2255" i="1"/>
  <c r="Z2255" i="1"/>
  <c r="AA2255" i="1"/>
  <c r="AC2255" i="1" s="1"/>
  <c r="AB2255" i="1"/>
  <c r="X2256" i="1"/>
  <c r="Y2256" i="1"/>
  <c r="Z2256" i="1"/>
  <c r="AA2256" i="1"/>
  <c r="AC2256" i="1" s="1"/>
  <c r="AB2256" i="1"/>
  <c r="X2257" i="1"/>
  <c r="Y2257" i="1"/>
  <c r="Z2257" i="1"/>
  <c r="AA2257" i="1"/>
  <c r="AC2257" i="1" s="1"/>
  <c r="AB2257" i="1"/>
  <c r="X2258" i="1"/>
  <c r="Y2258" i="1"/>
  <c r="Z2258" i="1"/>
  <c r="AA2258" i="1"/>
  <c r="AC2258" i="1" s="1"/>
  <c r="AB2258" i="1"/>
  <c r="X2259" i="1"/>
  <c r="Y2259" i="1"/>
  <c r="Z2259" i="1"/>
  <c r="AA2259" i="1"/>
  <c r="AC2259" i="1" s="1"/>
  <c r="AB2259" i="1"/>
  <c r="X2260" i="1"/>
  <c r="Y2260" i="1"/>
  <c r="Z2260" i="1"/>
  <c r="AA2260" i="1"/>
  <c r="AC2260" i="1" s="1"/>
  <c r="AB2260" i="1"/>
  <c r="X2261" i="1"/>
  <c r="Y2261" i="1"/>
  <c r="Z2261" i="1"/>
  <c r="AA2261" i="1"/>
  <c r="AC2261" i="1" s="1"/>
  <c r="AB2261" i="1"/>
  <c r="X2262" i="1"/>
  <c r="Y2262" i="1"/>
  <c r="Z2262" i="1"/>
  <c r="AA2262" i="1"/>
  <c r="AC2262" i="1" s="1"/>
  <c r="AB2262" i="1"/>
  <c r="X2263" i="1"/>
  <c r="Y2263" i="1"/>
  <c r="Z2263" i="1"/>
  <c r="AA2263" i="1"/>
  <c r="AC2263" i="1" s="1"/>
  <c r="AB2263" i="1"/>
  <c r="X2264" i="1"/>
  <c r="Y2264" i="1"/>
  <c r="Z2264" i="1"/>
  <c r="AA2264" i="1"/>
  <c r="AC2264" i="1" s="1"/>
  <c r="AB2264" i="1"/>
  <c r="X2265" i="1"/>
  <c r="Y2265" i="1"/>
  <c r="Z2265" i="1"/>
  <c r="AA2265" i="1"/>
  <c r="AC2265" i="1" s="1"/>
  <c r="AB2265" i="1"/>
  <c r="X2266" i="1"/>
  <c r="Y2266" i="1"/>
  <c r="Z2266" i="1"/>
  <c r="AA2266" i="1"/>
  <c r="AC2266" i="1" s="1"/>
  <c r="AB2266" i="1"/>
  <c r="X2267" i="1"/>
  <c r="Y2267" i="1"/>
  <c r="Z2267" i="1"/>
  <c r="AA2267" i="1"/>
  <c r="AC2267" i="1" s="1"/>
  <c r="AB2267" i="1"/>
  <c r="X2268" i="1"/>
  <c r="Y2268" i="1"/>
  <c r="Z2268" i="1"/>
  <c r="AA2268" i="1"/>
  <c r="AC2268" i="1" s="1"/>
  <c r="AB2268" i="1"/>
  <c r="X2269" i="1"/>
  <c r="Y2269" i="1"/>
  <c r="Z2269" i="1"/>
  <c r="AA2269" i="1"/>
  <c r="AC2269" i="1" s="1"/>
  <c r="AB2269" i="1"/>
  <c r="X2270" i="1"/>
  <c r="Y2270" i="1"/>
  <c r="Z2270" i="1"/>
  <c r="AA2270" i="1"/>
  <c r="AC2270" i="1" s="1"/>
  <c r="AB2270" i="1"/>
  <c r="X2271" i="1"/>
  <c r="Y2271" i="1"/>
  <c r="Z2271" i="1"/>
  <c r="AA2271" i="1"/>
  <c r="AC2271" i="1" s="1"/>
  <c r="AB2271" i="1"/>
  <c r="X2272" i="1"/>
  <c r="Y2272" i="1"/>
  <c r="Z2272" i="1"/>
  <c r="AA2272" i="1"/>
  <c r="AC2272" i="1" s="1"/>
  <c r="AB2272" i="1"/>
  <c r="X2273" i="1"/>
  <c r="Y2273" i="1"/>
  <c r="Z2273" i="1"/>
  <c r="AA2273" i="1"/>
  <c r="AC2273" i="1" s="1"/>
  <c r="AB2273" i="1"/>
  <c r="X2274" i="1"/>
  <c r="Y2274" i="1"/>
  <c r="Z2274" i="1"/>
  <c r="AA2274" i="1"/>
  <c r="AC2274" i="1" s="1"/>
  <c r="AB2274" i="1"/>
  <c r="X2275" i="1"/>
  <c r="Y2275" i="1"/>
  <c r="Z2275" i="1"/>
  <c r="AA2275" i="1"/>
  <c r="AC2275" i="1" s="1"/>
  <c r="AB2275" i="1"/>
  <c r="X2276" i="1"/>
  <c r="Y2276" i="1"/>
  <c r="Z2276" i="1"/>
  <c r="AA2276" i="1"/>
  <c r="AC2276" i="1" s="1"/>
  <c r="AB2276" i="1"/>
  <c r="X2277" i="1"/>
  <c r="Y2277" i="1"/>
  <c r="Z2277" i="1"/>
  <c r="AA2277" i="1"/>
  <c r="AC2277" i="1" s="1"/>
  <c r="AB2277" i="1"/>
  <c r="X2278" i="1"/>
  <c r="Y2278" i="1"/>
  <c r="Z2278" i="1"/>
  <c r="AA2278" i="1"/>
  <c r="AC2278" i="1" s="1"/>
  <c r="AB2278" i="1"/>
  <c r="X2279" i="1"/>
  <c r="Y2279" i="1"/>
  <c r="Z2279" i="1"/>
  <c r="AA2279" i="1"/>
  <c r="AC2279" i="1" s="1"/>
  <c r="AB2279" i="1"/>
  <c r="X2280" i="1"/>
  <c r="Y2280" i="1"/>
  <c r="Z2280" i="1"/>
  <c r="AA2280" i="1"/>
  <c r="AC2280" i="1" s="1"/>
  <c r="AB2280" i="1"/>
  <c r="X2281" i="1"/>
  <c r="Y2281" i="1"/>
  <c r="Z2281" i="1"/>
  <c r="AA2281" i="1"/>
  <c r="AC2281" i="1" s="1"/>
  <c r="AB2281" i="1"/>
  <c r="X2282" i="1"/>
  <c r="Y2282" i="1"/>
  <c r="Z2282" i="1"/>
  <c r="AA2282" i="1"/>
  <c r="AC2282" i="1" s="1"/>
  <c r="AB2282" i="1"/>
  <c r="X2283" i="1"/>
  <c r="Y2283" i="1"/>
  <c r="Z2283" i="1"/>
  <c r="AA2283" i="1"/>
  <c r="AC2283" i="1" s="1"/>
  <c r="AB2283" i="1"/>
  <c r="X2284" i="1"/>
  <c r="Y2284" i="1"/>
  <c r="Z2284" i="1"/>
  <c r="AA2284" i="1"/>
  <c r="AC2284" i="1" s="1"/>
  <c r="AB2284" i="1"/>
  <c r="X2285" i="1"/>
  <c r="Y2285" i="1"/>
  <c r="Z2285" i="1"/>
  <c r="AA2285" i="1"/>
  <c r="AC2285" i="1" s="1"/>
  <c r="AB2285" i="1"/>
  <c r="X2286" i="1"/>
  <c r="Y2286" i="1"/>
  <c r="Z2286" i="1"/>
  <c r="AA2286" i="1"/>
  <c r="AC2286" i="1" s="1"/>
  <c r="AB2286" i="1"/>
  <c r="X2287" i="1"/>
  <c r="Y2287" i="1"/>
  <c r="Z2287" i="1"/>
  <c r="AA2287" i="1"/>
  <c r="AC2287" i="1" s="1"/>
  <c r="AB2287" i="1"/>
  <c r="X2288" i="1"/>
  <c r="Y2288" i="1"/>
  <c r="Z2288" i="1"/>
  <c r="AA2288" i="1"/>
  <c r="AC2288" i="1" s="1"/>
  <c r="AB2288" i="1"/>
  <c r="X2289" i="1"/>
  <c r="Y2289" i="1"/>
  <c r="Z2289" i="1"/>
  <c r="AA2289" i="1"/>
  <c r="AC2289" i="1" s="1"/>
  <c r="AB2289" i="1"/>
  <c r="X2290" i="1"/>
  <c r="Y2290" i="1"/>
  <c r="Z2290" i="1"/>
  <c r="AA2290" i="1"/>
  <c r="AC2290" i="1" s="1"/>
  <c r="AB2290" i="1"/>
  <c r="X2291" i="1"/>
  <c r="Y2291" i="1"/>
  <c r="Z2291" i="1"/>
  <c r="AA2291" i="1"/>
  <c r="AC2291" i="1" s="1"/>
  <c r="AB2291" i="1"/>
  <c r="X2292" i="1"/>
  <c r="Y2292" i="1"/>
  <c r="Z2292" i="1"/>
  <c r="AA2292" i="1"/>
  <c r="AC2292" i="1" s="1"/>
  <c r="AB2292" i="1"/>
  <c r="X2293" i="1"/>
  <c r="Y2293" i="1"/>
  <c r="Z2293" i="1"/>
  <c r="AA2293" i="1"/>
  <c r="AC2293" i="1" s="1"/>
  <c r="AB2293" i="1"/>
  <c r="X2294" i="1"/>
  <c r="Y2294" i="1"/>
  <c r="Z2294" i="1"/>
  <c r="AA2294" i="1"/>
  <c r="AC2294" i="1" s="1"/>
  <c r="AB2294" i="1"/>
  <c r="X2295" i="1"/>
  <c r="Y2295" i="1"/>
  <c r="Z2295" i="1"/>
  <c r="AA2295" i="1"/>
  <c r="AC2295" i="1" s="1"/>
  <c r="AB2295" i="1"/>
  <c r="X2296" i="1"/>
  <c r="Y2296" i="1"/>
  <c r="Z2296" i="1"/>
  <c r="AA2296" i="1"/>
  <c r="AC2296" i="1" s="1"/>
  <c r="AB2296" i="1"/>
  <c r="X2297" i="1"/>
  <c r="Y2297" i="1"/>
  <c r="Z2297" i="1"/>
  <c r="AA2297" i="1"/>
  <c r="AC2297" i="1" s="1"/>
  <c r="AB2297" i="1"/>
  <c r="X2298" i="1"/>
  <c r="Y2298" i="1"/>
  <c r="Z2298" i="1"/>
  <c r="AA2298" i="1"/>
  <c r="AC2298" i="1" s="1"/>
  <c r="AB2298" i="1"/>
  <c r="X2299" i="1"/>
  <c r="Y2299" i="1"/>
  <c r="Z2299" i="1"/>
  <c r="AA2299" i="1"/>
  <c r="AC2299" i="1" s="1"/>
  <c r="AB2299" i="1"/>
  <c r="X2300" i="1"/>
  <c r="Y2300" i="1"/>
  <c r="Z2300" i="1"/>
  <c r="AA2300" i="1"/>
  <c r="AC2300" i="1" s="1"/>
  <c r="AB2300" i="1"/>
  <c r="X2301" i="1"/>
  <c r="Y2301" i="1"/>
  <c r="Z2301" i="1"/>
  <c r="AA2301" i="1"/>
  <c r="AC2301" i="1" s="1"/>
  <c r="AB2301" i="1"/>
  <c r="X2302" i="1"/>
  <c r="Y2302" i="1"/>
  <c r="Z2302" i="1"/>
  <c r="AA2302" i="1"/>
  <c r="AC2302" i="1" s="1"/>
  <c r="AB2302" i="1"/>
  <c r="X2303" i="1"/>
  <c r="Y2303" i="1"/>
  <c r="Z2303" i="1"/>
  <c r="AA2303" i="1"/>
  <c r="AC2303" i="1" s="1"/>
  <c r="AB2303" i="1"/>
  <c r="X2304" i="1"/>
  <c r="Y2304" i="1"/>
  <c r="Z2304" i="1"/>
  <c r="AA2304" i="1"/>
  <c r="AC2304" i="1" s="1"/>
  <c r="AB2304" i="1"/>
  <c r="X2305" i="1"/>
  <c r="Y2305" i="1"/>
  <c r="Z2305" i="1"/>
  <c r="AA2305" i="1"/>
  <c r="AC2305" i="1" s="1"/>
  <c r="AB2305" i="1"/>
  <c r="X2306" i="1"/>
  <c r="Y2306" i="1"/>
  <c r="Z2306" i="1"/>
  <c r="AA2306" i="1"/>
  <c r="AC2306" i="1" s="1"/>
  <c r="AB2306" i="1"/>
  <c r="X2307" i="1"/>
  <c r="Y2307" i="1"/>
  <c r="Z2307" i="1"/>
  <c r="AA2307" i="1"/>
  <c r="AC2307" i="1" s="1"/>
  <c r="AB2307" i="1"/>
  <c r="X2308" i="1"/>
  <c r="Y2308" i="1"/>
  <c r="Z2308" i="1"/>
  <c r="AA2308" i="1"/>
  <c r="AC2308" i="1" s="1"/>
  <c r="AB2308" i="1"/>
  <c r="X2309" i="1"/>
  <c r="Y2309" i="1"/>
  <c r="Z2309" i="1"/>
  <c r="AA2309" i="1"/>
  <c r="AC2309" i="1" s="1"/>
  <c r="AB2309" i="1"/>
  <c r="X2310" i="1"/>
  <c r="Y2310" i="1"/>
  <c r="Z2310" i="1"/>
  <c r="AA2310" i="1"/>
  <c r="AC2310" i="1" s="1"/>
  <c r="AB2310" i="1"/>
  <c r="X2311" i="1"/>
  <c r="Y2311" i="1"/>
  <c r="Z2311" i="1"/>
  <c r="AA2311" i="1"/>
  <c r="AC2311" i="1" s="1"/>
  <c r="AB2311" i="1"/>
  <c r="X2312" i="1"/>
  <c r="Y2312" i="1"/>
  <c r="Z2312" i="1"/>
  <c r="AA2312" i="1"/>
  <c r="AC2312" i="1" s="1"/>
  <c r="AB2312" i="1"/>
  <c r="X2313" i="1"/>
  <c r="Y2313" i="1"/>
  <c r="Z2313" i="1"/>
  <c r="AA2313" i="1"/>
  <c r="AC2313" i="1" s="1"/>
  <c r="AB2313" i="1"/>
  <c r="X2314" i="1"/>
  <c r="Y2314" i="1"/>
  <c r="Z2314" i="1"/>
  <c r="AA2314" i="1"/>
  <c r="AC2314" i="1" s="1"/>
  <c r="AB2314" i="1"/>
  <c r="X2315" i="1"/>
  <c r="Y2315" i="1"/>
  <c r="Z2315" i="1"/>
  <c r="AA2315" i="1"/>
  <c r="AC2315" i="1" s="1"/>
  <c r="AB2315" i="1"/>
  <c r="X2316" i="1"/>
  <c r="Y2316" i="1"/>
  <c r="Z2316" i="1"/>
  <c r="AA2316" i="1"/>
  <c r="AC2316" i="1" s="1"/>
  <c r="AB2316" i="1"/>
  <c r="X2317" i="1"/>
  <c r="Y2317" i="1"/>
  <c r="Z2317" i="1"/>
  <c r="AA2317" i="1"/>
  <c r="AC2317" i="1" s="1"/>
  <c r="AB2317" i="1"/>
  <c r="X2318" i="1"/>
  <c r="Y2318" i="1"/>
  <c r="Z2318" i="1"/>
  <c r="AA2318" i="1"/>
  <c r="AC2318" i="1" s="1"/>
  <c r="AB2318" i="1"/>
  <c r="X2319" i="1"/>
  <c r="Y2319" i="1"/>
  <c r="Z2319" i="1"/>
  <c r="AA2319" i="1"/>
  <c r="AC2319" i="1" s="1"/>
  <c r="AB2319" i="1"/>
  <c r="X2320" i="1"/>
  <c r="Y2320" i="1"/>
  <c r="Z2320" i="1"/>
  <c r="AA2320" i="1"/>
  <c r="AC2320" i="1" s="1"/>
  <c r="AB2320" i="1"/>
  <c r="X2321" i="1"/>
  <c r="Y2321" i="1"/>
  <c r="Z2321" i="1"/>
  <c r="AA2321" i="1"/>
  <c r="AC2321" i="1" s="1"/>
  <c r="AB2321" i="1"/>
  <c r="X2322" i="1"/>
  <c r="Y2322" i="1"/>
  <c r="Z2322" i="1"/>
  <c r="AA2322" i="1"/>
  <c r="AC2322" i="1" s="1"/>
  <c r="AB2322" i="1"/>
  <c r="X2323" i="1"/>
  <c r="Y2323" i="1"/>
  <c r="Z2323" i="1"/>
  <c r="AA2323" i="1"/>
  <c r="AC2323" i="1" s="1"/>
  <c r="AB2323" i="1"/>
  <c r="X2324" i="1"/>
  <c r="Y2324" i="1"/>
  <c r="Z2324" i="1"/>
  <c r="AA2324" i="1"/>
  <c r="AC2324" i="1" s="1"/>
  <c r="AB2324" i="1"/>
  <c r="X2325" i="1"/>
  <c r="Y2325" i="1"/>
  <c r="Z2325" i="1"/>
  <c r="AA2325" i="1"/>
  <c r="AC2325" i="1" s="1"/>
  <c r="AB2325" i="1"/>
  <c r="X2326" i="1"/>
  <c r="Y2326" i="1"/>
  <c r="Z2326" i="1"/>
  <c r="AA2326" i="1"/>
  <c r="AC2326" i="1" s="1"/>
  <c r="AB2326" i="1"/>
  <c r="X2327" i="1"/>
  <c r="Y2327" i="1"/>
  <c r="Z2327" i="1"/>
  <c r="AA2327" i="1"/>
  <c r="AC2327" i="1" s="1"/>
  <c r="AB2327" i="1"/>
  <c r="X2328" i="1"/>
  <c r="Y2328" i="1"/>
  <c r="Z2328" i="1"/>
  <c r="AA2328" i="1"/>
  <c r="AC2328" i="1" s="1"/>
  <c r="AB2328" i="1"/>
  <c r="X2329" i="1"/>
  <c r="Y2329" i="1"/>
  <c r="Z2329" i="1"/>
  <c r="AA2329" i="1"/>
  <c r="AC2329" i="1" s="1"/>
  <c r="AB2329" i="1"/>
  <c r="X2330" i="1"/>
  <c r="Y2330" i="1"/>
  <c r="Z2330" i="1"/>
  <c r="AA2330" i="1"/>
  <c r="AC2330" i="1" s="1"/>
  <c r="AB2330" i="1"/>
  <c r="X2331" i="1"/>
  <c r="Y2331" i="1"/>
  <c r="Z2331" i="1"/>
  <c r="AA2331" i="1"/>
  <c r="AC2331" i="1" s="1"/>
  <c r="AB2331" i="1"/>
  <c r="X2332" i="1"/>
  <c r="Y2332" i="1"/>
  <c r="Z2332" i="1"/>
  <c r="AA2332" i="1"/>
  <c r="AC2332" i="1" s="1"/>
  <c r="AB2332" i="1"/>
  <c r="X2333" i="1"/>
  <c r="Y2333" i="1"/>
  <c r="Z2333" i="1"/>
  <c r="AA2333" i="1"/>
  <c r="AC2333" i="1" s="1"/>
  <c r="AB2333" i="1"/>
  <c r="X2334" i="1"/>
  <c r="Y2334" i="1"/>
  <c r="Z2334" i="1"/>
  <c r="AA2334" i="1"/>
  <c r="AC2334" i="1" s="1"/>
  <c r="AB2334" i="1"/>
  <c r="X2335" i="1"/>
  <c r="Y2335" i="1"/>
  <c r="Z2335" i="1"/>
  <c r="AA2335" i="1"/>
  <c r="AC2335" i="1" s="1"/>
  <c r="AB2335" i="1"/>
  <c r="X2336" i="1"/>
  <c r="Y2336" i="1"/>
  <c r="Z2336" i="1"/>
  <c r="AA2336" i="1"/>
  <c r="AC2336" i="1" s="1"/>
  <c r="AB2336" i="1"/>
  <c r="X2337" i="1"/>
  <c r="Y2337" i="1"/>
  <c r="Z2337" i="1"/>
  <c r="AA2337" i="1"/>
  <c r="AC2337" i="1" s="1"/>
  <c r="AB2337" i="1"/>
  <c r="X2338" i="1"/>
  <c r="Y2338" i="1"/>
  <c r="Z2338" i="1"/>
  <c r="AA2338" i="1"/>
  <c r="AC2338" i="1" s="1"/>
  <c r="AB2338" i="1"/>
  <c r="X2339" i="1"/>
  <c r="Y2339" i="1"/>
  <c r="Z2339" i="1"/>
  <c r="AA2339" i="1"/>
  <c r="AC2339" i="1" s="1"/>
  <c r="AB2339" i="1"/>
  <c r="X2340" i="1"/>
  <c r="Y2340" i="1"/>
  <c r="Z2340" i="1"/>
  <c r="AA2340" i="1"/>
  <c r="AC2340" i="1" s="1"/>
  <c r="AB2340" i="1"/>
  <c r="X2341" i="1"/>
  <c r="Y2341" i="1"/>
  <c r="Z2341" i="1"/>
  <c r="AA2341" i="1"/>
  <c r="AC2341" i="1" s="1"/>
  <c r="AB2341" i="1"/>
  <c r="X2342" i="1"/>
  <c r="Y2342" i="1"/>
  <c r="Z2342" i="1"/>
  <c r="AA2342" i="1"/>
  <c r="AC2342" i="1" s="1"/>
  <c r="AB2342" i="1"/>
  <c r="X2343" i="1"/>
  <c r="Y2343" i="1"/>
  <c r="Z2343" i="1"/>
  <c r="AA2343" i="1"/>
  <c r="AC2343" i="1" s="1"/>
  <c r="AB2343" i="1"/>
  <c r="X2344" i="1"/>
  <c r="Y2344" i="1"/>
  <c r="Z2344" i="1"/>
  <c r="AA2344" i="1"/>
  <c r="AC2344" i="1" s="1"/>
  <c r="AB2344" i="1"/>
  <c r="X2345" i="1"/>
  <c r="Y2345" i="1"/>
  <c r="Z2345" i="1"/>
  <c r="AA2345" i="1"/>
  <c r="AC2345" i="1" s="1"/>
  <c r="AB2345" i="1"/>
  <c r="X2346" i="1"/>
  <c r="Y2346" i="1"/>
  <c r="Z2346" i="1"/>
  <c r="AA2346" i="1"/>
  <c r="AC2346" i="1" s="1"/>
  <c r="AB2346" i="1"/>
  <c r="X2347" i="1"/>
  <c r="Y2347" i="1"/>
  <c r="Z2347" i="1"/>
  <c r="AA2347" i="1"/>
  <c r="AC2347" i="1" s="1"/>
  <c r="AB2347" i="1"/>
  <c r="X2348" i="1"/>
  <c r="Y2348" i="1"/>
  <c r="Z2348" i="1"/>
  <c r="AA2348" i="1"/>
  <c r="AC2348" i="1" s="1"/>
  <c r="AB2348" i="1"/>
  <c r="X2349" i="1"/>
  <c r="Y2349" i="1"/>
  <c r="Z2349" i="1"/>
  <c r="AA2349" i="1"/>
  <c r="AC2349" i="1" s="1"/>
  <c r="AB2349" i="1"/>
  <c r="X2350" i="1"/>
  <c r="Y2350" i="1"/>
  <c r="Z2350" i="1"/>
  <c r="AA2350" i="1"/>
  <c r="AC2350" i="1" s="1"/>
  <c r="AB2350" i="1"/>
  <c r="X2351" i="1"/>
  <c r="Y2351" i="1"/>
  <c r="Z2351" i="1"/>
  <c r="AA2351" i="1"/>
  <c r="AC2351" i="1" s="1"/>
  <c r="AB2351" i="1"/>
  <c r="X2352" i="1"/>
  <c r="Y2352" i="1"/>
  <c r="Z2352" i="1"/>
  <c r="AA2352" i="1"/>
  <c r="AC2352" i="1" s="1"/>
  <c r="AB2352" i="1"/>
  <c r="X2353" i="1"/>
  <c r="Y2353" i="1"/>
  <c r="Z2353" i="1"/>
  <c r="AA2353" i="1"/>
  <c r="AC2353" i="1" s="1"/>
  <c r="AB2353" i="1"/>
  <c r="X2354" i="1"/>
  <c r="Y2354" i="1"/>
  <c r="Z2354" i="1"/>
  <c r="AA2354" i="1"/>
  <c r="AC2354" i="1" s="1"/>
  <c r="AB2354" i="1"/>
  <c r="X2355" i="1"/>
  <c r="Y2355" i="1"/>
  <c r="Z2355" i="1"/>
  <c r="AA2355" i="1"/>
  <c r="AC2355" i="1" s="1"/>
  <c r="AB2355" i="1"/>
  <c r="X2356" i="1"/>
  <c r="Y2356" i="1"/>
  <c r="Z2356" i="1"/>
  <c r="AA2356" i="1"/>
  <c r="AC2356" i="1" s="1"/>
  <c r="AB2356" i="1"/>
  <c r="X2357" i="1"/>
  <c r="Y2357" i="1"/>
  <c r="Z2357" i="1"/>
  <c r="AA2357" i="1"/>
  <c r="AC2357" i="1" s="1"/>
  <c r="AB2357" i="1"/>
  <c r="X2358" i="1"/>
  <c r="Y2358" i="1"/>
  <c r="Z2358" i="1"/>
  <c r="AA2358" i="1"/>
  <c r="AC2358" i="1" s="1"/>
  <c r="AB2358" i="1"/>
  <c r="X2359" i="1"/>
  <c r="Y2359" i="1"/>
  <c r="Z2359" i="1"/>
  <c r="AA2359" i="1"/>
  <c r="AC2359" i="1" s="1"/>
  <c r="AB2359" i="1"/>
  <c r="X2360" i="1"/>
  <c r="Y2360" i="1"/>
  <c r="Z2360" i="1"/>
  <c r="AA2360" i="1"/>
  <c r="AC2360" i="1" s="1"/>
  <c r="AB2360" i="1"/>
  <c r="X2361" i="1"/>
  <c r="Y2361" i="1"/>
  <c r="Z2361" i="1"/>
  <c r="AA2361" i="1"/>
  <c r="AC2361" i="1" s="1"/>
  <c r="AB2361" i="1"/>
  <c r="X2362" i="1"/>
  <c r="Y2362" i="1"/>
  <c r="Z2362" i="1"/>
  <c r="AA2362" i="1"/>
  <c r="AC2362" i="1" s="1"/>
  <c r="AB2362" i="1"/>
  <c r="X2363" i="1"/>
  <c r="Y2363" i="1"/>
  <c r="Z2363" i="1"/>
  <c r="AA2363" i="1"/>
  <c r="AC2363" i="1" s="1"/>
  <c r="AB2363" i="1"/>
  <c r="X2364" i="1"/>
  <c r="Y2364" i="1"/>
  <c r="Z2364" i="1"/>
  <c r="AA2364" i="1"/>
  <c r="AC2364" i="1" s="1"/>
  <c r="AB2364" i="1"/>
  <c r="X2365" i="1"/>
  <c r="Y2365" i="1"/>
  <c r="Z2365" i="1"/>
  <c r="AA2365" i="1"/>
  <c r="AC2365" i="1" s="1"/>
  <c r="AB2365" i="1"/>
  <c r="X3" i="1" l="1"/>
  <c r="Y3" i="1"/>
  <c r="Z3" i="1"/>
  <c r="AA3" i="1"/>
  <c r="AC3" i="1" s="1"/>
  <c r="AB3" i="1"/>
  <c r="AK1" i="1" l="1"/>
  <c r="AI1" i="1"/>
  <c r="AG1" i="1" l="1"/>
  <c r="AD135" i="1" l="1"/>
  <c r="AD810" i="1"/>
  <c r="AD1028" i="1"/>
  <c r="AD576" i="1"/>
  <c r="AD187" i="1"/>
  <c r="AD871" i="1"/>
  <c r="AD643" i="1"/>
  <c r="AD1743" i="1"/>
  <c r="AD1521" i="1"/>
  <c r="AD2056" i="1"/>
  <c r="AD1019" i="1"/>
  <c r="AD972" i="1"/>
  <c r="AD722" i="1"/>
  <c r="AD715" i="1"/>
  <c r="AD399" i="1"/>
  <c r="AD1905" i="1"/>
  <c r="AD1946" i="1"/>
  <c r="AD334" i="1"/>
  <c r="AD214" i="1"/>
  <c r="AD413" i="1"/>
  <c r="AD931" i="1"/>
  <c r="AD1591" i="1"/>
  <c r="AD88" i="1"/>
  <c r="AD1049" i="1"/>
  <c r="AD2043" i="1"/>
  <c r="AD475" i="1"/>
  <c r="AD1119" i="1"/>
  <c r="AD1971" i="1"/>
  <c r="AD2245" i="1"/>
  <c r="AD1063" i="1"/>
  <c r="AD1563" i="1"/>
  <c r="AD2203" i="1"/>
  <c r="AD1021" i="1"/>
  <c r="AD2025" i="1"/>
  <c r="AD1147" i="1"/>
  <c r="AD1978" i="1"/>
  <c r="AD1768" i="1"/>
  <c r="AD1671" i="1"/>
  <c r="AD20" i="1"/>
  <c r="AD1003" i="1"/>
  <c r="AD1304" i="1"/>
  <c r="AD1306" i="1"/>
  <c r="AD130" i="1"/>
  <c r="AD1967" i="1"/>
  <c r="AD2320" i="1"/>
  <c r="AD140" i="1"/>
  <c r="AD1022" i="1"/>
  <c r="AD373" i="1"/>
  <c r="AD1219" i="1"/>
  <c r="AD523" i="1"/>
  <c r="AD1349" i="1"/>
  <c r="AD1814" i="1"/>
  <c r="AD689" i="1"/>
  <c r="AD1493" i="1"/>
  <c r="AD24" i="1"/>
  <c r="AD136" i="1"/>
  <c r="AD482" i="1"/>
  <c r="AD763" i="1"/>
  <c r="AD1707" i="1"/>
  <c r="AD160" i="1"/>
  <c r="AD1827" i="1"/>
  <c r="AD1811" i="1"/>
  <c r="AD2136" i="1"/>
  <c r="AD357" i="1"/>
  <c r="AD254" i="1"/>
  <c r="AD1216" i="1"/>
  <c r="AD1482" i="1"/>
  <c r="AD1350" i="1"/>
  <c r="AD138" i="1"/>
  <c r="AD2114" i="1"/>
  <c r="AD735" i="1"/>
  <c r="AD1040" i="1"/>
  <c r="AD1805" i="1"/>
  <c r="AD1209" i="1"/>
  <c r="AD54" i="1"/>
  <c r="AD2265" i="1"/>
  <c r="AD1690" i="1"/>
  <c r="AD2102" i="1"/>
  <c r="AD2079" i="1"/>
  <c r="AD992" i="1"/>
  <c r="AD1274" i="1"/>
  <c r="AD473" i="1"/>
  <c r="AD1093" i="1"/>
  <c r="AD538" i="1"/>
  <c r="AD908" i="1"/>
  <c r="AD1970" i="1"/>
  <c r="AD1804" i="1"/>
  <c r="AD476" i="1"/>
  <c r="AD1442" i="1"/>
  <c r="AD31" i="1"/>
  <c r="AD1233" i="1"/>
  <c r="AD2257" i="1"/>
  <c r="AD1007" i="1"/>
  <c r="AD2097" i="1"/>
  <c r="AD1030" i="1"/>
  <c r="AD2362" i="1"/>
  <c r="AD81" i="1"/>
  <c r="AD942" i="1"/>
  <c r="AD922" i="1"/>
  <c r="AD281" i="1"/>
  <c r="AD1054" i="1"/>
  <c r="AD1389" i="1"/>
  <c r="AD624" i="1"/>
  <c r="AD557" i="1"/>
  <c r="AD1834" i="1"/>
  <c r="AD1599" i="1"/>
  <c r="AD292" i="1"/>
  <c r="AD1035" i="1"/>
  <c r="AD340" i="1"/>
  <c r="AD436" i="1"/>
  <c r="AD1773" i="1"/>
  <c r="AD1637" i="1"/>
  <c r="AD891" i="1"/>
  <c r="AD620" i="1"/>
  <c r="AD240" i="1"/>
  <c r="AD2229" i="1"/>
  <c r="AD323" i="1"/>
  <c r="AD144" i="1"/>
  <c r="AD710" i="1"/>
  <c r="AD637" i="1"/>
  <c r="AD529" i="1"/>
  <c r="AD777" i="1"/>
  <c r="AD2293" i="1"/>
  <c r="AD310" i="1"/>
  <c r="AD733" i="1"/>
  <c r="AD2154" i="1"/>
  <c r="AD1733" i="1"/>
  <c r="AD589" i="1"/>
  <c r="AD974" i="1"/>
  <c r="AD348" i="1"/>
  <c r="AD1385" i="1"/>
  <c r="AD1050" i="1"/>
  <c r="AD1126" i="1"/>
  <c r="AD1570" i="1"/>
  <c r="AD2060" i="1"/>
  <c r="AD1403" i="1"/>
  <c r="AD1034" i="1"/>
  <c r="AD1283" i="1"/>
  <c r="AD1031" i="1"/>
  <c r="AD1701" i="1"/>
  <c r="AD1975" i="1"/>
  <c r="AD1345" i="1"/>
  <c r="AD1944" i="1"/>
  <c r="AD704" i="1"/>
  <c r="AD996" i="1"/>
  <c r="AD203" i="1"/>
  <c r="AD450" i="1"/>
  <c r="AD1765" i="1"/>
  <c r="AD821" i="1"/>
  <c r="AD1480" i="1"/>
  <c r="AD924" i="1"/>
  <c r="AD191" i="1"/>
  <c r="AD28" i="1"/>
  <c r="AD840" i="1"/>
  <c r="AD1909" i="1"/>
  <c r="AD909" i="1"/>
  <c r="AD126" i="1"/>
  <c r="AD978" i="1"/>
  <c r="AD1675" i="1"/>
  <c r="AD1156" i="1"/>
  <c r="AD1828" i="1"/>
  <c r="AD1060" i="1"/>
  <c r="AD674" i="1"/>
  <c r="AD224" i="1"/>
  <c r="AD1371" i="1"/>
  <c r="AD457" i="1"/>
  <c r="AD1757" i="1"/>
  <c r="AD2145" i="1"/>
  <c r="AD1884" i="1"/>
  <c r="AD1609" i="1"/>
  <c r="AD728" i="1"/>
  <c r="AD2104" i="1"/>
  <c r="AD1758" i="1"/>
  <c r="AD2005" i="1"/>
  <c r="AD1375" i="1"/>
  <c r="AD1699" i="1"/>
  <c r="AD1719" i="1"/>
  <c r="AD1705" i="1"/>
  <c r="AD662" i="1"/>
  <c r="AD2346" i="1"/>
  <c r="AD1972" i="1"/>
  <c r="AD85" i="1"/>
  <c r="AD730" i="1"/>
  <c r="AD131" i="1"/>
  <c r="AD680" i="1"/>
  <c r="AD1079" i="1"/>
  <c r="AD1964" i="1"/>
  <c r="AD1113" i="1"/>
  <c r="AD197" i="1"/>
  <c r="AD2263" i="1"/>
  <c r="AD2188" i="1"/>
  <c r="AD4" i="1"/>
  <c r="AD463" i="1"/>
  <c r="AD1857" i="1"/>
  <c r="AD1231" i="1"/>
  <c r="AD1196" i="1"/>
  <c r="AD1236" i="1"/>
  <c r="AD554" i="1"/>
  <c r="AD490" i="1"/>
  <c r="AD935" i="1"/>
  <c r="AD1861" i="1"/>
  <c r="AD1443" i="1"/>
  <c r="AD749" i="1"/>
  <c r="AD917" i="1"/>
  <c r="AD486" i="1"/>
  <c r="AD1043" i="1"/>
  <c r="AD1641" i="1"/>
  <c r="AD1413" i="1"/>
  <c r="AD35" i="1"/>
  <c r="AD1246" i="1"/>
  <c r="AD676" i="1"/>
  <c r="AD936" i="1"/>
  <c r="AD2204" i="1"/>
  <c r="AD5" i="1"/>
  <c r="AD608" i="1"/>
  <c r="AD1462" i="1"/>
  <c r="AD541" i="1"/>
  <c r="AD1790" i="1"/>
  <c r="AD1481" i="1"/>
  <c r="AD1477" i="1"/>
  <c r="AD1183" i="1"/>
  <c r="AD969" i="1"/>
  <c r="AD225" i="1"/>
  <c r="AD1023" i="1"/>
  <c r="AD466" i="1"/>
  <c r="AD1244" i="1"/>
  <c r="AD1249" i="1"/>
  <c r="AD2117" i="1"/>
  <c r="AD1587" i="1"/>
  <c r="AD2066" i="1"/>
  <c r="AD41" i="1"/>
  <c r="AD1288" i="1"/>
  <c r="AD517" i="1"/>
  <c r="AD1132" i="1"/>
  <c r="AD2232" i="1"/>
  <c r="AD532" i="1"/>
  <c r="AD1986" i="1"/>
  <c r="AD1463" i="1"/>
  <c r="AD321" i="1"/>
  <c r="AD1618" i="1"/>
  <c r="AD1581" i="1"/>
  <c r="AD1501" i="1"/>
  <c r="AD100" i="1"/>
  <c r="AD830" i="1"/>
  <c r="AD350" i="1"/>
  <c r="AD1420" i="1"/>
  <c r="AD226" i="1"/>
  <c r="AD1746" i="1"/>
  <c r="AD1992" i="1"/>
  <c r="AD836" i="1"/>
  <c r="AD2168" i="1"/>
  <c r="AD1623" i="1"/>
  <c r="AD1820" i="1"/>
  <c r="AD546" i="1"/>
  <c r="AD2201" i="1"/>
  <c r="AD938" i="1"/>
  <c r="AD1762" i="1"/>
  <c r="AD720" i="1"/>
  <c r="AD1356" i="1"/>
  <c r="AD1449" i="1"/>
  <c r="AD895" i="1"/>
  <c r="AD1171" i="1"/>
  <c r="AD1234" i="1"/>
  <c r="AD1691" i="1"/>
  <c r="AD813" i="1"/>
  <c r="AD1832" i="1"/>
  <c r="AD1114" i="1"/>
  <c r="AD2243" i="1"/>
  <c r="AD1372" i="1"/>
  <c r="AD43" i="1"/>
  <c r="AD382" i="1"/>
  <c r="AD859" i="1"/>
  <c r="AD663" i="1"/>
  <c r="AD1533" i="1"/>
  <c r="AD395" i="1"/>
  <c r="AD241" i="1"/>
  <c r="AD2222" i="1"/>
  <c r="AD1178" i="1"/>
  <c r="AD1285" i="1"/>
  <c r="AD706" i="1"/>
  <c r="AD106" i="1"/>
  <c r="AD2139" i="1"/>
  <c r="AD1175" i="1"/>
  <c r="AD1014" i="1"/>
  <c r="AD183" i="1"/>
  <c r="AD2181" i="1"/>
  <c r="AD1934" i="1"/>
  <c r="AD208" i="1"/>
  <c r="AD1018" i="1"/>
  <c r="AD297" i="1"/>
  <c r="AD345" i="1"/>
  <c r="AD776" i="1"/>
  <c r="AD1478" i="1"/>
  <c r="AD1692" i="1"/>
  <c r="AD419" i="1"/>
  <c r="AD1664" i="1"/>
  <c r="AD1885" i="1"/>
  <c r="AD779" i="1"/>
  <c r="AD853" i="1"/>
  <c r="AD1866" i="1"/>
  <c r="AD1379" i="1"/>
  <c r="AD1358" i="1"/>
  <c r="AD2343" i="1"/>
  <c r="AD801" i="1"/>
  <c r="AD1118" i="1"/>
  <c r="AD327" i="1"/>
  <c r="AD1969" i="1"/>
  <c r="AD2162" i="1"/>
  <c r="AD690" i="1"/>
  <c r="AD601" i="1"/>
  <c r="AD34" i="1"/>
  <c r="AD1062" i="1"/>
  <c r="AD2235" i="1"/>
  <c r="AD849" i="1"/>
  <c r="AD834" i="1"/>
  <c r="AD1955" i="1"/>
  <c r="AD1900" i="1"/>
  <c r="AD981" i="1"/>
  <c r="AD2078" i="1"/>
  <c r="AD1951" i="1"/>
  <c r="AD1185" i="1"/>
  <c r="AD511" i="1"/>
  <c r="AD2195" i="1"/>
  <c r="AD2272" i="1"/>
  <c r="AD2099" i="1"/>
  <c r="AD2290" i="1"/>
  <c r="AD1109" i="1"/>
  <c r="AD1931" i="1"/>
  <c r="AD434" i="1"/>
  <c r="AD48" i="1"/>
  <c r="AD102" i="1"/>
  <c r="AD259" i="1"/>
  <c r="AD2123" i="1"/>
  <c r="AD762" i="1"/>
  <c r="AD1469" i="1"/>
  <c r="AD330" i="1"/>
  <c r="AD1763" i="1"/>
  <c r="AD902" i="1"/>
  <c r="AD1471" i="1"/>
  <c r="AD2260" i="1"/>
  <c r="AD1730" i="1"/>
  <c r="AD127" i="1"/>
  <c r="AD1558" i="1"/>
  <c r="AD600" i="1"/>
  <c r="AD1362" i="1"/>
  <c r="AD1075" i="1"/>
  <c r="AD1878" i="1"/>
  <c r="AD879" i="1"/>
  <c r="AD1453" i="1"/>
  <c r="AD1826" i="1"/>
  <c r="AD1273" i="1"/>
  <c r="AD571" i="1"/>
  <c r="AD290" i="1"/>
  <c r="AD2256" i="1"/>
  <c r="AD2095" i="1"/>
  <c r="AD78" i="1"/>
  <c r="AD1110" i="1"/>
  <c r="AD483" i="1"/>
  <c r="AD829" i="1"/>
  <c r="AD1207" i="1"/>
  <c r="AD1598" i="1"/>
  <c r="AD1165" i="1"/>
  <c r="AD965" i="1"/>
  <c r="AD1331" i="1"/>
  <c r="AD912" i="1"/>
  <c r="AD487" i="1"/>
  <c r="AD536" i="1"/>
  <c r="AD1357" i="1"/>
  <c r="AD77" i="1"/>
  <c r="AD1074" i="1"/>
  <c r="AD2202" i="1"/>
  <c r="AD1361" i="1"/>
  <c r="AD1359" i="1"/>
  <c r="AD2303" i="1"/>
  <c r="AD2300" i="1"/>
  <c r="AD818" i="1"/>
  <c r="AD1488" i="1"/>
  <c r="AD1410" i="1"/>
  <c r="AD1174" i="1"/>
  <c r="AD398" i="1"/>
  <c r="AD524" i="1"/>
  <c r="AD1186" i="1"/>
  <c r="AD38" i="1"/>
  <c r="AD443" i="1"/>
  <c r="AD1370" i="1"/>
  <c r="AD1771" i="1"/>
  <c r="AD615" i="1"/>
  <c r="AD441" i="1"/>
  <c r="AD2109" i="1"/>
  <c r="AD396" i="1"/>
  <c r="AD435" i="1"/>
  <c r="AD1213" i="1"/>
  <c r="AD592" i="1"/>
  <c r="AD1202" i="1"/>
  <c r="AD1189" i="1"/>
  <c r="AD1973" i="1"/>
  <c r="AD389" i="1"/>
  <c r="AD411" i="1"/>
  <c r="AD1858" i="1"/>
  <c r="AD1262" i="1"/>
  <c r="AD2147" i="1"/>
  <c r="AD944" i="1"/>
  <c r="AD2223" i="1"/>
  <c r="AD1860" i="1"/>
  <c r="AD1200" i="1"/>
  <c r="AD2309" i="1"/>
  <c r="AD667" i="1"/>
  <c r="AD1458" i="1"/>
  <c r="AD416" i="1"/>
  <c r="AD1267" i="1"/>
  <c r="AD957" i="1"/>
  <c r="AD521" i="1"/>
  <c r="AD1227" i="1"/>
  <c r="AD315" i="1"/>
  <c r="AD1142" i="1"/>
  <c r="AD1121" i="1"/>
  <c r="AD2077" i="1"/>
  <c r="AD1833" i="1"/>
  <c r="AD1395" i="1"/>
  <c r="AD1697" i="1"/>
  <c r="AD285" i="1"/>
  <c r="AD1654" i="1"/>
  <c r="AD1680" i="1"/>
  <c r="AD718" i="1"/>
  <c r="AD729" i="1"/>
  <c r="AD1904" i="1"/>
  <c r="AD1053" i="1"/>
  <c r="AD1298" i="1"/>
  <c r="AD470" i="1"/>
  <c r="AD1910" i="1"/>
  <c r="AD1717" i="1"/>
  <c r="AD465" i="1"/>
  <c r="AD788" i="1"/>
  <c r="AD990" i="1"/>
  <c r="AD1220" i="1"/>
  <c r="AD1098" i="1"/>
  <c r="AD2275" i="1"/>
  <c r="AD166" i="1"/>
  <c r="AD59" i="1"/>
  <c r="AD2271" i="1"/>
  <c r="AD91" i="1"/>
  <c r="AD2317" i="1"/>
  <c r="AD2327" i="1"/>
  <c r="AD1475" i="1"/>
  <c r="AD76" i="1"/>
  <c r="AD180" i="1"/>
  <c r="AD114" i="1"/>
  <c r="AD841" i="1"/>
  <c r="AD1772" i="1"/>
  <c r="AD1806" i="1"/>
  <c r="AD1405" i="1"/>
  <c r="AD202" i="1"/>
  <c r="AD42" i="1"/>
  <c r="AD579" i="1"/>
  <c r="AD1518" i="1"/>
  <c r="AD619" i="1"/>
  <c r="AD260" i="1"/>
  <c r="AD1287" i="1"/>
  <c r="AD40" i="1"/>
  <c r="AD157" i="1"/>
  <c r="AD533" i="1"/>
  <c r="AD2033" i="1"/>
  <c r="AD1141" i="1"/>
  <c r="AD2020" i="1"/>
  <c r="AD1321" i="1"/>
  <c r="AD2106" i="1"/>
  <c r="AD654" i="1"/>
  <c r="AD1484" i="1"/>
  <c r="AD1960" i="1"/>
  <c r="AD964" i="1"/>
  <c r="AD46" i="1"/>
  <c r="AD1550" i="1"/>
  <c r="AD263" i="1"/>
  <c r="AD368" i="1"/>
  <c r="AD2041" i="1"/>
  <c r="AD1271" i="1"/>
  <c r="AD701" i="1"/>
  <c r="AD2135" i="1"/>
  <c r="AD449" i="1"/>
  <c r="AD1360" i="1"/>
  <c r="AD1616" i="1"/>
  <c r="AD740" i="1"/>
  <c r="AD1313" i="1"/>
  <c r="AD1401" i="1"/>
  <c r="AD2364" i="1"/>
  <c r="AD370" i="1"/>
  <c r="AD293" i="1"/>
  <c r="AD809" i="1"/>
  <c r="AD832" i="1"/>
  <c r="AD1229" i="1"/>
  <c r="AD1046" i="1"/>
  <c r="AD1151" i="1"/>
  <c r="AD1180" i="1"/>
  <c r="AD1741" i="1"/>
  <c r="AD36" i="1"/>
  <c r="AD1432" i="1"/>
  <c r="AD1328" i="1"/>
  <c r="AD945" i="1"/>
  <c r="AD1416" i="1"/>
  <c r="AD2026" i="1"/>
  <c r="AD599" i="1"/>
  <c r="AD1748" i="1"/>
  <c r="AD1250" i="1"/>
  <c r="AD1068" i="1"/>
  <c r="AD1632" i="1"/>
  <c r="AD694" i="1"/>
  <c r="AD6" i="1"/>
  <c r="AD984" i="1"/>
  <c r="AD1864" i="1"/>
  <c r="AD1936" i="1"/>
  <c r="AD22" i="1"/>
  <c r="AD1218" i="1"/>
  <c r="AD94" i="1"/>
  <c r="AD1016" i="1"/>
  <c r="AD855" i="1"/>
  <c r="AD2113" i="1"/>
  <c r="AD1635" i="1"/>
  <c r="AD1700" i="1"/>
  <c r="AD1384" i="1"/>
  <c r="AD1017" i="1"/>
  <c r="AD1568" i="1"/>
  <c r="AD313" i="1"/>
  <c r="AD253" i="1"/>
  <c r="AD1324" i="1"/>
  <c r="AD1999" i="1"/>
  <c r="AD1660" i="1"/>
  <c r="AD1942" i="1"/>
  <c r="AD461" i="1"/>
  <c r="AD393" i="1"/>
  <c r="AD1750" i="1"/>
  <c r="AD1585" i="1"/>
  <c r="AD1672" i="1"/>
  <c r="AD1039" i="1"/>
  <c r="AD480" i="1"/>
  <c r="AD755" i="1"/>
  <c r="AD499" i="1"/>
  <c r="AD1627" i="1"/>
  <c r="AD751" i="1"/>
  <c r="AD737" i="1"/>
  <c r="AD618" i="1"/>
  <c r="AD2298" i="1"/>
  <c r="AD1976" i="1"/>
  <c r="AD1784" i="1"/>
  <c r="AD724" i="1"/>
  <c r="AD189" i="1"/>
  <c r="AD1724" i="1"/>
  <c r="AD385" i="1"/>
  <c r="AD133" i="1"/>
  <c r="AD1195" i="1"/>
  <c r="AD2045" i="1"/>
  <c r="AD408" i="1"/>
  <c r="AD1167" i="1"/>
  <c r="AD2299" i="1"/>
  <c r="AD1297" i="1"/>
  <c r="AD506" i="1"/>
  <c r="AD27" i="1"/>
  <c r="AD324" i="1"/>
  <c r="AD696" i="1"/>
  <c r="AD467" i="1"/>
  <c r="AD585" i="1"/>
  <c r="AD815" i="1"/>
  <c r="AD205" i="1"/>
  <c r="AD1112" i="1"/>
  <c r="AD177" i="1"/>
  <c r="AD337" i="1"/>
  <c r="AD2176" i="1"/>
  <c r="AD2249" i="1"/>
  <c r="AD1154" i="1"/>
  <c r="AD1896" i="1"/>
  <c r="AD215" i="1"/>
  <c r="AD1783" i="1"/>
  <c r="AD603" i="1"/>
  <c r="AD734" i="1"/>
  <c r="AD754" i="1"/>
  <c r="AD318" i="1"/>
  <c r="AD807" i="1"/>
  <c r="AD2215" i="1"/>
  <c r="AD847" i="1"/>
  <c r="AD49" i="1"/>
  <c r="AD363" i="1"/>
  <c r="AD2115" i="1"/>
  <c r="AD753" i="1"/>
  <c r="AD1991" i="1"/>
  <c r="AD712" i="1"/>
  <c r="AD2016" i="1"/>
  <c r="AD2186" i="1"/>
  <c r="AD1682" i="1"/>
  <c r="AD1514" i="1"/>
  <c r="AD685" i="1"/>
  <c r="AD1409" i="1"/>
  <c r="AD1009" i="1"/>
  <c r="AD477" i="1"/>
  <c r="AD1037" i="1"/>
  <c r="AD247" i="1"/>
  <c r="AD1056" i="1"/>
  <c r="AD280" i="1"/>
  <c r="AD1299" i="1"/>
  <c r="AD745" i="1"/>
  <c r="AD2096" i="1"/>
  <c r="AD716" i="1"/>
  <c r="AD2193" i="1"/>
  <c r="AD50" i="1"/>
  <c r="AD1130" i="1"/>
  <c r="AD1146" i="1"/>
  <c r="AD80" i="1"/>
  <c r="AD648" i="1"/>
  <c r="AD236" i="1"/>
  <c r="AD568" i="1"/>
  <c r="AD1679" i="1"/>
  <c r="AD507" i="1"/>
  <c r="AD2344" i="1"/>
  <c r="AD1404" i="1"/>
  <c r="AD84" i="1"/>
  <c r="AD1251" i="1"/>
  <c r="AD1224" i="1"/>
  <c r="AD1552" i="1"/>
  <c r="AD1152" i="1"/>
  <c r="AD2285" i="1"/>
  <c r="AD1950" i="1"/>
  <c r="AD1693" i="1"/>
  <c r="AD1261" i="1"/>
  <c r="AD705" i="1"/>
  <c r="AD149" i="1"/>
  <c r="AD588" i="1"/>
  <c r="AD1086" i="1"/>
  <c r="AD300" i="1"/>
  <c r="AD1892" i="1"/>
  <c r="AD1108" i="1"/>
  <c r="AD591" i="1"/>
  <c r="AD2138" i="1"/>
  <c r="AD708" i="1"/>
  <c r="AD1789" i="1"/>
  <c r="AD383" i="1"/>
  <c r="AD1898" i="1"/>
  <c r="AD1662" i="1"/>
  <c r="AD1115" i="1"/>
  <c r="AD1089" i="1"/>
  <c r="AD1547" i="1"/>
  <c r="AD1400" i="1"/>
  <c r="AD2248" i="1"/>
  <c r="AD1197" i="1"/>
  <c r="AD1137" i="1"/>
  <c r="AD946" i="1"/>
  <c r="AD1051" i="1"/>
  <c r="AD377" i="1"/>
  <c r="AD906" i="1"/>
  <c r="AD1566" i="1"/>
  <c r="AD1542" i="1"/>
  <c r="AD1658" i="1"/>
  <c r="AD551" i="1"/>
  <c r="AD1138" i="1"/>
  <c r="AD783" i="1"/>
  <c r="AD746" i="1"/>
  <c r="AD732" i="1"/>
  <c r="AD1069" i="1"/>
  <c r="AD1312" i="1"/>
  <c r="AD242" i="1"/>
  <c r="AD469" i="1"/>
  <c r="AD190" i="1"/>
  <c r="AD1029" i="1"/>
  <c r="AD498" i="1"/>
  <c r="AD71" i="1"/>
  <c r="AD320" i="1"/>
  <c r="AD1048" i="1"/>
  <c r="AD1655" i="1"/>
  <c r="AD2267" i="1"/>
  <c r="AD284" i="1"/>
  <c r="AD379" i="1"/>
  <c r="AD1300" i="1"/>
  <c r="AD307" i="1"/>
  <c r="AD1204" i="1"/>
  <c r="AD2048" i="1"/>
  <c r="AD955" i="1"/>
  <c r="AD201" i="1"/>
  <c r="AD2177" i="1"/>
  <c r="AD390" i="1"/>
  <c r="AD2022" i="1"/>
  <c r="AD2069" i="1"/>
  <c r="AD2173" i="1"/>
  <c r="AD1408" i="1"/>
  <c r="AD878" i="1"/>
  <c r="AD1422" i="1"/>
  <c r="AD491" i="1"/>
  <c r="AD326" i="1"/>
  <c r="AD362" i="1"/>
  <c r="AD1243" i="1"/>
  <c r="AD2358" i="1"/>
  <c r="AD948" i="1"/>
  <c r="AD812" i="1"/>
  <c r="AD406" i="1"/>
  <c r="AD19" i="1"/>
  <c r="AD288" i="1"/>
  <c r="AD495" i="1"/>
  <c r="AD1903" i="1"/>
  <c r="AD1013" i="1"/>
  <c r="AD2360" i="1"/>
  <c r="AD844" i="1"/>
  <c r="AD899" i="1"/>
  <c r="AD827" i="1"/>
  <c r="AD218" i="1"/>
  <c r="AD1709" i="1"/>
  <c r="AD1316" i="1"/>
  <c r="AD349" i="1"/>
  <c r="AD1264" i="1"/>
  <c r="AD811" i="1"/>
  <c r="AD1815" i="1"/>
  <c r="AD1796" i="1"/>
  <c r="AD1645" i="1"/>
  <c r="AD64" i="1"/>
  <c r="AD850" i="1"/>
  <c r="AD296" i="1"/>
  <c r="AD1882" i="1"/>
  <c r="AD1890" i="1"/>
  <c r="AD1495" i="1"/>
  <c r="AD2058" i="1"/>
  <c r="AD616" i="1"/>
  <c r="AD562" i="1"/>
  <c r="AD405" i="1"/>
  <c r="AD2323" i="1"/>
  <c r="AD1344" i="1"/>
  <c r="AD2307" i="1"/>
  <c r="AD2198" i="1"/>
  <c r="AD1486" i="1"/>
  <c r="AD595" i="1"/>
  <c r="AD1565" i="1"/>
  <c r="AD1571" i="1"/>
  <c r="AD246" i="1"/>
  <c r="AD89" i="1"/>
  <c r="AD884" i="1"/>
  <c r="AD764" i="1"/>
  <c r="AD1739" i="1"/>
  <c r="AD1502" i="1"/>
  <c r="AD721" i="1"/>
  <c r="AD351" i="1"/>
  <c r="AD1734" i="1"/>
  <c r="AD1649" i="1"/>
  <c r="AD2050" i="1"/>
  <c r="AD448" i="1"/>
  <c r="AD736" i="1"/>
  <c r="AD1968" i="1"/>
  <c r="AD2061" i="1"/>
  <c r="AD903" i="1"/>
  <c r="AD1669" i="1"/>
  <c r="AD249" i="1"/>
  <c r="AD1760" i="1"/>
  <c r="AD1015" i="1"/>
  <c r="AD989" i="1"/>
  <c r="AD1342" i="1"/>
  <c r="AD167" i="1"/>
  <c r="AD1522" i="1"/>
  <c r="AD1325" i="1"/>
  <c r="AD656" i="1"/>
  <c r="AD1984" i="1"/>
  <c r="AD2335" i="1"/>
  <c r="AD1529" i="1"/>
  <c r="AD1097" i="1"/>
  <c r="AD918" i="1"/>
  <c r="AD2055" i="1"/>
  <c r="AD2159" i="1"/>
  <c r="AD1810" i="1"/>
  <c r="AD1706" i="1"/>
  <c r="AD1538" i="1"/>
  <c r="AD611" i="1"/>
  <c r="AD2121" i="1"/>
  <c r="AD1010" i="1"/>
  <c r="AD1962" i="1"/>
  <c r="AD817" i="1"/>
  <c r="AD391" i="1"/>
  <c r="AD369" i="1"/>
  <c r="AD2072" i="1"/>
  <c r="AD790" i="1"/>
  <c r="AD199" i="1"/>
  <c r="AD1455" i="1"/>
  <c r="AD1134" i="1"/>
  <c r="AD129" i="1"/>
  <c r="AD2044" i="1"/>
  <c r="AD233" i="1"/>
  <c r="AD960" i="1"/>
  <c r="AD8" i="1"/>
  <c r="AD2251" i="1"/>
  <c r="AD927" i="1"/>
  <c r="AD286" i="1"/>
  <c r="AD1744" i="1"/>
  <c r="AD1503" i="1"/>
  <c r="AD1576" i="1"/>
  <c r="AD1382" i="1"/>
  <c r="AD1253" i="1"/>
  <c r="AD1895" i="1"/>
  <c r="AD1487" i="1"/>
  <c r="AD2009" i="1"/>
  <c r="AD1822" i="1"/>
  <c r="AD1842" i="1"/>
  <c r="AD440" i="1"/>
  <c r="AD248" i="1"/>
  <c r="AD757" i="1"/>
  <c r="AD1777" i="1"/>
  <c r="AD458" i="1"/>
  <c r="AD543" i="1"/>
  <c r="AD1989" i="1"/>
  <c r="AD1077" i="1"/>
  <c r="AD1489" i="1"/>
  <c r="AD1374" i="1"/>
  <c r="AD1354" i="1"/>
  <c r="AD791" i="1"/>
  <c r="AD2160" i="1"/>
  <c r="AD1921" i="1"/>
  <c r="AD105" i="1"/>
  <c r="AD501" i="1"/>
  <c r="AD1004" i="1"/>
  <c r="AD37" i="1"/>
  <c r="AD778" i="1"/>
  <c r="AD156" i="1"/>
  <c r="AD2153" i="1"/>
  <c r="AD633" i="1"/>
  <c r="AD947" i="1"/>
  <c r="AD1856" i="1"/>
  <c r="AD839" i="1"/>
  <c r="AD2200" i="1"/>
  <c r="AD153" i="1"/>
  <c r="AD87" i="1"/>
  <c r="AD2030" i="1"/>
  <c r="AD1512" i="1"/>
  <c r="AD421" i="1"/>
  <c r="AD423" i="1"/>
  <c r="AD1593" i="1"/>
  <c r="AD2221" i="1"/>
  <c r="AD1391" i="1"/>
  <c r="AD90" i="1"/>
  <c r="AD940" i="1"/>
  <c r="AD1952" i="1"/>
  <c r="AD204" i="1"/>
  <c r="AD107" i="1"/>
  <c r="AD748" i="1"/>
  <c r="AD900" i="1"/>
  <c r="AD1088" i="1"/>
  <c r="AD2239" i="1"/>
  <c r="AD7" i="1"/>
  <c r="AD647" i="1"/>
  <c r="AD2094" i="1"/>
  <c r="AD1145" i="1"/>
  <c r="AD1082" i="1"/>
  <c r="AD1592" i="1"/>
  <c r="AD430" i="1"/>
  <c r="AD1595" i="1"/>
  <c r="AD1753" i="1"/>
  <c r="AD587" i="1"/>
  <c r="AD1255" i="1"/>
  <c r="AD1423" i="1"/>
  <c r="AD1704" i="1"/>
  <c r="AD1703" i="1"/>
  <c r="AD1011" i="1"/>
  <c r="AD1461" i="1"/>
  <c r="AD1237" i="1"/>
  <c r="AD1247" i="1"/>
  <c r="AD537" i="1"/>
  <c r="AD1347" i="1"/>
  <c r="AD431" i="1"/>
  <c r="AD887" i="1"/>
  <c r="AD660" i="1"/>
  <c r="AD854" i="1"/>
  <c r="AD2214" i="1"/>
  <c r="AD44" i="1"/>
  <c r="AD158" i="1"/>
  <c r="AD2276" i="1"/>
  <c r="AD2146" i="1"/>
  <c r="AD625" i="1"/>
  <c r="AD1686" i="1"/>
  <c r="AD528" i="1"/>
  <c r="AD1094" i="1"/>
  <c r="AD424" i="1"/>
  <c r="AD1902" i="1"/>
  <c r="AD1534" i="1"/>
  <c r="AD146" i="1"/>
  <c r="AD980" i="1"/>
  <c r="AD693" i="1"/>
  <c r="AD322" i="1"/>
  <c r="AD1761" i="1"/>
  <c r="AD1329" i="1"/>
  <c r="AD1920" i="1"/>
  <c r="AD864" i="1"/>
  <c r="AD767" i="1"/>
  <c r="AD45" i="1"/>
  <c r="AD115" i="1"/>
  <c r="AD653" i="1"/>
  <c r="AD277" i="1"/>
  <c r="AD2305" i="1"/>
  <c r="AD154" i="1"/>
  <c r="AD929" i="1"/>
  <c r="AD678" i="1"/>
  <c r="AD897" i="1"/>
  <c r="AD1636" i="1"/>
  <c r="AD714" i="1"/>
  <c r="AD692" i="1"/>
  <c r="AD911" i="1"/>
  <c r="AD1938" i="1"/>
  <c r="AD666" i="1"/>
  <c r="AD1001" i="1"/>
  <c r="AD250" i="1"/>
  <c r="AD2348" i="1"/>
  <c r="AD1720" i="1"/>
  <c r="AD1411" i="1"/>
  <c r="AD210" i="1"/>
  <c r="AD1212" i="1"/>
  <c r="AD492" i="1"/>
  <c r="AD1530" i="1"/>
  <c r="AD1723" i="1"/>
  <c r="AD868" i="1"/>
  <c r="AD195" i="1"/>
  <c r="AD1510" i="1"/>
  <c r="AD152" i="1"/>
  <c r="AD278" i="1"/>
  <c r="AD1948" i="1"/>
  <c r="AD358" i="1"/>
  <c r="AD1715" i="1"/>
  <c r="AD118" i="1"/>
  <c r="AD1791" i="1"/>
  <c r="AD1930" i="1"/>
  <c r="AD1124" i="1"/>
  <c r="AD2002" i="1"/>
  <c r="AD145" i="1"/>
  <c r="AD1922" i="1"/>
  <c r="AD1837" i="1"/>
  <c r="AD238" i="1"/>
  <c r="AD1125" i="1"/>
  <c r="AD454" i="1"/>
  <c r="AD1583" i="1"/>
  <c r="AD1831" i="1"/>
  <c r="AD1184" i="1"/>
  <c r="AD57" i="1"/>
  <c r="AD2269" i="1"/>
  <c r="AD1959" i="1"/>
  <c r="AD593" i="1"/>
  <c r="AD892" i="1"/>
  <c r="AD2152" i="1"/>
  <c r="AD1683" i="1"/>
  <c r="AD92" i="1"/>
  <c r="AD1740" i="1"/>
  <c r="AD1745" i="1"/>
  <c r="AD460" i="1"/>
  <c r="AD825" i="1"/>
  <c r="AD1217" i="1"/>
  <c r="AD1084" i="1"/>
  <c r="AD916" i="1"/>
  <c r="AD1778" i="1"/>
  <c r="AD2183" i="1"/>
  <c r="AD206" i="1"/>
  <c r="AD2052" i="1"/>
  <c r="AD1064" i="1"/>
  <c r="AD1348" i="1"/>
  <c r="AD671" i="1"/>
  <c r="AD1575" i="1"/>
  <c r="AD262" i="1"/>
  <c r="AD2031" i="1"/>
  <c r="AD360" i="1"/>
  <c r="AD74" i="1"/>
  <c r="AD2295" i="1"/>
  <c r="AD1418" i="1"/>
  <c r="AD1289" i="1"/>
  <c r="AD2003" i="1"/>
  <c r="AD1531" i="1"/>
  <c r="AD787" i="1"/>
  <c r="AD516" i="1"/>
  <c r="AD170" i="1"/>
  <c r="AD403" i="1"/>
  <c r="AD55" i="1"/>
  <c r="AD1907" i="1"/>
  <c r="AD2149" i="1"/>
  <c r="AD162" i="1"/>
  <c r="AD446" i="1"/>
  <c r="AD954" i="1"/>
  <c r="AD346" i="1"/>
  <c r="AD2255" i="1"/>
  <c r="AD816" i="1"/>
  <c r="AD1668" i="1"/>
  <c r="AD1634" i="1"/>
  <c r="AD545" i="1"/>
  <c r="AD257" i="1"/>
  <c r="AD1396" i="1"/>
  <c r="AD1133" i="1"/>
  <c r="AD132" i="1"/>
  <c r="AD329" i="1"/>
  <c r="AD1580" i="1"/>
  <c r="AD2316" i="1"/>
  <c r="AD1159" i="1"/>
  <c r="AD1816" i="1"/>
  <c r="AD1551" i="1"/>
  <c r="AD2291" i="1"/>
  <c r="AD819" i="1"/>
  <c r="AD888" i="1"/>
  <c r="AD542" i="1"/>
  <c r="AD344" i="1"/>
  <c r="AD785" i="1"/>
  <c r="AD1549" i="1"/>
  <c r="AD2040" i="1"/>
  <c r="AD2253" i="1"/>
  <c r="AD95" i="1"/>
  <c r="AD636" i="1"/>
  <c r="AD1953" i="1"/>
  <c r="AD1854" i="1"/>
  <c r="AD1889" i="1"/>
  <c r="AD2082" i="1"/>
  <c r="AD2107" i="1"/>
  <c r="AD234" i="1"/>
  <c r="AD731" i="1"/>
  <c r="AD1380" i="1"/>
  <c r="AD2349" i="1"/>
  <c r="AD759" i="1"/>
  <c r="AD1819" i="1"/>
  <c r="AD172" i="1"/>
  <c r="AD1311" i="1"/>
  <c r="AD1139" i="1"/>
  <c r="AD2148" i="1"/>
  <c r="AD305" i="1"/>
  <c r="AD1162" i="1"/>
  <c r="AD400" i="1"/>
  <c r="AD915" i="1"/>
  <c r="AD1766" i="1"/>
  <c r="AD898" i="1"/>
  <c r="AD1454" i="1"/>
  <c r="AD1468" i="1"/>
  <c r="AD1305" i="1"/>
  <c r="AD1211" i="1"/>
  <c r="AD2171" i="1"/>
  <c r="AD426" i="1"/>
  <c r="AD1192" i="1"/>
  <c r="AD1780" i="1"/>
  <c r="AD1561" i="1"/>
  <c r="AD2087" i="1"/>
  <c r="AD852" i="1"/>
  <c r="AD500" i="1"/>
  <c r="AD1620" i="1"/>
  <c r="AD1945" i="1"/>
  <c r="AD116" i="1"/>
  <c r="AD1182" i="1"/>
  <c r="AD2240" i="1"/>
  <c r="AD96" i="1"/>
  <c r="AD799" i="1"/>
  <c r="AD306" i="1"/>
  <c r="AD1924" i="1"/>
  <c r="AD770" i="1"/>
  <c r="AD803" i="1"/>
  <c r="AD1626" i="1"/>
  <c r="AD481" i="1"/>
  <c r="AD273" i="1"/>
  <c r="AD2217" i="1"/>
  <c r="AD1698" i="1"/>
  <c r="AD896" i="1"/>
  <c r="AD428" i="1"/>
  <c r="AD1877" i="1"/>
  <c r="AD1327" i="1"/>
  <c r="AD768" i="1"/>
  <c r="AD2228" i="1"/>
  <c r="AD2049" i="1"/>
  <c r="AD707" i="1"/>
  <c r="AD1157" i="1"/>
  <c r="AD1935" i="1"/>
  <c r="AD1470" i="1"/>
  <c r="AD343" i="1"/>
  <c r="AD1268" i="1"/>
  <c r="AD1752" i="1"/>
  <c r="AD171" i="1"/>
  <c r="AD1505" i="1"/>
  <c r="AD1095" i="1"/>
  <c r="AD1465" i="1"/>
  <c r="AD1560" i="1"/>
  <c r="AD184" i="1"/>
  <c r="AD773" i="1"/>
  <c r="AD846" i="1"/>
  <c r="AD540" i="1"/>
  <c r="AD223" i="1"/>
  <c r="AD508" i="1"/>
  <c r="AD2268" i="1"/>
  <c r="AD1624" i="1"/>
  <c r="AD2032" i="1"/>
  <c r="AD192" i="1"/>
  <c r="AD207" i="1"/>
  <c r="AD1974" i="1"/>
  <c r="AD1450" i="1"/>
  <c r="AD823" i="1"/>
  <c r="AD447" i="1"/>
  <c r="AD367" i="1"/>
  <c r="AD2172" i="1"/>
  <c r="AD1235" i="1"/>
  <c r="AD573" i="1"/>
  <c r="AD2294" i="1"/>
  <c r="AD665" i="1"/>
  <c r="AD444" i="1"/>
  <c r="AD1203" i="1"/>
  <c r="AD741" i="1"/>
  <c r="AD274" i="1"/>
  <c r="AD1392" i="1"/>
  <c r="AD1532" i="1"/>
  <c r="AD1644" i="1"/>
  <c r="AD2131" i="1"/>
  <c r="AD645" i="1"/>
  <c r="AD1280" i="1"/>
  <c r="AD1116" i="1"/>
  <c r="AD1008" i="1"/>
  <c r="AD2213" i="1"/>
  <c r="AD2326" i="1"/>
  <c r="AD386" i="1"/>
  <c r="AD510" i="1"/>
  <c r="AD548" i="1"/>
  <c r="AD1426" i="1"/>
  <c r="AD1166" i="1"/>
  <c r="AD2329" i="1"/>
  <c r="AD2012" i="1"/>
  <c r="AD628" i="1"/>
  <c r="AD1590" i="1"/>
  <c r="AD2004" i="1"/>
  <c r="AD703" i="1"/>
  <c r="AD2167" i="1"/>
  <c r="AD953" i="1"/>
  <c r="AD1767" i="1"/>
  <c r="AD688" i="1"/>
  <c r="AD1891" i="1"/>
  <c r="AD291" i="1"/>
  <c r="AD2252" i="1"/>
  <c r="AD468" i="1"/>
  <c r="AD161" i="1"/>
  <c r="AD856" i="1"/>
  <c r="AD2008" i="1"/>
  <c r="AD934" i="1"/>
  <c r="AD613" i="1"/>
  <c r="AD32" i="1"/>
  <c r="AD1659" i="1"/>
  <c r="AD1277" i="1"/>
  <c r="AD1597" i="1"/>
  <c r="AD1214" i="1"/>
  <c r="AD967" i="1"/>
  <c r="AD437" i="1"/>
  <c r="AD986" i="1"/>
  <c r="AD1206" i="1"/>
  <c r="AD1546" i="1"/>
  <c r="AD2065" i="1"/>
  <c r="AD2063" i="1"/>
  <c r="AD1838" i="1"/>
  <c r="AD485" i="1"/>
  <c r="AD438" i="1"/>
  <c r="AD375" i="1"/>
  <c r="AD514" i="1"/>
  <c r="AD1293" i="1"/>
  <c r="AD232" i="1"/>
  <c r="AD1808" i="1"/>
  <c r="AD1506" i="1"/>
  <c r="AD910" i="1"/>
  <c r="AD168" i="1"/>
  <c r="AD1738" i="1"/>
  <c r="AD2184" i="1"/>
  <c r="AD1301" i="1"/>
  <c r="AD299" i="1"/>
  <c r="AD56" i="1"/>
  <c r="AD1755" i="1"/>
  <c r="AD566" i="1"/>
  <c r="AD1926" i="1"/>
  <c r="AD1431" i="1"/>
  <c r="AD2128" i="1"/>
  <c r="AD2073" i="1"/>
  <c r="AD1369" i="1"/>
  <c r="AD1006" i="1"/>
  <c r="AD2169" i="1"/>
  <c r="AD2225" i="1"/>
  <c r="AD772" i="1"/>
  <c r="AD1376" i="1"/>
  <c r="AD256" i="1"/>
  <c r="AD1574" i="1"/>
  <c r="AD1648" i="1"/>
  <c r="AD1567" i="1"/>
  <c r="AD1387" i="1"/>
  <c r="AD1589" i="1"/>
  <c r="AD1899" i="1"/>
  <c r="AD1169" i="1"/>
  <c r="AD565" i="1"/>
  <c r="AD2363" i="1"/>
  <c r="AD2351" i="1"/>
  <c r="AD1309" i="1"/>
  <c r="AD2210" i="1"/>
  <c r="AD828" i="1"/>
  <c r="AD1275" i="1"/>
  <c r="AD614" i="1"/>
  <c r="AD1230" i="1"/>
  <c r="AD429" i="1"/>
  <c r="AD1869" i="1"/>
  <c r="AD414" i="1"/>
  <c r="AD1265" i="1"/>
  <c r="AD311" i="1"/>
  <c r="AD388" i="1"/>
  <c r="AD1393" i="1"/>
  <c r="AD1794" i="1"/>
  <c r="AD2330" i="1"/>
  <c r="AD245" i="1"/>
  <c r="AD1092" i="1"/>
  <c r="AD937" i="1"/>
  <c r="AD1650" i="1"/>
  <c r="AD1105" i="1"/>
  <c r="AD2284" i="1"/>
  <c r="AD2086" i="1"/>
  <c r="AD1334" i="1"/>
  <c r="AD1135" i="1"/>
  <c r="AD1517" i="1"/>
  <c r="AD998" i="1"/>
  <c r="AD355" i="1"/>
  <c r="AD1078" i="1"/>
  <c r="AD1523" i="1"/>
  <c r="AD1252" i="1"/>
  <c r="AD2270" i="1"/>
  <c r="AD1687" i="1"/>
  <c r="AD742" i="1"/>
  <c r="AD1749" i="1"/>
  <c r="AD610" i="1"/>
  <c r="AD1073" i="1"/>
  <c r="AD13" i="1"/>
  <c r="AD1844" i="1"/>
  <c r="AD1390" i="1"/>
  <c r="AD2081" i="1"/>
  <c r="AD2247" i="1"/>
  <c r="AD527" i="1"/>
  <c r="AD1881" i="1"/>
  <c r="AD2129" i="1"/>
  <c r="AD800" i="1"/>
  <c r="AD1239" i="1"/>
  <c r="AD602" i="1"/>
  <c r="AD2126" i="1"/>
  <c r="AD2037" i="1"/>
  <c r="AD1282" i="1"/>
  <c r="AD276" i="1"/>
  <c r="AD11" i="1"/>
  <c r="AD1979" i="1"/>
  <c r="AD503" i="1"/>
  <c r="AD2108" i="1"/>
  <c r="AD725" i="1"/>
  <c r="AD455" i="1"/>
  <c r="AD451" i="1"/>
  <c r="AD2010" i="1"/>
  <c r="AD2035" i="1"/>
  <c r="AD128" i="1"/>
  <c r="AD925" i="1"/>
  <c r="AD835" i="1"/>
  <c r="AD271" i="1"/>
  <c r="AD574" i="1"/>
  <c r="AD112" i="1"/>
  <c r="AD604" i="1"/>
  <c r="AD534" i="1"/>
  <c r="AD1728" i="1"/>
  <c r="AD1879" i="1"/>
  <c r="AD1381" i="1"/>
  <c r="AD563" i="1"/>
  <c r="AD518" i="1"/>
  <c r="AD2340" i="1"/>
  <c r="AD227" i="1"/>
  <c r="AD1058" i="1"/>
  <c r="AD2103" i="1"/>
  <c r="AD1223" i="1"/>
  <c r="AD1628" i="1"/>
  <c r="AD547" i="1"/>
  <c r="AD1836" i="1"/>
  <c r="AD219" i="1"/>
  <c r="AD1958" i="1"/>
  <c r="AD2164" i="1"/>
  <c r="AD410" i="1"/>
  <c r="AD1661" i="1"/>
  <c r="AD1176" i="1"/>
  <c r="AD2124" i="1"/>
  <c r="AD98" i="1"/>
  <c r="AD993" i="1"/>
  <c r="AD1596" i="1"/>
  <c r="AD697" i="1"/>
  <c r="AD2226" i="1"/>
  <c r="AD53" i="1"/>
  <c r="AD586" i="1"/>
  <c r="AD2093" i="1"/>
  <c r="AD252" i="1"/>
  <c r="AD875" i="1"/>
  <c r="AD1160" i="1"/>
  <c r="AD941" i="1"/>
  <c r="AD18" i="1"/>
  <c r="AD1781" i="1"/>
  <c r="AD1853" i="1"/>
  <c r="AD2083" i="1"/>
  <c r="AD1388" i="1"/>
  <c r="AD1492" i="1"/>
  <c r="AD147" i="1"/>
  <c r="AD552" i="1"/>
  <c r="AD932" i="1"/>
  <c r="AD237" i="1"/>
  <c r="AD1941" i="1"/>
  <c r="AD1544" i="1"/>
  <c r="AD1774" i="1"/>
  <c r="AD1276" i="1"/>
  <c r="AD380" i="1"/>
  <c r="AD664" i="1"/>
  <c r="AD173" i="1"/>
  <c r="AD2191" i="1"/>
  <c r="AD1155" i="1"/>
  <c r="AD1177" i="1"/>
  <c r="AD1559" i="1"/>
  <c r="AD1315" i="1"/>
  <c r="AD1527" i="1"/>
  <c r="AD1332" i="1"/>
  <c r="AD1318" i="1"/>
  <c r="AD2137" i="1"/>
  <c r="AD1257" i="1"/>
  <c r="AD328" i="1"/>
  <c r="AD474" i="1"/>
  <c r="AD1886" i="1"/>
  <c r="AD1557" i="1"/>
  <c r="AD784" i="1"/>
  <c r="AD2068" i="1"/>
  <c r="AD1656" i="1"/>
  <c r="AD1651" i="1"/>
  <c r="AD1367" i="1"/>
  <c r="AD882" i="1"/>
  <c r="AD1786" i="1"/>
  <c r="AD1998" i="1"/>
  <c r="AD1259" i="1"/>
  <c r="AD513" i="1"/>
  <c r="AD1830" i="1"/>
  <c r="AD165" i="1"/>
  <c r="AD982" i="1"/>
  <c r="AD1466" i="1"/>
  <c r="AD1788" i="1"/>
  <c r="AD2064" i="1"/>
  <c r="AD453" i="1"/>
  <c r="AD1600" i="1"/>
  <c r="AD1479" i="1"/>
  <c r="AD401" i="1"/>
  <c r="AD1291" i="1"/>
  <c r="AD2000" i="1"/>
  <c r="AD212" i="1"/>
  <c r="AD820" i="1"/>
  <c r="AD1295" i="1"/>
  <c r="AD445" i="1"/>
  <c r="AD2071" i="1"/>
  <c r="AD559" i="1"/>
  <c r="AD471" i="1"/>
  <c r="AD217" i="1"/>
  <c r="AD1497" i="1"/>
  <c r="AD231" i="1"/>
  <c r="AD1629" i="1"/>
  <c r="AD1652" i="1"/>
  <c r="AD1663" i="1"/>
  <c r="AD1339" i="1"/>
  <c r="AD175" i="1"/>
  <c r="AD17" i="1"/>
  <c r="AD1090" i="1"/>
  <c r="AD987" i="1"/>
  <c r="AD894" i="1"/>
  <c r="AD10" i="1"/>
  <c r="AD2321" i="1"/>
  <c r="AD1873" i="1"/>
  <c r="AD1785" i="1"/>
  <c r="AD782" i="1"/>
  <c r="AD2238" i="1"/>
  <c r="AD1091" i="1"/>
  <c r="AD2144" i="1"/>
  <c r="AD752" i="1"/>
  <c r="AD865" i="1"/>
  <c r="AD198" i="1"/>
  <c r="AD1447" i="1"/>
  <c r="AD2224" i="1"/>
  <c r="AD1670" i="1"/>
  <c r="AD2015" i="1"/>
  <c r="AD381" i="1"/>
  <c r="AD1633" i="1"/>
  <c r="AD58" i="1"/>
  <c r="AD695" i="1"/>
  <c r="AD1939" i="1"/>
  <c r="AD531" i="1"/>
  <c r="AD2089" i="1"/>
  <c r="AD1057" i="1"/>
  <c r="AD1024" i="1"/>
  <c r="AD658" i="1"/>
  <c r="AD2132" i="1"/>
  <c r="AD188" i="1"/>
  <c r="AD2242" i="1"/>
  <c r="AD2161" i="1"/>
  <c r="AD101" i="1"/>
  <c r="AD2254" i="1"/>
  <c r="AD1887" i="1"/>
  <c r="AD272" i="1"/>
  <c r="AD1117" i="1"/>
  <c r="AD52" i="1"/>
  <c r="AD1988" i="1"/>
  <c r="AD122" i="1"/>
  <c r="AD151" i="1"/>
  <c r="AD2174" i="1"/>
  <c r="AD365" i="1"/>
  <c r="AD1801" i="1"/>
  <c r="AD2014" i="1"/>
  <c r="AD1194" i="1"/>
  <c r="AD1131" i="1"/>
  <c r="AD1520" i="1"/>
  <c r="AD512" i="1"/>
  <c r="AD304" i="1"/>
  <c r="AD251" i="1"/>
  <c r="AD1055" i="1"/>
  <c r="AD2070" i="1"/>
  <c r="AD793" i="1"/>
  <c r="AD2006" i="1"/>
  <c r="AD1997" i="1"/>
  <c r="AD1722" i="1"/>
  <c r="AD2166" i="1"/>
  <c r="AD374" i="1"/>
  <c r="AD1258" i="1"/>
  <c r="AD872" i="1"/>
  <c r="AD2282" i="1"/>
  <c r="AD520" i="1"/>
  <c r="AD509" i="1"/>
  <c r="AD339" i="1"/>
  <c r="AD1045" i="1"/>
  <c r="AD756" i="1"/>
  <c r="AD1809" i="1"/>
  <c r="AD244" i="1"/>
  <c r="AD739" i="1"/>
  <c r="AD67" i="1"/>
  <c r="AD1702" i="1"/>
  <c r="AD919" i="1"/>
  <c r="AD2190" i="1"/>
  <c r="AD1825" i="1"/>
  <c r="AD1341" i="1"/>
  <c r="AD333" i="1"/>
  <c r="AD484" i="1"/>
  <c r="AD1511" i="1"/>
  <c r="AD51" i="1"/>
  <c r="AD123" i="1"/>
  <c r="AD1579" i="1"/>
  <c r="AD831" i="1"/>
  <c r="AD1322" i="1"/>
  <c r="AD1732" i="1"/>
  <c r="AD493" i="1"/>
  <c r="AD2197" i="1"/>
  <c r="AD287" i="1"/>
  <c r="AD420" i="1"/>
  <c r="AD99" i="1"/>
  <c r="AD23" i="1"/>
  <c r="AD567" i="1"/>
  <c r="AD1835" i="1"/>
  <c r="AD1437" i="1"/>
  <c r="AD1414" i="1"/>
  <c r="AD1726" i="1"/>
  <c r="AD2021" i="1"/>
  <c r="AD308" i="1"/>
  <c r="AD719" i="1"/>
  <c r="AD2178" i="1"/>
  <c r="AD1241" i="1"/>
  <c r="AD488" i="1"/>
  <c r="AD1143" i="1"/>
  <c r="AD366" i="1"/>
  <c r="AD2029" i="1"/>
  <c r="AD2165" i="1"/>
  <c r="AD1515" i="1"/>
  <c r="AD555" i="1"/>
  <c r="AD2342" i="1"/>
  <c r="AD2220" i="1"/>
  <c r="AD504" i="1"/>
  <c r="AD1294" i="1"/>
  <c r="AD2150" i="1"/>
  <c r="AD1725" i="1"/>
  <c r="AD409" i="1"/>
  <c r="AD535" i="1"/>
  <c r="AD2205" i="1"/>
  <c r="AD1153" i="1"/>
  <c r="AD1394" i="1"/>
  <c r="AD1947" i="1"/>
  <c r="AD21" i="1"/>
  <c r="AD1807" i="1"/>
  <c r="AD2185" i="1"/>
  <c r="AD1335" i="1"/>
  <c r="AD804" i="1"/>
  <c r="AD758" i="1"/>
  <c r="AD2236" i="1"/>
  <c r="AD1843" i="1"/>
  <c r="AD2279" i="1"/>
  <c r="AD558" i="1"/>
  <c r="AD2192" i="1"/>
  <c r="AD1727" i="1"/>
  <c r="AD920" i="1"/>
  <c r="AD1606" i="1"/>
  <c r="AD1756" i="1"/>
  <c r="AD2075" i="1"/>
  <c r="AD221" i="1"/>
  <c r="AD1496" i="1"/>
  <c r="AD1742" i="1"/>
  <c r="AD609" i="1"/>
  <c r="AD211" i="1"/>
  <c r="AD70" i="1"/>
  <c r="AD15" i="1"/>
  <c r="AD422" i="1"/>
  <c r="AD1569" i="1"/>
  <c r="AD668" i="1"/>
  <c r="AD1179" i="1"/>
  <c r="AD1545" i="1"/>
  <c r="AD1323" i="1"/>
  <c r="AD1770" i="1"/>
  <c r="AD1795" i="1"/>
  <c r="AD439" i="1"/>
  <c r="AD738" i="1"/>
  <c r="AD2112" i="1"/>
  <c r="AD442" i="1"/>
  <c r="AD1150" i="1"/>
  <c r="AD2301" i="1"/>
  <c r="AD1829" i="1"/>
  <c r="AD1880" i="1"/>
  <c r="AD1782" i="1"/>
  <c r="AD886" i="1"/>
  <c r="AD1917" i="1"/>
  <c r="AD2292" i="1"/>
  <c r="AD1513" i="1"/>
  <c r="AD1850" i="1"/>
  <c r="AD1351" i="1"/>
  <c r="AD1303" i="1"/>
  <c r="AD926" i="1"/>
  <c r="AD963" i="1"/>
  <c r="AD659" i="1"/>
  <c r="AD1136" i="1"/>
  <c r="AD1657" i="1"/>
  <c r="AD164" i="1"/>
  <c r="AD2259" i="1"/>
  <c r="AD1965" i="1"/>
  <c r="AD971" i="1"/>
  <c r="AD1483" i="1"/>
  <c r="AD1642" i="1"/>
  <c r="AD143" i="1"/>
  <c r="AD1210" i="1"/>
  <c r="AD2207" i="1"/>
  <c r="AD877" i="1"/>
  <c r="AD1821" i="1"/>
  <c r="AD1611" i="1"/>
  <c r="AD1872" i="1"/>
  <c r="AD1263" i="1"/>
  <c r="AD646" i="1"/>
  <c r="AD1712" i="1"/>
  <c r="AD1238" i="1"/>
  <c r="AD672" i="1"/>
  <c r="AD2219" i="1"/>
  <c r="AD1065" i="1"/>
  <c r="AD303" i="1"/>
  <c r="AD1608" i="1"/>
  <c r="AD2227" i="1"/>
  <c r="AD580" i="1"/>
  <c r="AD2187" i="1"/>
  <c r="AD2163" i="1"/>
  <c r="AD873" i="1"/>
  <c r="AD1330" i="1"/>
  <c r="AD47" i="1"/>
  <c r="AD494" i="1"/>
  <c r="AD1338" i="1"/>
  <c r="AD979" i="1"/>
  <c r="AD1802" i="1"/>
  <c r="AD702" i="1"/>
  <c r="AD113" i="1"/>
  <c r="AD352" i="1"/>
  <c r="AD848" i="1"/>
  <c r="AD230" i="1"/>
  <c r="AD2127" i="1"/>
  <c r="AD1775" i="1"/>
  <c r="AD2354" i="1"/>
  <c r="AD1446" i="1"/>
  <c r="AD1421" i="1"/>
  <c r="AD216" i="1"/>
  <c r="AD1543" i="1"/>
  <c r="AD1818" i="1"/>
  <c r="AD1932" i="1"/>
  <c r="AD2233" i="1"/>
  <c r="AD2179" i="1"/>
  <c r="AD2328" i="1"/>
  <c r="AD1364" i="1"/>
  <c r="AD2140" i="1"/>
  <c r="AD2111" i="1"/>
  <c r="AD371" i="1"/>
  <c r="AD1281" i="1"/>
  <c r="AD2017" i="1"/>
  <c r="AD1188" i="1"/>
  <c r="AD1365" i="1"/>
  <c r="AD1993" i="1"/>
  <c r="AD1754" i="1"/>
  <c r="AD2277" i="1"/>
  <c r="AD1346" i="1"/>
  <c r="AD432" i="1"/>
  <c r="AD69" i="1"/>
  <c r="AD309" i="1"/>
  <c r="AD2332" i="1"/>
  <c r="AD376" i="1"/>
  <c r="AD124" i="1"/>
  <c r="AD1848" i="1"/>
  <c r="AD1181" i="1"/>
  <c r="AD1005" i="1"/>
  <c r="AD814" i="1"/>
  <c r="AD2286" i="1"/>
  <c r="AD1314" i="1"/>
  <c r="AD673" i="1"/>
  <c r="AD1061" i="1"/>
  <c r="AD1851" i="1"/>
  <c r="AD2266" i="1"/>
  <c r="AD1417" i="1"/>
  <c r="AD141" i="1"/>
  <c r="AD1916" i="1"/>
  <c r="AD255" i="1"/>
  <c r="AD1665" i="1"/>
  <c r="AD1467" i="1"/>
  <c r="AD103" i="1"/>
  <c r="AD261" i="1"/>
  <c r="AD2038" i="1"/>
  <c r="AD178" i="1"/>
  <c r="AD200" i="1"/>
  <c r="AD661" i="1"/>
  <c r="AD681" i="1"/>
  <c r="AD1456" i="1"/>
  <c r="AD120" i="1"/>
  <c r="AD808" i="1"/>
  <c r="AD159" i="1"/>
  <c r="AD997" i="1"/>
  <c r="AD459" i="1"/>
  <c r="AD630" i="1"/>
  <c r="AD1397" i="1"/>
  <c r="AD1508" i="1"/>
  <c r="AD1102" i="1"/>
  <c r="AD1519" i="1"/>
  <c r="AD794" i="1"/>
  <c r="AD1824" i="1"/>
  <c r="AD795" i="1"/>
  <c r="AD267" i="1"/>
  <c r="AD1792" i="1"/>
  <c r="AD1852" i="1"/>
  <c r="AD196" i="1"/>
  <c r="AD1535" i="1"/>
  <c r="AD1047" i="1"/>
  <c r="AD1995" i="1"/>
  <c r="AD1286" i="1"/>
  <c r="AD1871" i="1"/>
  <c r="AD1630" i="1"/>
  <c r="AD29" i="1"/>
  <c r="AD893" i="1"/>
  <c r="AD270" i="1"/>
  <c r="AD1507" i="1"/>
  <c r="AD1228" i="1"/>
  <c r="AD923" i="1"/>
  <c r="AD2315" i="1"/>
  <c r="AD1751" i="1"/>
  <c r="AD1457" i="1"/>
  <c r="AD1594" i="1"/>
  <c r="AD526" i="1"/>
  <c r="AD723" i="1"/>
  <c r="AD478" i="1"/>
  <c r="AD1148" i="1"/>
  <c r="AD356" i="1"/>
  <c r="AD1823" i="1"/>
  <c r="AD193" i="1"/>
  <c r="AD2180" i="1"/>
  <c r="AD1759" i="1"/>
  <c r="AD1607" i="1"/>
  <c r="AD930" i="1"/>
  <c r="AD1279" i="1"/>
  <c r="AD68" i="1"/>
  <c r="AD1604" i="1"/>
  <c r="AD639" i="1"/>
  <c r="AD642" i="1"/>
  <c r="AD634" i="1"/>
  <c r="AD2211" i="1"/>
  <c r="AD1440" i="1"/>
  <c r="AD228" i="1"/>
  <c r="AD1541" i="1"/>
  <c r="AD1813" i="1"/>
  <c r="AD682" i="1"/>
  <c r="AD1721" i="1"/>
  <c r="AD1059" i="1"/>
  <c r="AD2062" i="1"/>
  <c r="AD1337" i="1"/>
  <c r="AD2036" i="1"/>
  <c r="AD2359" i="1"/>
  <c r="AD26" i="1"/>
  <c r="AD641" i="1"/>
  <c r="AD1994" i="1"/>
  <c r="AD294" i="1"/>
  <c r="AD2019" i="1"/>
  <c r="AD1000" i="1"/>
  <c r="AD771" i="1"/>
  <c r="AD63" i="1"/>
  <c r="AD699" i="1"/>
  <c r="AD631" i="1"/>
  <c r="AD1026" i="1"/>
  <c r="AD626" i="1"/>
  <c r="AD675" i="1"/>
  <c r="AD2209" i="1"/>
  <c r="AD1678" i="1"/>
  <c r="AD1163" i="1"/>
  <c r="AD2085" i="1"/>
  <c r="AD1302" i="1"/>
  <c r="AD650" i="1"/>
  <c r="AD2011" i="1"/>
  <c r="AD1729" i="1"/>
  <c r="AD1101" i="1"/>
  <c r="AD1684" i="1"/>
  <c r="AD1908" i="1"/>
  <c r="AD1996" i="1"/>
  <c r="AD82" i="1"/>
  <c r="AD951" i="1"/>
  <c r="AD2318" i="1"/>
  <c r="AD837" i="1"/>
  <c r="AD2208" i="1"/>
  <c r="AD1949" i="1"/>
  <c r="AD1427" i="1"/>
  <c r="AD1981" i="1"/>
  <c r="AD1221" i="1"/>
  <c r="AD863" i="1"/>
  <c r="AD1087" i="1"/>
  <c r="AD316" i="1"/>
  <c r="AD1225" i="1"/>
  <c r="AD2067" i="1"/>
  <c r="AD2054" i="1"/>
  <c r="AD539" i="1"/>
  <c r="AD2331" i="1"/>
  <c r="AD2324" i="1"/>
  <c r="AD1685" i="1"/>
  <c r="AD983" i="1"/>
  <c r="AD564" i="1"/>
  <c r="AD1226" i="1"/>
  <c r="AD1149" i="1"/>
  <c r="AD623" i="1"/>
  <c r="AD857" i="1"/>
  <c r="AD1129" i="1"/>
  <c r="AD462" i="1"/>
  <c r="AD1586" i="1"/>
  <c r="AD2141" i="1"/>
  <c r="AD1883" i="1"/>
  <c r="AD1516" i="1"/>
  <c r="AD1863" i="1"/>
  <c r="AD985" i="1"/>
  <c r="AD519" i="1"/>
  <c r="AD1677" i="1"/>
  <c r="AD1232" i="1"/>
  <c r="AD1963" i="1"/>
  <c r="AD1954" i="1"/>
  <c r="AD111" i="1"/>
  <c r="AD874" i="1"/>
  <c r="AD2355" i="1"/>
  <c r="AD2001" i="1"/>
  <c r="AD1272" i="1"/>
  <c r="AD1445" i="1"/>
  <c r="AD833" i="1"/>
  <c r="AD711" i="1"/>
  <c r="AD489" i="1"/>
  <c r="AD407" i="1"/>
  <c r="AD578" i="1"/>
  <c r="AD713" i="1"/>
  <c r="AD110" i="1"/>
  <c r="AD2345" i="1"/>
  <c r="AD312" i="1"/>
  <c r="AD314" i="1"/>
  <c r="AD269" i="1"/>
  <c r="AD913" i="1"/>
  <c r="AD1438" i="1"/>
  <c r="AD2053" i="1"/>
  <c r="AD2027" i="1"/>
  <c r="AD2101" i="1"/>
  <c r="AD163" i="1"/>
  <c r="AD1292" i="1"/>
  <c r="AD869" i="1"/>
  <c r="AD1266" i="1"/>
  <c r="AD2353" i="1"/>
  <c r="AD649" i="1"/>
  <c r="AD148" i="1"/>
  <c r="AD2281" i="1"/>
  <c r="AD1222" i="1"/>
  <c r="AD1428" i="1"/>
  <c r="AD1340" i="1"/>
  <c r="AD394" i="1"/>
  <c r="AD2352" i="1"/>
  <c r="AD2313" i="1"/>
  <c r="AD766" i="1"/>
  <c r="AD2120" i="1"/>
  <c r="AD1425" i="1"/>
  <c r="AD279" i="1"/>
  <c r="AD1164" i="1"/>
  <c r="AD2084" i="1"/>
  <c r="AD750" i="1"/>
  <c r="AD683" i="1"/>
  <c r="AD2212" i="1"/>
  <c r="AD838" i="1"/>
  <c r="AD264" i="1"/>
  <c r="AD2319" i="1"/>
  <c r="AD928" i="1"/>
  <c r="AD2199" i="1"/>
  <c r="AD1688" i="1"/>
  <c r="AD1307" i="1"/>
  <c r="AD1695" i="1"/>
  <c r="AD1308" i="1"/>
  <c r="AD995" i="1"/>
  <c r="AD962" i="1"/>
  <c r="AD1779" i="1"/>
  <c r="AD640" i="1"/>
  <c r="AD1617" i="1"/>
  <c r="AD991" i="1"/>
  <c r="AD1956" i="1"/>
  <c r="AD2264" i="1"/>
  <c r="AD1383" i="1"/>
  <c r="AD1290" i="1"/>
  <c r="AD1913" i="1"/>
  <c r="AD1737" i="1"/>
  <c r="AD1080" i="1"/>
  <c r="AD2028" i="1"/>
  <c r="AD1504" i="1"/>
  <c r="AD867" i="1"/>
  <c r="AD2122" i="1"/>
  <c r="AD1485" i="1"/>
  <c r="AD617" i="1"/>
  <c r="AD1578" i="1"/>
  <c r="AD760" i="1"/>
  <c r="AD1415" i="1"/>
  <c r="AD1573" i="1"/>
  <c r="AD2218" i="1"/>
  <c r="AD858" i="1"/>
  <c r="AD977" i="1"/>
  <c r="AD265" i="1"/>
  <c r="AD949" i="1"/>
  <c r="AD1631" i="1"/>
  <c r="AD125" i="1"/>
  <c r="AD1622" i="1"/>
  <c r="AD1524" i="1"/>
  <c r="AD1242" i="1"/>
  <c r="AD843" i="1"/>
  <c r="AD2288" i="1"/>
  <c r="AD2206" i="1"/>
  <c r="AD698" i="1"/>
  <c r="AD2023" i="1"/>
  <c r="AD209" i="1"/>
  <c r="AD108" i="1"/>
  <c r="AD2143" i="1"/>
  <c r="AD9" i="1"/>
  <c r="AD1602" i="1"/>
  <c r="AD2116" i="1"/>
  <c r="AD289" i="1"/>
  <c r="AD2076" i="1"/>
  <c r="AD644" i="1"/>
  <c r="AD826" i="1"/>
  <c r="AD1208" i="1"/>
  <c r="AD1310" i="1"/>
  <c r="AD2118" i="1"/>
  <c r="AD176" i="1"/>
  <c r="AD2365" i="1"/>
  <c r="AD2133" i="1"/>
  <c r="AD1845" i="1"/>
  <c r="AD1528" i="1"/>
  <c r="AD709" i="1"/>
  <c r="AD880" i="1"/>
  <c r="AD889" i="1"/>
  <c r="AD822" i="1"/>
  <c r="AD452" i="1"/>
  <c r="AD1667" i="1"/>
  <c r="AD1144" i="1"/>
  <c r="AD1270" i="1"/>
  <c r="AD805" i="1"/>
  <c r="AD1605" i="1"/>
  <c r="AD1494" i="1"/>
  <c r="AD1862" i="1"/>
  <c r="AD2194" i="1"/>
  <c r="AD2244" i="1"/>
  <c r="AD943" i="1"/>
  <c r="AD2105" i="1"/>
  <c r="AD1076" i="1"/>
  <c r="AD181" i="1"/>
  <c r="AD1735" i="1"/>
  <c r="AD1619" i="1"/>
  <c r="AD1615" i="1"/>
  <c r="AD2158" i="1"/>
  <c r="AD1434" i="1"/>
  <c r="AD1172" i="1"/>
  <c r="AD1673" i="1"/>
  <c r="AD2196" i="1"/>
  <c r="AD1764" i="1"/>
  <c r="AD1355" i="1"/>
  <c r="AD222" i="1"/>
  <c r="AD2189" i="1"/>
  <c r="AD1556" i="1"/>
  <c r="AD2289" i="1"/>
  <c r="AD1689" i="1"/>
  <c r="AD1036" i="1"/>
  <c r="AD1429" i="1"/>
  <c r="AD1032" i="1"/>
  <c r="AD1190" i="1"/>
  <c r="AD2018" i="1"/>
  <c r="AD1800" i="1"/>
  <c r="AD417" i="1"/>
  <c r="AD1859" i="1"/>
  <c r="AD2051" i="1"/>
  <c r="AD302" i="1"/>
  <c r="AD186" i="1"/>
  <c r="AD2280" i="1"/>
  <c r="AD1042" i="1"/>
  <c r="AD2134" i="1"/>
  <c r="AD2110" i="1"/>
  <c r="AD1957" i="1"/>
  <c r="AD235" i="1"/>
  <c r="AD1747" i="1"/>
  <c r="AD1643" i="1"/>
  <c r="AD1191" i="1"/>
  <c r="AD1676" i="1"/>
  <c r="AD268" i="1"/>
  <c r="AD2274" i="1"/>
  <c r="AD1386" i="1"/>
  <c r="AD905" i="1"/>
  <c r="AD169" i="1"/>
  <c r="AD418" i="1"/>
  <c r="AD1336" i="1"/>
  <c r="AD570" i="1"/>
  <c r="AD726" i="1"/>
  <c r="AD605" i="1"/>
  <c r="AD904" i="1"/>
  <c r="AD319" i="1"/>
  <c r="AD341" i="1"/>
  <c r="AD958" i="1"/>
  <c r="AD525" i="1"/>
  <c r="AD1284" i="1"/>
  <c r="AD2091" i="1"/>
  <c r="AD1459" i="1"/>
  <c r="AD860" i="1"/>
  <c r="AD1769" i="1"/>
  <c r="AD1584" i="1"/>
  <c r="AD2338" i="1"/>
  <c r="AD16" i="1"/>
  <c r="AD717" i="1"/>
  <c r="AD1601" i="1"/>
  <c r="AD301" i="1"/>
  <c r="AD1320" i="1"/>
  <c r="AD2034" i="1"/>
  <c r="AD956" i="1"/>
  <c r="AD2156" i="1"/>
  <c r="AD1588" i="1"/>
  <c r="AD2142" i="1"/>
  <c r="AD1025" i="1"/>
  <c r="AD109" i="1"/>
  <c r="AD970" i="1"/>
  <c r="AD1368" i="1"/>
  <c r="AD577" i="1"/>
  <c r="AD861" i="1"/>
  <c r="AD456" i="1"/>
  <c r="AD2278" i="1"/>
  <c r="AD1123" i="1"/>
  <c r="AD1875" i="1"/>
  <c r="AD632" i="1"/>
  <c r="AD1915" i="1"/>
  <c r="AD1901" i="1"/>
  <c r="AD1653" i="1"/>
  <c r="AD1127" i="1"/>
  <c r="AD39" i="1"/>
  <c r="AD1269" i="1"/>
  <c r="AD1439" i="1"/>
  <c r="AD1638" i="1"/>
  <c r="AD1537" i="1"/>
  <c r="AD921" i="1"/>
  <c r="AD1797" i="1"/>
  <c r="AD1847" i="1"/>
  <c r="AD700" i="1"/>
  <c r="AD2361" i="1"/>
  <c r="AD796" i="1"/>
  <c r="AD1052" i="1"/>
  <c r="AD1215" i="1"/>
  <c r="AD1716" i="1"/>
  <c r="AD657" i="1"/>
  <c r="AD2231" i="1"/>
  <c r="AD862" i="1"/>
  <c r="AD1205" i="1"/>
  <c r="AD1817" i="1"/>
  <c r="AD2080" i="1"/>
  <c r="AD1187" i="1"/>
  <c r="AD353" i="1"/>
  <c r="AD1198" i="1"/>
  <c r="AD464" i="1"/>
  <c r="AD2047" i="1"/>
  <c r="AD2175" i="1"/>
  <c r="AD583" i="1"/>
  <c r="AD1085" i="1"/>
  <c r="AD119" i="1"/>
  <c r="AD1256" i="1"/>
  <c r="AD282" i="1"/>
  <c r="AD1433" i="1"/>
  <c r="AD1610" i="1"/>
  <c r="AD1012" i="1"/>
  <c r="AD1100" i="1"/>
  <c r="AD1548" i="1"/>
  <c r="AD1199" i="1"/>
  <c r="AD1378" i="1"/>
  <c r="AD1980" i="1"/>
  <c r="AD1419" i="1"/>
  <c r="AD1918" i="1"/>
  <c r="AD2100" i="1"/>
  <c r="AD2273" i="1"/>
  <c r="AD392" i="1"/>
  <c r="AD2157" i="1"/>
  <c r="AD1107" i="1"/>
  <c r="AD1787" i="1"/>
  <c r="AD1103" i="1"/>
  <c r="AD1674" i="1"/>
  <c r="AD378" i="1"/>
  <c r="AD1841" i="1"/>
  <c r="AD1027" i="1"/>
  <c r="AD1582" i="1"/>
  <c r="AD1363" i="1"/>
  <c r="AD2237" i="1"/>
  <c r="AD502" i="1"/>
  <c r="AD1937" i="1"/>
  <c r="AD914" i="1"/>
  <c r="AD361" i="1"/>
  <c r="AD1424" i="1"/>
  <c r="AD786" i="1"/>
  <c r="AD83" i="1"/>
  <c r="AD283" i="1"/>
  <c r="AD1912" i="1"/>
  <c r="AD866" i="1"/>
  <c r="AD1509" i="1"/>
  <c r="AD1539" i="1"/>
  <c r="AD2312" i="1"/>
  <c r="AD2350" i="1"/>
  <c r="AD1500" i="1"/>
  <c r="AD1071" i="1"/>
  <c r="AD1366" i="1"/>
  <c r="AD397" i="1"/>
  <c r="AD2325" i="1"/>
  <c r="AD780" i="1"/>
  <c r="AD14" i="1"/>
  <c r="AD1982" i="1"/>
  <c r="AD1812" i="1"/>
  <c r="AD845" i="1"/>
  <c r="AD372" i="1"/>
  <c r="AD669" i="1"/>
  <c r="AD402" i="1"/>
  <c r="AD691" i="1"/>
  <c r="AD1120" i="1"/>
  <c r="AD1874" i="1"/>
  <c r="AD1977" i="1"/>
  <c r="AD1398" i="1"/>
  <c r="AD727" i="1"/>
  <c r="AD1803" i="1"/>
  <c r="AD1472" i="1"/>
  <c r="AD2170" i="1"/>
  <c r="AD338" i="1"/>
  <c r="AD522" i="1"/>
  <c r="AD959" i="1"/>
  <c r="AD584" i="1"/>
  <c r="AD1038" i="1"/>
  <c r="AD1919" i="1"/>
  <c r="AD1710" i="1"/>
  <c r="AD2119" i="1"/>
  <c r="AD1106" i="1"/>
  <c r="AD220" i="1"/>
  <c r="AD472" i="1"/>
  <c r="AD549" i="1"/>
  <c r="AD973" i="1"/>
  <c r="AD1406" i="1"/>
  <c r="AD155" i="1"/>
  <c r="AD975" i="1"/>
  <c r="AD569" i="1"/>
  <c r="AD1943" i="1"/>
  <c r="AD2308" i="1"/>
  <c r="AD174" i="1"/>
  <c r="AD1888" i="1"/>
  <c r="AD433" i="1"/>
  <c r="AD1170" i="1"/>
  <c r="AD2314" i="1"/>
  <c r="AD137" i="1"/>
  <c r="AD75" i="1"/>
  <c r="AD194" i="1"/>
  <c r="AD1713" i="1"/>
  <c r="AD594" i="1"/>
  <c r="AD359" i="1"/>
  <c r="AD876" i="1"/>
  <c r="AD2322" i="1"/>
  <c r="AD25" i="1"/>
  <c r="AD2088" i="1"/>
  <c r="AD2341" i="1"/>
  <c r="AD670" i="1"/>
  <c r="AD2216" i="1"/>
  <c r="AD774" i="1"/>
  <c r="AD1933" i="1"/>
  <c r="AD994" i="1"/>
  <c r="AD2074" i="1"/>
  <c r="AD1343" i="1"/>
  <c r="AD1033" i="1"/>
  <c r="AD336" i="1"/>
  <c r="AD544" i="1"/>
  <c r="AD1473" i="1"/>
  <c r="AD1430" i="1"/>
  <c r="AD295" i="1"/>
  <c r="AD781" i="1"/>
  <c r="AD1923" i="1"/>
  <c r="AD1646" i="1"/>
  <c r="AD1525" i="1"/>
  <c r="AD2310" i="1"/>
  <c r="AD621" i="1"/>
  <c r="AD769" i="1"/>
  <c r="AD598" i="1"/>
  <c r="AD1158" i="1"/>
  <c r="AD824" i="1"/>
  <c r="AD2059" i="1"/>
  <c r="AD1647" i="1"/>
  <c r="AD870" i="1"/>
  <c r="AD1245" i="1"/>
  <c r="AD1694" i="1"/>
  <c r="AD86" i="1"/>
  <c r="AD792" i="1"/>
  <c r="AD1476" i="1"/>
  <c r="AD30" i="1"/>
  <c r="AD2306" i="1"/>
  <c r="AD298" i="1"/>
  <c r="AD1927" i="1"/>
  <c r="AD1161" i="1"/>
  <c r="AD2347" i="1"/>
  <c r="AD1555" i="1"/>
  <c r="AD104" i="1"/>
  <c r="AD1435" i="1"/>
  <c r="AD317" i="1"/>
  <c r="AD425" i="1"/>
  <c r="AD2007" i="1"/>
  <c r="AD3" i="1"/>
  <c r="AD61" i="1"/>
  <c r="AD1536" i="1"/>
  <c r="AD1987" i="1"/>
  <c r="AD1666" i="1"/>
  <c r="AD72" i="1"/>
  <c r="AD686" i="1"/>
  <c r="AD1278" i="1"/>
  <c r="AD890" i="1"/>
  <c r="AD2283" i="1"/>
  <c r="AD747" i="1"/>
  <c r="AD1353" i="1"/>
  <c r="AD1577" i="1"/>
  <c r="AD2057" i="1"/>
  <c r="AD1876" i="1"/>
  <c r="AD622" i="1"/>
  <c r="AD2039" i="1"/>
  <c r="AD2261" i="1"/>
  <c r="AD1002" i="1"/>
  <c r="AD2046" i="1"/>
  <c r="AD2092" i="1"/>
  <c r="AD1201" i="1"/>
  <c r="AD1464" i="1"/>
  <c r="AD556" i="1"/>
  <c r="AD1612" i="1"/>
  <c r="AD627" i="1"/>
  <c r="AD243" i="1"/>
  <c r="AD939" i="1"/>
  <c r="AD1352" i="1"/>
  <c r="AD1865" i="1"/>
  <c r="AD883" i="1"/>
  <c r="AD851" i="1"/>
  <c r="AD687" i="1"/>
  <c r="AD2262" i="1"/>
  <c r="AD412" i="1"/>
  <c r="AD1099" i="1"/>
  <c r="AD2296" i="1"/>
  <c r="AD1625" i="1"/>
  <c r="AD572" i="1"/>
  <c r="AD239" i="1"/>
  <c r="AD2304" i="1"/>
  <c r="AD999" i="1"/>
  <c r="AD1474" i="1"/>
  <c r="AD2182" i="1"/>
  <c r="AD93" i="1"/>
  <c r="AD387" i="1"/>
  <c r="AD1572" i="1"/>
  <c r="AD1460" i="1"/>
  <c r="AD590" i="1"/>
  <c r="AD2311" i="1"/>
  <c r="AD1041" i="1"/>
  <c r="AD1894" i="1"/>
  <c r="AD2356" i="1"/>
  <c r="AD1066" i="1"/>
  <c r="AD2042" i="1"/>
  <c r="AD1613" i="1"/>
  <c r="AD2013" i="1"/>
  <c r="AD1639" i="1"/>
  <c r="AD1985" i="1"/>
  <c r="AD933" i="1"/>
  <c r="AD976" i="1"/>
  <c r="AD1711" i="1"/>
  <c r="AD2287" i="1"/>
  <c r="AD117" i="1"/>
  <c r="AD1402" i="1"/>
  <c r="AD1081" i="1"/>
  <c r="AD2230" i="1"/>
  <c r="AD744" i="1"/>
  <c r="AD347" i="1"/>
  <c r="AD1490" i="1"/>
  <c r="AD1407" i="1"/>
  <c r="AD1044" i="1"/>
  <c r="AD1681" i="1"/>
  <c r="AD1731" i="1"/>
  <c r="AD1736" i="1"/>
  <c r="AD2098" i="1"/>
  <c r="AD1491" i="1"/>
  <c r="AD1451" i="1"/>
  <c r="AD907" i="1"/>
  <c r="AD1714" i="1"/>
  <c r="AD581" i="1"/>
  <c r="AD1173" i="1"/>
  <c r="AD2234" i="1"/>
  <c r="AD1067" i="1"/>
  <c r="AD331" i="1"/>
  <c r="AD652" i="1"/>
  <c r="AD1640" i="1"/>
  <c r="AD2024" i="1"/>
  <c r="AD325" i="1"/>
  <c r="AD560" i="1"/>
  <c r="AD384" i="1"/>
  <c r="AD1928" i="1"/>
  <c r="AD885" i="1"/>
  <c r="AD1319" i="1"/>
  <c r="AD2334" i="1"/>
  <c r="AD761" i="1"/>
  <c r="AD121" i="1"/>
  <c r="AD655" i="1"/>
  <c r="AD1840" i="1"/>
  <c r="AD79" i="1"/>
  <c r="AD550" i="1"/>
  <c r="AD789" i="1"/>
  <c r="AD1925" i="1"/>
  <c r="AD1983" i="1"/>
  <c r="AD1799" i="1"/>
  <c r="AD1696" i="1"/>
  <c r="AD2333" i="1"/>
  <c r="AD1111" i="1"/>
  <c r="AD952" i="1"/>
  <c r="AD229" i="1"/>
  <c r="AD1122" i="1"/>
  <c r="AD1603" i="1"/>
  <c r="AD73" i="1"/>
  <c r="AD651" i="1"/>
  <c r="AD258" i="1"/>
  <c r="AD961" i="1"/>
  <c r="AD629" i="1"/>
  <c r="AD1839" i="1"/>
  <c r="AD842" i="1"/>
  <c r="AD743" i="1"/>
  <c r="AD1083" i="1"/>
  <c r="AD266" i="1"/>
  <c r="AD60" i="1"/>
  <c r="AD1846" i="1"/>
  <c r="AD1906" i="1"/>
  <c r="AD1564" i="1"/>
  <c r="AD638" i="1"/>
  <c r="AD179" i="1"/>
  <c r="AD1870" i="1"/>
  <c r="AD1940" i="1"/>
  <c r="AD1260" i="1"/>
  <c r="AD679" i="1"/>
  <c r="AD1452" i="1"/>
  <c r="AD1248" i="1"/>
  <c r="AD1377" i="1"/>
  <c r="AD185" i="1"/>
  <c r="AD612" i="1"/>
  <c r="AD134" i="1"/>
  <c r="AD1020" i="1"/>
  <c r="AD335" i="1"/>
  <c r="AD364" i="1"/>
  <c r="AD1436" i="1"/>
  <c r="AD2302" i="1"/>
  <c r="AD1399" i="1"/>
  <c r="AD1849" i="1"/>
  <c r="AD575" i="1"/>
  <c r="AD342" i="1"/>
  <c r="AD1526" i="1"/>
  <c r="AD881" i="1"/>
  <c r="AD66" i="1"/>
  <c r="AD1168" i="1"/>
  <c r="AD553" i="1"/>
  <c r="AD2339" i="1"/>
  <c r="AD2151" i="1"/>
  <c r="AD1929" i="1"/>
  <c r="AD65" i="1"/>
  <c r="AD2125" i="1"/>
  <c r="AD2357" i="1"/>
  <c r="AD139" i="1"/>
  <c r="AD797" i="1"/>
  <c r="AD806" i="1"/>
  <c r="AD1373" i="1"/>
  <c r="AD606" i="1"/>
  <c r="AD2241" i="1"/>
  <c r="AD1240" i="1"/>
  <c r="AD1441" i="1"/>
  <c r="AD1333" i="1"/>
  <c r="AD479" i="1"/>
  <c r="AD496" i="1"/>
  <c r="AD1140" i="1"/>
  <c r="AD1296" i="1"/>
  <c r="AD415" i="1"/>
  <c r="AD561" i="1"/>
  <c r="AD1128" i="1"/>
  <c r="AD1708" i="1"/>
  <c r="AD1914" i="1"/>
  <c r="AD1193" i="1"/>
  <c r="AD150" i="1"/>
  <c r="AD597" i="1"/>
  <c r="AD2130" i="1"/>
  <c r="AD1867" i="1"/>
  <c r="AD901" i="1"/>
  <c r="AD404" i="1"/>
  <c r="AD2246" i="1"/>
  <c r="AD1096" i="1"/>
  <c r="AD12" i="1"/>
  <c r="AD607" i="1"/>
  <c r="AD497" i="1"/>
  <c r="AD677" i="1"/>
  <c r="AD1961" i="1"/>
  <c r="AD1897" i="1"/>
  <c r="AD2090" i="1"/>
  <c r="AD2336" i="1"/>
  <c r="AD1911" i="1"/>
  <c r="AD505" i="1"/>
  <c r="AD1621" i="1"/>
  <c r="AD427" i="1"/>
  <c r="AD1448" i="1"/>
  <c r="AD966" i="1"/>
  <c r="AD354" i="1"/>
  <c r="AD635" i="1"/>
  <c r="AD802" i="1"/>
  <c r="AD142" i="1"/>
  <c r="AD1966" i="1"/>
  <c r="AD332" i="1"/>
  <c r="AD1868" i="1"/>
  <c r="AD1326" i="1"/>
  <c r="AD1614" i="1"/>
  <c r="AD596" i="1"/>
  <c r="AD1553" i="1"/>
  <c r="AD1104" i="1"/>
  <c r="AD1893" i="1"/>
  <c r="AD1793" i="1"/>
  <c r="AD1444" i="1"/>
  <c r="AD62" i="1"/>
  <c r="AD1072" i="1"/>
  <c r="AD765" i="1"/>
  <c r="AD1412" i="1"/>
  <c r="AD530" i="1"/>
  <c r="AD1499" i="1"/>
  <c r="AD1562" i="1"/>
  <c r="AD968" i="1"/>
  <c r="AD988" i="1"/>
  <c r="AD775" i="1"/>
  <c r="AD1990" i="1"/>
  <c r="AD33" i="1"/>
  <c r="AD2337" i="1"/>
  <c r="AD1070" i="1"/>
  <c r="AD1798" i="1"/>
  <c r="AD1254" i="1"/>
  <c r="AD1718" i="1"/>
  <c r="AD275" i="1"/>
  <c r="AD2258" i="1"/>
  <c r="AD97" i="1"/>
  <c r="AD1554" i="1"/>
  <c r="AD1855" i="1"/>
  <c r="AD1540" i="1"/>
  <c r="AD798" i="1"/>
  <c r="AD2250" i="1"/>
  <c r="AD950" i="1"/>
  <c r="AD182" i="1"/>
  <c r="AD1317" i="1"/>
  <c r="AD2297" i="1"/>
  <c r="AD684" i="1"/>
  <c r="AD582" i="1"/>
  <c r="AD1498" i="1"/>
  <c r="AD515" i="1"/>
  <c r="AD1776" i="1"/>
  <c r="AD213" i="1"/>
</calcChain>
</file>

<file path=xl/sharedStrings.xml><?xml version="1.0" encoding="utf-8"?>
<sst xmlns="http://schemas.openxmlformats.org/spreadsheetml/2006/main" count="26541" uniqueCount="1027">
  <si>
    <t>средства ПАО «Газпром»</t>
  </si>
  <si>
    <t>д</t>
  </si>
  <si>
    <t>р</t>
  </si>
  <si>
    <t>средства ДООО</t>
  </si>
  <si>
    <t>Источник</t>
  </si>
  <si>
    <t>Раздел</t>
  </si>
  <si>
    <t>Статья</t>
  </si>
  <si>
    <t>10. Услуги транспорта</t>
  </si>
  <si>
    <t>11. Услуги связи</t>
  </si>
  <si>
    <t>12. Страхование</t>
  </si>
  <si>
    <t>13. Прочие расходы</t>
  </si>
  <si>
    <t>14. Капитальное строительство</t>
  </si>
  <si>
    <t>01. Оплата труда</t>
  </si>
  <si>
    <t>04. Капремонт внешними подрядчиками</t>
  </si>
  <si>
    <t>05. Арендная плата</t>
  </si>
  <si>
    <t>06. Теплоэнергоснабжение</t>
  </si>
  <si>
    <t>07. Газ на собственные нужды</t>
  </si>
  <si>
    <t>08. Диагностика газопровода</t>
  </si>
  <si>
    <t>09. МТР на технологические нужды и капремонт</t>
  </si>
  <si>
    <t>ПБ</t>
  </si>
  <si>
    <t>БДЗ</t>
  </si>
  <si>
    <t>15. Изъятие прибыли</t>
  </si>
  <si>
    <t>ОСТАТОК ТТР</t>
  </si>
  <si>
    <t>транш</t>
  </si>
  <si>
    <t>план/факт</t>
  </si>
  <si>
    <t>X</t>
  </si>
  <si>
    <t>п</t>
  </si>
  <si>
    <t>ф</t>
  </si>
  <si>
    <t>ЗАДОЛЖЕННОСТЬ</t>
  </si>
  <si>
    <t>АВАНСЫ</t>
  </si>
  <si>
    <t>Вид данных</t>
  </si>
  <si>
    <t>Подстатья</t>
  </si>
  <si>
    <t>03.1. НДС</t>
  </si>
  <si>
    <t>03.2. Налог на прибыль</t>
  </si>
  <si>
    <t>03.3. Государственная пошлина</t>
  </si>
  <si>
    <t>03.4. Водный налог</t>
  </si>
  <si>
    <t>03.5. Земельный налог</t>
  </si>
  <si>
    <t>03.6. Транспортный налог</t>
  </si>
  <si>
    <t>03.8. Прочие налоги</t>
  </si>
  <si>
    <t>03.7. Налог на имущество</t>
  </si>
  <si>
    <t>04.2. Прочие подрядчики</t>
  </si>
  <si>
    <t>09.1. Прямые поставщики</t>
  </si>
  <si>
    <t>09.2. ЖУВ</t>
  </si>
  <si>
    <t>09.3. Газпромтранс</t>
  </si>
  <si>
    <t>10.1. Услуги автотранспорта</t>
  </si>
  <si>
    <t>10.2. Услуги авиатранспорта</t>
  </si>
  <si>
    <t>10.3. Услуги ж/д транспорта</t>
  </si>
  <si>
    <t>13.1. ТО и ТР ГЦР</t>
  </si>
  <si>
    <t>13.2. ТО и ТР прочие контрагенты</t>
  </si>
  <si>
    <t>13.3. РКО</t>
  </si>
  <si>
    <t>13.4. Командировки</t>
  </si>
  <si>
    <t>13.5. Повышение квалификации</t>
  </si>
  <si>
    <t>13.8. Другие</t>
  </si>
  <si>
    <t>13.9. Благотворительная деятельность</t>
  </si>
  <si>
    <t>16. Инвестиционные договоры</t>
  </si>
  <si>
    <t>17. Агентские договоры</t>
  </si>
  <si>
    <t>18. АВР</t>
  </si>
  <si>
    <t>19. КГН</t>
  </si>
  <si>
    <t>Вышестоящая статья</t>
  </si>
  <si>
    <t>05.1. Аренда ОС</t>
  </si>
  <si>
    <t>05.2. Прочая аренда</t>
  </si>
  <si>
    <t>Примечание</t>
  </si>
  <si>
    <t>03. Налоги</t>
  </si>
  <si>
    <t>02. Взносы в гос. внебюдж. фонды</t>
  </si>
  <si>
    <t>_1. За услуги по транспортировке газа</t>
  </si>
  <si>
    <t>_2. Прочая выручка и поступления</t>
  </si>
  <si>
    <t>Статус в ПУР АСБУ</t>
  </si>
  <si>
    <t>ЗАГРУЖЕН</t>
  </si>
  <si>
    <t>ВКЛ В СХЕМУ</t>
  </si>
  <si>
    <t>ИСПОЛНЕН</t>
  </si>
  <si>
    <t>ОТКЛОНЕН</t>
  </si>
  <si>
    <t>Методика ввода</t>
  </si>
  <si>
    <t>Ответственный</t>
  </si>
  <si>
    <t>N</t>
  </si>
  <si>
    <t>план</t>
  </si>
  <si>
    <t>Бондарева Е.</t>
  </si>
  <si>
    <t>загрузка в ПУР АСБУ</t>
  </si>
  <si>
    <t>включение в схему ПУР АСБУ</t>
  </si>
  <si>
    <t>индикатор оплаты</t>
  </si>
  <si>
    <t>расход с расчетного счета</t>
  </si>
  <si>
    <t>остатки на начало</t>
  </si>
  <si>
    <t>Аксенова А.</t>
  </si>
  <si>
    <t>Долгих С.</t>
  </si>
  <si>
    <t>Ответственные по статьям</t>
  </si>
  <si>
    <t>по загруженным ЗНФПП проставить статус ЗАГРУЖЕН</t>
  </si>
  <si>
    <t>Расчетный счет</t>
  </si>
  <si>
    <t>добавить данные с индикатором р/с, расход с р/с и знаком "минус"</t>
  </si>
  <si>
    <t>1) выбрать свои данные по загрузке (4), 2) уменьшить на суммы схем; 3) новым строкам поставить суммы схем и статус ВКЛ В СХЕМУ; 4) если частично исключен из схемы - делаем аналогичные шаги по разделению строк и возврату статуса ЗАГРУЖЕН</t>
  </si>
  <si>
    <t>остаток ТТР</t>
  </si>
  <si>
    <t>выбирать соответствующий вид данных</t>
  </si>
  <si>
    <t>где возможно - выбираем подстатью, где нет - статью</t>
  </si>
  <si>
    <t>Вид</t>
  </si>
  <si>
    <t>доход</t>
  </si>
  <si>
    <t>ОСТ НА НАЧАЛО</t>
  </si>
  <si>
    <t>НЕОТФ</t>
  </si>
  <si>
    <t>12.1. Обязательное страхование от несчастных случаев</t>
  </si>
  <si>
    <t>12.2. Иные виды страхования</t>
  </si>
  <si>
    <t>_3. Агентские договоры</t>
  </si>
  <si>
    <t>_4. Финансирование инвестиционных договоров ПАО «Газпром»</t>
  </si>
  <si>
    <t>_2.1. Реализация непрофильных и неэффективных активов</t>
  </si>
  <si>
    <t>_2.2. Прочая выручка</t>
  </si>
  <si>
    <t>_5. Прочие доходы и поступления</t>
  </si>
  <si>
    <t>20. Выдача займов по договору № 1 (в кэш-пул ПАО «Газпром»)</t>
  </si>
  <si>
    <t>Индикатор аванса</t>
  </si>
  <si>
    <t>задолженность</t>
  </si>
  <si>
    <t>авансы</t>
  </si>
  <si>
    <t>вести отдельно от постоплаты, проставляя индикатор аванса</t>
  </si>
  <si>
    <t>Из остатка (OST)</t>
  </si>
  <si>
    <t>вводить доход по ТТР с доходной подстатьей (раздел: ПБ-д); сумма по месяцу должна совпасть с суммой проведенных схемных платежей (включая получение финансирования на р/с)</t>
  </si>
  <si>
    <t>вводить расход с индикатором р/с и видом ОСТ НА НАЧАЛО, расходной подстатьей</t>
  </si>
  <si>
    <t>Сумма факт</t>
  </si>
  <si>
    <t>Сумма план</t>
  </si>
  <si>
    <t>Дата загрузки</t>
  </si>
  <si>
    <t>Дата оплаты</t>
  </si>
  <si>
    <t>Месяц загрузки</t>
  </si>
  <si>
    <t>Месяц оплаты</t>
  </si>
  <si>
    <t>в день обработки банковской выписки: проверить все схемы по суммам, статьям и датам, проставить статус ИСПОЛНЕН (при необходимости, разделить строки по датам)</t>
  </si>
  <si>
    <t>Прочие услуги сторонних организаций</t>
  </si>
  <si>
    <t>Вид движения по р/с</t>
  </si>
  <si>
    <t>РАСХОД</t>
  </si>
  <si>
    <t>ОБНУЛЕНИЕ</t>
  </si>
  <si>
    <t>отсутствие ошибок*</t>
  </si>
  <si>
    <t>КЭШ-ПУЛ</t>
  </si>
  <si>
    <t>ИСПОЛНЕНО ПАО «Газпром»</t>
  </si>
  <si>
    <t>Оплачено ПАО «Газпром»</t>
  </si>
  <si>
    <t>Контроль статуса ИСПОЛНЕНО:</t>
  </si>
  <si>
    <t xml:space="preserve">*Описание проверок.
ЛОЖЬ, если выполняется одно из условий:
1. "Сумма план" или "Сумма факт" имеют более 2 знаков после запятой или неправильное сочетание значений поля "план/факт" и соответствующих сумм, или нулевые суммы.
2. В служебных ячейках нет формул или в ячейках с суммами есть формулы.
3. Хотя бы одна из дат не заполнена или диапазоны дат не входят в список годов на вкладке "справочники".
4. Для статьи 20 должен быть вид движения с р/с КЭШ-ПУЛ
</t>
  </si>
  <si>
    <t>Гос.регистрация</t>
  </si>
  <si>
    <t>Перенос лимта марта с остатком февраля на апрель</t>
  </si>
  <si>
    <t>Перенос лимита марта с остатком февраля на апрель</t>
  </si>
  <si>
    <t>Перенос остатка марта на апрель</t>
  </si>
  <si>
    <t>ДВ ОБ</t>
  </si>
  <si>
    <t>К ДВ ОБ</t>
  </si>
  <si>
    <t>Год оплаты</t>
  </si>
  <si>
    <t>Нефтепродукты и ГМТ из БДЗ</t>
  </si>
  <si>
    <t>Материалы минус нефтепродукты</t>
  </si>
  <si>
    <t>План факт БДЗ в целом по ТОиТР</t>
  </si>
  <si>
    <t>Все затраты отражены по подстатье ПРОЧИЕ статьи Капремонт</t>
  </si>
  <si>
    <t>К подстатье "Другие" отнесены все остальные Прочие затраты</t>
  </si>
  <si>
    <t>К подстатье "Другие" отнесены все остальные Прочие затраты, в т.ч. 60 млн. програмное обеспечение</t>
  </si>
  <si>
    <t>мтр для капремонта?</t>
  </si>
  <si>
    <t>04.1. КР.ГПИнвест</t>
  </si>
  <si>
    <t>09.4. МТР.ГПИнвест</t>
  </si>
  <si>
    <t>09.5. МТР.ГЦР</t>
  </si>
  <si>
    <t>ФП ПК</t>
  </si>
  <si>
    <t>ПФМ</t>
  </si>
  <si>
    <t>Контрагент</t>
  </si>
  <si>
    <t>ДВС</t>
  </si>
  <si>
    <t>ПК</t>
  </si>
  <si>
    <t>СКОЛ ПК</t>
  </si>
  <si>
    <t>Наименование ПФМ</t>
  </si>
  <si>
    <t>1.</t>
  </si>
  <si>
    <t>1.01.</t>
  </si>
  <si>
    <t>1.01.1.</t>
  </si>
  <si>
    <t>1.01.2.</t>
  </si>
  <si>
    <t>1.02.</t>
  </si>
  <si>
    <t>1.02.1.</t>
  </si>
  <si>
    <t>1.02.2.</t>
  </si>
  <si>
    <t>1.03.</t>
  </si>
  <si>
    <t>1.04.</t>
  </si>
  <si>
    <t>1.04.1.</t>
  </si>
  <si>
    <t>1.04.2.</t>
  </si>
  <si>
    <t>1.05.</t>
  </si>
  <si>
    <t>1.05.1.</t>
  </si>
  <si>
    <t>1.05.2.</t>
  </si>
  <si>
    <t>1.05.3.</t>
  </si>
  <si>
    <t>1.06.</t>
  </si>
  <si>
    <t>1.06.1.</t>
  </si>
  <si>
    <t>1.06.2.</t>
  </si>
  <si>
    <t>1.06.3.</t>
  </si>
  <si>
    <t>1.06.4.</t>
  </si>
  <si>
    <t>1.06.5.</t>
  </si>
  <si>
    <t>1.06.6.</t>
  </si>
  <si>
    <t>1.06.7.</t>
  </si>
  <si>
    <t>1.06.7.1</t>
  </si>
  <si>
    <t>1.06.7.2</t>
  </si>
  <si>
    <t>1.07.</t>
  </si>
  <si>
    <t>1.08.</t>
  </si>
  <si>
    <t>1.08.1.</t>
  </si>
  <si>
    <t>1.08.2.</t>
  </si>
  <si>
    <t>1.09.</t>
  </si>
  <si>
    <t>1.09.1.</t>
  </si>
  <si>
    <t>1.09.2.</t>
  </si>
  <si>
    <t>1.10.</t>
  </si>
  <si>
    <t>1.10.1.</t>
  </si>
  <si>
    <t>1.10.1.1.</t>
  </si>
  <si>
    <t>1.10.1.2.</t>
  </si>
  <si>
    <t>1.10.1.3.</t>
  </si>
  <si>
    <t>1.10.1.4.</t>
  </si>
  <si>
    <t>1.10.2.</t>
  </si>
  <si>
    <t>1.10.3.</t>
  </si>
  <si>
    <t>1.10.4.</t>
  </si>
  <si>
    <t>1.10.5.</t>
  </si>
  <si>
    <t>1.10.6.</t>
  </si>
  <si>
    <t>1.10.7.</t>
  </si>
  <si>
    <t>1.11.</t>
  </si>
  <si>
    <t>1.12.</t>
  </si>
  <si>
    <t>1.12.1.</t>
  </si>
  <si>
    <t>1.12.2.</t>
  </si>
  <si>
    <t>1.12.3.</t>
  </si>
  <si>
    <t>1.12.4.</t>
  </si>
  <si>
    <t>1.12.5.</t>
  </si>
  <si>
    <t>1.12.6.</t>
  </si>
  <si>
    <t>1.12.7.</t>
  </si>
  <si>
    <t>1.12.8.</t>
  </si>
  <si>
    <t>1.12.9.</t>
  </si>
  <si>
    <t>1.12.10.</t>
  </si>
  <si>
    <t>1.12.11.</t>
  </si>
  <si>
    <t>2.</t>
  </si>
  <si>
    <t>2.01.</t>
  </si>
  <si>
    <t>2.01.1.</t>
  </si>
  <si>
    <t>2.01.2.</t>
  </si>
  <si>
    <t>2.01.3.</t>
  </si>
  <si>
    <t>2.01.4.</t>
  </si>
  <si>
    <t>2.01.4.1.</t>
  </si>
  <si>
    <t>2.01.4.2.</t>
  </si>
  <si>
    <t>2.02.</t>
  </si>
  <si>
    <t>2.03.</t>
  </si>
  <si>
    <t>2.03.1.</t>
  </si>
  <si>
    <t>2.03.1.1</t>
  </si>
  <si>
    <t>2.03.1.2</t>
  </si>
  <si>
    <t>2.03.1.3</t>
  </si>
  <si>
    <t>2.03.1.4</t>
  </si>
  <si>
    <t>2.03.1.5</t>
  </si>
  <si>
    <t>2.03.1.6</t>
  </si>
  <si>
    <t>2.03.1.7</t>
  </si>
  <si>
    <t>2.03.1.8</t>
  </si>
  <si>
    <t>2.03.1.9</t>
  </si>
  <si>
    <t>2.03.1.10</t>
  </si>
  <si>
    <t>2.03.1.11</t>
  </si>
  <si>
    <t>2.03.2.</t>
  </si>
  <si>
    <t>2.03.2.01</t>
  </si>
  <si>
    <t>2.03.2.02</t>
  </si>
  <si>
    <t>2.03.2.03</t>
  </si>
  <si>
    <t>2.03.2.04</t>
  </si>
  <si>
    <t>2.03.2.05</t>
  </si>
  <si>
    <t>2.03.2.06</t>
  </si>
  <si>
    <t>2.03.2.07</t>
  </si>
  <si>
    <t>2.03.2.08</t>
  </si>
  <si>
    <t>2.03.2.09</t>
  </si>
  <si>
    <t>2.04.</t>
  </si>
  <si>
    <t>2.04.1.</t>
  </si>
  <si>
    <t>2.04.2.</t>
  </si>
  <si>
    <t>2.04.3.</t>
  </si>
  <si>
    <t>2.05.</t>
  </si>
  <si>
    <t>2.05.1.</t>
  </si>
  <si>
    <t>2.05.2.</t>
  </si>
  <si>
    <t>2.06.</t>
  </si>
  <si>
    <t>2.06.1.</t>
  </si>
  <si>
    <t>2.06.2.</t>
  </si>
  <si>
    <t>2.06.3.</t>
  </si>
  <si>
    <t>2.07.</t>
  </si>
  <si>
    <t>2.07.1.</t>
  </si>
  <si>
    <t>2.07.2.</t>
  </si>
  <si>
    <t>2.08.</t>
  </si>
  <si>
    <t>2.09.</t>
  </si>
  <si>
    <t>2.09.1.</t>
  </si>
  <si>
    <t>2.09.1.1</t>
  </si>
  <si>
    <t>2.09.1.2</t>
  </si>
  <si>
    <t>2.09.1.3</t>
  </si>
  <si>
    <t>2.09.1.4</t>
  </si>
  <si>
    <t>2.09.2.</t>
  </si>
  <si>
    <t>2.09.3.</t>
  </si>
  <si>
    <t>2.10</t>
  </si>
  <si>
    <t>2.11.</t>
  </si>
  <si>
    <t>2.11.1.</t>
  </si>
  <si>
    <t>2.11.2.</t>
  </si>
  <si>
    <t>2.11.3.</t>
  </si>
  <si>
    <t>2.11.4.</t>
  </si>
  <si>
    <t>2.12.</t>
  </si>
  <si>
    <t>2.13.</t>
  </si>
  <si>
    <t>2.14.</t>
  </si>
  <si>
    <t>2.14.01</t>
  </si>
  <si>
    <t>2.14.02</t>
  </si>
  <si>
    <t>2.14.03</t>
  </si>
  <si>
    <t>2.14.04</t>
  </si>
  <si>
    <t>2.14.05</t>
  </si>
  <si>
    <t>2.14.06</t>
  </si>
  <si>
    <t>2.14.07</t>
  </si>
  <si>
    <t>2.14.08</t>
  </si>
  <si>
    <t>2.14.09</t>
  </si>
  <si>
    <t>2.14.10</t>
  </si>
  <si>
    <t>2.14.11</t>
  </si>
  <si>
    <t>2.14.12</t>
  </si>
  <si>
    <t>2.14.13</t>
  </si>
  <si>
    <t>2.14.14</t>
  </si>
  <si>
    <t>2.15.</t>
  </si>
  <si>
    <t>2.15.01</t>
  </si>
  <si>
    <t>2.15.02</t>
  </si>
  <si>
    <t>2.15.03</t>
  </si>
  <si>
    <t>2.15.04</t>
  </si>
  <si>
    <t>2.15.05</t>
  </si>
  <si>
    <t>2.15.06</t>
  </si>
  <si>
    <t>2.15.07</t>
  </si>
  <si>
    <t>2.15.08</t>
  </si>
  <si>
    <t>2.15.09</t>
  </si>
  <si>
    <t>2.15.10</t>
  </si>
  <si>
    <t>2.15.11</t>
  </si>
  <si>
    <t>2.15.12</t>
  </si>
  <si>
    <t>2.15.13</t>
  </si>
  <si>
    <t>2.15.14</t>
  </si>
  <si>
    <t>2.15.15</t>
  </si>
  <si>
    <t>2.15.16</t>
  </si>
  <si>
    <t>2.15.16.01</t>
  </si>
  <si>
    <t>2.15.16.02</t>
  </si>
  <si>
    <t>2.15.16.03</t>
  </si>
  <si>
    <t>2.15.16.04</t>
  </si>
  <si>
    <t>2.15.16.05</t>
  </si>
  <si>
    <t>2.15.16.06</t>
  </si>
  <si>
    <t>2.15.16.07</t>
  </si>
  <si>
    <t>2.15.16.08</t>
  </si>
  <si>
    <t>2.15.16.09</t>
  </si>
  <si>
    <t>2.15.16.10</t>
  </si>
  <si>
    <t>2.15.16.11</t>
  </si>
  <si>
    <t>2.15.16.12</t>
  </si>
  <si>
    <t>2.15.16.13</t>
  </si>
  <si>
    <t>2.15.16.14</t>
  </si>
  <si>
    <t>2.15.16.15</t>
  </si>
  <si>
    <t>2.15.16.16</t>
  </si>
  <si>
    <t>2.15.16.17</t>
  </si>
  <si>
    <t>2.15.16.18</t>
  </si>
  <si>
    <t>2.15.16.19</t>
  </si>
  <si>
    <t>2.16.</t>
  </si>
  <si>
    <t>2.16.1</t>
  </si>
  <si>
    <t>2.16.1.1</t>
  </si>
  <si>
    <t>2.16.1.2</t>
  </si>
  <si>
    <t>2.16.1.2.1</t>
  </si>
  <si>
    <t>2.16.1.2.2</t>
  </si>
  <si>
    <t>2.16.1.3</t>
  </si>
  <si>
    <t>2.16.1.3.1</t>
  </si>
  <si>
    <t>2.16.1.3.2</t>
  </si>
  <si>
    <t>2.16.1.4</t>
  </si>
  <si>
    <t>2.16.1.5</t>
  </si>
  <si>
    <t>2.16.1.5.1</t>
  </si>
  <si>
    <t>2.16.1.5.2</t>
  </si>
  <si>
    <t>2.16.1.5.3</t>
  </si>
  <si>
    <t>2.16.1.5.4</t>
  </si>
  <si>
    <t>2.16.1.5.5</t>
  </si>
  <si>
    <t>2.16.1.5.6</t>
  </si>
  <si>
    <t>2.16.1.5.7</t>
  </si>
  <si>
    <t>2.16.2</t>
  </si>
  <si>
    <t>2.16.3</t>
  </si>
  <si>
    <t>2.17.</t>
  </si>
  <si>
    <t>2.17.1</t>
  </si>
  <si>
    <t>2.17.2</t>
  </si>
  <si>
    <t>2.17.3</t>
  </si>
  <si>
    <t>2.18.</t>
  </si>
  <si>
    <t>2.21.</t>
  </si>
  <si>
    <t>2.22.</t>
  </si>
  <si>
    <t>2.23.</t>
  </si>
  <si>
    <t>3.</t>
  </si>
  <si>
    <t>3.1.</t>
  </si>
  <si>
    <t>3.2.</t>
  </si>
  <si>
    <t>3.2.1.</t>
  </si>
  <si>
    <t>3.2.2.</t>
  </si>
  <si>
    <t>3.3.</t>
  </si>
  <si>
    <t>3.3.1.</t>
  </si>
  <si>
    <t>3.3.2.</t>
  </si>
  <si>
    <t>3.4.</t>
  </si>
  <si>
    <t>3.5.</t>
  </si>
  <si>
    <t>3.5.1.</t>
  </si>
  <si>
    <t>3.5.2.</t>
  </si>
  <si>
    <t>3.5.3.</t>
  </si>
  <si>
    <t>3.5.4.</t>
  </si>
  <si>
    <t>3.5.5.</t>
  </si>
  <si>
    <t>3.5.6.</t>
  </si>
  <si>
    <t>3.5.7.</t>
  </si>
  <si>
    <t>4.</t>
  </si>
  <si>
    <t>5.</t>
  </si>
  <si>
    <t>5.1.</t>
  </si>
  <si>
    <t>5.2.</t>
  </si>
  <si>
    <t>5.3.</t>
  </si>
  <si>
    <t>5.3.1.</t>
  </si>
  <si>
    <t>5.3.2.</t>
  </si>
  <si>
    <t>5.3.3.</t>
  </si>
  <si>
    <t>6.</t>
  </si>
  <si>
    <t>6.1.</t>
  </si>
  <si>
    <t>6.2.</t>
  </si>
  <si>
    <t>6.3.</t>
  </si>
  <si>
    <t>7</t>
  </si>
  <si>
    <t>7.01</t>
  </si>
  <si>
    <t>7.02</t>
  </si>
  <si>
    <t>7.03</t>
  </si>
  <si>
    <t>7.04</t>
  </si>
  <si>
    <t>7.05</t>
  </si>
  <si>
    <t>7.06</t>
  </si>
  <si>
    <t>7.07</t>
  </si>
  <si>
    <t>7.08</t>
  </si>
  <si>
    <t>7.09</t>
  </si>
  <si>
    <t>7.10</t>
  </si>
  <si>
    <t>7.11</t>
  </si>
  <si>
    <t>7.12.</t>
  </si>
  <si>
    <t>8.01</t>
  </si>
  <si>
    <t>8.02</t>
  </si>
  <si>
    <t>8.03</t>
  </si>
  <si>
    <t>8.04</t>
  </si>
  <si>
    <t>8.05</t>
  </si>
  <si>
    <t>8.06</t>
  </si>
  <si>
    <t>8.07</t>
  </si>
  <si>
    <t>8.08</t>
  </si>
  <si>
    <t>8.09</t>
  </si>
  <si>
    <t>8.10</t>
  </si>
  <si>
    <t>8.11</t>
  </si>
  <si>
    <t>8.12</t>
  </si>
  <si>
    <t>8.13</t>
  </si>
  <si>
    <t>8.14</t>
  </si>
  <si>
    <t>8.15</t>
  </si>
  <si>
    <t>8.16</t>
  </si>
  <si>
    <t>8.17</t>
  </si>
  <si>
    <t>8.18</t>
  </si>
  <si>
    <t>8.19</t>
  </si>
  <si>
    <t>8.20</t>
  </si>
  <si>
    <t>8.21</t>
  </si>
  <si>
    <t>8.22</t>
  </si>
  <si>
    <t>8.23</t>
  </si>
  <si>
    <t>2Z00000000</t>
  </si>
  <si>
    <t xml:space="preserve">  9.1</t>
  </si>
  <si>
    <t>2Z10000000</t>
  </si>
  <si>
    <t xml:space="preserve">    9.1.1</t>
  </si>
  <si>
    <t>2Z11000000</t>
  </si>
  <si>
    <t xml:space="preserve">  9.2</t>
  </si>
  <si>
    <t>2Z20000000</t>
  </si>
  <si>
    <t xml:space="preserve">    9.2.2</t>
  </si>
  <si>
    <t>2Z21000000</t>
  </si>
  <si>
    <t>210VGF0000</t>
  </si>
  <si>
    <t>211VGF0000</t>
  </si>
  <si>
    <t>220VGF0000</t>
  </si>
  <si>
    <t>221VGF0000</t>
  </si>
  <si>
    <t>Наименование ФП ПК</t>
  </si>
  <si>
    <t>1.01.00.00.00.00</t>
  </si>
  <si>
    <t>1.02.00.00.00.00</t>
  </si>
  <si>
    <t>1.02.01.00.00.00</t>
  </si>
  <si>
    <t>1.02.02.00.00.00</t>
  </si>
  <si>
    <t>1.02.03.00.00.00</t>
  </si>
  <si>
    <t>1.02.04.00.00.00</t>
  </si>
  <si>
    <t>1.02.05.00.00.00</t>
  </si>
  <si>
    <t>1.02.06.00.00.00</t>
  </si>
  <si>
    <t>1.02.07.00.00.00</t>
  </si>
  <si>
    <t>1.02.07.01.00.00</t>
  </si>
  <si>
    <t>1.02.07.02.00.00</t>
  </si>
  <si>
    <t>1.02.09.00.00.00</t>
  </si>
  <si>
    <t>1.02.10.00.00.00</t>
  </si>
  <si>
    <t>1.02.11.00.00.00</t>
  </si>
  <si>
    <t>1.02.12.00.00.00</t>
  </si>
  <si>
    <t>1.02.13.00.00.00</t>
  </si>
  <si>
    <t>1.02.14.00.00.00</t>
  </si>
  <si>
    <t>1.02.15.00.00.00</t>
  </si>
  <si>
    <t>1.02.16.00.00.00</t>
  </si>
  <si>
    <t>1.02.17.00.00.00</t>
  </si>
  <si>
    <t>1.02.18.00.00.00</t>
  </si>
  <si>
    <t>1.03.00.00.00.00</t>
  </si>
  <si>
    <t>1.03.01.00.00.00</t>
  </si>
  <si>
    <t>1.03.02.00.00.00</t>
  </si>
  <si>
    <t>1.03.03.00.00.00</t>
  </si>
  <si>
    <t>1.03.04.00.00.00</t>
  </si>
  <si>
    <t>1.03.05.00.00.00</t>
  </si>
  <si>
    <t>1.03.06.00.00.00</t>
  </si>
  <si>
    <t>1.03.07.00.00.00</t>
  </si>
  <si>
    <t>1.03.08.00.00.00</t>
  </si>
  <si>
    <t>1.03.09.00.00.00</t>
  </si>
  <si>
    <t>1.04.00.00.00.00</t>
  </si>
  <si>
    <t>1.05.00.00.00.00</t>
  </si>
  <si>
    <t>1.05.01.00.00.00</t>
  </si>
  <si>
    <t>1.05.02.00.00.00</t>
  </si>
  <si>
    <t>1.06.00.00.00.00</t>
  </si>
  <si>
    <t>1.06.01.00.00.00</t>
  </si>
  <si>
    <t>1.06.02.00.00.00</t>
  </si>
  <si>
    <t>1.07.00.00.00.00</t>
  </si>
  <si>
    <t>1.08.00.00.00.00</t>
  </si>
  <si>
    <t>1.09.00.00.00.00</t>
  </si>
  <si>
    <t>1.10.00.00.00.00</t>
  </si>
  <si>
    <t>2.01.00.00.00.00</t>
  </si>
  <si>
    <t>2.01.01.01.00.00</t>
  </si>
  <si>
    <t>2.01.02.00.00.00</t>
  </si>
  <si>
    <t>2.01.04.00.00.00</t>
  </si>
  <si>
    <t>2.01.05.00.00.00</t>
  </si>
  <si>
    <t>2.01.05.01.00.00</t>
  </si>
  <si>
    <t>2.01.05.02.00.00</t>
  </si>
  <si>
    <t>2.02.00.00.00.00</t>
  </si>
  <si>
    <t>2.03.00.00.00.00</t>
  </si>
  <si>
    <t>2.03.01.00.00.00</t>
  </si>
  <si>
    <t>2.03.01.01.00.00</t>
  </si>
  <si>
    <t>2.03.01.02.00.00</t>
  </si>
  <si>
    <t>2.03.01.03.00.00</t>
  </si>
  <si>
    <t>2.03.01.04.00.00</t>
  </si>
  <si>
    <t>2.03.01.05.00.00</t>
  </si>
  <si>
    <t>2.03.01.06.00.00</t>
  </si>
  <si>
    <t>2.03.01.07.00.00</t>
  </si>
  <si>
    <t>2.03.01.08.00.00</t>
  </si>
  <si>
    <t>2.03.01.09.00.00</t>
  </si>
  <si>
    <t>2.03.01.10.00.00</t>
  </si>
  <si>
    <t>2.03.02.00.00.00</t>
  </si>
  <si>
    <t>2.03.02.01.00.00</t>
  </si>
  <si>
    <t>2.03.02.02.00.00</t>
  </si>
  <si>
    <t>2.03.02.03.00.00</t>
  </si>
  <si>
    <t>2.03.02.04.00.00</t>
  </si>
  <si>
    <t>2.03.02.05.00.00</t>
  </si>
  <si>
    <t>2.03.02.06.00.00</t>
  </si>
  <si>
    <t>2.03.02.07.00.00</t>
  </si>
  <si>
    <t>2.03.02.08.00.00</t>
  </si>
  <si>
    <t>2.03.02.09.00.00</t>
  </si>
  <si>
    <t>2.04.00.00.00.00</t>
  </si>
  <si>
    <t>2.04.01.00.00.00</t>
  </si>
  <si>
    <t>2.04.02.00.00.00</t>
  </si>
  <si>
    <t>2.04.03.00.00.00</t>
  </si>
  <si>
    <t>2.05.00.00.00.00</t>
  </si>
  <si>
    <t>2.05.01.00.00.00</t>
  </si>
  <si>
    <t>2.05.02.00.00.00</t>
  </si>
  <si>
    <t>2.06.00.00.00.00</t>
  </si>
  <si>
    <t>2.06.01.00.00.00</t>
  </si>
  <si>
    <t>2.06.02.00.00.00</t>
  </si>
  <si>
    <t>2.06.03.00.00.00</t>
  </si>
  <si>
    <t>2.07.00.00.00.00</t>
  </si>
  <si>
    <t>2.07.10.00.00.00</t>
  </si>
  <si>
    <t>2.07.10.01.00.00</t>
  </si>
  <si>
    <t>2.08.00.00.00.00</t>
  </si>
  <si>
    <t>2.09.00.00.00.00</t>
  </si>
  <si>
    <t>2.09.02.00.00.00</t>
  </si>
  <si>
    <t>2.09.02.01.00.00</t>
  </si>
  <si>
    <t>2.09.02.02.00.00</t>
  </si>
  <si>
    <t>2.09.02.03.00.00</t>
  </si>
  <si>
    <t>2.09.02.04.00.00</t>
  </si>
  <si>
    <t>2.09.02.05.00.00</t>
  </si>
  <si>
    <t>2.09.03.00.00.00</t>
  </si>
  <si>
    <t>2.10.00.00.00.00</t>
  </si>
  <si>
    <t>2.11.00.00.00.00</t>
  </si>
  <si>
    <t>2.11.01.00.00.00</t>
  </si>
  <si>
    <t>2.11.02.00.00.00</t>
  </si>
  <si>
    <t>2.11.03.00.00.00</t>
  </si>
  <si>
    <t>2.11.04.00.00.00</t>
  </si>
  <si>
    <t>2.12.00.00.00.00</t>
  </si>
  <si>
    <t>2.13.01.00.00.00</t>
  </si>
  <si>
    <t>2.14.00.00.00.00</t>
  </si>
  <si>
    <t>2.14.01.00.00.00</t>
  </si>
  <si>
    <t>2.14.02.01.00.00</t>
  </si>
  <si>
    <t>2.14.02.02.00.00</t>
  </si>
  <si>
    <t>2.14.03.00.00.00</t>
  </si>
  <si>
    <t>2.14.03.01.00.00</t>
  </si>
  <si>
    <t>2.14.03.02.00.00</t>
  </si>
  <si>
    <t>2.14.03.03.00.00</t>
  </si>
  <si>
    <t>2.14.03.04.00.00</t>
  </si>
  <si>
    <t>2.14.03.05.00.00</t>
  </si>
  <si>
    <t>2.14.03.06.00.00</t>
  </si>
  <si>
    <t>2.14.03.07.00.00</t>
  </si>
  <si>
    <t>2.14.03.08.00.00</t>
  </si>
  <si>
    <t>2.15.00.00.00.00</t>
  </si>
  <si>
    <t>2.15.01.01.00.00</t>
  </si>
  <si>
    <t>2.15.01.02.00.00</t>
  </si>
  <si>
    <t>2.15.01.03.00.00</t>
  </si>
  <si>
    <t>2.15.01.04.00.00</t>
  </si>
  <si>
    <t>2.15.01.05.00.00</t>
  </si>
  <si>
    <t>2.15.01.05.01.00</t>
  </si>
  <si>
    <t>2.15.01.05.02.00</t>
  </si>
  <si>
    <t>2.15.01.06.00.00</t>
  </si>
  <si>
    <t>2.15.01.07.00.00</t>
  </si>
  <si>
    <t>2.15.01.08.00.00</t>
  </si>
  <si>
    <t>2.15.01.09.00.00</t>
  </si>
  <si>
    <t>2.15.01.10.00.00</t>
  </si>
  <si>
    <t>2.15.01.11.00.00</t>
  </si>
  <si>
    <t>2.15.01.11.01.00</t>
  </si>
  <si>
    <t>2.15.01.11.02.00</t>
  </si>
  <si>
    <t>2.15.01.12.00.00</t>
  </si>
  <si>
    <t>2.15.01.13.00.00</t>
  </si>
  <si>
    <t>2.15.01.14.00.00</t>
  </si>
  <si>
    <t>2.15.01.15.00.00</t>
  </si>
  <si>
    <t>2.15.01.16.00.00</t>
  </si>
  <si>
    <t>2.15.01.17.00.00</t>
  </si>
  <si>
    <t>2.15.01.18.00.00</t>
  </si>
  <si>
    <t>2.15.02.00.00.00</t>
  </si>
  <si>
    <t>2.15.03.00.00.00</t>
  </si>
  <si>
    <t>2.15.04.00.00.00</t>
  </si>
  <si>
    <t>2.15.05.00.00.00</t>
  </si>
  <si>
    <t>2.15.06.00.00.00</t>
  </si>
  <si>
    <t>2.15.07.00.00.00</t>
  </si>
  <si>
    <t>2.15.08.00.00.00</t>
  </si>
  <si>
    <t>2.15.08.01.00.00</t>
  </si>
  <si>
    <t>2.15.08.02.00.00</t>
  </si>
  <si>
    <t>2.15.08.03.00.00</t>
  </si>
  <si>
    <t>2.15.08.04.00.00</t>
  </si>
  <si>
    <t>2.15.08.05.00.00</t>
  </si>
  <si>
    <t>2.15.08.06.00.00</t>
  </si>
  <si>
    <t>2.15.08.07.00.00</t>
  </si>
  <si>
    <t>2.15.08.08.00.00</t>
  </si>
  <si>
    <t>2.15.08.09.00.00</t>
  </si>
  <si>
    <t>2.15.08.10.00.00</t>
  </si>
  <si>
    <t>2.15.08.11.00.00</t>
  </si>
  <si>
    <t>2.15.08.12.00.00</t>
  </si>
  <si>
    <t>2.15.08.13.00.00</t>
  </si>
  <si>
    <t>2.15.08.14.00.00</t>
  </si>
  <si>
    <t>2.15.08.16.00.00</t>
  </si>
  <si>
    <t>2.15.08.17.00.00</t>
  </si>
  <si>
    <t>2.16.00.00.00.00</t>
  </si>
  <si>
    <t>2.16.01.00.00.00</t>
  </si>
  <si>
    <t>2.16.02.00.00.00</t>
  </si>
  <si>
    <t>2.16.03.00.00.00</t>
  </si>
  <si>
    <t>2.16.04.00.00.00</t>
  </si>
  <si>
    <t>2.16.05.00.00.00</t>
  </si>
  <si>
    <t>2.16.05.01.00.00</t>
  </si>
  <si>
    <t>2.16.06.00.00.00</t>
  </si>
  <si>
    <t>2.16.06.01.00.00</t>
  </si>
  <si>
    <t>2.16.06.02.00.00</t>
  </si>
  <si>
    <t>2.16.07.00.00.00</t>
  </si>
  <si>
    <t>2.16.07.01.00.00</t>
  </si>
  <si>
    <t>2.16.07.02.00.00</t>
  </si>
  <si>
    <t>2.16.08.00.00.00</t>
  </si>
  <si>
    <t>2.16.09.00.00.00</t>
  </si>
  <si>
    <t>2.16.09.01.00.00</t>
  </si>
  <si>
    <t>2.16.09.02.00.00</t>
  </si>
  <si>
    <t>2.16.09.03.00.00</t>
  </si>
  <si>
    <t>2.16.09.04.00.00</t>
  </si>
  <si>
    <t>2.16.09.05.00.00</t>
  </si>
  <si>
    <t>2.16.09.06.00.00</t>
  </si>
  <si>
    <t>2.16.09.07.00.00</t>
  </si>
  <si>
    <t>2.16.10.00.00.00</t>
  </si>
  <si>
    <t>2.17.00.00.00.00</t>
  </si>
  <si>
    <t>2.17.01.00.00.00</t>
  </si>
  <si>
    <t>2.17.02.00.00.00</t>
  </si>
  <si>
    <t>2.18.00.00.00.00</t>
  </si>
  <si>
    <t>2.19.00.00.00.00</t>
  </si>
  <si>
    <t>2.19.01.00.00.00</t>
  </si>
  <si>
    <t>2.19.02.00.00.00</t>
  </si>
  <si>
    <t>2.19.03.00.00.00</t>
  </si>
  <si>
    <t>2.21.00.00.00.00</t>
  </si>
  <si>
    <t>2.21.01.00.00.00</t>
  </si>
  <si>
    <t>2.21.01.01.00.00</t>
  </si>
  <si>
    <t>2.21.01.02.00.00</t>
  </si>
  <si>
    <t>2.21.01.03.00.00</t>
  </si>
  <si>
    <t>2.21.01.04.00.00</t>
  </si>
  <si>
    <t>2.22.00.00.00.00</t>
  </si>
  <si>
    <t>2.24.00.00.00.00</t>
  </si>
  <si>
    <t>2.25.01.00.00.00</t>
  </si>
  <si>
    <t>2.25.02.00.00.00</t>
  </si>
  <si>
    <t>2.25.02.01.00.00</t>
  </si>
  <si>
    <t>2.25.02.02.00.00</t>
  </si>
  <si>
    <t>2.25.03.00.00.00</t>
  </si>
  <si>
    <t>2.25.03.01.00.00</t>
  </si>
  <si>
    <t>2.25.03.02.00.00</t>
  </si>
  <si>
    <t>2.25.03.03.00.00</t>
  </si>
  <si>
    <t>2.25.03.04.00.00</t>
  </si>
  <si>
    <t>2.25.04.00.00.00</t>
  </si>
  <si>
    <t>2.25.05.00.00.00</t>
  </si>
  <si>
    <t>2.25.05.01.00.00</t>
  </si>
  <si>
    <t>2.25.05.01.01.00</t>
  </si>
  <si>
    <t>2.25.05.02.00.00</t>
  </si>
  <si>
    <t>2.25.05.03.00.00</t>
  </si>
  <si>
    <t>2.25.05.04.00.00</t>
  </si>
  <si>
    <t>2.25.05.05.00.00</t>
  </si>
  <si>
    <t>2.25.05.06.00.00</t>
  </si>
  <si>
    <t>2.25.05.07.00.00</t>
  </si>
  <si>
    <t>2.25.05.08.00.00</t>
  </si>
  <si>
    <t>2.25.05.09.00.00</t>
  </si>
  <si>
    <t>2.26.00.00.00.00</t>
  </si>
  <si>
    <t>21. Лизинговые платежи</t>
  </si>
  <si>
    <t>Год загрузки</t>
  </si>
  <si>
    <t>прошлых лет в текущие по письму</t>
  </si>
  <si>
    <t>Прочие</t>
  </si>
  <si>
    <t>Профсоюз</t>
  </si>
  <si>
    <t>Водоснабжение и водоотведение</t>
  </si>
  <si>
    <t>Пожарная охрана</t>
  </si>
  <si>
    <t>Повышение квалификации</t>
  </si>
  <si>
    <t>Программное обеспечение</t>
  </si>
  <si>
    <t>ЮиК услуги</t>
  </si>
  <si>
    <t>Реклама</t>
  </si>
  <si>
    <t>ОРС</t>
  </si>
  <si>
    <t>Транспортировка сырья</t>
  </si>
  <si>
    <t>Услуги по охране труда и технике безопасности</t>
  </si>
  <si>
    <t>ГКИ</t>
  </si>
  <si>
    <t>ГИ</t>
  </si>
  <si>
    <t>Остаток Плана за 9 мес для расчета года</t>
  </si>
  <si>
    <t>Год лимита</t>
  </si>
  <si>
    <t>фин.помощь</t>
  </si>
  <si>
    <t>Док 2020 года</t>
  </si>
  <si>
    <t xml:space="preserve">пересортица с ср-ва П </t>
  </si>
  <si>
    <t>перенос с Прямых по обращению</t>
  </si>
  <si>
    <t>округление при переносе остатка лимита февраля на март 15 023 775,06- 15 019 200,00= 4 575,06</t>
  </si>
  <si>
    <t>перенос на ЖУВ</t>
  </si>
  <si>
    <t>остаток января</t>
  </si>
  <si>
    <t>окр лимита в марте при преносе на февраль</t>
  </si>
  <si>
    <t>задолж.прошлых лет</t>
  </si>
  <si>
    <t>Безакцептное списание по исполнительному листу ООО "Аванта"</t>
  </si>
  <si>
    <t>НПФ Газфонд</t>
  </si>
  <si>
    <t>компенсация медосотра</t>
  </si>
  <si>
    <t>ООО Газпром комплектация</t>
  </si>
  <si>
    <t>ООО Газпром инвест</t>
  </si>
  <si>
    <t>01.1. Финпомощь</t>
  </si>
  <si>
    <t>из лимита июня</t>
  </si>
  <si>
    <t>Автопредприятие ПАО "Газпром" поздняя подача заявки в ФО</t>
  </si>
  <si>
    <t>ПАО "ОДК-Кузнецов" Задолженность 2020 года</t>
  </si>
  <si>
    <t>АДМ-3598/21 возврат кгн</t>
  </si>
  <si>
    <t>АДМ-3750/21</t>
  </si>
  <si>
    <t>20,00 млн руб дек в янв</t>
  </si>
  <si>
    <t>1,2 млн руб дек в янв</t>
  </si>
  <si>
    <t>7,49 млн руб дек в янв</t>
  </si>
  <si>
    <t>4,17 млн руб дек в янв</t>
  </si>
  <si>
    <t>151,67 млн руб дек в янв</t>
  </si>
  <si>
    <t>АДМ-5147/21</t>
  </si>
  <si>
    <t>АДМ-0034/22</t>
  </si>
  <si>
    <t>АДМ-0108/22</t>
  </si>
  <si>
    <t>Газпром инвест</t>
  </si>
  <si>
    <t>ГАЗПРОМ КОМПЛЕКТАЦИЯ</t>
  </si>
  <si>
    <t>АДМ-0289/22</t>
  </si>
  <si>
    <t>АДМ-0292/22</t>
  </si>
  <si>
    <t>Отказ в схеме 31.01.2022</t>
  </si>
  <si>
    <t>SubItem</t>
  </si>
  <si>
    <t>Item</t>
  </si>
  <si>
    <t>DataType</t>
  </si>
  <si>
    <t>Source</t>
  </si>
  <si>
    <t>ReportPart</t>
  </si>
  <si>
    <t>Residual</t>
  </si>
  <si>
    <t>Account</t>
  </si>
  <si>
    <t>Tranche</t>
  </si>
  <si>
    <t>SystemState</t>
  </si>
  <si>
    <t>Plan/Fact</t>
  </si>
  <si>
    <t>LoadDate</t>
  </si>
  <si>
    <t>PaymentDate</t>
  </si>
  <si>
    <t>SumPlan</t>
  </si>
  <si>
    <t>SumFact</t>
  </si>
  <si>
    <t>Comment</t>
  </si>
  <si>
    <t>ItemExtra</t>
  </si>
  <si>
    <t>FundsCenter</t>
  </si>
  <si>
    <t>Partner</t>
  </si>
  <si>
    <t>NumDoc</t>
  </si>
  <si>
    <t>ItemExtraName</t>
  </si>
  <si>
    <t>FundsCenterName</t>
  </si>
  <si>
    <t>HigherItem</t>
  </si>
  <si>
    <t>LoadMonth</t>
  </si>
  <si>
    <t>PaymentMonth</t>
  </si>
  <si>
    <t>PaymentYear</t>
  </si>
  <si>
    <t>LoadYear</t>
  </si>
  <si>
    <t>LimitYear</t>
  </si>
  <si>
    <t>NoError</t>
  </si>
  <si>
    <t>CashFlowType</t>
  </si>
  <si>
    <t>Advance</t>
  </si>
  <si>
    <t>Years</t>
  </si>
  <si>
    <t>CFStatement</t>
  </si>
  <si>
    <t>IncomeStatement</t>
  </si>
  <si>
    <t>MainReceivables</t>
  </si>
  <si>
    <t>Advances</t>
  </si>
  <si>
    <t>Remains</t>
  </si>
  <si>
    <t>NoInvoice</t>
  </si>
  <si>
    <t>Extra</t>
  </si>
  <si>
    <t>AccountsPayRec</t>
  </si>
  <si>
    <t>Centralized</t>
  </si>
  <si>
    <t>Decentralized</t>
  </si>
  <si>
    <t>In</t>
  </si>
  <si>
    <t>Out</t>
  </si>
  <si>
    <t>CANCEL</t>
  </si>
  <si>
    <t>OUTFLOW</t>
  </si>
  <si>
    <t>CASHPOOL</t>
  </si>
  <si>
    <t>OFFBALANCE</t>
  </si>
  <si>
    <t>TOBE_OFFBALANCE</t>
  </si>
  <si>
    <t>DOWNLOADED</t>
  </si>
  <si>
    <t>ACCEPTED</t>
  </si>
  <si>
    <t>COMPLETE</t>
  </si>
  <si>
    <t>DECLINED</t>
  </si>
  <si>
    <t>p</t>
  </si>
  <si>
    <t>f</t>
  </si>
  <si>
    <t xml:space="preserve">*Error description.
FALSE, if one or more conditions are true:
1. "SumPlan" or "SumFact" have more than 2 decimals or wrong combination of 'p/f' and corresponding sums, or sums are zero.
2. No formulas in check cells or a formula in a sum cell.
3. At least one of the dates is empty or dates range are out of corresponding range on "lookup_codes" sheet.
</t>
  </si>
  <si>
    <t>COMPLETE state control:</t>
  </si>
  <si>
    <t>Centralized inflow</t>
  </si>
  <si>
    <t>Centralized payments complete</t>
  </si>
  <si>
    <t>01. SubItem 01.</t>
  </si>
  <si>
    <t>02. SubItem 02.</t>
  </si>
  <si>
    <t>04.2. SubItem 04.2.</t>
  </si>
  <si>
    <t>05.1. SubItem 05.1.</t>
  </si>
  <si>
    <t>05.2. SubItem 05.2.</t>
  </si>
  <si>
    <t>07. SubItem 07.</t>
  </si>
  <si>
    <t>08. SubItem 08.</t>
  </si>
  <si>
    <t>09.1. SubItem 09.1.</t>
  </si>
  <si>
    <t>09.2. SubItem 09.2.</t>
  </si>
  <si>
    <t>11. SubItem 11.</t>
  </si>
  <si>
    <t>13.2. SubItem 13.2.</t>
  </si>
  <si>
    <t>13.4. SubItem 13.4.</t>
  </si>
  <si>
    <t>13.8. SubItem 13.8.</t>
  </si>
  <si>
    <t>19. SubItem 19.</t>
  </si>
  <si>
    <t>06. SubItem 06.</t>
  </si>
  <si>
    <t>_1. SubItem _1.</t>
  </si>
  <si>
    <t>09.3. SubItem 09.3.</t>
  </si>
  <si>
    <t>15. SubItem 15.</t>
  </si>
  <si>
    <t>_2.2. SubItem _2.2.</t>
  </si>
  <si>
    <t>14. SubItem 14.</t>
  </si>
  <si>
    <t>09.4. SubItem 09.4.</t>
  </si>
  <si>
    <t>04.1. SubItem 04.1.</t>
  </si>
  <si>
    <t>21. SubItem 21.</t>
  </si>
  <si>
    <t>03.4. SubItem 03.4.</t>
  </si>
  <si>
    <t>03.1. SubItem 03.1.</t>
  </si>
  <si>
    <t>16. SubItem 16.</t>
  </si>
  <si>
    <t>03.6. SubItem 03.6.</t>
  </si>
  <si>
    <t>03.8. SubItem 03.8.</t>
  </si>
  <si>
    <t>13.1. SubItem 13.1.</t>
  </si>
  <si>
    <t>10.1. SubItem 10.1.</t>
  </si>
  <si>
    <t>10.2. SubItem 10.2.</t>
  </si>
  <si>
    <t>12.2. SubItem 12.2.</t>
  </si>
  <si>
    <t>13.3. SubItem 13.3.</t>
  </si>
  <si>
    <t>13.5. SubItem 13.5.</t>
  </si>
  <si>
    <t>17. SubItem 17.</t>
  </si>
  <si>
    <t>_3. SubItem _3.</t>
  </si>
  <si>
    <t>_4. SubItem _4.</t>
  </si>
  <si>
    <t>03.5. SubItem 03.5.</t>
  </si>
  <si>
    <t>03.7. SubItem 03.7.</t>
  </si>
  <si>
    <t>18. SubItem 18.</t>
  </si>
  <si>
    <t>03. Item 03</t>
  </si>
  <si>
    <t>04. Item 04</t>
  </si>
  <si>
    <t>13. Item 13</t>
  </si>
  <si>
    <t>12. Item 12</t>
  </si>
  <si>
    <t>10. Item 10</t>
  </si>
  <si>
    <t>18. Item 18</t>
  </si>
  <si>
    <t>EXTRA</t>
  </si>
  <si>
    <t>CommitmentItemLocal</t>
  </si>
  <si>
    <t>CIGlobal</t>
  </si>
  <si>
    <t>CIGlobalPast</t>
  </si>
  <si>
    <t>CIGlobalOFFBALANCE</t>
  </si>
  <si>
    <t>CIGlobalIncome</t>
  </si>
  <si>
    <t>ItemE 1.02.1.</t>
  </si>
  <si>
    <t>_1. Item _1</t>
  </si>
  <si>
    <t>03.2. SubItem 03.2.</t>
  </si>
  <si>
    <t>ItemE 1.02.2.</t>
  </si>
  <si>
    <t>_2. Item _2</t>
  </si>
  <si>
    <t>03.3. SubItem 03.3.</t>
  </si>
  <si>
    <t>ItemE 1.04.1.</t>
  </si>
  <si>
    <t>_3. Item _3</t>
  </si>
  <si>
    <t>ItemE 1.04.2.</t>
  </si>
  <si>
    <t>_4. Item _4</t>
  </si>
  <si>
    <t>ItemE 1.05.1.</t>
  </si>
  <si>
    <t>_5. Item _5</t>
  </si>
  <si>
    <t>ItemE 1.05.2.</t>
  </si>
  <si>
    <t>01. Item 01</t>
  </si>
  <si>
    <t>ItemE 1.05.3.</t>
  </si>
  <si>
    <t>02. Item 02</t>
  </si>
  <si>
    <t>ItemE 1.06.2.</t>
  </si>
  <si>
    <t>ItemE 1.06.3.</t>
  </si>
  <si>
    <t>05. Item 05</t>
  </si>
  <si>
    <t>ItemE 1.06.4.</t>
  </si>
  <si>
    <t>ItemE 1.06.5.</t>
  </si>
  <si>
    <t>06. Item 06</t>
  </si>
  <si>
    <t>09. Item 09</t>
  </si>
  <si>
    <t>ItemE 1.06.6.</t>
  </si>
  <si>
    <t>07. Item 07</t>
  </si>
  <si>
    <t>ItemE 1.06.7.1</t>
  </si>
  <si>
    <t>08. Item 08</t>
  </si>
  <si>
    <t>ItemE 1.06.7.2</t>
  </si>
  <si>
    <t>ItemE 1.07.</t>
  </si>
  <si>
    <t>_2.1. SubItem _2.1.</t>
  </si>
  <si>
    <t>ItemE 1.08.1.</t>
  </si>
  <si>
    <t>11. Item 11</t>
  </si>
  <si>
    <t>10.3. SubItem 10.3.</t>
  </si>
  <si>
    <t>ItemE 1.08.2.</t>
  </si>
  <si>
    <t>ItemE 1.10.1.1.</t>
  </si>
  <si>
    <t>20. SubItem 20.</t>
  </si>
  <si>
    <t>ItemE 1.10.1.2.</t>
  </si>
  <si>
    <t>_5. SubItem _5.</t>
  </si>
  <si>
    <t>14. Item 14</t>
  </si>
  <si>
    <t>ItemE 1.10.1.3.</t>
  </si>
  <si>
    <t>15. Item 15</t>
  </si>
  <si>
    <t>ItemE 1.10.1.4.</t>
  </si>
  <si>
    <t>16. Item 16</t>
  </si>
  <si>
    <t>ItemE 1.10.2.</t>
  </si>
  <si>
    <t>17. Item 17</t>
  </si>
  <si>
    <t>ItemE 1.10.3.</t>
  </si>
  <si>
    <t>13.9. SubItem 13.9.</t>
  </si>
  <si>
    <t>ItemE 1.10.4.</t>
  </si>
  <si>
    <t>19. Item 19</t>
  </si>
  <si>
    <t>01.1. SubItem 01.1.</t>
  </si>
  <si>
    <t>ItemE 1.10.5.</t>
  </si>
  <si>
    <t>20. Item 20</t>
  </si>
  <si>
    <t>Ex</t>
  </si>
  <si>
    <t>ItemE 1.10.6.</t>
  </si>
  <si>
    <t>21. Item 21</t>
  </si>
  <si>
    <t>ItemE 1.10.7.</t>
  </si>
  <si>
    <t>ItemE 1.12.2.</t>
  </si>
  <si>
    <t>ItemE 1.12.5.</t>
  </si>
  <si>
    <t>ItemE 1.12.6.</t>
  </si>
  <si>
    <t>ItemE 1.12.7.</t>
  </si>
  <si>
    <t>ItemE 1.12.8.</t>
  </si>
  <si>
    <t>ItemE 1.12.10.</t>
  </si>
  <si>
    <t>ItemE 2.01.1.</t>
  </si>
  <si>
    <t>ItemE 2.01.2.</t>
  </si>
  <si>
    <t>ItemE 2.01.3.</t>
  </si>
  <si>
    <t>ItemE 2.01.4.1.</t>
  </si>
  <si>
    <t>12.1. SubItem 12.1.</t>
  </si>
  <si>
    <t>ItemE 2.01.4.2.</t>
  </si>
  <si>
    <t>ItemE 2.02.</t>
  </si>
  <si>
    <t>ItemE 2.03.1.1</t>
  </si>
  <si>
    <t>ItemE 2.03.1.4</t>
  </si>
  <si>
    <t>ItemE 2.03.1.5</t>
  </si>
  <si>
    <t>ItemE 2.03.1.6</t>
  </si>
  <si>
    <t>ItemE 2.03.1.9</t>
  </si>
  <si>
    <t>ItemE 2.03.2.01</t>
  </si>
  <si>
    <t>ItemE 2.03.2.06</t>
  </si>
  <si>
    <t>ItemE 2.03.2.07</t>
  </si>
  <si>
    <t>09.5. SubItem 09.5.</t>
  </si>
  <si>
    <t>ItemE 2.03.2.08</t>
  </si>
  <si>
    <t>ItemE 2.03.2.09</t>
  </si>
  <si>
    <t>02.1. SubItem 02.1</t>
  </si>
  <si>
    <t>ItemE 2.04.1.</t>
  </si>
  <si>
    <t>02.2. SubItem 02.2</t>
  </si>
  <si>
    <t>ItemE 2.04.2.</t>
  </si>
  <si>
    <t>ItemE 2.04.3.</t>
  </si>
  <si>
    <t>ItemE 2.05.1.</t>
  </si>
  <si>
    <t>ItemE 2.05.2.</t>
  </si>
  <si>
    <t>ItemE 2.06.1.</t>
  </si>
  <si>
    <t>ItemE 2.06.2.</t>
  </si>
  <si>
    <t>ItemE 2.06.3.</t>
  </si>
  <si>
    <t>ItemE 2.07.1.</t>
  </si>
  <si>
    <t>ItemE 2.07.2.</t>
  </si>
  <si>
    <t>ItemE 2.08.</t>
  </si>
  <si>
    <t>ItemE 2.09.1.1</t>
  </si>
  <si>
    <t>ItemE 2.09.1.2</t>
  </si>
  <si>
    <t>ItemE 2.09.1.3</t>
  </si>
  <si>
    <t>ItemE 2.09.2.</t>
  </si>
  <si>
    <t>ItemE 2.09.3.</t>
  </si>
  <si>
    <t>ItemE 2.11.1.</t>
  </si>
  <si>
    <t>ItemE 2.11.2.</t>
  </si>
  <si>
    <t>ItemE 2.11.3.</t>
  </si>
  <si>
    <t>ItemE 2.12.</t>
  </si>
  <si>
    <t>ItemE 2.14.01</t>
  </si>
  <si>
    <t>ItemE 2.14.02</t>
  </si>
  <si>
    <t>ItemE 2.14.03</t>
  </si>
  <si>
    <t>ItemE 2.14.04</t>
  </si>
  <si>
    <t>ItemE 2.14.05</t>
  </si>
  <si>
    <t>ItemE 2.14.06</t>
  </si>
  <si>
    <t>ItemE 2.14.07</t>
  </si>
  <si>
    <t>ItemE 2.14.08</t>
  </si>
  <si>
    <t>ItemE 2.14.09</t>
  </si>
  <si>
    <t>ItemE 2.14.10</t>
  </si>
  <si>
    <t>ItemE 2.14.11</t>
  </si>
  <si>
    <t>ItemE 2.14.12</t>
  </si>
  <si>
    <t>ItemE 2.14.13</t>
  </si>
  <si>
    <t>ItemE 2.14.14</t>
  </si>
  <si>
    <t>ItemE 2.15.01</t>
  </si>
  <si>
    <t>ItemE 2.15.02</t>
  </si>
  <si>
    <t>ItemE 2.15.03</t>
  </si>
  <si>
    <t>ItemE 2.15.04</t>
  </si>
  <si>
    <t>ItemE 2.15.05</t>
  </si>
  <si>
    <t>ItemE 2.15.06</t>
  </si>
  <si>
    <t>ItemE 2.15.07</t>
  </si>
  <si>
    <t>ItemE 2.15.08</t>
  </si>
  <si>
    <t>ItemE 2.15.09</t>
  </si>
  <si>
    <t>ItemE 2.15.10</t>
  </si>
  <si>
    <t>ItemE 2.15.11</t>
  </si>
  <si>
    <t>ItemE 2.15.12</t>
  </si>
  <si>
    <t>ItemE 2.15.13</t>
  </si>
  <si>
    <t>ItemE 2.15.14</t>
  </si>
  <si>
    <t>ItemE 2.15.15</t>
  </si>
  <si>
    <t>ItemE 2.15.16.01</t>
  </si>
  <si>
    <t>ItemE 2.15.16.02</t>
  </si>
  <si>
    <t>ItemE 2.15.16.03</t>
  </si>
  <si>
    <t>ItemE 2.15.16.04</t>
  </si>
  <si>
    <t>ItemE 2.15.16.05</t>
  </si>
  <si>
    <t>ItemE 2.15.16.06</t>
  </si>
  <si>
    <t>ItemE 2.15.16.07</t>
  </si>
  <si>
    <t>ItemE 2.15.16.08</t>
  </si>
  <si>
    <t>ItemE 2.15.16.09</t>
  </si>
  <si>
    <t>ItemE 2.15.16.10</t>
  </si>
  <si>
    <t>ItemE 2.15.16.11</t>
  </si>
  <si>
    <t>ItemE 2.15.16.12</t>
  </si>
  <si>
    <t>ItemE 2.15.16.13</t>
  </si>
  <si>
    <t>ItemE 2.15.16.14</t>
  </si>
  <si>
    <t>ItemE 2.15.16.15</t>
  </si>
  <si>
    <t>ItemE 2.15.16.16</t>
  </si>
  <si>
    <t>ItemE 2.15.16.17</t>
  </si>
  <si>
    <t>ItemE 2.15.16.18</t>
  </si>
  <si>
    <t>ItemE 2.15.16.19</t>
  </si>
  <si>
    <t>ItemE 2.16.1.1</t>
  </si>
  <si>
    <t>ItemE 2.16.1.2.1</t>
  </si>
  <si>
    <t>ItemE 2.16.1.2.2</t>
  </si>
  <si>
    <t>ItemE 2.16.1.3.1</t>
  </si>
  <si>
    <t>ItemE 2.16.1.3.2</t>
  </si>
  <si>
    <t>ItemE 2.16.1.4</t>
  </si>
  <si>
    <t>ItemE 2.16.1.5.1</t>
  </si>
  <si>
    <t>ItemE 2.16.1.5.2</t>
  </si>
  <si>
    <t>ItemE 2.16.1.5.3</t>
  </si>
  <si>
    <t>ItemE 2.16.1.5.4</t>
  </si>
  <si>
    <t>ItemE 2.16.1.5.5</t>
  </si>
  <si>
    <t>ItemE 2.16.1.5.6</t>
  </si>
  <si>
    <t>ItemE 2.16.1.5.7</t>
  </si>
  <si>
    <t>ItemE 2.16.2</t>
  </si>
  <si>
    <t>ItemE 2.16.3</t>
  </si>
  <si>
    <t>ItemE 2.17.1</t>
  </si>
  <si>
    <t>ItemE 2.17.2</t>
  </si>
  <si>
    <t>ItemE 2.17.3</t>
  </si>
  <si>
    <t>ItemE 2.18.</t>
  </si>
  <si>
    <t>ItemE 2.21.</t>
  </si>
  <si>
    <t>ItemE 3.1.</t>
  </si>
  <si>
    <t>ItemE 3.2.1.</t>
  </si>
  <si>
    <t>ItemE 3.2.2.</t>
  </si>
  <si>
    <t>ItemE 3.3.1.</t>
  </si>
  <si>
    <t>ItemE 3.3.2.</t>
  </si>
  <si>
    <t>ItemE 3.4.</t>
  </si>
  <si>
    <t>ItemE 3.5.1.</t>
  </si>
  <si>
    <t>ItemE 3.5.2.</t>
  </si>
  <si>
    <t>ItemE 3.5.3.</t>
  </si>
  <si>
    <t>ItemE 3.5.4.</t>
  </si>
  <si>
    <t>ItemE 3.5.5.</t>
  </si>
  <si>
    <t>ItemE 3.5.6.</t>
  </si>
  <si>
    <t>ItemE 3.5.7.</t>
  </si>
  <si>
    <t>ItemE 5.3.1.</t>
  </si>
  <si>
    <t>ItemE 6.1.</t>
  </si>
  <si>
    <t>ItemE 6.3.</t>
  </si>
  <si>
    <t>ItemE 7.01</t>
  </si>
  <si>
    <t>ItemE 7.02</t>
  </si>
  <si>
    <t>ItemE 7.03</t>
  </si>
  <si>
    <t>ItemE 7.04</t>
  </si>
  <si>
    <t>ItemE 7.05</t>
  </si>
  <si>
    <t>ItemE 7.06</t>
  </si>
  <si>
    <t>ItemE 7.08</t>
  </si>
  <si>
    <t>ItemE 7.09</t>
  </si>
  <si>
    <t>ItemE 7.10</t>
  </si>
  <si>
    <t>ItemE 7.11</t>
  </si>
  <si>
    <t>ItemE 8.01</t>
  </si>
  <si>
    <t>ItemE 8.02</t>
  </si>
  <si>
    <t>ItemE 8.03</t>
  </si>
  <si>
    <t>ItemE 8.04</t>
  </si>
  <si>
    <t>ItemE 8.05</t>
  </si>
  <si>
    <t>ItemE 8.06</t>
  </si>
  <si>
    <t>ItemE 8.07</t>
  </si>
  <si>
    <t>ItemE 8.08</t>
  </si>
  <si>
    <t>ItemE 8.09</t>
  </si>
  <si>
    <t>ItemE 8.11</t>
  </si>
  <si>
    <t>ItemE 8.12</t>
  </si>
  <si>
    <t>ItemE 8.14</t>
  </si>
  <si>
    <t>ItemE 8.15</t>
  </si>
  <si>
    <t>ItemE 8.16</t>
  </si>
  <si>
    <t>ItemE 8.17</t>
  </si>
  <si>
    <t>ItemE 8.18</t>
  </si>
  <si>
    <t>ItemE 8.19</t>
  </si>
  <si>
    <t>ItemE 8.22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</si>
</sst>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₽_-;\-* #,##0.00\ _₽_-;_-* &quot;-&quot;??\ _₽_-;_-@_-"/>
    <numFmt numFmtId="164" formatCode="mmmm"/>
    <numFmt numFmtId="165" formatCode="#,##0;\-#,##0;&quot;&quot;"/>
    <numFmt numFmtId="166" formatCode="#,##0.00_ ;\-#,##0.00\ "/>
  </numFmts>
  <fonts count="14" x14ac:knownFonts="1">
    <font>
      <sz val="10"/>
      <name val="Arial Cyr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9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2"/>
      <name val="Arial"/>
      <family val="2"/>
      <charset val="204"/>
    </font>
    <font>
      <b/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i/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1" fillId="0" borderId="0"/>
    <xf numFmtId="0" fontId="8" fillId="0" borderId="0"/>
    <xf numFmtId="43" fontId="8" fillId="0" borderId="0" applyFont="0" applyFill="0" applyBorder="0" applyAlignment="0" applyProtection="0"/>
    <xf numFmtId="0" fontId="9" fillId="0" borderId="0"/>
    <xf numFmtId="0" fontId="10" fillId="0" borderId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8" borderId="0" applyNumberFormat="0" applyBorder="0" applyAlignment="0" applyProtection="0"/>
    <xf numFmtId="0" fontId="13" fillId="0" borderId="0"/>
  </cellStyleXfs>
  <cellXfs count="63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0" fontId="2" fillId="0" borderId="0" xfId="0" quotePrefix="1" applyFont="1" applyFill="1"/>
    <xf numFmtId="4" fontId="0" fillId="0" borderId="0" xfId="0" applyNumberFormat="1"/>
    <xf numFmtId="0" fontId="2" fillId="0" borderId="0" xfId="0" applyNumberFormat="1" applyFont="1" applyFill="1" applyBorder="1" applyAlignment="1">
      <alignment horizontal="center"/>
    </xf>
    <xf numFmtId="0" fontId="2" fillId="0" borderId="0" xfId="0" quotePrefix="1" applyFont="1" applyFill="1" applyBorder="1"/>
    <xf numFmtId="49" fontId="4" fillId="0" borderId="0" xfId="0" applyNumberFormat="1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left" vertical="top" wrapText="1" indent="1"/>
    </xf>
    <xf numFmtId="14" fontId="3" fillId="0" borderId="0" xfId="1" applyNumberFormat="1" applyFont="1" applyFill="1" applyBorder="1" applyAlignment="1">
      <alignment horizontal="right" vertical="top" wrapText="1"/>
    </xf>
    <xf numFmtId="165" fontId="3" fillId="0" borderId="0" xfId="1" applyNumberFormat="1" applyFont="1" applyBorder="1" applyAlignment="1">
      <alignment horizontal="right" vertical="top" wrapText="1"/>
    </xf>
    <xf numFmtId="165" fontId="3" fillId="0" borderId="0" xfId="1" applyNumberFormat="1" applyFont="1" applyFill="1" applyBorder="1" applyAlignment="1">
      <alignment horizontal="right" vertical="top" wrapText="1"/>
    </xf>
    <xf numFmtId="165" fontId="5" fillId="0" borderId="0" xfId="1" applyNumberFormat="1" applyFont="1" applyBorder="1" applyAlignment="1">
      <alignment horizontal="right" vertical="top" wrapText="1"/>
    </xf>
    <xf numFmtId="0" fontId="2" fillId="0" borderId="0" xfId="0" applyFont="1" applyFill="1" applyBorder="1" applyAlignment="1"/>
    <xf numFmtId="0" fontId="6" fillId="0" borderId="0" xfId="0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4" fontId="6" fillId="0" borderId="0" xfId="0" applyNumberFormat="1" applyFont="1" applyFill="1" applyBorder="1" applyAlignment="1">
      <alignment horizontal="center" vertical="center" wrapText="1"/>
    </xf>
    <xf numFmtId="4" fontId="3" fillId="0" borderId="0" xfId="1" applyNumberFormat="1" applyFont="1" applyBorder="1" applyAlignment="1">
      <alignment horizontal="right" vertical="top" wrapText="1"/>
    </xf>
    <xf numFmtId="4" fontId="3" fillId="0" borderId="0" xfId="1" applyNumberFormat="1" applyFont="1" applyFill="1" applyBorder="1" applyAlignment="1">
      <alignment horizontal="right" vertical="top" wrapText="1"/>
    </xf>
    <xf numFmtId="4" fontId="2" fillId="0" borderId="0" xfId="0" applyNumberFormat="1" applyFont="1" applyFill="1" applyBorder="1" applyAlignment="1"/>
    <xf numFmtId="0" fontId="2" fillId="2" borderId="0" xfId="0" applyFont="1" applyFill="1"/>
    <xf numFmtId="0" fontId="7" fillId="0" borderId="0" xfId="0" applyFont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2" fillId="3" borderId="0" xfId="0" applyFont="1" applyFill="1"/>
    <xf numFmtId="4" fontId="2" fillId="0" borderId="0" xfId="0" applyNumberFormat="1" applyFont="1" applyFill="1"/>
    <xf numFmtId="0" fontId="3" fillId="0" borderId="0" xfId="0" applyFont="1" applyFill="1" applyBorder="1" applyAlignment="1">
      <alignment horizontal="left" vertical="top" indent="1"/>
    </xf>
    <xf numFmtId="0" fontId="2" fillId="0" borderId="0" xfId="0" applyFont="1" applyFill="1" applyAlignment="1">
      <alignment vertical="top"/>
    </xf>
    <xf numFmtId="165" fontId="5" fillId="0" borderId="0" xfId="1" applyNumberFormat="1" applyFont="1" applyFill="1" applyBorder="1" applyAlignment="1">
      <alignment horizontal="right" vertical="top" wrapText="1"/>
    </xf>
    <xf numFmtId="0" fontId="3" fillId="4" borderId="0" xfId="0" applyFont="1" applyFill="1" applyBorder="1" applyAlignment="1">
      <alignment horizontal="left" vertical="top" indent="1"/>
    </xf>
    <xf numFmtId="0" fontId="3" fillId="4" borderId="0" xfId="0" applyFont="1" applyFill="1" applyBorder="1" applyAlignment="1">
      <alignment horizontal="left" vertical="top" wrapText="1" indent="1"/>
    </xf>
    <xf numFmtId="0" fontId="2" fillId="0" borderId="0" xfId="0" applyFont="1" applyFill="1" applyBorder="1" applyAlignment="1">
      <alignment wrapText="1"/>
    </xf>
    <xf numFmtId="0" fontId="3" fillId="6" borderId="0" xfId="0" applyFont="1" applyFill="1" applyBorder="1" applyAlignment="1">
      <alignment horizontal="left" vertical="top" wrapText="1" indent="1"/>
    </xf>
    <xf numFmtId="4" fontId="3" fillId="6" borderId="0" xfId="1" applyNumberFormat="1" applyFont="1" applyFill="1" applyBorder="1" applyAlignment="1">
      <alignment horizontal="right" vertical="top" wrapText="1"/>
    </xf>
    <xf numFmtId="4" fontId="2" fillId="6" borderId="0" xfId="0" applyNumberFormat="1" applyFont="1" applyFill="1" applyBorder="1" applyAlignment="1"/>
    <xf numFmtId="4" fontId="3" fillId="5" borderId="0" xfId="1" applyNumberFormat="1" applyFont="1" applyFill="1" applyBorder="1" applyAlignment="1">
      <alignment horizontal="right" vertical="top" wrapText="1"/>
    </xf>
    <xf numFmtId="4" fontId="3" fillId="4" borderId="0" xfId="1" applyNumberFormat="1" applyFont="1" applyFill="1" applyBorder="1" applyAlignment="1">
      <alignment horizontal="right" vertical="top" wrapText="1"/>
    </xf>
    <xf numFmtId="165" fontId="3" fillId="4" borderId="0" xfId="1" applyNumberFormat="1" applyFont="1" applyFill="1" applyBorder="1" applyAlignment="1">
      <alignment horizontal="right" vertical="top" wrapText="1"/>
    </xf>
    <xf numFmtId="49" fontId="6" fillId="0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49" fontId="0" fillId="0" borderId="0" xfId="0" applyNumberFormat="1"/>
    <xf numFmtId="0" fontId="9" fillId="7" borderId="1" xfId="4" applyFont="1" applyFill="1" applyBorder="1"/>
    <xf numFmtId="0" fontId="9" fillId="0" borderId="0" xfId="4" applyFont="1"/>
    <xf numFmtId="0" fontId="0" fillId="0" borderId="0" xfId="0" applyFill="1"/>
    <xf numFmtId="49" fontId="0" fillId="0" borderId="0" xfId="0" applyNumberFormat="1" applyFill="1"/>
    <xf numFmtId="4" fontId="2" fillId="4" borderId="0" xfId="0" applyNumberFormat="1" applyFont="1" applyFill="1" applyBorder="1" applyAlignment="1"/>
    <xf numFmtId="0" fontId="3" fillId="8" borderId="0" xfId="0" applyFont="1" applyFill="1" applyBorder="1" applyAlignment="1">
      <alignment horizontal="left" vertical="top" wrapText="1" indent="1"/>
    </xf>
    <xf numFmtId="4" fontId="2" fillId="0" borderId="0" xfId="0" applyNumberFormat="1" applyFont="1" applyFill="1" applyBorder="1" applyAlignment="1">
      <alignment vertical="center"/>
    </xf>
    <xf numFmtId="0" fontId="11" fillId="0" borderId="0" xfId="5" applyFont="1"/>
    <xf numFmtId="0" fontId="2" fillId="4" borderId="0" xfId="0" applyFont="1" applyFill="1" applyBorder="1"/>
    <xf numFmtId="14" fontId="3" fillId="4" borderId="0" xfId="1" applyNumberFormat="1" applyFont="1" applyFill="1" applyBorder="1" applyAlignment="1">
      <alignment horizontal="right" vertical="top" wrapText="1"/>
    </xf>
    <xf numFmtId="0" fontId="2" fillId="4" borderId="0" xfId="0" applyFont="1" applyFill="1" applyBorder="1" applyAlignment="1"/>
    <xf numFmtId="4" fontId="3" fillId="19" borderId="0" xfId="1" applyNumberFormat="1" applyFont="1" applyFill="1" applyBorder="1" applyAlignment="1">
      <alignment horizontal="right" vertical="top" wrapText="1"/>
    </xf>
    <xf numFmtId="4" fontId="3" fillId="8" borderId="0" xfId="1" applyNumberFormat="1" applyFont="1" applyFill="1" applyBorder="1" applyAlignment="1">
      <alignment horizontal="right" vertical="top" wrapText="1"/>
    </xf>
    <xf numFmtId="4" fontId="3" fillId="20" borderId="0" xfId="1" applyNumberFormat="1" applyFont="1" applyFill="1" applyBorder="1" applyAlignment="1">
      <alignment horizontal="right" vertical="top" wrapText="1"/>
    </xf>
    <xf numFmtId="0" fontId="13" fillId="0" borderId="0" xfId="18" applyFont="1"/>
    <xf numFmtId="0" fontId="13" fillId="0" borderId="0" xfId="18" applyFont="1" applyFill="1"/>
    <xf numFmtId="14" fontId="3" fillId="8" borderId="0" xfId="1" applyNumberFormat="1" applyFont="1" applyFill="1" applyBorder="1" applyAlignment="1">
      <alignment horizontal="right" vertical="top" wrapText="1"/>
    </xf>
    <xf numFmtId="0" fontId="0" fillId="0" borderId="0" xfId="0" applyNumberFormat="1"/>
    <xf numFmtId="0" fontId="4" fillId="0" borderId="0" xfId="0" applyNumberFormat="1" applyFont="1" applyFill="1" applyBorder="1" applyAlignment="1">
      <alignment horizontal="center" vertical="top" wrapText="1"/>
    </xf>
    <xf numFmtId="166" fontId="3" fillId="0" borderId="0" xfId="1" applyNumberFormat="1" applyFont="1" applyFill="1" applyBorder="1" applyAlignment="1">
      <alignment horizontal="right" vertical="top" wrapText="1"/>
    </xf>
    <xf numFmtId="0" fontId="9" fillId="0" borderId="0" xfId="4" applyFont="1" applyFill="1"/>
  </cellXfs>
  <cellStyles count="19">
    <cellStyle name="20% - Акцент1 2" xfId="6"/>
    <cellStyle name="20% - Акцент2 2" xfId="7"/>
    <cellStyle name="20% - Акцент3 2" xfId="8"/>
    <cellStyle name="20% - Акцент4 2" xfId="9"/>
    <cellStyle name="20% - Акцент5 2" xfId="10"/>
    <cellStyle name="20% - Акцент6 2" xfId="11"/>
    <cellStyle name="40% - Акцент1 2" xfId="12"/>
    <cellStyle name="40% - Акцент2 2" xfId="13"/>
    <cellStyle name="40% - Акцент3 2" xfId="14"/>
    <cellStyle name="40% - Акцент4 2" xfId="15"/>
    <cellStyle name="40% - Акцент5 2" xfId="16"/>
    <cellStyle name="40% - Акцент6 2" xfId="17"/>
    <cellStyle name="Обычный" xfId="0" builtinId="0"/>
    <cellStyle name="Обычный 2" xfId="1"/>
    <cellStyle name="Обычный 3" xfId="2"/>
    <cellStyle name="Обычный_ввод" xfId="5"/>
    <cellStyle name="Обычный_Лист2" xfId="18"/>
    <cellStyle name="Обычный_соответствие статей" xfId="4"/>
    <cellStyle name="Финансов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ndarevaEA/Documents/&#1050;&#1086;&#1087;&#1080;&#1103;%20&#1060;&#1054;_&#1074;&#1074;&#1086;&#107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_&#1086;&#1096;&#1080;&#1073;_&#1060;&#1054;_&#1074;&#1074;&#1086;&#1076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1;&#1086;&#1085;&#1076;&#1072;&#1088;&#1077;&#1074;&#1072;%20&#1045;.&#1040;/&#1044;&#1086;&#1082;&#1091;&#1084;&#1077;&#1085;&#1090;&#1099;/&#1060;&#1054;_&#1089;&#1074;&#1086;&#1076;&#1085;&#1099;&#1077;_&#1076;&#1072;&#1085;&#1085;&#1099;&#1077;_2020%2010,03,202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1072;&#1088;&#1093;&#1080;&#1074;/2020/&#1060;&#1054;_&#1074;&#1074;&#1086;&#1076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tblExtr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вод"/>
      <sheetName val="справочники"/>
      <sheetName val="соответствие статей"/>
      <sheetName val="виды данных"/>
    </sheetNames>
    <sheetDataSet>
      <sheetData sheetId="0"/>
      <sheetData sheetId="1"/>
      <sheetData sheetId="2">
        <row r="1">
          <cell r="A1" t="str">
            <v>Подстатья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вод"/>
      <sheetName val="справочники"/>
      <sheetName val="соответствие статей"/>
      <sheetName val="виды данных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_ПОКАЗАТЕЛИ"/>
      <sheetName val="ИСП_ПБ"/>
      <sheetName val="ЗАГРУЗКА"/>
      <sheetName val="ОСТАТКИ РС"/>
      <sheetName val="ЗАДОЛЖЕННОСТЬ"/>
      <sheetName val="ввод"/>
      <sheetName val="справочники"/>
      <sheetName val="соответствие статей"/>
      <sheetName val="виды данны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Подстатья</v>
          </cell>
        </row>
      </sheetData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вод"/>
      <sheetName val="справочники"/>
      <sheetName val="соответствие статей"/>
      <sheetName val="виды данных"/>
    </sheetNames>
    <sheetDataSet>
      <sheetData sheetId="0"/>
      <sheetData sheetId="1"/>
      <sheetData sheetId="2">
        <row r="1">
          <cell r="A1" t="str">
            <v>Подстатья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1"/>
      <sheetName val="input"/>
      <sheetName val="items_lookup"/>
      <sheetName val="виды данных"/>
      <sheetName val="Holidays"/>
      <sheetName val="tranche_days"/>
      <sheetName val="lookup"/>
      <sheetName val="lookup_cod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K2401"/>
  <sheetViews>
    <sheetView zoomScaleNormal="100" zoomScaleSheetLayoutView="100" workbookViewId="0">
      <pane xSplit="1" ySplit="1" topLeftCell="B2" activePane="bottomRight" state="frozen"/>
      <selection pane="topRight" activeCell="F1" sqref="F1"/>
      <selection pane="bottomLeft" activeCell="A2" sqref="A2"/>
      <selection pane="bottomRight" activeCell="D2" sqref="D2"/>
    </sheetView>
  </sheetViews>
  <sheetFormatPr defaultColWidth="9.140625" defaultRowHeight="12.75" x14ac:dyDescent="0.2"/>
  <cols>
    <col min="1" max="1" width="26.85546875" style="2" customWidth="1"/>
    <col min="2" max="2" width="14.85546875" style="2" customWidth="1"/>
    <col min="3" max="3" width="11.85546875" style="2" customWidth="1"/>
    <col min="4" max="4" width="18.42578125" style="2" customWidth="1"/>
    <col min="5" max="5" width="8.28515625" style="5" customWidth="1"/>
    <col min="6" max="6" width="7.28515625" style="2" customWidth="1"/>
    <col min="7" max="7" width="8" style="2" customWidth="1"/>
    <col min="8" max="8" width="8.7109375" style="2" customWidth="1"/>
    <col min="9" max="9" width="7" style="2" customWidth="1"/>
    <col min="10" max="10" width="3.42578125" style="2" customWidth="1"/>
    <col min="11" max="11" width="10.140625" style="2" customWidth="1"/>
    <col min="12" max="12" width="6.5703125" style="2" customWidth="1"/>
    <col min="13" max="14" width="9.85546875" style="2" customWidth="1"/>
    <col min="15" max="15" width="15.85546875" style="21" customWidth="1"/>
    <col min="16" max="16" width="15.7109375" style="21" customWidth="1"/>
    <col min="17" max="17" width="15.7109375" style="13" customWidth="1"/>
    <col min="18" max="18" width="6.5703125" style="13" customWidth="1"/>
    <col min="19" max="19" width="8.42578125" style="13" customWidth="1"/>
    <col min="20" max="20" width="10.140625" style="13" customWidth="1"/>
    <col min="21" max="21" width="9.140625" style="13" customWidth="1"/>
    <col min="22" max="24" width="17.7109375" style="1" customWidth="1"/>
    <col min="25" max="25" width="6.85546875" style="1" customWidth="1"/>
    <col min="26" max="29" width="9.140625" style="1"/>
    <col min="30" max="30" width="10.5703125" style="1" customWidth="1"/>
    <col min="31" max="31" width="95.140625" style="1" customWidth="1"/>
    <col min="32" max="32" width="27.7109375" style="1" bestFit="1" customWidth="1"/>
    <col min="33" max="33" width="13.140625" style="1" bestFit="1" customWidth="1"/>
    <col min="34" max="34" width="13.28515625" style="1" customWidth="1"/>
    <col min="35" max="35" width="15.5703125" style="1" bestFit="1" customWidth="1"/>
    <col min="36" max="36" width="13.28515625" style="1" customWidth="1"/>
    <col min="37" max="37" width="15.5703125" style="1" bestFit="1" customWidth="1"/>
    <col min="38" max="16384" width="9.140625" style="1"/>
  </cols>
  <sheetData>
    <row r="1" spans="1:37" s="17" customFormat="1" ht="99.75" customHeight="1" x14ac:dyDescent="0.2">
      <c r="A1" s="15" t="s">
        <v>31</v>
      </c>
      <c r="B1" s="15" t="s">
        <v>6</v>
      </c>
      <c r="C1" s="16" t="s">
        <v>30</v>
      </c>
      <c r="D1" s="16" t="s">
        <v>4</v>
      </c>
      <c r="E1" s="14" t="s">
        <v>5</v>
      </c>
      <c r="F1" s="16" t="s">
        <v>107</v>
      </c>
      <c r="G1" s="16" t="s">
        <v>85</v>
      </c>
      <c r="H1" s="16" t="s">
        <v>118</v>
      </c>
      <c r="I1" s="16" t="s">
        <v>103</v>
      </c>
      <c r="J1" s="16" t="s">
        <v>23</v>
      </c>
      <c r="K1" s="16" t="s">
        <v>66</v>
      </c>
      <c r="L1" s="16" t="s">
        <v>24</v>
      </c>
      <c r="M1" s="14" t="s">
        <v>112</v>
      </c>
      <c r="N1" s="14" t="s">
        <v>113</v>
      </c>
      <c r="O1" s="18" t="s">
        <v>111</v>
      </c>
      <c r="P1" s="18" t="s">
        <v>110</v>
      </c>
      <c r="Q1" s="14" t="s">
        <v>61</v>
      </c>
      <c r="R1" s="39" t="s">
        <v>144</v>
      </c>
      <c r="S1" s="14" t="s">
        <v>145</v>
      </c>
      <c r="T1" s="14" t="s">
        <v>146</v>
      </c>
      <c r="U1" s="14" t="s">
        <v>147</v>
      </c>
      <c r="V1" s="15" t="s">
        <v>428</v>
      </c>
      <c r="W1" s="15" t="s">
        <v>150</v>
      </c>
      <c r="X1" s="15" t="s">
        <v>58</v>
      </c>
      <c r="Y1" s="24" t="s">
        <v>114</v>
      </c>
      <c r="Z1" s="24" t="s">
        <v>115</v>
      </c>
      <c r="AA1" s="24" t="s">
        <v>133</v>
      </c>
      <c r="AB1" s="24" t="s">
        <v>653</v>
      </c>
      <c r="AC1" s="24" t="s">
        <v>669</v>
      </c>
      <c r="AD1" s="24" t="s">
        <v>121</v>
      </c>
      <c r="AE1" s="24" t="s">
        <v>126</v>
      </c>
      <c r="AF1" s="17" t="s">
        <v>125</v>
      </c>
      <c r="AG1" s="48">
        <f>AK1-AI1</f>
        <v>0</v>
      </c>
      <c r="AH1" s="24" t="s">
        <v>124</v>
      </c>
      <c r="AI1" s="26">
        <f>SUMIFS(input1!P:P,input1!D:D,"средства ПАО «Газпром»",input1!C:C,"ПБ",input1!A:A,"_1. За услуги по транспортировке газа")</f>
        <v>19907420680.339993</v>
      </c>
      <c r="AJ1" s="24" t="s">
        <v>123</v>
      </c>
      <c r="AK1" s="26">
        <f>SUMIFS(input1!P:P,input1!C:C,"ПБ",input1!D:D,"средства ПАО «Газпром»",input1!E:E,"р",input1!H:H,"",input1!K:K,"ИСПОЛНЕН",input1!A:A,"&lt;&gt;16. Инвестиционные договоры")</f>
        <v>19907420680.339989</v>
      </c>
    </row>
    <row r="2" spans="1:37" s="17" customFormat="1" ht="99.75" customHeight="1" x14ac:dyDescent="0.2">
      <c r="A2" s="15" t="str">
        <f>VLOOKUP(A1,lookup!$A:$B,2,FALSE)</f>
        <v>SubItem</v>
      </c>
      <c r="B2" s="15" t="str">
        <f>VLOOKUP(B1,lookup!$A:$B,2,FALSE)</f>
        <v>Item</v>
      </c>
      <c r="C2" s="15" t="str">
        <f>VLOOKUP(C1,lookup!$A:$B,2,FALSE)</f>
        <v>DataType</v>
      </c>
      <c r="D2" s="15" t="str">
        <f>VLOOKUP(D1,lookup!$A:$B,2,FALSE)</f>
        <v>Source</v>
      </c>
      <c r="E2" s="15" t="str">
        <f>VLOOKUP(E1,lookup!$A:$B,2,FALSE)</f>
        <v>ReportPart</v>
      </c>
      <c r="F2" s="15" t="str">
        <f>VLOOKUP(F1,lookup!$A:$B,2,FALSE)</f>
        <v>Residual</v>
      </c>
      <c r="G2" s="15" t="str">
        <f>VLOOKUP(G1,lookup!$A:$B,2,FALSE)</f>
        <v>Account</v>
      </c>
      <c r="H2" s="15" t="str">
        <f>VLOOKUP(H1,lookup!$A:$B,2,FALSE)</f>
        <v>CashFlowType</v>
      </c>
      <c r="I2" s="15" t="str">
        <f>VLOOKUP(I1,lookup!$A:$B,2,FALSE)</f>
        <v>Advance</v>
      </c>
      <c r="J2" s="15" t="str">
        <f>VLOOKUP(J1,lookup!$A:$B,2,FALSE)</f>
        <v>Tranche</v>
      </c>
      <c r="K2" s="15" t="str">
        <f>VLOOKUP(K1,lookup!$A:$B,2,FALSE)</f>
        <v>SystemState</v>
      </c>
      <c r="L2" s="15" t="str">
        <f>VLOOKUP(L1,lookup!$A:$B,2,FALSE)</f>
        <v>Plan/Fact</v>
      </c>
      <c r="M2" s="15" t="str">
        <f>VLOOKUP(M1,lookup!$A:$B,2,FALSE)</f>
        <v>LoadDate</v>
      </c>
      <c r="N2" s="15" t="str">
        <f>VLOOKUP(N1,lookup!$A:$B,2,FALSE)</f>
        <v>PaymentDate</v>
      </c>
      <c r="O2" s="15" t="str">
        <f>VLOOKUP(O1,lookup!$A:$B,2,FALSE)</f>
        <v>SumPlan</v>
      </c>
      <c r="P2" s="15" t="str">
        <f>VLOOKUP(P1,lookup!$A:$B,2,FALSE)</f>
        <v>SumFact</v>
      </c>
      <c r="Q2" s="15" t="str">
        <f>VLOOKUP(Q1,lookup!$A:$B,2,FALSE)</f>
        <v>Comment</v>
      </c>
      <c r="R2" s="15" t="str">
        <f>VLOOKUP(R1,lookup!$A:$B,2,FALSE)</f>
        <v>ItemExtra</v>
      </c>
      <c r="S2" s="15" t="str">
        <f>VLOOKUP(S1,lookup!$A:$B,2,FALSE)</f>
        <v>FundsCenter</v>
      </c>
      <c r="T2" s="15" t="str">
        <f>VLOOKUP(T1,lookup!$A:$B,2,FALSE)</f>
        <v>Partner</v>
      </c>
      <c r="U2" s="15" t="str">
        <f>VLOOKUP(U1,lookup!$A:$B,2,FALSE)</f>
        <v>NumDoc</v>
      </c>
      <c r="V2" s="15" t="str">
        <f>VLOOKUP(V1,lookup!$A:$B,2,FALSE)</f>
        <v>ItemExtraName</v>
      </c>
      <c r="W2" s="15" t="str">
        <f>VLOOKUP(W1,lookup!$A:$B,2,FALSE)</f>
        <v>FundsCenterName</v>
      </c>
      <c r="X2" s="15" t="str">
        <f>VLOOKUP(X1,lookup!$A:$B,2,FALSE)</f>
        <v>HigherItem</v>
      </c>
      <c r="Y2" s="15" t="str">
        <f>VLOOKUP(Y1,lookup!$A:$B,2,FALSE)</f>
        <v>LoadMonth</v>
      </c>
      <c r="Z2" s="15" t="str">
        <f>VLOOKUP(Z1,lookup!$A:$B,2,FALSE)</f>
        <v>PaymentMonth</v>
      </c>
      <c r="AA2" s="15" t="str">
        <f>VLOOKUP(AA1,lookup!$A:$B,2,FALSE)</f>
        <v>PaymentYear</v>
      </c>
      <c r="AB2" s="15" t="str">
        <f>VLOOKUP(AB1,lookup!$A:$B,2,FALSE)</f>
        <v>LoadYear</v>
      </c>
      <c r="AC2" s="15" t="str">
        <f>VLOOKUP(AC1,lookup!$A:$B,2,FALSE)</f>
        <v>LimitYear</v>
      </c>
      <c r="AD2" s="15" t="str">
        <f>VLOOKUP(AD1,lookup!$A:$B,2,FALSE)</f>
        <v>NoError</v>
      </c>
      <c r="AE2" s="24"/>
      <c r="AG2" s="48"/>
      <c r="AH2" s="24"/>
      <c r="AI2" s="26"/>
      <c r="AJ2" s="24"/>
      <c r="AK2" s="26"/>
    </row>
    <row r="3" spans="1:37" ht="15" customHeight="1" x14ac:dyDescent="0.2">
      <c r="A3" s="8" t="s">
        <v>12</v>
      </c>
      <c r="B3" s="8"/>
      <c r="C3" s="2" t="s">
        <v>20</v>
      </c>
      <c r="D3" s="6"/>
      <c r="E3" s="7" t="s">
        <v>2</v>
      </c>
      <c r="F3" s="8"/>
      <c r="G3" s="8"/>
      <c r="H3" s="8"/>
      <c r="I3" s="8"/>
      <c r="J3" s="8"/>
      <c r="K3" s="8"/>
      <c r="L3" s="8" t="s">
        <v>26</v>
      </c>
      <c r="M3" s="9">
        <v>43800</v>
      </c>
      <c r="N3" s="9">
        <v>43800</v>
      </c>
      <c r="O3" s="20">
        <v>275799000</v>
      </c>
      <c r="P3" s="20"/>
      <c r="Q3" s="10"/>
      <c r="R3" s="10"/>
      <c r="S3" s="10"/>
      <c r="T3" s="10"/>
      <c r="U3" s="10"/>
      <c r="X3" s="22" t="e">
        <f>IF(B3="",VLOOKUP(A3,#REF!,2,FALSE),B3)</f>
        <v>#REF!</v>
      </c>
      <c r="Y3" s="22">
        <f t="shared" ref="Y3" si="0">MONTH(M3)</f>
        <v>12</v>
      </c>
      <c r="Z3" s="22">
        <f t="shared" ref="Z3" si="1">MONTH(N3)</f>
        <v>12</v>
      </c>
      <c r="AA3" s="22">
        <f t="shared" ref="AA3" si="2">YEAR(N3)</f>
        <v>2019</v>
      </c>
      <c r="AB3" s="22">
        <f t="shared" ref="AB3" si="3">YEAR(M3)</f>
        <v>2019</v>
      </c>
      <c r="AC3" s="22">
        <f t="shared" ref="AC3" si="4">IF(F3="X",AA3-1,AA3)</f>
        <v>2019</v>
      </c>
      <c r="AD3" s="25" t="e">
        <f>AND(ROUND(O3,2)=O3,ROUND(P3,2)=P3,OR(AND(O3&lt;&gt;0,L3="п"),AND(P3&lt;&gt;0,L3="ф")),ЕФОРМУЛА(X3),ЕФОРМУЛА(Y3),ЕФОРМУЛА(Z3),ЕФОРМУЛА(AA3),ЕФОРМУЛА(AB3),ЕФОРМУЛА(AC3),NOT(ЕФОРМУЛА(O3)),NOT(ЕФОРМУЛА(P3)),M3&lt;&gt;0,N3&lt;&gt;0,OR(YEAR(M3=#REF!),YEAR(M3=#REF!),YEAR(M3=#REF!)),OR(YEAR(N3=#REF!),YEAR(N3=#REF!),YEAR(N3=#REF!)),OR(AND(A3="20. Выдача займов по договору № 1 (в кэш-пул ПАО «Газпром»)",H3="КЭШ-ПУЛ"),AND(A3&lt;&gt;"20. Выдача займов по договору № 1 (в кэш-пул ПАО «Газпром»)",H3&lt;&gt;"КЭШ-ПУЛ")))</f>
        <v>#REF!</v>
      </c>
    </row>
    <row r="4" spans="1:37" ht="15" customHeight="1" x14ac:dyDescent="0.2">
      <c r="A4" s="8" t="s">
        <v>12</v>
      </c>
      <c r="B4" s="8"/>
      <c r="C4" s="2" t="s">
        <v>20</v>
      </c>
      <c r="D4" s="6"/>
      <c r="E4" s="7" t="s">
        <v>2</v>
      </c>
      <c r="F4" s="8"/>
      <c r="G4" s="8"/>
      <c r="H4" s="8"/>
      <c r="I4" s="8"/>
      <c r="J4" s="8"/>
      <c r="K4" s="8"/>
      <c r="L4" s="8" t="s">
        <v>27</v>
      </c>
      <c r="M4" s="9">
        <v>43800</v>
      </c>
      <c r="N4" s="9">
        <v>43800</v>
      </c>
      <c r="O4" s="20"/>
      <c r="P4" s="20">
        <v>281545000</v>
      </c>
      <c r="Q4" s="10"/>
      <c r="R4" s="10"/>
      <c r="S4" s="10"/>
      <c r="T4" s="10"/>
      <c r="U4" s="10"/>
      <c r="X4" s="22" t="e">
        <f>IF(B4="",VLOOKUP(A4,#REF!,2,FALSE),B4)</f>
        <v>#REF!</v>
      </c>
      <c r="Y4" s="22">
        <f t="shared" ref="Y4:Y67" si="5">MONTH(M4)</f>
        <v>12</v>
      </c>
      <c r="Z4" s="22">
        <f t="shared" ref="Z4:Z67" si="6">MONTH(N4)</f>
        <v>12</v>
      </c>
      <c r="AA4" s="22">
        <f t="shared" ref="AA4:AA67" si="7">YEAR(N4)</f>
        <v>2019</v>
      </c>
      <c r="AB4" s="22">
        <f t="shared" ref="AB4:AB67" si="8">YEAR(M4)</f>
        <v>2019</v>
      </c>
      <c r="AC4" s="22">
        <f t="shared" ref="AC4:AC67" si="9">IF(F4="X",AA4-1,AA4)</f>
        <v>2019</v>
      </c>
      <c r="AD4" s="25" t="e">
        <f>AND(ROUND(O4,2)=O4,ROUND(P4,2)=P4,OR(AND(O4&lt;&gt;0,L4="п"),AND(P4&lt;&gt;0,L4="ф")),ЕФОРМУЛА(X4),ЕФОРМУЛА(Y4),ЕФОРМУЛА(Z4),ЕФОРМУЛА(AA4),ЕФОРМУЛА(AB4),ЕФОРМУЛА(AC4),NOT(ЕФОРМУЛА(O4)),NOT(ЕФОРМУЛА(P4)),M4&lt;&gt;0,N4&lt;&gt;0,OR(YEAR(M4=#REF!),YEAR(M4=#REF!),YEAR(M4=#REF!)),OR(YEAR(N4=#REF!),YEAR(N4=#REF!),YEAR(N4=#REF!)),OR(AND(A4="20. Выдача займов по договору № 1 (в кэш-пул ПАО «Газпром»)",H4="КЭШ-ПУЛ"),AND(A4&lt;&gt;"20. Выдача займов по договору № 1 (в кэш-пул ПАО «Газпром»)",H4&lt;&gt;"КЭШ-ПУЛ")))</f>
        <v>#REF!</v>
      </c>
    </row>
    <row r="5" spans="1:37" ht="15" customHeight="1" x14ac:dyDescent="0.2">
      <c r="A5" s="8" t="s">
        <v>63</v>
      </c>
      <c r="B5" s="8"/>
      <c r="C5" s="2" t="s">
        <v>20</v>
      </c>
      <c r="D5" s="6"/>
      <c r="E5" s="7" t="s">
        <v>2</v>
      </c>
      <c r="F5" s="8"/>
      <c r="G5" s="8"/>
      <c r="H5" s="8"/>
      <c r="I5" s="8"/>
      <c r="J5" s="8"/>
      <c r="K5" s="8"/>
      <c r="L5" s="8" t="s">
        <v>26</v>
      </c>
      <c r="M5" s="9">
        <v>43800</v>
      </c>
      <c r="N5" s="9">
        <v>43800</v>
      </c>
      <c r="O5" s="20">
        <v>68233000</v>
      </c>
      <c r="P5" s="20"/>
      <c r="Q5" s="10"/>
      <c r="R5" s="10"/>
      <c r="S5" s="10"/>
      <c r="T5" s="10"/>
      <c r="U5" s="10"/>
      <c r="X5" s="22" t="e">
        <f>IF(B5="",VLOOKUP(A5,#REF!,2,FALSE),B5)</f>
        <v>#REF!</v>
      </c>
      <c r="Y5" s="22">
        <f t="shared" si="5"/>
        <v>12</v>
      </c>
      <c r="Z5" s="22">
        <f t="shared" si="6"/>
        <v>12</v>
      </c>
      <c r="AA5" s="22">
        <f t="shared" si="7"/>
        <v>2019</v>
      </c>
      <c r="AB5" s="22">
        <f t="shared" si="8"/>
        <v>2019</v>
      </c>
      <c r="AC5" s="22">
        <f t="shared" si="9"/>
        <v>2019</v>
      </c>
      <c r="AD5" s="25" t="e">
        <f>AND(ROUND(O5,2)=O5,ROUND(P5,2)=P5,OR(AND(O5&lt;&gt;0,L5="п"),AND(P5&lt;&gt;0,L5="ф")),ЕФОРМУЛА(X5),ЕФОРМУЛА(Y5),ЕФОРМУЛА(Z5),ЕФОРМУЛА(AA5),ЕФОРМУЛА(AB5),ЕФОРМУЛА(AC5),NOT(ЕФОРМУЛА(O5)),NOT(ЕФОРМУЛА(P5)),M5&lt;&gt;0,N5&lt;&gt;0,OR(YEAR(M5=#REF!),YEAR(M5=#REF!),YEAR(M5=#REF!)),OR(YEAR(N5=#REF!),YEAR(N5=#REF!),YEAR(N5=#REF!)),OR(AND(A5="20. Выдача займов по договору № 1 (в кэш-пул ПАО «Газпром»)",H5="КЭШ-ПУЛ"),AND(A5&lt;&gt;"20. Выдача займов по договору № 1 (в кэш-пул ПАО «Газпром»)",H5&lt;&gt;"КЭШ-ПУЛ")))</f>
        <v>#REF!</v>
      </c>
    </row>
    <row r="6" spans="1:37" ht="15" customHeight="1" x14ac:dyDescent="0.2">
      <c r="A6" s="8" t="s">
        <v>63</v>
      </c>
      <c r="B6" s="8"/>
      <c r="C6" s="2" t="s">
        <v>20</v>
      </c>
      <c r="D6" s="6"/>
      <c r="E6" s="7" t="s">
        <v>2</v>
      </c>
      <c r="F6" s="8"/>
      <c r="G6" s="8"/>
      <c r="H6" s="8"/>
      <c r="I6" s="8"/>
      <c r="J6" s="8"/>
      <c r="K6" s="8"/>
      <c r="L6" s="8" t="s">
        <v>27</v>
      </c>
      <c r="M6" s="9">
        <v>43800</v>
      </c>
      <c r="N6" s="9">
        <v>43800</v>
      </c>
      <c r="O6" s="20"/>
      <c r="P6" s="20">
        <v>69328000</v>
      </c>
      <c r="Q6" s="10"/>
      <c r="R6" s="10"/>
      <c r="S6" s="10"/>
      <c r="T6" s="10"/>
      <c r="U6" s="10"/>
      <c r="X6" s="22" t="e">
        <f>IF(B6="",VLOOKUP(A6,#REF!,2,FALSE),B6)</f>
        <v>#REF!</v>
      </c>
      <c r="Y6" s="22">
        <f t="shared" si="5"/>
        <v>12</v>
      </c>
      <c r="Z6" s="22">
        <f t="shared" si="6"/>
        <v>12</v>
      </c>
      <c r="AA6" s="22">
        <f t="shared" si="7"/>
        <v>2019</v>
      </c>
      <c r="AB6" s="22">
        <f t="shared" si="8"/>
        <v>2019</v>
      </c>
      <c r="AC6" s="22">
        <f t="shared" si="9"/>
        <v>2019</v>
      </c>
      <c r="AD6" s="25" t="e">
        <f>AND(ROUND(O6,2)=O6,ROUND(P6,2)=P6,OR(AND(O6&lt;&gt;0,L6="п"),AND(P6&lt;&gt;0,L6="ф")),ЕФОРМУЛА(X6),ЕФОРМУЛА(Y6),ЕФОРМУЛА(Z6),ЕФОРМУЛА(AA6),ЕФОРМУЛА(AB6),ЕФОРМУЛА(AC6),NOT(ЕФОРМУЛА(O6)),NOT(ЕФОРМУЛА(P6)),M6&lt;&gt;0,N6&lt;&gt;0,OR(YEAR(M6=#REF!),YEAR(M6=#REF!),YEAR(M6=#REF!)),OR(YEAR(N6=#REF!),YEAR(N6=#REF!),YEAR(N6=#REF!)),OR(AND(A6="20. Выдача займов по договору № 1 (в кэш-пул ПАО «Газпром»)",H6="КЭШ-ПУЛ"),AND(A6&lt;&gt;"20. Выдача займов по договору № 1 (в кэш-пул ПАО «Газпром»)",H6&lt;&gt;"КЭШ-ПУЛ")))</f>
        <v>#REF!</v>
      </c>
    </row>
    <row r="7" spans="1:37" ht="15" customHeight="1" x14ac:dyDescent="0.2">
      <c r="A7" s="8"/>
      <c r="B7" s="8" t="s">
        <v>62</v>
      </c>
      <c r="C7" s="2" t="s">
        <v>20</v>
      </c>
      <c r="D7" s="6"/>
      <c r="E7" s="7" t="s">
        <v>2</v>
      </c>
      <c r="F7" s="8"/>
      <c r="G7" s="8"/>
      <c r="H7" s="8"/>
      <c r="I7" s="8"/>
      <c r="J7" s="8"/>
      <c r="K7" s="8"/>
      <c r="L7" s="8" t="s">
        <v>26</v>
      </c>
      <c r="M7" s="9">
        <v>43800</v>
      </c>
      <c r="N7" s="9">
        <v>43800</v>
      </c>
      <c r="O7" s="20">
        <v>30439000</v>
      </c>
      <c r="P7" s="20"/>
      <c r="Q7" s="11"/>
      <c r="R7" s="11"/>
      <c r="S7" s="11"/>
      <c r="T7" s="11"/>
      <c r="U7" s="11"/>
      <c r="X7" s="22" t="str">
        <f>IF(B7="",VLOOKUP(A7,#REF!,2,FALSE),B7)</f>
        <v>03. Налоги</v>
      </c>
      <c r="Y7" s="22">
        <f t="shared" si="5"/>
        <v>12</v>
      </c>
      <c r="Z7" s="22">
        <f t="shared" si="6"/>
        <v>12</v>
      </c>
      <c r="AA7" s="22">
        <f t="shared" si="7"/>
        <v>2019</v>
      </c>
      <c r="AB7" s="22">
        <f t="shared" si="8"/>
        <v>2019</v>
      </c>
      <c r="AC7" s="22">
        <f t="shared" si="9"/>
        <v>2019</v>
      </c>
      <c r="AD7" s="25" t="e">
        <f>AND(ROUND(O7,2)=O7,ROUND(P7,2)=P7,OR(AND(O7&lt;&gt;0,L7="п"),AND(P7&lt;&gt;0,L7="ф")),ЕФОРМУЛА(X7),ЕФОРМУЛА(Y7),ЕФОРМУЛА(Z7),ЕФОРМУЛА(AA7),ЕФОРМУЛА(AB7),ЕФОРМУЛА(AC7),NOT(ЕФОРМУЛА(O7)),NOT(ЕФОРМУЛА(P7)),M7&lt;&gt;0,N7&lt;&gt;0,OR(YEAR(M7=#REF!),YEAR(M7=#REF!),YEAR(M7=#REF!)),OR(YEAR(N7=#REF!),YEAR(N7=#REF!),YEAR(N7=#REF!)),OR(AND(A7="20. Выдача займов по договору № 1 (в кэш-пул ПАО «Газпром»)",H7="КЭШ-ПУЛ"),AND(A7&lt;&gt;"20. Выдача займов по договору № 1 (в кэш-пул ПАО «Газпром»)",H7&lt;&gt;"КЭШ-ПУЛ")))</f>
        <v>#REF!</v>
      </c>
    </row>
    <row r="8" spans="1:37" ht="15" customHeight="1" x14ac:dyDescent="0.2">
      <c r="A8" s="8"/>
      <c r="B8" s="8" t="s">
        <v>62</v>
      </c>
      <c r="C8" s="2" t="s">
        <v>20</v>
      </c>
      <c r="D8" s="6"/>
      <c r="E8" s="7" t="s">
        <v>2</v>
      </c>
      <c r="F8" s="8"/>
      <c r="G8" s="8"/>
      <c r="H8" s="8"/>
      <c r="I8" s="8"/>
      <c r="J8" s="8"/>
      <c r="K8" s="8"/>
      <c r="L8" s="8" t="s">
        <v>27</v>
      </c>
      <c r="M8" s="9">
        <v>43800</v>
      </c>
      <c r="N8" s="9">
        <v>43800</v>
      </c>
      <c r="O8" s="20"/>
      <c r="P8" s="20">
        <v>26153000</v>
      </c>
      <c r="Q8" s="11"/>
      <c r="R8" s="11"/>
      <c r="S8" s="11"/>
      <c r="T8" s="11"/>
      <c r="U8" s="11"/>
      <c r="X8" s="22" t="str">
        <f>IF(B8="",VLOOKUP(A8,#REF!,2,FALSE),B8)</f>
        <v>03. Налоги</v>
      </c>
      <c r="Y8" s="22">
        <f t="shared" si="5"/>
        <v>12</v>
      </c>
      <c r="Z8" s="22">
        <f t="shared" si="6"/>
        <v>12</v>
      </c>
      <c r="AA8" s="22">
        <f t="shared" si="7"/>
        <v>2019</v>
      </c>
      <c r="AB8" s="22">
        <f t="shared" si="8"/>
        <v>2019</v>
      </c>
      <c r="AC8" s="22">
        <f t="shared" si="9"/>
        <v>2019</v>
      </c>
      <c r="AD8" s="25" t="e">
        <f>AND(ROUND(O8,2)=O8,ROUND(P8,2)=P8,OR(AND(O8&lt;&gt;0,L8="п"),AND(P8&lt;&gt;0,L8="ф")),ЕФОРМУЛА(X8),ЕФОРМУЛА(Y8),ЕФОРМУЛА(Z8),ЕФОРМУЛА(AA8),ЕФОРМУЛА(AB8),ЕФОРМУЛА(AC8),NOT(ЕФОРМУЛА(O8)),NOT(ЕФОРМУЛА(P8)),M8&lt;&gt;0,N8&lt;&gt;0,OR(YEAR(M8=#REF!),YEAR(M8=#REF!),YEAR(M8=#REF!)),OR(YEAR(N8=#REF!),YEAR(N8=#REF!),YEAR(N8=#REF!)),OR(AND(A8="20. Выдача займов по договору № 1 (в кэш-пул ПАО «Газпром»)",H8="КЭШ-ПУЛ"),AND(A8&lt;&gt;"20. Выдача займов по договору № 1 (в кэш-пул ПАО «Газпром»)",H8&lt;&gt;"КЭШ-ПУЛ")))</f>
        <v>#REF!</v>
      </c>
    </row>
    <row r="9" spans="1:37" ht="23.25" customHeight="1" x14ac:dyDescent="0.2">
      <c r="A9" s="33" t="s">
        <v>40</v>
      </c>
      <c r="B9" s="8" t="s">
        <v>13</v>
      </c>
      <c r="C9" s="2" t="s">
        <v>20</v>
      </c>
      <c r="D9" s="6"/>
      <c r="E9" s="7" t="s">
        <v>2</v>
      </c>
      <c r="F9" s="8"/>
      <c r="G9" s="8"/>
      <c r="H9" s="8"/>
      <c r="I9" s="8"/>
      <c r="J9" s="8"/>
      <c r="K9" s="8"/>
      <c r="L9" s="8" t="s">
        <v>26</v>
      </c>
      <c r="M9" s="9">
        <v>43800</v>
      </c>
      <c r="N9" s="9">
        <v>43800</v>
      </c>
      <c r="O9" s="20">
        <v>610066000</v>
      </c>
      <c r="P9" s="20"/>
      <c r="Q9" s="12" t="s">
        <v>137</v>
      </c>
      <c r="R9" s="12"/>
      <c r="S9" s="12"/>
      <c r="T9" s="12"/>
      <c r="U9" s="12"/>
      <c r="X9" s="22" t="str">
        <f>IF(B9="",VLOOKUP(A9,#REF!,2,FALSE),B9)</f>
        <v>04. Капремонт внешними подрядчиками</v>
      </c>
      <c r="Y9" s="22">
        <f t="shared" si="5"/>
        <v>12</v>
      </c>
      <c r="Z9" s="22">
        <f t="shared" si="6"/>
        <v>12</v>
      </c>
      <c r="AA9" s="22">
        <f t="shared" si="7"/>
        <v>2019</v>
      </c>
      <c r="AB9" s="22">
        <f t="shared" si="8"/>
        <v>2019</v>
      </c>
      <c r="AC9" s="22">
        <f t="shared" si="9"/>
        <v>2019</v>
      </c>
      <c r="AD9" s="25" t="e">
        <f>AND(ROUND(O9,2)=O9,ROUND(P9,2)=P9,OR(AND(O9&lt;&gt;0,L9="п"),AND(P9&lt;&gt;0,L9="ф")),ЕФОРМУЛА(X9),ЕФОРМУЛА(Y9),ЕФОРМУЛА(Z9),ЕФОРМУЛА(AA9),ЕФОРМУЛА(AB9),ЕФОРМУЛА(AC9),NOT(ЕФОРМУЛА(O9)),NOT(ЕФОРМУЛА(P9)),M9&lt;&gt;0,N9&lt;&gt;0,OR(YEAR(M9=#REF!),YEAR(M9=#REF!),YEAR(M9=#REF!)),OR(YEAR(N9=#REF!),YEAR(N9=#REF!),YEAR(N9=#REF!)),OR(AND(A9="20. Выдача займов по договору № 1 (в кэш-пул ПАО «Газпром»)",H9="КЭШ-ПУЛ"),AND(A9&lt;&gt;"20. Выдача займов по договору № 1 (в кэш-пул ПАО «Газпром»)",H9&lt;&gt;"КЭШ-ПУЛ")))</f>
        <v>#REF!</v>
      </c>
    </row>
    <row r="10" spans="1:37" ht="23.25" customHeight="1" x14ac:dyDescent="0.2">
      <c r="A10" s="33" t="s">
        <v>40</v>
      </c>
      <c r="B10" s="8" t="s">
        <v>13</v>
      </c>
      <c r="C10" s="2" t="s">
        <v>20</v>
      </c>
      <c r="D10" s="6"/>
      <c r="E10" s="7" t="s">
        <v>2</v>
      </c>
      <c r="F10" s="8"/>
      <c r="G10" s="8"/>
      <c r="H10" s="8"/>
      <c r="I10" s="8"/>
      <c r="J10" s="8"/>
      <c r="K10" s="8"/>
      <c r="L10" s="8" t="s">
        <v>27</v>
      </c>
      <c r="M10" s="9">
        <v>43800</v>
      </c>
      <c r="N10" s="9">
        <v>43800</v>
      </c>
      <c r="O10" s="20"/>
      <c r="P10" s="20">
        <v>599796000</v>
      </c>
      <c r="Q10" s="12" t="s">
        <v>137</v>
      </c>
      <c r="R10" s="12"/>
      <c r="S10" s="12"/>
      <c r="T10" s="12"/>
      <c r="U10" s="12"/>
      <c r="X10" s="22" t="str">
        <f>IF(B10="",VLOOKUP(A10,#REF!,2,FALSE),B10)</f>
        <v>04. Капремонт внешними подрядчиками</v>
      </c>
      <c r="Y10" s="22">
        <f t="shared" si="5"/>
        <v>12</v>
      </c>
      <c r="Z10" s="22">
        <f t="shared" si="6"/>
        <v>12</v>
      </c>
      <c r="AA10" s="22">
        <f t="shared" si="7"/>
        <v>2019</v>
      </c>
      <c r="AB10" s="22">
        <f t="shared" si="8"/>
        <v>2019</v>
      </c>
      <c r="AC10" s="22">
        <f t="shared" si="9"/>
        <v>2019</v>
      </c>
      <c r="AD10" s="25" t="e">
        <f>AND(ROUND(O10,2)=O10,ROUND(P10,2)=P10,OR(AND(O10&lt;&gt;0,L10="п"),AND(P10&lt;&gt;0,L10="ф")),ЕФОРМУЛА(X10),ЕФОРМУЛА(Y10),ЕФОРМУЛА(Z10),ЕФОРМУЛА(AA10),ЕФОРМУЛА(AB10),ЕФОРМУЛА(AC10),NOT(ЕФОРМУЛА(O10)),NOT(ЕФОРМУЛА(P10)),M10&lt;&gt;0,N10&lt;&gt;0,OR(YEAR(M10=#REF!),YEAR(M10=#REF!),YEAR(M10=#REF!)),OR(YEAR(N10=#REF!),YEAR(N10=#REF!),YEAR(N10=#REF!)),OR(AND(A10="20. Выдача займов по договору № 1 (в кэш-пул ПАО «Газпром»)",H10="КЭШ-ПУЛ"),AND(A10&lt;&gt;"20. Выдача займов по договору № 1 (в кэш-пул ПАО «Газпром»)",H10&lt;&gt;"КЭШ-ПУЛ")))</f>
        <v>#REF!</v>
      </c>
    </row>
    <row r="11" spans="1:37" ht="15" customHeight="1" x14ac:dyDescent="0.2">
      <c r="A11" s="8" t="s">
        <v>59</v>
      </c>
      <c r="B11" s="8"/>
      <c r="C11" s="2" t="s">
        <v>20</v>
      </c>
      <c r="D11" s="6"/>
      <c r="E11" s="7" t="s">
        <v>2</v>
      </c>
      <c r="F11" s="8"/>
      <c r="G11" s="8"/>
      <c r="H11" s="8"/>
      <c r="I11" s="8"/>
      <c r="J11" s="8"/>
      <c r="K11" s="8"/>
      <c r="L11" s="8" t="s">
        <v>26</v>
      </c>
      <c r="M11" s="9">
        <v>43800</v>
      </c>
      <c r="N11" s="9">
        <v>43800</v>
      </c>
      <c r="O11" s="20">
        <v>249638000</v>
      </c>
      <c r="P11" s="20"/>
      <c r="Q11" s="12"/>
      <c r="R11" s="12"/>
      <c r="S11" s="12"/>
      <c r="T11" s="12"/>
      <c r="U11" s="12"/>
      <c r="X11" s="22" t="e">
        <f>IF(B11="",VLOOKUP(A11,#REF!,2,FALSE),B11)</f>
        <v>#REF!</v>
      </c>
      <c r="Y11" s="22">
        <f t="shared" si="5"/>
        <v>12</v>
      </c>
      <c r="Z11" s="22">
        <f t="shared" si="6"/>
        <v>12</v>
      </c>
      <c r="AA11" s="22">
        <f t="shared" si="7"/>
        <v>2019</v>
      </c>
      <c r="AB11" s="22">
        <f t="shared" si="8"/>
        <v>2019</v>
      </c>
      <c r="AC11" s="22">
        <f t="shared" si="9"/>
        <v>2019</v>
      </c>
      <c r="AD11" s="25" t="e">
        <f>AND(ROUND(O11,2)=O11,ROUND(P11,2)=P11,OR(AND(O11&lt;&gt;0,L11="п"),AND(P11&lt;&gt;0,L11="ф")),ЕФОРМУЛА(X11),ЕФОРМУЛА(Y11),ЕФОРМУЛА(Z11),ЕФОРМУЛА(AA11),ЕФОРМУЛА(AB11),ЕФОРМУЛА(AC11),NOT(ЕФОРМУЛА(O11)),NOT(ЕФОРМУЛА(P11)),M11&lt;&gt;0,N11&lt;&gt;0,OR(YEAR(M11=#REF!),YEAR(M11=#REF!),YEAR(M11=#REF!)),OR(YEAR(N11=#REF!),YEAR(N11=#REF!),YEAR(N11=#REF!)),OR(AND(A11="20. Выдача займов по договору № 1 (в кэш-пул ПАО «Газпром»)",H11="КЭШ-ПУЛ"),AND(A11&lt;&gt;"20. Выдача займов по договору № 1 (в кэш-пул ПАО «Газпром»)",H11&lt;&gt;"КЭШ-ПУЛ")))</f>
        <v>#REF!</v>
      </c>
    </row>
    <row r="12" spans="1:37" ht="15" customHeight="1" x14ac:dyDescent="0.2">
      <c r="A12" s="8" t="s">
        <v>59</v>
      </c>
      <c r="B12" s="8"/>
      <c r="C12" s="2" t="s">
        <v>20</v>
      </c>
      <c r="D12" s="6"/>
      <c r="E12" s="7" t="s">
        <v>2</v>
      </c>
      <c r="F12" s="8"/>
      <c r="G12" s="8"/>
      <c r="H12" s="8"/>
      <c r="I12" s="8"/>
      <c r="J12" s="8"/>
      <c r="K12" s="8"/>
      <c r="L12" s="8" t="s">
        <v>27</v>
      </c>
      <c r="M12" s="9">
        <v>43800</v>
      </c>
      <c r="N12" s="9">
        <v>43800</v>
      </c>
      <c r="O12" s="20"/>
      <c r="P12" s="20">
        <v>266830000</v>
      </c>
      <c r="Q12" s="12"/>
      <c r="R12" s="12"/>
      <c r="S12" s="12"/>
      <c r="T12" s="12"/>
      <c r="U12" s="12"/>
      <c r="X12" s="22" t="e">
        <f>IF(B12="",VLOOKUP(A12,#REF!,2,FALSE),B12)</f>
        <v>#REF!</v>
      </c>
      <c r="Y12" s="22">
        <f t="shared" si="5"/>
        <v>12</v>
      </c>
      <c r="Z12" s="22">
        <f t="shared" si="6"/>
        <v>12</v>
      </c>
      <c r="AA12" s="22">
        <f t="shared" si="7"/>
        <v>2019</v>
      </c>
      <c r="AB12" s="22">
        <f t="shared" si="8"/>
        <v>2019</v>
      </c>
      <c r="AC12" s="22">
        <f t="shared" si="9"/>
        <v>2019</v>
      </c>
      <c r="AD12" s="25" t="e">
        <f>AND(ROUND(O12,2)=O12,ROUND(P12,2)=P12,OR(AND(O12&lt;&gt;0,L12="п"),AND(P12&lt;&gt;0,L12="ф")),ЕФОРМУЛА(X12),ЕФОРМУЛА(Y12),ЕФОРМУЛА(Z12),ЕФОРМУЛА(AA12),ЕФОРМУЛА(AB12),ЕФОРМУЛА(AC12),NOT(ЕФОРМУЛА(O12)),NOT(ЕФОРМУЛА(P12)),M12&lt;&gt;0,N12&lt;&gt;0,OR(YEAR(M12=#REF!),YEAR(M12=#REF!),YEAR(M12=#REF!)),OR(YEAR(N12=#REF!),YEAR(N12=#REF!),YEAR(N12=#REF!)),OR(AND(A12="20. Выдача займов по договору № 1 (в кэш-пул ПАО «Газпром»)",H12="КЭШ-ПУЛ"),AND(A12&lt;&gt;"20. Выдача займов по договору № 1 (в кэш-пул ПАО «Газпром»)",H12&lt;&gt;"КЭШ-ПУЛ")))</f>
        <v>#REF!</v>
      </c>
    </row>
    <row r="13" spans="1:37" ht="15" customHeight="1" x14ac:dyDescent="0.2">
      <c r="A13" s="8" t="s">
        <v>60</v>
      </c>
      <c r="B13" s="8"/>
      <c r="C13" s="2" t="s">
        <v>20</v>
      </c>
      <c r="D13" s="6"/>
      <c r="E13" s="7" t="s">
        <v>2</v>
      </c>
      <c r="F13" s="8"/>
      <c r="G13" s="8"/>
      <c r="H13" s="8"/>
      <c r="I13" s="8"/>
      <c r="J13" s="8"/>
      <c r="K13" s="8"/>
      <c r="L13" s="8" t="s">
        <v>26</v>
      </c>
      <c r="M13" s="9">
        <v>43800</v>
      </c>
      <c r="N13" s="9">
        <v>43800</v>
      </c>
      <c r="O13" s="20">
        <v>2867000</v>
      </c>
      <c r="P13" s="20"/>
      <c r="Q13" s="12"/>
      <c r="R13" s="12"/>
      <c r="S13" s="12"/>
      <c r="T13" s="12"/>
      <c r="U13" s="12"/>
      <c r="X13" s="22" t="e">
        <f>IF(B13="",VLOOKUP(A13,#REF!,2,FALSE),B13)</f>
        <v>#REF!</v>
      </c>
      <c r="Y13" s="22">
        <f t="shared" si="5"/>
        <v>12</v>
      </c>
      <c r="Z13" s="22">
        <f t="shared" si="6"/>
        <v>12</v>
      </c>
      <c r="AA13" s="22">
        <f t="shared" si="7"/>
        <v>2019</v>
      </c>
      <c r="AB13" s="22">
        <f t="shared" si="8"/>
        <v>2019</v>
      </c>
      <c r="AC13" s="22">
        <f t="shared" si="9"/>
        <v>2019</v>
      </c>
      <c r="AD13" s="25" t="e">
        <f>AND(ROUND(O13,2)=O13,ROUND(P13,2)=P13,OR(AND(O13&lt;&gt;0,L13="п"),AND(P13&lt;&gt;0,L13="ф")),ЕФОРМУЛА(X13),ЕФОРМУЛА(Y13),ЕФОРМУЛА(Z13),ЕФОРМУЛА(AA13),ЕФОРМУЛА(AB13),ЕФОРМУЛА(AC13),NOT(ЕФОРМУЛА(O13)),NOT(ЕФОРМУЛА(P13)),M13&lt;&gt;0,N13&lt;&gt;0,OR(YEAR(M13=#REF!),YEAR(M13=#REF!),YEAR(M13=#REF!)),OR(YEAR(N13=#REF!),YEAR(N13=#REF!),YEAR(N13=#REF!)),OR(AND(A13="20. Выдача займов по договору № 1 (в кэш-пул ПАО «Газпром»)",H13="КЭШ-ПУЛ"),AND(A13&lt;&gt;"20. Выдача займов по договору № 1 (в кэш-пул ПАО «Газпром»)",H13&lt;&gt;"КЭШ-ПУЛ")))</f>
        <v>#REF!</v>
      </c>
    </row>
    <row r="14" spans="1:37" ht="15" customHeight="1" x14ac:dyDescent="0.2">
      <c r="A14" s="8" t="s">
        <v>60</v>
      </c>
      <c r="B14" s="8"/>
      <c r="C14" s="2" t="s">
        <v>20</v>
      </c>
      <c r="D14" s="6"/>
      <c r="E14" s="7" t="s">
        <v>2</v>
      </c>
      <c r="F14" s="8"/>
      <c r="G14" s="8"/>
      <c r="H14" s="8"/>
      <c r="I14" s="8"/>
      <c r="J14" s="8"/>
      <c r="K14" s="8"/>
      <c r="L14" s="8" t="s">
        <v>27</v>
      </c>
      <c r="M14" s="9">
        <v>43800</v>
      </c>
      <c r="N14" s="9">
        <v>43800</v>
      </c>
      <c r="O14" s="20"/>
      <c r="P14" s="20">
        <v>2808000</v>
      </c>
      <c r="Q14" s="12"/>
      <c r="R14" s="12"/>
      <c r="S14" s="12"/>
      <c r="T14" s="12"/>
      <c r="U14" s="12"/>
      <c r="X14" s="22" t="e">
        <f>IF(B14="",VLOOKUP(A14,#REF!,2,FALSE),B14)</f>
        <v>#REF!</v>
      </c>
      <c r="Y14" s="22">
        <f t="shared" si="5"/>
        <v>12</v>
      </c>
      <c r="Z14" s="22">
        <f t="shared" si="6"/>
        <v>12</v>
      </c>
      <c r="AA14" s="22">
        <f t="shared" si="7"/>
        <v>2019</v>
      </c>
      <c r="AB14" s="22">
        <f t="shared" si="8"/>
        <v>2019</v>
      </c>
      <c r="AC14" s="22">
        <f t="shared" si="9"/>
        <v>2019</v>
      </c>
      <c r="AD14" s="25" t="e">
        <f>AND(ROUND(O14,2)=O14,ROUND(P14,2)=P14,OR(AND(O14&lt;&gt;0,L14="п"),AND(P14&lt;&gt;0,L14="ф")),ЕФОРМУЛА(X14),ЕФОРМУЛА(Y14),ЕФОРМУЛА(Z14),ЕФОРМУЛА(AA14),ЕФОРМУЛА(AB14),ЕФОРМУЛА(AC14),NOT(ЕФОРМУЛА(O14)),NOT(ЕФОРМУЛА(P14)),M14&lt;&gt;0,N14&lt;&gt;0,OR(YEAR(M14=#REF!),YEAR(M14=#REF!),YEAR(M14=#REF!)),OR(YEAR(N14=#REF!),YEAR(N14=#REF!),YEAR(N14=#REF!)),OR(AND(A14="20. Выдача займов по договору № 1 (в кэш-пул ПАО «Газпром»)",H14="КЭШ-ПУЛ"),AND(A14&lt;&gt;"20. Выдача займов по договору № 1 (в кэш-пул ПАО «Газпром»)",H14&lt;&gt;"КЭШ-ПУЛ")))</f>
        <v>#REF!</v>
      </c>
    </row>
    <row r="15" spans="1:37" ht="15" customHeight="1" x14ac:dyDescent="0.2">
      <c r="A15" s="8" t="s">
        <v>16</v>
      </c>
      <c r="B15" s="8"/>
      <c r="C15" s="2" t="s">
        <v>20</v>
      </c>
      <c r="D15" s="6"/>
      <c r="E15" s="7" t="s">
        <v>2</v>
      </c>
      <c r="F15" s="8"/>
      <c r="G15" s="8"/>
      <c r="H15" s="8"/>
      <c r="I15" s="8"/>
      <c r="J15" s="8"/>
      <c r="K15" s="8"/>
      <c r="L15" s="8" t="s">
        <v>26</v>
      </c>
      <c r="M15" s="9">
        <v>43800</v>
      </c>
      <c r="N15" s="9">
        <v>43800</v>
      </c>
      <c r="O15" s="20">
        <v>356436000</v>
      </c>
      <c r="P15" s="20"/>
      <c r="Q15" s="12"/>
      <c r="R15" s="12"/>
      <c r="S15" s="12"/>
      <c r="T15" s="12"/>
      <c r="U15" s="12"/>
      <c r="X15" s="22" t="e">
        <f>IF(B15="",VLOOKUP(A15,#REF!,2,FALSE),B15)</f>
        <v>#REF!</v>
      </c>
      <c r="Y15" s="22">
        <f t="shared" si="5"/>
        <v>12</v>
      </c>
      <c r="Z15" s="22">
        <f t="shared" si="6"/>
        <v>12</v>
      </c>
      <c r="AA15" s="22">
        <f t="shared" si="7"/>
        <v>2019</v>
      </c>
      <c r="AB15" s="22">
        <f t="shared" si="8"/>
        <v>2019</v>
      </c>
      <c r="AC15" s="22">
        <f t="shared" si="9"/>
        <v>2019</v>
      </c>
      <c r="AD15" s="25" t="e">
        <f>AND(ROUND(O15,2)=O15,ROUND(P15,2)=P15,OR(AND(O15&lt;&gt;0,L15="п"),AND(P15&lt;&gt;0,L15="ф")),ЕФОРМУЛА(X15),ЕФОРМУЛА(Y15),ЕФОРМУЛА(Z15),ЕФОРМУЛА(AA15),ЕФОРМУЛА(AB15),ЕФОРМУЛА(AC15),NOT(ЕФОРМУЛА(O15)),NOT(ЕФОРМУЛА(P15)),M15&lt;&gt;0,N15&lt;&gt;0,OR(YEAR(M15=#REF!),YEAR(M15=#REF!),YEAR(M15=#REF!)),OR(YEAR(N15=#REF!),YEAR(N15=#REF!),YEAR(N15=#REF!)),OR(AND(A15="20. Выдача займов по договору № 1 (в кэш-пул ПАО «Газпром»)",H15="КЭШ-ПУЛ"),AND(A15&lt;&gt;"20. Выдача займов по договору № 1 (в кэш-пул ПАО «Газпром»)",H15&lt;&gt;"КЭШ-ПУЛ")))</f>
        <v>#REF!</v>
      </c>
    </row>
    <row r="16" spans="1:37" ht="15" customHeight="1" x14ac:dyDescent="0.2">
      <c r="A16" s="8" t="s">
        <v>16</v>
      </c>
      <c r="B16" s="8"/>
      <c r="C16" s="2" t="s">
        <v>20</v>
      </c>
      <c r="D16" s="6"/>
      <c r="E16" s="7" t="s">
        <v>2</v>
      </c>
      <c r="F16" s="8"/>
      <c r="G16" s="8"/>
      <c r="H16" s="8"/>
      <c r="I16" s="8"/>
      <c r="J16" s="8"/>
      <c r="K16" s="8"/>
      <c r="L16" s="8" t="s">
        <v>27</v>
      </c>
      <c r="M16" s="9">
        <v>43800</v>
      </c>
      <c r="N16" s="9">
        <v>43800</v>
      </c>
      <c r="O16" s="20"/>
      <c r="P16" s="20">
        <v>274301000</v>
      </c>
      <c r="Q16" s="12"/>
      <c r="R16" s="12"/>
      <c r="S16" s="12"/>
      <c r="T16" s="12"/>
      <c r="U16" s="12"/>
      <c r="X16" s="22" t="e">
        <f>IF(B16="",VLOOKUP(A16,#REF!,2,FALSE),B16)</f>
        <v>#REF!</v>
      </c>
      <c r="Y16" s="22">
        <f t="shared" si="5"/>
        <v>12</v>
      </c>
      <c r="Z16" s="22">
        <f t="shared" si="6"/>
        <v>12</v>
      </c>
      <c r="AA16" s="22">
        <f t="shared" si="7"/>
        <v>2019</v>
      </c>
      <c r="AB16" s="22">
        <f t="shared" si="8"/>
        <v>2019</v>
      </c>
      <c r="AC16" s="22">
        <f t="shared" si="9"/>
        <v>2019</v>
      </c>
      <c r="AD16" s="25" t="e">
        <f>AND(ROUND(O16,2)=O16,ROUND(P16,2)=P16,OR(AND(O16&lt;&gt;0,L16="п"),AND(P16&lt;&gt;0,L16="ф")),ЕФОРМУЛА(X16),ЕФОРМУЛА(Y16),ЕФОРМУЛА(Z16),ЕФОРМУЛА(AA16),ЕФОРМУЛА(AB16),ЕФОРМУЛА(AC16),NOT(ЕФОРМУЛА(O16)),NOT(ЕФОРМУЛА(P16)),M16&lt;&gt;0,N16&lt;&gt;0,OR(YEAR(M16=#REF!),YEAR(M16=#REF!),YEAR(M16=#REF!)),OR(YEAR(N16=#REF!),YEAR(N16=#REF!),YEAR(N16=#REF!)),OR(AND(A16="20. Выдача займов по договору № 1 (в кэш-пул ПАО «Газпром»)",H16="КЭШ-ПУЛ"),AND(A16&lt;&gt;"20. Выдача займов по договору № 1 (в кэш-пул ПАО «Газпром»)",H16&lt;&gt;"КЭШ-ПУЛ")))</f>
        <v>#REF!</v>
      </c>
    </row>
    <row r="17" spans="1:30" ht="12.6" customHeight="1" x14ac:dyDescent="0.2">
      <c r="A17" s="8" t="s">
        <v>17</v>
      </c>
      <c r="B17" s="8"/>
      <c r="C17" s="2" t="s">
        <v>20</v>
      </c>
      <c r="D17" s="6"/>
      <c r="E17" s="7" t="s">
        <v>2</v>
      </c>
      <c r="F17" s="8"/>
      <c r="G17" s="8"/>
      <c r="H17" s="8"/>
      <c r="I17" s="8"/>
      <c r="J17" s="8"/>
      <c r="K17" s="8"/>
      <c r="L17" s="8" t="s">
        <v>26</v>
      </c>
      <c r="M17" s="9">
        <v>43800</v>
      </c>
      <c r="N17" s="9">
        <v>43800</v>
      </c>
      <c r="O17" s="20">
        <v>26974000</v>
      </c>
      <c r="P17" s="20"/>
      <c r="Q17" s="12"/>
      <c r="R17" s="12"/>
      <c r="S17" s="12"/>
      <c r="T17" s="12"/>
      <c r="U17" s="12"/>
      <c r="X17" s="22" t="e">
        <f>IF(B17="",VLOOKUP(A17,#REF!,2,FALSE),B17)</f>
        <v>#REF!</v>
      </c>
      <c r="Y17" s="22">
        <f t="shared" si="5"/>
        <v>12</v>
      </c>
      <c r="Z17" s="22">
        <f t="shared" si="6"/>
        <v>12</v>
      </c>
      <c r="AA17" s="22">
        <f t="shared" si="7"/>
        <v>2019</v>
      </c>
      <c r="AB17" s="22">
        <f t="shared" si="8"/>
        <v>2019</v>
      </c>
      <c r="AC17" s="22">
        <f t="shared" si="9"/>
        <v>2019</v>
      </c>
      <c r="AD17" s="25" t="e">
        <f>AND(ROUND(O17,2)=O17,ROUND(P17,2)=P17,OR(AND(O17&lt;&gt;0,L17="п"),AND(P17&lt;&gt;0,L17="ф")),ЕФОРМУЛА(X17),ЕФОРМУЛА(Y17),ЕФОРМУЛА(Z17),ЕФОРМУЛА(AA17),ЕФОРМУЛА(AB17),ЕФОРМУЛА(AC17),NOT(ЕФОРМУЛА(O17)),NOT(ЕФОРМУЛА(P17)),M17&lt;&gt;0,N17&lt;&gt;0,OR(YEAR(M17=#REF!),YEAR(M17=#REF!),YEAR(M17=#REF!)),OR(YEAR(N17=#REF!),YEAR(N17=#REF!),YEAR(N17=#REF!)),OR(AND(A17="20. Выдача займов по договору № 1 (в кэш-пул ПАО «Газпром»)",H17="КЭШ-ПУЛ"),AND(A17&lt;&gt;"20. Выдача займов по договору № 1 (в кэш-пул ПАО «Газпром»)",H17&lt;&gt;"КЭШ-ПУЛ")))</f>
        <v>#REF!</v>
      </c>
    </row>
    <row r="18" spans="1:30" ht="12.6" customHeight="1" x14ac:dyDescent="0.2">
      <c r="A18" s="8" t="s">
        <v>17</v>
      </c>
      <c r="B18" s="8"/>
      <c r="C18" s="2" t="s">
        <v>20</v>
      </c>
      <c r="D18" s="6"/>
      <c r="E18" s="7" t="s">
        <v>2</v>
      </c>
      <c r="F18" s="8"/>
      <c r="G18" s="8"/>
      <c r="H18" s="8"/>
      <c r="I18" s="8"/>
      <c r="J18" s="8"/>
      <c r="K18" s="8"/>
      <c r="L18" s="8" t="s">
        <v>27</v>
      </c>
      <c r="M18" s="9">
        <v>43800</v>
      </c>
      <c r="N18" s="9">
        <v>43800</v>
      </c>
      <c r="O18" s="20"/>
      <c r="P18" s="20">
        <v>28941000</v>
      </c>
      <c r="Q18" s="12"/>
      <c r="R18" s="12"/>
      <c r="S18" s="12"/>
      <c r="T18" s="12"/>
      <c r="U18" s="12"/>
      <c r="X18" s="22" t="e">
        <f>IF(B18="",VLOOKUP(A18,#REF!,2,FALSE),B18)</f>
        <v>#REF!</v>
      </c>
      <c r="Y18" s="22">
        <f t="shared" si="5"/>
        <v>12</v>
      </c>
      <c r="Z18" s="22">
        <f t="shared" si="6"/>
        <v>12</v>
      </c>
      <c r="AA18" s="22">
        <f t="shared" si="7"/>
        <v>2019</v>
      </c>
      <c r="AB18" s="22">
        <f t="shared" si="8"/>
        <v>2019</v>
      </c>
      <c r="AC18" s="22">
        <f t="shared" si="9"/>
        <v>2019</v>
      </c>
      <c r="AD18" s="25" t="e">
        <f>AND(ROUND(O18,2)=O18,ROUND(P18,2)=P18,OR(AND(O18&lt;&gt;0,L18="п"),AND(P18&lt;&gt;0,L18="ф")),ЕФОРМУЛА(X18),ЕФОРМУЛА(Y18),ЕФОРМУЛА(Z18),ЕФОРМУЛА(AA18),ЕФОРМУЛА(AB18),ЕФОРМУЛА(AC18),NOT(ЕФОРМУЛА(O18)),NOT(ЕФОРМУЛА(P18)),M18&lt;&gt;0,N18&lt;&gt;0,OR(YEAR(M18=#REF!),YEAR(M18=#REF!),YEAR(M18=#REF!)),OR(YEAR(N18=#REF!),YEAR(N18=#REF!),YEAR(N18=#REF!)),OR(AND(A18="20. Выдача займов по договору № 1 (в кэш-пул ПАО «Газпром»)",H18="КЭШ-ПУЛ"),AND(A18&lt;&gt;"20. Выдача займов по договору № 1 (в кэш-пул ПАО «Газпром»)",H18&lt;&gt;"КЭШ-ПУЛ")))</f>
        <v>#REF!</v>
      </c>
    </row>
    <row r="19" spans="1:30" ht="12.6" customHeight="1" x14ac:dyDescent="0.2">
      <c r="A19" s="8" t="s">
        <v>41</v>
      </c>
      <c r="B19" s="8"/>
      <c r="C19" s="2" t="s">
        <v>20</v>
      </c>
      <c r="D19" s="6"/>
      <c r="E19" s="7" t="s">
        <v>2</v>
      </c>
      <c r="F19" s="8"/>
      <c r="G19" s="8"/>
      <c r="H19" s="8"/>
      <c r="I19" s="8"/>
      <c r="J19" s="8"/>
      <c r="K19" s="8"/>
      <c r="L19" s="8" t="s">
        <v>26</v>
      </c>
      <c r="M19" s="9">
        <v>43800</v>
      </c>
      <c r="N19" s="9">
        <v>43800</v>
      </c>
      <c r="O19" s="20">
        <v>318774000</v>
      </c>
      <c r="P19" s="20"/>
      <c r="Q19" s="12"/>
      <c r="R19" s="12"/>
      <c r="S19" s="12"/>
      <c r="T19" s="12"/>
      <c r="U19" s="12"/>
      <c r="X19" s="22" t="e">
        <f>IF(B19="",VLOOKUP(A19,#REF!,2,FALSE),B19)</f>
        <v>#REF!</v>
      </c>
      <c r="Y19" s="22">
        <f t="shared" si="5"/>
        <v>12</v>
      </c>
      <c r="Z19" s="22">
        <f t="shared" si="6"/>
        <v>12</v>
      </c>
      <c r="AA19" s="22">
        <f t="shared" si="7"/>
        <v>2019</v>
      </c>
      <c r="AB19" s="22">
        <f t="shared" si="8"/>
        <v>2019</v>
      </c>
      <c r="AC19" s="22">
        <f t="shared" si="9"/>
        <v>2019</v>
      </c>
      <c r="AD19" s="25" t="e">
        <f>AND(ROUND(O19,2)=O19,ROUND(P19,2)=P19,OR(AND(O19&lt;&gt;0,L19="п"),AND(P19&lt;&gt;0,L19="ф")),ЕФОРМУЛА(X19),ЕФОРМУЛА(Y19),ЕФОРМУЛА(Z19),ЕФОРМУЛА(AA19),ЕФОРМУЛА(AB19),ЕФОРМУЛА(AC19),NOT(ЕФОРМУЛА(O19)),NOT(ЕФОРМУЛА(P19)),M19&lt;&gt;0,N19&lt;&gt;0,OR(YEAR(M19=#REF!),YEAR(M19=#REF!),YEAR(M19=#REF!)),OR(YEAR(N19=#REF!),YEAR(N19=#REF!),YEAR(N19=#REF!)),OR(AND(A19="20. Выдача займов по договору № 1 (в кэш-пул ПАО «Газпром»)",H19="КЭШ-ПУЛ"),AND(A19&lt;&gt;"20. Выдача займов по договору № 1 (в кэш-пул ПАО «Газпром»)",H19&lt;&gt;"КЭШ-ПУЛ")))</f>
        <v>#REF!</v>
      </c>
    </row>
    <row r="20" spans="1:30" ht="12.6" customHeight="1" x14ac:dyDescent="0.2">
      <c r="A20" s="8" t="s">
        <v>41</v>
      </c>
      <c r="B20" s="8"/>
      <c r="C20" s="2" t="s">
        <v>20</v>
      </c>
      <c r="D20" s="6"/>
      <c r="E20" s="7" t="s">
        <v>2</v>
      </c>
      <c r="F20" s="8"/>
      <c r="G20" s="8"/>
      <c r="H20" s="8"/>
      <c r="I20" s="8"/>
      <c r="J20" s="8"/>
      <c r="K20" s="8"/>
      <c r="L20" s="8" t="s">
        <v>27</v>
      </c>
      <c r="M20" s="9">
        <v>43800</v>
      </c>
      <c r="N20" s="9">
        <v>43800</v>
      </c>
      <c r="O20" s="20"/>
      <c r="P20" s="20">
        <v>352883000</v>
      </c>
      <c r="Q20" s="12"/>
      <c r="R20" s="12"/>
      <c r="S20" s="12"/>
      <c r="T20" s="12"/>
      <c r="U20" s="12"/>
      <c r="X20" s="22" t="e">
        <f>IF(B20="",VLOOKUP(A20,#REF!,2,FALSE),B20)</f>
        <v>#REF!</v>
      </c>
      <c r="Y20" s="22">
        <f t="shared" si="5"/>
        <v>12</v>
      </c>
      <c r="Z20" s="22">
        <f t="shared" si="6"/>
        <v>12</v>
      </c>
      <c r="AA20" s="22">
        <f t="shared" si="7"/>
        <v>2019</v>
      </c>
      <c r="AB20" s="22">
        <f t="shared" si="8"/>
        <v>2019</v>
      </c>
      <c r="AC20" s="22">
        <f t="shared" si="9"/>
        <v>2019</v>
      </c>
      <c r="AD20" s="25" t="e">
        <f>AND(ROUND(O20,2)=O20,ROUND(P20,2)=P20,OR(AND(O20&lt;&gt;0,L20="п"),AND(P20&lt;&gt;0,L20="ф")),ЕФОРМУЛА(X20),ЕФОРМУЛА(Y20),ЕФОРМУЛА(Z20),ЕФОРМУЛА(AA20),ЕФОРМУЛА(AB20),ЕФОРМУЛА(AC20),NOT(ЕФОРМУЛА(O20)),NOT(ЕФОРМУЛА(P20)),M20&lt;&gt;0,N20&lt;&gt;0,OR(YEAR(M20=#REF!),YEAR(M20=#REF!),YEAR(M20=#REF!)),OR(YEAR(N20=#REF!),YEAR(N20=#REF!),YEAR(N20=#REF!)),OR(AND(A20="20. Выдача займов по договору № 1 (в кэш-пул ПАО «Газпром»)",H20="КЭШ-ПУЛ"),AND(A20&lt;&gt;"20. Выдача займов по договору № 1 (в кэш-пул ПАО «Газпром»)",H20&lt;&gt;"КЭШ-ПУЛ")))</f>
        <v>#REF!</v>
      </c>
    </row>
    <row r="21" spans="1:30" ht="12.6" customHeight="1" x14ac:dyDescent="0.2">
      <c r="A21" s="8" t="s">
        <v>42</v>
      </c>
      <c r="B21" s="8"/>
      <c r="C21" s="2" t="s">
        <v>20</v>
      </c>
      <c r="D21" s="6"/>
      <c r="E21" s="7" t="s">
        <v>2</v>
      </c>
      <c r="F21" s="8"/>
      <c r="G21" s="8"/>
      <c r="H21" s="8"/>
      <c r="I21" s="8"/>
      <c r="J21" s="8"/>
      <c r="K21" s="8"/>
      <c r="L21" s="8" t="s">
        <v>26</v>
      </c>
      <c r="M21" s="9">
        <v>43800</v>
      </c>
      <c r="N21" s="9">
        <v>43800</v>
      </c>
      <c r="O21" s="20">
        <v>8223000</v>
      </c>
      <c r="P21" s="20"/>
      <c r="Q21" s="12"/>
      <c r="R21" s="12"/>
      <c r="S21" s="12"/>
      <c r="T21" s="12"/>
      <c r="U21" s="12"/>
      <c r="X21" s="22" t="e">
        <f>IF(B21="",VLOOKUP(A21,#REF!,2,FALSE),B21)</f>
        <v>#REF!</v>
      </c>
      <c r="Y21" s="22">
        <f t="shared" si="5"/>
        <v>12</v>
      </c>
      <c r="Z21" s="22">
        <f t="shared" si="6"/>
        <v>12</v>
      </c>
      <c r="AA21" s="22">
        <f t="shared" si="7"/>
        <v>2019</v>
      </c>
      <c r="AB21" s="22">
        <f t="shared" si="8"/>
        <v>2019</v>
      </c>
      <c r="AC21" s="22">
        <f t="shared" si="9"/>
        <v>2019</v>
      </c>
      <c r="AD21" s="25" t="e">
        <f>AND(ROUND(O21,2)=O21,ROUND(P21,2)=P21,OR(AND(O21&lt;&gt;0,L21="п"),AND(P21&lt;&gt;0,L21="ф")),ЕФОРМУЛА(X21),ЕФОРМУЛА(Y21),ЕФОРМУЛА(Z21),ЕФОРМУЛА(AA21),ЕФОРМУЛА(AB21),ЕФОРМУЛА(AC21),NOT(ЕФОРМУЛА(O21)),NOT(ЕФОРМУЛА(P21)),M21&lt;&gt;0,N21&lt;&gt;0,OR(YEAR(M21=#REF!),YEAR(M21=#REF!),YEAR(M21=#REF!)),OR(YEAR(N21=#REF!),YEAR(N21=#REF!),YEAR(N21=#REF!)),OR(AND(A21="20. Выдача займов по договору № 1 (в кэш-пул ПАО «Газпром»)",H21="КЭШ-ПУЛ"),AND(A21&lt;&gt;"20. Выдача займов по договору № 1 (в кэш-пул ПАО «Газпром»)",H21&lt;&gt;"КЭШ-ПУЛ")))</f>
        <v>#REF!</v>
      </c>
    </row>
    <row r="22" spans="1:30" ht="12.6" customHeight="1" x14ac:dyDescent="0.2">
      <c r="A22" s="8" t="s">
        <v>42</v>
      </c>
      <c r="B22" s="8"/>
      <c r="C22" s="2" t="s">
        <v>20</v>
      </c>
      <c r="D22" s="6"/>
      <c r="E22" s="7" t="s">
        <v>2</v>
      </c>
      <c r="F22" s="8"/>
      <c r="G22" s="8"/>
      <c r="H22" s="8"/>
      <c r="I22" s="8"/>
      <c r="J22" s="8"/>
      <c r="K22" s="8"/>
      <c r="L22" s="8" t="s">
        <v>27</v>
      </c>
      <c r="M22" s="9">
        <v>43800</v>
      </c>
      <c r="N22" s="9">
        <v>43800</v>
      </c>
      <c r="O22" s="20"/>
      <c r="P22" s="20">
        <v>36433000</v>
      </c>
      <c r="Q22" s="12"/>
      <c r="R22" s="12"/>
      <c r="S22" s="12"/>
      <c r="T22" s="12"/>
      <c r="U22" s="12"/>
      <c r="X22" s="22" t="e">
        <f>IF(B22="",VLOOKUP(A22,#REF!,2,FALSE),B22)</f>
        <v>#REF!</v>
      </c>
      <c r="Y22" s="22">
        <f t="shared" si="5"/>
        <v>12</v>
      </c>
      <c r="Z22" s="22">
        <f t="shared" si="6"/>
        <v>12</v>
      </c>
      <c r="AA22" s="22">
        <f t="shared" si="7"/>
        <v>2019</v>
      </c>
      <c r="AB22" s="22">
        <f t="shared" si="8"/>
        <v>2019</v>
      </c>
      <c r="AC22" s="22">
        <f t="shared" si="9"/>
        <v>2019</v>
      </c>
      <c r="AD22" s="25" t="e">
        <f>AND(ROUND(O22,2)=O22,ROUND(P22,2)=P22,OR(AND(O22&lt;&gt;0,L22="п"),AND(P22&lt;&gt;0,L22="ф")),ЕФОРМУЛА(X22),ЕФОРМУЛА(Y22),ЕФОРМУЛА(Z22),ЕФОРМУЛА(AA22),ЕФОРМУЛА(AB22),ЕФОРМУЛА(AC22),NOT(ЕФОРМУЛА(O22)),NOT(ЕФОРМУЛА(P22)),M22&lt;&gt;0,N22&lt;&gt;0,OR(YEAR(M22=#REF!),YEAR(M22=#REF!),YEAR(M22=#REF!)),OR(YEAR(N22=#REF!),YEAR(N22=#REF!),YEAR(N22=#REF!)),OR(AND(A22="20. Выдача займов по договору № 1 (в кэш-пул ПАО «Газпром»)",H22="КЭШ-ПУЛ"),AND(A22&lt;&gt;"20. Выдача займов по договору № 1 (в кэш-пул ПАО «Газпром»)",H22&lt;&gt;"КЭШ-ПУЛ")))</f>
        <v>#REF!</v>
      </c>
    </row>
    <row r="23" spans="1:30" ht="12.6" customHeight="1" x14ac:dyDescent="0.2">
      <c r="A23" s="8" t="s">
        <v>8</v>
      </c>
      <c r="B23" s="8"/>
      <c r="C23" s="2" t="s">
        <v>20</v>
      </c>
      <c r="D23" s="6"/>
      <c r="E23" s="7" t="s">
        <v>2</v>
      </c>
      <c r="F23" s="8"/>
      <c r="G23" s="8"/>
      <c r="H23" s="8"/>
      <c r="I23" s="8"/>
      <c r="J23" s="8"/>
      <c r="K23" s="8"/>
      <c r="L23" s="8" t="s">
        <v>26</v>
      </c>
      <c r="M23" s="9">
        <v>43800</v>
      </c>
      <c r="N23" s="9">
        <v>43800</v>
      </c>
      <c r="O23" s="20">
        <v>2467000</v>
      </c>
      <c r="P23" s="20"/>
      <c r="Q23" s="12"/>
      <c r="R23" s="12"/>
      <c r="S23" s="12"/>
      <c r="T23" s="12"/>
      <c r="U23" s="12"/>
      <c r="X23" s="22" t="e">
        <f>IF(B23="",VLOOKUP(A23,#REF!,2,FALSE),B23)</f>
        <v>#REF!</v>
      </c>
      <c r="Y23" s="22">
        <f t="shared" si="5"/>
        <v>12</v>
      </c>
      <c r="Z23" s="22">
        <f t="shared" si="6"/>
        <v>12</v>
      </c>
      <c r="AA23" s="22">
        <f t="shared" si="7"/>
        <v>2019</v>
      </c>
      <c r="AB23" s="22">
        <f t="shared" si="8"/>
        <v>2019</v>
      </c>
      <c r="AC23" s="22">
        <f t="shared" si="9"/>
        <v>2019</v>
      </c>
      <c r="AD23" s="25" t="e">
        <f>AND(ROUND(O23,2)=O23,ROUND(P23,2)=P23,OR(AND(O23&lt;&gt;0,L23="п"),AND(P23&lt;&gt;0,L23="ф")),ЕФОРМУЛА(X23),ЕФОРМУЛА(Y23),ЕФОРМУЛА(Z23),ЕФОРМУЛА(AA23),ЕФОРМУЛА(AB23),ЕФОРМУЛА(AC23),NOT(ЕФОРМУЛА(O23)),NOT(ЕФОРМУЛА(P23)),M23&lt;&gt;0,N23&lt;&gt;0,OR(YEAR(M23=#REF!),YEAR(M23=#REF!),YEAR(M23=#REF!)),OR(YEAR(N23=#REF!),YEAR(N23=#REF!),YEAR(N23=#REF!)),OR(AND(A23="20. Выдача займов по договору № 1 (в кэш-пул ПАО «Газпром»)",H23="КЭШ-ПУЛ"),AND(A23&lt;&gt;"20. Выдача займов по договору № 1 (в кэш-пул ПАО «Газпром»)",H23&lt;&gt;"КЭШ-ПУЛ")))</f>
        <v>#REF!</v>
      </c>
    </row>
    <row r="24" spans="1:30" ht="12.6" customHeight="1" x14ac:dyDescent="0.2">
      <c r="A24" s="8" t="s">
        <v>8</v>
      </c>
      <c r="B24" s="8"/>
      <c r="C24" s="2" t="s">
        <v>20</v>
      </c>
      <c r="D24" s="6"/>
      <c r="E24" s="7" t="s">
        <v>2</v>
      </c>
      <c r="F24" s="8"/>
      <c r="G24" s="8"/>
      <c r="H24" s="8"/>
      <c r="I24" s="8"/>
      <c r="J24" s="8"/>
      <c r="K24" s="8"/>
      <c r="L24" s="8" t="s">
        <v>27</v>
      </c>
      <c r="M24" s="9">
        <v>43800</v>
      </c>
      <c r="N24" s="9">
        <v>43800</v>
      </c>
      <c r="O24" s="20"/>
      <c r="P24" s="20">
        <v>4905000</v>
      </c>
      <c r="Q24" s="12"/>
      <c r="R24" s="12"/>
      <c r="S24" s="12"/>
      <c r="T24" s="12"/>
      <c r="U24" s="12"/>
      <c r="X24" s="22" t="e">
        <f>IF(B24="",VLOOKUP(A24,#REF!,2,FALSE),B24)</f>
        <v>#REF!</v>
      </c>
      <c r="Y24" s="22">
        <f t="shared" si="5"/>
        <v>12</v>
      </c>
      <c r="Z24" s="22">
        <f t="shared" si="6"/>
        <v>12</v>
      </c>
      <c r="AA24" s="22">
        <f t="shared" si="7"/>
        <v>2019</v>
      </c>
      <c r="AB24" s="22">
        <f t="shared" si="8"/>
        <v>2019</v>
      </c>
      <c r="AC24" s="22">
        <f t="shared" si="9"/>
        <v>2019</v>
      </c>
      <c r="AD24" s="25" t="e">
        <f>AND(ROUND(O24,2)=O24,ROUND(P24,2)=P24,OR(AND(O24&lt;&gt;0,L24="п"),AND(P24&lt;&gt;0,L24="ф")),ЕФОРМУЛА(X24),ЕФОРМУЛА(Y24),ЕФОРМУЛА(Z24),ЕФОРМУЛА(AA24),ЕФОРМУЛА(AB24),ЕФОРМУЛА(AC24),NOT(ЕФОРМУЛА(O24)),NOT(ЕФОРМУЛА(P24)),M24&lt;&gt;0,N24&lt;&gt;0,OR(YEAR(M24=#REF!),YEAR(M24=#REF!),YEAR(M24=#REF!)),OR(YEAR(N24=#REF!),YEAR(N24=#REF!),YEAR(N24=#REF!)),OR(AND(A24="20. Выдача займов по договору № 1 (в кэш-пул ПАО «Газпром»)",H24="КЭШ-ПУЛ"),AND(A24&lt;&gt;"20. Выдача займов по договору № 1 (в кэш-пул ПАО «Газпром»)",H24&lt;&gt;"КЭШ-ПУЛ")))</f>
        <v>#REF!</v>
      </c>
    </row>
    <row r="25" spans="1:30" ht="12.6" customHeight="1" x14ac:dyDescent="0.2">
      <c r="A25" s="8" t="s">
        <v>48</v>
      </c>
      <c r="B25" s="8" t="s">
        <v>10</v>
      </c>
      <c r="C25" s="2" t="s">
        <v>20</v>
      </c>
      <c r="D25" s="6"/>
      <c r="E25" s="7" t="s">
        <v>2</v>
      </c>
      <c r="F25" s="8"/>
      <c r="G25" s="8"/>
      <c r="H25" s="8"/>
      <c r="I25" s="8"/>
      <c r="J25" s="8"/>
      <c r="K25" s="8"/>
      <c r="L25" s="8" t="s">
        <v>26</v>
      </c>
      <c r="M25" s="9">
        <v>43800</v>
      </c>
      <c r="N25" s="9">
        <v>43800</v>
      </c>
      <c r="O25" s="20">
        <v>62674000</v>
      </c>
      <c r="P25" s="20"/>
      <c r="Q25" s="12"/>
      <c r="R25" s="12"/>
      <c r="S25" s="12"/>
      <c r="T25" s="12"/>
      <c r="U25" s="12"/>
      <c r="X25" s="22" t="str">
        <f>IF(B25="",VLOOKUP(A25,#REF!,2,FALSE),B25)</f>
        <v>13. Прочие расходы</v>
      </c>
      <c r="Y25" s="22">
        <f t="shared" si="5"/>
        <v>12</v>
      </c>
      <c r="Z25" s="22">
        <f t="shared" si="6"/>
        <v>12</v>
      </c>
      <c r="AA25" s="22">
        <f t="shared" si="7"/>
        <v>2019</v>
      </c>
      <c r="AB25" s="22">
        <f t="shared" si="8"/>
        <v>2019</v>
      </c>
      <c r="AC25" s="22">
        <f t="shared" si="9"/>
        <v>2019</v>
      </c>
      <c r="AD25" s="25" t="e">
        <f>AND(ROUND(O25,2)=O25,ROUND(P25,2)=P25,OR(AND(O25&lt;&gt;0,L25="п"),AND(P25&lt;&gt;0,L25="ф")),ЕФОРМУЛА(X25),ЕФОРМУЛА(Y25),ЕФОРМУЛА(Z25),ЕФОРМУЛА(AA25),ЕФОРМУЛА(AB25),ЕФОРМУЛА(AC25),NOT(ЕФОРМУЛА(O25)),NOT(ЕФОРМУЛА(P25)),M25&lt;&gt;0,N25&lt;&gt;0,OR(YEAR(M25=#REF!),YEAR(M25=#REF!),YEAR(M25=#REF!)),OR(YEAR(N25=#REF!),YEAR(N25=#REF!),YEAR(N25=#REF!)),OR(AND(A25="20. Выдача займов по договору № 1 (в кэш-пул ПАО «Газпром»)",H25="КЭШ-ПУЛ"),AND(A25&lt;&gt;"20. Выдача займов по договору № 1 (в кэш-пул ПАО «Газпром»)",H25&lt;&gt;"КЭШ-ПУЛ")))</f>
        <v>#REF!</v>
      </c>
    </row>
    <row r="26" spans="1:30" ht="12.6" customHeight="1" x14ac:dyDescent="0.2">
      <c r="A26" s="8" t="s">
        <v>50</v>
      </c>
      <c r="B26" s="8" t="s">
        <v>10</v>
      </c>
      <c r="C26" s="2" t="s">
        <v>20</v>
      </c>
      <c r="D26" s="6"/>
      <c r="E26" s="7" t="s">
        <v>2</v>
      </c>
      <c r="F26" s="8"/>
      <c r="G26" s="8"/>
      <c r="H26" s="8"/>
      <c r="I26" s="8"/>
      <c r="J26" s="8"/>
      <c r="K26" s="8"/>
      <c r="L26" s="8" t="s">
        <v>26</v>
      </c>
      <c r="M26" s="9">
        <v>43800</v>
      </c>
      <c r="N26" s="9">
        <v>43800</v>
      </c>
      <c r="O26" s="20">
        <v>2939000</v>
      </c>
      <c r="P26" s="20"/>
      <c r="Q26" s="12"/>
      <c r="R26" s="12"/>
      <c r="S26" s="12"/>
      <c r="T26" s="12"/>
      <c r="U26" s="12"/>
      <c r="X26" s="22" t="str">
        <f>IF(B26="",VLOOKUP(A26,#REF!,2,FALSE),B26)</f>
        <v>13. Прочие расходы</v>
      </c>
      <c r="Y26" s="22">
        <f t="shared" si="5"/>
        <v>12</v>
      </c>
      <c r="Z26" s="22">
        <f t="shared" si="6"/>
        <v>12</v>
      </c>
      <c r="AA26" s="22">
        <f t="shared" si="7"/>
        <v>2019</v>
      </c>
      <c r="AB26" s="22">
        <f t="shared" si="8"/>
        <v>2019</v>
      </c>
      <c r="AC26" s="22">
        <f t="shared" si="9"/>
        <v>2019</v>
      </c>
      <c r="AD26" s="25" t="e">
        <f>AND(ROUND(O26,2)=O26,ROUND(P26,2)=P26,OR(AND(O26&lt;&gt;0,L26="п"),AND(P26&lt;&gt;0,L26="ф")),ЕФОРМУЛА(X26),ЕФОРМУЛА(Y26),ЕФОРМУЛА(Z26),ЕФОРМУЛА(AA26),ЕФОРМУЛА(AB26),ЕФОРМУЛА(AC26),NOT(ЕФОРМУЛА(O26)),NOT(ЕФОРМУЛА(P26)),M26&lt;&gt;0,N26&lt;&gt;0,OR(YEAR(M26=#REF!),YEAR(M26=#REF!),YEAR(M26=#REF!)),OR(YEAR(N26=#REF!),YEAR(N26=#REF!),YEAR(N26=#REF!)),OR(AND(A26="20. Выдача займов по договору № 1 (в кэш-пул ПАО «Газпром»)",H26="КЭШ-ПУЛ"),AND(A26&lt;&gt;"20. Выдача займов по договору № 1 (в кэш-пул ПАО «Газпром»)",H26&lt;&gt;"КЭШ-ПУЛ")))</f>
        <v>#REF!</v>
      </c>
    </row>
    <row r="27" spans="1:30" ht="12.6" customHeight="1" x14ac:dyDescent="0.2">
      <c r="A27" s="8" t="s">
        <v>52</v>
      </c>
      <c r="B27" s="8" t="s">
        <v>10</v>
      </c>
      <c r="C27" s="2" t="s">
        <v>20</v>
      </c>
      <c r="D27" s="6"/>
      <c r="E27" s="7" t="s">
        <v>2</v>
      </c>
      <c r="F27" s="8"/>
      <c r="G27" s="8"/>
      <c r="H27" s="8"/>
      <c r="I27" s="8"/>
      <c r="J27" s="8"/>
      <c r="K27" s="8"/>
      <c r="L27" s="8" t="s">
        <v>26</v>
      </c>
      <c r="M27" s="9">
        <v>43800</v>
      </c>
      <c r="N27" s="9">
        <v>43800</v>
      </c>
      <c r="O27" s="20">
        <v>74680000</v>
      </c>
      <c r="P27" s="20"/>
      <c r="Q27" s="12"/>
      <c r="R27" s="12"/>
      <c r="S27" s="12"/>
      <c r="T27" s="12"/>
      <c r="U27" s="12"/>
      <c r="X27" s="22" t="str">
        <f>IF(B27="",VLOOKUP(A27,#REF!,2,FALSE),B27)</f>
        <v>13. Прочие расходы</v>
      </c>
      <c r="Y27" s="22">
        <f t="shared" si="5"/>
        <v>12</v>
      </c>
      <c r="Z27" s="22">
        <f t="shared" si="6"/>
        <v>12</v>
      </c>
      <c r="AA27" s="22">
        <f t="shared" si="7"/>
        <v>2019</v>
      </c>
      <c r="AB27" s="22">
        <f t="shared" si="8"/>
        <v>2019</v>
      </c>
      <c r="AC27" s="22">
        <f t="shared" si="9"/>
        <v>2019</v>
      </c>
      <c r="AD27" s="25" t="e">
        <f>AND(ROUND(O27,2)=O27,ROUND(P27,2)=P27,OR(AND(O27&lt;&gt;0,L27="п"),AND(P27&lt;&gt;0,L27="ф")),ЕФОРМУЛА(X27),ЕФОРМУЛА(Y27),ЕФОРМУЛА(Z27),ЕФОРМУЛА(AA27),ЕФОРМУЛА(AB27),ЕФОРМУЛА(AC27),NOT(ЕФОРМУЛА(O27)),NOT(ЕФОРМУЛА(P27)),M27&lt;&gt;0,N27&lt;&gt;0,OR(YEAR(M27=#REF!),YEAR(M27=#REF!),YEAR(M27=#REF!)),OR(YEAR(N27=#REF!),YEAR(N27=#REF!),YEAR(N27=#REF!)),OR(AND(A27="20. Выдача займов по договору № 1 (в кэш-пул ПАО «Газпром»)",H27="КЭШ-ПУЛ"),AND(A27&lt;&gt;"20. Выдача займов по договору № 1 (в кэш-пул ПАО «Газпром»)",H27&lt;&gt;"КЭШ-ПУЛ")))</f>
        <v>#REF!</v>
      </c>
    </row>
    <row r="28" spans="1:30" ht="12.6" customHeight="1" x14ac:dyDescent="0.2">
      <c r="A28" s="8" t="s">
        <v>48</v>
      </c>
      <c r="B28" s="8" t="s">
        <v>10</v>
      </c>
      <c r="C28" s="2" t="s">
        <v>20</v>
      </c>
      <c r="D28" s="6"/>
      <c r="E28" s="7" t="s">
        <v>2</v>
      </c>
      <c r="F28" s="8"/>
      <c r="G28" s="8"/>
      <c r="H28" s="8"/>
      <c r="I28" s="8"/>
      <c r="J28" s="8"/>
      <c r="K28" s="8"/>
      <c r="L28" s="8" t="s">
        <v>27</v>
      </c>
      <c r="M28" s="9">
        <v>43800</v>
      </c>
      <c r="N28" s="9">
        <v>43800</v>
      </c>
      <c r="O28" s="20"/>
      <c r="P28" s="20">
        <v>61096000</v>
      </c>
      <c r="Q28" s="12"/>
      <c r="R28" s="12"/>
      <c r="S28" s="12"/>
      <c r="T28" s="12"/>
      <c r="U28" s="12"/>
      <c r="X28" s="22" t="str">
        <f>IF(B28="",VLOOKUP(A28,#REF!,2,FALSE),B28)</f>
        <v>13. Прочие расходы</v>
      </c>
      <c r="Y28" s="22">
        <f t="shared" si="5"/>
        <v>12</v>
      </c>
      <c r="Z28" s="22">
        <f t="shared" si="6"/>
        <v>12</v>
      </c>
      <c r="AA28" s="22">
        <f t="shared" si="7"/>
        <v>2019</v>
      </c>
      <c r="AB28" s="22">
        <f t="shared" si="8"/>
        <v>2019</v>
      </c>
      <c r="AC28" s="22">
        <f t="shared" si="9"/>
        <v>2019</v>
      </c>
      <c r="AD28" s="25" t="e">
        <f>AND(ROUND(O28,2)=O28,ROUND(P28,2)=P28,OR(AND(O28&lt;&gt;0,L28="п"),AND(P28&lt;&gt;0,L28="ф")),ЕФОРМУЛА(X28),ЕФОРМУЛА(Y28),ЕФОРМУЛА(Z28),ЕФОРМУЛА(AA28),ЕФОРМУЛА(AB28),ЕФОРМУЛА(AC28),NOT(ЕФОРМУЛА(O28)),NOT(ЕФОРМУЛА(P28)),M28&lt;&gt;0,N28&lt;&gt;0,OR(YEAR(M28=#REF!),YEAR(M28=#REF!),YEAR(M28=#REF!)),OR(YEAR(N28=#REF!),YEAR(N28=#REF!),YEAR(N28=#REF!)),OR(AND(A28="20. Выдача займов по договору № 1 (в кэш-пул ПАО «Газпром»)",H28="КЭШ-ПУЛ"),AND(A28&lt;&gt;"20. Выдача займов по договору № 1 (в кэш-пул ПАО «Газпром»)",H28&lt;&gt;"КЭШ-ПУЛ")))</f>
        <v>#REF!</v>
      </c>
    </row>
    <row r="29" spans="1:30" ht="12.6" customHeight="1" x14ac:dyDescent="0.2">
      <c r="A29" s="8" t="s">
        <v>50</v>
      </c>
      <c r="B29" s="8" t="s">
        <v>10</v>
      </c>
      <c r="C29" s="2" t="s">
        <v>20</v>
      </c>
      <c r="D29" s="6"/>
      <c r="E29" s="7" t="s">
        <v>2</v>
      </c>
      <c r="F29" s="8"/>
      <c r="G29" s="8"/>
      <c r="H29" s="8"/>
      <c r="I29" s="8"/>
      <c r="J29" s="8"/>
      <c r="K29" s="8"/>
      <c r="L29" s="8" t="s">
        <v>27</v>
      </c>
      <c r="M29" s="9">
        <v>43800</v>
      </c>
      <c r="N29" s="9">
        <v>43800</v>
      </c>
      <c r="O29" s="20"/>
      <c r="P29" s="20">
        <v>3209000</v>
      </c>
      <c r="Q29" s="12"/>
      <c r="R29" s="12"/>
      <c r="S29" s="12"/>
      <c r="T29" s="12"/>
      <c r="U29" s="12"/>
      <c r="X29" s="22" t="str">
        <f>IF(B29="",VLOOKUP(A29,#REF!,2,FALSE),B29)</f>
        <v>13. Прочие расходы</v>
      </c>
      <c r="Y29" s="22">
        <f t="shared" si="5"/>
        <v>12</v>
      </c>
      <c r="Z29" s="22">
        <f t="shared" si="6"/>
        <v>12</v>
      </c>
      <c r="AA29" s="22">
        <f t="shared" si="7"/>
        <v>2019</v>
      </c>
      <c r="AB29" s="22">
        <f t="shared" si="8"/>
        <v>2019</v>
      </c>
      <c r="AC29" s="22">
        <f t="shared" si="9"/>
        <v>2019</v>
      </c>
      <c r="AD29" s="25" t="e">
        <f>AND(ROUND(O29,2)=O29,ROUND(P29,2)=P29,OR(AND(O29&lt;&gt;0,L29="п"),AND(P29&lt;&gt;0,L29="ф")),ЕФОРМУЛА(X29),ЕФОРМУЛА(Y29),ЕФОРМУЛА(Z29),ЕФОРМУЛА(AA29),ЕФОРМУЛА(AB29),ЕФОРМУЛА(AC29),NOT(ЕФОРМУЛА(O29)),NOT(ЕФОРМУЛА(P29)),M29&lt;&gt;0,N29&lt;&gt;0,OR(YEAR(M29=#REF!),YEAR(M29=#REF!),YEAR(M29=#REF!)),OR(YEAR(N29=#REF!),YEAR(N29=#REF!),YEAR(N29=#REF!)),OR(AND(A29="20. Выдача займов по договору № 1 (в кэш-пул ПАО «Газпром»)",H29="КЭШ-ПУЛ"),AND(A29&lt;&gt;"20. Выдача займов по договору № 1 (в кэш-пул ПАО «Газпром»)",H29&lt;&gt;"КЭШ-ПУЛ")))</f>
        <v>#REF!</v>
      </c>
    </row>
    <row r="30" spans="1:30" ht="12.6" customHeight="1" x14ac:dyDescent="0.2">
      <c r="A30" s="8" t="s">
        <v>52</v>
      </c>
      <c r="B30" s="8" t="s">
        <v>10</v>
      </c>
      <c r="C30" s="2" t="s">
        <v>20</v>
      </c>
      <c r="D30" s="6"/>
      <c r="E30" s="7" t="s">
        <v>2</v>
      </c>
      <c r="F30" s="8"/>
      <c r="G30" s="8"/>
      <c r="H30" s="8"/>
      <c r="I30" s="8"/>
      <c r="J30" s="8"/>
      <c r="K30" s="8"/>
      <c r="L30" s="8" t="s">
        <v>27</v>
      </c>
      <c r="M30" s="9">
        <v>43800</v>
      </c>
      <c r="N30" s="9">
        <v>43800</v>
      </c>
      <c r="O30" s="20"/>
      <c r="P30" s="20">
        <v>525637000</v>
      </c>
      <c r="Q30" s="12"/>
      <c r="R30" s="12"/>
      <c r="S30" s="12"/>
      <c r="T30" s="12"/>
      <c r="U30" s="12"/>
      <c r="X30" s="22" t="str">
        <f>IF(B30="",VLOOKUP(A30,#REF!,2,FALSE),B30)</f>
        <v>13. Прочие расходы</v>
      </c>
      <c r="Y30" s="22">
        <f t="shared" si="5"/>
        <v>12</v>
      </c>
      <c r="Z30" s="22">
        <f t="shared" si="6"/>
        <v>12</v>
      </c>
      <c r="AA30" s="22">
        <f t="shared" si="7"/>
        <v>2019</v>
      </c>
      <c r="AB30" s="22">
        <f t="shared" si="8"/>
        <v>2019</v>
      </c>
      <c r="AC30" s="22">
        <f t="shared" si="9"/>
        <v>2019</v>
      </c>
      <c r="AD30" s="25" t="e">
        <f>AND(ROUND(O30,2)=O30,ROUND(P30,2)=P30,OR(AND(O30&lt;&gt;0,L30="п"),AND(P30&lt;&gt;0,L30="ф")),ЕФОРМУЛА(X30),ЕФОРМУЛА(Y30),ЕФОРМУЛА(Z30),ЕФОРМУЛА(AA30),ЕФОРМУЛА(AB30),ЕФОРМУЛА(AC30),NOT(ЕФОРМУЛА(O30)),NOT(ЕФОРМУЛА(P30)),M30&lt;&gt;0,N30&lt;&gt;0,OR(YEAR(M30=#REF!),YEAR(M30=#REF!),YEAR(M30=#REF!)),OR(YEAR(N30=#REF!),YEAR(N30=#REF!),YEAR(N30=#REF!)),OR(AND(A30="20. Выдача займов по договору № 1 (в кэш-пул ПАО «Газпром»)",H30="КЭШ-ПУЛ"),AND(A30&lt;&gt;"20. Выдача займов по договору № 1 (в кэш-пул ПАО «Газпром»)",H30&lt;&gt;"КЭШ-ПУЛ")))</f>
        <v>#REF!</v>
      </c>
    </row>
    <row r="31" spans="1:30" ht="12.6" customHeight="1" x14ac:dyDescent="0.2">
      <c r="A31" s="8" t="s">
        <v>57</v>
      </c>
      <c r="B31" s="8"/>
      <c r="C31" s="2" t="s">
        <v>20</v>
      </c>
      <c r="D31" s="6"/>
      <c r="E31" s="7" t="s">
        <v>2</v>
      </c>
      <c r="F31" s="8"/>
      <c r="G31" s="8"/>
      <c r="H31" s="8"/>
      <c r="I31" s="8"/>
      <c r="J31" s="8"/>
      <c r="K31" s="8"/>
      <c r="L31" s="8" t="s">
        <v>26</v>
      </c>
      <c r="M31" s="9">
        <v>43800</v>
      </c>
      <c r="N31" s="9">
        <v>43800</v>
      </c>
      <c r="O31" s="20">
        <v>56133000</v>
      </c>
      <c r="P31" s="20"/>
      <c r="Q31" s="12"/>
      <c r="R31" s="12"/>
      <c r="S31" s="12"/>
      <c r="T31" s="12"/>
      <c r="U31" s="12"/>
      <c r="X31" s="22" t="e">
        <f>IF(B31="",VLOOKUP(A31,#REF!,2,FALSE),B31)</f>
        <v>#REF!</v>
      </c>
      <c r="Y31" s="22">
        <f t="shared" si="5"/>
        <v>12</v>
      </c>
      <c r="Z31" s="22">
        <f t="shared" si="6"/>
        <v>12</v>
      </c>
      <c r="AA31" s="22">
        <f t="shared" si="7"/>
        <v>2019</v>
      </c>
      <c r="AB31" s="22">
        <f t="shared" si="8"/>
        <v>2019</v>
      </c>
      <c r="AC31" s="22">
        <f t="shared" si="9"/>
        <v>2019</v>
      </c>
      <c r="AD31" s="25" t="e">
        <f>AND(ROUND(O31,2)=O31,ROUND(P31,2)=P31,OR(AND(O31&lt;&gt;0,L31="п"),AND(P31&lt;&gt;0,L31="ф")),ЕФОРМУЛА(X31),ЕФОРМУЛА(Y31),ЕФОРМУЛА(Z31),ЕФОРМУЛА(AA31),ЕФОРМУЛА(AB31),ЕФОРМУЛА(AC31),NOT(ЕФОРМУЛА(O31)),NOT(ЕФОРМУЛА(P31)),M31&lt;&gt;0,N31&lt;&gt;0,OR(YEAR(M31=#REF!),YEAR(M31=#REF!),YEAR(M31=#REF!)),OR(YEAR(N31=#REF!),YEAR(N31=#REF!),YEAR(N31=#REF!)),OR(AND(A31="20. Выдача займов по договору № 1 (в кэш-пул ПАО «Газпром»)",H31="КЭШ-ПУЛ"),AND(A31&lt;&gt;"20. Выдача займов по договору № 1 (в кэш-пул ПАО «Газпром»)",H31&lt;&gt;"КЭШ-ПУЛ")))</f>
        <v>#REF!</v>
      </c>
    </row>
    <row r="32" spans="1:30" ht="12.6" customHeight="1" x14ac:dyDescent="0.2">
      <c r="A32" s="8" t="s">
        <v>57</v>
      </c>
      <c r="B32" s="8"/>
      <c r="C32" s="2" t="s">
        <v>20</v>
      </c>
      <c r="D32" s="6"/>
      <c r="E32" s="7" t="s">
        <v>2</v>
      </c>
      <c r="F32" s="8"/>
      <c r="G32" s="8"/>
      <c r="H32" s="8"/>
      <c r="I32" s="8"/>
      <c r="J32" s="8"/>
      <c r="K32" s="8"/>
      <c r="L32" s="8" t="s">
        <v>27</v>
      </c>
      <c r="M32" s="9">
        <v>43800</v>
      </c>
      <c r="N32" s="9">
        <v>43800</v>
      </c>
      <c r="O32" s="20"/>
      <c r="P32" s="20">
        <v>306657000</v>
      </c>
      <c r="Q32" s="12"/>
      <c r="R32" s="12"/>
      <c r="S32" s="12"/>
      <c r="T32" s="12"/>
      <c r="U32" s="12"/>
      <c r="X32" s="22" t="e">
        <f>IF(B32="",VLOOKUP(A32,#REF!,2,FALSE),B32)</f>
        <v>#REF!</v>
      </c>
      <c r="Y32" s="22">
        <f t="shared" si="5"/>
        <v>12</v>
      </c>
      <c r="Z32" s="22">
        <f t="shared" si="6"/>
        <v>12</v>
      </c>
      <c r="AA32" s="22">
        <f t="shared" si="7"/>
        <v>2019</v>
      </c>
      <c r="AB32" s="22">
        <f t="shared" si="8"/>
        <v>2019</v>
      </c>
      <c r="AC32" s="22">
        <f t="shared" si="9"/>
        <v>2019</v>
      </c>
      <c r="AD32" s="25" t="e">
        <f>AND(ROUND(O32,2)=O32,ROUND(P32,2)=P32,OR(AND(O32&lt;&gt;0,L32="п"),AND(P32&lt;&gt;0,L32="ф")),ЕФОРМУЛА(X32),ЕФОРМУЛА(Y32),ЕФОРМУЛА(Z32),ЕФОРМУЛА(AA32),ЕФОРМУЛА(AB32),ЕФОРМУЛА(AC32),NOT(ЕФОРМУЛА(O32)),NOT(ЕФОРМУЛА(P32)),M32&lt;&gt;0,N32&lt;&gt;0,OR(YEAR(M32=#REF!),YEAR(M32=#REF!),YEAR(M32=#REF!)),OR(YEAR(N32=#REF!),YEAR(N32=#REF!),YEAR(N32=#REF!)),OR(AND(A32="20. Выдача займов по договору № 1 (в кэш-пул ПАО «Газпром»)",H32="КЭШ-ПУЛ"),AND(A32&lt;&gt;"20. Выдача займов по договору № 1 (в кэш-пул ПАО «Газпром»)",H32&lt;&gt;"КЭШ-ПУЛ")))</f>
        <v>#REF!</v>
      </c>
    </row>
    <row r="33" spans="1:30" ht="12.6" customHeight="1" x14ac:dyDescent="0.2">
      <c r="A33" s="27" t="s">
        <v>16</v>
      </c>
      <c r="B33" s="27"/>
      <c r="C33" s="2" t="s">
        <v>20</v>
      </c>
      <c r="D33" s="6"/>
      <c r="E33" s="7" t="s">
        <v>2</v>
      </c>
      <c r="F33" s="8"/>
      <c r="G33" s="8"/>
      <c r="H33" s="8"/>
      <c r="I33" s="8"/>
      <c r="J33" s="8"/>
      <c r="K33" s="8"/>
      <c r="L33" s="8" t="s">
        <v>26</v>
      </c>
      <c r="M33" s="9">
        <v>44166</v>
      </c>
      <c r="N33" s="9">
        <v>44166</v>
      </c>
      <c r="O33" s="20">
        <v>310200000</v>
      </c>
      <c r="P33" s="20"/>
      <c r="Q33" s="11"/>
      <c r="R33" s="11"/>
      <c r="S33" s="11"/>
      <c r="T33" s="11"/>
      <c r="U33" s="11"/>
      <c r="X33" s="22" t="e">
        <f>IF(B33="",VLOOKUP(A33,#REF!,2,FALSE),B33)</f>
        <v>#REF!</v>
      </c>
      <c r="Y33" s="22">
        <f t="shared" si="5"/>
        <v>12</v>
      </c>
      <c r="Z33" s="22">
        <f t="shared" si="6"/>
        <v>12</v>
      </c>
      <c r="AA33" s="22">
        <f t="shared" si="7"/>
        <v>2020</v>
      </c>
      <c r="AB33" s="22">
        <f t="shared" si="8"/>
        <v>2020</v>
      </c>
      <c r="AC33" s="22">
        <f t="shared" si="9"/>
        <v>2020</v>
      </c>
      <c r="AD33" s="25" t="e">
        <f>AND(ROUND(O33,2)=O33,ROUND(P33,2)=P33,OR(AND(O33&lt;&gt;0,L33="п"),AND(P33&lt;&gt;0,L33="ф")),ЕФОРМУЛА(X33),ЕФОРМУЛА(Y33),ЕФОРМУЛА(Z33),ЕФОРМУЛА(AA33),ЕФОРМУЛА(AB33),ЕФОРМУЛА(AC33),NOT(ЕФОРМУЛА(O33)),NOT(ЕФОРМУЛА(P33)),M33&lt;&gt;0,N33&lt;&gt;0,OR(YEAR(M33=#REF!),YEAR(M33=#REF!),YEAR(M33=#REF!)),OR(YEAR(N33=#REF!),YEAR(N33=#REF!),YEAR(N33=#REF!)),OR(AND(A33="20. Выдача займов по договору № 1 (в кэш-пул ПАО «Газпром»)",H33="КЭШ-ПУЛ"),AND(A33&lt;&gt;"20. Выдача займов по договору № 1 (в кэш-пул ПАО «Газпром»)",H33&lt;&gt;"КЭШ-ПУЛ")))</f>
        <v>#REF!</v>
      </c>
    </row>
    <row r="34" spans="1:30" ht="11.25" customHeight="1" x14ac:dyDescent="0.2">
      <c r="A34" s="8" t="s">
        <v>15</v>
      </c>
      <c r="B34" s="8"/>
      <c r="C34" s="2" t="s">
        <v>19</v>
      </c>
      <c r="D34" s="6" t="s">
        <v>0</v>
      </c>
      <c r="E34" s="7" t="s">
        <v>2</v>
      </c>
      <c r="F34" s="8"/>
      <c r="G34" s="8"/>
      <c r="H34" s="8"/>
      <c r="I34" s="8"/>
      <c r="J34" s="8"/>
      <c r="K34" s="8"/>
      <c r="L34" s="8" t="s">
        <v>26</v>
      </c>
      <c r="M34" s="9">
        <v>43831</v>
      </c>
      <c r="N34" s="9">
        <v>43831</v>
      </c>
      <c r="O34" s="20">
        <v>181000000</v>
      </c>
      <c r="P34" s="20"/>
      <c r="Q34" s="11"/>
      <c r="R34" s="11"/>
      <c r="S34" s="11"/>
      <c r="T34" s="11"/>
      <c r="U34" s="11"/>
      <c r="X34" s="22" t="e">
        <f>IF(B34="",VLOOKUP(A34,#REF!,2,FALSE),B34)</f>
        <v>#REF!</v>
      </c>
      <c r="Y34" s="22">
        <f t="shared" si="5"/>
        <v>1</v>
      </c>
      <c r="Z34" s="22">
        <f t="shared" si="6"/>
        <v>1</v>
      </c>
      <c r="AA34" s="22">
        <f t="shared" si="7"/>
        <v>2020</v>
      </c>
      <c r="AB34" s="22">
        <f t="shared" si="8"/>
        <v>2020</v>
      </c>
      <c r="AC34" s="22">
        <f t="shared" si="9"/>
        <v>2020</v>
      </c>
      <c r="AD34" s="25" t="e">
        <f>AND(ROUND(O34,2)=O34,ROUND(P34,2)=P34,OR(AND(O34&lt;&gt;0,L34="п"),AND(P34&lt;&gt;0,L34="ф")),ЕФОРМУЛА(X34),ЕФОРМУЛА(Y34),ЕФОРМУЛА(Z34),ЕФОРМУЛА(AA34),ЕФОРМУЛА(AB34),ЕФОРМУЛА(AC34),NOT(ЕФОРМУЛА(O34)),NOT(ЕФОРМУЛА(P34)),M34&lt;&gt;0,N34&lt;&gt;0,OR(YEAR(M34=#REF!),YEAR(M34=#REF!),YEAR(M34=#REF!)),OR(YEAR(N34=#REF!),YEAR(N34=#REF!),YEAR(N34=#REF!)),OR(AND(A34="20. Выдача займов по договору № 1 (в кэш-пул ПАО «Газпром»)",H34="КЭШ-ПУЛ"),AND(A34&lt;&gt;"20. Выдача займов по договору № 1 (в кэш-пул ПАО «Газпром»)",H34&lt;&gt;"КЭШ-ПУЛ")))</f>
        <v>#REF!</v>
      </c>
    </row>
    <row r="35" spans="1:30" ht="12.6" customHeight="1" x14ac:dyDescent="0.2">
      <c r="A35" s="27" t="s">
        <v>60</v>
      </c>
      <c r="B35" s="27"/>
      <c r="C35" s="2" t="s">
        <v>20</v>
      </c>
      <c r="D35" s="6"/>
      <c r="E35" s="7" t="s">
        <v>2</v>
      </c>
      <c r="F35" s="8"/>
      <c r="G35" s="8"/>
      <c r="H35" s="8"/>
      <c r="I35" s="8"/>
      <c r="J35" s="8"/>
      <c r="K35" s="8"/>
      <c r="L35" s="8" t="s">
        <v>26</v>
      </c>
      <c r="M35" s="9">
        <v>44166</v>
      </c>
      <c r="N35" s="9">
        <v>44166</v>
      </c>
      <c r="O35" s="20">
        <v>2823000</v>
      </c>
      <c r="P35" s="20"/>
      <c r="Q35" s="11"/>
      <c r="R35" s="11"/>
      <c r="S35" s="11"/>
      <c r="T35" s="11"/>
      <c r="U35" s="11"/>
      <c r="X35" s="22" t="e">
        <f>IF(B35="",VLOOKUP(A35,#REF!,2,FALSE),B35)</f>
        <v>#REF!</v>
      </c>
      <c r="Y35" s="22">
        <f t="shared" si="5"/>
        <v>12</v>
      </c>
      <c r="Z35" s="22">
        <f t="shared" si="6"/>
        <v>12</v>
      </c>
      <c r="AA35" s="22">
        <f t="shared" si="7"/>
        <v>2020</v>
      </c>
      <c r="AB35" s="22">
        <f t="shared" si="8"/>
        <v>2020</v>
      </c>
      <c r="AC35" s="22">
        <f t="shared" si="9"/>
        <v>2020</v>
      </c>
      <c r="AD35" s="25" t="e">
        <f>AND(ROUND(O35,2)=O35,ROUND(P35,2)=P35,OR(AND(O35&lt;&gt;0,L35="п"),AND(P35&lt;&gt;0,L35="ф")),ЕФОРМУЛА(X35),ЕФОРМУЛА(Y35),ЕФОРМУЛА(Z35),ЕФОРМУЛА(AA35),ЕФОРМУЛА(AB35),ЕФОРМУЛА(AC35),NOT(ЕФОРМУЛА(O35)),NOT(ЕФОРМУЛА(P35)),M35&lt;&gt;0,N35&lt;&gt;0,OR(YEAR(M35=#REF!),YEAR(M35=#REF!),YEAR(M35=#REF!)),OR(YEAR(N35=#REF!),YEAR(N35=#REF!),YEAR(N35=#REF!)),OR(AND(A35="20. Выдача займов по договору № 1 (в кэш-пул ПАО «Газпром»)",H35="КЭШ-ПУЛ"),AND(A35&lt;&gt;"20. Выдача займов по договору № 1 (в кэш-пул ПАО «Газпром»)",H35&lt;&gt;"КЭШ-ПУЛ")))</f>
        <v>#REF!</v>
      </c>
    </row>
    <row r="36" spans="1:30" ht="12.6" customHeight="1" x14ac:dyDescent="0.2">
      <c r="A36" s="27"/>
      <c r="B36" s="27" t="s">
        <v>45</v>
      </c>
      <c r="C36" s="2" t="s">
        <v>20</v>
      </c>
      <c r="D36" s="6"/>
      <c r="E36" s="7" t="s">
        <v>2</v>
      </c>
      <c r="F36" s="8"/>
      <c r="G36" s="8"/>
      <c r="H36" s="8"/>
      <c r="I36" s="8"/>
      <c r="J36" s="8"/>
      <c r="K36" s="8"/>
      <c r="L36" s="8" t="s">
        <v>26</v>
      </c>
      <c r="M36" s="9">
        <v>44166</v>
      </c>
      <c r="N36" s="9">
        <v>44166</v>
      </c>
      <c r="O36" s="20">
        <v>2770000</v>
      </c>
      <c r="P36" s="20"/>
      <c r="Q36" s="12"/>
      <c r="R36" s="12"/>
      <c r="S36" s="12"/>
      <c r="T36" s="12"/>
      <c r="U36" s="12"/>
      <c r="X36" s="22" t="str">
        <f>IF(B36="",VLOOKUP(A36,#REF!,2,FALSE),B36)</f>
        <v>10.2. Услуги авиатранспорта</v>
      </c>
      <c r="Y36" s="22">
        <f t="shared" si="5"/>
        <v>12</v>
      </c>
      <c r="Z36" s="22">
        <f t="shared" si="6"/>
        <v>12</v>
      </c>
      <c r="AA36" s="22">
        <f t="shared" si="7"/>
        <v>2020</v>
      </c>
      <c r="AB36" s="22">
        <f t="shared" si="8"/>
        <v>2020</v>
      </c>
      <c r="AC36" s="22">
        <f t="shared" si="9"/>
        <v>2020</v>
      </c>
      <c r="AD36" s="25" t="e">
        <f>AND(ROUND(O36,2)=O36,ROUND(P36,2)=P36,OR(AND(O36&lt;&gt;0,L36="п"),AND(P36&lt;&gt;0,L36="ф")),ЕФОРМУЛА(X36),ЕФОРМУЛА(Y36),ЕФОРМУЛА(Z36),ЕФОРМУЛА(AA36),ЕФОРМУЛА(AB36),ЕФОРМУЛА(AC36),NOT(ЕФОРМУЛА(O36)),NOT(ЕФОРМУЛА(P36)),M36&lt;&gt;0,N36&lt;&gt;0,OR(YEAR(M36=#REF!),YEAR(M36=#REF!),YEAR(M36=#REF!)),OR(YEAR(N36=#REF!),YEAR(N36=#REF!),YEAR(N36=#REF!)),OR(AND(A36="20. Выдача займов по договору № 1 (в кэш-пул ПАО «Газпром»)",H36="КЭШ-ПУЛ"),AND(A36&lt;&gt;"20. Выдача займов по договору № 1 (в кэш-пул ПАО «Газпром»)",H36&lt;&gt;"КЭШ-ПУЛ")))</f>
        <v>#REF!</v>
      </c>
    </row>
    <row r="37" spans="1:30" ht="12.6" customHeight="1" x14ac:dyDescent="0.2">
      <c r="A37" s="27" t="s">
        <v>12</v>
      </c>
      <c r="B37" s="27"/>
      <c r="C37" s="2" t="s">
        <v>20</v>
      </c>
      <c r="D37" s="6"/>
      <c r="E37" s="7" t="s">
        <v>2</v>
      </c>
      <c r="F37" s="8"/>
      <c r="G37" s="8"/>
      <c r="H37" s="8"/>
      <c r="I37" s="8"/>
      <c r="J37" s="8"/>
      <c r="K37" s="8"/>
      <c r="L37" s="8" t="s">
        <v>26</v>
      </c>
      <c r="M37" s="9">
        <v>44166</v>
      </c>
      <c r="N37" s="9">
        <v>44166</v>
      </c>
      <c r="O37" s="20">
        <v>281874000</v>
      </c>
      <c r="P37" s="20"/>
      <c r="Q37" s="10"/>
      <c r="R37" s="10"/>
      <c r="S37" s="10"/>
      <c r="T37" s="10"/>
      <c r="U37" s="10"/>
      <c r="X37" s="22" t="e">
        <f>IF(B37="",VLOOKUP(A37,#REF!,2,FALSE),B37)</f>
        <v>#REF!</v>
      </c>
      <c r="Y37" s="22">
        <f t="shared" si="5"/>
        <v>12</v>
      </c>
      <c r="Z37" s="22">
        <f t="shared" si="6"/>
        <v>12</v>
      </c>
      <c r="AA37" s="22">
        <f t="shared" si="7"/>
        <v>2020</v>
      </c>
      <c r="AB37" s="22">
        <f t="shared" si="8"/>
        <v>2020</v>
      </c>
      <c r="AC37" s="22">
        <f t="shared" si="9"/>
        <v>2020</v>
      </c>
      <c r="AD37" s="25" t="e">
        <f>AND(ROUND(O37,2)=O37,ROUND(P37,2)=P37,OR(AND(O37&lt;&gt;0,L37="п"),AND(P37&lt;&gt;0,L37="ф")),ЕФОРМУЛА(X37),ЕФОРМУЛА(Y37),ЕФОРМУЛА(Z37),ЕФОРМУЛА(AA37),ЕФОРМУЛА(AB37),ЕФОРМУЛА(AC37),NOT(ЕФОРМУЛА(O37)),NOT(ЕФОРМУЛА(P37)),M37&lt;&gt;0,N37&lt;&gt;0,OR(YEAR(M37=#REF!),YEAR(M37=#REF!),YEAR(M37=#REF!)),OR(YEAR(N37=#REF!),YEAR(N37=#REF!),YEAR(N37=#REF!)),OR(AND(A37="20. Выдача займов по договору № 1 (в кэш-пул ПАО «Газпром»)",H37="КЭШ-ПУЛ"),AND(A37&lt;&gt;"20. Выдача займов по договору № 1 (в кэш-пул ПАО «Газпром»)",H37&lt;&gt;"КЭШ-ПУЛ")))</f>
        <v>#REF!</v>
      </c>
    </row>
    <row r="38" spans="1:30" ht="12.6" customHeight="1" x14ac:dyDescent="0.2">
      <c r="A38" s="27" t="s">
        <v>63</v>
      </c>
      <c r="B38" s="27"/>
      <c r="C38" s="2" t="s">
        <v>20</v>
      </c>
      <c r="D38" s="6"/>
      <c r="E38" s="7" t="s">
        <v>2</v>
      </c>
      <c r="F38" s="8"/>
      <c r="G38" s="8"/>
      <c r="H38" s="8"/>
      <c r="I38" s="8"/>
      <c r="J38" s="8"/>
      <c r="K38" s="8"/>
      <c r="L38" s="8" t="s">
        <v>26</v>
      </c>
      <c r="M38" s="9">
        <v>44166</v>
      </c>
      <c r="N38" s="9">
        <v>44166</v>
      </c>
      <c r="O38" s="20">
        <v>76437000</v>
      </c>
      <c r="P38" s="20"/>
      <c r="Q38" s="10"/>
      <c r="R38" s="10"/>
      <c r="S38" s="10"/>
      <c r="T38" s="10"/>
      <c r="U38" s="10"/>
      <c r="X38" s="22" t="e">
        <f>IF(B38="",VLOOKUP(A38,#REF!,2,FALSE),B38)</f>
        <v>#REF!</v>
      </c>
      <c r="Y38" s="22">
        <f t="shared" si="5"/>
        <v>12</v>
      </c>
      <c r="Z38" s="22">
        <f t="shared" si="6"/>
        <v>12</v>
      </c>
      <c r="AA38" s="22">
        <f t="shared" si="7"/>
        <v>2020</v>
      </c>
      <c r="AB38" s="22">
        <f t="shared" si="8"/>
        <v>2020</v>
      </c>
      <c r="AC38" s="22">
        <f t="shared" si="9"/>
        <v>2020</v>
      </c>
      <c r="AD38" s="25" t="e">
        <f>AND(ROUND(O38,2)=O38,ROUND(P38,2)=P38,OR(AND(O38&lt;&gt;0,L38="п"),AND(P38&lt;&gt;0,L38="ф")),ЕФОРМУЛА(X38),ЕФОРМУЛА(Y38),ЕФОРМУЛА(Z38),ЕФОРМУЛА(AA38),ЕФОРМУЛА(AB38),ЕФОРМУЛА(AC38),NOT(ЕФОРМУЛА(O38)),NOT(ЕФОРМУЛА(P38)),M38&lt;&gt;0,N38&lt;&gt;0,OR(YEAR(M38=#REF!),YEAR(M38=#REF!),YEAR(M38=#REF!)),OR(YEAR(N38=#REF!),YEAR(N38=#REF!),YEAR(N38=#REF!)),OR(AND(A38="20. Выдача займов по договору № 1 (в кэш-пул ПАО «Газпром»)",H38="КЭШ-ПУЛ"),AND(A38&lt;&gt;"20. Выдача займов по договору № 1 (в кэш-пул ПАО «Газпром»)",H38&lt;&gt;"КЭШ-ПУЛ")))</f>
        <v>#REF!</v>
      </c>
    </row>
    <row r="39" spans="1:30" ht="12.6" customHeight="1" x14ac:dyDescent="0.2">
      <c r="A39" s="27"/>
      <c r="B39" s="27" t="s">
        <v>44</v>
      </c>
      <c r="C39" s="2" t="s">
        <v>20</v>
      </c>
      <c r="D39" s="6"/>
      <c r="E39" s="7" t="s">
        <v>2</v>
      </c>
      <c r="F39" s="8"/>
      <c r="G39" s="8"/>
      <c r="H39" s="8"/>
      <c r="I39" s="8"/>
      <c r="J39" s="8"/>
      <c r="K39" s="8"/>
      <c r="L39" s="8" t="s">
        <v>26</v>
      </c>
      <c r="M39" s="9">
        <v>44166</v>
      </c>
      <c r="N39" s="9">
        <v>44166</v>
      </c>
      <c r="O39" s="20">
        <v>395000</v>
      </c>
      <c r="P39" s="20"/>
      <c r="Q39" s="12"/>
      <c r="R39" s="12"/>
      <c r="S39" s="12"/>
      <c r="T39" s="12"/>
      <c r="U39" s="12"/>
      <c r="X39" s="22" t="str">
        <f>IF(B39="",VLOOKUP(A39,#REF!,2,FALSE),B39)</f>
        <v>10.1. Услуги автотранспорта</v>
      </c>
      <c r="Y39" s="22">
        <f t="shared" si="5"/>
        <v>12</v>
      </c>
      <c r="Z39" s="22">
        <f t="shared" si="6"/>
        <v>12</v>
      </c>
      <c r="AA39" s="22">
        <f t="shared" si="7"/>
        <v>2020</v>
      </c>
      <c r="AB39" s="22">
        <f t="shared" si="8"/>
        <v>2020</v>
      </c>
      <c r="AC39" s="22">
        <f t="shared" si="9"/>
        <v>2020</v>
      </c>
      <c r="AD39" s="25" t="e">
        <f>AND(ROUND(O39,2)=O39,ROUND(P39,2)=P39,OR(AND(O39&lt;&gt;0,L39="п"),AND(P39&lt;&gt;0,L39="ф")),ЕФОРМУЛА(X39),ЕФОРМУЛА(Y39),ЕФОРМУЛА(Z39),ЕФОРМУЛА(AA39),ЕФОРМУЛА(AB39),ЕФОРМУЛА(AC39),NOT(ЕФОРМУЛА(O39)),NOT(ЕФОРМУЛА(P39)),M39&lt;&gt;0,N39&lt;&gt;0,OR(YEAR(M39=#REF!),YEAR(M39=#REF!),YEAR(M39=#REF!)),OR(YEAR(N39=#REF!),YEAR(N39=#REF!),YEAR(N39=#REF!)),OR(AND(A39="20. Выдача займов по договору № 1 (в кэш-пул ПАО «Газпром»)",H39="КЭШ-ПУЛ"),AND(A39&lt;&gt;"20. Выдача займов по договору № 1 (в кэш-пул ПАО «Газпром»)",H39&lt;&gt;"КЭШ-ПУЛ")))</f>
        <v>#REF!</v>
      </c>
    </row>
    <row r="40" spans="1:30" ht="12.6" customHeight="1" x14ac:dyDescent="0.2">
      <c r="A40" s="27"/>
      <c r="B40" s="27" t="s">
        <v>62</v>
      </c>
      <c r="C40" s="2" t="s">
        <v>20</v>
      </c>
      <c r="D40" s="6"/>
      <c r="E40" s="7" t="s">
        <v>2</v>
      </c>
      <c r="F40" s="8"/>
      <c r="G40" s="8"/>
      <c r="H40" s="8"/>
      <c r="I40" s="8"/>
      <c r="J40" s="8"/>
      <c r="K40" s="8"/>
      <c r="L40" s="8" t="s">
        <v>26</v>
      </c>
      <c r="M40" s="9">
        <v>44166</v>
      </c>
      <c r="N40" s="9">
        <v>44166</v>
      </c>
      <c r="O40" s="20">
        <v>8440000</v>
      </c>
      <c r="P40" s="20"/>
      <c r="Q40" s="11"/>
      <c r="R40" s="11"/>
      <c r="S40" s="11"/>
      <c r="T40" s="11"/>
      <c r="U40" s="11"/>
      <c r="X40" s="22" t="str">
        <f>IF(B40="",VLOOKUP(A40,#REF!,2,FALSE),B40)</f>
        <v>03. Налоги</v>
      </c>
      <c r="Y40" s="22">
        <f t="shared" si="5"/>
        <v>12</v>
      </c>
      <c r="Z40" s="22">
        <f t="shared" si="6"/>
        <v>12</v>
      </c>
      <c r="AA40" s="22">
        <f t="shared" si="7"/>
        <v>2020</v>
      </c>
      <c r="AB40" s="22">
        <f t="shared" si="8"/>
        <v>2020</v>
      </c>
      <c r="AC40" s="22">
        <f t="shared" si="9"/>
        <v>2020</v>
      </c>
      <c r="AD40" s="25" t="e">
        <f>AND(ROUND(O40,2)=O40,ROUND(P40,2)=P40,OR(AND(O40&lt;&gt;0,L40="п"),AND(P40&lt;&gt;0,L40="ф")),ЕФОРМУЛА(X40),ЕФОРМУЛА(Y40),ЕФОРМУЛА(Z40),ЕФОРМУЛА(AA40),ЕФОРМУЛА(AB40),ЕФОРМУЛА(AC40),NOT(ЕФОРМУЛА(O40)),NOT(ЕФОРМУЛА(P40)),M40&lt;&gt;0,N40&lt;&gt;0,OR(YEAR(M40=#REF!),YEAR(M40=#REF!),YEAR(M40=#REF!)),OR(YEAR(N40=#REF!),YEAR(N40=#REF!),YEAR(N40=#REF!)),OR(AND(A40="20. Выдача займов по договору № 1 (в кэш-пул ПАО «Газпром»)",H40="КЭШ-ПУЛ"),AND(A40&lt;&gt;"20. Выдача займов по договору № 1 (в кэш-пул ПАО «Газпром»)",H40&lt;&gt;"КЭШ-ПУЛ")))</f>
        <v>#REF!</v>
      </c>
    </row>
    <row r="41" spans="1:30" ht="12.6" customHeight="1" x14ac:dyDescent="0.2">
      <c r="A41" s="33" t="s">
        <v>40</v>
      </c>
      <c r="B41" s="27" t="s">
        <v>13</v>
      </c>
      <c r="C41" s="2" t="s">
        <v>20</v>
      </c>
      <c r="D41" s="6"/>
      <c r="E41" s="7" t="s">
        <v>2</v>
      </c>
      <c r="F41" s="8"/>
      <c r="G41" s="8"/>
      <c r="H41" s="8"/>
      <c r="I41" s="8"/>
      <c r="J41" s="8"/>
      <c r="K41" s="8"/>
      <c r="L41" s="8" t="s">
        <v>26</v>
      </c>
      <c r="M41" s="9">
        <v>44166</v>
      </c>
      <c r="N41" s="9">
        <v>44166</v>
      </c>
      <c r="O41" s="20">
        <v>46145000</v>
      </c>
      <c r="P41" s="20"/>
      <c r="Q41" s="12" t="s">
        <v>137</v>
      </c>
      <c r="R41" s="12"/>
      <c r="S41" s="12"/>
      <c r="T41" s="12"/>
      <c r="U41" s="12"/>
      <c r="X41" s="22" t="str">
        <f>IF(B41="",VLOOKUP(A41,#REF!,2,FALSE),B41)</f>
        <v>04. Капремонт внешними подрядчиками</v>
      </c>
      <c r="Y41" s="22">
        <f t="shared" si="5"/>
        <v>12</v>
      </c>
      <c r="Z41" s="22">
        <f t="shared" si="6"/>
        <v>12</v>
      </c>
      <c r="AA41" s="22">
        <f t="shared" si="7"/>
        <v>2020</v>
      </c>
      <c r="AB41" s="22">
        <f t="shared" si="8"/>
        <v>2020</v>
      </c>
      <c r="AC41" s="22">
        <f t="shared" si="9"/>
        <v>2020</v>
      </c>
      <c r="AD41" s="25" t="e">
        <f>AND(ROUND(O41,2)=O41,ROUND(P41,2)=P41,OR(AND(O41&lt;&gt;0,L41="п"),AND(P41&lt;&gt;0,L41="ф")),ЕФОРМУЛА(X41),ЕФОРМУЛА(Y41),ЕФОРМУЛА(Z41),ЕФОРМУЛА(AA41),ЕФОРМУЛА(AB41),ЕФОРМУЛА(AC41),NOT(ЕФОРМУЛА(O41)),NOT(ЕФОРМУЛА(P41)),M41&lt;&gt;0,N41&lt;&gt;0,OR(YEAR(M41=#REF!),YEAR(M41=#REF!),YEAR(M41=#REF!)),OR(YEAR(N41=#REF!),YEAR(N41=#REF!),YEAR(N41=#REF!)),OR(AND(A41="20. Выдача займов по договору № 1 (в кэш-пул ПАО «Газпром»)",H41="КЭШ-ПУЛ"),AND(A41&lt;&gt;"20. Выдача займов по договору № 1 (в кэш-пул ПАО «Газпром»)",H41&lt;&gt;"КЭШ-ПУЛ")))</f>
        <v>#REF!</v>
      </c>
    </row>
    <row r="42" spans="1:30" ht="15" customHeight="1" x14ac:dyDescent="0.2">
      <c r="A42" s="8" t="s">
        <v>59</v>
      </c>
      <c r="B42" s="8"/>
      <c r="C42" s="2" t="s">
        <v>20</v>
      </c>
      <c r="D42" s="6"/>
      <c r="E42" s="7" t="s">
        <v>2</v>
      </c>
      <c r="F42" s="8"/>
      <c r="G42" s="8"/>
      <c r="H42" s="8"/>
      <c r="I42" s="8"/>
      <c r="J42" s="8"/>
      <c r="K42" s="8"/>
      <c r="L42" s="8" t="s">
        <v>26</v>
      </c>
      <c r="M42" s="9">
        <v>44166</v>
      </c>
      <c r="N42" s="9">
        <v>44166</v>
      </c>
      <c r="O42" s="20">
        <v>203466000</v>
      </c>
      <c r="P42" s="20"/>
      <c r="Q42" s="11"/>
      <c r="R42" s="11"/>
      <c r="S42" s="11"/>
      <c r="T42" s="11"/>
      <c r="U42" s="11"/>
      <c r="X42" s="22" t="e">
        <f>IF(B42="",VLOOKUP(A42,#REF!,2,FALSE),B42)</f>
        <v>#REF!</v>
      </c>
      <c r="Y42" s="22">
        <f t="shared" si="5"/>
        <v>12</v>
      </c>
      <c r="Z42" s="22">
        <f t="shared" si="6"/>
        <v>12</v>
      </c>
      <c r="AA42" s="22">
        <f t="shared" si="7"/>
        <v>2020</v>
      </c>
      <c r="AB42" s="22">
        <f t="shared" si="8"/>
        <v>2020</v>
      </c>
      <c r="AC42" s="22">
        <f t="shared" si="9"/>
        <v>2020</v>
      </c>
      <c r="AD42" s="25" t="e">
        <f>AND(ROUND(O42,2)=O42,ROUND(P42,2)=P42,OR(AND(O42&lt;&gt;0,L42="п"),AND(P42&lt;&gt;0,L42="ф")),ЕФОРМУЛА(X42),ЕФОРМУЛА(Y42),ЕФОРМУЛА(Z42),ЕФОРМУЛА(AA42),ЕФОРМУЛА(AB42),ЕФОРМУЛА(AC42),NOT(ЕФОРМУЛА(O42)),NOT(ЕФОРМУЛА(P42)),M42&lt;&gt;0,N42&lt;&gt;0,OR(YEAR(M42=#REF!),YEAR(M42=#REF!),YEAR(M42=#REF!)),OR(YEAR(N42=#REF!),YEAR(N42=#REF!),YEAR(N42=#REF!)),OR(AND(A42="20. Выдача займов по договору № 1 (в кэш-пул ПАО «Газпром»)",H42="КЭШ-ПУЛ"),AND(A42&lt;&gt;"20. Выдача займов по договору № 1 (в кэш-пул ПАО «Газпром»)",H42&lt;&gt;"КЭШ-ПУЛ")))</f>
        <v>#REF!</v>
      </c>
    </row>
    <row r="43" spans="1:30" ht="15" customHeight="1" x14ac:dyDescent="0.2">
      <c r="A43" s="8" t="s">
        <v>17</v>
      </c>
      <c r="B43" s="8"/>
      <c r="C43" s="2" t="s">
        <v>20</v>
      </c>
      <c r="D43" s="6"/>
      <c r="E43" s="7" t="s">
        <v>2</v>
      </c>
      <c r="F43" s="8"/>
      <c r="G43" s="8"/>
      <c r="H43" s="8"/>
      <c r="I43" s="8"/>
      <c r="J43" s="8"/>
      <c r="K43" s="8"/>
      <c r="L43" s="8" t="s">
        <v>26</v>
      </c>
      <c r="M43" s="9">
        <v>44166</v>
      </c>
      <c r="N43" s="9">
        <v>44166</v>
      </c>
      <c r="O43" s="20">
        <v>11743000</v>
      </c>
      <c r="P43" s="20"/>
      <c r="Q43" s="11"/>
      <c r="R43" s="11"/>
      <c r="S43" s="11"/>
      <c r="T43" s="11"/>
      <c r="U43" s="11"/>
      <c r="X43" s="22" t="e">
        <f>IF(B43="",VLOOKUP(A43,#REF!,2,FALSE),B43)</f>
        <v>#REF!</v>
      </c>
      <c r="Y43" s="22">
        <f t="shared" si="5"/>
        <v>12</v>
      </c>
      <c r="Z43" s="22">
        <f t="shared" si="6"/>
        <v>12</v>
      </c>
      <c r="AA43" s="22">
        <f t="shared" si="7"/>
        <v>2020</v>
      </c>
      <c r="AB43" s="22">
        <f t="shared" si="8"/>
        <v>2020</v>
      </c>
      <c r="AC43" s="22">
        <f t="shared" si="9"/>
        <v>2020</v>
      </c>
      <c r="AD43" s="25" t="e">
        <f>AND(ROUND(O43,2)=O43,ROUND(P43,2)=P43,OR(AND(O43&lt;&gt;0,L43="п"),AND(P43&lt;&gt;0,L43="ф")),ЕФОРМУЛА(X43),ЕФОРМУЛА(Y43),ЕФОРМУЛА(Z43),ЕФОРМУЛА(AA43),ЕФОРМУЛА(AB43),ЕФОРМУЛА(AC43),NOT(ЕФОРМУЛА(O43)),NOT(ЕФОРМУЛА(P43)),M43&lt;&gt;0,N43&lt;&gt;0,OR(YEAR(M43=#REF!),YEAR(M43=#REF!),YEAR(M43=#REF!)),OR(YEAR(N43=#REF!),YEAR(N43=#REF!),YEAR(N43=#REF!)),OR(AND(A43="20. Выдача займов по договору № 1 (в кэш-пул ПАО «Газпром»)",H43="КЭШ-ПУЛ"),AND(A43&lt;&gt;"20. Выдача займов по договору № 1 (в кэш-пул ПАО «Газпром»)",H43&lt;&gt;"КЭШ-ПУЛ")))</f>
        <v>#REF!</v>
      </c>
    </row>
    <row r="44" spans="1:30" ht="15" customHeight="1" x14ac:dyDescent="0.2">
      <c r="A44" s="8" t="s">
        <v>8</v>
      </c>
      <c r="B44" s="8"/>
      <c r="C44" s="2" t="s">
        <v>20</v>
      </c>
      <c r="D44" s="6"/>
      <c r="E44" s="7" t="s">
        <v>2</v>
      </c>
      <c r="F44" s="8"/>
      <c r="G44" s="8"/>
      <c r="H44" s="8"/>
      <c r="I44" s="8"/>
      <c r="J44" s="8"/>
      <c r="K44" s="8"/>
      <c r="L44" s="8" t="s">
        <v>26</v>
      </c>
      <c r="M44" s="9">
        <v>44166</v>
      </c>
      <c r="N44" s="9">
        <v>44166</v>
      </c>
      <c r="O44" s="20">
        <v>1681000</v>
      </c>
      <c r="P44" s="20"/>
      <c r="Q44" s="11"/>
      <c r="R44" s="11"/>
      <c r="S44" s="11"/>
      <c r="T44" s="11"/>
      <c r="U44" s="11"/>
      <c r="X44" s="22" t="e">
        <f>IF(B44="",VLOOKUP(A44,#REF!,2,FALSE),B44)</f>
        <v>#REF!</v>
      </c>
      <c r="Y44" s="22">
        <f t="shared" si="5"/>
        <v>12</v>
      </c>
      <c r="Z44" s="22">
        <f t="shared" si="6"/>
        <v>12</v>
      </c>
      <c r="AA44" s="22">
        <f t="shared" si="7"/>
        <v>2020</v>
      </c>
      <c r="AB44" s="22">
        <f t="shared" si="8"/>
        <v>2020</v>
      </c>
      <c r="AC44" s="22">
        <f t="shared" si="9"/>
        <v>2020</v>
      </c>
      <c r="AD44" s="25" t="e">
        <f>AND(ROUND(O44,2)=O44,ROUND(P44,2)=P44,OR(AND(O44&lt;&gt;0,L44="п"),AND(P44&lt;&gt;0,L44="ф")),ЕФОРМУЛА(X44),ЕФОРМУЛА(Y44),ЕФОРМУЛА(Z44),ЕФОРМУЛА(AA44),ЕФОРМУЛА(AB44),ЕФОРМУЛА(AC44),NOT(ЕФОРМУЛА(O44)),NOT(ЕФОРМУЛА(P44)),M44&lt;&gt;0,N44&lt;&gt;0,OR(YEAR(M44=#REF!),YEAR(M44=#REF!),YEAR(M44=#REF!)),OR(YEAR(N44=#REF!),YEAR(N44=#REF!),YEAR(N44=#REF!)),OR(AND(A44="20. Выдача займов по договору № 1 (в кэш-пул ПАО «Газпром»)",H44="КЭШ-ПУЛ"),AND(A44&lt;&gt;"20. Выдача займов по договору № 1 (в кэш-пул ПАО «Газпром»)",H44&lt;&gt;"КЭШ-ПУЛ")))</f>
        <v>#REF!</v>
      </c>
    </row>
    <row r="45" spans="1:30" ht="15" customHeight="1" x14ac:dyDescent="0.2">
      <c r="A45" s="8" t="s">
        <v>42</v>
      </c>
      <c r="B45" s="8"/>
      <c r="C45" s="2" t="s">
        <v>20</v>
      </c>
      <c r="D45" s="6"/>
      <c r="E45" s="7" t="s">
        <v>2</v>
      </c>
      <c r="F45" s="8"/>
      <c r="G45" s="8"/>
      <c r="H45" s="8"/>
      <c r="I45" s="8"/>
      <c r="J45" s="8"/>
      <c r="K45" s="8"/>
      <c r="L45" s="8" t="s">
        <v>26</v>
      </c>
      <c r="M45" s="9">
        <v>44166</v>
      </c>
      <c r="N45" s="9">
        <v>44166</v>
      </c>
      <c r="O45" s="20">
        <v>13558000</v>
      </c>
      <c r="P45" s="20"/>
      <c r="Q45" s="11"/>
      <c r="R45" s="11"/>
      <c r="S45" s="11"/>
      <c r="T45" s="11"/>
      <c r="U45" s="11"/>
      <c r="X45" s="22" t="e">
        <f>IF(B45="",VLOOKUP(A45,#REF!,2,FALSE),B45)</f>
        <v>#REF!</v>
      </c>
      <c r="Y45" s="22">
        <f t="shared" si="5"/>
        <v>12</v>
      </c>
      <c r="Z45" s="22">
        <f t="shared" si="6"/>
        <v>12</v>
      </c>
      <c r="AA45" s="22">
        <f t="shared" si="7"/>
        <v>2020</v>
      </c>
      <c r="AB45" s="22">
        <f t="shared" si="8"/>
        <v>2020</v>
      </c>
      <c r="AC45" s="22">
        <f t="shared" si="9"/>
        <v>2020</v>
      </c>
      <c r="AD45" s="25" t="e">
        <f>AND(ROUND(O45,2)=O45,ROUND(P45,2)=P45,OR(AND(O45&lt;&gt;0,L45="п"),AND(P45&lt;&gt;0,L45="ф")),ЕФОРМУЛА(X45),ЕФОРМУЛА(Y45),ЕФОРМУЛА(Z45),ЕФОРМУЛА(AA45),ЕФОРМУЛА(AB45),ЕФОРМУЛА(AC45),NOT(ЕФОРМУЛА(O45)),NOT(ЕФОРМУЛА(P45)),M45&lt;&gt;0,N45&lt;&gt;0,OR(YEAR(M45=#REF!),YEAR(M45=#REF!),YEAR(M45=#REF!)),OR(YEAR(N45=#REF!),YEAR(N45=#REF!),YEAR(N45=#REF!)),OR(AND(A45="20. Выдача займов по договору № 1 (в кэш-пул ПАО «Газпром»)",H45="КЭШ-ПУЛ"),AND(A45&lt;&gt;"20. Выдача займов по договору № 1 (в кэш-пул ПАО «Газпром»)",H45&lt;&gt;"КЭШ-ПУЛ")))</f>
        <v>#REF!</v>
      </c>
    </row>
    <row r="46" spans="1:30" ht="15" customHeight="1" x14ac:dyDescent="0.2">
      <c r="A46" s="8" t="s">
        <v>41</v>
      </c>
      <c r="B46" s="8"/>
      <c r="C46" s="2" t="s">
        <v>20</v>
      </c>
      <c r="D46" s="6"/>
      <c r="E46" s="7" t="s">
        <v>2</v>
      </c>
      <c r="F46" s="8"/>
      <c r="G46" s="8"/>
      <c r="H46" s="8"/>
      <c r="I46" s="8"/>
      <c r="J46" s="8"/>
      <c r="K46" s="8"/>
      <c r="L46" s="8" t="s">
        <v>26</v>
      </c>
      <c r="M46" s="9">
        <v>44166</v>
      </c>
      <c r="N46" s="9">
        <v>44166</v>
      </c>
      <c r="O46" s="20">
        <v>181294000</v>
      </c>
      <c r="P46" s="20"/>
      <c r="Q46" s="11"/>
      <c r="R46" s="11"/>
      <c r="S46" s="11"/>
      <c r="T46" s="11"/>
      <c r="U46" s="11"/>
      <c r="X46" s="22" t="e">
        <f>IF(B46="",VLOOKUP(A46,#REF!,2,FALSE),B46)</f>
        <v>#REF!</v>
      </c>
      <c r="Y46" s="22">
        <f t="shared" si="5"/>
        <v>12</v>
      </c>
      <c r="Z46" s="22">
        <f t="shared" si="6"/>
        <v>12</v>
      </c>
      <c r="AA46" s="22">
        <f t="shared" si="7"/>
        <v>2020</v>
      </c>
      <c r="AB46" s="22">
        <f t="shared" si="8"/>
        <v>2020</v>
      </c>
      <c r="AC46" s="22">
        <f t="shared" si="9"/>
        <v>2020</v>
      </c>
      <c r="AD46" s="25" t="e">
        <f>AND(ROUND(O46,2)=O46,ROUND(P46,2)=P46,OR(AND(O46&lt;&gt;0,L46="п"),AND(P46&lt;&gt;0,L46="ф")),ЕФОРМУЛА(X46),ЕФОРМУЛА(Y46),ЕФОРМУЛА(Z46),ЕФОРМУЛА(AA46),ЕФОРМУЛА(AB46),ЕФОРМУЛА(AC46),NOT(ЕФОРМУЛА(O46)),NOT(ЕФОРМУЛА(P46)),M46&lt;&gt;0,N46&lt;&gt;0,OR(YEAR(M46=#REF!),YEAR(M46=#REF!),YEAR(M46=#REF!)),OR(YEAR(N46=#REF!),YEAR(N46=#REF!),YEAR(N46=#REF!)),OR(AND(A46="20. Выдача займов по договору № 1 (в кэш-пул ПАО «Газпром»)",H46="КЭШ-ПУЛ"),AND(A46&lt;&gt;"20. Выдача займов по договору № 1 (в кэш-пул ПАО «Газпром»)",H46&lt;&gt;"КЭШ-ПУЛ")))</f>
        <v>#REF!</v>
      </c>
    </row>
    <row r="47" spans="1:30" ht="15" customHeight="1" x14ac:dyDescent="0.2">
      <c r="A47" s="8"/>
      <c r="B47" s="8" t="s">
        <v>9</v>
      </c>
      <c r="C47" s="2" t="s">
        <v>20</v>
      </c>
      <c r="D47" s="6"/>
      <c r="E47" s="7" t="s">
        <v>2</v>
      </c>
      <c r="F47" s="8"/>
      <c r="G47" s="8"/>
      <c r="H47" s="8"/>
      <c r="I47" s="8"/>
      <c r="J47" s="8"/>
      <c r="K47" s="8"/>
      <c r="L47" s="8" t="s">
        <v>26</v>
      </c>
      <c r="M47" s="9">
        <v>44166</v>
      </c>
      <c r="N47" s="9">
        <v>44166</v>
      </c>
      <c r="O47" s="20">
        <v>13675000</v>
      </c>
      <c r="P47" s="20"/>
      <c r="Q47" s="11"/>
      <c r="R47" s="11"/>
      <c r="S47" s="11"/>
      <c r="T47" s="11"/>
      <c r="U47" s="11"/>
      <c r="X47" s="22" t="str">
        <f>IF(B47="",VLOOKUP(A47,#REF!,2,FALSE),B47)</f>
        <v>12. Страхование</v>
      </c>
      <c r="Y47" s="22">
        <f t="shared" si="5"/>
        <v>12</v>
      </c>
      <c r="Z47" s="22">
        <f t="shared" si="6"/>
        <v>12</v>
      </c>
      <c r="AA47" s="22">
        <f t="shared" si="7"/>
        <v>2020</v>
      </c>
      <c r="AB47" s="22">
        <f t="shared" si="8"/>
        <v>2020</v>
      </c>
      <c r="AC47" s="22">
        <f t="shared" si="9"/>
        <v>2020</v>
      </c>
      <c r="AD47" s="25" t="e">
        <f>AND(ROUND(O47,2)=O47,ROUND(P47,2)=P47,OR(AND(O47&lt;&gt;0,L47="п"),AND(P47&lt;&gt;0,L47="ф")),ЕФОРМУЛА(X47),ЕФОРМУЛА(Y47),ЕФОРМУЛА(Z47),ЕФОРМУЛА(AA47),ЕФОРМУЛА(AB47),ЕФОРМУЛА(AC47),NOT(ЕФОРМУЛА(O47)),NOT(ЕФОРМУЛА(P47)),M47&lt;&gt;0,N47&lt;&gt;0,OR(YEAR(M47=#REF!),YEAR(M47=#REF!),YEAR(M47=#REF!)),OR(YEAR(N47=#REF!),YEAR(N47=#REF!),YEAR(N47=#REF!)),OR(AND(A47="20. Выдача займов по договору № 1 (в кэш-пул ПАО «Газпром»)",H47="КЭШ-ПУЛ"),AND(A47&lt;&gt;"20. Выдача займов по договору № 1 (в кэш-пул ПАО «Газпром»)",H47&lt;&gt;"КЭШ-ПУЛ")))</f>
        <v>#REF!</v>
      </c>
    </row>
    <row r="48" spans="1:30" ht="15" customHeight="1" x14ac:dyDescent="0.2">
      <c r="A48" s="27" t="s">
        <v>16</v>
      </c>
      <c r="B48" s="27"/>
      <c r="C48" s="2" t="s">
        <v>20</v>
      </c>
      <c r="D48" s="6"/>
      <c r="E48" s="7" t="s">
        <v>2</v>
      </c>
      <c r="F48" s="8"/>
      <c r="G48" s="8"/>
      <c r="H48" s="8"/>
      <c r="I48" s="8"/>
      <c r="J48" s="8"/>
      <c r="K48" s="8"/>
      <c r="L48" s="8" t="s">
        <v>26</v>
      </c>
      <c r="M48" s="9">
        <v>44136</v>
      </c>
      <c r="N48" s="9">
        <v>44136</v>
      </c>
      <c r="O48" s="20">
        <v>331760000</v>
      </c>
      <c r="P48" s="20"/>
      <c r="Q48" s="11"/>
      <c r="R48" s="11"/>
      <c r="S48" s="11"/>
      <c r="T48" s="11"/>
      <c r="U48" s="11"/>
      <c r="X48" s="22" t="e">
        <f>IF(B48="",VLOOKUP(A48,#REF!,2,FALSE),B48)</f>
        <v>#REF!</v>
      </c>
      <c r="Y48" s="22">
        <f t="shared" si="5"/>
        <v>11</v>
      </c>
      <c r="Z48" s="22">
        <f t="shared" si="6"/>
        <v>11</v>
      </c>
      <c r="AA48" s="22">
        <f t="shared" si="7"/>
        <v>2020</v>
      </c>
      <c r="AB48" s="22">
        <f t="shared" si="8"/>
        <v>2020</v>
      </c>
      <c r="AC48" s="22">
        <f t="shared" si="9"/>
        <v>2020</v>
      </c>
      <c r="AD48" s="25" t="e">
        <f>AND(ROUND(O48,2)=O48,ROUND(P48,2)=P48,OR(AND(O48&lt;&gt;0,L48="п"),AND(P48&lt;&gt;0,L48="ф")),ЕФОРМУЛА(X48),ЕФОРМУЛА(Y48),ЕФОРМУЛА(Z48),ЕФОРМУЛА(AA48),ЕФОРМУЛА(AB48),ЕФОРМУЛА(AC48),NOT(ЕФОРМУЛА(O48)),NOT(ЕФОРМУЛА(P48)),M48&lt;&gt;0,N48&lt;&gt;0,OR(YEAR(M48=#REF!),YEAR(M48=#REF!),YEAR(M48=#REF!)),OR(YEAR(N48=#REF!),YEAR(N48=#REF!),YEAR(N48=#REF!)),OR(AND(A48="20. Выдача займов по договору № 1 (в кэш-пул ПАО «Газпром»)",H48="КЭШ-ПУЛ"),AND(A48&lt;&gt;"20. Выдача займов по договору № 1 (в кэш-пул ПАО «Газпром»)",H48&lt;&gt;"КЭШ-ПУЛ")))</f>
        <v>#REF!</v>
      </c>
    </row>
    <row r="49" spans="1:30" ht="15" customHeight="1" x14ac:dyDescent="0.2">
      <c r="A49" s="27" t="s">
        <v>15</v>
      </c>
      <c r="B49" s="27"/>
      <c r="C49" s="2" t="s">
        <v>20</v>
      </c>
      <c r="D49" s="6"/>
      <c r="E49" s="7" t="s">
        <v>2</v>
      </c>
      <c r="F49" s="8"/>
      <c r="G49" s="8"/>
      <c r="H49" s="8"/>
      <c r="I49" s="8"/>
      <c r="J49" s="8"/>
      <c r="K49" s="8"/>
      <c r="L49" s="8" t="s">
        <v>26</v>
      </c>
      <c r="M49" s="9">
        <v>43831</v>
      </c>
      <c r="N49" s="9">
        <v>43831</v>
      </c>
      <c r="O49" s="20">
        <v>150833000</v>
      </c>
      <c r="P49" s="20"/>
      <c r="Q49" s="11"/>
      <c r="R49" s="11"/>
      <c r="S49" s="11"/>
      <c r="T49" s="11"/>
      <c r="U49" s="11"/>
      <c r="X49" s="22" t="e">
        <f>IF(B49="",VLOOKUP(A49,#REF!,2,FALSE),B49)</f>
        <v>#REF!</v>
      </c>
      <c r="Y49" s="22">
        <f t="shared" si="5"/>
        <v>1</v>
      </c>
      <c r="Z49" s="22">
        <f t="shared" si="6"/>
        <v>1</v>
      </c>
      <c r="AA49" s="22">
        <f t="shared" si="7"/>
        <v>2020</v>
      </c>
      <c r="AB49" s="22">
        <f t="shared" si="8"/>
        <v>2020</v>
      </c>
      <c r="AC49" s="22">
        <f t="shared" si="9"/>
        <v>2020</v>
      </c>
      <c r="AD49" s="25" t="e">
        <f>AND(ROUND(O49,2)=O49,ROUND(P49,2)=P49,OR(AND(O49&lt;&gt;0,L49="п"),AND(P49&lt;&gt;0,L49="ф")),ЕФОРМУЛА(X49),ЕФОРМУЛА(Y49),ЕФОРМУЛА(Z49),ЕФОРМУЛА(AA49),ЕФОРМУЛА(AB49),ЕФОРМУЛА(AC49),NOT(ЕФОРМУЛА(O49)),NOT(ЕФОРМУЛА(P49)),M49&lt;&gt;0,N49&lt;&gt;0,OR(YEAR(M49=#REF!),YEAR(M49=#REF!),YEAR(M49=#REF!)),OR(YEAR(N49=#REF!),YEAR(N49=#REF!),YEAR(N49=#REF!)),OR(AND(A49="20. Выдача займов по договору № 1 (в кэш-пул ПАО «Газпром»)",H49="КЭШ-ПУЛ"),AND(A49&lt;&gt;"20. Выдача займов по договору № 1 (в кэш-пул ПАО «Газпром»)",H49&lt;&gt;"КЭШ-ПУЛ")))</f>
        <v>#REF!</v>
      </c>
    </row>
    <row r="50" spans="1:30" ht="15" customHeight="1" x14ac:dyDescent="0.2">
      <c r="A50" s="27" t="s">
        <v>60</v>
      </c>
      <c r="B50" s="27"/>
      <c r="C50" s="2" t="s">
        <v>20</v>
      </c>
      <c r="D50" s="6"/>
      <c r="E50" s="7" t="s">
        <v>2</v>
      </c>
      <c r="F50" s="8"/>
      <c r="G50" s="8"/>
      <c r="H50" s="8"/>
      <c r="I50" s="8"/>
      <c r="J50" s="8"/>
      <c r="K50" s="8"/>
      <c r="L50" s="8" t="s">
        <v>26</v>
      </c>
      <c r="M50" s="9">
        <v>44136</v>
      </c>
      <c r="N50" s="9">
        <v>44136</v>
      </c>
      <c r="O50" s="20">
        <v>2823000</v>
      </c>
      <c r="P50" s="20"/>
      <c r="Q50" s="11"/>
      <c r="R50" s="11"/>
      <c r="S50" s="11"/>
      <c r="T50" s="11"/>
      <c r="U50" s="11"/>
      <c r="X50" s="22" t="e">
        <f>IF(B50="",VLOOKUP(A50,#REF!,2,FALSE),B50)</f>
        <v>#REF!</v>
      </c>
      <c r="Y50" s="22">
        <f t="shared" si="5"/>
        <v>11</v>
      </c>
      <c r="Z50" s="22">
        <f t="shared" si="6"/>
        <v>11</v>
      </c>
      <c r="AA50" s="22">
        <f t="shared" si="7"/>
        <v>2020</v>
      </c>
      <c r="AB50" s="22">
        <f t="shared" si="8"/>
        <v>2020</v>
      </c>
      <c r="AC50" s="22">
        <f t="shared" si="9"/>
        <v>2020</v>
      </c>
      <c r="AD50" s="25" t="e">
        <f>AND(ROUND(O50,2)=O50,ROUND(P50,2)=P50,OR(AND(O50&lt;&gt;0,L50="п"),AND(P50&lt;&gt;0,L50="ф")),ЕФОРМУЛА(X50),ЕФОРМУЛА(Y50),ЕФОРМУЛА(Z50),ЕФОРМУЛА(AA50),ЕФОРМУЛА(AB50),ЕФОРМУЛА(AC50),NOT(ЕФОРМУЛА(O50)),NOT(ЕФОРМУЛА(P50)),M50&lt;&gt;0,N50&lt;&gt;0,OR(YEAR(M50=#REF!),YEAR(M50=#REF!),YEAR(M50=#REF!)),OR(YEAR(N50=#REF!),YEAR(N50=#REF!),YEAR(N50=#REF!)),OR(AND(A50="20. Выдача займов по договору № 1 (в кэш-пул ПАО «Газпром»)",H50="КЭШ-ПУЛ"),AND(A50&lt;&gt;"20. Выдача займов по договору № 1 (в кэш-пул ПАО «Газпром»)",H50&lt;&gt;"КЭШ-ПУЛ")))</f>
        <v>#REF!</v>
      </c>
    </row>
    <row r="51" spans="1:30" ht="15" customHeight="1" x14ac:dyDescent="0.2">
      <c r="A51" s="27"/>
      <c r="B51" s="27" t="s">
        <v>45</v>
      </c>
      <c r="C51" s="2" t="s">
        <v>20</v>
      </c>
      <c r="D51" s="6"/>
      <c r="E51" s="7" t="s">
        <v>2</v>
      </c>
      <c r="F51" s="8"/>
      <c r="G51" s="8"/>
      <c r="H51" s="8"/>
      <c r="I51" s="8"/>
      <c r="J51" s="8"/>
      <c r="K51" s="8"/>
      <c r="L51" s="8" t="s">
        <v>26</v>
      </c>
      <c r="M51" s="9">
        <v>44136</v>
      </c>
      <c r="N51" s="9">
        <v>44136</v>
      </c>
      <c r="O51" s="20">
        <v>2770000</v>
      </c>
      <c r="P51" s="20"/>
      <c r="Q51" s="12"/>
      <c r="R51" s="12"/>
      <c r="S51" s="12"/>
      <c r="T51" s="12"/>
      <c r="U51" s="12"/>
      <c r="X51" s="22" t="str">
        <f>IF(B51="",VLOOKUP(A51,#REF!,2,FALSE),B51)</f>
        <v>10.2. Услуги авиатранспорта</v>
      </c>
      <c r="Y51" s="22">
        <f t="shared" si="5"/>
        <v>11</v>
      </c>
      <c r="Z51" s="22">
        <f t="shared" si="6"/>
        <v>11</v>
      </c>
      <c r="AA51" s="22">
        <f t="shared" si="7"/>
        <v>2020</v>
      </c>
      <c r="AB51" s="22">
        <f t="shared" si="8"/>
        <v>2020</v>
      </c>
      <c r="AC51" s="22">
        <f t="shared" si="9"/>
        <v>2020</v>
      </c>
      <c r="AD51" s="25" t="e">
        <f>AND(ROUND(O51,2)=O51,ROUND(P51,2)=P51,OR(AND(O51&lt;&gt;0,L51="п"),AND(P51&lt;&gt;0,L51="ф")),ЕФОРМУЛА(X51),ЕФОРМУЛА(Y51),ЕФОРМУЛА(Z51),ЕФОРМУЛА(AA51),ЕФОРМУЛА(AB51),ЕФОРМУЛА(AC51),NOT(ЕФОРМУЛА(O51)),NOT(ЕФОРМУЛА(P51)),M51&lt;&gt;0,N51&lt;&gt;0,OR(YEAR(M51=#REF!),YEAR(M51=#REF!),YEAR(M51=#REF!)),OR(YEAR(N51=#REF!),YEAR(N51=#REF!),YEAR(N51=#REF!)),OR(AND(A51="20. Выдача займов по договору № 1 (в кэш-пул ПАО «Газпром»)",H51="КЭШ-ПУЛ"),AND(A51&lt;&gt;"20. Выдача займов по договору № 1 (в кэш-пул ПАО «Газпром»)",H51&lt;&gt;"КЭШ-ПУЛ")))</f>
        <v>#REF!</v>
      </c>
    </row>
    <row r="52" spans="1:30" ht="15" customHeight="1" x14ac:dyDescent="0.2">
      <c r="A52" s="27" t="s">
        <v>12</v>
      </c>
      <c r="B52" s="27"/>
      <c r="C52" s="2" t="s">
        <v>20</v>
      </c>
      <c r="D52" s="6"/>
      <c r="E52" s="7" t="s">
        <v>2</v>
      </c>
      <c r="F52" s="8"/>
      <c r="G52" s="8"/>
      <c r="H52" s="8"/>
      <c r="I52" s="8"/>
      <c r="J52" s="8"/>
      <c r="K52" s="8"/>
      <c r="L52" s="8" t="s">
        <v>26</v>
      </c>
      <c r="M52" s="9">
        <v>44136</v>
      </c>
      <c r="N52" s="9">
        <v>44136</v>
      </c>
      <c r="O52" s="20">
        <v>281874000</v>
      </c>
      <c r="P52" s="20"/>
      <c r="Q52" s="10"/>
      <c r="R52" s="10"/>
      <c r="S52" s="10"/>
      <c r="T52" s="10"/>
      <c r="U52" s="10"/>
      <c r="X52" s="22" t="e">
        <f>IF(B52="",VLOOKUP(A52,#REF!,2,FALSE),B52)</f>
        <v>#REF!</v>
      </c>
      <c r="Y52" s="22">
        <f t="shared" si="5"/>
        <v>11</v>
      </c>
      <c r="Z52" s="22">
        <f t="shared" si="6"/>
        <v>11</v>
      </c>
      <c r="AA52" s="22">
        <f t="shared" si="7"/>
        <v>2020</v>
      </c>
      <c r="AB52" s="22">
        <f t="shared" si="8"/>
        <v>2020</v>
      </c>
      <c r="AC52" s="22">
        <f t="shared" si="9"/>
        <v>2020</v>
      </c>
      <c r="AD52" s="25" t="e">
        <f>AND(ROUND(O52,2)=O52,ROUND(P52,2)=P52,OR(AND(O52&lt;&gt;0,L52="п"),AND(P52&lt;&gt;0,L52="ф")),ЕФОРМУЛА(X52),ЕФОРМУЛА(Y52),ЕФОРМУЛА(Z52),ЕФОРМУЛА(AA52),ЕФОРМУЛА(AB52),ЕФОРМУЛА(AC52),NOT(ЕФОРМУЛА(O52)),NOT(ЕФОРМУЛА(P52)),M52&lt;&gt;0,N52&lt;&gt;0,OR(YEAR(M52=#REF!),YEAR(M52=#REF!),YEAR(M52=#REF!)),OR(YEAR(N52=#REF!),YEAR(N52=#REF!),YEAR(N52=#REF!)),OR(AND(A52="20. Выдача займов по договору № 1 (в кэш-пул ПАО «Газпром»)",H52="КЭШ-ПУЛ"),AND(A52&lt;&gt;"20. Выдача займов по договору № 1 (в кэш-пул ПАО «Газпром»)",H52&lt;&gt;"КЭШ-ПУЛ")))</f>
        <v>#REF!</v>
      </c>
    </row>
    <row r="53" spans="1:30" ht="15" customHeight="1" x14ac:dyDescent="0.2">
      <c r="A53" s="27" t="s">
        <v>63</v>
      </c>
      <c r="B53" s="27"/>
      <c r="C53" s="2" t="s">
        <v>20</v>
      </c>
      <c r="D53" s="6"/>
      <c r="E53" s="7" t="s">
        <v>2</v>
      </c>
      <c r="F53" s="8"/>
      <c r="G53" s="8"/>
      <c r="H53" s="8"/>
      <c r="I53" s="8"/>
      <c r="J53" s="8"/>
      <c r="K53" s="8"/>
      <c r="L53" s="8" t="s">
        <v>26</v>
      </c>
      <c r="M53" s="9">
        <v>44136</v>
      </c>
      <c r="N53" s="9">
        <v>44136</v>
      </c>
      <c r="O53" s="20">
        <v>76080000</v>
      </c>
      <c r="P53" s="20"/>
      <c r="Q53" s="10"/>
      <c r="R53" s="10"/>
      <c r="S53" s="10"/>
      <c r="T53" s="10"/>
      <c r="U53" s="10"/>
      <c r="X53" s="22" t="e">
        <f>IF(B53="",VLOOKUP(A53,#REF!,2,FALSE),B53)</f>
        <v>#REF!</v>
      </c>
      <c r="Y53" s="22">
        <f t="shared" si="5"/>
        <v>11</v>
      </c>
      <c r="Z53" s="22">
        <f t="shared" si="6"/>
        <v>11</v>
      </c>
      <c r="AA53" s="22">
        <f t="shared" si="7"/>
        <v>2020</v>
      </c>
      <c r="AB53" s="22">
        <f t="shared" si="8"/>
        <v>2020</v>
      </c>
      <c r="AC53" s="22">
        <f t="shared" si="9"/>
        <v>2020</v>
      </c>
      <c r="AD53" s="25" t="e">
        <f>AND(ROUND(O53,2)=O53,ROUND(P53,2)=P53,OR(AND(O53&lt;&gt;0,L53="п"),AND(P53&lt;&gt;0,L53="ф")),ЕФОРМУЛА(X53),ЕФОРМУЛА(Y53),ЕФОРМУЛА(Z53),ЕФОРМУЛА(AA53),ЕФОРМУЛА(AB53),ЕФОРМУЛА(AC53),NOT(ЕФОРМУЛА(O53)),NOT(ЕФОРМУЛА(P53)),M53&lt;&gt;0,N53&lt;&gt;0,OR(YEAR(M53=#REF!),YEAR(M53=#REF!),YEAR(M53=#REF!)),OR(YEAR(N53=#REF!),YEAR(N53=#REF!),YEAR(N53=#REF!)),OR(AND(A53="20. Выдача займов по договору № 1 (в кэш-пул ПАО «Газпром»)",H53="КЭШ-ПУЛ"),AND(A53&lt;&gt;"20. Выдача займов по договору № 1 (в кэш-пул ПАО «Газпром»)",H53&lt;&gt;"КЭШ-ПУЛ")))</f>
        <v>#REF!</v>
      </c>
    </row>
    <row r="54" spans="1:30" ht="15" customHeight="1" x14ac:dyDescent="0.2">
      <c r="A54" s="27"/>
      <c r="B54" s="27" t="s">
        <v>44</v>
      </c>
      <c r="C54" s="2" t="s">
        <v>20</v>
      </c>
      <c r="D54" s="6"/>
      <c r="E54" s="7" t="s">
        <v>2</v>
      </c>
      <c r="F54" s="8"/>
      <c r="G54" s="8"/>
      <c r="H54" s="8"/>
      <c r="I54" s="8"/>
      <c r="J54" s="8"/>
      <c r="K54" s="8"/>
      <c r="L54" s="8" t="s">
        <v>26</v>
      </c>
      <c r="M54" s="9">
        <v>44136</v>
      </c>
      <c r="N54" s="9">
        <v>44136</v>
      </c>
      <c r="O54" s="20">
        <v>395000</v>
      </c>
      <c r="P54" s="20"/>
      <c r="Q54" s="12"/>
      <c r="R54" s="12"/>
      <c r="S54" s="12"/>
      <c r="T54" s="12"/>
      <c r="U54" s="12"/>
      <c r="X54" s="22" t="str">
        <f>IF(B54="",VLOOKUP(A54,#REF!,2,FALSE),B54)</f>
        <v>10.1. Услуги автотранспорта</v>
      </c>
      <c r="Y54" s="22">
        <f t="shared" si="5"/>
        <v>11</v>
      </c>
      <c r="Z54" s="22">
        <f t="shared" si="6"/>
        <v>11</v>
      </c>
      <c r="AA54" s="22">
        <f t="shared" si="7"/>
        <v>2020</v>
      </c>
      <c r="AB54" s="22">
        <f t="shared" si="8"/>
        <v>2020</v>
      </c>
      <c r="AC54" s="22">
        <f t="shared" si="9"/>
        <v>2020</v>
      </c>
      <c r="AD54" s="25" t="e">
        <f>AND(ROUND(O54,2)=O54,ROUND(P54,2)=P54,OR(AND(O54&lt;&gt;0,L54="п"),AND(P54&lt;&gt;0,L54="ф")),ЕФОРМУЛА(X54),ЕФОРМУЛА(Y54),ЕФОРМУЛА(Z54),ЕФОРМУЛА(AA54),ЕФОРМУЛА(AB54),ЕФОРМУЛА(AC54),NOT(ЕФОРМУЛА(O54)),NOT(ЕФОРМУЛА(P54)),M54&lt;&gt;0,N54&lt;&gt;0,OR(YEAR(M54=#REF!),YEAR(M54=#REF!),YEAR(M54=#REF!)),OR(YEAR(N54=#REF!),YEAR(N54=#REF!),YEAR(N54=#REF!)),OR(AND(A54="20. Выдача займов по договору № 1 (в кэш-пул ПАО «Газпром»)",H54="КЭШ-ПУЛ"),AND(A54&lt;&gt;"20. Выдача займов по договору № 1 (в кэш-пул ПАО «Газпром»)",H54&lt;&gt;"КЭШ-ПУЛ")))</f>
        <v>#REF!</v>
      </c>
    </row>
    <row r="55" spans="1:30" ht="15" customHeight="1" x14ac:dyDescent="0.2">
      <c r="A55" s="27"/>
      <c r="B55" s="27" t="s">
        <v>62</v>
      </c>
      <c r="C55" s="2" t="s">
        <v>20</v>
      </c>
      <c r="D55" s="6"/>
      <c r="E55" s="7" t="s">
        <v>2</v>
      </c>
      <c r="F55" s="8"/>
      <c r="G55" s="8"/>
      <c r="H55" s="8"/>
      <c r="I55" s="8"/>
      <c r="J55" s="8"/>
      <c r="K55" s="8"/>
      <c r="L55" s="8" t="s">
        <v>26</v>
      </c>
      <c r="M55" s="9">
        <v>44136</v>
      </c>
      <c r="N55" s="9">
        <v>44136</v>
      </c>
      <c r="O55" s="20">
        <v>8440000</v>
      </c>
      <c r="P55" s="20"/>
      <c r="Q55" s="11"/>
      <c r="R55" s="11"/>
      <c r="S55" s="11"/>
      <c r="T55" s="11"/>
      <c r="U55" s="11"/>
      <c r="X55" s="22" t="str">
        <f>IF(B55="",VLOOKUP(A55,#REF!,2,FALSE),B55)</f>
        <v>03. Налоги</v>
      </c>
      <c r="Y55" s="22">
        <f t="shared" si="5"/>
        <v>11</v>
      </c>
      <c r="Z55" s="22">
        <f t="shared" si="6"/>
        <v>11</v>
      </c>
      <c r="AA55" s="22">
        <f t="shared" si="7"/>
        <v>2020</v>
      </c>
      <c r="AB55" s="22">
        <f t="shared" si="8"/>
        <v>2020</v>
      </c>
      <c r="AC55" s="22">
        <f t="shared" si="9"/>
        <v>2020</v>
      </c>
      <c r="AD55" s="25" t="e">
        <f>AND(ROUND(O55,2)=O55,ROUND(P55,2)=P55,OR(AND(O55&lt;&gt;0,L55="п"),AND(P55&lt;&gt;0,L55="ф")),ЕФОРМУЛА(X55),ЕФОРМУЛА(Y55),ЕФОРМУЛА(Z55),ЕФОРМУЛА(AA55),ЕФОРМУЛА(AB55),ЕФОРМУЛА(AC55),NOT(ЕФОРМУЛА(O55)),NOT(ЕФОРМУЛА(P55)),M55&lt;&gt;0,N55&lt;&gt;0,OR(YEAR(M55=#REF!),YEAR(M55=#REF!),YEAR(M55=#REF!)),OR(YEAR(N55=#REF!),YEAR(N55=#REF!),YEAR(N55=#REF!)),OR(AND(A55="20. Выдача займов по договору № 1 (в кэш-пул ПАО «Газпром»)",H55="КЭШ-ПУЛ"),AND(A55&lt;&gt;"20. Выдача займов по договору № 1 (в кэш-пул ПАО «Газпром»)",H55&lt;&gt;"КЭШ-ПУЛ")))</f>
        <v>#REF!</v>
      </c>
    </row>
    <row r="56" spans="1:30" ht="15" customHeight="1" x14ac:dyDescent="0.2">
      <c r="A56" s="33" t="s">
        <v>40</v>
      </c>
      <c r="B56" s="27" t="s">
        <v>13</v>
      </c>
      <c r="C56" s="2" t="s">
        <v>20</v>
      </c>
      <c r="D56" s="6"/>
      <c r="E56" s="7" t="s">
        <v>2</v>
      </c>
      <c r="F56" s="8"/>
      <c r="G56" s="8"/>
      <c r="H56" s="8"/>
      <c r="I56" s="8"/>
      <c r="J56" s="8"/>
      <c r="K56" s="8"/>
      <c r="L56" s="8" t="s">
        <v>26</v>
      </c>
      <c r="M56" s="9">
        <v>44136</v>
      </c>
      <c r="N56" s="9">
        <v>44136</v>
      </c>
      <c r="O56" s="20">
        <v>106812000</v>
      </c>
      <c r="P56" s="20"/>
      <c r="Q56" s="12" t="s">
        <v>137</v>
      </c>
      <c r="R56" s="12"/>
      <c r="S56" s="12"/>
      <c r="T56" s="12"/>
      <c r="U56" s="12"/>
      <c r="X56" s="22" t="str">
        <f>IF(B56="",VLOOKUP(A56,#REF!,2,FALSE),B56)</f>
        <v>04. Капремонт внешними подрядчиками</v>
      </c>
      <c r="Y56" s="22">
        <f t="shared" si="5"/>
        <v>11</v>
      </c>
      <c r="Z56" s="22">
        <f t="shared" si="6"/>
        <v>11</v>
      </c>
      <c r="AA56" s="22">
        <f t="shared" si="7"/>
        <v>2020</v>
      </c>
      <c r="AB56" s="22">
        <f t="shared" si="8"/>
        <v>2020</v>
      </c>
      <c r="AC56" s="22">
        <f t="shared" si="9"/>
        <v>2020</v>
      </c>
      <c r="AD56" s="25" t="e">
        <f>AND(ROUND(O56,2)=O56,ROUND(P56,2)=P56,OR(AND(O56&lt;&gt;0,L56="п"),AND(P56&lt;&gt;0,L56="ф")),ЕФОРМУЛА(X56),ЕФОРМУЛА(Y56),ЕФОРМУЛА(Z56),ЕФОРМУЛА(AA56),ЕФОРМУЛА(AB56),ЕФОРМУЛА(AC56),NOT(ЕФОРМУЛА(O56)),NOT(ЕФОРМУЛА(P56)),M56&lt;&gt;0,N56&lt;&gt;0,OR(YEAR(M56=#REF!),YEAR(M56=#REF!),YEAR(M56=#REF!)),OR(YEAR(N56=#REF!),YEAR(N56=#REF!),YEAR(N56=#REF!)),OR(AND(A56="20. Выдача займов по договору № 1 (в кэш-пул ПАО «Газпром»)",H56="КЭШ-ПУЛ"),AND(A56&lt;&gt;"20. Выдача займов по договору № 1 (в кэш-пул ПАО «Газпром»)",H56&lt;&gt;"КЭШ-ПУЛ")))</f>
        <v>#REF!</v>
      </c>
    </row>
    <row r="57" spans="1:30" ht="15" customHeight="1" x14ac:dyDescent="0.2">
      <c r="A57" s="8" t="s">
        <v>59</v>
      </c>
      <c r="B57" s="8"/>
      <c r="C57" s="2" t="s">
        <v>20</v>
      </c>
      <c r="D57" s="6"/>
      <c r="E57" s="7" t="s">
        <v>2</v>
      </c>
      <c r="F57" s="8"/>
      <c r="G57" s="8"/>
      <c r="H57" s="8"/>
      <c r="I57" s="8"/>
      <c r="J57" s="8"/>
      <c r="K57" s="8"/>
      <c r="L57" s="8" t="s">
        <v>26</v>
      </c>
      <c r="M57" s="9">
        <v>44136</v>
      </c>
      <c r="N57" s="9">
        <v>44136</v>
      </c>
      <c r="O57" s="20">
        <v>203466000</v>
      </c>
      <c r="P57" s="20"/>
      <c r="Q57" s="11"/>
      <c r="R57" s="11"/>
      <c r="S57" s="11"/>
      <c r="T57" s="11"/>
      <c r="U57" s="11"/>
      <c r="X57" s="22" t="e">
        <f>IF(B57="",VLOOKUP(A57,#REF!,2,FALSE),B57)</f>
        <v>#REF!</v>
      </c>
      <c r="Y57" s="22">
        <f t="shared" si="5"/>
        <v>11</v>
      </c>
      <c r="Z57" s="22">
        <f t="shared" si="6"/>
        <v>11</v>
      </c>
      <c r="AA57" s="22">
        <f t="shared" si="7"/>
        <v>2020</v>
      </c>
      <c r="AB57" s="22">
        <f t="shared" si="8"/>
        <v>2020</v>
      </c>
      <c r="AC57" s="22">
        <f t="shared" si="9"/>
        <v>2020</v>
      </c>
      <c r="AD57" s="25" t="e">
        <f>AND(ROUND(O57,2)=O57,ROUND(P57,2)=P57,OR(AND(O57&lt;&gt;0,L57="п"),AND(P57&lt;&gt;0,L57="ф")),ЕФОРМУЛА(X57),ЕФОРМУЛА(Y57),ЕФОРМУЛА(Z57),ЕФОРМУЛА(AA57),ЕФОРМУЛА(AB57),ЕФОРМУЛА(AC57),NOT(ЕФОРМУЛА(O57)),NOT(ЕФОРМУЛА(P57)),M57&lt;&gt;0,N57&lt;&gt;0,OR(YEAR(M57=#REF!),YEAR(M57=#REF!),YEAR(M57=#REF!)),OR(YEAR(N57=#REF!),YEAR(N57=#REF!),YEAR(N57=#REF!)),OR(AND(A57="20. Выдача займов по договору № 1 (в кэш-пул ПАО «Газпром»)",H57="КЭШ-ПУЛ"),AND(A57&lt;&gt;"20. Выдача займов по договору № 1 (в кэш-пул ПАО «Газпром»)",H57&lt;&gt;"КЭШ-ПУЛ")))</f>
        <v>#REF!</v>
      </c>
    </row>
    <row r="58" spans="1:30" ht="15" customHeight="1" x14ac:dyDescent="0.2">
      <c r="A58" s="8" t="s">
        <v>17</v>
      </c>
      <c r="B58" s="8"/>
      <c r="C58" s="2" t="s">
        <v>20</v>
      </c>
      <c r="D58" s="6"/>
      <c r="E58" s="7" t="s">
        <v>2</v>
      </c>
      <c r="F58" s="8"/>
      <c r="G58" s="8"/>
      <c r="H58" s="8"/>
      <c r="I58" s="8"/>
      <c r="J58" s="8"/>
      <c r="K58" s="8"/>
      <c r="L58" s="8" t="s">
        <v>26</v>
      </c>
      <c r="M58" s="9">
        <v>44136</v>
      </c>
      <c r="N58" s="9">
        <v>44136</v>
      </c>
      <c r="O58" s="20">
        <v>11801000</v>
      </c>
      <c r="P58" s="20"/>
      <c r="Q58" s="11"/>
      <c r="R58" s="11"/>
      <c r="S58" s="11"/>
      <c r="T58" s="11"/>
      <c r="U58" s="11"/>
      <c r="X58" s="22" t="e">
        <f>IF(B58="",VLOOKUP(A58,#REF!,2,FALSE),B58)</f>
        <v>#REF!</v>
      </c>
      <c r="Y58" s="22">
        <f t="shared" si="5"/>
        <v>11</v>
      </c>
      <c r="Z58" s="22">
        <f t="shared" si="6"/>
        <v>11</v>
      </c>
      <c r="AA58" s="22">
        <f t="shared" si="7"/>
        <v>2020</v>
      </c>
      <c r="AB58" s="22">
        <f t="shared" si="8"/>
        <v>2020</v>
      </c>
      <c r="AC58" s="22">
        <f t="shared" si="9"/>
        <v>2020</v>
      </c>
      <c r="AD58" s="25" t="e">
        <f>AND(ROUND(O58,2)=O58,ROUND(P58,2)=P58,OR(AND(O58&lt;&gt;0,L58="п"),AND(P58&lt;&gt;0,L58="ф")),ЕФОРМУЛА(X58),ЕФОРМУЛА(Y58),ЕФОРМУЛА(Z58),ЕФОРМУЛА(AA58),ЕФОРМУЛА(AB58),ЕФОРМУЛА(AC58),NOT(ЕФОРМУЛА(O58)),NOT(ЕФОРМУЛА(P58)),M58&lt;&gt;0,N58&lt;&gt;0,OR(YEAR(M58=#REF!),YEAR(M58=#REF!),YEAR(M58=#REF!)),OR(YEAR(N58=#REF!),YEAR(N58=#REF!),YEAR(N58=#REF!)),OR(AND(A58="20. Выдача займов по договору № 1 (в кэш-пул ПАО «Газпром»)",H58="КЭШ-ПУЛ"),AND(A58&lt;&gt;"20. Выдача займов по договору № 1 (в кэш-пул ПАО «Газпром»)",H58&lt;&gt;"КЭШ-ПУЛ")))</f>
        <v>#REF!</v>
      </c>
    </row>
    <row r="59" spans="1:30" ht="15" customHeight="1" x14ac:dyDescent="0.2">
      <c r="A59" s="8" t="s">
        <v>8</v>
      </c>
      <c r="B59" s="8"/>
      <c r="C59" s="2" t="s">
        <v>20</v>
      </c>
      <c r="D59" s="6"/>
      <c r="E59" s="7" t="s">
        <v>2</v>
      </c>
      <c r="F59" s="8"/>
      <c r="G59" s="8"/>
      <c r="H59" s="8"/>
      <c r="I59" s="8"/>
      <c r="J59" s="8"/>
      <c r="K59" s="8"/>
      <c r="L59" s="8" t="s">
        <v>26</v>
      </c>
      <c r="M59" s="9">
        <v>44136</v>
      </c>
      <c r="N59" s="9">
        <v>44136</v>
      </c>
      <c r="O59" s="20">
        <v>1681000</v>
      </c>
      <c r="P59" s="20"/>
      <c r="Q59" s="11"/>
      <c r="R59" s="11"/>
      <c r="S59" s="11"/>
      <c r="T59" s="11"/>
      <c r="U59" s="11"/>
      <c r="X59" s="22" t="e">
        <f>IF(B59="",VLOOKUP(A59,#REF!,2,FALSE),B59)</f>
        <v>#REF!</v>
      </c>
      <c r="Y59" s="22">
        <f t="shared" si="5"/>
        <v>11</v>
      </c>
      <c r="Z59" s="22">
        <f t="shared" si="6"/>
        <v>11</v>
      </c>
      <c r="AA59" s="22">
        <f t="shared" si="7"/>
        <v>2020</v>
      </c>
      <c r="AB59" s="22">
        <f t="shared" si="8"/>
        <v>2020</v>
      </c>
      <c r="AC59" s="22">
        <f t="shared" si="9"/>
        <v>2020</v>
      </c>
      <c r="AD59" s="25" t="e">
        <f>AND(ROUND(O59,2)=O59,ROUND(P59,2)=P59,OR(AND(O59&lt;&gt;0,L59="п"),AND(P59&lt;&gt;0,L59="ф")),ЕФОРМУЛА(X59),ЕФОРМУЛА(Y59),ЕФОРМУЛА(Z59),ЕФОРМУЛА(AA59),ЕФОРМУЛА(AB59),ЕФОРМУЛА(AC59),NOT(ЕФОРМУЛА(O59)),NOT(ЕФОРМУЛА(P59)),M59&lt;&gt;0,N59&lt;&gt;0,OR(YEAR(M59=#REF!),YEAR(M59=#REF!),YEAR(M59=#REF!)),OR(YEAR(N59=#REF!),YEAR(N59=#REF!),YEAR(N59=#REF!)),OR(AND(A59="20. Выдача займов по договору № 1 (в кэш-пул ПАО «Газпром»)",H59="КЭШ-ПУЛ"),AND(A59&lt;&gt;"20. Выдача займов по договору № 1 (в кэш-пул ПАО «Газпром»)",H59&lt;&gt;"КЭШ-ПУЛ")))</f>
        <v>#REF!</v>
      </c>
    </row>
    <row r="60" spans="1:30" ht="15" customHeight="1" x14ac:dyDescent="0.2">
      <c r="A60" s="8" t="s">
        <v>42</v>
      </c>
      <c r="B60" s="8"/>
      <c r="C60" s="2" t="s">
        <v>20</v>
      </c>
      <c r="D60" s="6"/>
      <c r="E60" s="7" t="s">
        <v>2</v>
      </c>
      <c r="F60" s="8"/>
      <c r="G60" s="8"/>
      <c r="H60" s="8"/>
      <c r="I60" s="8"/>
      <c r="J60" s="8"/>
      <c r="K60" s="8"/>
      <c r="L60" s="8" t="s">
        <v>26</v>
      </c>
      <c r="M60" s="9">
        <v>44136</v>
      </c>
      <c r="N60" s="9">
        <v>44136</v>
      </c>
      <c r="O60" s="20">
        <v>13558000</v>
      </c>
      <c r="P60" s="20"/>
      <c r="Q60" s="11"/>
      <c r="R60" s="11"/>
      <c r="S60" s="11"/>
      <c r="T60" s="11"/>
      <c r="U60" s="11"/>
      <c r="X60" s="22" t="e">
        <f>IF(B60="",VLOOKUP(A60,#REF!,2,FALSE),B60)</f>
        <v>#REF!</v>
      </c>
      <c r="Y60" s="22">
        <f t="shared" si="5"/>
        <v>11</v>
      </c>
      <c r="Z60" s="22">
        <f t="shared" si="6"/>
        <v>11</v>
      </c>
      <c r="AA60" s="22">
        <f t="shared" si="7"/>
        <v>2020</v>
      </c>
      <c r="AB60" s="22">
        <f t="shared" si="8"/>
        <v>2020</v>
      </c>
      <c r="AC60" s="22">
        <f t="shared" si="9"/>
        <v>2020</v>
      </c>
      <c r="AD60" s="25" t="e">
        <f>AND(ROUND(O60,2)=O60,ROUND(P60,2)=P60,OR(AND(O60&lt;&gt;0,L60="п"),AND(P60&lt;&gt;0,L60="ф")),ЕФОРМУЛА(X60),ЕФОРМУЛА(Y60),ЕФОРМУЛА(Z60),ЕФОРМУЛА(AA60),ЕФОРМУЛА(AB60),ЕФОРМУЛА(AC60),NOT(ЕФОРМУЛА(O60)),NOT(ЕФОРМУЛА(P60)),M60&lt;&gt;0,N60&lt;&gt;0,OR(YEAR(M60=#REF!),YEAR(M60=#REF!),YEAR(M60=#REF!)),OR(YEAR(N60=#REF!),YEAR(N60=#REF!),YEAR(N60=#REF!)),OR(AND(A60="20. Выдача займов по договору № 1 (в кэш-пул ПАО «Газпром»)",H60="КЭШ-ПУЛ"),AND(A60&lt;&gt;"20. Выдача займов по договору № 1 (в кэш-пул ПАО «Газпром»)",H60&lt;&gt;"КЭШ-ПУЛ")))</f>
        <v>#REF!</v>
      </c>
    </row>
    <row r="61" spans="1:30" ht="15" customHeight="1" x14ac:dyDescent="0.2">
      <c r="A61" s="8" t="s">
        <v>41</v>
      </c>
      <c r="B61" s="8"/>
      <c r="C61" s="2" t="s">
        <v>20</v>
      </c>
      <c r="D61" s="6"/>
      <c r="E61" s="7" t="s">
        <v>2</v>
      </c>
      <c r="F61" s="8"/>
      <c r="G61" s="8"/>
      <c r="H61" s="8"/>
      <c r="I61" s="8"/>
      <c r="J61" s="8"/>
      <c r="K61" s="8"/>
      <c r="L61" s="8" t="s">
        <v>26</v>
      </c>
      <c r="M61" s="9">
        <v>44136</v>
      </c>
      <c r="N61" s="9">
        <v>44136</v>
      </c>
      <c r="O61" s="20">
        <v>87848000</v>
      </c>
      <c r="P61" s="20"/>
      <c r="Q61" s="11"/>
      <c r="R61" s="11"/>
      <c r="S61" s="11"/>
      <c r="T61" s="11"/>
      <c r="U61" s="11"/>
      <c r="X61" s="22" t="e">
        <f>IF(B61="",VLOOKUP(A61,#REF!,2,FALSE),B61)</f>
        <v>#REF!</v>
      </c>
      <c r="Y61" s="22">
        <f t="shared" si="5"/>
        <v>11</v>
      </c>
      <c r="Z61" s="22">
        <f t="shared" si="6"/>
        <v>11</v>
      </c>
      <c r="AA61" s="22">
        <f t="shared" si="7"/>
        <v>2020</v>
      </c>
      <c r="AB61" s="22">
        <f t="shared" si="8"/>
        <v>2020</v>
      </c>
      <c r="AC61" s="22">
        <f t="shared" si="9"/>
        <v>2020</v>
      </c>
      <c r="AD61" s="25" t="e">
        <f>AND(ROUND(O61,2)=O61,ROUND(P61,2)=P61,OR(AND(O61&lt;&gt;0,L61="п"),AND(P61&lt;&gt;0,L61="ф")),ЕФОРМУЛА(X61),ЕФОРМУЛА(Y61),ЕФОРМУЛА(Z61),ЕФОРМУЛА(AA61),ЕФОРМУЛА(AB61),ЕФОРМУЛА(AC61),NOT(ЕФОРМУЛА(O61)),NOT(ЕФОРМУЛА(P61)),M61&lt;&gt;0,N61&lt;&gt;0,OR(YEAR(M61=#REF!),YEAR(M61=#REF!),YEAR(M61=#REF!)),OR(YEAR(N61=#REF!),YEAR(N61=#REF!),YEAR(N61=#REF!)),OR(AND(A61="20. Выдача займов по договору № 1 (в кэш-пул ПАО «Газпром»)",H61="КЭШ-ПУЛ"),AND(A61&lt;&gt;"20. Выдача займов по договору № 1 (в кэш-пул ПАО «Газпром»)",H61&lt;&gt;"КЭШ-ПУЛ")))</f>
        <v>#REF!</v>
      </c>
    </row>
    <row r="62" spans="1:30" ht="15" customHeight="1" x14ac:dyDescent="0.2">
      <c r="A62" s="8"/>
      <c r="B62" s="8" t="s">
        <v>9</v>
      </c>
      <c r="C62" s="2" t="s">
        <v>20</v>
      </c>
      <c r="D62" s="6"/>
      <c r="E62" s="7" t="s">
        <v>2</v>
      </c>
      <c r="F62" s="8"/>
      <c r="G62" s="8"/>
      <c r="H62" s="8"/>
      <c r="I62" s="8"/>
      <c r="J62" s="8"/>
      <c r="K62" s="8"/>
      <c r="L62" s="8" t="s">
        <v>26</v>
      </c>
      <c r="M62" s="9">
        <v>44136</v>
      </c>
      <c r="N62" s="9">
        <v>44136</v>
      </c>
      <c r="O62" s="20">
        <v>13675000</v>
      </c>
      <c r="P62" s="20"/>
      <c r="Q62" s="11"/>
      <c r="R62" s="11"/>
      <c r="S62" s="11"/>
      <c r="T62" s="11"/>
      <c r="U62" s="11"/>
      <c r="X62" s="22" t="str">
        <f>IF(B62="",VLOOKUP(A62,#REF!,2,FALSE),B62)</f>
        <v>12. Страхование</v>
      </c>
      <c r="Y62" s="22">
        <f t="shared" si="5"/>
        <v>11</v>
      </c>
      <c r="Z62" s="22">
        <f t="shared" si="6"/>
        <v>11</v>
      </c>
      <c r="AA62" s="22">
        <f t="shared" si="7"/>
        <v>2020</v>
      </c>
      <c r="AB62" s="22">
        <f t="shared" si="8"/>
        <v>2020</v>
      </c>
      <c r="AC62" s="22">
        <f t="shared" si="9"/>
        <v>2020</v>
      </c>
      <c r="AD62" s="25" t="e">
        <f>AND(ROUND(O62,2)=O62,ROUND(P62,2)=P62,OR(AND(O62&lt;&gt;0,L62="п"),AND(P62&lt;&gt;0,L62="ф")),ЕФОРМУЛА(X62),ЕФОРМУЛА(Y62),ЕФОРМУЛА(Z62),ЕФОРМУЛА(AA62),ЕФОРМУЛА(AB62),ЕФОРМУЛА(AC62),NOT(ЕФОРМУЛА(O62)),NOT(ЕФОРМУЛА(P62)),M62&lt;&gt;0,N62&lt;&gt;0,OR(YEAR(M62=#REF!),YEAR(M62=#REF!),YEAR(M62=#REF!)),OR(YEAR(N62=#REF!),YEAR(N62=#REF!),YEAR(N62=#REF!)),OR(AND(A62="20. Выдача займов по договору № 1 (в кэш-пул ПАО «Газпром»)",H62="КЭШ-ПУЛ"),AND(A62&lt;&gt;"20. Выдача займов по договору № 1 (в кэш-пул ПАО «Газпром»)",H62&lt;&gt;"КЭШ-ПУЛ")))</f>
        <v>#REF!</v>
      </c>
    </row>
    <row r="63" spans="1:30" ht="15" customHeight="1" x14ac:dyDescent="0.2">
      <c r="A63" s="27" t="s">
        <v>16</v>
      </c>
      <c r="B63" s="27"/>
      <c r="C63" s="2" t="s">
        <v>20</v>
      </c>
      <c r="D63" s="6"/>
      <c r="E63" s="7" t="s">
        <v>2</v>
      </c>
      <c r="F63" s="8"/>
      <c r="G63" s="8"/>
      <c r="H63" s="8"/>
      <c r="I63" s="8"/>
      <c r="J63" s="8"/>
      <c r="K63" s="8"/>
      <c r="L63" s="8" t="s">
        <v>26</v>
      </c>
      <c r="M63" s="9">
        <v>44105</v>
      </c>
      <c r="N63" s="9">
        <v>44105</v>
      </c>
      <c r="O63" s="20">
        <v>357530000</v>
      </c>
      <c r="P63" s="20"/>
      <c r="Q63" s="11"/>
      <c r="R63" s="11"/>
      <c r="S63" s="11"/>
      <c r="T63" s="11"/>
      <c r="U63" s="11"/>
      <c r="X63" s="22" t="e">
        <f>IF(B63="",VLOOKUP(A63,#REF!,2,FALSE),B63)</f>
        <v>#REF!</v>
      </c>
      <c r="Y63" s="22">
        <f t="shared" si="5"/>
        <v>10</v>
      </c>
      <c r="Z63" s="22">
        <f t="shared" si="6"/>
        <v>10</v>
      </c>
      <c r="AA63" s="22">
        <f t="shared" si="7"/>
        <v>2020</v>
      </c>
      <c r="AB63" s="22">
        <f t="shared" si="8"/>
        <v>2020</v>
      </c>
      <c r="AC63" s="22">
        <f t="shared" si="9"/>
        <v>2020</v>
      </c>
      <c r="AD63" s="25" t="e">
        <f>AND(ROUND(O63,2)=O63,ROUND(P63,2)=P63,OR(AND(O63&lt;&gt;0,L63="п"),AND(P63&lt;&gt;0,L63="ф")),ЕФОРМУЛА(X63),ЕФОРМУЛА(Y63),ЕФОРМУЛА(Z63),ЕФОРМУЛА(AA63),ЕФОРМУЛА(AB63),ЕФОРМУЛА(AC63),NOT(ЕФОРМУЛА(O63)),NOT(ЕФОРМУЛА(P63)),M63&lt;&gt;0,N63&lt;&gt;0,OR(YEAR(M63=#REF!),YEAR(M63=#REF!),YEAR(M63=#REF!)),OR(YEAR(N63=#REF!),YEAR(N63=#REF!),YEAR(N63=#REF!)),OR(AND(A63="20. Выдача займов по договору № 1 (в кэш-пул ПАО «Газпром»)",H63="КЭШ-ПУЛ"),AND(A63&lt;&gt;"20. Выдача займов по договору № 1 (в кэш-пул ПАО «Газпром»)",H63&lt;&gt;"КЭШ-ПУЛ")))</f>
        <v>#REF!</v>
      </c>
    </row>
    <row r="64" spans="1:30" ht="15" customHeight="1" x14ac:dyDescent="0.2">
      <c r="A64" s="30" t="s">
        <v>15</v>
      </c>
      <c r="B64" s="27"/>
      <c r="C64" s="2" t="s">
        <v>20</v>
      </c>
      <c r="D64" s="6"/>
      <c r="E64" s="7" t="s">
        <v>2</v>
      </c>
      <c r="F64" s="8"/>
      <c r="G64" s="8"/>
      <c r="H64" s="8"/>
      <c r="I64" s="8"/>
      <c r="J64" s="8"/>
      <c r="K64" s="8"/>
      <c r="L64" s="8" t="s">
        <v>27</v>
      </c>
      <c r="M64" s="9">
        <v>43831</v>
      </c>
      <c r="N64" s="9">
        <v>43831</v>
      </c>
      <c r="P64" s="20">
        <v>132310000</v>
      </c>
      <c r="Q64" s="11"/>
      <c r="R64" s="11"/>
      <c r="S64" s="11"/>
      <c r="T64" s="11"/>
      <c r="U64" s="11"/>
      <c r="X64" s="22" t="e">
        <f>IF(B64="",VLOOKUP(A64,#REF!,2,FALSE),B64)</f>
        <v>#REF!</v>
      </c>
      <c r="Y64" s="22">
        <f t="shared" si="5"/>
        <v>1</v>
      </c>
      <c r="Z64" s="22">
        <f t="shared" si="6"/>
        <v>1</v>
      </c>
      <c r="AA64" s="22">
        <f t="shared" si="7"/>
        <v>2020</v>
      </c>
      <c r="AB64" s="22">
        <f t="shared" si="8"/>
        <v>2020</v>
      </c>
      <c r="AC64" s="22">
        <f t="shared" si="9"/>
        <v>2020</v>
      </c>
      <c r="AD64" s="25" t="e">
        <f>AND(ROUND(O64,2)=O64,ROUND(P64,2)=P64,OR(AND(O64&lt;&gt;0,L64="п"),AND(P64&lt;&gt;0,L64="ф")),ЕФОРМУЛА(X64),ЕФОРМУЛА(Y64),ЕФОРМУЛА(Z64),ЕФОРМУЛА(AA64),ЕФОРМУЛА(AB64),ЕФОРМУЛА(AC64),NOT(ЕФОРМУЛА(O64)),NOT(ЕФОРМУЛА(P64)),M64&lt;&gt;0,N64&lt;&gt;0,OR(YEAR(M64=#REF!),YEAR(M64=#REF!),YEAR(M64=#REF!)),OR(YEAR(N64=#REF!),YEAR(N64=#REF!),YEAR(N64=#REF!)),OR(AND(A64="20. Выдача займов по договору № 1 (в кэш-пул ПАО «Газпром»)",H64="КЭШ-ПУЛ"),AND(A64&lt;&gt;"20. Выдача займов по договору № 1 (в кэш-пул ПАО «Газпром»)",H64&lt;&gt;"КЭШ-ПУЛ")))</f>
        <v>#REF!</v>
      </c>
    </row>
    <row r="65" spans="1:30" ht="15" customHeight="1" x14ac:dyDescent="0.2">
      <c r="A65" s="27" t="s">
        <v>60</v>
      </c>
      <c r="B65" s="27"/>
      <c r="C65" s="2" t="s">
        <v>20</v>
      </c>
      <c r="D65" s="6"/>
      <c r="E65" s="7" t="s">
        <v>2</v>
      </c>
      <c r="F65" s="8"/>
      <c r="G65" s="8"/>
      <c r="H65" s="8"/>
      <c r="I65" s="8"/>
      <c r="J65" s="8"/>
      <c r="K65" s="8"/>
      <c r="L65" s="8" t="s">
        <v>26</v>
      </c>
      <c r="M65" s="9">
        <v>44105</v>
      </c>
      <c r="N65" s="9">
        <v>44105</v>
      </c>
      <c r="O65" s="20">
        <v>2823000</v>
      </c>
      <c r="P65" s="20"/>
      <c r="Q65" s="11"/>
      <c r="R65" s="11"/>
      <c r="S65" s="11"/>
      <c r="T65" s="11"/>
      <c r="U65" s="11"/>
      <c r="X65" s="22" t="e">
        <f>IF(B65="",VLOOKUP(A65,#REF!,2,FALSE),B65)</f>
        <v>#REF!</v>
      </c>
      <c r="Y65" s="22">
        <f t="shared" si="5"/>
        <v>10</v>
      </c>
      <c r="Z65" s="22">
        <f t="shared" si="6"/>
        <v>10</v>
      </c>
      <c r="AA65" s="22">
        <f t="shared" si="7"/>
        <v>2020</v>
      </c>
      <c r="AB65" s="22">
        <f t="shared" si="8"/>
        <v>2020</v>
      </c>
      <c r="AC65" s="22">
        <f t="shared" si="9"/>
        <v>2020</v>
      </c>
      <c r="AD65" s="25" t="e">
        <f>AND(ROUND(O65,2)=O65,ROUND(P65,2)=P65,OR(AND(O65&lt;&gt;0,L65="п"),AND(P65&lt;&gt;0,L65="ф")),ЕФОРМУЛА(X65),ЕФОРМУЛА(Y65),ЕФОРМУЛА(Z65),ЕФОРМУЛА(AA65),ЕФОРМУЛА(AB65),ЕФОРМУЛА(AC65),NOT(ЕФОРМУЛА(O65)),NOT(ЕФОРМУЛА(P65)),M65&lt;&gt;0,N65&lt;&gt;0,OR(YEAR(M65=#REF!),YEAR(M65=#REF!),YEAR(M65=#REF!)),OR(YEAR(N65=#REF!),YEAR(N65=#REF!),YEAR(N65=#REF!)),OR(AND(A65="20. Выдача займов по договору № 1 (в кэш-пул ПАО «Газпром»)",H65="КЭШ-ПУЛ"),AND(A65&lt;&gt;"20. Выдача займов по договору № 1 (в кэш-пул ПАО «Газпром»)",H65&lt;&gt;"КЭШ-ПУЛ")))</f>
        <v>#REF!</v>
      </c>
    </row>
    <row r="66" spans="1:30" ht="15" customHeight="1" x14ac:dyDescent="0.2">
      <c r="A66" s="27"/>
      <c r="B66" s="27" t="s">
        <v>45</v>
      </c>
      <c r="C66" s="2" t="s">
        <v>20</v>
      </c>
      <c r="D66" s="6"/>
      <c r="E66" s="7" t="s">
        <v>2</v>
      </c>
      <c r="F66" s="8"/>
      <c r="G66" s="8"/>
      <c r="H66" s="8"/>
      <c r="I66" s="8"/>
      <c r="J66" s="8"/>
      <c r="K66" s="8"/>
      <c r="L66" s="8" t="s">
        <v>26</v>
      </c>
      <c r="M66" s="9">
        <v>44105</v>
      </c>
      <c r="N66" s="9">
        <v>44105</v>
      </c>
      <c r="O66" s="20">
        <v>2770000</v>
      </c>
      <c r="P66" s="20"/>
      <c r="Q66" s="12"/>
      <c r="R66" s="12"/>
      <c r="S66" s="12"/>
      <c r="T66" s="12"/>
      <c r="U66" s="12"/>
      <c r="X66" s="22" t="str">
        <f>IF(B66="",VLOOKUP(A66,#REF!,2,FALSE),B66)</f>
        <v>10.2. Услуги авиатранспорта</v>
      </c>
      <c r="Y66" s="22">
        <f t="shared" si="5"/>
        <v>10</v>
      </c>
      <c r="Z66" s="22">
        <f t="shared" si="6"/>
        <v>10</v>
      </c>
      <c r="AA66" s="22">
        <f t="shared" si="7"/>
        <v>2020</v>
      </c>
      <c r="AB66" s="22">
        <f t="shared" si="8"/>
        <v>2020</v>
      </c>
      <c r="AC66" s="22">
        <f t="shared" si="9"/>
        <v>2020</v>
      </c>
      <c r="AD66" s="25" t="e">
        <f>AND(ROUND(O66,2)=O66,ROUND(P66,2)=P66,OR(AND(O66&lt;&gt;0,L66="п"),AND(P66&lt;&gt;0,L66="ф")),ЕФОРМУЛА(X66),ЕФОРМУЛА(Y66),ЕФОРМУЛА(Z66),ЕФОРМУЛА(AA66),ЕФОРМУЛА(AB66),ЕФОРМУЛА(AC66),NOT(ЕФОРМУЛА(O66)),NOT(ЕФОРМУЛА(P66)),M66&lt;&gt;0,N66&lt;&gt;0,OR(YEAR(M66=#REF!),YEAR(M66=#REF!),YEAR(M66=#REF!)),OR(YEAR(N66=#REF!),YEAR(N66=#REF!),YEAR(N66=#REF!)),OR(AND(A66="20. Выдача займов по договору № 1 (в кэш-пул ПАО «Газпром»)",H66="КЭШ-ПУЛ"),AND(A66&lt;&gt;"20. Выдача займов по договору № 1 (в кэш-пул ПАО «Газпром»)",H66&lt;&gt;"КЭШ-ПУЛ")))</f>
        <v>#REF!</v>
      </c>
    </row>
    <row r="67" spans="1:30" ht="15" customHeight="1" x14ac:dyDescent="0.2">
      <c r="A67" s="27" t="s">
        <v>12</v>
      </c>
      <c r="B67" s="27"/>
      <c r="C67" s="2" t="s">
        <v>20</v>
      </c>
      <c r="D67" s="6"/>
      <c r="E67" s="7" t="s">
        <v>2</v>
      </c>
      <c r="F67" s="8"/>
      <c r="G67" s="8"/>
      <c r="H67" s="8"/>
      <c r="I67" s="8"/>
      <c r="J67" s="8"/>
      <c r="K67" s="8"/>
      <c r="L67" s="8" t="s">
        <v>26</v>
      </c>
      <c r="M67" s="9">
        <v>44105</v>
      </c>
      <c r="N67" s="9">
        <v>44105</v>
      </c>
      <c r="O67" s="20">
        <v>281874000</v>
      </c>
      <c r="P67" s="20"/>
      <c r="Q67" s="10"/>
      <c r="R67" s="10"/>
      <c r="S67" s="10"/>
      <c r="T67" s="10"/>
      <c r="U67" s="10"/>
      <c r="X67" s="22" t="e">
        <f>IF(B67="",VLOOKUP(A67,#REF!,2,FALSE),B67)</f>
        <v>#REF!</v>
      </c>
      <c r="Y67" s="22">
        <f t="shared" si="5"/>
        <v>10</v>
      </c>
      <c r="Z67" s="22">
        <f t="shared" si="6"/>
        <v>10</v>
      </c>
      <c r="AA67" s="22">
        <f t="shared" si="7"/>
        <v>2020</v>
      </c>
      <c r="AB67" s="22">
        <f t="shared" si="8"/>
        <v>2020</v>
      </c>
      <c r="AC67" s="22">
        <f t="shared" si="9"/>
        <v>2020</v>
      </c>
      <c r="AD67" s="25" t="e">
        <f>AND(ROUND(O67,2)=O67,ROUND(P67,2)=P67,OR(AND(O67&lt;&gt;0,L67="п"),AND(P67&lt;&gt;0,L67="ф")),ЕФОРМУЛА(X67),ЕФОРМУЛА(Y67),ЕФОРМУЛА(Z67),ЕФОРМУЛА(AA67),ЕФОРМУЛА(AB67),ЕФОРМУЛА(AC67),NOT(ЕФОРМУЛА(O67)),NOT(ЕФОРМУЛА(P67)),M67&lt;&gt;0,N67&lt;&gt;0,OR(YEAR(M67=#REF!),YEAR(M67=#REF!),YEAR(M67=#REF!)),OR(YEAR(N67=#REF!),YEAR(N67=#REF!),YEAR(N67=#REF!)),OR(AND(A67="20. Выдача займов по договору № 1 (в кэш-пул ПАО «Газпром»)",H67="КЭШ-ПУЛ"),AND(A67&lt;&gt;"20. Выдача займов по договору № 1 (в кэш-пул ПАО «Газпром»)",H67&lt;&gt;"КЭШ-ПУЛ")))</f>
        <v>#REF!</v>
      </c>
    </row>
    <row r="68" spans="1:30" ht="15" customHeight="1" x14ac:dyDescent="0.2">
      <c r="A68" s="27" t="s">
        <v>63</v>
      </c>
      <c r="B68" s="27"/>
      <c r="C68" s="2" t="s">
        <v>20</v>
      </c>
      <c r="D68" s="6"/>
      <c r="E68" s="7" t="s">
        <v>2</v>
      </c>
      <c r="F68" s="8"/>
      <c r="G68" s="8"/>
      <c r="H68" s="8"/>
      <c r="I68" s="8"/>
      <c r="J68" s="8"/>
      <c r="K68" s="8"/>
      <c r="L68" s="8" t="s">
        <v>26</v>
      </c>
      <c r="M68" s="9">
        <v>44105</v>
      </c>
      <c r="N68" s="9">
        <v>44105</v>
      </c>
      <c r="O68" s="20">
        <v>87102000</v>
      </c>
      <c r="P68" s="20"/>
      <c r="Q68" s="10"/>
      <c r="R68" s="10"/>
      <c r="S68" s="10"/>
      <c r="T68" s="10"/>
      <c r="U68" s="10"/>
      <c r="X68" s="22" t="e">
        <f>IF(B68="",VLOOKUP(A68,#REF!,2,FALSE),B68)</f>
        <v>#REF!</v>
      </c>
      <c r="Y68" s="22">
        <f t="shared" ref="Y68:Y131" si="10">MONTH(M68)</f>
        <v>10</v>
      </c>
      <c r="Z68" s="22">
        <f t="shared" ref="Z68:Z131" si="11">MONTH(N68)</f>
        <v>10</v>
      </c>
      <c r="AA68" s="22">
        <f t="shared" ref="AA68:AA131" si="12">YEAR(N68)</f>
        <v>2020</v>
      </c>
      <c r="AB68" s="22">
        <f t="shared" ref="AB68:AB131" si="13">YEAR(M68)</f>
        <v>2020</v>
      </c>
      <c r="AC68" s="22">
        <f t="shared" ref="AC68:AC131" si="14">IF(F68="X",AA68-1,AA68)</f>
        <v>2020</v>
      </c>
      <c r="AD68" s="25" t="e">
        <f>AND(ROUND(O68,2)=O68,ROUND(P68,2)=P68,OR(AND(O68&lt;&gt;0,L68="п"),AND(P68&lt;&gt;0,L68="ф")),ЕФОРМУЛА(X68),ЕФОРМУЛА(Y68),ЕФОРМУЛА(Z68),ЕФОРМУЛА(AA68),ЕФОРМУЛА(AB68),ЕФОРМУЛА(AC68),NOT(ЕФОРМУЛА(O68)),NOT(ЕФОРМУЛА(P68)),M68&lt;&gt;0,N68&lt;&gt;0,OR(YEAR(M68=#REF!),YEAR(M68=#REF!),YEAR(M68=#REF!)),OR(YEAR(N68=#REF!),YEAR(N68=#REF!),YEAR(N68=#REF!)),OR(AND(A68="20. Выдача займов по договору № 1 (в кэш-пул ПАО «Газпром»)",H68="КЭШ-ПУЛ"),AND(A68&lt;&gt;"20. Выдача займов по договору № 1 (в кэш-пул ПАО «Газпром»)",H68&lt;&gt;"КЭШ-ПУЛ")))</f>
        <v>#REF!</v>
      </c>
    </row>
    <row r="69" spans="1:30" ht="15" customHeight="1" x14ac:dyDescent="0.2">
      <c r="A69" s="27"/>
      <c r="B69" s="27" t="s">
        <v>44</v>
      </c>
      <c r="C69" s="2" t="s">
        <v>20</v>
      </c>
      <c r="D69" s="6"/>
      <c r="E69" s="7" t="s">
        <v>2</v>
      </c>
      <c r="F69" s="8"/>
      <c r="G69" s="8"/>
      <c r="H69" s="8"/>
      <c r="I69" s="8"/>
      <c r="J69" s="8"/>
      <c r="K69" s="8"/>
      <c r="L69" s="8" t="s">
        <v>26</v>
      </c>
      <c r="M69" s="9">
        <v>44105</v>
      </c>
      <c r="N69" s="9">
        <v>44105</v>
      </c>
      <c r="O69" s="20">
        <v>395000</v>
      </c>
      <c r="P69" s="20"/>
      <c r="Q69" s="12"/>
      <c r="R69" s="12"/>
      <c r="S69" s="12"/>
      <c r="T69" s="12"/>
      <c r="U69" s="12"/>
      <c r="X69" s="22" t="str">
        <f>IF(B69="",VLOOKUP(A69,#REF!,2,FALSE),B69)</f>
        <v>10.1. Услуги автотранспорта</v>
      </c>
      <c r="Y69" s="22">
        <f t="shared" si="10"/>
        <v>10</v>
      </c>
      <c r="Z69" s="22">
        <f t="shared" si="11"/>
        <v>10</v>
      </c>
      <c r="AA69" s="22">
        <f t="shared" si="12"/>
        <v>2020</v>
      </c>
      <c r="AB69" s="22">
        <f t="shared" si="13"/>
        <v>2020</v>
      </c>
      <c r="AC69" s="22">
        <f t="shared" si="14"/>
        <v>2020</v>
      </c>
      <c r="AD69" s="25" t="e">
        <f>AND(ROUND(O69,2)=O69,ROUND(P69,2)=P69,OR(AND(O69&lt;&gt;0,L69="п"),AND(P69&lt;&gt;0,L69="ф")),ЕФОРМУЛА(X69),ЕФОРМУЛА(Y69),ЕФОРМУЛА(Z69),ЕФОРМУЛА(AA69),ЕФОРМУЛА(AB69),ЕФОРМУЛА(AC69),NOT(ЕФОРМУЛА(O69)),NOT(ЕФОРМУЛА(P69)),M69&lt;&gt;0,N69&lt;&gt;0,OR(YEAR(M69=#REF!),YEAR(M69=#REF!),YEAR(M69=#REF!)),OR(YEAR(N69=#REF!),YEAR(N69=#REF!),YEAR(N69=#REF!)),OR(AND(A69="20. Выдача займов по договору № 1 (в кэш-пул ПАО «Газпром»)",H69="КЭШ-ПУЛ"),AND(A69&lt;&gt;"20. Выдача займов по договору № 1 (в кэш-пул ПАО «Газпром»)",H69&lt;&gt;"КЭШ-ПУЛ")))</f>
        <v>#REF!</v>
      </c>
    </row>
    <row r="70" spans="1:30" ht="15" customHeight="1" x14ac:dyDescent="0.2">
      <c r="A70" s="27"/>
      <c r="B70" s="27" t="s">
        <v>62</v>
      </c>
      <c r="C70" s="2" t="s">
        <v>20</v>
      </c>
      <c r="D70" s="6"/>
      <c r="E70" s="7" t="s">
        <v>2</v>
      </c>
      <c r="F70" s="8"/>
      <c r="G70" s="8"/>
      <c r="H70" s="8"/>
      <c r="I70" s="8"/>
      <c r="J70" s="8"/>
      <c r="K70" s="8"/>
      <c r="L70" s="8" t="s">
        <v>26</v>
      </c>
      <c r="M70" s="9">
        <v>44105</v>
      </c>
      <c r="N70" s="9">
        <v>44105</v>
      </c>
      <c r="O70" s="20">
        <v>8440000</v>
      </c>
      <c r="P70" s="20"/>
      <c r="Q70" s="11"/>
      <c r="R70" s="11"/>
      <c r="S70" s="11"/>
      <c r="T70" s="11"/>
      <c r="U70" s="11"/>
      <c r="X70" s="22" t="str">
        <f>IF(B70="",VLOOKUP(A70,#REF!,2,FALSE),B70)</f>
        <v>03. Налоги</v>
      </c>
      <c r="Y70" s="22">
        <f t="shared" si="10"/>
        <v>10</v>
      </c>
      <c r="Z70" s="22">
        <f t="shared" si="11"/>
        <v>10</v>
      </c>
      <c r="AA70" s="22">
        <f t="shared" si="12"/>
        <v>2020</v>
      </c>
      <c r="AB70" s="22">
        <f t="shared" si="13"/>
        <v>2020</v>
      </c>
      <c r="AC70" s="22">
        <f t="shared" si="14"/>
        <v>2020</v>
      </c>
      <c r="AD70" s="25" t="e">
        <f>AND(ROUND(O70,2)=O70,ROUND(P70,2)=P70,OR(AND(O70&lt;&gt;0,L70="п"),AND(P70&lt;&gt;0,L70="ф")),ЕФОРМУЛА(X70),ЕФОРМУЛА(Y70),ЕФОРМУЛА(Z70),ЕФОРМУЛА(AA70),ЕФОРМУЛА(AB70),ЕФОРМУЛА(AC70),NOT(ЕФОРМУЛА(O70)),NOT(ЕФОРМУЛА(P70)),M70&lt;&gt;0,N70&lt;&gt;0,OR(YEAR(M70=#REF!),YEAR(M70=#REF!),YEAR(M70=#REF!)),OR(YEAR(N70=#REF!),YEAR(N70=#REF!),YEAR(N70=#REF!)),OR(AND(A70="20. Выдача займов по договору № 1 (в кэш-пул ПАО «Газпром»)",H70="КЭШ-ПУЛ"),AND(A70&lt;&gt;"20. Выдача займов по договору № 1 (в кэш-пул ПАО «Газпром»)",H70&lt;&gt;"КЭШ-ПУЛ")))</f>
        <v>#REF!</v>
      </c>
    </row>
    <row r="71" spans="1:30" ht="15" customHeight="1" x14ac:dyDescent="0.2">
      <c r="A71" s="33" t="s">
        <v>40</v>
      </c>
      <c r="B71" s="27" t="s">
        <v>13</v>
      </c>
      <c r="C71" s="2" t="s">
        <v>20</v>
      </c>
      <c r="D71" s="6"/>
      <c r="E71" s="7" t="s">
        <v>2</v>
      </c>
      <c r="F71" s="8"/>
      <c r="G71" s="8"/>
      <c r="H71" s="8"/>
      <c r="I71" s="8"/>
      <c r="J71" s="8"/>
      <c r="K71" s="8"/>
      <c r="L71" s="8" t="s">
        <v>26</v>
      </c>
      <c r="M71" s="9">
        <v>44105</v>
      </c>
      <c r="N71" s="9">
        <v>44105</v>
      </c>
      <c r="O71" s="20">
        <v>129025000</v>
      </c>
      <c r="P71" s="20"/>
      <c r="Q71" s="12" t="s">
        <v>137</v>
      </c>
      <c r="R71" s="12"/>
      <c r="S71" s="12"/>
      <c r="T71" s="12"/>
      <c r="U71" s="12"/>
      <c r="X71" s="22" t="str">
        <f>IF(B71="",VLOOKUP(A71,#REF!,2,FALSE),B71)</f>
        <v>04. Капремонт внешними подрядчиками</v>
      </c>
      <c r="Y71" s="22">
        <f t="shared" si="10"/>
        <v>10</v>
      </c>
      <c r="Z71" s="22">
        <f t="shared" si="11"/>
        <v>10</v>
      </c>
      <c r="AA71" s="22">
        <f t="shared" si="12"/>
        <v>2020</v>
      </c>
      <c r="AB71" s="22">
        <f t="shared" si="13"/>
        <v>2020</v>
      </c>
      <c r="AC71" s="22">
        <f t="shared" si="14"/>
        <v>2020</v>
      </c>
      <c r="AD71" s="25" t="e">
        <f>AND(ROUND(O71,2)=O71,ROUND(P71,2)=P71,OR(AND(O71&lt;&gt;0,L71="п"),AND(P71&lt;&gt;0,L71="ф")),ЕФОРМУЛА(X71),ЕФОРМУЛА(Y71),ЕФОРМУЛА(Z71),ЕФОРМУЛА(AA71),ЕФОРМУЛА(AB71),ЕФОРМУЛА(AC71),NOT(ЕФОРМУЛА(O71)),NOT(ЕФОРМУЛА(P71)),M71&lt;&gt;0,N71&lt;&gt;0,OR(YEAR(M71=#REF!),YEAR(M71=#REF!),YEAR(M71=#REF!)),OR(YEAR(N71=#REF!),YEAR(N71=#REF!),YEAR(N71=#REF!)),OR(AND(A71="20. Выдача займов по договору № 1 (в кэш-пул ПАО «Газпром»)",H71="КЭШ-ПУЛ"),AND(A71&lt;&gt;"20. Выдача займов по договору № 1 (в кэш-пул ПАО «Газпром»)",H71&lt;&gt;"КЭШ-ПУЛ")))</f>
        <v>#REF!</v>
      </c>
    </row>
    <row r="72" spans="1:30" ht="15" customHeight="1" x14ac:dyDescent="0.2">
      <c r="A72" s="8" t="s">
        <v>59</v>
      </c>
      <c r="B72" s="8"/>
      <c r="C72" s="2" t="s">
        <v>20</v>
      </c>
      <c r="D72" s="6"/>
      <c r="E72" s="7" t="s">
        <v>2</v>
      </c>
      <c r="F72" s="8"/>
      <c r="G72" s="8"/>
      <c r="H72" s="8"/>
      <c r="I72" s="8"/>
      <c r="J72" s="8"/>
      <c r="K72" s="8"/>
      <c r="L72" s="8" t="s">
        <v>26</v>
      </c>
      <c r="M72" s="9">
        <v>44105</v>
      </c>
      <c r="N72" s="9">
        <v>44105</v>
      </c>
      <c r="O72" s="20">
        <v>203466000</v>
      </c>
      <c r="P72" s="20"/>
      <c r="Q72" s="11"/>
      <c r="R72" s="11"/>
      <c r="S72" s="11"/>
      <c r="T72" s="11"/>
      <c r="U72" s="11"/>
      <c r="X72" s="22" t="e">
        <f>IF(B72="",VLOOKUP(A72,#REF!,2,FALSE),B72)</f>
        <v>#REF!</v>
      </c>
      <c r="Y72" s="22">
        <f t="shared" si="10"/>
        <v>10</v>
      </c>
      <c r="Z72" s="22">
        <f t="shared" si="11"/>
        <v>10</v>
      </c>
      <c r="AA72" s="22">
        <f t="shared" si="12"/>
        <v>2020</v>
      </c>
      <c r="AB72" s="22">
        <f t="shared" si="13"/>
        <v>2020</v>
      </c>
      <c r="AC72" s="22">
        <f t="shared" si="14"/>
        <v>2020</v>
      </c>
      <c r="AD72" s="25" t="e">
        <f>AND(ROUND(O72,2)=O72,ROUND(P72,2)=P72,OR(AND(O72&lt;&gt;0,L72="п"),AND(P72&lt;&gt;0,L72="ф")),ЕФОРМУЛА(X72),ЕФОРМУЛА(Y72),ЕФОРМУЛА(Z72),ЕФОРМУЛА(AA72),ЕФОРМУЛА(AB72),ЕФОРМУЛА(AC72),NOT(ЕФОРМУЛА(O72)),NOT(ЕФОРМУЛА(P72)),M72&lt;&gt;0,N72&lt;&gt;0,OR(YEAR(M72=#REF!),YEAR(M72=#REF!),YEAR(M72=#REF!)),OR(YEAR(N72=#REF!),YEAR(N72=#REF!),YEAR(N72=#REF!)),OR(AND(A72="20. Выдача займов по договору № 1 (в кэш-пул ПАО «Газпром»)",H72="КЭШ-ПУЛ"),AND(A72&lt;&gt;"20. Выдача займов по договору № 1 (в кэш-пул ПАО «Газпром»)",H72&lt;&gt;"КЭШ-ПУЛ")))</f>
        <v>#REF!</v>
      </c>
    </row>
    <row r="73" spans="1:30" ht="15" customHeight="1" x14ac:dyDescent="0.2">
      <c r="A73" s="8" t="s">
        <v>17</v>
      </c>
      <c r="B73" s="8"/>
      <c r="C73" s="2" t="s">
        <v>20</v>
      </c>
      <c r="D73" s="6"/>
      <c r="E73" s="7" t="s">
        <v>2</v>
      </c>
      <c r="F73" s="8"/>
      <c r="G73" s="8"/>
      <c r="H73" s="8"/>
      <c r="I73" s="8"/>
      <c r="J73" s="8"/>
      <c r="K73" s="8"/>
      <c r="L73" s="8" t="s">
        <v>26</v>
      </c>
      <c r="M73" s="9">
        <v>44105</v>
      </c>
      <c r="N73" s="9">
        <v>44105</v>
      </c>
      <c r="O73" s="20">
        <v>9976000</v>
      </c>
      <c r="P73" s="20"/>
      <c r="Q73" s="11"/>
      <c r="R73" s="11"/>
      <c r="S73" s="11"/>
      <c r="T73" s="11"/>
      <c r="U73" s="11"/>
      <c r="X73" s="22" t="e">
        <f>IF(B73="",VLOOKUP(A73,#REF!,2,FALSE),B73)</f>
        <v>#REF!</v>
      </c>
      <c r="Y73" s="22">
        <f t="shared" si="10"/>
        <v>10</v>
      </c>
      <c r="Z73" s="22">
        <f t="shared" si="11"/>
        <v>10</v>
      </c>
      <c r="AA73" s="22">
        <f t="shared" si="12"/>
        <v>2020</v>
      </c>
      <c r="AB73" s="22">
        <f t="shared" si="13"/>
        <v>2020</v>
      </c>
      <c r="AC73" s="22">
        <f t="shared" si="14"/>
        <v>2020</v>
      </c>
      <c r="AD73" s="25" t="e">
        <f>AND(ROUND(O73,2)=O73,ROUND(P73,2)=P73,OR(AND(O73&lt;&gt;0,L73="п"),AND(P73&lt;&gt;0,L73="ф")),ЕФОРМУЛА(X73),ЕФОРМУЛА(Y73),ЕФОРМУЛА(Z73),ЕФОРМУЛА(AA73),ЕФОРМУЛА(AB73),ЕФОРМУЛА(AC73),NOT(ЕФОРМУЛА(O73)),NOT(ЕФОРМУЛА(P73)),M73&lt;&gt;0,N73&lt;&gt;0,OR(YEAR(M73=#REF!),YEAR(M73=#REF!),YEAR(M73=#REF!)),OR(YEAR(N73=#REF!),YEAR(N73=#REF!),YEAR(N73=#REF!)),OR(AND(A73="20. Выдача займов по договору № 1 (в кэш-пул ПАО «Газпром»)",H73="КЭШ-ПУЛ"),AND(A73&lt;&gt;"20. Выдача займов по договору № 1 (в кэш-пул ПАО «Газпром»)",H73&lt;&gt;"КЭШ-ПУЛ")))</f>
        <v>#REF!</v>
      </c>
    </row>
    <row r="74" spans="1:30" ht="15" customHeight="1" x14ac:dyDescent="0.2">
      <c r="A74" s="8" t="s">
        <v>8</v>
      </c>
      <c r="B74" s="8"/>
      <c r="C74" s="2" t="s">
        <v>20</v>
      </c>
      <c r="D74" s="6"/>
      <c r="E74" s="7" t="s">
        <v>2</v>
      </c>
      <c r="F74" s="8"/>
      <c r="G74" s="8"/>
      <c r="H74" s="8"/>
      <c r="I74" s="8"/>
      <c r="J74" s="8"/>
      <c r="K74" s="8"/>
      <c r="L74" s="8" t="s">
        <v>26</v>
      </c>
      <c r="M74" s="9">
        <v>44105</v>
      </c>
      <c r="N74" s="9">
        <v>44105</v>
      </c>
      <c r="O74" s="20">
        <v>1681000</v>
      </c>
      <c r="P74" s="20"/>
      <c r="Q74" s="11"/>
      <c r="R74" s="11"/>
      <c r="S74" s="11"/>
      <c r="T74" s="11"/>
      <c r="U74" s="11"/>
      <c r="X74" s="22" t="e">
        <f>IF(B74="",VLOOKUP(A74,#REF!,2,FALSE),B74)</f>
        <v>#REF!</v>
      </c>
      <c r="Y74" s="22">
        <f t="shared" si="10"/>
        <v>10</v>
      </c>
      <c r="Z74" s="22">
        <f t="shared" si="11"/>
        <v>10</v>
      </c>
      <c r="AA74" s="22">
        <f t="shared" si="12"/>
        <v>2020</v>
      </c>
      <c r="AB74" s="22">
        <f t="shared" si="13"/>
        <v>2020</v>
      </c>
      <c r="AC74" s="22">
        <f t="shared" si="14"/>
        <v>2020</v>
      </c>
      <c r="AD74" s="25" t="e">
        <f>AND(ROUND(O74,2)=O74,ROUND(P74,2)=P74,OR(AND(O74&lt;&gt;0,L74="п"),AND(P74&lt;&gt;0,L74="ф")),ЕФОРМУЛА(X74),ЕФОРМУЛА(Y74),ЕФОРМУЛА(Z74),ЕФОРМУЛА(AA74),ЕФОРМУЛА(AB74),ЕФОРМУЛА(AC74),NOT(ЕФОРМУЛА(O74)),NOT(ЕФОРМУЛА(P74)),M74&lt;&gt;0,N74&lt;&gt;0,OR(YEAR(M74=#REF!),YEAR(M74=#REF!),YEAR(M74=#REF!)),OR(YEAR(N74=#REF!),YEAR(N74=#REF!),YEAR(N74=#REF!)),OR(AND(A74="20. Выдача займов по договору № 1 (в кэш-пул ПАО «Газпром»)",H74="КЭШ-ПУЛ"),AND(A74&lt;&gt;"20. Выдача займов по договору № 1 (в кэш-пул ПАО «Газпром»)",H74&lt;&gt;"КЭШ-ПУЛ")))</f>
        <v>#REF!</v>
      </c>
    </row>
    <row r="75" spans="1:30" ht="15" customHeight="1" x14ac:dyDescent="0.2">
      <c r="A75" s="8" t="s">
        <v>42</v>
      </c>
      <c r="B75" s="8"/>
      <c r="C75" s="2" t="s">
        <v>20</v>
      </c>
      <c r="D75" s="6"/>
      <c r="E75" s="7" t="s">
        <v>2</v>
      </c>
      <c r="F75" s="8"/>
      <c r="G75" s="8"/>
      <c r="H75" s="8"/>
      <c r="I75" s="8"/>
      <c r="J75" s="8"/>
      <c r="K75" s="8"/>
      <c r="L75" s="8" t="s">
        <v>26</v>
      </c>
      <c r="M75" s="9">
        <v>44105</v>
      </c>
      <c r="N75" s="9">
        <v>44105</v>
      </c>
      <c r="O75" s="20">
        <v>13558000</v>
      </c>
      <c r="P75" s="20"/>
      <c r="Q75" s="11"/>
      <c r="R75" s="11"/>
      <c r="S75" s="11"/>
      <c r="T75" s="11"/>
      <c r="U75" s="11"/>
      <c r="X75" s="22" t="e">
        <f>IF(B75="",VLOOKUP(A75,#REF!,2,FALSE),B75)</f>
        <v>#REF!</v>
      </c>
      <c r="Y75" s="22">
        <f t="shared" si="10"/>
        <v>10</v>
      </c>
      <c r="Z75" s="22">
        <f t="shared" si="11"/>
        <v>10</v>
      </c>
      <c r="AA75" s="22">
        <f t="shared" si="12"/>
        <v>2020</v>
      </c>
      <c r="AB75" s="22">
        <f t="shared" si="13"/>
        <v>2020</v>
      </c>
      <c r="AC75" s="22">
        <f t="shared" si="14"/>
        <v>2020</v>
      </c>
      <c r="AD75" s="25" t="e">
        <f>AND(ROUND(O75,2)=O75,ROUND(P75,2)=P75,OR(AND(O75&lt;&gt;0,L75="п"),AND(P75&lt;&gt;0,L75="ф")),ЕФОРМУЛА(X75),ЕФОРМУЛА(Y75),ЕФОРМУЛА(Z75),ЕФОРМУЛА(AA75),ЕФОРМУЛА(AB75),ЕФОРМУЛА(AC75),NOT(ЕФОРМУЛА(O75)),NOT(ЕФОРМУЛА(P75)),M75&lt;&gt;0,N75&lt;&gt;0,OR(YEAR(M75=#REF!),YEAR(M75=#REF!),YEAR(M75=#REF!)),OR(YEAR(N75=#REF!),YEAR(N75=#REF!),YEAR(N75=#REF!)),OR(AND(A75="20. Выдача займов по договору № 1 (в кэш-пул ПАО «Газпром»)",H75="КЭШ-ПУЛ"),AND(A75&lt;&gt;"20. Выдача займов по договору № 1 (в кэш-пул ПАО «Газпром»)",H75&lt;&gt;"КЭШ-ПУЛ")))</f>
        <v>#REF!</v>
      </c>
    </row>
    <row r="76" spans="1:30" ht="15" customHeight="1" x14ac:dyDescent="0.2">
      <c r="A76" s="8" t="s">
        <v>41</v>
      </c>
      <c r="B76" s="8"/>
      <c r="C76" s="2" t="s">
        <v>20</v>
      </c>
      <c r="D76" s="6"/>
      <c r="E76" s="7" t="s">
        <v>2</v>
      </c>
      <c r="F76" s="8"/>
      <c r="G76" s="8"/>
      <c r="H76" s="8"/>
      <c r="I76" s="8"/>
      <c r="J76" s="8"/>
      <c r="K76" s="8"/>
      <c r="L76" s="8" t="s">
        <v>26</v>
      </c>
      <c r="M76" s="9">
        <v>44105</v>
      </c>
      <c r="N76" s="9">
        <v>44105</v>
      </c>
      <c r="O76" s="20">
        <v>67539000</v>
      </c>
      <c r="P76" s="20"/>
      <c r="Q76" s="11"/>
      <c r="R76" s="11"/>
      <c r="S76" s="11"/>
      <c r="T76" s="11"/>
      <c r="U76" s="11"/>
      <c r="X76" s="22" t="e">
        <f>IF(B76="",VLOOKUP(A76,#REF!,2,FALSE),B76)</f>
        <v>#REF!</v>
      </c>
      <c r="Y76" s="22">
        <f t="shared" si="10"/>
        <v>10</v>
      </c>
      <c r="Z76" s="22">
        <f t="shared" si="11"/>
        <v>10</v>
      </c>
      <c r="AA76" s="22">
        <f t="shared" si="12"/>
        <v>2020</v>
      </c>
      <c r="AB76" s="22">
        <f t="shared" si="13"/>
        <v>2020</v>
      </c>
      <c r="AC76" s="22">
        <f t="shared" si="14"/>
        <v>2020</v>
      </c>
      <c r="AD76" s="25" t="e">
        <f>AND(ROUND(O76,2)=O76,ROUND(P76,2)=P76,OR(AND(O76&lt;&gt;0,L76="п"),AND(P76&lt;&gt;0,L76="ф")),ЕФОРМУЛА(X76),ЕФОРМУЛА(Y76),ЕФОРМУЛА(Z76),ЕФОРМУЛА(AA76),ЕФОРМУЛА(AB76),ЕФОРМУЛА(AC76),NOT(ЕФОРМУЛА(O76)),NOT(ЕФОРМУЛА(P76)),M76&lt;&gt;0,N76&lt;&gt;0,OR(YEAR(M76=#REF!),YEAR(M76=#REF!),YEAR(M76=#REF!)),OR(YEAR(N76=#REF!),YEAR(N76=#REF!),YEAR(N76=#REF!)),OR(AND(A76="20. Выдача займов по договору № 1 (в кэш-пул ПАО «Газпром»)",H76="КЭШ-ПУЛ"),AND(A76&lt;&gt;"20. Выдача займов по договору № 1 (в кэш-пул ПАО «Газпром»)",H76&lt;&gt;"КЭШ-ПУЛ")))</f>
        <v>#REF!</v>
      </c>
    </row>
    <row r="77" spans="1:30" ht="15" customHeight="1" x14ac:dyDescent="0.2">
      <c r="A77" s="8"/>
      <c r="B77" s="8" t="s">
        <v>9</v>
      </c>
      <c r="C77" s="2" t="s">
        <v>20</v>
      </c>
      <c r="D77" s="6"/>
      <c r="E77" s="7" t="s">
        <v>2</v>
      </c>
      <c r="F77" s="8"/>
      <c r="G77" s="8"/>
      <c r="H77" s="8"/>
      <c r="I77" s="8"/>
      <c r="J77" s="8"/>
      <c r="K77" s="8"/>
      <c r="L77" s="8" t="s">
        <v>26</v>
      </c>
      <c r="M77" s="9">
        <v>44105</v>
      </c>
      <c r="N77" s="9">
        <v>44105</v>
      </c>
      <c r="O77" s="20">
        <v>13675000</v>
      </c>
      <c r="P77" s="20"/>
      <c r="Q77" s="11"/>
      <c r="R77" s="11"/>
      <c r="S77" s="11"/>
      <c r="T77" s="11"/>
      <c r="U77" s="11"/>
      <c r="X77" s="22" t="str">
        <f>IF(B77="",VLOOKUP(A77,#REF!,2,FALSE),B77)</f>
        <v>12. Страхование</v>
      </c>
      <c r="Y77" s="22">
        <f t="shared" si="10"/>
        <v>10</v>
      </c>
      <c r="Z77" s="22">
        <f t="shared" si="11"/>
        <v>10</v>
      </c>
      <c r="AA77" s="22">
        <f t="shared" si="12"/>
        <v>2020</v>
      </c>
      <c r="AB77" s="22">
        <f t="shared" si="13"/>
        <v>2020</v>
      </c>
      <c r="AC77" s="22">
        <f t="shared" si="14"/>
        <v>2020</v>
      </c>
      <c r="AD77" s="25" t="e">
        <f>AND(ROUND(O77,2)=O77,ROUND(P77,2)=P77,OR(AND(O77&lt;&gt;0,L77="п"),AND(P77&lt;&gt;0,L77="ф")),ЕФОРМУЛА(X77),ЕФОРМУЛА(Y77),ЕФОРМУЛА(Z77),ЕФОРМУЛА(AA77),ЕФОРМУЛА(AB77),ЕФОРМУЛА(AC77),NOT(ЕФОРМУЛА(O77)),NOT(ЕФОРМУЛА(P77)),M77&lt;&gt;0,N77&lt;&gt;0,OR(YEAR(M77=#REF!),YEAR(M77=#REF!),YEAR(M77=#REF!)),OR(YEAR(N77=#REF!),YEAR(N77=#REF!),YEAR(N77=#REF!)),OR(AND(A77="20. Выдача займов по договору № 1 (в кэш-пул ПАО «Газпром»)",H77="КЭШ-ПУЛ"),AND(A77&lt;&gt;"20. Выдача займов по договору № 1 (в кэш-пул ПАО «Газпром»)",H77&lt;&gt;"КЭШ-ПУЛ")))</f>
        <v>#REF!</v>
      </c>
    </row>
    <row r="78" spans="1:30" ht="15" customHeight="1" x14ac:dyDescent="0.2">
      <c r="A78" s="8" t="s">
        <v>64</v>
      </c>
      <c r="B78" s="8"/>
      <c r="C78" s="2" t="s">
        <v>19</v>
      </c>
      <c r="D78" s="6" t="s">
        <v>0</v>
      </c>
      <c r="E78" s="7" t="s">
        <v>1</v>
      </c>
      <c r="F78" s="8"/>
      <c r="G78" s="8"/>
      <c r="H78" s="8"/>
      <c r="I78" s="8"/>
      <c r="J78" s="8"/>
      <c r="K78" s="8"/>
      <c r="L78" s="8" t="s">
        <v>26</v>
      </c>
      <c r="M78" s="9">
        <v>44104</v>
      </c>
      <c r="N78" s="9">
        <v>44104</v>
      </c>
      <c r="O78" s="20">
        <v>2053590000</v>
      </c>
      <c r="P78" s="20"/>
      <c r="Q78" s="29"/>
      <c r="R78" s="12"/>
      <c r="S78" s="12"/>
      <c r="T78" s="12"/>
      <c r="U78" s="12"/>
      <c r="X78" s="22" t="e">
        <f>IF(B78="",VLOOKUP(A78,#REF!,2,FALSE),B78)</f>
        <v>#REF!</v>
      </c>
      <c r="Y78" s="22">
        <f t="shared" si="10"/>
        <v>9</v>
      </c>
      <c r="Z78" s="22">
        <f t="shared" si="11"/>
        <v>9</v>
      </c>
      <c r="AA78" s="22">
        <f t="shared" si="12"/>
        <v>2020</v>
      </c>
      <c r="AB78" s="22">
        <f t="shared" si="13"/>
        <v>2020</v>
      </c>
      <c r="AC78" s="22">
        <f t="shared" si="14"/>
        <v>2020</v>
      </c>
      <c r="AD78" s="25" t="e">
        <f>AND(ROUND(O78,2)=O78,ROUND(P78,2)=P78,OR(AND(O78&lt;&gt;0,L78="п"),AND(P78&lt;&gt;0,L78="ф")),ЕФОРМУЛА(X78),ЕФОРМУЛА(Y78),ЕФОРМУЛА(Z78),ЕФОРМУЛА(AA78),ЕФОРМУЛА(AB78),ЕФОРМУЛА(AC78),NOT(ЕФОРМУЛА(O78)),NOT(ЕФОРМУЛА(P78)),M78&lt;&gt;0,N78&lt;&gt;0,OR(YEAR(M78=#REF!),YEAR(M78=#REF!),YEAR(M78=#REF!)),OR(YEAR(N78=#REF!),YEAR(N78=#REF!),YEAR(N78=#REF!)),OR(AND(A78="20. Выдача займов по договору № 1 (в кэш-пул ПАО «Газпром»)",H78="КЭШ-ПУЛ"),AND(A78&lt;&gt;"20. Выдача займов по договору № 1 (в кэш-пул ПАО «Газпром»)",H78&lt;&gt;"КЭШ-ПУЛ")))</f>
        <v>#REF!</v>
      </c>
    </row>
    <row r="79" spans="1:30" ht="15" customHeight="1" x14ac:dyDescent="0.2">
      <c r="A79" s="27" t="s">
        <v>42</v>
      </c>
      <c r="B79" s="27"/>
      <c r="C79" s="2" t="s">
        <v>19</v>
      </c>
      <c r="D79" s="6" t="s">
        <v>0</v>
      </c>
      <c r="E79" s="7" t="s">
        <v>2</v>
      </c>
      <c r="F79" s="8"/>
      <c r="G79" s="8"/>
      <c r="H79" s="8"/>
      <c r="I79" s="8"/>
      <c r="J79" s="8"/>
      <c r="K79" s="8"/>
      <c r="L79" s="8" t="s">
        <v>26</v>
      </c>
      <c r="M79" s="9">
        <v>44075</v>
      </c>
      <c r="N79" s="9">
        <v>44075</v>
      </c>
      <c r="O79" s="20">
        <v>13880000</v>
      </c>
      <c r="P79" s="20"/>
      <c r="Q79" s="11"/>
      <c r="R79" s="10"/>
      <c r="S79" s="10"/>
      <c r="T79" s="10"/>
      <c r="U79" s="10"/>
      <c r="X79" s="22" t="e">
        <f>IF(B79="",VLOOKUP(A79,#REF!,2,FALSE),B79)</f>
        <v>#REF!</v>
      </c>
      <c r="Y79" s="22">
        <f t="shared" si="10"/>
        <v>9</v>
      </c>
      <c r="Z79" s="22">
        <f t="shared" si="11"/>
        <v>9</v>
      </c>
      <c r="AA79" s="22">
        <f t="shared" si="12"/>
        <v>2020</v>
      </c>
      <c r="AB79" s="22">
        <f t="shared" si="13"/>
        <v>2020</v>
      </c>
      <c r="AC79" s="22">
        <f t="shared" si="14"/>
        <v>2020</v>
      </c>
      <c r="AD79" s="25" t="e">
        <f>AND(ROUND(O79,2)=O79,ROUND(P79,2)=P79,OR(AND(O79&lt;&gt;0,L79="п"),AND(P79&lt;&gt;0,L79="ф")),ЕФОРМУЛА(X79),ЕФОРМУЛА(Y79),ЕФОРМУЛА(Z79),ЕФОРМУЛА(AA79),ЕФОРМУЛА(AB79),ЕФОРМУЛА(AC79),NOT(ЕФОРМУЛА(O79)),NOT(ЕФОРМУЛА(P79)),M79&lt;&gt;0,N79&lt;&gt;0,OR(YEAR(M79=#REF!),YEAR(M79=#REF!),YEAR(M79=#REF!)),OR(YEAR(N79=#REF!),YEAR(N79=#REF!),YEAR(N79=#REF!)),OR(AND(A79="20. Выдача займов по договору № 1 (в кэш-пул ПАО «Газпром»)",H79="КЭШ-ПУЛ"),AND(A79&lt;&gt;"20. Выдача займов по договору № 1 (в кэш-пул ПАО «Газпром»)",H79&lt;&gt;"КЭШ-ПУЛ")))</f>
        <v>#REF!</v>
      </c>
    </row>
    <row r="80" spans="1:30" ht="15" customHeight="1" x14ac:dyDescent="0.2">
      <c r="A80" s="27" t="s">
        <v>41</v>
      </c>
      <c r="B80" s="27"/>
      <c r="C80" s="2" t="s">
        <v>19</v>
      </c>
      <c r="D80" s="6" t="s">
        <v>0</v>
      </c>
      <c r="E80" s="7" t="s">
        <v>2</v>
      </c>
      <c r="F80" s="8"/>
      <c r="G80" s="8"/>
      <c r="H80" s="8"/>
      <c r="I80" s="8"/>
      <c r="J80" s="8"/>
      <c r="K80" s="8"/>
      <c r="L80" s="8" t="s">
        <v>26</v>
      </c>
      <c r="M80" s="9">
        <v>44075</v>
      </c>
      <c r="N80" s="9">
        <v>44075</v>
      </c>
      <c r="O80" s="20">
        <v>42340000</v>
      </c>
      <c r="P80" s="20"/>
      <c r="Q80" s="11"/>
      <c r="R80" s="11"/>
      <c r="S80" s="11"/>
      <c r="T80" s="11"/>
      <c r="U80" s="11"/>
      <c r="X80" s="22" t="e">
        <f>IF(B80="",VLOOKUP(A80,#REF!,2,FALSE),B80)</f>
        <v>#REF!</v>
      </c>
      <c r="Y80" s="22">
        <f t="shared" si="10"/>
        <v>9</v>
      </c>
      <c r="Z80" s="22">
        <f t="shared" si="11"/>
        <v>9</v>
      </c>
      <c r="AA80" s="22">
        <f t="shared" si="12"/>
        <v>2020</v>
      </c>
      <c r="AB80" s="22">
        <f t="shared" si="13"/>
        <v>2020</v>
      </c>
      <c r="AC80" s="22">
        <f t="shared" si="14"/>
        <v>2020</v>
      </c>
      <c r="AD80" s="25" t="e">
        <f>AND(ROUND(O80,2)=O80,ROUND(P80,2)=P80,OR(AND(O80&lt;&gt;0,L80="п"),AND(P80&lt;&gt;0,L80="ф")),ЕФОРМУЛА(X80),ЕФОРМУЛА(Y80),ЕФОРМУЛА(Z80),ЕФОРМУЛА(AA80),ЕФОРМУЛА(AB80),ЕФОРМУЛА(AC80),NOT(ЕФОРМУЛА(O80)),NOT(ЕФОРМУЛА(P80)),M80&lt;&gt;0,N80&lt;&gt;0,OR(YEAR(M80=#REF!),YEAR(M80=#REF!),YEAR(M80=#REF!)),OR(YEAR(N80=#REF!),YEAR(N80=#REF!),YEAR(N80=#REF!)),OR(AND(A80="20. Выдача займов по договору № 1 (в кэш-пул ПАО «Газпром»)",H80="КЭШ-ПУЛ"),AND(A80&lt;&gt;"20. Выдача займов по договору № 1 (в кэш-пул ПАО «Газпром»)",H80&lt;&gt;"КЭШ-ПУЛ")))</f>
        <v>#REF!</v>
      </c>
    </row>
    <row r="81" spans="1:30" ht="15" customHeight="1" x14ac:dyDescent="0.2">
      <c r="A81" s="27" t="s">
        <v>8</v>
      </c>
      <c r="B81" s="27"/>
      <c r="C81" s="2" t="s">
        <v>19</v>
      </c>
      <c r="D81" s="6" t="s">
        <v>0</v>
      </c>
      <c r="E81" s="7" t="s">
        <v>2</v>
      </c>
      <c r="F81" s="8"/>
      <c r="G81" s="8"/>
      <c r="H81" s="8"/>
      <c r="I81" s="8"/>
      <c r="J81" s="8"/>
      <c r="K81" s="8"/>
      <c r="L81" s="8" t="s">
        <v>26</v>
      </c>
      <c r="M81" s="9">
        <v>44075</v>
      </c>
      <c r="N81" s="9">
        <v>44075</v>
      </c>
      <c r="O81" s="20">
        <v>4410000</v>
      </c>
      <c r="P81" s="20"/>
      <c r="Q81" s="29"/>
      <c r="R81" s="12"/>
      <c r="S81" s="12"/>
      <c r="T81" s="12"/>
      <c r="U81" s="12"/>
      <c r="X81" s="22" t="e">
        <f>IF(B81="",VLOOKUP(A81,#REF!,2,FALSE),B81)</f>
        <v>#REF!</v>
      </c>
      <c r="Y81" s="22">
        <f t="shared" si="10"/>
        <v>9</v>
      </c>
      <c r="Z81" s="22">
        <f t="shared" si="11"/>
        <v>9</v>
      </c>
      <c r="AA81" s="22">
        <f t="shared" si="12"/>
        <v>2020</v>
      </c>
      <c r="AB81" s="22">
        <f t="shared" si="13"/>
        <v>2020</v>
      </c>
      <c r="AC81" s="22">
        <f t="shared" si="14"/>
        <v>2020</v>
      </c>
      <c r="AD81" s="25" t="e">
        <f>AND(ROUND(O81,2)=O81,ROUND(P81,2)=P81,OR(AND(O81&lt;&gt;0,L81="п"),AND(P81&lt;&gt;0,L81="ф")),ЕФОРМУЛА(X81),ЕФОРМУЛА(Y81),ЕФОРМУЛА(Z81),ЕФОРМУЛА(AA81),ЕФОРМУЛА(AB81),ЕФОРМУЛА(AC81),NOT(ЕФОРМУЛА(O81)),NOT(ЕФОРМУЛА(P81)),M81&lt;&gt;0,N81&lt;&gt;0,OR(YEAR(M81=#REF!),YEAR(M81=#REF!),YEAR(M81=#REF!)),OR(YEAR(N81=#REF!),YEAR(N81=#REF!),YEAR(N81=#REF!)),OR(AND(A81="20. Выдача займов по договору № 1 (в кэш-пул ПАО «Газпром»)",H81="КЭШ-ПУЛ"),AND(A81&lt;&gt;"20. Выдача займов по договору № 1 (в кэш-пул ПАО «Газпром»)",H81&lt;&gt;"КЭШ-ПУЛ")))</f>
        <v>#REF!</v>
      </c>
    </row>
    <row r="82" spans="1:30" ht="15" customHeight="1" x14ac:dyDescent="0.2">
      <c r="A82" s="27"/>
      <c r="B82" s="27" t="s">
        <v>7</v>
      </c>
      <c r="C82" s="2" t="s">
        <v>19</v>
      </c>
      <c r="D82" s="6" t="s">
        <v>0</v>
      </c>
      <c r="E82" s="7" t="s">
        <v>2</v>
      </c>
      <c r="F82" s="8"/>
      <c r="G82" s="8"/>
      <c r="H82" s="8"/>
      <c r="I82" s="8"/>
      <c r="J82" s="8"/>
      <c r="K82" s="8"/>
      <c r="L82" s="8" t="s">
        <v>26</v>
      </c>
      <c r="M82" s="9">
        <v>44075</v>
      </c>
      <c r="N82" s="9">
        <v>44075</v>
      </c>
      <c r="O82" s="20">
        <v>2340000</v>
      </c>
      <c r="P82" s="20"/>
      <c r="Q82" s="29"/>
      <c r="R82" s="12"/>
      <c r="S82" s="12"/>
      <c r="T82" s="12"/>
      <c r="U82" s="12"/>
      <c r="X82" s="22" t="str">
        <f>IF(B82="",VLOOKUP(A82,#REF!,2,FALSE),B82)</f>
        <v>10. Услуги транспорта</v>
      </c>
      <c r="Y82" s="22">
        <f t="shared" si="10"/>
        <v>9</v>
      </c>
      <c r="Z82" s="22">
        <f t="shared" si="11"/>
        <v>9</v>
      </c>
      <c r="AA82" s="22">
        <f t="shared" si="12"/>
        <v>2020</v>
      </c>
      <c r="AB82" s="22">
        <f t="shared" si="13"/>
        <v>2020</v>
      </c>
      <c r="AC82" s="22">
        <f t="shared" si="14"/>
        <v>2020</v>
      </c>
      <c r="AD82" s="25" t="e">
        <f>AND(ROUND(O82,2)=O82,ROUND(P82,2)=P82,OR(AND(O82&lt;&gt;0,L82="п"),AND(P82&lt;&gt;0,L82="ф")),ЕФОРМУЛА(X82),ЕФОРМУЛА(Y82),ЕФОРМУЛА(Z82),ЕФОРМУЛА(AA82),ЕФОРМУЛА(AB82),ЕФОРМУЛА(AC82),NOT(ЕФОРМУЛА(O82)),NOT(ЕФОРМУЛА(P82)),M82&lt;&gt;0,N82&lt;&gt;0,OR(YEAR(M82=#REF!),YEAR(M82=#REF!),YEAR(M82=#REF!)),OR(YEAR(N82=#REF!),YEAR(N82=#REF!),YEAR(N82=#REF!)),OR(AND(A82="20. Выдача займов по договору № 1 (в кэш-пул ПАО «Газпром»)",H82="КЭШ-ПУЛ"),AND(A82&lt;&gt;"20. Выдача займов по договору № 1 (в кэш-пул ПАО «Газпром»)",H82&lt;&gt;"КЭШ-ПУЛ")))</f>
        <v>#REF!</v>
      </c>
    </row>
    <row r="83" spans="1:30" ht="15" customHeight="1" x14ac:dyDescent="0.2">
      <c r="A83" s="27"/>
      <c r="B83" s="27" t="s">
        <v>9</v>
      </c>
      <c r="C83" s="2" t="s">
        <v>19</v>
      </c>
      <c r="D83" s="6" t="s">
        <v>0</v>
      </c>
      <c r="E83" s="7" t="s">
        <v>2</v>
      </c>
      <c r="F83" s="8"/>
      <c r="G83" s="8"/>
      <c r="H83" s="8"/>
      <c r="I83" s="8"/>
      <c r="J83" s="8"/>
      <c r="K83" s="8"/>
      <c r="L83" s="8" t="s">
        <v>26</v>
      </c>
      <c r="M83" s="9">
        <v>44075</v>
      </c>
      <c r="N83" s="9">
        <v>44075</v>
      </c>
      <c r="O83" s="20">
        <v>12750000</v>
      </c>
      <c r="P83" s="20"/>
      <c r="Q83" s="29"/>
      <c r="R83" s="12"/>
      <c r="S83" s="12"/>
      <c r="T83" s="12"/>
      <c r="U83" s="12"/>
      <c r="X83" s="22" t="str">
        <f>IF(B83="",VLOOKUP(A83,#REF!,2,FALSE),B83)</f>
        <v>12. Страхование</v>
      </c>
      <c r="Y83" s="22">
        <f t="shared" si="10"/>
        <v>9</v>
      </c>
      <c r="Z83" s="22">
        <f t="shared" si="11"/>
        <v>9</v>
      </c>
      <c r="AA83" s="22">
        <f t="shared" si="12"/>
        <v>2020</v>
      </c>
      <c r="AB83" s="22">
        <f t="shared" si="13"/>
        <v>2020</v>
      </c>
      <c r="AC83" s="22">
        <f t="shared" si="14"/>
        <v>2020</v>
      </c>
      <c r="AD83" s="25" t="e">
        <f>AND(ROUND(O83,2)=O83,ROUND(P83,2)=P83,OR(AND(O83&lt;&gt;0,L83="п"),AND(P83&lt;&gt;0,L83="ф")),ЕФОРМУЛА(X83),ЕФОРМУЛА(Y83),ЕФОРМУЛА(Z83),ЕФОРМУЛА(AA83),ЕФОРМУЛА(AB83),ЕФОРМУЛА(AC83),NOT(ЕФОРМУЛА(O83)),NOT(ЕФОРМУЛА(P83)),M83&lt;&gt;0,N83&lt;&gt;0,OR(YEAR(M83=#REF!),YEAR(M83=#REF!),YEAR(M83=#REF!)),OR(YEAR(N83=#REF!),YEAR(N83=#REF!),YEAR(N83=#REF!)),OR(AND(A83="20. Выдача займов по договору № 1 (в кэш-пул ПАО «Газпром»)",H83="КЭШ-ПУЛ"),AND(A83&lt;&gt;"20. Выдача займов по договору № 1 (в кэш-пул ПАО «Газпром»)",H83&lt;&gt;"КЭШ-ПУЛ")))</f>
        <v>#REF!</v>
      </c>
    </row>
    <row r="84" spans="1:30" ht="15" customHeight="1" x14ac:dyDescent="0.2">
      <c r="A84" s="27"/>
      <c r="B84" s="27" t="s">
        <v>10</v>
      </c>
      <c r="C84" s="2" t="s">
        <v>19</v>
      </c>
      <c r="D84" s="6" t="s">
        <v>0</v>
      </c>
      <c r="E84" s="7" t="s">
        <v>2</v>
      </c>
      <c r="F84" s="8"/>
      <c r="G84" s="8"/>
      <c r="H84" s="8"/>
      <c r="I84" s="8"/>
      <c r="J84" s="8"/>
      <c r="K84" s="8"/>
      <c r="L84" s="8" t="s">
        <v>26</v>
      </c>
      <c r="M84" s="9">
        <v>44075</v>
      </c>
      <c r="N84" s="9">
        <v>44075</v>
      </c>
      <c r="O84" s="20">
        <v>47000000</v>
      </c>
      <c r="P84" s="20"/>
      <c r="Q84" s="29"/>
      <c r="R84" s="12"/>
      <c r="S84" s="12"/>
      <c r="T84" s="12"/>
      <c r="U84" s="12"/>
      <c r="X84" s="22" t="str">
        <f>IF(B84="",VLOOKUP(A84,#REF!,2,FALSE),B84)</f>
        <v>13. Прочие расходы</v>
      </c>
      <c r="Y84" s="22">
        <f t="shared" si="10"/>
        <v>9</v>
      </c>
      <c r="Z84" s="22">
        <f t="shared" si="11"/>
        <v>9</v>
      </c>
      <c r="AA84" s="22">
        <f t="shared" si="12"/>
        <v>2020</v>
      </c>
      <c r="AB84" s="22">
        <f t="shared" si="13"/>
        <v>2020</v>
      </c>
      <c r="AC84" s="22">
        <f t="shared" si="14"/>
        <v>2020</v>
      </c>
      <c r="AD84" s="25" t="e">
        <f>AND(ROUND(O84,2)=O84,ROUND(P84,2)=P84,OR(AND(O84&lt;&gt;0,L84="п"),AND(P84&lt;&gt;0,L84="ф")),ЕФОРМУЛА(X84),ЕФОРМУЛА(Y84),ЕФОРМУЛА(Z84),ЕФОРМУЛА(AA84),ЕФОРМУЛА(AB84),ЕФОРМУЛА(AC84),NOT(ЕФОРМУЛА(O84)),NOT(ЕФОРМУЛА(P84)),M84&lt;&gt;0,N84&lt;&gt;0,OR(YEAR(M84=#REF!),YEAR(M84=#REF!),YEAR(M84=#REF!)),OR(YEAR(N84=#REF!),YEAR(N84=#REF!),YEAR(N84=#REF!)),OR(AND(A84="20. Выдача займов по договору № 1 (в кэш-пул ПАО «Газпром»)",H84="КЭШ-ПУЛ"),AND(A84&lt;&gt;"20. Выдача займов по договору № 1 (в кэш-пул ПАО «Газпром»)",H84&lt;&gt;"КЭШ-ПУЛ")))</f>
        <v>#REF!</v>
      </c>
    </row>
    <row r="85" spans="1:30" ht="15" customHeight="1" x14ac:dyDescent="0.2">
      <c r="A85" s="27" t="s">
        <v>12</v>
      </c>
      <c r="B85" s="27"/>
      <c r="C85" s="2" t="s">
        <v>19</v>
      </c>
      <c r="D85" s="6" t="s">
        <v>0</v>
      </c>
      <c r="E85" s="7" t="s">
        <v>2</v>
      </c>
      <c r="F85" s="8"/>
      <c r="G85" s="8"/>
      <c r="H85" s="8"/>
      <c r="I85" s="8"/>
      <c r="J85" s="8"/>
      <c r="K85" s="8"/>
      <c r="L85" s="8" t="s">
        <v>26</v>
      </c>
      <c r="M85" s="9">
        <v>44075</v>
      </c>
      <c r="N85" s="9">
        <v>44075</v>
      </c>
      <c r="O85" s="20">
        <v>284920000</v>
      </c>
      <c r="P85" s="20"/>
      <c r="Q85" s="11"/>
      <c r="R85" s="10"/>
      <c r="S85" s="10"/>
      <c r="T85" s="10"/>
      <c r="U85" s="10"/>
      <c r="X85" s="22" t="e">
        <f>IF(B85="",VLOOKUP(A85,#REF!,2,FALSE),B85)</f>
        <v>#REF!</v>
      </c>
      <c r="Y85" s="22">
        <f t="shared" si="10"/>
        <v>9</v>
      </c>
      <c r="Z85" s="22">
        <f t="shared" si="11"/>
        <v>9</v>
      </c>
      <c r="AA85" s="22">
        <f t="shared" si="12"/>
        <v>2020</v>
      </c>
      <c r="AB85" s="22">
        <f t="shared" si="13"/>
        <v>2020</v>
      </c>
      <c r="AC85" s="22">
        <f t="shared" si="14"/>
        <v>2020</v>
      </c>
      <c r="AD85" s="25" t="e">
        <f>AND(ROUND(O85,2)=O85,ROUND(P85,2)=P85,OR(AND(O85&lt;&gt;0,L85="п"),AND(P85&lt;&gt;0,L85="ф")),ЕФОРМУЛА(X85),ЕФОРМУЛА(Y85),ЕФОРМУЛА(Z85),ЕФОРМУЛА(AA85),ЕФОРМУЛА(AB85),ЕФОРМУЛА(AC85),NOT(ЕФОРМУЛА(O85)),NOT(ЕФОРМУЛА(P85)),M85&lt;&gt;0,N85&lt;&gt;0,OR(YEAR(M85=#REF!),YEAR(M85=#REF!),YEAR(M85=#REF!)),OR(YEAR(N85=#REF!),YEAR(N85=#REF!),YEAR(N85=#REF!)),OR(AND(A85="20. Выдача займов по договору № 1 (в кэш-пул ПАО «Газпром»)",H85="КЭШ-ПУЛ"),AND(A85&lt;&gt;"20. Выдача займов по договору № 1 (в кэш-пул ПАО «Газпром»)",H85&lt;&gt;"КЭШ-ПУЛ")))</f>
        <v>#REF!</v>
      </c>
    </row>
    <row r="86" spans="1:30" ht="15" customHeight="1" x14ac:dyDescent="0.2">
      <c r="A86" s="27"/>
      <c r="B86" s="27" t="s">
        <v>62</v>
      </c>
      <c r="C86" s="2" t="s">
        <v>19</v>
      </c>
      <c r="D86" s="6" t="s">
        <v>0</v>
      </c>
      <c r="E86" s="7" t="s">
        <v>2</v>
      </c>
      <c r="F86" s="8"/>
      <c r="G86" s="8"/>
      <c r="H86" s="8"/>
      <c r="I86" s="8"/>
      <c r="J86" s="8"/>
      <c r="K86" s="8"/>
      <c r="L86" s="8" t="s">
        <v>26</v>
      </c>
      <c r="M86" s="9">
        <v>44075</v>
      </c>
      <c r="N86" s="9">
        <v>44075</v>
      </c>
      <c r="O86" s="20">
        <v>76050000</v>
      </c>
      <c r="P86" s="20"/>
      <c r="Q86" s="11"/>
      <c r="R86" s="11"/>
      <c r="S86" s="11"/>
      <c r="T86" s="11"/>
      <c r="U86" s="11"/>
      <c r="X86" s="22" t="str">
        <f>IF(B86="",VLOOKUP(A86,#REF!,2,FALSE),B86)</f>
        <v>03. Налоги</v>
      </c>
      <c r="Y86" s="22">
        <f t="shared" si="10"/>
        <v>9</v>
      </c>
      <c r="Z86" s="22">
        <f t="shared" si="11"/>
        <v>9</v>
      </c>
      <c r="AA86" s="22">
        <f t="shared" si="12"/>
        <v>2020</v>
      </c>
      <c r="AB86" s="22">
        <f t="shared" si="13"/>
        <v>2020</v>
      </c>
      <c r="AC86" s="22">
        <f t="shared" si="14"/>
        <v>2020</v>
      </c>
      <c r="AD86" s="25" t="e">
        <f>AND(ROUND(O86,2)=O86,ROUND(P86,2)=P86,OR(AND(O86&lt;&gt;0,L86="п"),AND(P86&lt;&gt;0,L86="ф")),ЕФОРМУЛА(X86),ЕФОРМУЛА(Y86),ЕФОРМУЛА(Z86),ЕФОРМУЛА(AA86),ЕФОРМУЛА(AB86),ЕФОРМУЛА(AC86),NOT(ЕФОРМУЛА(O86)),NOT(ЕФОРМУЛА(P86)),M86&lt;&gt;0,N86&lt;&gt;0,OR(YEAR(M86=#REF!),YEAR(M86=#REF!),YEAR(M86=#REF!)),OR(YEAR(N86=#REF!),YEAR(N86=#REF!),YEAR(N86=#REF!)),OR(AND(A86="20. Выдача займов по договору № 1 (в кэш-пул ПАО «Газпром»)",H86="КЭШ-ПУЛ"),AND(A86&lt;&gt;"20. Выдача займов по договору № 1 (в кэш-пул ПАО «Газпром»)",H86&lt;&gt;"КЭШ-ПУЛ")))</f>
        <v>#REF!</v>
      </c>
    </row>
    <row r="87" spans="1:30" ht="15" customHeight="1" x14ac:dyDescent="0.2">
      <c r="A87" s="8" t="s">
        <v>59</v>
      </c>
      <c r="B87" s="8"/>
      <c r="C87" s="2" t="s">
        <v>19</v>
      </c>
      <c r="D87" s="6" t="s">
        <v>0</v>
      </c>
      <c r="E87" s="7" t="s">
        <v>2</v>
      </c>
      <c r="F87" s="8"/>
      <c r="G87" s="8"/>
      <c r="H87" s="8"/>
      <c r="I87" s="8"/>
      <c r="J87" s="8"/>
      <c r="K87" s="8"/>
      <c r="L87" s="8" t="s">
        <v>26</v>
      </c>
      <c r="M87" s="9">
        <v>44075</v>
      </c>
      <c r="N87" s="9">
        <v>44075</v>
      </c>
      <c r="O87" s="20">
        <v>238170000</v>
      </c>
      <c r="P87" s="20"/>
      <c r="Q87" s="11"/>
      <c r="R87" s="11"/>
      <c r="S87" s="11"/>
      <c r="T87" s="11"/>
      <c r="U87" s="11"/>
      <c r="X87" s="22" t="e">
        <f>IF(B87="",VLOOKUP(A87,#REF!,2,FALSE),B87)</f>
        <v>#REF!</v>
      </c>
      <c r="Y87" s="22">
        <f t="shared" si="10"/>
        <v>9</v>
      </c>
      <c r="Z87" s="22">
        <f t="shared" si="11"/>
        <v>9</v>
      </c>
      <c r="AA87" s="22">
        <f t="shared" si="12"/>
        <v>2020</v>
      </c>
      <c r="AB87" s="22">
        <f t="shared" si="13"/>
        <v>2020</v>
      </c>
      <c r="AC87" s="22">
        <f t="shared" si="14"/>
        <v>2020</v>
      </c>
      <c r="AD87" s="25" t="e">
        <f>AND(ROUND(O87,2)=O87,ROUND(P87,2)=P87,OR(AND(O87&lt;&gt;0,L87="п"),AND(P87&lt;&gt;0,L87="ф")),ЕФОРМУЛА(X87),ЕФОРМУЛА(Y87),ЕФОРМУЛА(Z87),ЕФОРМУЛА(AA87),ЕФОРМУЛА(AB87),ЕФОРМУЛА(AC87),NOT(ЕФОРМУЛА(O87)),NOT(ЕФОРМУЛА(P87)),M87&lt;&gt;0,N87&lt;&gt;0,OR(YEAR(M87=#REF!),YEAR(M87=#REF!),YEAR(M87=#REF!)),OR(YEAR(N87=#REF!),YEAR(N87=#REF!),YEAR(N87=#REF!)),OR(AND(A87="20. Выдача займов по договору № 1 (в кэш-пул ПАО «Газпром»)",H87="КЭШ-ПУЛ"),AND(A87&lt;&gt;"20. Выдача займов по договору № 1 (в кэш-пул ПАО «Газпром»)",H87&lt;&gt;"КЭШ-ПУЛ")))</f>
        <v>#REF!</v>
      </c>
    </row>
    <row r="88" spans="1:30" ht="15" customHeight="1" x14ac:dyDescent="0.2">
      <c r="A88" s="27" t="s">
        <v>60</v>
      </c>
      <c r="B88" s="27"/>
      <c r="C88" s="2" t="s">
        <v>19</v>
      </c>
      <c r="D88" s="6" t="s">
        <v>0</v>
      </c>
      <c r="E88" s="7" t="s">
        <v>2</v>
      </c>
      <c r="F88" s="8"/>
      <c r="G88" s="8"/>
      <c r="H88" s="8"/>
      <c r="I88" s="8"/>
      <c r="J88" s="8"/>
      <c r="K88" s="8"/>
      <c r="L88" s="8" t="s">
        <v>26</v>
      </c>
      <c r="M88" s="9">
        <v>44075</v>
      </c>
      <c r="N88" s="9">
        <v>44075</v>
      </c>
      <c r="O88" s="20">
        <v>4000000</v>
      </c>
      <c r="P88" s="20"/>
      <c r="Q88" s="11"/>
      <c r="R88" s="11"/>
      <c r="S88" s="11"/>
      <c r="T88" s="11"/>
      <c r="U88" s="11"/>
      <c r="X88" s="22" t="e">
        <f>IF(B88="",VLOOKUP(A88,#REF!,2,FALSE),B88)</f>
        <v>#REF!</v>
      </c>
      <c r="Y88" s="22">
        <f t="shared" si="10"/>
        <v>9</v>
      </c>
      <c r="Z88" s="22">
        <f t="shared" si="11"/>
        <v>9</v>
      </c>
      <c r="AA88" s="22">
        <f t="shared" si="12"/>
        <v>2020</v>
      </c>
      <c r="AB88" s="22">
        <f t="shared" si="13"/>
        <v>2020</v>
      </c>
      <c r="AC88" s="22">
        <f t="shared" si="14"/>
        <v>2020</v>
      </c>
      <c r="AD88" s="25" t="e">
        <f>AND(ROUND(O88,2)=O88,ROUND(P88,2)=P88,OR(AND(O88&lt;&gt;0,L88="п"),AND(P88&lt;&gt;0,L88="ф")),ЕФОРМУЛА(X88),ЕФОРМУЛА(Y88),ЕФОРМУЛА(Z88),ЕФОРМУЛА(AA88),ЕФОРМУЛА(AB88),ЕФОРМУЛА(AC88),NOT(ЕФОРМУЛА(O88)),NOT(ЕФОРМУЛА(P88)),M88&lt;&gt;0,N88&lt;&gt;0,OR(YEAR(M88=#REF!),YEAR(M88=#REF!),YEAR(M88=#REF!)),OR(YEAR(N88=#REF!),YEAR(N88=#REF!),YEAR(N88=#REF!)),OR(AND(A88="20. Выдача займов по договору № 1 (в кэш-пул ПАО «Газпром»)",H88="КЭШ-ПУЛ"),AND(A88&lt;&gt;"20. Выдача займов по договору № 1 (в кэш-пул ПАО «Газпром»)",H88&lt;&gt;"КЭШ-ПУЛ")))</f>
        <v>#REF!</v>
      </c>
    </row>
    <row r="89" spans="1:30" ht="15" customHeight="1" x14ac:dyDescent="0.2">
      <c r="A89" s="27" t="s">
        <v>63</v>
      </c>
      <c r="B89" s="27"/>
      <c r="C89" s="2" t="s">
        <v>19</v>
      </c>
      <c r="D89" s="6" t="s">
        <v>0</v>
      </c>
      <c r="E89" s="7" t="s">
        <v>2</v>
      </c>
      <c r="F89" s="8"/>
      <c r="G89" s="8"/>
      <c r="H89" s="8"/>
      <c r="I89" s="8"/>
      <c r="J89" s="8"/>
      <c r="K89" s="8"/>
      <c r="L89" s="8" t="s">
        <v>26</v>
      </c>
      <c r="M89" s="9">
        <v>44075</v>
      </c>
      <c r="N89" s="9">
        <v>44075</v>
      </c>
      <c r="O89" s="20">
        <v>88000000</v>
      </c>
      <c r="P89" s="20"/>
      <c r="Q89" s="11"/>
      <c r="R89" s="10"/>
      <c r="S89" s="10"/>
      <c r="T89" s="10"/>
      <c r="U89" s="10"/>
      <c r="X89" s="22" t="e">
        <f>IF(B89="",VLOOKUP(A89,#REF!,2,FALSE),B89)</f>
        <v>#REF!</v>
      </c>
      <c r="Y89" s="22">
        <f t="shared" si="10"/>
        <v>9</v>
      </c>
      <c r="Z89" s="22">
        <f t="shared" si="11"/>
        <v>9</v>
      </c>
      <c r="AA89" s="22">
        <f t="shared" si="12"/>
        <v>2020</v>
      </c>
      <c r="AB89" s="22">
        <f t="shared" si="13"/>
        <v>2020</v>
      </c>
      <c r="AC89" s="22">
        <f t="shared" si="14"/>
        <v>2020</v>
      </c>
      <c r="AD89" s="25" t="e">
        <f>AND(ROUND(O89,2)=O89,ROUND(P89,2)=P89,OR(AND(O89&lt;&gt;0,L89="п"),AND(P89&lt;&gt;0,L89="ф")),ЕФОРМУЛА(X89),ЕФОРМУЛА(Y89),ЕФОРМУЛА(Z89),ЕФОРМУЛА(AA89),ЕФОРМУЛА(AB89),ЕФОРМУЛА(AC89),NOT(ЕФОРМУЛА(O89)),NOT(ЕФОРМУЛА(P89)),M89&lt;&gt;0,N89&lt;&gt;0,OR(YEAR(M89=#REF!),YEAR(M89=#REF!),YEAR(M89=#REF!)),OR(YEAR(N89=#REF!),YEAR(N89=#REF!),YEAR(N89=#REF!)),OR(AND(A89="20. Выдача займов по договору № 1 (в кэш-пул ПАО «Газпром»)",H89="КЭШ-ПУЛ"),AND(A89&lt;&gt;"20. Выдача займов по договору № 1 (в кэш-пул ПАО «Газпром»)",H89&lt;&gt;"КЭШ-ПУЛ")))</f>
        <v>#REF!</v>
      </c>
    </row>
    <row r="90" spans="1:30" ht="15" customHeight="1" x14ac:dyDescent="0.2">
      <c r="A90" s="27" t="s">
        <v>43</v>
      </c>
      <c r="B90" s="27"/>
      <c r="C90" s="2" t="s">
        <v>19</v>
      </c>
      <c r="D90" s="6" t="s">
        <v>0</v>
      </c>
      <c r="E90" s="7" t="s">
        <v>2</v>
      </c>
      <c r="F90" s="8"/>
      <c r="G90" s="8"/>
      <c r="H90" s="8"/>
      <c r="I90" s="8"/>
      <c r="J90" s="8"/>
      <c r="K90" s="8"/>
      <c r="L90" s="8" t="s">
        <v>26</v>
      </c>
      <c r="M90" s="9">
        <v>44075</v>
      </c>
      <c r="N90" s="9">
        <v>44075</v>
      </c>
      <c r="O90" s="20">
        <v>390000</v>
      </c>
      <c r="P90" s="20"/>
      <c r="Q90" s="29"/>
      <c r="R90" s="12"/>
      <c r="S90" s="12"/>
      <c r="T90" s="12"/>
      <c r="U90" s="12"/>
      <c r="X90" s="22" t="e">
        <f>IF(B90="",VLOOKUP(A90,#REF!,2,FALSE),B90)</f>
        <v>#REF!</v>
      </c>
      <c r="Y90" s="22">
        <f t="shared" si="10"/>
        <v>9</v>
      </c>
      <c r="Z90" s="22">
        <f t="shared" si="11"/>
        <v>9</v>
      </c>
      <c r="AA90" s="22">
        <f t="shared" si="12"/>
        <v>2020</v>
      </c>
      <c r="AB90" s="22">
        <f t="shared" si="13"/>
        <v>2020</v>
      </c>
      <c r="AC90" s="22">
        <f t="shared" si="14"/>
        <v>2020</v>
      </c>
      <c r="AD90" s="25" t="e">
        <f>AND(ROUND(O90,2)=O90,ROUND(P90,2)=P90,OR(AND(O90&lt;&gt;0,L90="п"),AND(P90&lt;&gt;0,L90="ф")),ЕФОРМУЛА(X90),ЕФОРМУЛА(Y90),ЕФОРМУЛА(Z90),ЕФОРМУЛА(AA90),ЕФОРМУЛА(AB90),ЕФОРМУЛА(AC90),NOT(ЕФОРМУЛА(O90)),NOT(ЕФОРМУЛА(P90)),M90&lt;&gt;0,N90&lt;&gt;0,OR(YEAR(M90=#REF!),YEAR(M90=#REF!),YEAR(M90=#REF!)),OR(YEAR(N90=#REF!),YEAR(N90=#REF!),YEAR(N90=#REF!)),OR(AND(A90="20. Выдача займов по договору № 1 (в кэш-пул ПАО «Газпром»)",H90="КЭШ-ПУЛ"),AND(A90&lt;&gt;"20. Выдача займов по договору № 1 (в кэш-пул ПАО «Газпром»)",H90&lt;&gt;"КЭШ-ПУЛ")))</f>
        <v>#REF!</v>
      </c>
    </row>
    <row r="91" spans="1:30" ht="15" customHeight="1" x14ac:dyDescent="0.2">
      <c r="A91" s="27" t="s">
        <v>21</v>
      </c>
      <c r="B91" s="27"/>
      <c r="C91" s="2" t="s">
        <v>19</v>
      </c>
      <c r="D91" s="6" t="s">
        <v>0</v>
      </c>
      <c r="E91" s="7" t="s">
        <v>2</v>
      </c>
      <c r="F91" s="8"/>
      <c r="G91" s="8"/>
      <c r="H91" s="8"/>
      <c r="I91" s="8"/>
      <c r="J91" s="8"/>
      <c r="K91" s="8"/>
      <c r="L91" s="8" t="s">
        <v>26</v>
      </c>
      <c r="M91" s="9">
        <v>44075</v>
      </c>
      <c r="N91" s="9">
        <v>44075</v>
      </c>
      <c r="O91" s="20">
        <v>70000000</v>
      </c>
      <c r="P91" s="20"/>
      <c r="Q91" s="29"/>
      <c r="R91" s="12"/>
      <c r="S91" s="12"/>
      <c r="T91" s="12"/>
      <c r="U91" s="12"/>
      <c r="X91" s="22" t="e">
        <f>IF(B91="",VLOOKUP(A91,#REF!,2,FALSE),B91)</f>
        <v>#REF!</v>
      </c>
      <c r="Y91" s="22">
        <f t="shared" si="10"/>
        <v>9</v>
      </c>
      <c r="Z91" s="22">
        <f t="shared" si="11"/>
        <v>9</v>
      </c>
      <c r="AA91" s="22">
        <f t="shared" si="12"/>
        <v>2020</v>
      </c>
      <c r="AB91" s="22">
        <f t="shared" si="13"/>
        <v>2020</v>
      </c>
      <c r="AC91" s="22">
        <f t="shared" si="14"/>
        <v>2020</v>
      </c>
      <c r="AD91" s="25" t="e">
        <f>AND(ROUND(O91,2)=O91,ROUND(P91,2)=P91,OR(AND(O91&lt;&gt;0,L91="п"),AND(P91&lt;&gt;0,L91="ф")),ЕФОРМУЛА(X91),ЕФОРМУЛА(Y91),ЕФОРМУЛА(Z91),ЕФОРМУЛА(AA91),ЕФОРМУЛА(AB91),ЕФОРМУЛА(AC91),NOT(ЕФОРМУЛА(O91)),NOT(ЕФОРМУЛА(P91)),M91&lt;&gt;0,N91&lt;&gt;0,OR(YEAR(M91=#REF!),YEAR(M91=#REF!),YEAR(M91=#REF!)),OR(YEAR(N91=#REF!),YEAR(N91=#REF!),YEAR(N91=#REF!)),OR(AND(A91="20. Выдача займов по договору № 1 (в кэш-пул ПАО «Газпром»)",H91="КЭШ-ПУЛ"),AND(A91&lt;&gt;"20. Выдача займов по договору № 1 (в кэш-пул ПАО «Газпром»)",H91&lt;&gt;"КЭШ-ПУЛ")))</f>
        <v>#REF!</v>
      </c>
    </row>
    <row r="92" spans="1:30" ht="15" customHeight="1" x14ac:dyDescent="0.2">
      <c r="A92" s="8" t="s">
        <v>59</v>
      </c>
      <c r="B92" s="8"/>
      <c r="C92" s="2" t="s">
        <v>19</v>
      </c>
      <c r="D92" s="6" t="s">
        <v>3</v>
      </c>
      <c r="E92" s="7" t="s">
        <v>2</v>
      </c>
      <c r="F92" s="8"/>
      <c r="G92" s="8"/>
      <c r="H92" s="8"/>
      <c r="I92" s="8"/>
      <c r="J92" s="8"/>
      <c r="K92" s="8"/>
      <c r="L92" s="8" t="s">
        <v>26</v>
      </c>
      <c r="M92" s="9">
        <v>44075</v>
      </c>
      <c r="N92" s="9">
        <v>44075</v>
      </c>
      <c r="O92" s="20">
        <v>26764982.800000001</v>
      </c>
      <c r="P92" s="20"/>
      <c r="Q92" s="11"/>
      <c r="R92" s="11"/>
      <c r="S92" s="11"/>
      <c r="T92" s="11"/>
      <c r="U92" s="11"/>
      <c r="X92" s="22" t="e">
        <f>IF(B92="",VLOOKUP(A92,#REF!,2,FALSE),B92)</f>
        <v>#REF!</v>
      </c>
      <c r="Y92" s="22">
        <f t="shared" si="10"/>
        <v>9</v>
      </c>
      <c r="Z92" s="22">
        <f t="shared" si="11"/>
        <v>9</v>
      </c>
      <c r="AA92" s="22">
        <f t="shared" si="12"/>
        <v>2020</v>
      </c>
      <c r="AB92" s="22">
        <f t="shared" si="13"/>
        <v>2020</v>
      </c>
      <c r="AC92" s="22">
        <f t="shared" si="14"/>
        <v>2020</v>
      </c>
      <c r="AD92" s="25" t="e">
        <f>AND(ROUND(O92,2)=O92,ROUND(P92,2)=P92,OR(AND(O92&lt;&gt;0,L92="п"),AND(P92&lt;&gt;0,L92="ф")),ЕФОРМУЛА(X92),ЕФОРМУЛА(Y92),ЕФОРМУЛА(Z92),ЕФОРМУЛА(AA92),ЕФОРМУЛА(AB92),ЕФОРМУЛА(AC92),NOT(ЕФОРМУЛА(O92)),NOT(ЕФОРМУЛА(P92)),M92&lt;&gt;0,N92&lt;&gt;0,OR(YEAR(M92=#REF!),YEAR(M92=#REF!),YEAR(M92=#REF!)),OR(YEAR(N92=#REF!),YEAR(N92=#REF!),YEAR(N92=#REF!)),OR(AND(A92="20. Выдача займов по договору № 1 (в кэш-пул ПАО «Газпром»)",H92="КЭШ-ПУЛ"),AND(A92&lt;&gt;"20. Выдача займов по договору № 1 (в кэш-пул ПАО «Газпром»)",H92&lt;&gt;"КЭШ-ПУЛ")))</f>
        <v>#REF!</v>
      </c>
    </row>
    <row r="93" spans="1:30" ht="15" customHeight="1" x14ac:dyDescent="0.2">
      <c r="A93" s="8" t="s">
        <v>64</v>
      </c>
      <c r="B93" s="8"/>
      <c r="C93" s="2" t="s">
        <v>19</v>
      </c>
      <c r="D93" s="6" t="s">
        <v>3</v>
      </c>
      <c r="E93" s="7" t="s">
        <v>1</v>
      </c>
      <c r="F93" s="8"/>
      <c r="G93" s="8"/>
      <c r="H93" s="8"/>
      <c r="I93" s="8"/>
      <c r="J93" s="8"/>
      <c r="K93" s="8"/>
      <c r="L93" s="8" t="s">
        <v>26</v>
      </c>
      <c r="M93" s="9">
        <v>44075</v>
      </c>
      <c r="N93" s="9">
        <v>44075</v>
      </c>
      <c r="O93" s="20">
        <v>1780000</v>
      </c>
      <c r="P93" s="20"/>
      <c r="Q93" s="29"/>
      <c r="R93" s="12"/>
      <c r="S93" s="12"/>
      <c r="T93" s="12"/>
      <c r="U93" s="12"/>
      <c r="X93" s="22" t="e">
        <f>IF(B93="",VLOOKUP(A93,#REF!,2,FALSE),B93)</f>
        <v>#REF!</v>
      </c>
      <c r="Y93" s="22">
        <f t="shared" si="10"/>
        <v>9</v>
      </c>
      <c r="Z93" s="22">
        <f t="shared" si="11"/>
        <v>9</v>
      </c>
      <c r="AA93" s="22">
        <f t="shared" si="12"/>
        <v>2020</v>
      </c>
      <c r="AB93" s="22">
        <f t="shared" si="13"/>
        <v>2020</v>
      </c>
      <c r="AC93" s="22">
        <f t="shared" si="14"/>
        <v>2020</v>
      </c>
      <c r="AD93" s="25" t="e">
        <f>AND(ROUND(O93,2)=O93,ROUND(P93,2)=P93,OR(AND(O93&lt;&gt;0,L93="п"),AND(P93&lt;&gt;0,L93="ф")),ЕФОРМУЛА(X93),ЕФОРМУЛА(Y93),ЕФОРМУЛА(Z93),ЕФОРМУЛА(AA93),ЕФОРМУЛА(AB93),ЕФОРМУЛА(AC93),NOT(ЕФОРМУЛА(O93)),NOT(ЕФОРМУЛА(P93)),M93&lt;&gt;0,N93&lt;&gt;0,OR(YEAR(M93=#REF!),YEAR(M93=#REF!),YEAR(M93=#REF!)),OR(YEAR(N93=#REF!),YEAR(N93=#REF!),YEAR(N93=#REF!)),OR(AND(A93="20. Выдача займов по договору № 1 (в кэш-пул ПАО «Газпром»)",H93="КЭШ-ПУЛ"),AND(A93&lt;&gt;"20. Выдача займов по договору № 1 (в кэш-пул ПАО «Газпром»)",H93&lt;&gt;"КЭШ-ПУЛ")))</f>
        <v>#REF!</v>
      </c>
    </row>
    <row r="94" spans="1:30" ht="15" customHeight="1" x14ac:dyDescent="0.2">
      <c r="A94" s="8" t="s">
        <v>100</v>
      </c>
      <c r="B94" s="8"/>
      <c r="C94" s="2" t="s">
        <v>19</v>
      </c>
      <c r="D94" s="6" t="s">
        <v>3</v>
      </c>
      <c r="E94" s="7" t="s">
        <v>1</v>
      </c>
      <c r="F94" s="8"/>
      <c r="G94" s="8"/>
      <c r="H94" s="8"/>
      <c r="I94" s="8"/>
      <c r="J94" s="8"/>
      <c r="K94" s="8"/>
      <c r="L94" s="8" t="s">
        <v>26</v>
      </c>
      <c r="M94" s="9">
        <v>44075</v>
      </c>
      <c r="N94" s="9">
        <v>44075</v>
      </c>
      <c r="O94" s="20">
        <v>15120000</v>
      </c>
      <c r="P94" s="20"/>
      <c r="Q94" s="29"/>
      <c r="R94" s="12"/>
      <c r="S94" s="12"/>
      <c r="T94" s="12"/>
      <c r="U94" s="12"/>
      <c r="X94" s="22" t="e">
        <f>IF(B94="",VLOOKUP(A94,#REF!,2,FALSE),B94)</f>
        <v>#REF!</v>
      </c>
      <c r="Y94" s="22">
        <f t="shared" si="10"/>
        <v>9</v>
      </c>
      <c r="Z94" s="22">
        <f t="shared" si="11"/>
        <v>9</v>
      </c>
      <c r="AA94" s="22">
        <f t="shared" si="12"/>
        <v>2020</v>
      </c>
      <c r="AB94" s="22">
        <f t="shared" si="13"/>
        <v>2020</v>
      </c>
      <c r="AC94" s="22">
        <f t="shared" si="14"/>
        <v>2020</v>
      </c>
      <c r="AD94" s="25" t="e">
        <f>AND(ROUND(O94,2)=O94,ROUND(P94,2)=P94,OR(AND(O94&lt;&gt;0,L94="п"),AND(P94&lt;&gt;0,L94="ф")),ЕФОРМУЛА(X94),ЕФОРМУЛА(Y94),ЕФОРМУЛА(Z94),ЕФОРМУЛА(AA94),ЕФОРМУЛА(AB94),ЕФОРМУЛА(AC94),NOT(ЕФОРМУЛА(O94)),NOT(ЕФОРМУЛА(P94)),M94&lt;&gt;0,N94&lt;&gt;0,OR(YEAR(M94=#REF!),YEAR(M94=#REF!),YEAR(M94=#REF!)),OR(YEAR(N94=#REF!),YEAR(N94=#REF!),YEAR(N94=#REF!)),OR(AND(A94="20. Выдача займов по договору № 1 (в кэш-пул ПАО «Газпром»)",H94="КЭШ-ПУЛ"),AND(A94&lt;&gt;"20. Выдача займов по договору № 1 (в кэш-пул ПАО «Газпром»)",H94&lt;&gt;"КЭШ-ПУЛ")))</f>
        <v>#REF!</v>
      </c>
    </row>
    <row r="95" spans="1:30" ht="15" customHeight="1" x14ac:dyDescent="0.2">
      <c r="A95" s="27" t="s">
        <v>16</v>
      </c>
      <c r="B95" s="27"/>
      <c r="C95" s="2" t="s">
        <v>20</v>
      </c>
      <c r="D95" s="6"/>
      <c r="E95" s="7" t="s">
        <v>2</v>
      </c>
      <c r="F95" s="8"/>
      <c r="G95" s="8"/>
      <c r="H95" s="8"/>
      <c r="I95" s="8"/>
      <c r="J95" s="8"/>
      <c r="K95" s="8"/>
      <c r="L95" s="8" t="s">
        <v>26</v>
      </c>
      <c r="M95" s="9">
        <v>44075</v>
      </c>
      <c r="N95" s="9">
        <v>44075</v>
      </c>
      <c r="O95" s="20">
        <v>308880000</v>
      </c>
      <c r="P95" s="20"/>
      <c r="Q95" s="11"/>
      <c r="R95" s="11"/>
      <c r="S95" s="11"/>
      <c r="T95" s="11"/>
      <c r="U95" s="11"/>
      <c r="X95" s="22" t="e">
        <f>IF(B95="",VLOOKUP(A95,#REF!,2,FALSE),B95)</f>
        <v>#REF!</v>
      </c>
      <c r="Y95" s="22">
        <f t="shared" si="10"/>
        <v>9</v>
      </c>
      <c r="Z95" s="22">
        <f t="shared" si="11"/>
        <v>9</v>
      </c>
      <c r="AA95" s="22">
        <f t="shared" si="12"/>
        <v>2020</v>
      </c>
      <c r="AB95" s="22">
        <f t="shared" si="13"/>
        <v>2020</v>
      </c>
      <c r="AC95" s="22">
        <f t="shared" si="14"/>
        <v>2020</v>
      </c>
      <c r="AD95" s="25" t="e">
        <f>AND(ROUND(O95,2)=O95,ROUND(P95,2)=P95,OR(AND(O95&lt;&gt;0,L95="п"),AND(P95&lt;&gt;0,L95="ф")),ЕФОРМУЛА(X95),ЕФОРМУЛА(Y95),ЕФОРМУЛА(Z95),ЕФОРМУЛА(AA95),ЕФОРМУЛА(AB95),ЕФОРМУЛА(AC95),NOT(ЕФОРМУЛА(O95)),NOT(ЕФОРМУЛА(P95)),M95&lt;&gt;0,N95&lt;&gt;0,OR(YEAR(M95=#REF!),YEAR(M95=#REF!),YEAR(M95=#REF!)),OR(YEAR(N95=#REF!),YEAR(N95=#REF!),YEAR(N95=#REF!)),OR(AND(A95="20. Выдача займов по договору № 1 (в кэш-пул ПАО «Газпром»)",H95="КЭШ-ПУЛ"),AND(A95&lt;&gt;"20. Выдача займов по договору № 1 (в кэш-пул ПАО «Газпром»)",H95&lt;&gt;"КЭШ-ПУЛ")))</f>
        <v>#REF!</v>
      </c>
    </row>
    <row r="96" spans="1:30" ht="15" customHeight="1" x14ac:dyDescent="0.2">
      <c r="A96" s="27" t="s">
        <v>60</v>
      </c>
      <c r="B96" s="27"/>
      <c r="C96" s="2" t="s">
        <v>20</v>
      </c>
      <c r="D96" s="6"/>
      <c r="E96" s="7" t="s">
        <v>2</v>
      </c>
      <c r="F96" s="8"/>
      <c r="G96" s="8"/>
      <c r="H96" s="8"/>
      <c r="I96" s="8"/>
      <c r="J96" s="8"/>
      <c r="K96" s="8"/>
      <c r="L96" s="8" t="s">
        <v>26</v>
      </c>
      <c r="M96" s="9">
        <v>44075</v>
      </c>
      <c r="N96" s="9">
        <v>44075</v>
      </c>
      <c r="O96" s="20">
        <v>2026000</v>
      </c>
      <c r="P96" s="20"/>
      <c r="Q96" s="11"/>
      <c r="R96" s="11"/>
      <c r="S96" s="11"/>
      <c r="T96" s="11"/>
      <c r="U96" s="11"/>
      <c r="X96" s="22" t="e">
        <f>IF(B96="",VLOOKUP(A96,#REF!,2,FALSE),B96)</f>
        <v>#REF!</v>
      </c>
      <c r="Y96" s="22">
        <f t="shared" si="10"/>
        <v>9</v>
      </c>
      <c r="Z96" s="22">
        <f t="shared" si="11"/>
        <v>9</v>
      </c>
      <c r="AA96" s="22">
        <f t="shared" si="12"/>
        <v>2020</v>
      </c>
      <c r="AB96" s="22">
        <f t="shared" si="13"/>
        <v>2020</v>
      </c>
      <c r="AC96" s="22">
        <f t="shared" si="14"/>
        <v>2020</v>
      </c>
      <c r="AD96" s="25" t="e">
        <f>AND(ROUND(O96,2)=O96,ROUND(P96,2)=P96,OR(AND(O96&lt;&gt;0,L96="п"),AND(P96&lt;&gt;0,L96="ф")),ЕФОРМУЛА(X96),ЕФОРМУЛА(Y96),ЕФОРМУЛА(Z96),ЕФОРМУЛА(AA96),ЕФОРМУЛА(AB96),ЕФОРМУЛА(AC96),NOT(ЕФОРМУЛА(O96)),NOT(ЕФОРМУЛА(P96)),M96&lt;&gt;0,N96&lt;&gt;0,OR(YEAR(M96=#REF!),YEAR(M96=#REF!),YEAR(M96=#REF!)),OR(YEAR(N96=#REF!),YEAR(N96=#REF!),YEAR(N96=#REF!)),OR(AND(A96="20. Выдача займов по договору № 1 (в кэш-пул ПАО «Газпром»)",H96="КЭШ-ПУЛ"),AND(A96&lt;&gt;"20. Выдача займов по договору № 1 (в кэш-пул ПАО «Газпром»)",H96&lt;&gt;"КЭШ-ПУЛ")))</f>
        <v>#REF!</v>
      </c>
    </row>
    <row r="97" spans="1:30" ht="15.75" customHeight="1" x14ac:dyDescent="0.2">
      <c r="A97" s="27"/>
      <c r="B97" s="27" t="s">
        <v>45</v>
      </c>
      <c r="C97" s="2" t="s">
        <v>20</v>
      </c>
      <c r="D97" s="6"/>
      <c r="E97" s="7" t="s">
        <v>2</v>
      </c>
      <c r="F97" s="8"/>
      <c r="G97" s="8"/>
      <c r="H97" s="8"/>
      <c r="I97" s="8"/>
      <c r="J97" s="8"/>
      <c r="K97" s="8"/>
      <c r="L97" s="8" t="s">
        <v>26</v>
      </c>
      <c r="M97" s="9">
        <v>44075</v>
      </c>
      <c r="N97" s="9">
        <v>44075</v>
      </c>
      <c r="O97" s="20">
        <v>2572000</v>
      </c>
      <c r="P97" s="20"/>
      <c r="Q97" s="12"/>
      <c r="R97" s="12"/>
      <c r="S97" s="12"/>
      <c r="T97" s="12"/>
      <c r="U97" s="12"/>
      <c r="X97" s="22" t="str">
        <f>IF(B97="",VLOOKUP(A97,#REF!,2,FALSE),B97)</f>
        <v>10.2. Услуги авиатранспорта</v>
      </c>
      <c r="Y97" s="22">
        <f t="shared" si="10"/>
        <v>9</v>
      </c>
      <c r="Z97" s="22">
        <f t="shared" si="11"/>
        <v>9</v>
      </c>
      <c r="AA97" s="22">
        <f t="shared" si="12"/>
        <v>2020</v>
      </c>
      <c r="AB97" s="22">
        <f t="shared" si="13"/>
        <v>2020</v>
      </c>
      <c r="AC97" s="22">
        <f t="shared" si="14"/>
        <v>2020</v>
      </c>
      <c r="AD97" s="25" t="e">
        <f>AND(ROUND(O97,2)=O97,ROUND(P97,2)=P97,OR(AND(O97&lt;&gt;0,L97="п"),AND(P97&lt;&gt;0,L97="ф")),ЕФОРМУЛА(X97),ЕФОРМУЛА(Y97),ЕФОРМУЛА(Z97),ЕФОРМУЛА(AA97),ЕФОРМУЛА(AB97),ЕФОРМУЛА(AC97),NOT(ЕФОРМУЛА(O97)),NOT(ЕФОРМУЛА(P97)),M97&lt;&gt;0,N97&lt;&gt;0,OR(YEAR(M97=#REF!),YEAR(M97=#REF!),YEAR(M97=#REF!)),OR(YEAR(N97=#REF!),YEAR(N97=#REF!),YEAR(N97=#REF!)),OR(AND(A97="20. Выдача займов по договору № 1 (в кэш-пул ПАО «Газпром»)",H97="КЭШ-ПУЛ"),AND(A97&lt;&gt;"20. Выдача займов по договору № 1 (в кэш-пул ПАО «Газпром»)",H97&lt;&gt;"КЭШ-ПУЛ")))</f>
        <v>#REF!</v>
      </c>
    </row>
    <row r="98" spans="1:30" ht="12.6" customHeight="1" x14ac:dyDescent="0.2">
      <c r="A98" s="27" t="s">
        <v>12</v>
      </c>
      <c r="B98" s="27"/>
      <c r="C98" s="2" t="s">
        <v>20</v>
      </c>
      <c r="D98" s="6"/>
      <c r="E98" s="7" t="s">
        <v>2</v>
      </c>
      <c r="F98" s="8"/>
      <c r="G98" s="8"/>
      <c r="H98" s="8"/>
      <c r="I98" s="8"/>
      <c r="J98" s="8"/>
      <c r="K98" s="8"/>
      <c r="L98" s="8" t="s">
        <v>26</v>
      </c>
      <c r="M98" s="9">
        <v>44075</v>
      </c>
      <c r="N98" s="9">
        <v>44075</v>
      </c>
      <c r="O98" s="20">
        <v>278146000</v>
      </c>
      <c r="P98" s="20"/>
      <c r="Q98" s="10"/>
      <c r="R98" s="10"/>
      <c r="S98" s="10"/>
      <c r="T98" s="10"/>
      <c r="U98" s="10"/>
      <c r="X98" s="22" t="e">
        <f>IF(B98="",VLOOKUP(A98,#REF!,2,FALSE),B98)</f>
        <v>#REF!</v>
      </c>
      <c r="Y98" s="22">
        <f t="shared" si="10"/>
        <v>9</v>
      </c>
      <c r="Z98" s="22">
        <f t="shared" si="11"/>
        <v>9</v>
      </c>
      <c r="AA98" s="22">
        <f t="shared" si="12"/>
        <v>2020</v>
      </c>
      <c r="AB98" s="22">
        <f t="shared" si="13"/>
        <v>2020</v>
      </c>
      <c r="AC98" s="22">
        <f t="shared" si="14"/>
        <v>2020</v>
      </c>
      <c r="AD98" s="25" t="e">
        <f>AND(ROUND(O98,2)=O98,ROUND(P98,2)=P98,OR(AND(O98&lt;&gt;0,L98="п"),AND(P98&lt;&gt;0,L98="ф")),ЕФОРМУЛА(X98),ЕФОРМУЛА(Y98),ЕФОРМУЛА(Z98),ЕФОРМУЛА(AA98),ЕФОРМУЛА(AB98),ЕФОРМУЛА(AC98),NOT(ЕФОРМУЛА(O98)),NOT(ЕФОРМУЛА(P98)),M98&lt;&gt;0,N98&lt;&gt;0,OR(YEAR(M98=#REF!),YEAR(M98=#REF!),YEAR(M98=#REF!)),OR(YEAR(N98=#REF!),YEAR(N98=#REF!),YEAR(N98=#REF!)),OR(AND(A98="20. Выдача займов по договору № 1 (в кэш-пул ПАО «Газпром»)",H98="КЭШ-ПУЛ"),AND(A98&lt;&gt;"20. Выдача займов по договору № 1 (в кэш-пул ПАО «Газпром»)",H98&lt;&gt;"КЭШ-ПУЛ")))</f>
        <v>#REF!</v>
      </c>
    </row>
    <row r="99" spans="1:30" ht="12.6" customHeight="1" x14ac:dyDescent="0.2">
      <c r="A99" s="27" t="s">
        <v>63</v>
      </c>
      <c r="B99" s="27"/>
      <c r="C99" s="2" t="s">
        <v>20</v>
      </c>
      <c r="D99" s="6"/>
      <c r="E99" s="7" t="s">
        <v>2</v>
      </c>
      <c r="F99" s="8"/>
      <c r="G99" s="8"/>
      <c r="H99" s="8"/>
      <c r="I99" s="8"/>
      <c r="J99" s="8"/>
      <c r="K99" s="8"/>
      <c r="L99" s="8" t="s">
        <v>26</v>
      </c>
      <c r="M99" s="9">
        <v>44075</v>
      </c>
      <c r="N99" s="9">
        <v>44075</v>
      </c>
      <c r="O99" s="20">
        <v>69520000</v>
      </c>
      <c r="P99" s="20"/>
      <c r="Q99" s="10"/>
      <c r="R99" s="10"/>
      <c r="S99" s="10"/>
      <c r="T99" s="10"/>
      <c r="U99" s="10"/>
      <c r="X99" s="22" t="e">
        <f>IF(B99="",VLOOKUP(A99,#REF!,2,FALSE),B99)</f>
        <v>#REF!</v>
      </c>
      <c r="Y99" s="22">
        <f t="shared" si="10"/>
        <v>9</v>
      </c>
      <c r="Z99" s="22">
        <f t="shared" si="11"/>
        <v>9</v>
      </c>
      <c r="AA99" s="22">
        <f t="shared" si="12"/>
        <v>2020</v>
      </c>
      <c r="AB99" s="22">
        <f t="shared" si="13"/>
        <v>2020</v>
      </c>
      <c r="AC99" s="22">
        <f t="shared" si="14"/>
        <v>2020</v>
      </c>
      <c r="AD99" s="25" t="e">
        <f>AND(ROUND(O99,2)=O99,ROUND(P99,2)=P99,OR(AND(O99&lt;&gt;0,L99="п"),AND(P99&lt;&gt;0,L99="ф")),ЕФОРМУЛА(X99),ЕФОРМУЛА(Y99),ЕФОРМУЛА(Z99),ЕФОРМУЛА(AA99),ЕФОРМУЛА(AB99),ЕФОРМУЛА(AC99),NOT(ЕФОРМУЛА(O99)),NOT(ЕФОРМУЛА(P99)),M99&lt;&gt;0,N99&lt;&gt;0,OR(YEAR(M99=#REF!),YEAR(M99=#REF!),YEAR(M99=#REF!)),OR(YEAR(N99=#REF!),YEAR(N99=#REF!),YEAR(N99=#REF!)),OR(AND(A99="20. Выдача займов по договору № 1 (в кэш-пул ПАО «Газпром»)",H99="КЭШ-ПУЛ"),AND(A99&lt;&gt;"20. Выдача займов по договору № 1 (в кэш-пул ПАО «Газпром»)",H99&lt;&gt;"КЭШ-ПУЛ")))</f>
        <v>#REF!</v>
      </c>
    </row>
    <row r="100" spans="1:30" ht="15" customHeight="1" x14ac:dyDescent="0.2">
      <c r="A100" s="27"/>
      <c r="B100" s="27" t="s">
        <v>44</v>
      </c>
      <c r="C100" s="2" t="s">
        <v>20</v>
      </c>
      <c r="D100" s="6"/>
      <c r="E100" s="7" t="s">
        <v>2</v>
      </c>
      <c r="F100" s="8"/>
      <c r="G100" s="8"/>
      <c r="H100" s="8"/>
      <c r="I100" s="8"/>
      <c r="J100" s="8"/>
      <c r="K100" s="8"/>
      <c r="L100" s="8" t="s">
        <v>26</v>
      </c>
      <c r="M100" s="9">
        <v>44075</v>
      </c>
      <c r="N100" s="9">
        <v>44075</v>
      </c>
      <c r="O100" s="20">
        <v>501000</v>
      </c>
      <c r="P100" s="20"/>
      <c r="Q100" s="12"/>
      <c r="R100" s="12"/>
      <c r="S100" s="12"/>
      <c r="T100" s="12"/>
      <c r="U100" s="12"/>
      <c r="X100" s="22" t="str">
        <f>IF(B100="",VLOOKUP(A100,#REF!,2,FALSE),B100)</f>
        <v>10.1. Услуги автотранспорта</v>
      </c>
      <c r="Y100" s="22">
        <f t="shared" si="10"/>
        <v>9</v>
      </c>
      <c r="Z100" s="22">
        <f t="shared" si="11"/>
        <v>9</v>
      </c>
      <c r="AA100" s="22">
        <f t="shared" si="12"/>
        <v>2020</v>
      </c>
      <c r="AB100" s="22">
        <f t="shared" si="13"/>
        <v>2020</v>
      </c>
      <c r="AC100" s="22">
        <f t="shared" si="14"/>
        <v>2020</v>
      </c>
      <c r="AD100" s="25" t="e">
        <f>AND(ROUND(O100,2)=O100,ROUND(P100,2)=P100,OR(AND(O100&lt;&gt;0,L100="п"),AND(P100&lt;&gt;0,L100="ф")),ЕФОРМУЛА(X100),ЕФОРМУЛА(Y100),ЕФОРМУЛА(Z100),ЕФОРМУЛА(AA100),ЕФОРМУЛА(AB100),ЕФОРМУЛА(AC100),NOT(ЕФОРМУЛА(O100)),NOT(ЕФОРМУЛА(P100)),M100&lt;&gt;0,N100&lt;&gt;0,OR(YEAR(M100=#REF!),YEAR(M100=#REF!),YEAR(M100=#REF!)),OR(YEAR(N100=#REF!),YEAR(N100=#REF!),YEAR(N100=#REF!)),OR(AND(A100="20. Выдача займов по договору № 1 (в кэш-пул ПАО «Газпром»)",H100="КЭШ-ПУЛ"),AND(A100&lt;&gt;"20. Выдача займов по договору № 1 (в кэш-пул ПАО «Газпром»)",H100&lt;&gt;"КЭШ-ПУЛ")))</f>
        <v>#REF!</v>
      </c>
    </row>
    <row r="101" spans="1:30" ht="12.6" customHeight="1" x14ac:dyDescent="0.2">
      <c r="A101" s="33" t="s">
        <v>40</v>
      </c>
      <c r="B101" s="27" t="s">
        <v>13</v>
      </c>
      <c r="C101" s="2" t="s">
        <v>20</v>
      </c>
      <c r="D101" s="6"/>
      <c r="E101" s="7" t="s">
        <v>2</v>
      </c>
      <c r="F101" s="8"/>
      <c r="G101" s="8"/>
      <c r="H101" s="8"/>
      <c r="I101" s="8"/>
      <c r="J101" s="8"/>
      <c r="K101" s="8"/>
      <c r="L101" s="8" t="s">
        <v>26</v>
      </c>
      <c r="M101" s="9">
        <v>44075</v>
      </c>
      <c r="N101" s="9">
        <v>44075</v>
      </c>
      <c r="O101" s="20">
        <v>403195000</v>
      </c>
      <c r="P101" s="20"/>
      <c r="Q101" s="12" t="s">
        <v>137</v>
      </c>
      <c r="R101" s="12"/>
      <c r="S101" s="12"/>
      <c r="T101" s="12"/>
      <c r="U101" s="12"/>
      <c r="X101" s="22" t="str">
        <f>IF(B101="",VLOOKUP(A101,#REF!,2,FALSE),B101)</f>
        <v>04. Капремонт внешними подрядчиками</v>
      </c>
      <c r="Y101" s="22">
        <f t="shared" si="10"/>
        <v>9</v>
      </c>
      <c r="Z101" s="22">
        <f t="shared" si="11"/>
        <v>9</v>
      </c>
      <c r="AA101" s="22">
        <f t="shared" si="12"/>
        <v>2020</v>
      </c>
      <c r="AB101" s="22">
        <f t="shared" si="13"/>
        <v>2020</v>
      </c>
      <c r="AC101" s="22">
        <f t="shared" si="14"/>
        <v>2020</v>
      </c>
      <c r="AD101" s="25" t="e">
        <f>AND(ROUND(O101,2)=O101,ROUND(P101,2)=P101,OR(AND(O101&lt;&gt;0,L101="п"),AND(P101&lt;&gt;0,L101="ф")),ЕФОРМУЛА(X101),ЕФОРМУЛА(Y101),ЕФОРМУЛА(Z101),ЕФОРМУЛА(AA101),ЕФОРМУЛА(AB101),ЕФОРМУЛА(AC101),NOT(ЕФОРМУЛА(O101)),NOT(ЕФОРМУЛА(P101)),M101&lt;&gt;0,N101&lt;&gt;0,OR(YEAR(M101=#REF!),YEAR(M101=#REF!),YEAR(M101=#REF!)),OR(YEAR(N101=#REF!),YEAR(N101=#REF!),YEAR(N101=#REF!)),OR(AND(A101="20. Выдача займов по договору № 1 (в кэш-пул ПАО «Газпром»)",H101="КЭШ-ПУЛ"),AND(A101&lt;&gt;"20. Выдача займов по договору № 1 (в кэш-пул ПАО «Газпром»)",H101&lt;&gt;"КЭШ-ПУЛ")))</f>
        <v>#REF!</v>
      </c>
    </row>
    <row r="102" spans="1:30" ht="12.6" customHeight="1" x14ac:dyDescent="0.2">
      <c r="A102" s="8" t="s">
        <v>59</v>
      </c>
      <c r="B102" s="8"/>
      <c r="C102" s="2" t="s">
        <v>20</v>
      </c>
      <c r="D102" s="6"/>
      <c r="E102" s="7" t="s">
        <v>2</v>
      </c>
      <c r="F102" s="8"/>
      <c r="G102" s="8"/>
      <c r="H102" s="8"/>
      <c r="I102" s="8"/>
      <c r="J102" s="8"/>
      <c r="K102" s="8"/>
      <c r="L102" s="8" t="s">
        <v>26</v>
      </c>
      <c r="M102" s="9">
        <v>44075</v>
      </c>
      <c r="N102" s="9">
        <v>44075</v>
      </c>
      <c r="O102" s="20">
        <v>237422000</v>
      </c>
      <c r="P102" s="20"/>
      <c r="Q102" s="11"/>
      <c r="R102" s="11"/>
      <c r="S102" s="11"/>
      <c r="T102" s="11"/>
      <c r="U102" s="11"/>
      <c r="X102" s="22" t="e">
        <f>IF(B102="",VLOOKUP(A102,#REF!,2,FALSE),B102)</f>
        <v>#REF!</v>
      </c>
      <c r="Y102" s="22">
        <f t="shared" si="10"/>
        <v>9</v>
      </c>
      <c r="Z102" s="22">
        <f t="shared" si="11"/>
        <v>9</v>
      </c>
      <c r="AA102" s="22">
        <f t="shared" si="12"/>
        <v>2020</v>
      </c>
      <c r="AB102" s="22">
        <f t="shared" si="13"/>
        <v>2020</v>
      </c>
      <c r="AC102" s="22">
        <f t="shared" si="14"/>
        <v>2020</v>
      </c>
      <c r="AD102" s="25" t="e">
        <f>AND(ROUND(O102,2)=O102,ROUND(P102,2)=P102,OR(AND(O102&lt;&gt;0,L102="п"),AND(P102&lt;&gt;0,L102="ф")),ЕФОРМУЛА(X102),ЕФОРМУЛА(Y102),ЕФОРМУЛА(Z102),ЕФОРМУЛА(AA102),ЕФОРМУЛА(AB102),ЕФОРМУЛА(AC102),NOT(ЕФОРМУЛА(O102)),NOT(ЕФОРМУЛА(P102)),M102&lt;&gt;0,N102&lt;&gt;0,OR(YEAR(M102=#REF!),YEAR(M102=#REF!),YEAR(M102=#REF!)),OR(YEAR(N102=#REF!),YEAR(N102=#REF!),YEAR(N102=#REF!)),OR(AND(A102="20. Выдача займов по договору № 1 (в кэш-пул ПАО «Газпром»)",H102="КЭШ-ПУЛ"),AND(A102&lt;&gt;"20. Выдача займов по договору № 1 (в кэш-пул ПАО «Газпром»)",H102&lt;&gt;"КЭШ-ПУЛ")))</f>
        <v>#REF!</v>
      </c>
    </row>
    <row r="103" spans="1:30" ht="12.6" customHeight="1" x14ac:dyDescent="0.2">
      <c r="A103" s="8" t="s">
        <v>8</v>
      </c>
      <c r="B103" s="8"/>
      <c r="C103" s="2" t="s">
        <v>20</v>
      </c>
      <c r="D103" s="6"/>
      <c r="E103" s="7" t="s">
        <v>2</v>
      </c>
      <c r="F103" s="8"/>
      <c r="G103" s="8"/>
      <c r="H103" s="8"/>
      <c r="I103" s="8"/>
      <c r="J103" s="8"/>
      <c r="K103" s="8"/>
      <c r="L103" s="8" t="s">
        <v>26</v>
      </c>
      <c r="M103" s="9">
        <v>44075</v>
      </c>
      <c r="N103" s="9">
        <v>44075</v>
      </c>
      <c r="O103" s="20">
        <v>1681000</v>
      </c>
      <c r="P103" s="20"/>
      <c r="Q103" s="11"/>
      <c r="R103" s="11"/>
      <c r="S103" s="11"/>
      <c r="T103" s="11"/>
      <c r="U103" s="11"/>
      <c r="X103" s="22" t="e">
        <f>IF(B103="",VLOOKUP(A103,#REF!,2,FALSE),B103)</f>
        <v>#REF!</v>
      </c>
      <c r="Y103" s="22">
        <f t="shared" si="10"/>
        <v>9</v>
      </c>
      <c r="Z103" s="22">
        <f t="shared" si="11"/>
        <v>9</v>
      </c>
      <c r="AA103" s="22">
        <f t="shared" si="12"/>
        <v>2020</v>
      </c>
      <c r="AB103" s="22">
        <f t="shared" si="13"/>
        <v>2020</v>
      </c>
      <c r="AC103" s="22">
        <f t="shared" si="14"/>
        <v>2020</v>
      </c>
      <c r="AD103" s="25" t="e">
        <f>AND(ROUND(O103,2)=O103,ROUND(P103,2)=P103,OR(AND(O103&lt;&gt;0,L103="п"),AND(P103&lt;&gt;0,L103="ф")),ЕФОРМУЛА(X103),ЕФОРМУЛА(Y103),ЕФОРМУЛА(Z103),ЕФОРМУЛА(AA103),ЕФОРМУЛА(AB103),ЕФОРМУЛА(AC103),NOT(ЕФОРМУЛА(O103)),NOT(ЕФОРМУЛА(P103)),M103&lt;&gt;0,N103&lt;&gt;0,OR(YEAR(M103=#REF!),YEAR(M103=#REF!),YEAR(M103=#REF!)),OR(YEAR(N103=#REF!),YEAR(N103=#REF!),YEAR(N103=#REF!)),OR(AND(A103="20. Выдача займов по договору № 1 (в кэш-пул ПАО «Газпром»)",H103="КЭШ-ПУЛ"),AND(A103&lt;&gt;"20. Выдача займов по договору № 1 (в кэш-пул ПАО «Газпром»)",H103&lt;&gt;"КЭШ-ПУЛ")))</f>
        <v>#REF!</v>
      </c>
    </row>
    <row r="104" spans="1:30" ht="12.6" customHeight="1" x14ac:dyDescent="0.2">
      <c r="A104" s="8" t="s">
        <v>42</v>
      </c>
      <c r="B104" s="8"/>
      <c r="C104" s="2" t="s">
        <v>20</v>
      </c>
      <c r="D104" s="6"/>
      <c r="E104" s="7" t="s">
        <v>2</v>
      </c>
      <c r="F104" s="8"/>
      <c r="G104" s="8"/>
      <c r="H104" s="8"/>
      <c r="I104" s="8"/>
      <c r="J104" s="8"/>
      <c r="K104" s="8"/>
      <c r="L104" s="8" t="s">
        <v>26</v>
      </c>
      <c r="M104" s="9">
        <v>44075</v>
      </c>
      <c r="N104" s="9">
        <v>44075</v>
      </c>
      <c r="O104" s="20">
        <v>4995000</v>
      </c>
      <c r="P104" s="20"/>
      <c r="Q104" s="11"/>
      <c r="R104" s="11"/>
      <c r="S104" s="11"/>
      <c r="T104" s="11"/>
      <c r="U104" s="11"/>
      <c r="X104" s="22" t="e">
        <f>IF(B104="",VLOOKUP(A104,#REF!,2,FALSE),B104)</f>
        <v>#REF!</v>
      </c>
      <c r="Y104" s="22">
        <f t="shared" si="10"/>
        <v>9</v>
      </c>
      <c r="Z104" s="22">
        <f t="shared" si="11"/>
        <v>9</v>
      </c>
      <c r="AA104" s="22">
        <f t="shared" si="12"/>
        <v>2020</v>
      </c>
      <c r="AB104" s="22">
        <f t="shared" si="13"/>
        <v>2020</v>
      </c>
      <c r="AC104" s="22">
        <f t="shared" si="14"/>
        <v>2020</v>
      </c>
      <c r="AD104" s="25" t="e">
        <f>AND(ROUND(O104,2)=O104,ROUND(P104,2)=P104,OR(AND(O104&lt;&gt;0,L104="п"),AND(P104&lt;&gt;0,L104="ф")),ЕФОРМУЛА(X104),ЕФОРМУЛА(Y104),ЕФОРМУЛА(Z104),ЕФОРМУЛА(AA104),ЕФОРМУЛА(AB104),ЕФОРМУЛА(AC104),NOT(ЕФОРМУЛА(O104)),NOT(ЕФОРМУЛА(P104)),M104&lt;&gt;0,N104&lt;&gt;0,OR(YEAR(M104=#REF!),YEAR(M104=#REF!),YEAR(M104=#REF!)),OR(YEAR(N104=#REF!),YEAR(N104=#REF!),YEAR(N104=#REF!)),OR(AND(A104="20. Выдача займов по договору № 1 (в кэш-пул ПАО «Газпром»)",H104="КЭШ-ПУЛ"),AND(A104&lt;&gt;"20. Выдача займов по договору № 1 (в кэш-пул ПАО «Газпром»)",H104&lt;&gt;"КЭШ-ПУЛ")))</f>
        <v>#REF!</v>
      </c>
    </row>
    <row r="105" spans="1:30" ht="12.6" customHeight="1" x14ac:dyDescent="0.2">
      <c r="A105" s="8" t="s">
        <v>41</v>
      </c>
      <c r="B105" s="8"/>
      <c r="C105" s="2" t="s">
        <v>20</v>
      </c>
      <c r="D105" s="6"/>
      <c r="E105" s="7" t="s">
        <v>2</v>
      </c>
      <c r="F105" s="8"/>
      <c r="G105" s="8"/>
      <c r="H105" s="8"/>
      <c r="I105" s="8"/>
      <c r="J105" s="8"/>
      <c r="K105" s="8"/>
      <c r="L105" s="8" t="s">
        <v>26</v>
      </c>
      <c r="M105" s="9">
        <v>44075</v>
      </c>
      <c r="N105" s="9">
        <v>44075</v>
      </c>
      <c r="O105" s="20">
        <v>433928000</v>
      </c>
      <c r="P105" s="20"/>
      <c r="Q105" s="11"/>
      <c r="R105" s="11"/>
      <c r="S105" s="11"/>
      <c r="T105" s="11"/>
      <c r="U105" s="11"/>
      <c r="X105" s="22" t="e">
        <f>IF(B105="",VLOOKUP(A105,#REF!,2,FALSE),B105)</f>
        <v>#REF!</v>
      </c>
      <c r="Y105" s="22">
        <f t="shared" si="10"/>
        <v>9</v>
      </c>
      <c r="Z105" s="22">
        <f t="shared" si="11"/>
        <v>9</v>
      </c>
      <c r="AA105" s="22">
        <f t="shared" si="12"/>
        <v>2020</v>
      </c>
      <c r="AB105" s="22">
        <f t="shared" si="13"/>
        <v>2020</v>
      </c>
      <c r="AC105" s="22">
        <f t="shared" si="14"/>
        <v>2020</v>
      </c>
      <c r="AD105" s="25" t="e">
        <f>AND(ROUND(O105,2)=O105,ROUND(P105,2)=P105,OR(AND(O105&lt;&gt;0,L105="п"),AND(P105&lt;&gt;0,L105="ф")),ЕФОРМУЛА(X105),ЕФОРМУЛА(Y105),ЕФОРМУЛА(Z105),ЕФОРМУЛА(AA105),ЕФОРМУЛА(AB105),ЕФОРМУЛА(AC105),NOT(ЕФОРМУЛА(O105)),NOT(ЕФОРМУЛА(P105)),M105&lt;&gt;0,N105&lt;&gt;0,OR(YEAR(M105=#REF!),YEAR(M105=#REF!),YEAR(M105=#REF!)),OR(YEAR(N105=#REF!),YEAR(N105=#REF!),YEAR(N105=#REF!)),OR(AND(A105="20. Выдача займов по договору № 1 (в кэш-пул ПАО «Газпром»)",H105="КЭШ-ПУЛ"),AND(A105&lt;&gt;"20. Выдача займов по договору № 1 (в кэш-пул ПАО «Газпром»)",H105&lt;&gt;"КЭШ-ПУЛ")))</f>
        <v>#REF!</v>
      </c>
    </row>
    <row r="106" spans="1:30" ht="12.6" customHeight="1" x14ac:dyDescent="0.2">
      <c r="A106" s="8"/>
      <c r="B106" s="8" t="s">
        <v>9</v>
      </c>
      <c r="C106" s="2" t="s">
        <v>20</v>
      </c>
      <c r="D106" s="6"/>
      <c r="E106" s="7" t="s">
        <v>2</v>
      </c>
      <c r="F106" s="8"/>
      <c r="G106" s="8"/>
      <c r="H106" s="8"/>
      <c r="I106" s="8"/>
      <c r="J106" s="8"/>
      <c r="K106" s="8"/>
      <c r="L106" s="8" t="s">
        <v>26</v>
      </c>
      <c r="M106" s="9">
        <v>44075</v>
      </c>
      <c r="N106" s="9">
        <v>44075</v>
      </c>
      <c r="O106" s="20">
        <v>20339000</v>
      </c>
      <c r="P106" s="20"/>
      <c r="Q106" s="11"/>
      <c r="R106" s="11"/>
      <c r="S106" s="11"/>
      <c r="T106" s="11"/>
      <c r="U106" s="11"/>
      <c r="X106" s="22" t="str">
        <f>IF(B106="",VLOOKUP(A106,#REF!,2,FALSE),B106)</f>
        <v>12. Страхование</v>
      </c>
      <c r="Y106" s="22">
        <f t="shared" si="10"/>
        <v>9</v>
      </c>
      <c r="Z106" s="22">
        <f t="shared" si="11"/>
        <v>9</v>
      </c>
      <c r="AA106" s="22">
        <f t="shared" si="12"/>
        <v>2020</v>
      </c>
      <c r="AB106" s="22">
        <f t="shared" si="13"/>
        <v>2020</v>
      </c>
      <c r="AC106" s="22">
        <f t="shared" si="14"/>
        <v>2020</v>
      </c>
      <c r="AD106" s="25" t="e">
        <f>AND(ROUND(O106,2)=O106,ROUND(P106,2)=P106,OR(AND(O106&lt;&gt;0,L106="п"),AND(P106&lt;&gt;0,L106="ф")),ЕФОРМУЛА(X106),ЕФОРМУЛА(Y106),ЕФОРМУЛА(Z106),ЕФОРМУЛА(AA106),ЕФОРМУЛА(AB106),ЕФОРМУЛА(AC106),NOT(ЕФОРМУЛА(O106)),NOT(ЕФОРМУЛА(P106)),M106&lt;&gt;0,N106&lt;&gt;0,OR(YEAR(M106=#REF!),YEAR(M106=#REF!),YEAR(M106=#REF!)),OR(YEAR(N106=#REF!),YEAR(N106=#REF!),YEAR(N106=#REF!)),OR(AND(A106="20. Выдача займов по договору № 1 (в кэш-пул ПАО «Газпром»)",H106="КЭШ-ПУЛ"),AND(A106&lt;&gt;"20. Выдача займов по договору № 1 (в кэш-пул ПАО «Газпром»)",H106&lt;&gt;"КЭШ-ПУЛ")))</f>
        <v>#REF!</v>
      </c>
    </row>
    <row r="107" spans="1:30" ht="12.6" customHeight="1" x14ac:dyDescent="0.2">
      <c r="A107" s="27" t="s">
        <v>11</v>
      </c>
      <c r="B107" s="27"/>
      <c r="C107" s="2" t="s">
        <v>19</v>
      </c>
      <c r="D107" s="6" t="s">
        <v>0</v>
      </c>
      <c r="E107" s="7" t="s">
        <v>2</v>
      </c>
      <c r="F107" s="8"/>
      <c r="G107" s="8"/>
      <c r="H107" s="8"/>
      <c r="I107" s="8"/>
      <c r="J107" s="8"/>
      <c r="K107" s="8"/>
      <c r="L107" s="8" t="s">
        <v>26</v>
      </c>
      <c r="M107" s="9">
        <v>44075</v>
      </c>
      <c r="N107" s="9">
        <v>44075</v>
      </c>
      <c r="O107" s="20">
        <v>19160000</v>
      </c>
      <c r="P107" s="20"/>
      <c r="Q107" s="29"/>
      <c r="R107" s="12"/>
      <c r="S107" s="12"/>
      <c r="T107" s="12"/>
      <c r="U107" s="12"/>
      <c r="X107" s="22" t="e">
        <f>IF(B107="",VLOOKUP(A107,#REF!,2,FALSE),B107)</f>
        <v>#REF!</v>
      </c>
      <c r="Y107" s="22">
        <f t="shared" si="10"/>
        <v>9</v>
      </c>
      <c r="Z107" s="22">
        <f t="shared" si="11"/>
        <v>9</v>
      </c>
      <c r="AA107" s="22">
        <f t="shared" si="12"/>
        <v>2020</v>
      </c>
      <c r="AB107" s="22">
        <f t="shared" si="13"/>
        <v>2020</v>
      </c>
      <c r="AC107" s="22">
        <f t="shared" si="14"/>
        <v>2020</v>
      </c>
      <c r="AD107" s="25" t="e">
        <f>AND(ROUND(O107,2)=O107,ROUND(P107,2)=P107,OR(AND(O107&lt;&gt;0,L107="п"),AND(P107&lt;&gt;0,L107="ф")),ЕФОРМУЛА(X107),ЕФОРМУЛА(Y107),ЕФОРМУЛА(Z107),ЕФОРМУЛА(AA107),ЕФОРМУЛА(AB107),ЕФОРМУЛА(AC107),NOT(ЕФОРМУЛА(O107)),NOT(ЕФОРМУЛА(P107)),M107&lt;&gt;0,N107&lt;&gt;0,OR(YEAR(M107=#REF!),YEAR(M107=#REF!),YEAR(M107=#REF!)),OR(YEAR(N107=#REF!),YEAR(N107=#REF!),YEAR(N107=#REF!)),OR(AND(A107="20. Выдача займов по договору № 1 (в кэш-пул ПАО «Газпром»)",H107="КЭШ-ПУЛ"),AND(A107&lt;&gt;"20. Выдача займов по договору № 1 (в кэш-пул ПАО «Газпром»)",H107&lt;&gt;"КЭШ-ПУЛ")))</f>
        <v>#REF!</v>
      </c>
    </row>
    <row r="108" spans="1:30" ht="12.6" customHeight="1" x14ac:dyDescent="0.2">
      <c r="A108" s="27" t="s">
        <v>16</v>
      </c>
      <c r="B108" s="27"/>
      <c r="C108" s="2" t="s">
        <v>19</v>
      </c>
      <c r="D108" s="6" t="s">
        <v>0</v>
      </c>
      <c r="E108" s="7" t="s">
        <v>2</v>
      </c>
      <c r="F108" s="8"/>
      <c r="G108" s="8"/>
      <c r="H108" s="8"/>
      <c r="I108" s="8"/>
      <c r="J108" s="8"/>
      <c r="K108" s="8"/>
      <c r="L108" s="8" t="s">
        <v>26</v>
      </c>
      <c r="M108" s="9">
        <v>44075</v>
      </c>
      <c r="N108" s="9">
        <v>44075</v>
      </c>
      <c r="O108" s="20">
        <v>346000000</v>
      </c>
      <c r="P108" s="20"/>
      <c r="Q108" s="11"/>
      <c r="R108" s="11"/>
      <c r="S108" s="11"/>
      <c r="T108" s="11"/>
      <c r="U108" s="11"/>
      <c r="X108" s="22" t="e">
        <f>IF(B108="",VLOOKUP(A108,#REF!,2,FALSE),B108)</f>
        <v>#REF!</v>
      </c>
      <c r="Y108" s="22">
        <f t="shared" si="10"/>
        <v>9</v>
      </c>
      <c r="Z108" s="22">
        <f t="shared" si="11"/>
        <v>9</v>
      </c>
      <c r="AA108" s="22">
        <f t="shared" si="12"/>
        <v>2020</v>
      </c>
      <c r="AB108" s="22">
        <f t="shared" si="13"/>
        <v>2020</v>
      </c>
      <c r="AC108" s="22">
        <f t="shared" si="14"/>
        <v>2020</v>
      </c>
      <c r="AD108" s="25" t="e">
        <f>AND(ROUND(O108,2)=O108,ROUND(P108,2)=P108,OR(AND(O108&lt;&gt;0,L108="п"),AND(P108&lt;&gt;0,L108="ф")),ЕФОРМУЛА(X108),ЕФОРМУЛА(Y108),ЕФОРМУЛА(Z108),ЕФОРМУЛА(AA108),ЕФОРМУЛА(AB108),ЕФОРМУЛА(AC108),NOT(ЕФОРМУЛА(O108)),NOT(ЕФОРМУЛА(P108)),M108&lt;&gt;0,N108&lt;&gt;0,OR(YEAR(M108=#REF!),YEAR(M108=#REF!),YEAR(M108=#REF!)),OR(YEAR(N108=#REF!),YEAR(N108=#REF!),YEAR(N108=#REF!)),OR(AND(A108="20. Выдача займов по договору № 1 (в кэш-пул ПАО «Газпром»)",H108="КЭШ-ПУЛ"),AND(A108&lt;&gt;"20. Выдача займов по договору № 1 (в кэш-пул ПАО «Газпром»)",H108&lt;&gt;"КЭШ-ПУЛ")))</f>
        <v>#REF!</v>
      </c>
    </row>
    <row r="109" spans="1:30" ht="15" customHeight="1" x14ac:dyDescent="0.2">
      <c r="A109" s="8" t="s">
        <v>64</v>
      </c>
      <c r="B109" s="8"/>
      <c r="C109" s="2" t="s">
        <v>19</v>
      </c>
      <c r="D109" s="6" t="s">
        <v>0</v>
      </c>
      <c r="E109" s="7" t="s">
        <v>1</v>
      </c>
      <c r="F109" s="8"/>
      <c r="G109" s="8"/>
      <c r="H109" s="8"/>
      <c r="I109" s="8"/>
      <c r="J109" s="8"/>
      <c r="K109" s="8"/>
      <c r="L109" s="8" t="s">
        <v>26</v>
      </c>
      <c r="M109" s="9">
        <v>44074</v>
      </c>
      <c r="N109" s="9">
        <v>44074</v>
      </c>
      <c r="O109" s="20">
        <v>2030530000</v>
      </c>
      <c r="P109" s="20"/>
      <c r="Q109" s="29"/>
      <c r="R109" s="12"/>
      <c r="S109" s="12"/>
      <c r="T109" s="12"/>
      <c r="U109" s="12"/>
      <c r="X109" s="22" t="e">
        <f>IF(B109="",VLOOKUP(A109,#REF!,2,FALSE),B109)</f>
        <v>#REF!</v>
      </c>
      <c r="Y109" s="22">
        <f t="shared" si="10"/>
        <v>8</v>
      </c>
      <c r="Z109" s="22">
        <f t="shared" si="11"/>
        <v>8</v>
      </c>
      <c r="AA109" s="22">
        <f t="shared" si="12"/>
        <v>2020</v>
      </c>
      <c r="AB109" s="22">
        <f t="shared" si="13"/>
        <v>2020</v>
      </c>
      <c r="AC109" s="22">
        <f t="shared" si="14"/>
        <v>2020</v>
      </c>
      <c r="AD109" s="25" t="e">
        <f>AND(ROUND(O109,2)=O109,ROUND(P109,2)=P109,OR(AND(O109&lt;&gt;0,L109="п"),AND(P109&lt;&gt;0,L109="ф")),ЕФОРМУЛА(X109),ЕФОРМУЛА(Y109),ЕФОРМУЛА(Z109),ЕФОРМУЛА(AA109),ЕФОРМУЛА(AB109),ЕФОРМУЛА(AC109),NOT(ЕФОРМУЛА(O109)),NOT(ЕФОРМУЛА(P109)),M109&lt;&gt;0,N109&lt;&gt;0,OR(YEAR(M109=#REF!),YEAR(M109=#REF!),YEAR(M109=#REF!)),OR(YEAR(N109=#REF!),YEAR(N109=#REF!),YEAR(N109=#REF!)),OR(AND(A109="20. Выдача займов по договору № 1 (в кэш-пул ПАО «Газпром»)",H109="КЭШ-ПУЛ"),AND(A109&lt;&gt;"20. Выдача займов по договору № 1 (в кэш-пул ПАО «Газпром»)",H109&lt;&gt;"КЭШ-ПУЛ")))</f>
        <v>#REF!</v>
      </c>
    </row>
    <row r="110" spans="1:30" ht="15" customHeight="1" x14ac:dyDescent="0.2">
      <c r="A110" s="27" t="s">
        <v>60</v>
      </c>
      <c r="B110" s="27"/>
      <c r="C110" s="2" t="s">
        <v>20</v>
      </c>
      <c r="D110" s="6"/>
      <c r="E110" s="7" t="s">
        <v>2</v>
      </c>
      <c r="F110" s="8"/>
      <c r="G110" s="8"/>
      <c r="H110" s="8"/>
      <c r="I110" s="8"/>
      <c r="J110" s="8"/>
      <c r="K110" s="8"/>
      <c r="L110" s="8" t="s">
        <v>27</v>
      </c>
      <c r="M110" s="9">
        <v>44057</v>
      </c>
      <c r="N110" s="9">
        <v>44068</v>
      </c>
      <c r="O110" s="20"/>
      <c r="P110" s="20">
        <v>2948000</v>
      </c>
      <c r="Q110" s="11"/>
      <c r="R110" s="11"/>
      <c r="S110" s="11"/>
      <c r="T110" s="11"/>
      <c r="U110" s="11"/>
      <c r="X110" s="22" t="e">
        <f>IF(B110="",VLOOKUP(A110,#REF!,2,FALSE),B110)</f>
        <v>#REF!</v>
      </c>
      <c r="Y110" s="22">
        <f t="shared" si="10"/>
        <v>8</v>
      </c>
      <c r="Z110" s="22">
        <f t="shared" si="11"/>
        <v>8</v>
      </c>
      <c r="AA110" s="22">
        <f t="shared" si="12"/>
        <v>2020</v>
      </c>
      <c r="AB110" s="22">
        <f t="shared" si="13"/>
        <v>2020</v>
      </c>
      <c r="AC110" s="22">
        <f t="shared" si="14"/>
        <v>2020</v>
      </c>
      <c r="AD110" s="25" t="e">
        <f>AND(ROUND(O110,2)=O110,ROUND(P110,2)=P110,OR(AND(O110&lt;&gt;0,L110="п"),AND(P110&lt;&gt;0,L110="ф")),ЕФОРМУЛА(X110),ЕФОРМУЛА(Y110),ЕФОРМУЛА(Z110),ЕФОРМУЛА(AA110),ЕФОРМУЛА(AB110),ЕФОРМУЛА(AC110),NOT(ЕФОРМУЛА(O110)),NOT(ЕФОРМУЛА(P110)),M110&lt;&gt;0,N110&lt;&gt;0,OR(YEAR(M110=#REF!),YEAR(M110=#REF!),YEAR(M110=#REF!)),OR(YEAR(N110=#REF!),YEAR(N110=#REF!),YEAR(N110=#REF!)),OR(AND(A110="20. Выдача займов по договору № 1 (в кэш-пул ПАО «Газпром»)",H110="КЭШ-ПУЛ"),AND(A110&lt;&gt;"20. Выдача займов по договору № 1 (в кэш-пул ПАО «Газпром»)",H110&lt;&gt;"КЭШ-ПУЛ")))</f>
        <v>#REF!</v>
      </c>
    </row>
    <row r="111" spans="1:30" ht="15" customHeight="1" x14ac:dyDescent="0.2">
      <c r="A111" s="27"/>
      <c r="B111" s="27" t="s">
        <v>62</v>
      </c>
      <c r="C111" s="2" t="s">
        <v>19</v>
      </c>
      <c r="D111" s="6" t="s">
        <v>0</v>
      </c>
      <c r="E111" s="7" t="s">
        <v>2</v>
      </c>
      <c r="F111" s="8"/>
      <c r="G111" s="8"/>
      <c r="H111" s="8"/>
      <c r="I111" s="8"/>
      <c r="J111" s="8"/>
      <c r="K111" s="8"/>
      <c r="L111" s="8" t="s">
        <v>26</v>
      </c>
      <c r="M111" s="9">
        <v>44044</v>
      </c>
      <c r="N111" s="9">
        <v>44044</v>
      </c>
      <c r="O111" s="20">
        <v>76000000</v>
      </c>
      <c r="P111" s="20"/>
      <c r="Q111" s="11"/>
      <c r="R111" s="11"/>
      <c r="S111" s="11"/>
      <c r="T111" s="11"/>
      <c r="U111" s="11"/>
      <c r="X111" s="22" t="str">
        <f>IF(B111="",VLOOKUP(A111,#REF!,2,FALSE),B111)</f>
        <v>03. Налоги</v>
      </c>
      <c r="Y111" s="22">
        <f t="shared" si="10"/>
        <v>8</v>
      </c>
      <c r="Z111" s="22">
        <f t="shared" si="11"/>
        <v>8</v>
      </c>
      <c r="AA111" s="22">
        <f t="shared" si="12"/>
        <v>2020</v>
      </c>
      <c r="AB111" s="22">
        <f t="shared" si="13"/>
        <v>2020</v>
      </c>
      <c r="AC111" s="22">
        <f t="shared" si="14"/>
        <v>2020</v>
      </c>
      <c r="AD111" s="25" t="e">
        <f>AND(ROUND(O111,2)=O111,ROUND(P111,2)=P111,OR(AND(O111&lt;&gt;0,L111="п"),AND(P111&lt;&gt;0,L111="ф")),ЕФОРМУЛА(X111),ЕФОРМУЛА(Y111),ЕФОРМУЛА(Z111),ЕФОРМУЛА(AA111),ЕФОРМУЛА(AB111),ЕФОРМУЛА(AC111),NOT(ЕФОРМУЛА(O111)),NOT(ЕФОРМУЛА(P111)),M111&lt;&gt;0,N111&lt;&gt;0,OR(YEAR(M111=#REF!),YEAR(M111=#REF!),YEAR(M111=#REF!)),OR(YEAR(N111=#REF!),YEAR(N111=#REF!),YEAR(N111=#REF!)),OR(AND(A111="20. Выдача займов по договору № 1 (в кэш-пул ПАО «Газпром»)",H111="КЭШ-ПУЛ"),AND(A111&lt;&gt;"20. Выдача займов по договору № 1 (в кэш-пул ПАО «Газпром»)",H111&lt;&gt;"КЭШ-ПУЛ")))</f>
        <v>#REF!</v>
      </c>
    </row>
    <row r="112" spans="1:30" ht="15" customHeight="1" x14ac:dyDescent="0.2">
      <c r="A112" s="27" t="s">
        <v>60</v>
      </c>
      <c r="B112" s="27"/>
      <c r="C112" s="2" t="s">
        <v>19</v>
      </c>
      <c r="D112" s="6" t="s">
        <v>0</v>
      </c>
      <c r="E112" s="7" t="s">
        <v>2</v>
      </c>
      <c r="F112" s="8"/>
      <c r="G112" s="8"/>
      <c r="H112" s="8"/>
      <c r="I112" s="8"/>
      <c r="J112" s="8"/>
      <c r="K112" s="8"/>
      <c r="L112" s="8" t="s">
        <v>26</v>
      </c>
      <c r="M112" s="9">
        <v>44044</v>
      </c>
      <c r="N112" s="9">
        <v>44044</v>
      </c>
      <c r="O112" s="20">
        <v>2700000</v>
      </c>
      <c r="P112" s="20"/>
      <c r="Q112" s="11"/>
      <c r="R112" s="11"/>
      <c r="S112" s="11"/>
      <c r="T112" s="11"/>
      <c r="U112" s="11"/>
      <c r="X112" s="22" t="e">
        <f>IF(B112="",VLOOKUP(A112,#REF!,2,FALSE),B112)</f>
        <v>#REF!</v>
      </c>
      <c r="Y112" s="22">
        <f t="shared" si="10"/>
        <v>8</v>
      </c>
      <c r="Z112" s="22">
        <f t="shared" si="11"/>
        <v>8</v>
      </c>
      <c r="AA112" s="22">
        <f t="shared" si="12"/>
        <v>2020</v>
      </c>
      <c r="AB112" s="22">
        <f t="shared" si="13"/>
        <v>2020</v>
      </c>
      <c r="AC112" s="22">
        <f t="shared" si="14"/>
        <v>2020</v>
      </c>
      <c r="AD112" s="25" t="e">
        <f>AND(ROUND(O112,2)=O112,ROUND(P112,2)=P112,OR(AND(O112&lt;&gt;0,L112="п"),AND(P112&lt;&gt;0,L112="ф")),ЕФОРМУЛА(X112),ЕФОРМУЛА(Y112),ЕФОРМУЛА(Z112),ЕФОРМУЛА(AA112),ЕФОРМУЛА(AB112),ЕФОРМУЛА(AC112),NOT(ЕФОРМУЛА(O112)),NOT(ЕФОРМУЛА(P112)),M112&lt;&gt;0,N112&lt;&gt;0,OR(YEAR(M112=#REF!),YEAR(M112=#REF!),YEAR(M112=#REF!)),OR(YEAR(N112=#REF!),YEAR(N112=#REF!),YEAR(N112=#REF!)),OR(AND(A112="20. Выдача займов по договору № 1 (в кэш-пул ПАО «Газпром»)",H112="КЭШ-ПУЛ"),AND(A112&lt;&gt;"20. Выдача займов по договору № 1 (в кэш-пул ПАО «Газпром»)",H112&lt;&gt;"КЭШ-ПУЛ")))</f>
        <v>#REF!</v>
      </c>
    </row>
    <row r="113" spans="1:30" ht="15" customHeight="1" x14ac:dyDescent="0.2">
      <c r="A113" s="8" t="s">
        <v>15</v>
      </c>
      <c r="B113" s="8"/>
      <c r="C113" s="2" t="s">
        <v>19</v>
      </c>
      <c r="D113" s="6" t="s">
        <v>0</v>
      </c>
      <c r="E113" s="7" t="s">
        <v>2</v>
      </c>
      <c r="F113" s="8"/>
      <c r="G113" s="8"/>
      <c r="H113" s="8"/>
      <c r="I113" s="8"/>
      <c r="J113" s="8"/>
      <c r="K113" s="8"/>
      <c r="L113" s="8" t="s">
        <v>26</v>
      </c>
      <c r="M113" s="9">
        <v>43862</v>
      </c>
      <c r="N113" s="9">
        <v>43862</v>
      </c>
      <c r="O113" s="20">
        <v>140000000</v>
      </c>
      <c r="P113" s="20"/>
      <c r="Q113" s="11"/>
      <c r="R113" s="11"/>
      <c r="S113" s="11"/>
      <c r="T113" s="11"/>
      <c r="U113" s="11"/>
      <c r="X113" s="22" t="e">
        <f>IF(B113="",VLOOKUP(A113,#REF!,2,FALSE),B113)</f>
        <v>#REF!</v>
      </c>
      <c r="Y113" s="22">
        <f t="shared" si="10"/>
        <v>2</v>
      </c>
      <c r="Z113" s="22">
        <f t="shared" si="11"/>
        <v>2</v>
      </c>
      <c r="AA113" s="22">
        <f t="shared" si="12"/>
        <v>2020</v>
      </c>
      <c r="AB113" s="22">
        <f t="shared" si="13"/>
        <v>2020</v>
      </c>
      <c r="AC113" s="22">
        <f t="shared" si="14"/>
        <v>2020</v>
      </c>
      <c r="AD113" s="25" t="e">
        <f>AND(ROUND(O113,2)=O113,ROUND(P113,2)=P113,OR(AND(O113&lt;&gt;0,L113="п"),AND(P113&lt;&gt;0,L113="ф")),ЕФОРМУЛА(X113),ЕФОРМУЛА(Y113),ЕФОРМУЛА(Z113),ЕФОРМУЛА(AA113),ЕФОРМУЛА(AB113),ЕФОРМУЛА(AC113),NOT(ЕФОРМУЛА(O113)),NOT(ЕФОРМУЛА(P113)),M113&lt;&gt;0,N113&lt;&gt;0,OR(YEAR(M113=#REF!),YEAR(M113=#REF!),YEAR(M113=#REF!)),OR(YEAR(N113=#REF!),YEAR(N113=#REF!),YEAR(N113=#REF!)),OR(AND(A113="20. Выдача займов по договору № 1 (в кэш-пул ПАО «Газпром»)",H113="КЭШ-ПУЛ"),AND(A113&lt;&gt;"20. Выдача займов по договору № 1 (в кэш-пул ПАО «Газпром»)",H113&lt;&gt;"КЭШ-ПУЛ")))</f>
        <v>#REF!</v>
      </c>
    </row>
    <row r="114" spans="1:30" ht="15" customHeight="1" x14ac:dyDescent="0.2">
      <c r="A114" s="27" t="s">
        <v>16</v>
      </c>
      <c r="B114" s="27"/>
      <c r="C114" s="2" t="s">
        <v>19</v>
      </c>
      <c r="D114" s="6" t="s">
        <v>0</v>
      </c>
      <c r="E114" s="7" t="s">
        <v>2</v>
      </c>
      <c r="F114" s="8"/>
      <c r="G114" s="8"/>
      <c r="H114" s="8"/>
      <c r="I114" s="8"/>
      <c r="J114" s="8"/>
      <c r="K114" s="8"/>
      <c r="L114" s="8" t="s">
        <v>26</v>
      </c>
      <c r="M114" s="9">
        <v>44044</v>
      </c>
      <c r="N114" s="9">
        <v>44044</v>
      </c>
      <c r="O114" s="20">
        <v>327000000</v>
      </c>
      <c r="P114" s="20"/>
      <c r="Q114" s="11"/>
      <c r="R114" s="11"/>
      <c r="S114" s="11"/>
      <c r="T114" s="11"/>
      <c r="U114" s="11"/>
      <c r="X114" s="22" t="e">
        <f>IF(B114="",VLOOKUP(A114,#REF!,2,FALSE),B114)</f>
        <v>#REF!</v>
      </c>
      <c r="Y114" s="22">
        <f t="shared" si="10"/>
        <v>8</v>
      </c>
      <c r="Z114" s="22">
        <f t="shared" si="11"/>
        <v>8</v>
      </c>
      <c r="AA114" s="22">
        <f t="shared" si="12"/>
        <v>2020</v>
      </c>
      <c r="AB114" s="22">
        <f t="shared" si="13"/>
        <v>2020</v>
      </c>
      <c r="AC114" s="22">
        <f t="shared" si="14"/>
        <v>2020</v>
      </c>
      <c r="AD114" s="25" t="e">
        <f>AND(ROUND(O114,2)=O114,ROUND(P114,2)=P114,OR(AND(O114&lt;&gt;0,L114="п"),AND(P114&lt;&gt;0,L114="ф")),ЕФОРМУЛА(X114),ЕФОРМУЛА(Y114),ЕФОРМУЛА(Z114),ЕФОРМУЛА(AA114),ЕФОРМУЛА(AB114),ЕФОРМУЛА(AC114),NOT(ЕФОРМУЛА(O114)),NOT(ЕФОРМУЛА(P114)),M114&lt;&gt;0,N114&lt;&gt;0,OR(YEAR(M114=#REF!),YEAR(M114=#REF!),YEAR(M114=#REF!)),OR(YEAR(N114=#REF!),YEAR(N114=#REF!),YEAR(N114=#REF!)),OR(AND(A114="20. Выдача займов по договору № 1 (в кэш-пул ПАО «Газпром»)",H114="КЭШ-ПУЛ"),AND(A114&lt;&gt;"20. Выдача займов по договору № 1 (в кэш-пул ПАО «Газпром»)",H114&lt;&gt;"КЭШ-ПУЛ")))</f>
        <v>#REF!</v>
      </c>
    </row>
    <row r="115" spans="1:30" ht="15" customHeight="1" x14ac:dyDescent="0.2">
      <c r="A115" s="27" t="s">
        <v>42</v>
      </c>
      <c r="B115" s="27"/>
      <c r="C115" s="2" t="s">
        <v>19</v>
      </c>
      <c r="D115" s="6" t="s">
        <v>0</v>
      </c>
      <c r="E115" s="7" t="s">
        <v>2</v>
      </c>
      <c r="F115" s="8"/>
      <c r="G115" s="8"/>
      <c r="H115" s="8"/>
      <c r="I115" s="8"/>
      <c r="J115" s="8"/>
      <c r="K115" s="8"/>
      <c r="L115" s="8" t="s">
        <v>26</v>
      </c>
      <c r="M115" s="9">
        <v>44044</v>
      </c>
      <c r="N115" s="9">
        <v>44044</v>
      </c>
      <c r="O115" s="20">
        <v>5500000</v>
      </c>
      <c r="P115" s="20"/>
      <c r="Q115" s="11"/>
      <c r="R115" s="10"/>
      <c r="S115" s="10"/>
      <c r="T115" s="10"/>
      <c r="U115" s="10"/>
      <c r="X115" s="22" t="e">
        <f>IF(B115="",VLOOKUP(A115,#REF!,2,FALSE),B115)</f>
        <v>#REF!</v>
      </c>
      <c r="Y115" s="22">
        <f t="shared" si="10"/>
        <v>8</v>
      </c>
      <c r="Z115" s="22">
        <f t="shared" si="11"/>
        <v>8</v>
      </c>
      <c r="AA115" s="22">
        <f t="shared" si="12"/>
        <v>2020</v>
      </c>
      <c r="AB115" s="22">
        <f t="shared" si="13"/>
        <v>2020</v>
      </c>
      <c r="AC115" s="22">
        <f t="shared" si="14"/>
        <v>2020</v>
      </c>
      <c r="AD115" s="25" t="e">
        <f>AND(ROUND(O115,2)=O115,ROUND(P115,2)=P115,OR(AND(O115&lt;&gt;0,L115="п"),AND(P115&lt;&gt;0,L115="ф")),ЕФОРМУЛА(X115),ЕФОРМУЛА(Y115),ЕФОРМУЛА(Z115),ЕФОРМУЛА(AA115),ЕФОРМУЛА(AB115),ЕФОРМУЛА(AC115),NOT(ЕФОРМУЛА(O115)),NOT(ЕФОРМУЛА(P115)),M115&lt;&gt;0,N115&lt;&gt;0,OR(YEAR(M115=#REF!),YEAR(M115=#REF!),YEAR(M115=#REF!)),OR(YEAR(N115=#REF!),YEAR(N115=#REF!),YEAR(N115=#REF!)),OR(AND(A115="20. Выдача займов по договору № 1 (в кэш-пул ПАО «Газпром»)",H115="КЭШ-ПУЛ"),AND(A115&lt;&gt;"20. Выдача займов по договору № 1 (в кэш-пул ПАО «Газпром»)",H115&lt;&gt;"КЭШ-ПУЛ")))</f>
        <v>#REF!</v>
      </c>
    </row>
    <row r="116" spans="1:30" ht="15" customHeight="1" x14ac:dyDescent="0.2">
      <c r="A116" s="27" t="s">
        <v>41</v>
      </c>
      <c r="B116" s="27"/>
      <c r="C116" s="2" t="s">
        <v>19</v>
      </c>
      <c r="D116" s="6" t="s">
        <v>0</v>
      </c>
      <c r="E116" s="7" t="s">
        <v>2</v>
      </c>
      <c r="F116" s="8"/>
      <c r="G116" s="8"/>
      <c r="H116" s="8"/>
      <c r="I116" s="8"/>
      <c r="J116" s="8"/>
      <c r="K116" s="8"/>
      <c r="L116" s="8" t="s">
        <v>26</v>
      </c>
      <c r="M116" s="9">
        <v>44044</v>
      </c>
      <c r="N116" s="9">
        <v>44044</v>
      </c>
      <c r="O116" s="20">
        <v>89710000</v>
      </c>
      <c r="P116" s="20"/>
      <c r="Q116" s="11"/>
      <c r="R116" s="11"/>
      <c r="S116" s="11"/>
      <c r="T116" s="11"/>
      <c r="U116" s="11"/>
      <c r="X116" s="22" t="e">
        <f>IF(B116="",VLOOKUP(A116,#REF!,2,FALSE),B116)</f>
        <v>#REF!</v>
      </c>
      <c r="Y116" s="22">
        <f t="shared" si="10"/>
        <v>8</v>
      </c>
      <c r="Z116" s="22">
        <f t="shared" si="11"/>
        <v>8</v>
      </c>
      <c r="AA116" s="22">
        <f t="shared" si="12"/>
        <v>2020</v>
      </c>
      <c r="AB116" s="22">
        <f t="shared" si="13"/>
        <v>2020</v>
      </c>
      <c r="AC116" s="22">
        <f t="shared" si="14"/>
        <v>2020</v>
      </c>
      <c r="AD116" s="25" t="e">
        <f>AND(ROUND(O116,2)=O116,ROUND(P116,2)=P116,OR(AND(O116&lt;&gt;0,L116="п"),AND(P116&lt;&gt;0,L116="ф")),ЕФОРМУЛА(X116),ЕФОРМУЛА(Y116),ЕФОРМУЛА(Z116),ЕФОРМУЛА(AA116),ЕФОРМУЛА(AB116),ЕФОРМУЛА(AC116),NOT(ЕФОРМУЛА(O116)),NOT(ЕФОРМУЛА(P116)),M116&lt;&gt;0,N116&lt;&gt;0,OR(YEAR(M116=#REF!),YEAR(M116=#REF!),YEAR(M116=#REF!)),OR(YEAR(N116=#REF!),YEAR(N116=#REF!),YEAR(N116=#REF!)),OR(AND(A116="20. Выдача займов по договору № 1 (в кэш-пул ПАО «Газпром»)",H116="КЭШ-ПУЛ"),AND(A116&lt;&gt;"20. Выдача займов по договору № 1 (в кэш-пул ПАО «Газпром»)",H116&lt;&gt;"КЭШ-ПУЛ")))</f>
        <v>#REF!</v>
      </c>
    </row>
    <row r="117" spans="1:30" ht="15.75" customHeight="1" x14ac:dyDescent="0.2">
      <c r="A117" s="27" t="s">
        <v>8</v>
      </c>
      <c r="B117" s="27"/>
      <c r="C117" s="2" t="s">
        <v>19</v>
      </c>
      <c r="D117" s="6" t="s">
        <v>0</v>
      </c>
      <c r="E117" s="7" t="s">
        <v>2</v>
      </c>
      <c r="F117" s="8"/>
      <c r="G117" s="8"/>
      <c r="H117" s="8"/>
      <c r="I117" s="8"/>
      <c r="J117" s="8"/>
      <c r="K117" s="8"/>
      <c r="L117" s="8" t="s">
        <v>26</v>
      </c>
      <c r="M117" s="9">
        <v>44044</v>
      </c>
      <c r="N117" s="9">
        <v>44044</v>
      </c>
      <c r="O117" s="20">
        <v>1240000</v>
      </c>
      <c r="P117" s="20"/>
      <c r="Q117" s="29"/>
      <c r="R117" s="12"/>
      <c r="S117" s="12"/>
      <c r="T117" s="12"/>
      <c r="U117" s="12"/>
      <c r="X117" s="22" t="e">
        <f>IF(B117="",VLOOKUP(A117,#REF!,2,FALSE),B117)</f>
        <v>#REF!</v>
      </c>
      <c r="Y117" s="22">
        <f t="shared" si="10"/>
        <v>8</v>
      </c>
      <c r="Z117" s="22">
        <f t="shared" si="11"/>
        <v>8</v>
      </c>
      <c r="AA117" s="22">
        <f t="shared" si="12"/>
        <v>2020</v>
      </c>
      <c r="AB117" s="22">
        <f t="shared" si="13"/>
        <v>2020</v>
      </c>
      <c r="AC117" s="22">
        <f t="shared" si="14"/>
        <v>2020</v>
      </c>
      <c r="AD117" s="25" t="e">
        <f>AND(ROUND(O117,2)=O117,ROUND(P117,2)=P117,OR(AND(O117&lt;&gt;0,L117="п"),AND(P117&lt;&gt;0,L117="ф")),ЕФОРМУЛА(X117),ЕФОРМУЛА(Y117),ЕФОРМУЛА(Z117),ЕФОРМУЛА(AA117),ЕФОРМУЛА(AB117),ЕФОРМУЛА(AC117),NOT(ЕФОРМУЛА(O117)),NOT(ЕФОРМУЛА(P117)),M117&lt;&gt;0,N117&lt;&gt;0,OR(YEAR(M117=#REF!),YEAR(M117=#REF!),YEAR(M117=#REF!)),OR(YEAR(N117=#REF!),YEAR(N117=#REF!),YEAR(N117=#REF!)),OR(AND(A117="20. Выдача займов по договору № 1 (в кэш-пул ПАО «Газпром»)",H117="КЭШ-ПУЛ"),AND(A117&lt;&gt;"20. Выдача займов по договору № 1 (в кэш-пул ПАО «Газпром»)",H117&lt;&gt;"КЭШ-ПУЛ")))</f>
        <v>#REF!</v>
      </c>
    </row>
    <row r="118" spans="1:30" ht="15" customHeight="1" x14ac:dyDescent="0.2">
      <c r="A118" s="27"/>
      <c r="B118" s="27" t="s">
        <v>7</v>
      </c>
      <c r="C118" s="2" t="s">
        <v>19</v>
      </c>
      <c r="D118" s="6" t="s">
        <v>0</v>
      </c>
      <c r="E118" s="7" t="s">
        <v>2</v>
      </c>
      <c r="F118" s="8"/>
      <c r="G118" s="8"/>
      <c r="H118" s="8"/>
      <c r="I118" s="8"/>
      <c r="J118" s="8"/>
      <c r="K118" s="8"/>
      <c r="L118" s="8" t="s">
        <v>26</v>
      </c>
      <c r="M118" s="9">
        <v>44044</v>
      </c>
      <c r="N118" s="9">
        <v>44044</v>
      </c>
      <c r="O118" s="20">
        <v>3700000</v>
      </c>
      <c r="P118" s="20"/>
      <c r="Q118" s="29"/>
      <c r="R118" s="12"/>
      <c r="S118" s="12"/>
      <c r="T118" s="12"/>
      <c r="U118" s="12"/>
      <c r="X118" s="22" t="str">
        <f>IF(B118="",VLOOKUP(A118,#REF!,2,FALSE),B118)</f>
        <v>10. Услуги транспорта</v>
      </c>
      <c r="Y118" s="22">
        <f t="shared" si="10"/>
        <v>8</v>
      </c>
      <c r="Z118" s="22">
        <f t="shared" si="11"/>
        <v>8</v>
      </c>
      <c r="AA118" s="22">
        <f t="shared" si="12"/>
        <v>2020</v>
      </c>
      <c r="AB118" s="22">
        <f t="shared" si="13"/>
        <v>2020</v>
      </c>
      <c r="AC118" s="22">
        <f t="shared" si="14"/>
        <v>2020</v>
      </c>
      <c r="AD118" s="25" t="e">
        <f>AND(ROUND(O118,2)=O118,ROUND(P118,2)=P118,OR(AND(O118&lt;&gt;0,L118="п"),AND(P118&lt;&gt;0,L118="ф")),ЕФОРМУЛА(X118),ЕФОРМУЛА(Y118),ЕФОРМУЛА(Z118),ЕФОРМУЛА(AA118),ЕФОРМУЛА(AB118),ЕФОРМУЛА(AC118),NOT(ЕФОРМУЛА(O118)),NOT(ЕФОРМУЛА(P118)),M118&lt;&gt;0,N118&lt;&gt;0,OR(YEAR(M118=#REF!),YEAR(M118=#REF!),YEAR(M118=#REF!)),OR(YEAR(N118=#REF!),YEAR(N118=#REF!),YEAR(N118=#REF!)),OR(AND(A118="20. Выдача займов по договору № 1 (в кэш-пул ПАО «Газпром»)",H118="КЭШ-ПУЛ"),AND(A118&lt;&gt;"20. Выдача займов по договору № 1 (в кэш-пул ПАО «Газпром»)",H118&lt;&gt;"КЭШ-ПУЛ")))</f>
        <v>#REF!</v>
      </c>
    </row>
    <row r="119" spans="1:30" ht="15" customHeight="1" x14ac:dyDescent="0.2">
      <c r="A119" s="27"/>
      <c r="B119" s="27" t="s">
        <v>9</v>
      </c>
      <c r="C119" s="2" t="s">
        <v>19</v>
      </c>
      <c r="D119" s="6" t="s">
        <v>0</v>
      </c>
      <c r="E119" s="7" t="s">
        <v>2</v>
      </c>
      <c r="F119" s="8"/>
      <c r="G119" s="8"/>
      <c r="H119" s="8"/>
      <c r="I119" s="8"/>
      <c r="J119" s="8"/>
      <c r="K119" s="8"/>
      <c r="L119" s="8" t="s">
        <v>26</v>
      </c>
      <c r="M119" s="9">
        <v>44044</v>
      </c>
      <c r="N119" s="9">
        <v>44044</v>
      </c>
      <c r="O119" s="20">
        <v>23910000</v>
      </c>
      <c r="P119" s="20"/>
      <c r="Q119" s="29"/>
      <c r="R119" s="12"/>
      <c r="S119" s="12"/>
      <c r="T119" s="12"/>
      <c r="U119" s="12"/>
      <c r="X119" s="22" t="str">
        <f>IF(B119="",VLOOKUP(A119,#REF!,2,FALSE),B119)</f>
        <v>12. Страхование</v>
      </c>
      <c r="Y119" s="22">
        <f t="shared" si="10"/>
        <v>8</v>
      </c>
      <c r="Z119" s="22">
        <f t="shared" si="11"/>
        <v>8</v>
      </c>
      <c r="AA119" s="22">
        <f t="shared" si="12"/>
        <v>2020</v>
      </c>
      <c r="AB119" s="22">
        <f t="shared" si="13"/>
        <v>2020</v>
      </c>
      <c r="AC119" s="22">
        <f t="shared" si="14"/>
        <v>2020</v>
      </c>
      <c r="AD119" s="25" t="e">
        <f>AND(ROUND(O119,2)=O119,ROUND(P119,2)=P119,OR(AND(O119&lt;&gt;0,L119="п"),AND(P119&lt;&gt;0,L119="ф")),ЕФОРМУЛА(X119),ЕФОРМУЛА(Y119),ЕФОРМУЛА(Z119),ЕФОРМУЛА(AA119),ЕФОРМУЛА(AB119),ЕФОРМУЛА(AC119),NOT(ЕФОРМУЛА(O119)),NOT(ЕФОРМУЛА(P119)),M119&lt;&gt;0,N119&lt;&gt;0,OR(YEAR(M119=#REF!),YEAR(M119=#REF!),YEAR(M119=#REF!)),OR(YEAR(N119=#REF!),YEAR(N119=#REF!),YEAR(N119=#REF!)),OR(AND(A119="20. Выдача займов по договору № 1 (в кэш-пул ПАО «Газпром»)",H119="КЭШ-ПУЛ"),AND(A119&lt;&gt;"20. Выдача займов по договору № 1 (в кэш-пул ПАО «Газпром»)",H119&lt;&gt;"КЭШ-ПУЛ")))</f>
        <v>#REF!</v>
      </c>
    </row>
    <row r="120" spans="1:30" ht="15" customHeight="1" x14ac:dyDescent="0.2">
      <c r="A120" s="27"/>
      <c r="B120" s="27" t="s">
        <v>10</v>
      </c>
      <c r="C120" s="2" t="s">
        <v>19</v>
      </c>
      <c r="D120" s="6" t="s">
        <v>0</v>
      </c>
      <c r="E120" s="7" t="s">
        <v>2</v>
      </c>
      <c r="F120" s="8"/>
      <c r="G120" s="8"/>
      <c r="H120" s="8"/>
      <c r="I120" s="8"/>
      <c r="J120" s="8"/>
      <c r="K120" s="8"/>
      <c r="L120" s="8" t="s">
        <v>26</v>
      </c>
      <c r="M120" s="9">
        <v>44044</v>
      </c>
      <c r="N120" s="9">
        <v>44044</v>
      </c>
      <c r="O120" s="20">
        <v>49000000</v>
      </c>
      <c r="P120" s="20"/>
      <c r="Q120" s="29"/>
      <c r="R120" s="12"/>
      <c r="S120" s="12"/>
      <c r="T120" s="12"/>
      <c r="U120" s="12"/>
      <c r="X120" s="22" t="str">
        <f>IF(B120="",VLOOKUP(A120,#REF!,2,FALSE),B120)</f>
        <v>13. Прочие расходы</v>
      </c>
      <c r="Y120" s="22">
        <f t="shared" si="10"/>
        <v>8</v>
      </c>
      <c r="Z120" s="22">
        <f t="shared" si="11"/>
        <v>8</v>
      </c>
      <c r="AA120" s="22">
        <f t="shared" si="12"/>
        <v>2020</v>
      </c>
      <c r="AB120" s="22">
        <f t="shared" si="13"/>
        <v>2020</v>
      </c>
      <c r="AC120" s="22">
        <f t="shared" si="14"/>
        <v>2020</v>
      </c>
      <c r="AD120" s="25" t="e">
        <f>AND(ROUND(O120,2)=O120,ROUND(P120,2)=P120,OR(AND(O120&lt;&gt;0,L120="п"),AND(P120&lt;&gt;0,L120="ф")),ЕФОРМУЛА(X120),ЕФОРМУЛА(Y120),ЕФОРМУЛА(Z120),ЕФОРМУЛА(AA120),ЕФОРМУЛА(AB120),ЕФОРМУЛА(AC120),NOT(ЕФОРМУЛА(O120)),NOT(ЕФОРМУЛА(P120)),M120&lt;&gt;0,N120&lt;&gt;0,OR(YEAR(M120=#REF!),YEAR(M120=#REF!),YEAR(M120=#REF!)),OR(YEAR(N120=#REF!),YEAR(N120=#REF!),YEAR(N120=#REF!)),OR(AND(A120="20. Выдача займов по договору № 1 (в кэш-пул ПАО «Газпром»)",H120="КЭШ-ПУЛ"),AND(A120&lt;&gt;"20. Выдача займов по договору № 1 (в кэш-пул ПАО «Газпром»)",H120&lt;&gt;"КЭШ-ПУЛ")))</f>
        <v>#REF!</v>
      </c>
    </row>
    <row r="121" spans="1:30" ht="15" customHeight="1" x14ac:dyDescent="0.2">
      <c r="A121" s="27" t="s">
        <v>12</v>
      </c>
      <c r="B121" s="27"/>
      <c r="C121" s="2" t="s">
        <v>19</v>
      </c>
      <c r="D121" s="6" t="s">
        <v>0</v>
      </c>
      <c r="E121" s="7" t="s">
        <v>2</v>
      </c>
      <c r="F121" s="8"/>
      <c r="G121" s="8"/>
      <c r="H121" s="8"/>
      <c r="I121" s="8"/>
      <c r="J121" s="8"/>
      <c r="K121" s="8"/>
      <c r="L121" s="8" t="s">
        <v>26</v>
      </c>
      <c r="M121" s="9">
        <v>44044</v>
      </c>
      <c r="N121" s="9">
        <v>44044</v>
      </c>
      <c r="O121" s="20">
        <v>470000000</v>
      </c>
      <c r="P121" s="20"/>
      <c r="Q121" s="11"/>
      <c r="R121" s="10"/>
      <c r="S121" s="10"/>
      <c r="T121" s="10"/>
      <c r="U121" s="10"/>
      <c r="X121" s="22" t="e">
        <f>IF(B121="",VLOOKUP(A121,#REF!,2,FALSE),B121)</f>
        <v>#REF!</v>
      </c>
      <c r="Y121" s="22">
        <f t="shared" si="10"/>
        <v>8</v>
      </c>
      <c r="Z121" s="22">
        <f t="shared" si="11"/>
        <v>8</v>
      </c>
      <c r="AA121" s="22">
        <f t="shared" si="12"/>
        <v>2020</v>
      </c>
      <c r="AB121" s="22">
        <f t="shared" si="13"/>
        <v>2020</v>
      </c>
      <c r="AC121" s="22">
        <f t="shared" si="14"/>
        <v>2020</v>
      </c>
      <c r="AD121" s="25" t="e">
        <f>AND(ROUND(O121,2)=O121,ROUND(P121,2)=P121,OR(AND(O121&lt;&gt;0,L121="п"),AND(P121&lt;&gt;0,L121="ф")),ЕФОРМУЛА(X121),ЕФОРМУЛА(Y121),ЕФОРМУЛА(Z121),ЕФОРМУЛА(AA121),ЕФОРМУЛА(AB121),ЕФОРМУЛА(AC121),NOT(ЕФОРМУЛА(O121)),NOT(ЕФОРМУЛА(P121)),M121&lt;&gt;0,N121&lt;&gt;0,OR(YEAR(M121=#REF!),YEAR(M121=#REF!),YEAR(M121=#REF!)),OR(YEAR(N121=#REF!),YEAR(N121=#REF!),YEAR(N121=#REF!)),OR(AND(A121="20. Выдача займов по договору № 1 (в кэш-пул ПАО «Газпром»)",H121="КЭШ-ПУЛ"),AND(A121&lt;&gt;"20. Выдача займов по договору № 1 (в кэш-пул ПАО «Газпром»)",H121&lt;&gt;"КЭШ-ПУЛ")))</f>
        <v>#REF!</v>
      </c>
    </row>
    <row r="122" spans="1:30" ht="15" customHeight="1" x14ac:dyDescent="0.2">
      <c r="A122" s="27" t="s">
        <v>63</v>
      </c>
      <c r="B122" s="27"/>
      <c r="C122" s="2" t="s">
        <v>19</v>
      </c>
      <c r="D122" s="6" t="s">
        <v>0</v>
      </c>
      <c r="E122" s="7" t="s">
        <v>2</v>
      </c>
      <c r="F122" s="8"/>
      <c r="G122" s="8"/>
      <c r="H122" s="8"/>
      <c r="I122" s="8"/>
      <c r="J122" s="8"/>
      <c r="K122" s="8"/>
      <c r="L122" s="8" t="s">
        <v>26</v>
      </c>
      <c r="M122" s="9">
        <v>44044</v>
      </c>
      <c r="N122" s="9">
        <v>44044</v>
      </c>
      <c r="O122" s="20">
        <v>92000000</v>
      </c>
      <c r="P122" s="20"/>
      <c r="Q122" s="11"/>
      <c r="R122" s="10"/>
      <c r="S122" s="10"/>
      <c r="T122" s="10"/>
      <c r="U122" s="10"/>
      <c r="X122" s="22" t="e">
        <f>IF(B122="",VLOOKUP(A122,#REF!,2,FALSE),B122)</f>
        <v>#REF!</v>
      </c>
      <c r="Y122" s="22">
        <f t="shared" si="10"/>
        <v>8</v>
      </c>
      <c r="Z122" s="22">
        <f t="shared" si="11"/>
        <v>8</v>
      </c>
      <c r="AA122" s="22">
        <f t="shared" si="12"/>
        <v>2020</v>
      </c>
      <c r="AB122" s="22">
        <f t="shared" si="13"/>
        <v>2020</v>
      </c>
      <c r="AC122" s="22">
        <f t="shared" si="14"/>
        <v>2020</v>
      </c>
      <c r="AD122" s="25" t="e">
        <f>AND(ROUND(O122,2)=O122,ROUND(P122,2)=P122,OR(AND(O122&lt;&gt;0,L122="п"),AND(P122&lt;&gt;0,L122="ф")),ЕФОРМУЛА(X122),ЕФОРМУЛА(Y122),ЕФОРМУЛА(Z122),ЕФОРМУЛА(AA122),ЕФОРМУЛА(AB122),ЕФОРМУЛА(AC122),NOT(ЕФОРМУЛА(O122)),NOT(ЕФОРМУЛА(P122)),M122&lt;&gt;0,N122&lt;&gt;0,OR(YEAR(M122=#REF!),YEAR(M122=#REF!),YEAR(M122=#REF!)),OR(YEAR(N122=#REF!),YEAR(N122=#REF!),YEAR(N122=#REF!)),OR(AND(A122="20. Выдача займов по договору № 1 (в кэш-пул ПАО «Газпром»)",H122="КЭШ-ПУЛ"),AND(A122&lt;&gt;"20. Выдача займов по договору № 1 (в кэш-пул ПАО «Газпром»)",H122&lt;&gt;"КЭШ-ПУЛ")))</f>
        <v>#REF!</v>
      </c>
    </row>
    <row r="123" spans="1:30" ht="15" customHeight="1" x14ac:dyDescent="0.2">
      <c r="A123" s="27" t="s">
        <v>11</v>
      </c>
      <c r="B123" s="27"/>
      <c r="C123" s="2" t="s">
        <v>19</v>
      </c>
      <c r="D123" s="6" t="s">
        <v>0</v>
      </c>
      <c r="E123" s="7" t="s">
        <v>2</v>
      </c>
      <c r="F123" s="8"/>
      <c r="G123" s="8"/>
      <c r="H123" s="8"/>
      <c r="I123" s="8"/>
      <c r="J123" s="8"/>
      <c r="K123" s="8"/>
      <c r="L123" s="8" t="s">
        <v>26</v>
      </c>
      <c r="M123" s="9">
        <v>44044</v>
      </c>
      <c r="N123" s="9">
        <v>44044</v>
      </c>
      <c r="O123" s="20">
        <v>7200000</v>
      </c>
      <c r="P123" s="20"/>
      <c r="Q123" s="29"/>
      <c r="R123" s="12"/>
      <c r="S123" s="12"/>
      <c r="T123" s="12"/>
      <c r="U123" s="12"/>
      <c r="X123" s="22" t="e">
        <f>IF(B123="",VLOOKUP(A123,#REF!,2,FALSE),B123)</f>
        <v>#REF!</v>
      </c>
      <c r="Y123" s="22">
        <f t="shared" si="10"/>
        <v>8</v>
      </c>
      <c r="Z123" s="22">
        <f t="shared" si="11"/>
        <v>8</v>
      </c>
      <c r="AA123" s="22">
        <f t="shared" si="12"/>
        <v>2020</v>
      </c>
      <c r="AB123" s="22">
        <f t="shared" si="13"/>
        <v>2020</v>
      </c>
      <c r="AC123" s="22">
        <f t="shared" si="14"/>
        <v>2020</v>
      </c>
      <c r="AD123" s="25" t="e">
        <f>AND(ROUND(O123,2)=O123,ROUND(P123,2)=P123,OR(AND(O123&lt;&gt;0,L123="п"),AND(P123&lt;&gt;0,L123="ф")),ЕФОРМУЛА(X123),ЕФОРМУЛА(Y123),ЕФОРМУЛА(Z123),ЕФОРМУЛА(AA123),ЕФОРМУЛА(AB123),ЕФОРМУЛА(AC123),NOT(ЕФОРМУЛА(O123)),NOT(ЕФОРМУЛА(P123)),M123&lt;&gt;0,N123&lt;&gt;0,OR(YEAR(M123=#REF!),YEAR(M123=#REF!),YEAR(M123=#REF!)),OR(YEAR(N123=#REF!),YEAR(N123=#REF!),YEAR(N123=#REF!)),OR(AND(A123="20. Выдача займов по договору № 1 (в кэш-пул ПАО «Газпром»)",H123="КЭШ-ПУЛ"),AND(A123&lt;&gt;"20. Выдача займов по договору № 1 (в кэш-пул ПАО «Газпром»)",H123&lt;&gt;"КЭШ-ПУЛ")))</f>
        <v>#REF!</v>
      </c>
    </row>
    <row r="124" spans="1:30" ht="15" customHeight="1" x14ac:dyDescent="0.2">
      <c r="A124" s="8" t="s">
        <v>17</v>
      </c>
      <c r="B124" s="8"/>
      <c r="C124" s="2" t="s">
        <v>19</v>
      </c>
      <c r="D124" s="6" t="s">
        <v>0</v>
      </c>
      <c r="E124" s="7" t="s">
        <v>2</v>
      </c>
      <c r="F124" s="8"/>
      <c r="G124" s="8"/>
      <c r="H124" s="8"/>
      <c r="I124" s="8"/>
      <c r="J124" s="8"/>
      <c r="K124" s="8"/>
      <c r="L124" s="8" t="s">
        <v>26</v>
      </c>
      <c r="M124" s="9">
        <v>44044</v>
      </c>
      <c r="N124" s="9">
        <v>44044</v>
      </c>
      <c r="O124" s="20">
        <v>1090000</v>
      </c>
      <c r="P124" s="20"/>
      <c r="Q124" s="11"/>
      <c r="R124" s="11"/>
      <c r="S124" s="11"/>
      <c r="T124" s="11"/>
      <c r="U124" s="11"/>
      <c r="X124" s="22" t="e">
        <f>IF(B124="",VLOOKUP(A124,#REF!,2,FALSE),B124)</f>
        <v>#REF!</v>
      </c>
      <c r="Y124" s="22">
        <f t="shared" si="10"/>
        <v>8</v>
      </c>
      <c r="Z124" s="22">
        <f t="shared" si="11"/>
        <v>8</v>
      </c>
      <c r="AA124" s="22">
        <f t="shared" si="12"/>
        <v>2020</v>
      </c>
      <c r="AB124" s="22">
        <f t="shared" si="13"/>
        <v>2020</v>
      </c>
      <c r="AC124" s="22">
        <f t="shared" si="14"/>
        <v>2020</v>
      </c>
      <c r="AD124" s="25" t="e">
        <f>AND(ROUND(O124,2)=O124,ROUND(P124,2)=P124,OR(AND(O124&lt;&gt;0,L124="п"),AND(P124&lt;&gt;0,L124="ф")),ЕФОРМУЛА(X124),ЕФОРМУЛА(Y124),ЕФОРМУЛА(Z124),ЕФОРМУЛА(AA124),ЕФОРМУЛА(AB124),ЕФОРМУЛА(AC124),NOT(ЕФОРМУЛА(O124)),NOT(ЕФОРМУЛА(P124)),M124&lt;&gt;0,N124&lt;&gt;0,OR(YEAR(M124=#REF!),YEAR(M124=#REF!),YEAR(M124=#REF!)),OR(YEAR(N124=#REF!),YEAR(N124=#REF!),YEAR(N124=#REF!)),OR(AND(A124="20. Выдача займов по договору № 1 (в кэш-пул ПАО «Газпром»)",H124="КЭШ-ПУЛ"),AND(A124&lt;&gt;"20. Выдача займов по договору № 1 (в кэш-пул ПАО «Газпром»)",H124&lt;&gt;"КЭШ-ПУЛ")))</f>
        <v>#REF!</v>
      </c>
    </row>
    <row r="125" spans="1:30" ht="15" customHeight="1" x14ac:dyDescent="0.2">
      <c r="A125" s="27" t="s">
        <v>43</v>
      </c>
      <c r="B125" s="27"/>
      <c r="C125" s="2" t="s">
        <v>19</v>
      </c>
      <c r="D125" s="6" t="s">
        <v>0</v>
      </c>
      <c r="E125" s="7" t="s">
        <v>2</v>
      </c>
      <c r="F125" s="8"/>
      <c r="G125" s="8"/>
      <c r="H125" s="8"/>
      <c r="I125" s="8"/>
      <c r="J125" s="8"/>
      <c r="K125" s="8"/>
      <c r="L125" s="8" t="s">
        <v>26</v>
      </c>
      <c r="M125" s="9">
        <v>44044</v>
      </c>
      <c r="N125" s="9">
        <v>44044</v>
      </c>
      <c r="O125" s="20">
        <v>130000</v>
      </c>
      <c r="P125" s="20"/>
      <c r="Q125" s="29"/>
      <c r="R125" s="12"/>
      <c r="S125" s="12"/>
      <c r="T125" s="12"/>
      <c r="U125" s="12"/>
      <c r="X125" s="22" t="e">
        <f>IF(B125="",VLOOKUP(A125,#REF!,2,FALSE),B125)</f>
        <v>#REF!</v>
      </c>
      <c r="Y125" s="22">
        <f t="shared" si="10"/>
        <v>8</v>
      </c>
      <c r="Z125" s="22">
        <f t="shared" si="11"/>
        <v>8</v>
      </c>
      <c r="AA125" s="22">
        <f t="shared" si="12"/>
        <v>2020</v>
      </c>
      <c r="AB125" s="22">
        <f t="shared" si="13"/>
        <v>2020</v>
      </c>
      <c r="AC125" s="22">
        <f t="shared" si="14"/>
        <v>2020</v>
      </c>
      <c r="AD125" s="25" t="e">
        <f>AND(ROUND(O125,2)=O125,ROUND(P125,2)=P125,OR(AND(O125&lt;&gt;0,L125="п"),AND(P125&lt;&gt;0,L125="ф")),ЕФОРМУЛА(X125),ЕФОРМУЛА(Y125),ЕФОРМУЛА(Z125),ЕФОРМУЛА(AA125),ЕФОРМУЛА(AB125),ЕФОРМУЛА(AC125),NOT(ЕФОРМУЛА(O125)),NOT(ЕФОРМУЛА(P125)),M125&lt;&gt;0,N125&lt;&gt;0,OR(YEAR(M125=#REF!),YEAR(M125=#REF!),YEAR(M125=#REF!)),OR(YEAR(N125=#REF!),YEAR(N125=#REF!),YEAR(N125=#REF!)),OR(AND(A125="20. Выдача займов по договору № 1 (в кэш-пул ПАО «Газпром»)",H125="КЭШ-ПУЛ"),AND(A125&lt;&gt;"20. Выдача займов по договору № 1 (в кэш-пул ПАО «Газпром»)",H125&lt;&gt;"КЭШ-ПУЛ")))</f>
        <v>#REF!</v>
      </c>
    </row>
    <row r="126" spans="1:30" ht="15" customHeight="1" x14ac:dyDescent="0.2">
      <c r="A126" s="8" t="s">
        <v>59</v>
      </c>
      <c r="B126" s="8"/>
      <c r="C126" s="2" t="s">
        <v>19</v>
      </c>
      <c r="D126" s="6" t="s">
        <v>3</v>
      </c>
      <c r="E126" s="7" t="s">
        <v>2</v>
      </c>
      <c r="F126" s="8"/>
      <c r="G126" s="8"/>
      <c r="H126" s="8"/>
      <c r="I126" s="8"/>
      <c r="J126" s="8"/>
      <c r="K126" s="8"/>
      <c r="L126" s="8" t="s">
        <v>26</v>
      </c>
      <c r="M126" s="9">
        <v>44044</v>
      </c>
      <c r="N126" s="9">
        <v>44044</v>
      </c>
      <c r="O126" s="20">
        <v>264940000</v>
      </c>
      <c r="P126" s="20"/>
      <c r="Q126" s="11"/>
      <c r="R126" s="11"/>
      <c r="S126" s="11"/>
      <c r="T126" s="11"/>
      <c r="U126" s="11"/>
      <c r="X126" s="22" t="e">
        <f>IF(B126="",VLOOKUP(A126,#REF!,2,FALSE),B126)</f>
        <v>#REF!</v>
      </c>
      <c r="Y126" s="22">
        <f t="shared" si="10"/>
        <v>8</v>
      </c>
      <c r="Z126" s="22">
        <f t="shared" si="11"/>
        <v>8</v>
      </c>
      <c r="AA126" s="22">
        <f t="shared" si="12"/>
        <v>2020</v>
      </c>
      <c r="AB126" s="22">
        <f t="shared" si="13"/>
        <v>2020</v>
      </c>
      <c r="AC126" s="22">
        <f t="shared" si="14"/>
        <v>2020</v>
      </c>
      <c r="AD126" s="25" t="e">
        <f>AND(ROUND(O126,2)=O126,ROUND(P126,2)=P126,OR(AND(O126&lt;&gt;0,L126="п"),AND(P126&lt;&gt;0,L126="ф")),ЕФОРМУЛА(X126),ЕФОРМУЛА(Y126),ЕФОРМУЛА(Z126),ЕФОРМУЛА(AA126),ЕФОРМУЛА(AB126),ЕФОРМУЛА(AC126),NOT(ЕФОРМУЛА(O126)),NOT(ЕФОРМУЛА(P126)),M126&lt;&gt;0,N126&lt;&gt;0,OR(YEAR(M126=#REF!),YEAR(M126=#REF!),YEAR(M126=#REF!)),OR(YEAR(N126=#REF!),YEAR(N126=#REF!),YEAR(N126=#REF!)),OR(AND(A126="20. Выдача займов по договору № 1 (в кэш-пул ПАО «Газпром»)",H126="КЭШ-ПУЛ"),AND(A126&lt;&gt;"20. Выдача займов по договору № 1 (в кэш-пул ПАО «Газпром»)",H126&lt;&gt;"КЭШ-ПУЛ")))</f>
        <v>#REF!</v>
      </c>
    </row>
    <row r="127" spans="1:30" ht="15" customHeight="1" x14ac:dyDescent="0.2">
      <c r="A127" s="8" t="s">
        <v>64</v>
      </c>
      <c r="B127" s="8"/>
      <c r="C127" s="2" t="s">
        <v>19</v>
      </c>
      <c r="D127" s="6" t="s">
        <v>3</v>
      </c>
      <c r="E127" s="7" t="s">
        <v>1</v>
      </c>
      <c r="F127" s="8"/>
      <c r="G127" s="8"/>
      <c r="H127" s="8"/>
      <c r="I127" s="8"/>
      <c r="J127" s="8"/>
      <c r="K127" s="8"/>
      <c r="L127" s="8" t="s">
        <v>26</v>
      </c>
      <c r="M127" s="9">
        <v>44044</v>
      </c>
      <c r="N127" s="9">
        <v>44044</v>
      </c>
      <c r="O127" s="20">
        <v>1790000</v>
      </c>
      <c r="P127" s="20"/>
      <c r="Q127" s="29"/>
      <c r="R127" s="12"/>
      <c r="S127" s="12"/>
      <c r="T127" s="12"/>
      <c r="U127" s="12"/>
      <c r="X127" s="22" t="e">
        <f>IF(B127="",VLOOKUP(A127,#REF!,2,FALSE),B127)</f>
        <v>#REF!</v>
      </c>
      <c r="Y127" s="22">
        <f t="shared" si="10"/>
        <v>8</v>
      </c>
      <c r="Z127" s="22">
        <f t="shared" si="11"/>
        <v>8</v>
      </c>
      <c r="AA127" s="22">
        <f t="shared" si="12"/>
        <v>2020</v>
      </c>
      <c r="AB127" s="22">
        <f t="shared" si="13"/>
        <v>2020</v>
      </c>
      <c r="AC127" s="22">
        <f t="shared" si="14"/>
        <v>2020</v>
      </c>
      <c r="AD127" s="25" t="e">
        <f>AND(ROUND(O127,2)=O127,ROUND(P127,2)=P127,OR(AND(O127&lt;&gt;0,L127="п"),AND(P127&lt;&gt;0,L127="ф")),ЕФОРМУЛА(X127),ЕФОРМУЛА(Y127),ЕФОРМУЛА(Z127),ЕФОРМУЛА(AA127),ЕФОРМУЛА(AB127),ЕФОРМУЛА(AC127),NOT(ЕФОРМУЛА(O127)),NOT(ЕФОРМУЛА(P127)),M127&lt;&gt;0,N127&lt;&gt;0,OR(YEAR(M127=#REF!),YEAR(M127=#REF!),YEAR(M127=#REF!)),OR(YEAR(N127=#REF!),YEAR(N127=#REF!),YEAR(N127=#REF!)),OR(AND(A127="20. Выдача займов по договору № 1 (в кэш-пул ПАО «Газпром»)",H127="КЭШ-ПУЛ"),AND(A127&lt;&gt;"20. Выдача займов по договору № 1 (в кэш-пул ПАО «Газпром»)",H127&lt;&gt;"КЭШ-ПУЛ")))</f>
        <v>#REF!</v>
      </c>
    </row>
    <row r="128" spans="1:30" ht="15" customHeight="1" x14ac:dyDescent="0.2">
      <c r="A128" s="8" t="s">
        <v>100</v>
      </c>
      <c r="B128" s="8"/>
      <c r="C128" s="2" t="s">
        <v>19</v>
      </c>
      <c r="D128" s="6" t="s">
        <v>3</v>
      </c>
      <c r="E128" s="7" t="s">
        <v>1</v>
      </c>
      <c r="F128" s="8"/>
      <c r="G128" s="8"/>
      <c r="H128" s="8"/>
      <c r="I128" s="8"/>
      <c r="J128" s="8"/>
      <c r="K128" s="8"/>
      <c r="L128" s="8" t="s">
        <v>26</v>
      </c>
      <c r="M128" s="9">
        <v>44044</v>
      </c>
      <c r="N128" s="9">
        <v>44044</v>
      </c>
      <c r="O128" s="20">
        <v>15120000</v>
      </c>
      <c r="P128" s="20"/>
      <c r="Q128" s="29"/>
      <c r="R128" s="12"/>
      <c r="S128" s="12"/>
      <c r="T128" s="12"/>
      <c r="U128" s="12"/>
      <c r="X128" s="22" t="e">
        <f>IF(B128="",VLOOKUP(A128,#REF!,2,FALSE),B128)</f>
        <v>#REF!</v>
      </c>
      <c r="Y128" s="22">
        <f t="shared" si="10"/>
        <v>8</v>
      </c>
      <c r="Z128" s="22">
        <f t="shared" si="11"/>
        <v>8</v>
      </c>
      <c r="AA128" s="22">
        <f t="shared" si="12"/>
        <v>2020</v>
      </c>
      <c r="AB128" s="22">
        <f t="shared" si="13"/>
        <v>2020</v>
      </c>
      <c r="AC128" s="22">
        <f t="shared" si="14"/>
        <v>2020</v>
      </c>
      <c r="AD128" s="25" t="e">
        <f>AND(ROUND(O128,2)=O128,ROUND(P128,2)=P128,OR(AND(O128&lt;&gt;0,L128="п"),AND(P128&lt;&gt;0,L128="ф")),ЕФОРМУЛА(X128),ЕФОРМУЛА(Y128),ЕФОРМУЛА(Z128),ЕФОРМУЛА(AA128),ЕФОРМУЛА(AB128),ЕФОРМУЛА(AC128),NOT(ЕФОРМУЛА(O128)),NOT(ЕФОРМУЛА(P128)),M128&lt;&gt;0,N128&lt;&gt;0,OR(YEAR(M128=#REF!),YEAR(M128=#REF!),YEAR(M128=#REF!)),OR(YEAR(N128=#REF!),YEAR(N128=#REF!),YEAR(N128=#REF!)),OR(AND(A128="20. Выдача займов по договору № 1 (в кэш-пул ПАО «Газпром»)",H128="КЭШ-ПУЛ"),AND(A128&lt;&gt;"20. Выдача займов по договору № 1 (в кэш-пул ПАО «Газпром»)",H128&lt;&gt;"КЭШ-ПУЛ")))</f>
        <v>#REF!</v>
      </c>
    </row>
    <row r="129" spans="1:30" ht="15" customHeight="1" x14ac:dyDescent="0.2">
      <c r="A129" s="27" t="s">
        <v>16</v>
      </c>
      <c r="B129" s="27"/>
      <c r="C129" s="2" t="s">
        <v>20</v>
      </c>
      <c r="D129" s="6"/>
      <c r="E129" s="7" t="s">
        <v>2</v>
      </c>
      <c r="F129" s="8"/>
      <c r="G129" s="8"/>
      <c r="H129" s="8"/>
      <c r="I129" s="8"/>
      <c r="J129" s="8"/>
      <c r="K129" s="8"/>
      <c r="L129" s="8" t="s">
        <v>26</v>
      </c>
      <c r="M129" s="9">
        <v>44044</v>
      </c>
      <c r="N129" s="9">
        <v>44044</v>
      </c>
      <c r="O129" s="20">
        <v>286440000</v>
      </c>
      <c r="P129" s="20"/>
      <c r="Q129" s="11"/>
      <c r="R129" s="11"/>
      <c r="S129" s="11"/>
      <c r="T129" s="11"/>
      <c r="U129" s="11"/>
      <c r="X129" s="22" t="e">
        <f>IF(B129="",VLOOKUP(A129,#REF!,2,FALSE),B129)</f>
        <v>#REF!</v>
      </c>
      <c r="Y129" s="22">
        <f t="shared" si="10"/>
        <v>8</v>
      </c>
      <c r="Z129" s="22">
        <f t="shared" si="11"/>
        <v>8</v>
      </c>
      <c r="AA129" s="22">
        <f t="shared" si="12"/>
        <v>2020</v>
      </c>
      <c r="AB129" s="22">
        <f t="shared" si="13"/>
        <v>2020</v>
      </c>
      <c r="AC129" s="22">
        <f t="shared" si="14"/>
        <v>2020</v>
      </c>
      <c r="AD129" s="25" t="e">
        <f>AND(ROUND(O129,2)=O129,ROUND(P129,2)=P129,OR(AND(O129&lt;&gt;0,L129="п"),AND(P129&lt;&gt;0,L129="ф")),ЕФОРМУЛА(X129),ЕФОРМУЛА(Y129),ЕФОРМУЛА(Z129),ЕФОРМУЛА(AA129),ЕФОРМУЛА(AB129),ЕФОРМУЛА(AC129),NOT(ЕФОРМУЛА(O129)),NOT(ЕФОРМУЛА(P129)),M129&lt;&gt;0,N129&lt;&gt;0,OR(YEAR(M129=#REF!),YEAR(M129=#REF!),YEAR(M129=#REF!)),OR(YEAR(N129=#REF!),YEAR(N129=#REF!),YEAR(N129=#REF!)),OR(AND(A129="20. Выдача займов по договору № 1 (в кэш-пул ПАО «Газпром»)",H129="КЭШ-ПУЛ"),AND(A129&lt;&gt;"20. Выдача займов по договору № 1 (в кэш-пул ПАО «Газпром»)",H129&lt;&gt;"КЭШ-ПУЛ")))</f>
        <v>#REF!</v>
      </c>
    </row>
    <row r="130" spans="1:30" ht="15" customHeight="1" x14ac:dyDescent="0.2">
      <c r="A130" s="27" t="s">
        <v>15</v>
      </c>
      <c r="B130" s="27"/>
      <c r="C130" s="2" t="s">
        <v>20</v>
      </c>
      <c r="D130" s="6"/>
      <c r="E130" s="7" t="s">
        <v>2</v>
      </c>
      <c r="F130" s="8"/>
      <c r="G130" s="8"/>
      <c r="H130" s="8"/>
      <c r="I130" s="8"/>
      <c r="J130" s="8"/>
      <c r="K130" s="8"/>
      <c r="L130" s="8" t="s">
        <v>26</v>
      </c>
      <c r="M130" s="9">
        <v>43862</v>
      </c>
      <c r="N130" s="9">
        <v>43862</v>
      </c>
      <c r="O130" s="20">
        <v>150833000</v>
      </c>
      <c r="P130" s="20"/>
      <c r="Q130" s="11"/>
      <c r="R130" s="11"/>
      <c r="S130" s="11"/>
      <c r="T130" s="11"/>
      <c r="U130" s="11"/>
      <c r="X130" s="22" t="e">
        <f>IF(B130="",VLOOKUP(A130,#REF!,2,FALSE),B130)</f>
        <v>#REF!</v>
      </c>
      <c r="Y130" s="22">
        <f t="shared" si="10"/>
        <v>2</v>
      </c>
      <c r="Z130" s="22">
        <f t="shared" si="11"/>
        <v>2</v>
      </c>
      <c r="AA130" s="22">
        <f t="shared" si="12"/>
        <v>2020</v>
      </c>
      <c r="AB130" s="22">
        <f t="shared" si="13"/>
        <v>2020</v>
      </c>
      <c r="AC130" s="22">
        <f t="shared" si="14"/>
        <v>2020</v>
      </c>
      <c r="AD130" s="25" t="e">
        <f>AND(ROUND(O130,2)=O130,ROUND(P130,2)=P130,OR(AND(O130&lt;&gt;0,L130="п"),AND(P130&lt;&gt;0,L130="ф")),ЕФОРМУЛА(X130),ЕФОРМУЛА(Y130),ЕФОРМУЛА(Z130),ЕФОРМУЛА(AA130),ЕФОРМУЛА(AB130),ЕФОРМУЛА(AC130),NOT(ЕФОРМУЛА(O130)),NOT(ЕФОРМУЛА(P130)),M130&lt;&gt;0,N130&lt;&gt;0,OR(YEAR(M130=#REF!),YEAR(M130=#REF!),YEAR(M130=#REF!)),OR(YEAR(N130=#REF!),YEAR(N130=#REF!),YEAR(N130=#REF!)),OR(AND(A130="20. Выдача займов по договору № 1 (в кэш-пул ПАО «Газпром»)",H130="КЭШ-ПУЛ"),AND(A130&lt;&gt;"20. Выдача займов по договору № 1 (в кэш-пул ПАО «Газпром»)",H130&lt;&gt;"КЭШ-ПУЛ")))</f>
        <v>#REF!</v>
      </c>
    </row>
    <row r="131" spans="1:30" ht="15" customHeight="1" x14ac:dyDescent="0.2">
      <c r="A131" s="27" t="s">
        <v>60</v>
      </c>
      <c r="B131" s="27"/>
      <c r="C131" s="2" t="s">
        <v>20</v>
      </c>
      <c r="D131" s="6"/>
      <c r="E131" s="7" t="s">
        <v>2</v>
      </c>
      <c r="F131" s="8"/>
      <c r="G131" s="8"/>
      <c r="H131" s="8"/>
      <c r="I131" s="8"/>
      <c r="J131" s="8"/>
      <c r="K131" s="8"/>
      <c r="L131" s="8" t="s">
        <v>26</v>
      </c>
      <c r="M131" s="9">
        <v>44044</v>
      </c>
      <c r="N131" s="9">
        <v>44044</v>
      </c>
      <c r="O131" s="20">
        <v>2026000</v>
      </c>
      <c r="P131" s="20"/>
      <c r="Q131" s="11"/>
      <c r="R131" s="11"/>
      <c r="S131" s="11"/>
      <c r="T131" s="11"/>
      <c r="U131" s="11"/>
      <c r="X131" s="22" t="e">
        <f>IF(B131="",VLOOKUP(A131,#REF!,2,FALSE),B131)</f>
        <v>#REF!</v>
      </c>
      <c r="Y131" s="22">
        <f t="shared" si="10"/>
        <v>8</v>
      </c>
      <c r="Z131" s="22">
        <f t="shared" si="11"/>
        <v>8</v>
      </c>
      <c r="AA131" s="22">
        <f t="shared" si="12"/>
        <v>2020</v>
      </c>
      <c r="AB131" s="22">
        <f t="shared" si="13"/>
        <v>2020</v>
      </c>
      <c r="AC131" s="22">
        <f t="shared" si="14"/>
        <v>2020</v>
      </c>
      <c r="AD131" s="25" t="e">
        <f>AND(ROUND(O131,2)=O131,ROUND(P131,2)=P131,OR(AND(O131&lt;&gt;0,L131="п"),AND(P131&lt;&gt;0,L131="ф")),ЕФОРМУЛА(X131),ЕФОРМУЛА(Y131),ЕФОРМУЛА(Z131),ЕФОРМУЛА(AA131),ЕФОРМУЛА(AB131),ЕФОРМУЛА(AC131),NOT(ЕФОРМУЛА(O131)),NOT(ЕФОРМУЛА(P131)),M131&lt;&gt;0,N131&lt;&gt;0,OR(YEAR(M131=#REF!),YEAR(M131=#REF!),YEAR(M131=#REF!)),OR(YEAR(N131=#REF!),YEAR(N131=#REF!),YEAR(N131=#REF!)),OR(AND(A131="20. Выдача займов по договору № 1 (в кэш-пул ПАО «Газпром»)",H131="КЭШ-ПУЛ"),AND(A131&lt;&gt;"20. Выдача займов по договору № 1 (в кэш-пул ПАО «Газпром»)",H131&lt;&gt;"КЭШ-ПУЛ")))</f>
        <v>#REF!</v>
      </c>
    </row>
    <row r="132" spans="1:30" ht="15" customHeight="1" x14ac:dyDescent="0.2">
      <c r="A132" s="27"/>
      <c r="B132" s="27" t="s">
        <v>45</v>
      </c>
      <c r="C132" s="2" t="s">
        <v>20</v>
      </c>
      <c r="D132" s="6"/>
      <c r="E132" s="7" t="s">
        <v>2</v>
      </c>
      <c r="F132" s="8"/>
      <c r="G132" s="8"/>
      <c r="H132" s="8"/>
      <c r="I132" s="8"/>
      <c r="J132" s="8"/>
      <c r="K132" s="8"/>
      <c r="L132" s="8" t="s">
        <v>26</v>
      </c>
      <c r="M132" s="9">
        <v>44044</v>
      </c>
      <c r="N132" s="9">
        <v>44044</v>
      </c>
      <c r="O132" s="20">
        <v>2572000</v>
      </c>
      <c r="P132" s="20"/>
      <c r="Q132" s="12"/>
      <c r="R132" s="12"/>
      <c r="S132" s="12"/>
      <c r="T132" s="12"/>
      <c r="U132" s="12"/>
      <c r="X132" s="22" t="str">
        <f>IF(B132="",VLOOKUP(A132,#REF!,2,FALSE),B132)</f>
        <v>10.2. Услуги авиатранспорта</v>
      </c>
      <c r="Y132" s="22">
        <f t="shared" ref="Y132:Y195" si="15">MONTH(M132)</f>
        <v>8</v>
      </c>
      <c r="Z132" s="22">
        <f t="shared" ref="Z132:Z195" si="16">MONTH(N132)</f>
        <v>8</v>
      </c>
      <c r="AA132" s="22">
        <f t="shared" ref="AA132:AA195" si="17">YEAR(N132)</f>
        <v>2020</v>
      </c>
      <c r="AB132" s="22">
        <f t="shared" ref="AB132:AB195" si="18">YEAR(M132)</f>
        <v>2020</v>
      </c>
      <c r="AC132" s="22">
        <f t="shared" ref="AC132:AC195" si="19">IF(F132="X",AA132-1,AA132)</f>
        <v>2020</v>
      </c>
      <c r="AD132" s="25" t="e">
        <f>AND(ROUND(O132,2)=O132,ROUND(P132,2)=P132,OR(AND(O132&lt;&gt;0,L132="п"),AND(P132&lt;&gt;0,L132="ф")),ЕФОРМУЛА(X132),ЕФОРМУЛА(Y132),ЕФОРМУЛА(Z132),ЕФОРМУЛА(AA132),ЕФОРМУЛА(AB132),ЕФОРМУЛА(AC132),NOT(ЕФОРМУЛА(O132)),NOT(ЕФОРМУЛА(P132)),M132&lt;&gt;0,N132&lt;&gt;0,OR(YEAR(M132=#REF!),YEAR(M132=#REF!),YEAR(M132=#REF!)),OR(YEAR(N132=#REF!),YEAR(N132=#REF!),YEAR(N132=#REF!)),OR(AND(A132="20. Выдача займов по договору № 1 (в кэш-пул ПАО «Газпром»)",H132="КЭШ-ПУЛ"),AND(A132&lt;&gt;"20. Выдача займов по договору № 1 (в кэш-пул ПАО «Газпром»)",H132&lt;&gt;"КЭШ-ПУЛ")))</f>
        <v>#REF!</v>
      </c>
    </row>
    <row r="133" spans="1:30" ht="15" customHeight="1" x14ac:dyDescent="0.2">
      <c r="A133" s="27" t="s">
        <v>12</v>
      </c>
      <c r="B133" s="27"/>
      <c r="C133" s="2" t="s">
        <v>20</v>
      </c>
      <c r="D133" s="6"/>
      <c r="E133" s="7" t="s">
        <v>2</v>
      </c>
      <c r="F133" s="8"/>
      <c r="G133" s="8"/>
      <c r="H133" s="8"/>
      <c r="I133" s="8"/>
      <c r="J133" s="8"/>
      <c r="K133" s="8"/>
      <c r="L133" s="8" t="s">
        <v>26</v>
      </c>
      <c r="M133" s="9">
        <v>44044</v>
      </c>
      <c r="N133" s="9">
        <v>44044</v>
      </c>
      <c r="O133" s="20">
        <v>471694000</v>
      </c>
      <c r="P133" s="20"/>
      <c r="Q133" s="10"/>
      <c r="R133" s="10"/>
      <c r="S133" s="10"/>
      <c r="T133" s="10"/>
      <c r="U133" s="10"/>
      <c r="X133" s="22" t="e">
        <f>IF(B133="",VLOOKUP(A133,#REF!,2,FALSE),B133)</f>
        <v>#REF!</v>
      </c>
      <c r="Y133" s="22">
        <f t="shared" si="15"/>
        <v>8</v>
      </c>
      <c r="Z133" s="22">
        <f t="shared" si="16"/>
        <v>8</v>
      </c>
      <c r="AA133" s="22">
        <f t="shared" si="17"/>
        <v>2020</v>
      </c>
      <c r="AB133" s="22">
        <f t="shared" si="18"/>
        <v>2020</v>
      </c>
      <c r="AC133" s="22">
        <f t="shared" si="19"/>
        <v>2020</v>
      </c>
      <c r="AD133" s="25" t="e">
        <f>AND(ROUND(O133,2)=O133,ROUND(P133,2)=P133,OR(AND(O133&lt;&gt;0,L133="п"),AND(P133&lt;&gt;0,L133="ф")),ЕФОРМУЛА(X133),ЕФОРМУЛА(Y133),ЕФОРМУЛА(Z133),ЕФОРМУЛА(AA133),ЕФОРМУЛА(AB133),ЕФОРМУЛА(AC133),NOT(ЕФОРМУЛА(O133)),NOT(ЕФОРМУЛА(P133)),M133&lt;&gt;0,N133&lt;&gt;0,OR(YEAR(M133=#REF!),YEAR(M133=#REF!),YEAR(M133=#REF!)),OR(YEAR(N133=#REF!),YEAR(N133=#REF!),YEAR(N133=#REF!)),OR(AND(A133="20. Выдача займов по договору № 1 (в кэш-пул ПАО «Газпром»)",H133="КЭШ-ПУЛ"),AND(A133&lt;&gt;"20. Выдача займов по договору № 1 (в кэш-пул ПАО «Газпром»)",H133&lt;&gt;"КЭШ-ПУЛ")))</f>
        <v>#REF!</v>
      </c>
    </row>
    <row r="134" spans="1:30" ht="15" customHeight="1" x14ac:dyDescent="0.2">
      <c r="A134" s="27" t="s">
        <v>63</v>
      </c>
      <c r="B134" s="27"/>
      <c r="C134" s="2" t="s">
        <v>20</v>
      </c>
      <c r="D134" s="6"/>
      <c r="E134" s="7" t="s">
        <v>2</v>
      </c>
      <c r="F134" s="8"/>
      <c r="G134" s="8"/>
      <c r="H134" s="8"/>
      <c r="I134" s="8"/>
      <c r="J134" s="8"/>
      <c r="K134" s="8"/>
      <c r="L134" s="8" t="s">
        <v>26</v>
      </c>
      <c r="M134" s="9">
        <v>44044</v>
      </c>
      <c r="N134" s="9">
        <v>44044</v>
      </c>
      <c r="O134" s="20">
        <v>130390000</v>
      </c>
      <c r="P134" s="20"/>
      <c r="Q134" s="10"/>
      <c r="R134" s="10"/>
      <c r="S134" s="10"/>
      <c r="T134" s="10"/>
      <c r="U134" s="10"/>
      <c r="X134" s="22" t="e">
        <f>IF(B134="",VLOOKUP(A134,#REF!,2,FALSE),B134)</f>
        <v>#REF!</v>
      </c>
      <c r="Y134" s="22">
        <f t="shared" si="15"/>
        <v>8</v>
      </c>
      <c r="Z134" s="22">
        <f t="shared" si="16"/>
        <v>8</v>
      </c>
      <c r="AA134" s="22">
        <f t="shared" si="17"/>
        <v>2020</v>
      </c>
      <c r="AB134" s="22">
        <f t="shared" si="18"/>
        <v>2020</v>
      </c>
      <c r="AC134" s="22">
        <f t="shared" si="19"/>
        <v>2020</v>
      </c>
      <c r="AD134" s="25" t="e">
        <f>AND(ROUND(O134,2)=O134,ROUND(P134,2)=P134,OR(AND(O134&lt;&gt;0,L134="п"),AND(P134&lt;&gt;0,L134="ф")),ЕФОРМУЛА(X134),ЕФОРМУЛА(Y134),ЕФОРМУЛА(Z134),ЕФОРМУЛА(AA134),ЕФОРМУЛА(AB134),ЕФОРМУЛА(AC134),NOT(ЕФОРМУЛА(O134)),NOT(ЕФОРМУЛА(P134)),M134&lt;&gt;0,N134&lt;&gt;0,OR(YEAR(M134=#REF!),YEAR(M134=#REF!),YEAR(M134=#REF!)),OR(YEAR(N134=#REF!),YEAR(N134=#REF!),YEAR(N134=#REF!)),OR(AND(A134="20. Выдача займов по договору № 1 (в кэш-пул ПАО «Газпром»)",H134="КЭШ-ПУЛ"),AND(A134&lt;&gt;"20. Выдача займов по договору № 1 (в кэш-пул ПАО «Газпром»)",H134&lt;&gt;"КЭШ-ПУЛ")))</f>
        <v>#REF!</v>
      </c>
    </row>
    <row r="135" spans="1:30" ht="15" customHeight="1" x14ac:dyDescent="0.2">
      <c r="A135" s="27"/>
      <c r="B135" s="27" t="s">
        <v>44</v>
      </c>
      <c r="C135" s="2" t="s">
        <v>20</v>
      </c>
      <c r="D135" s="6"/>
      <c r="E135" s="7" t="s">
        <v>2</v>
      </c>
      <c r="F135" s="8"/>
      <c r="G135" s="8"/>
      <c r="H135" s="8"/>
      <c r="I135" s="8"/>
      <c r="J135" s="8"/>
      <c r="K135" s="8"/>
      <c r="L135" s="8" t="s">
        <v>26</v>
      </c>
      <c r="M135" s="9">
        <v>44044</v>
      </c>
      <c r="N135" s="9">
        <v>44044</v>
      </c>
      <c r="O135" s="20">
        <v>501000</v>
      </c>
      <c r="P135" s="20"/>
      <c r="Q135" s="12"/>
      <c r="R135" s="12"/>
      <c r="S135" s="12"/>
      <c r="T135" s="12"/>
      <c r="U135" s="12"/>
      <c r="X135" s="22" t="str">
        <f>IF(B135="",VLOOKUP(A135,#REF!,2,FALSE),B135)</f>
        <v>10.1. Услуги автотранспорта</v>
      </c>
      <c r="Y135" s="22">
        <f t="shared" si="15"/>
        <v>8</v>
      </c>
      <c r="Z135" s="22">
        <f t="shared" si="16"/>
        <v>8</v>
      </c>
      <c r="AA135" s="22">
        <f t="shared" si="17"/>
        <v>2020</v>
      </c>
      <c r="AB135" s="22">
        <f t="shared" si="18"/>
        <v>2020</v>
      </c>
      <c r="AC135" s="22">
        <f t="shared" si="19"/>
        <v>2020</v>
      </c>
      <c r="AD135" s="25" t="e">
        <f>AND(ROUND(O135,2)=O135,ROUND(P135,2)=P135,OR(AND(O135&lt;&gt;0,L135="п"),AND(P135&lt;&gt;0,L135="ф")),ЕФОРМУЛА(X135),ЕФОРМУЛА(Y135),ЕФОРМУЛА(Z135),ЕФОРМУЛА(AA135),ЕФОРМУЛА(AB135),ЕФОРМУЛА(AC135),NOT(ЕФОРМУЛА(O135)),NOT(ЕФОРМУЛА(P135)),M135&lt;&gt;0,N135&lt;&gt;0,OR(YEAR(M135=#REF!),YEAR(M135=#REF!),YEAR(M135=#REF!)),OR(YEAR(N135=#REF!),YEAR(N135=#REF!),YEAR(N135=#REF!)),OR(AND(A135="20. Выдача займов по договору № 1 (в кэш-пул ПАО «Газпром»)",H135="КЭШ-ПУЛ"),AND(A135&lt;&gt;"20. Выдача займов по договору № 1 (в кэш-пул ПАО «Газпром»)",H135&lt;&gt;"КЭШ-ПУЛ")))</f>
        <v>#REF!</v>
      </c>
    </row>
    <row r="136" spans="1:30" ht="15" customHeight="1" x14ac:dyDescent="0.2">
      <c r="A136" s="33" t="s">
        <v>40</v>
      </c>
      <c r="B136" s="27" t="s">
        <v>13</v>
      </c>
      <c r="C136" s="2" t="s">
        <v>20</v>
      </c>
      <c r="D136" s="6"/>
      <c r="E136" s="7" t="s">
        <v>2</v>
      </c>
      <c r="F136" s="8"/>
      <c r="G136" s="8"/>
      <c r="H136" s="8"/>
      <c r="I136" s="8"/>
      <c r="J136" s="8"/>
      <c r="K136" s="8"/>
      <c r="L136" s="8" t="s">
        <v>26</v>
      </c>
      <c r="M136" s="9">
        <v>44044</v>
      </c>
      <c r="N136" s="9">
        <v>44044</v>
      </c>
      <c r="O136" s="20">
        <v>187203000</v>
      </c>
      <c r="P136" s="20"/>
      <c r="Q136" s="12" t="s">
        <v>137</v>
      </c>
      <c r="R136" s="12"/>
      <c r="S136" s="12"/>
      <c r="T136" s="12"/>
      <c r="U136" s="12"/>
      <c r="X136" s="22" t="str">
        <f>IF(B136="",VLOOKUP(A136,#REF!,2,FALSE),B136)</f>
        <v>04. Капремонт внешними подрядчиками</v>
      </c>
      <c r="Y136" s="22">
        <f t="shared" si="15"/>
        <v>8</v>
      </c>
      <c r="Z136" s="22">
        <f t="shared" si="16"/>
        <v>8</v>
      </c>
      <c r="AA136" s="22">
        <f t="shared" si="17"/>
        <v>2020</v>
      </c>
      <c r="AB136" s="22">
        <f t="shared" si="18"/>
        <v>2020</v>
      </c>
      <c r="AC136" s="22">
        <f t="shared" si="19"/>
        <v>2020</v>
      </c>
      <c r="AD136" s="25" t="e">
        <f>AND(ROUND(O136,2)=O136,ROUND(P136,2)=P136,OR(AND(O136&lt;&gt;0,L136="п"),AND(P136&lt;&gt;0,L136="ф")),ЕФОРМУЛА(X136),ЕФОРМУЛА(Y136),ЕФОРМУЛА(Z136),ЕФОРМУЛА(AA136),ЕФОРМУЛА(AB136),ЕФОРМУЛА(AC136),NOT(ЕФОРМУЛА(O136)),NOT(ЕФОРМУЛА(P136)),M136&lt;&gt;0,N136&lt;&gt;0,OR(YEAR(M136=#REF!),YEAR(M136=#REF!),YEAR(M136=#REF!)),OR(YEAR(N136=#REF!),YEAR(N136=#REF!),YEAR(N136=#REF!)),OR(AND(A136="20. Выдача займов по договору № 1 (в кэш-пул ПАО «Газпром»)",H136="КЭШ-ПУЛ"),AND(A136&lt;&gt;"20. Выдача займов по договору № 1 (в кэш-пул ПАО «Газпром»)",H136&lt;&gt;"КЭШ-ПУЛ")))</f>
        <v>#REF!</v>
      </c>
    </row>
    <row r="137" spans="1:30" ht="15" customHeight="1" x14ac:dyDescent="0.2">
      <c r="A137" s="8" t="s">
        <v>59</v>
      </c>
      <c r="B137" s="8"/>
      <c r="C137" s="2" t="s">
        <v>20</v>
      </c>
      <c r="D137" s="6"/>
      <c r="E137" s="7" t="s">
        <v>2</v>
      </c>
      <c r="F137" s="8"/>
      <c r="G137" s="8"/>
      <c r="H137" s="8"/>
      <c r="I137" s="8"/>
      <c r="J137" s="8"/>
      <c r="K137" s="8"/>
      <c r="L137" s="8" t="s">
        <v>26</v>
      </c>
      <c r="M137" s="9">
        <v>44044</v>
      </c>
      <c r="N137" s="9">
        <v>44044</v>
      </c>
      <c r="O137" s="20">
        <v>237422000</v>
      </c>
      <c r="P137" s="20"/>
      <c r="Q137" s="11"/>
      <c r="R137" s="11"/>
      <c r="S137" s="11"/>
      <c r="T137" s="11"/>
      <c r="U137" s="11"/>
      <c r="X137" s="22" t="e">
        <f>IF(B137="",VLOOKUP(A137,#REF!,2,FALSE),B137)</f>
        <v>#REF!</v>
      </c>
      <c r="Y137" s="22">
        <f t="shared" si="15"/>
        <v>8</v>
      </c>
      <c r="Z137" s="22">
        <f t="shared" si="16"/>
        <v>8</v>
      </c>
      <c r="AA137" s="22">
        <f t="shared" si="17"/>
        <v>2020</v>
      </c>
      <c r="AB137" s="22">
        <f t="shared" si="18"/>
        <v>2020</v>
      </c>
      <c r="AC137" s="22">
        <f t="shared" si="19"/>
        <v>2020</v>
      </c>
      <c r="AD137" s="25" t="e">
        <f>AND(ROUND(O137,2)=O137,ROUND(P137,2)=P137,OR(AND(O137&lt;&gt;0,L137="п"),AND(P137&lt;&gt;0,L137="ф")),ЕФОРМУЛА(X137),ЕФОРМУЛА(Y137),ЕФОРМУЛА(Z137),ЕФОРМУЛА(AA137),ЕФОРМУЛА(AB137),ЕФОРМУЛА(AC137),NOT(ЕФОРМУЛА(O137)),NOT(ЕФОРМУЛА(P137)),M137&lt;&gt;0,N137&lt;&gt;0,OR(YEAR(M137=#REF!),YEAR(M137=#REF!),YEAR(M137=#REF!)),OR(YEAR(N137=#REF!),YEAR(N137=#REF!),YEAR(N137=#REF!)),OR(AND(A137="20. Выдача займов по договору № 1 (в кэш-пул ПАО «Газпром»)",H137="КЭШ-ПУЛ"),AND(A137&lt;&gt;"20. Выдача займов по договору № 1 (в кэш-пул ПАО «Газпром»)",H137&lt;&gt;"КЭШ-ПУЛ")))</f>
        <v>#REF!</v>
      </c>
    </row>
    <row r="138" spans="1:30" ht="15" customHeight="1" x14ac:dyDescent="0.2">
      <c r="A138" s="8" t="s">
        <v>8</v>
      </c>
      <c r="B138" s="8"/>
      <c r="C138" s="2" t="s">
        <v>20</v>
      </c>
      <c r="D138" s="6"/>
      <c r="E138" s="7" t="s">
        <v>2</v>
      </c>
      <c r="F138" s="8"/>
      <c r="G138" s="8"/>
      <c r="H138" s="8"/>
      <c r="I138" s="8"/>
      <c r="J138" s="8"/>
      <c r="K138" s="8"/>
      <c r="L138" s="8" t="s">
        <v>26</v>
      </c>
      <c r="M138" s="9">
        <v>44044</v>
      </c>
      <c r="N138" s="9">
        <v>44044</v>
      </c>
      <c r="O138" s="20">
        <v>1681000</v>
      </c>
      <c r="P138" s="20"/>
      <c r="Q138" s="11"/>
      <c r="R138" s="11"/>
      <c r="S138" s="11"/>
      <c r="T138" s="11"/>
      <c r="U138" s="11"/>
      <c r="X138" s="22" t="e">
        <f>IF(B138="",VLOOKUP(A138,#REF!,2,FALSE),B138)</f>
        <v>#REF!</v>
      </c>
      <c r="Y138" s="22">
        <f t="shared" si="15"/>
        <v>8</v>
      </c>
      <c r="Z138" s="22">
        <f t="shared" si="16"/>
        <v>8</v>
      </c>
      <c r="AA138" s="22">
        <f t="shared" si="17"/>
        <v>2020</v>
      </c>
      <c r="AB138" s="22">
        <f t="shared" si="18"/>
        <v>2020</v>
      </c>
      <c r="AC138" s="22">
        <f t="shared" si="19"/>
        <v>2020</v>
      </c>
      <c r="AD138" s="25" t="e">
        <f>AND(ROUND(O138,2)=O138,ROUND(P138,2)=P138,OR(AND(O138&lt;&gt;0,L138="п"),AND(P138&lt;&gt;0,L138="ф")),ЕФОРМУЛА(X138),ЕФОРМУЛА(Y138),ЕФОРМУЛА(Z138),ЕФОРМУЛА(AA138),ЕФОРМУЛА(AB138),ЕФОРМУЛА(AC138),NOT(ЕФОРМУЛА(O138)),NOT(ЕФОРМУЛА(P138)),M138&lt;&gt;0,N138&lt;&gt;0,OR(YEAR(M138=#REF!),YEAR(M138=#REF!),YEAR(M138=#REF!)),OR(YEAR(N138=#REF!),YEAR(N138=#REF!),YEAR(N138=#REF!)),OR(AND(A138="20. Выдача займов по договору № 1 (в кэш-пул ПАО «Газпром»)",H138="КЭШ-ПУЛ"),AND(A138&lt;&gt;"20. Выдача займов по договору № 1 (в кэш-пул ПАО «Газпром»)",H138&lt;&gt;"КЭШ-ПУЛ")))</f>
        <v>#REF!</v>
      </c>
    </row>
    <row r="139" spans="1:30" ht="15" customHeight="1" x14ac:dyDescent="0.2">
      <c r="A139" s="8" t="s">
        <v>42</v>
      </c>
      <c r="B139" s="8"/>
      <c r="C139" s="2" t="s">
        <v>20</v>
      </c>
      <c r="D139" s="6"/>
      <c r="E139" s="7" t="s">
        <v>2</v>
      </c>
      <c r="F139" s="8"/>
      <c r="G139" s="8"/>
      <c r="H139" s="8"/>
      <c r="I139" s="8"/>
      <c r="J139" s="8"/>
      <c r="K139" s="8"/>
      <c r="L139" s="8" t="s">
        <v>26</v>
      </c>
      <c r="M139" s="9">
        <v>44044</v>
      </c>
      <c r="N139" s="9">
        <v>44044</v>
      </c>
      <c r="O139" s="20">
        <v>4995000</v>
      </c>
      <c r="P139" s="20"/>
      <c r="Q139" s="11"/>
      <c r="R139" s="11"/>
      <c r="S139" s="11"/>
      <c r="T139" s="11"/>
      <c r="U139" s="11"/>
      <c r="X139" s="22" t="e">
        <f>IF(B139="",VLOOKUP(A139,#REF!,2,FALSE),B139)</f>
        <v>#REF!</v>
      </c>
      <c r="Y139" s="22">
        <f t="shared" si="15"/>
        <v>8</v>
      </c>
      <c r="Z139" s="22">
        <f t="shared" si="16"/>
        <v>8</v>
      </c>
      <c r="AA139" s="22">
        <f t="shared" si="17"/>
        <v>2020</v>
      </c>
      <c r="AB139" s="22">
        <f t="shared" si="18"/>
        <v>2020</v>
      </c>
      <c r="AC139" s="22">
        <f t="shared" si="19"/>
        <v>2020</v>
      </c>
      <c r="AD139" s="25" t="e">
        <f>AND(ROUND(O139,2)=O139,ROUND(P139,2)=P139,OR(AND(O139&lt;&gt;0,L139="п"),AND(P139&lt;&gt;0,L139="ф")),ЕФОРМУЛА(X139),ЕФОРМУЛА(Y139),ЕФОРМУЛА(Z139),ЕФОРМУЛА(AA139),ЕФОРМУЛА(AB139),ЕФОРМУЛА(AC139),NOT(ЕФОРМУЛА(O139)),NOT(ЕФОРМУЛА(P139)),M139&lt;&gt;0,N139&lt;&gt;0,OR(YEAR(M139=#REF!),YEAR(M139=#REF!),YEAR(M139=#REF!)),OR(YEAR(N139=#REF!),YEAR(N139=#REF!),YEAR(N139=#REF!)),OR(AND(A139="20. Выдача займов по договору № 1 (в кэш-пул ПАО «Газпром»)",H139="КЭШ-ПУЛ"),AND(A139&lt;&gt;"20. Выдача займов по договору № 1 (в кэш-пул ПАО «Газпром»)",H139&lt;&gt;"КЭШ-ПУЛ")))</f>
        <v>#REF!</v>
      </c>
    </row>
    <row r="140" spans="1:30" ht="15" customHeight="1" x14ac:dyDescent="0.2">
      <c r="A140" s="8" t="s">
        <v>41</v>
      </c>
      <c r="B140" s="8"/>
      <c r="C140" s="2" t="s">
        <v>20</v>
      </c>
      <c r="D140" s="6"/>
      <c r="E140" s="7" t="s">
        <v>2</v>
      </c>
      <c r="F140" s="8"/>
      <c r="G140" s="8"/>
      <c r="H140" s="8"/>
      <c r="I140" s="8"/>
      <c r="J140" s="8"/>
      <c r="K140" s="8"/>
      <c r="L140" s="8" t="s">
        <v>26</v>
      </c>
      <c r="M140" s="9">
        <v>44044</v>
      </c>
      <c r="N140" s="9">
        <v>44044</v>
      </c>
      <c r="O140" s="20">
        <v>232864000</v>
      </c>
      <c r="P140" s="20"/>
      <c r="Q140" s="11"/>
      <c r="R140" s="11"/>
      <c r="S140" s="11"/>
      <c r="T140" s="11"/>
      <c r="U140" s="11"/>
      <c r="X140" s="22" t="e">
        <f>IF(B140="",VLOOKUP(A140,#REF!,2,FALSE),B140)</f>
        <v>#REF!</v>
      </c>
      <c r="Y140" s="22">
        <f t="shared" si="15"/>
        <v>8</v>
      </c>
      <c r="Z140" s="22">
        <f t="shared" si="16"/>
        <v>8</v>
      </c>
      <c r="AA140" s="22">
        <f t="shared" si="17"/>
        <v>2020</v>
      </c>
      <c r="AB140" s="22">
        <f t="shared" si="18"/>
        <v>2020</v>
      </c>
      <c r="AC140" s="22">
        <f t="shared" si="19"/>
        <v>2020</v>
      </c>
      <c r="AD140" s="25" t="e">
        <f>AND(ROUND(O140,2)=O140,ROUND(P140,2)=P140,OR(AND(O140&lt;&gt;0,L140="п"),AND(P140&lt;&gt;0,L140="ф")),ЕФОРМУЛА(X140),ЕФОРМУЛА(Y140),ЕФОРМУЛА(Z140),ЕФОРМУЛА(AA140),ЕФОРМУЛА(AB140),ЕФОРМУЛА(AC140),NOT(ЕФОРМУЛА(O140)),NOT(ЕФОРМУЛА(P140)),M140&lt;&gt;0,N140&lt;&gt;0,OR(YEAR(M140=#REF!),YEAR(M140=#REF!),YEAR(M140=#REF!)),OR(YEAR(N140=#REF!),YEAR(N140=#REF!),YEAR(N140=#REF!)),OR(AND(A140="20. Выдача займов по договору № 1 (в кэш-пул ПАО «Газпром»)",H140="КЭШ-ПУЛ"),AND(A140&lt;&gt;"20. Выдача займов по договору № 1 (в кэш-пул ПАО «Газпром»)",H140&lt;&gt;"КЭШ-ПУЛ")))</f>
        <v>#REF!</v>
      </c>
    </row>
    <row r="141" spans="1:30" ht="15" customHeight="1" x14ac:dyDescent="0.2">
      <c r="A141" s="8"/>
      <c r="B141" s="8" t="s">
        <v>9</v>
      </c>
      <c r="C141" s="2" t="s">
        <v>20</v>
      </c>
      <c r="D141" s="6"/>
      <c r="E141" s="7" t="s">
        <v>2</v>
      </c>
      <c r="F141" s="8"/>
      <c r="G141" s="8"/>
      <c r="H141" s="8"/>
      <c r="I141" s="8"/>
      <c r="J141" s="8"/>
      <c r="K141" s="8"/>
      <c r="L141" s="8" t="s">
        <v>26</v>
      </c>
      <c r="M141" s="9">
        <v>44044</v>
      </c>
      <c r="N141" s="9">
        <v>44044</v>
      </c>
      <c r="O141" s="20">
        <v>20339000</v>
      </c>
      <c r="P141" s="20"/>
      <c r="Q141" s="11"/>
      <c r="R141" s="11"/>
      <c r="S141" s="11"/>
      <c r="T141" s="11"/>
      <c r="U141" s="11"/>
      <c r="X141" s="22" t="str">
        <f>IF(B141="",VLOOKUP(A141,#REF!,2,FALSE),B141)</f>
        <v>12. Страхование</v>
      </c>
      <c r="Y141" s="22">
        <f t="shared" si="15"/>
        <v>8</v>
      </c>
      <c r="Z141" s="22">
        <f t="shared" si="16"/>
        <v>8</v>
      </c>
      <c r="AA141" s="22">
        <f t="shared" si="17"/>
        <v>2020</v>
      </c>
      <c r="AB141" s="22">
        <f t="shared" si="18"/>
        <v>2020</v>
      </c>
      <c r="AC141" s="22">
        <f t="shared" si="19"/>
        <v>2020</v>
      </c>
      <c r="AD141" s="25" t="e">
        <f>AND(ROUND(O141,2)=O141,ROUND(P141,2)=P141,OR(AND(O141&lt;&gt;0,L141="п"),AND(P141&lt;&gt;0,L141="ф")),ЕФОРМУЛА(X141),ЕФОРМУЛА(Y141),ЕФОРМУЛА(Z141),ЕФОРМУЛА(AA141),ЕФОРМУЛА(AB141),ЕФОРМУЛА(AC141),NOT(ЕФОРМУЛА(O141)),NOT(ЕФОРМУЛА(P141)),M141&lt;&gt;0,N141&lt;&gt;0,OR(YEAR(M141=#REF!),YEAR(M141=#REF!),YEAR(M141=#REF!)),OR(YEAR(N141=#REF!),YEAR(N141=#REF!),YEAR(N141=#REF!)),OR(AND(A141="20. Выдача займов по договору № 1 (в кэш-пул ПАО «Газпром»)",H141="КЭШ-ПУЛ"),AND(A141&lt;&gt;"20. Выдача займов по договору № 1 (в кэш-пул ПАО «Газпром»)",H141&lt;&gt;"КЭШ-ПУЛ")))</f>
        <v>#REF!</v>
      </c>
    </row>
    <row r="142" spans="1:30" ht="15" customHeight="1" x14ac:dyDescent="0.2">
      <c r="A142" s="27" t="s">
        <v>142</v>
      </c>
      <c r="B142" s="27"/>
      <c r="C142" s="2" t="s">
        <v>19</v>
      </c>
      <c r="D142" s="6" t="s">
        <v>0</v>
      </c>
      <c r="E142" s="7" t="s">
        <v>2</v>
      </c>
      <c r="F142" s="8"/>
      <c r="G142" s="8"/>
      <c r="H142" s="8"/>
      <c r="I142" s="8"/>
      <c r="J142" s="8"/>
      <c r="K142" s="8"/>
      <c r="L142" s="8" t="s">
        <v>26</v>
      </c>
      <c r="M142" s="9">
        <v>44044</v>
      </c>
      <c r="N142" s="9">
        <v>44044</v>
      </c>
      <c r="O142" s="20">
        <v>17440000</v>
      </c>
      <c r="P142" s="20"/>
      <c r="Q142" s="11"/>
      <c r="R142" s="11"/>
      <c r="S142" s="11"/>
      <c r="T142" s="11"/>
      <c r="U142" s="11"/>
      <c r="X142" s="22" t="e">
        <f>IF(B142="",VLOOKUP(A142,#REF!,2,FALSE),B142)</f>
        <v>#REF!</v>
      </c>
      <c r="Y142" s="22">
        <f t="shared" si="15"/>
        <v>8</v>
      </c>
      <c r="Z142" s="22">
        <f t="shared" si="16"/>
        <v>8</v>
      </c>
      <c r="AA142" s="22">
        <f t="shared" si="17"/>
        <v>2020</v>
      </c>
      <c r="AB142" s="22">
        <f t="shared" si="18"/>
        <v>2020</v>
      </c>
      <c r="AC142" s="22">
        <f t="shared" si="19"/>
        <v>2020</v>
      </c>
      <c r="AD142" s="25" t="e">
        <f>AND(ROUND(O142,2)=O142,ROUND(P142,2)=P142,OR(AND(O142&lt;&gt;0,L142="п"),AND(P142&lt;&gt;0,L142="ф")),ЕФОРМУЛА(X142),ЕФОРМУЛА(Y142),ЕФОРМУЛА(Z142),ЕФОРМУЛА(AA142),ЕФОРМУЛА(AB142),ЕФОРМУЛА(AC142),NOT(ЕФОРМУЛА(O142)),NOT(ЕФОРМУЛА(P142)),M142&lt;&gt;0,N142&lt;&gt;0,OR(YEAR(M142=#REF!),YEAR(M142=#REF!),YEAR(M142=#REF!)),OR(YEAR(N142=#REF!),YEAR(N142=#REF!),YEAR(N142=#REF!)),OR(AND(A142="20. Выдача займов по договору № 1 (в кэш-пул ПАО «Газпром»)",H142="КЭШ-ПУЛ"),AND(A142&lt;&gt;"20. Выдача займов по договору № 1 (в кэш-пул ПАО «Газпром»)",H142&lt;&gt;"КЭШ-ПУЛ")))</f>
        <v>#REF!</v>
      </c>
    </row>
    <row r="143" spans="1:30" ht="15" customHeight="1" x14ac:dyDescent="0.2">
      <c r="A143" s="30" t="s">
        <v>15</v>
      </c>
      <c r="B143" s="27"/>
      <c r="C143" s="2" t="s">
        <v>20</v>
      </c>
      <c r="D143" s="6"/>
      <c r="E143" s="7" t="s">
        <v>2</v>
      </c>
      <c r="F143" s="8"/>
      <c r="G143" s="8"/>
      <c r="H143" s="8"/>
      <c r="I143" s="8"/>
      <c r="J143" s="8"/>
      <c r="K143" s="8"/>
      <c r="L143" s="8" t="s">
        <v>27</v>
      </c>
      <c r="M143" s="9">
        <v>43862</v>
      </c>
      <c r="N143" s="9">
        <v>43862</v>
      </c>
      <c r="O143" s="34"/>
      <c r="P143" s="34">
        <v>167392000</v>
      </c>
      <c r="Q143" s="11"/>
      <c r="R143" s="11"/>
      <c r="S143" s="11"/>
      <c r="T143" s="11"/>
      <c r="U143" s="11"/>
      <c r="X143" s="22" t="e">
        <f>IF(B143="",VLOOKUP(A143,#REF!,2,FALSE),B143)</f>
        <v>#REF!</v>
      </c>
      <c r="Y143" s="22">
        <f t="shared" si="15"/>
        <v>2</v>
      </c>
      <c r="Z143" s="22">
        <f t="shared" si="16"/>
        <v>2</v>
      </c>
      <c r="AA143" s="22">
        <f t="shared" si="17"/>
        <v>2020</v>
      </c>
      <c r="AB143" s="22">
        <f t="shared" si="18"/>
        <v>2020</v>
      </c>
      <c r="AC143" s="22">
        <f t="shared" si="19"/>
        <v>2020</v>
      </c>
      <c r="AD143" s="25" t="e">
        <f>AND(ROUND(O143,2)=O143,ROUND(P143,2)=P143,OR(AND(O143&lt;&gt;0,L143="п"),AND(P143&lt;&gt;0,L143="ф")),ЕФОРМУЛА(X143),ЕФОРМУЛА(Y143),ЕФОРМУЛА(Z143),ЕФОРМУЛА(AA143),ЕФОРМУЛА(AB143),ЕФОРМУЛА(AC143),NOT(ЕФОРМУЛА(O143)),NOT(ЕФОРМУЛА(P143)),M143&lt;&gt;0,N143&lt;&gt;0,OR(YEAR(M143=#REF!),YEAR(M143=#REF!),YEAR(M143=#REF!)),OR(YEAR(N143=#REF!),YEAR(N143=#REF!),YEAR(N143=#REF!)),OR(AND(A143="20. Выдача займов по договору № 1 (в кэш-пул ПАО «Газпром»)",H143="КЭШ-ПУЛ"),AND(A143&lt;&gt;"20. Выдача займов по договору № 1 (в кэш-пул ПАО «Газпром»)",H143&lt;&gt;"КЭШ-ПУЛ")))</f>
        <v>#REF!</v>
      </c>
    </row>
    <row r="144" spans="1:30" ht="15" customHeight="1" x14ac:dyDescent="0.2">
      <c r="A144" s="8" t="s">
        <v>64</v>
      </c>
      <c r="B144" s="8"/>
      <c r="C144" s="2" t="s">
        <v>19</v>
      </c>
      <c r="D144" s="6" t="s">
        <v>0</v>
      </c>
      <c r="E144" s="7" t="s">
        <v>1</v>
      </c>
      <c r="F144" s="8"/>
      <c r="G144" s="8"/>
      <c r="H144" s="8"/>
      <c r="I144" s="8"/>
      <c r="J144" s="8"/>
      <c r="K144" s="8"/>
      <c r="L144" s="8" t="s">
        <v>26</v>
      </c>
      <c r="M144" s="9">
        <v>44042</v>
      </c>
      <c r="N144" s="9">
        <v>44042</v>
      </c>
      <c r="O144" s="20">
        <v>1600610000</v>
      </c>
      <c r="P144" s="20"/>
      <c r="Q144" s="29"/>
      <c r="R144" s="12"/>
      <c r="S144" s="12"/>
      <c r="T144" s="12"/>
      <c r="U144" s="12"/>
      <c r="X144" s="22" t="e">
        <f>IF(B144="",VLOOKUP(A144,#REF!,2,FALSE),B144)</f>
        <v>#REF!</v>
      </c>
      <c r="Y144" s="22">
        <f t="shared" si="15"/>
        <v>7</v>
      </c>
      <c r="Z144" s="22">
        <f t="shared" si="16"/>
        <v>7</v>
      </c>
      <c r="AA144" s="22">
        <f t="shared" si="17"/>
        <v>2020</v>
      </c>
      <c r="AB144" s="22">
        <f t="shared" si="18"/>
        <v>2020</v>
      </c>
      <c r="AC144" s="22">
        <f t="shared" si="19"/>
        <v>2020</v>
      </c>
      <c r="AD144" s="25" t="e">
        <f>AND(ROUND(O144,2)=O144,ROUND(P144,2)=P144,OR(AND(O144&lt;&gt;0,L144="п"),AND(P144&lt;&gt;0,L144="ф")),ЕФОРМУЛА(X144),ЕФОРМУЛА(Y144),ЕФОРМУЛА(Z144),ЕФОРМУЛА(AA144),ЕФОРМУЛА(AB144),ЕФОРМУЛА(AC144),NOT(ЕФОРМУЛА(O144)),NOT(ЕФОРМУЛА(P144)),M144&lt;&gt;0,N144&lt;&gt;0,OR(YEAR(M144=#REF!),YEAR(M144=#REF!),YEAR(M144=#REF!)),OR(YEAR(N144=#REF!),YEAR(N144=#REF!),YEAR(N144=#REF!)),OR(AND(A144="20. Выдача займов по договору № 1 (в кэш-пул ПАО «Газпром»)",H144="КЭШ-ПУЛ"),AND(A144&lt;&gt;"20. Выдача займов по договору № 1 (в кэш-пул ПАО «Газпром»)",H144&lt;&gt;"КЭШ-ПУЛ")))</f>
        <v>#REF!</v>
      </c>
    </row>
    <row r="145" spans="1:30" ht="12.75" customHeight="1" x14ac:dyDescent="0.2">
      <c r="A145" s="27"/>
      <c r="B145" s="27" t="s">
        <v>62</v>
      </c>
      <c r="C145" s="2" t="s">
        <v>19</v>
      </c>
      <c r="D145" s="6" t="s">
        <v>0</v>
      </c>
      <c r="E145" s="7" t="s">
        <v>2</v>
      </c>
      <c r="F145" s="8"/>
      <c r="G145" s="8"/>
      <c r="H145" s="8"/>
      <c r="I145" s="8"/>
      <c r="J145" s="8"/>
      <c r="K145" s="8"/>
      <c r="L145" s="8" t="s">
        <v>26</v>
      </c>
      <c r="M145" s="9">
        <v>44013</v>
      </c>
      <c r="N145" s="9">
        <v>44013</v>
      </c>
      <c r="O145" s="20">
        <v>101083732.95</v>
      </c>
      <c r="P145" s="20"/>
      <c r="Q145" s="11"/>
      <c r="R145" s="11"/>
      <c r="S145" s="11"/>
      <c r="T145" s="11"/>
      <c r="U145" s="11"/>
      <c r="X145" s="22" t="str">
        <f>IF(B145="",VLOOKUP(A145,#REF!,2,FALSE),B145)</f>
        <v>03. Налоги</v>
      </c>
      <c r="Y145" s="22">
        <f t="shared" si="15"/>
        <v>7</v>
      </c>
      <c r="Z145" s="22">
        <f t="shared" si="16"/>
        <v>7</v>
      </c>
      <c r="AA145" s="22">
        <f t="shared" si="17"/>
        <v>2020</v>
      </c>
      <c r="AB145" s="22">
        <f t="shared" si="18"/>
        <v>2020</v>
      </c>
      <c r="AC145" s="22">
        <f t="shared" si="19"/>
        <v>2020</v>
      </c>
      <c r="AD145" s="25" t="e">
        <f>AND(ROUND(O145,2)=O145,ROUND(P145,2)=P145,OR(AND(O145&lt;&gt;0,L145="п"),AND(P145&lt;&gt;0,L145="ф")),ЕФОРМУЛА(X145),ЕФОРМУЛА(Y145),ЕФОРМУЛА(Z145),ЕФОРМУЛА(AA145),ЕФОРМУЛА(AB145),ЕФОРМУЛА(AC145),NOT(ЕФОРМУЛА(O145)),NOT(ЕФОРМУЛА(P145)),M145&lt;&gt;0,N145&lt;&gt;0,OR(YEAR(M145=#REF!),YEAR(M145=#REF!),YEAR(M145=#REF!)),OR(YEAR(N145=#REF!),YEAR(N145=#REF!),YEAR(N145=#REF!)),OR(AND(A145="20. Выдача займов по договору № 1 (в кэш-пул ПАО «Газпром»)",H145="КЭШ-ПУЛ"),AND(A145&lt;&gt;"20. Выдача займов по договору № 1 (в кэш-пул ПАО «Газпром»)",H145&lt;&gt;"КЭШ-ПУЛ")))</f>
        <v>#REF!</v>
      </c>
    </row>
    <row r="146" spans="1:30" ht="12.75" customHeight="1" x14ac:dyDescent="0.2">
      <c r="A146" s="8" t="s">
        <v>59</v>
      </c>
      <c r="B146" s="8"/>
      <c r="C146" s="2" t="s">
        <v>19</v>
      </c>
      <c r="D146" s="6" t="s">
        <v>0</v>
      </c>
      <c r="E146" s="7" t="s">
        <v>2</v>
      </c>
      <c r="F146" s="8"/>
      <c r="G146" s="8"/>
      <c r="H146" s="8"/>
      <c r="I146" s="8"/>
      <c r="J146" s="8"/>
      <c r="K146" s="8"/>
      <c r="L146" s="8" t="s">
        <v>26</v>
      </c>
      <c r="M146" s="9">
        <v>44013</v>
      </c>
      <c r="N146" s="9">
        <v>44013</v>
      </c>
      <c r="O146" s="20">
        <v>246640000</v>
      </c>
      <c r="P146" s="20"/>
      <c r="Q146" s="11"/>
      <c r="R146" s="11"/>
      <c r="S146" s="11"/>
      <c r="T146" s="11"/>
      <c r="U146" s="11"/>
      <c r="X146" s="22" t="e">
        <f>IF(B146="",VLOOKUP(A146,#REF!,2,FALSE),B146)</f>
        <v>#REF!</v>
      </c>
      <c r="Y146" s="22">
        <f t="shared" si="15"/>
        <v>7</v>
      </c>
      <c r="Z146" s="22">
        <f t="shared" si="16"/>
        <v>7</v>
      </c>
      <c r="AA146" s="22">
        <f t="shared" si="17"/>
        <v>2020</v>
      </c>
      <c r="AB146" s="22">
        <f t="shared" si="18"/>
        <v>2020</v>
      </c>
      <c r="AC146" s="22">
        <f t="shared" si="19"/>
        <v>2020</v>
      </c>
      <c r="AD146" s="25" t="e">
        <f>AND(ROUND(O146,2)=O146,ROUND(P146,2)=P146,OR(AND(O146&lt;&gt;0,L146="п"),AND(P146&lt;&gt;0,L146="ф")),ЕФОРМУЛА(X146),ЕФОРМУЛА(Y146),ЕФОРМУЛА(Z146),ЕФОРМУЛА(AA146),ЕФОРМУЛА(AB146),ЕФОРМУЛА(AC146),NOT(ЕФОРМУЛА(O146)),NOT(ЕФОРМУЛА(P146)),M146&lt;&gt;0,N146&lt;&gt;0,OR(YEAR(M146=#REF!),YEAR(M146=#REF!),YEAR(M146=#REF!)),OR(YEAR(N146=#REF!),YEAR(N146=#REF!),YEAR(N146=#REF!)),OR(AND(A146="20. Выдача займов по договору № 1 (в кэш-пул ПАО «Газпром»)",H146="КЭШ-ПУЛ"),AND(A146&lt;&gt;"20. Выдача займов по договору № 1 (в кэш-пул ПАО «Газпром»)",H146&lt;&gt;"КЭШ-ПУЛ")))</f>
        <v>#REF!</v>
      </c>
    </row>
    <row r="147" spans="1:30" ht="12.75" customHeight="1" x14ac:dyDescent="0.2">
      <c r="A147" s="27" t="s">
        <v>60</v>
      </c>
      <c r="B147" s="27"/>
      <c r="C147" s="2" t="s">
        <v>19</v>
      </c>
      <c r="D147" s="6" t="s">
        <v>0</v>
      </c>
      <c r="E147" s="7" t="s">
        <v>2</v>
      </c>
      <c r="F147" s="8"/>
      <c r="G147" s="8"/>
      <c r="H147" s="8"/>
      <c r="I147" s="8"/>
      <c r="J147" s="8"/>
      <c r="K147" s="8"/>
      <c r="L147" s="8" t="s">
        <v>26</v>
      </c>
      <c r="M147" s="9">
        <v>44013</v>
      </c>
      <c r="N147" s="9">
        <v>44013</v>
      </c>
      <c r="O147" s="20">
        <v>2540000</v>
      </c>
      <c r="P147" s="20"/>
      <c r="Q147" s="11"/>
      <c r="R147" s="11"/>
      <c r="S147" s="11"/>
      <c r="T147" s="11"/>
      <c r="U147" s="11"/>
      <c r="X147" s="22" t="e">
        <f>IF(B147="",VLOOKUP(A147,#REF!,2,FALSE),B147)</f>
        <v>#REF!</v>
      </c>
      <c r="Y147" s="22">
        <f t="shared" si="15"/>
        <v>7</v>
      </c>
      <c r="Z147" s="22">
        <f t="shared" si="16"/>
        <v>7</v>
      </c>
      <c r="AA147" s="22">
        <f t="shared" si="17"/>
        <v>2020</v>
      </c>
      <c r="AB147" s="22">
        <f t="shared" si="18"/>
        <v>2020</v>
      </c>
      <c r="AC147" s="22">
        <f t="shared" si="19"/>
        <v>2020</v>
      </c>
      <c r="AD147" s="25" t="e">
        <f>AND(ROUND(O147,2)=O147,ROUND(P147,2)=P147,OR(AND(O147&lt;&gt;0,L147="п"),AND(P147&lt;&gt;0,L147="ф")),ЕФОРМУЛА(X147),ЕФОРМУЛА(Y147),ЕФОРМУЛА(Z147),ЕФОРМУЛА(AA147),ЕФОРМУЛА(AB147),ЕФОРМУЛА(AC147),NOT(ЕФОРМУЛА(O147)),NOT(ЕФОРМУЛА(P147)),M147&lt;&gt;0,N147&lt;&gt;0,OR(YEAR(M147=#REF!),YEAR(M147=#REF!),YEAR(M147=#REF!)),OR(YEAR(N147=#REF!),YEAR(N147=#REF!),YEAR(N147=#REF!)),OR(AND(A147="20. Выдача займов по договору № 1 (в кэш-пул ПАО «Газпром»)",H147="КЭШ-ПУЛ"),AND(A147&lt;&gt;"20. Выдача займов по договору № 1 (в кэш-пул ПАО «Газпром»)",H147&lt;&gt;"КЭШ-ПУЛ")))</f>
        <v>#REF!</v>
      </c>
    </row>
    <row r="148" spans="1:30" ht="12.75" customHeight="1" x14ac:dyDescent="0.2">
      <c r="A148" s="27" t="s">
        <v>16</v>
      </c>
      <c r="B148" s="27"/>
      <c r="C148" s="2" t="s">
        <v>19</v>
      </c>
      <c r="D148" s="6" t="s">
        <v>0</v>
      </c>
      <c r="E148" s="7" t="s">
        <v>2</v>
      </c>
      <c r="F148" s="8"/>
      <c r="G148" s="8"/>
      <c r="H148" s="8"/>
      <c r="I148" s="8"/>
      <c r="J148" s="8"/>
      <c r="K148" s="8"/>
      <c r="L148" s="8" t="s">
        <v>26</v>
      </c>
      <c r="M148" s="9">
        <v>44013</v>
      </c>
      <c r="N148" s="9">
        <v>44013</v>
      </c>
      <c r="O148" s="20">
        <v>303000000</v>
      </c>
      <c r="P148" s="20"/>
      <c r="Q148" s="11"/>
      <c r="R148" s="11"/>
      <c r="S148" s="11"/>
      <c r="T148" s="11"/>
      <c r="U148" s="11"/>
      <c r="X148" s="22" t="e">
        <f>IF(B148="",VLOOKUP(A148,#REF!,2,FALSE),B148)</f>
        <v>#REF!</v>
      </c>
      <c r="Y148" s="22">
        <f t="shared" si="15"/>
        <v>7</v>
      </c>
      <c r="Z148" s="22">
        <f t="shared" si="16"/>
        <v>7</v>
      </c>
      <c r="AA148" s="22">
        <f t="shared" si="17"/>
        <v>2020</v>
      </c>
      <c r="AB148" s="22">
        <f t="shared" si="18"/>
        <v>2020</v>
      </c>
      <c r="AC148" s="22">
        <f t="shared" si="19"/>
        <v>2020</v>
      </c>
      <c r="AD148" s="25" t="e">
        <f>AND(ROUND(O148,2)=O148,ROUND(P148,2)=P148,OR(AND(O148&lt;&gt;0,L148="п"),AND(P148&lt;&gt;0,L148="ф")),ЕФОРМУЛА(X148),ЕФОРМУЛА(Y148),ЕФОРМУЛА(Z148),ЕФОРМУЛА(AA148),ЕФОРМУЛА(AB148),ЕФОРМУЛА(AC148),NOT(ЕФОРМУЛА(O148)),NOT(ЕФОРМУЛА(P148)),M148&lt;&gt;0,N148&lt;&gt;0,OR(YEAR(M148=#REF!),YEAR(M148=#REF!),YEAR(M148=#REF!)),OR(YEAR(N148=#REF!),YEAR(N148=#REF!),YEAR(N148=#REF!)),OR(AND(A148="20. Выдача займов по договору № 1 (в кэш-пул ПАО «Газпром»)",H148="КЭШ-ПУЛ"),AND(A148&lt;&gt;"20. Выдача займов по договору № 1 (в кэш-пул ПАО «Газпром»)",H148&lt;&gt;"КЭШ-ПУЛ")))</f>
        <v>#REF!</v>
      </c>
    </row>
    <row r="149" spans="1:30" ht="12.75" customHeight="1" x14ac:dyDescent="0.2">
      <c r="A149" s="27" t="s">
        <v>42</v>
      </c>
      <c r="B149" s="27"/>
      <c r="C149" s="2" t="s">
        <v>19</v>
      </c>
      <c r="D149" s="6" t="s">
        <v>0</v>
      </c>
      <c r="E149" s="7" t="s">
        <v>2</v>
      </c>
      <c r="F149" s="8"/>
      <c r="G149" s="8"/>
      <c r="H149" s="8"/>
      <c r="I149" s="8"/>
      <c r="J149" s="8"/>
      <c r="K149" s="8"/>
      <c r="L149" s="8" t="s">
        <v>26</v>
      </c>
      <c r="M149" s="9">
        <v>44013</v>
      </c>
      <c r="N149" s="9">
        <v>44013</v>
      </c>
      <c r="O149" s="20">
        <v>14420000</v>
      </c>
      <c r="P149" s="20"/>
      <c r="Q149" s="11"/>
      <c r="R149" s="10"/>
      <c r="S149" s="10"/>
      <c r="T149" s="10"/>
      <c r="U149" s="10"/>
      <c r="X149" s="22" t="e">
        <f>IF(B149="",VLOOKUP(A149,#REF!,2,FALSE),B149)</f>
        <v>#REF!</v>
      </c>
      <c r="Y149" s="22">
        <f t="shared" si="15"/>
        <v>7</v>
      </c>
      <c r="Z149" s="22">
        <f t="shared" si="16"/>
        <v>7</v>
      </c>
      <c r="AA149" s="22">
        <f t="shared" si="17"/>
        <v>2020</v>
      </c>
      <c r="AB149" s="22">
        <f t="shared" si="18"/>
        <v>2020</v>
      </c>
      <c r="AC149" s="22">
        <f t="shared" si="19"/>
        <v>2020</v>
      </c>
      <c r="AD149" s="25" t="e">
        <f>AND(ROUND(O149,2)=O149,ROUND(P149,2)=P149,OR(AND(O149&lt;&gt;0,L149="п"),AND(P149&lt;&gt;0,L149="ф")),ЕФОРМУЛА(X149),ЕФОРМУЛА(Y149),ЕФОРМУЛА(Z149),ЕФОРМУЛА(AA149),ЕФОРМУЛА(AB149),ЕФОРМУЛА(AC149),NOT(ЕФОРМУЛА(O149)),NOT(ЕФОРМУЛА(P149)),M149&lt;&gt;0,N149&lt;&gt;0,OR(YEAR(M149=#REF!),YEAR(M149=#REF!),YEAR(M149=#REF!)),OR(YEAR(N149=#REF!),YEAR(N149=#REF!),YEAR(N149=#REF!)),OR(AND(A149="20. Выдача займов по договору № 1 (в кэш-пул ПАО «Газпром»)",H149="КЭШ-ПУЛ"),AND(A149&lt;&gt;"20. Выдача займов по договору № 1 (в кэш-пул ПАО «Газпром»)",H149&lt;&gt;"КЭШ-ПУЛ")))</f>
        <v>#REF!</v>
      </c>
    </row>
    <row r="150" spans="1:30" ht="12.75" customHeight="1" x14ac:dyDescent="0.2">
      <c r="A150" s="27" t="s">
        <v>41</v>
      </c>
      <c r="B150" s="27"/>
      <c r="C150" s="2" t="s">
        <v>19</v>
      </c>
      <c r="D150" s="6" t="s">
        <v>0</v>
      </c>
      <c r="E150" s="7" t="s">
        <v>2</v>
      </c>
      <c r="F150" s="8"/>
      <c r="G150" s="8"/>
      <c r="H150" s="8"/>
      <c r="I150" s="8"/>
      <c r="J150" s="8"/>
      <c r="K150" s="8"/>
      <c r="L150" s="8" t="s">
        <v>26</v>
      </c>
      <c r="M150" s="9">
        <v>44013</v>
      </c>
      <c r="N150" s="9">
        <v>44013</v>
      </c>
      <c r="O150" s="20">
        <v>198000000</v>
      </c>
      <c r="P150" s="20"/>
      <c r="Q150" s="11"/>
      <c r="R150" s="11"/>
      <c r="S150" s="11"/>
      <c r="T150" s="11"/>
      <c r="U150" s="11"/>
      <c r="X150" s="22" t="e">
        <f>IF(B150="",VLOOKUP(A150,#REF!,2,FALSE),B150)</f>
        <v>#REF!</v>
      </c>
      <c r="Y150" s="22">
        <f t="shared" si="15"/>
        <v>7</v>
      </c>
      <c r="Z150" s="22">
        <f t="shared" si="16"/>
        <v>7</v>
      </c>
      <c r="AA150" s="22">
        <f t="shared" si="17"/>
        <v>2020</v>
      </c>
      <c r="AB150" s="22">
        <f t="shared" si="18"/>
        <v>2020</v>
      </c>
      <c r="AC150" s="22">
        <f t="shared" si="19"/>
        <v>2020</v>
      </c>
      <c r="AD150" s="25" t="e">
        <f>AND(ROUND(O150,2)=O150,ROUND(P150,2)=P150,OR(AND(O150&lt;&gt;0,L150="п"),AND(P150&lt;&gt;0,L150="ф")),ЕФОРМУЛА(X150),ЕФОРМУЛА(Y150),ЕФОРМУЛА(Z150),ЕФОРМУЛА(AA150),ЕФОРМУЛА(AB150),ЕФОРМУЛА(AC150),NOT(ЕФОРМУЛА(O150)),NOT(ЕФОРМУЛА(P150)),M150&lt;&gt;0,N150&lt;&gt;0,OR(YEAR(M150=#REF!),YEAR(M150=#REF!),YEAR(M150=#REF!)),OR(YEAR(N150=#REF!),YEAR(N150=#REF!),YEAR(N150=#REF!)),OR(AND(A150="20. Выдача займов по договору № 1 (в кэш-пул ПАО «Газпром»)",H150="КЭШ-ПУЛ"),AND(A150&lt;&gt;"20. Выдача займов по договору № 1 (в кэш-пул ПАО «Газпром»)",H150&lt;&gt;"КЭШ-ПУЛ")))</f>
        <v>#REF!</v>
      </c>
    </row>
    <row r="151" spans="1:30" ht="13.5" customHeight="1" x14ac:dyDescent="0.2">
      <c r="A151" s="27" t="s">
        <v>8</v>
      </c>
      <c r="B151" s="27"/>
      <c r="C151" s="2" t="s">
        <v>19</v>
      </c>
      <c r="D151" s="6" t="s">
        <v>0</v>
      </c>
      <c r="E151" s="7" t="s">
        <v>2</v>
      </c>
      <c r="F151" s="8"/>
      <c r="G151" s="8"/>
      <c r="H151" s="8"/>
      <c r="I151" s="8"/>
      <c r="J151" s="8"/>
      <c r="K151" s="8"/>
      <c r="L151" s="8" t="s">
        <v>26</v>
      </c>
      <c r="M151" s="9">
        <v>44013</v>
      </c>
      <c r="N151" s="9">
        <v>44013</v>
      </c>
      <c r="O151" s="20">
        <v>1680000</v>
      </c>
      <c r="P151" s="20"/>
      <c r="Q151" s="29"/>
      <c r="R151" s="12"/>
      <c r="S151" s="12"/>
      <c r="T151" s="12"/>
      <c r="U151" s="12"/>
      <c r="X151" s="22" t="e">
        <f>IF(B151="",VLOOKUP(A151,#REF!,2,FALSE),B151)</f>
        <v>#REF!</v>
      </c>
      <c r="Y151" s="22">
        <f t="shared" si="15"/>
        <v>7</v>
      </c>
      <c r="Z151" s="22">
        <f t="shared" si="16"/>
        <v>7</v>
      </c>
      <c r="AA151" s="22">
        <f t="shared" si="17"/>
        <v>2020</v>
      </c>
      <c r="AB151" s="22">
        <f t="shared" si="18"/>
        <v>2020</v>
      </c>
      <c r="AC151" s="22">
        <f t="shared" si="19"/>
        <v>2020</v>
      </c>
      <c r="AD151" s="25" t="e">
        <f>AND(ROUND(O151,2)=O151,ROUND(P151,2)=P151,OR(AND(O151&lt;&gt;0,L151="п"),AND(P151&lt;&gt;0,L151="ф")),ЕФОРМУЛА(X151),ЕФОРМУЛА(Y151),ЕФОРМУЛА(Z151),ЕФОРМУЛА(AA151),ЕФОРМУЛА(AB151),ЕФОРМУЛА(AC151),NOT(ЕФОРМУЛА(O151)),NOT(ЕФОРМУЛА(P151)),M151&lt;&gt;0,N151&lt;&gt;0,OR(YEAR(M151=#REF!),YEAR(M151=#REF!),YEAR(M151=#REF!)),OR(YEAR(N151=#REF!),YEAR(N151=#REF!),YEAR(N151=#REF!)),OR(AND(A151="20. Выдача займов по договору № 1 (в кэш-пул ПАО «Газпром»)",H151="КЭШ-ПУЛ"),AND(A151&lt;&gt;"20. Выдача займов по договору № 1 (в кэш-пул ПАО «Газпром»)",H151&lt;&gt;"КЭШ-ПУЛ")))</f>
        <v>#REF!</v>
      </c>
    </row>
    <row r="152" spans="1:30" ht="13.5" customHeight="1" x14ac:dyDescent="0.2">
      <c r="A152" s="27"/>
      <c r="B152" s="27" t="s">
        <v>7</v>
      </c>
      <c r="C152" s="2" t="s">
        <v>19</v>
      </c>
      <c r="D152" s="6" t="s">
        <v>0</v>
      </c>
      <c r="E152" s="7" t="s">
        <v>2</v>
      </c>
      <c r="F152" s="8"/>
      <c r="G152" s="8"/>
      <c r="H152" s="8"/>
      <c r="I152" s="8"/>
      <c r="J152" s="8"/>
      <c r="K152" s="8"/>
      <c r="L152" s="8" t="s">
        <v>26</v>
      </c>
      <c r="M152" s="9">
        <v>44013</v>
      </c>
      <c r="N152" s="9">
        <v>44013</v>
      </c>
      <c r="O152" s="20">
        <v>8900000</v>
      </c>
      <c r="P152" s="20"/>
      <c r="Q152" s="29"/>
      <c r="R152" s="12"/>
      <c r="S152" s="12"/>
      <c r="T152" s="12"/>
      <c r="U152" s="12"/>
      <c r="X152" s="22" t="str">
        <f>IF(B152="",VLOOKUP(A152,#REF!,2,FALSE),B152)</f>
        <v>10. Услуги транспорта</v>
      </c>
      <c r="Y152" s="22">
        <f t="shared" si="15"/>
        <v>7</v>
      </c>
      <c r="Z152" s="22">
        <f t="shared" si="16"/>
        <v>7</v>
      </c>
      <c r="AA152" s="22">
        <f t="shared" si="17"/>
        <v>2020</v>
      </c>
      <c r="AB152" s="22">
        <f t="shared" si="18"/>
        <v>2020</v>
      </c>
      <c r="AC152" s="22">
        <f t="shared" si="19"/>
        <v>2020</v>
      </c>
      <c r="AD152" s="25" t="e">
        <f>AND(ROUND(O152,2)=O152,ROUND(P152,2)=P152,OR(AND(O152&lt;&gt;0,L152="п"),AND(P152&lt;&gt;0,L152="ф")),ЕФОРМУЛА(X152),ЕФОРМУЛА(Y152),ЕФОРМУЛА(Z152),ЕФОРМУЛА(AA152),ЕФОРМУЛА(AB152),ЕФОРМУЛА(AC152),NOT(ЕФОРМУЛА(O152)),NOT(ЕФОРМУЛА(P152)),M152&lt;&gt;0,N152&lt;&gt;0,OR(YEAR(M152=#REF!),YEAR(M152=#REF!),YEAR(M152=#REF!)),OR(YEAR(N152=#REF!),YEAR(N152=#REF!),YEAR(N152=#REF!)),OR(AND(A152="20. Выдача займов по договору № 1 (в кэш-пул ПАО «Газпром»)",H152="КЭШ-ПУЛ"),AND(A152&lt;&gt;"20. Выдача займов по договору № 1 (в кэш-пул ПАО «Газпром»)",H152&lt;&gt;"КЭШ-ПУЛ")))</f>
        <v>#REF!</v>
      </c>
    </row>
    <row r="153" spans="1:30" ht="13.5" customHeight="1" x14ac:dyDescent="0.2">
      <c r="A153" s="27"/>
      <c r="B153" s="27" t="s">
        <v>9</v>
      </c>
      <c r="C153" s="2" t="s">
        <v>19</v>
      </c>
      <c r="D153" s="6" t="s">
        <v>0</v>
      </c>
      <c r="E153" s="7" t="s">
        <v>2</v>
      </c>
      <c r="F153" s="8"/>
      <c r="G153" s="8"/>
      <c r="H153" s="8"/>
      <c r="I153" s="8"/>
      <c r="J153" s="8"/>
      <c r="K153" s="8"/>
      <c r="L153" s="8" t="s">
        <v>26</v>
      </c>
      <c r="M153" s="9">
        <v>44013</v>
      </c>
      <c r="N153" s="9">
        <v>44013</v>
      </c>
      <c r="O153" s="20">
        <v>12000000</v>
      </c>
      <c r="P153" s="20"/>
      <c r="Q153" s="29"/>
      <c r="R153" s="12"/>
      <c r="S153" s="12"/>
      <c r="T153" s="12"/>
      <c r="U153" s="12"/>
      <c r="X153" s="22" t="str">
        <f>IF(B153="",VLOOKUP(A153,#REF!,2,FALSE),B153)</f>
        <v>12. Страхование</v>
      </c>
      <c r="Y153" s="22">
        <f t="shared" si="15"/>
        <v>7</v>
      </c>
      <c r="Z153" s="22">
        <f t="shared" si="16"/>
        <v>7</v>
      </c>
      <c r="AA153" s="22">
        <f t="shared" si="17"/>
        <v>2020</v>
      </c>
      <c r="AB153" s="22">
        <f t="shared" si="18"/>
        <v>2020</v>
      </c>
      <c r="AC153" s="22">
        <f t="shared" si="19"/>
        <v>2020</v>
      </c>
      <c r="AD153" s="25" t="e">
        <f>AND(ROUND(O153,2)=O153,ROUND(P153,2)=P153,OR(AND(O153&lt;&gt;0,L153="п"),AND(P153&lt;&gt;0,L153="ф")),ЕФОРМУЛА(X153),ЕФОРМУЛА(Y153),ЕФОРМУЛА(Z153),ЕФОРМУЛА(AA153),ЕФОРМУЛА(AB153),ЕФОРМУЛА(AC153),NOT(ЕФОРМУЛА(O153)),NOT(ЕФОРМУЛА(P153)),M153&lt;&gt;0,N153&lt;&gt;0,OR(YEAR(M153=#REF!),YEAR(M153=#REF!),YEAR(M153=#REF!)),OR(YEAR(N153=#REF!),YEAR(N153=#REF!),YEAR(N153=#REF!)),OR(AND(A153="20. Выдача займов по договору № 1 (в кэш-пул ПАО «Газпром»)",H153="КЭШ-ПУЛ"),AND(A153&lt;&gt;"20. Выдача займов по договору № 1 (в кэш-пул ПАО «Газпром»)",H153&lt;&gt;"КЭШ-ПУЛ")))</f>
        <v>#REF!</v>
      </c>
    </row>
    <row r="154" spans="1:30" ht="13.5" customHeight="1" x14ac:dyDescent="0.2">
      <c r="A154" s="27"/>
      <c r="B154" s="27" t="s">
        <v>10</v>
      </c>
      <c r="C154" s="2" t="s">
        <v>19</v>
      </c>
      <c r="D154" s="6" t="s">
        <v>0</v>
      </c>
      <c r="E154" s="7" t="s">
        <v>2</v>
      </c>
      <c r="F154" s="8"/>
      <c r="G154" s="8"/>
      <c r="H154" s="8"/>
      <c r="I154" s="8"/>
      <c r="J154" s="8"/>
      <c r="K154" s="8"/>
      <c r="L154" s="8" t="s">
        <v>26</v>
      </c>
      <c r="M154" s="9">
        <v>44013</v>
      </c>
      <c r="N154" s="9">
        <v>44013</v>
      </c>
      <c r="O154" s="20">
        <v>100500000</v>
      </c>
      <c r="P154" s="20"/>
      <c r="Q154" s="29"/>
      <c r="R154" s="12"/>
      <c r="S154" s="12"/>
      <c r="T154" s="12"/>
      <c r="U154" s="12"/>
      <c r="X154" s="22" t="str">
        <f>IF(B154="",VLOOKUP(A154,#REF!,2,FALSE),B154)</f>
        <v>13. Прочие расходы</v>
      </c>
      <c r="Y154" s="22">
        <f t="shared" si="15"/>
        <v>7</v>
      </c>
      <c r="Z154" s="22">
        <f t="shared" si="16"/>
        <v>7</v>
      </c>
      <c r="AA154" s="22">
        <f t="shared" si="17"/>
        <v>2020</v>
      </c>
      <c r="AB154" s="22">
        <f t="shared" si="18"/>
        <v>2020</v>
      </c>
      <c r="AC154" s="22">
        <f t="shared" si="19"/>
        <v>2020</v>
      </c>
      <c r="AD154" s="25" t="e">
        <f>AND(ROUND(O154,2)=O154,ROUND(P154,2)=P154,OR(AND(O154&lt;&gt;0,L154="п"),AND(P154&lt;&gt;0,L154="ф")),ЕФОРМУЛА(X154),ЕФОРМУЛА(Y154),ЕФОРМУЛА(Z154),ЕФОРМУЛА(AA154),ЕФОРМУЛА(AB154),ЕФОРМУЛА(AC154),NOT(ЕФОРМУЛА(O154)),NOT(ЕФОРМУЛА(P154)),M154&lt;&gt;0,N154&lt;&gt;0,OR(YEAR(M154=#REF!),YEAR(M154=#REF!),YEAR(M154=#REF!)),OR(YEAR(N154=#REF!),YEAR(N154=#REF!),YEAR(N154=#REF!)),OR(AND(A154="20. Выдача займов по договору № 1 (в кэш-пул ПАО «Газпром»)",H154="КЭШ-ПУЛ"),AND(A154&lt;&gt;"20. Выдача займов по договору № 1 (в кэш-пул ПАО «Газпром»)",H154&lt;&gt;"КЭШ-ПУЛ")))</f>
        <v>#REF!</v>
      </c>
    </row>
    <row r="155" spans="1:30" ht="12.75" customHeight="1" x14ac:dyDescent="0.2">
      <c r="A155" s="27" t="s">
        <v>12</v>
      </c>
      <c r="B155" s="27"/>
      <c r="C155" s="2" t="s">
        <v>19</v>
      </c>
      <c r="D155" s="6" t="s">
        <v>0</v>
      </c>
      <c r="E155" s="7" t="s">
        <v>2</v>
      </c>
      <c r="F155" s="8"/>
      <c r="G155" s="8"/>
      <c r="H155" s="8"/>
      <c r="I155" s="8"/>
      <c r="J155" s="8"/>
      <c r="K155" s="8"/>
      <c r="L155" s="8" t="s">
        <v>26</v>
      </c>
      <c r="M155" s="9">
        <v>44013</v>
      </c>
      <c r="N155" s="9">
        <v>44013</v>
      </c>
      <c r="O155" s="20">
        <v>388410000</v>
      </c>
      <c r="P155" s="20"/>
      <c r="Q155" s="11"/>
      <c r="R155" s="10"/>
      <c r="S155" s="10"/>
      <c r="T155" s="10"/>
      <c r="U155" s="10"/>
      <c r="X155" s="22" t="e">
        <f>IF(B155="",VLOOKUP(A155,#REF!,2,FALSE),B155)</f>
        <v>#REF!</v>
      </c>
      <c r="Y155" s="22">
        <f t="shared" si="15"/>
        <v>7</v>
      </c>
      <c r="Z155" s="22">
        <f t="shared" si="16"/>
        <v>7</v>
      </c>
      <c r="AA155" s="22">
        <f t="shared" si="17"/>
        <v>2020</v>
      </c>
      <c r="AB155" s="22">
        <f t="shared" si="18"/>
        <v>2020</v>
      </c>
      <c r="AC155" s="22">
        <f t="shared" si="19"/>
        <v>2020</v>
      </c>
      <c r="AD155" s="25" t="e">
        <f>AND(ROUND(O155,2)=O155,ROUND(P155,2)=P155,OR(AND(O155&lt;&gt;0,L155="п"),AND(P155&lt;&gt;0,L155="ф")),ЕФОРМУЛА(X155),ЕФОРМУЛА(Y155),ЕФОРМУЛА(Z155),ЕФОРМУЛА(AA155),ЕФОРМУЛА(AB155),ЕФОРМУЛА(AC155),NOT(ЕФОРМУЛА(O155)),NOT(ЕФОРМУЛА(P155)),M155&lt;&gt;0,N155&lt;&gt;0,OR(YEAR(M155=#REF!),YEAR(M155=#REF!),YEAR(M155=#REF!)),OR(YEAR(N155=#REF!),YEAR(N155=#REF!),YEAR(N155=#REF!)),OR(AND(A155="20. Выдача займов по договору № 1 (в кэш-пул ПАО «Газпром»)",H155="КЭШ-ПУЛ"),AND(A155&lt;&gt;"20. Выдача займов по договору № 1 (в кэш-пул ПАО «Газпром»)",H155&lt;&gt;"КЭШ-ПУЛ")))</f>
        <v>#REF!</v>
      </c>
    </row>
    <row r="156" spans="1:30" ht="12.75" customHeight="1" x14ac:dyDescent="0.2">
      <c r="A156" s="27" t="s">
        <v>63</v>
      </c>
      <c r="B156" s="27"/>
      <c r="C156" s="2" t="s">
        <v>19</v>
      </c>
      <c r="D156" s="6" t="s">
        <v>0</v>
      </c>
      <c r="E156" s="7" t="s">
        <v>2</v>
      </c>
      <c r="F156" s="8"/>
      <c r="G156" s="8"/>
      <c r="H156" s="8"/>
      <c r="I156" s="8"/>
      <c r="J156" s="8"/>
      <c r="K156" s="8"/>
      <c r="L156" s="8" t="s">
        <v>26</v>
      </c>
      <c r="M156" s="9">
        <v>44013</v>
      </c>
      <c r="N156" s="9">
        <v>44013</v>
      </c>
      <c r="O156" s="20">
        <v>95000000</v>
      </c>
      <c r="P156" s="20"/>
      <c r="Q156" s="11"/>
      <c r="R156" s="10"/>
      <c r="S156" s="10"/>
      <c r="T156" s="10"/>
      <c r="U156" s="10"/>
      <c r="X156" s="22" t="e">
        <f>IF(B156="",VLOOKUP(A156,#REF!,2,FALSE),B156)</f>
        <v>#REF!</v>
      </c>
      <c r="Y156" s="22">
        <f t="shared" si="15"/>
        <v>7</v>
      </c>
      <c r="Z156" s="22">
        <f t="shared" si="16"/>
        <v>7</v>
      </c>
      <c r="AA156" s="22">
        <f t="shared" si="17"/>
        <v>2020</v>
      </c>
      <c r="AB156" s="22">
        <f t="shared" si="18"/>
        <v>2020</v>
      </c>
      <c r="AC156" s="22">
        <f t="shared" si="19"/>
        <v>2020</v>
      </c>
      <c r="AD156" s="25" t="e">
        <f>AND(ROUND(O156,2)=O156,ROUND(P156,2)=P156,OR(AND(O156&lt;&gt;0,L156="п"),AND(P156&lt;&gt;0,L156="ф")),ЕФОРМУЛА(X156),ЕФОРМУЛА(Y156),ЕФОРМУЛА(Z156),ЕФОРМУЛА(AA156),ЕФОРМУЛА(AB156),ЕФОРМУЛА(AC156),NOT(ЕФОРМУЛА(O156)),NOT(ЕФОРМУЛА(P156)),M156&lt;&gt;0,N156&lt;&gt;0,OR(YEAR(M156=#REF!),YEAR(M156=#REF!),YEAR(M156=#REF!)),OR(YEAR(N156=#REF!),YEAR(N156=#REF!),YEAR(N156=#REF!)),OR(AND(A156="20. Выдача займов по договору № 1 (в кэш-пул ПАО «Газпром»)",H156="КЭШ-ПУЛ"),AND(A156&lt;&gt;"20. Выдача займов по договору № 1 (в кэш-пул ПАО «Газпром»)",H156&lt;&gt;"КЭШ-ПУЛ")))</f>
        <v>#REF!</v>
      </c>
    </row>
    <row r="157" spans="1:30" ht="13.5" customHeight="1" x14ac:dyDescent="0.2">
      <c r="A157" s="27" t="s">
        <v>11</v>
      </c>
      <c r="B157" s="27"/>
      <c r="C157" s="2" t="s">
        <v>19</v>
      </c>
      <c r="D157" s="6" t="s">
        <v>0</v>
      </c>
      <c r="E157" s="7" t="s">
        <v>2</v>
      </c>
      <c r="F157" s="8"/>
      <c r="G157" s="8"/>
      <c r="H157" s="8"/>
      <c r="I157" s="8"/>
      <c r="J157" s="8"/>
      <c r="K157" s="8"/>
      <c r="L157" s="8" t="s">
        <v>26</v>
      </c>
      <c r="M157" s="9">
        <v>44013</v>
      </c>
      <c r="N157" s="9">
        <v>44013</v>
      </c>
      <c r="O157" s="20">
        <v>12600000</v>
      </c>
      <c r="P157" s="20"/>
      <c r="Q157" s="29"/>
      <c r="R157" s="12"/>
      <c r="S157" s="12"/>
      <c r="T157" s="12"/>
      <c r="U157" s="12"/>
      <c r="X157" s="22" t="e">
        <f>IF(B157="",VLOOKUP(A157,#REF!,2,FALSE),B157)</f>
        <v>#REF!</v>
      </c>
      <c r="Y157" s="22">
        <f t="shared" si="15"/>
        <v>7</v>
      </c>
      <c r="Z157" s="22">
        <f t="shared" si="16"/>
        <v>7</v>
      </c>
      <c r="AA157" s="22">
        <f t="shared" si="17"/>
        <v>2020</v>
      </c>
      <c r="AB157" s="22">
        <f t="shared" si="18"/>
        <v>2020</v>
      </c>
      <c r="AC157" s="22">
        <f t="shared" si="19"/>
        <v>2020</v>
      </c>
      <c r="AD157" s="25" t="e">
        <f>AND(ROUND(O157,2)=O157,ROUND(P157,2)=P157,OR(AND(O157&lt;&gt;0,L157="п"),AND(P157&lt;&gt;0,L157="ф")),ЕФОРМУЛА(X157),ЕФОРМУЛА(Y157),ЕФОРМУЛА(Z157),ЕФОРМУЛА(AA157),ЕФОРМУЛА(AB157),ЕФОРМУЛА(AC157),NOT(ЕФОРМУЛА(O157)),NOT(ЕФОРМУЛА(P157)),M157&lt;&gt;0,N157&lt;&gt;0,OR(YEAR(M157=#REF!),YEAR(M157=#REF!),YEAR(M157=#REF!)),OR(YEAR(N157=#REF!),YEAR(N157=#REF!),YEAR(N157=#REF!)),OR(AND(A157="20. Выдача займов по договору № 1 (в кэш-пул ПАО «Газпром»)",H157="КЭШ-ПУЛ"),AND(A157&lt;&gt;"20. Выдача займов по договору № 1 (в кэш-пул ПАО «Газпром»)",H157&lt;&gt;"КЭШ-ПУЛ")))</f>
        <v>#REF!</v>
      </c>
    </row>
    <row r="158" spans="1:30" ht="12.75" customHeight="1" x14ac:dyDescent="0.2">
      <c r="A158" s="8" t="s">
        <v>17</v>
      </c>
      <c r="B158" s="8"/>
      <c r="C158" s="2" t="s">
        <v>19</v>
      </c>
      <c r="D158" s="6" t="s">
        <v>0</v>
      </c>
      <c r="E158" s="7" t="s">
        <v>2</v>
      </c>
      <c r="F158" s="8"/>
      <c r="G158" s="8"/>
      <c r="H158" s="8"/>
      <c r="I158" s="8"/>
      <c r="J158" s="8"/>
      <c r="K158" s="8"/>
      <c r="L158" s="8" t="s">
        <v>26</v>
      </c>
      <c r="M158" s="9">
        <v>44013</v>
      </c>
      <c r="N158" s="9">
        <v>44013</v>
      </c>
      <c r="O158" s="20">
        <v>4910000</v>
      </c>
      <c r="P158" s="20"/>
      <c r="Q158" s="11"/>
      <c r="R158" s="11"/>
      <c r="S158" s="11"/>
      <c r="T158" s="11"/>
      <c r="U158" s="11"/>
      <c r="X158" s="22" t="e">
        <f>IF(B158="",VLOOKUP(A158,#REF!,2,FALSE),B158)</f>
        <v>#REF!</v>
      </c>
      <c r="Y158" s="22">
        <f t="shared" si="15"/>
        <v>7</v>
      </c>
      <c r="Z158" s="22">
        <f t="shared" si="16"/>
        <v>7</v>
      </c>
      <c r="AA158" s="22">
        <f t="shared" si="17"/>
        <v>2020</v>
      </c>
      <c r="AB158" s="22">
        <f t="shared" si="18"/>
        <v>2020</v>
      </c>
      <c r="AC158" s="22">
        <f t="shared" si="19"/>
        <v>2020</v>
      </c>
      <c r="AD158" s="25" t="e">
        <f>AND(ROUND(O158,2)=O158,ROUND(P158,2)=P158,OR(AND(O158&lt;&gt;0,L158="п"),AND(P158&lt;&gt;0,L158="ф")),ЕФОРМУЛА(X158),ЕФОРМУЛА(Y158),ЕФОРМУЛА(Z158),ЕФОРМУЛА(AA158),ЕФОРМУЛА(AB158),ЕФОРМУЛА(AC158),NOT(ЕФОРМУЛА(O158)),NOT(ЕФОРМУЛА(P158)),M158&lt;&gt;0,N158&lt;&gt;0,OR(YEAR(M158=#REF!),YEAR(M158=#REF!),YEAR(M158=#REF!)),OR(YEAR(N158=#REF!),YEAR(N158=#REF!),YEAR(N158=#REF!)),OR(AND(A158="20. Выдача займов по договору № 1 (в кэш-пул ПАО «Газпром»)",H158="КЭШ-ПУЛ"),AND(A158&lt;&gt;"20. Выдача займов по договору № 1 (в кэш-пул ПАО «Газпром»)",H158&lt;&gt;"КЭШ-ПУЛ")))</f>
        <v>#REF!</v>
      </c>
    </row>
    <row r="159" spans="1:30" ht="12.75" customHeight="1" x14ac:dyDescent="0.2">
      <c r="A159" s="8" t="s">
        <v>59</v>
      </c>
      <c r="B159" s="8"/>
      <c r="C159" s="2" t="s">
        <v>19</v>
      </c>
      <c r="D159" s="6" t="s">
        <v>3</v>
      </c>
      <c r="E159" s="7" t="s">
        <v>2</v>
      </c>
      <c r="F159" s="8"/>
      <c r="G159" s="8"/>
      <c r="H159" s="8"/>
      <c r="I159" s="8"/>
      <c r="J159" s="8"/>
      <c r="K159" s="8"/>
      <c r="L159" s="8" t="s">
        <v>26</v>
      </c>
      <c r="M159" s="9">
        <v>44013</v>
      </c>
      <c r="N159" s="9">
        <v>44013</v>
      </c>
      <c r="O159" s="20">
        <v>28300000</v>
      </c>
      <c r="P159" s="20"/>
      <c r="Q159" s="11"/>
      <c r="R159" s="11"/>
      <c r="S159" s="11"/>
      <c r="T159" s="11"/>
      <c r="U159" s="11"/>
      <c r="X159" s="22" t="e">
        <f>IF(B159="",VLOOKUP(A159,#REF!,2,FALSE),B159)</f>
        <v>#REF!</v>
      </c>
      <c r="Y159" s="22">
        <f t="shared" si="15"/>
        <v>7</v>
      </c>
      <c r="Z159" s="22">
        <f t="shared" si="16"/>
        <v>7</v>
      </c>
      <c r="AA159" s="22">
        <f t="shared" si="17"/>
        <v>2020</v>
      </c>
      <c r="AB159" s="22">
        <f t="shared" si="18"/>
        <v>2020</v>
      </c>
      <c r="AC159" s="22">
        <f t="shared" si="19"/>
        <v>2020</v>
      </c>
      <c r="AD159" s="25" t="e">
        <f>AND(ROUND(O159,2)=O159,ROUND(P159,2)=P159,OR(AND(O159&lt;&gt;0,L159="п"),AND(P159&lt;&gt;0,L159="ф")),ЕФОРМУЛА(X159),ЕФОРМУЛА(Y159),ЕФОРМУЛА(Z159),ЕФОРМУЛА(AA159),ЕФОРМУЛА(AB159),ЕФОРМУЛА(AC159),NOT(ЕФОРМУЛА(O159)),NOT(ЕФОРМУЛА(P159)),M159&lt;&gt;0,N159&lt;&gt;0,OR(YEAR(M159=#REF!),YEAR(M159=#REF!),YEAR(M159=#REF!)),OR(YEAR(N159=#REF!),YEAR(N159=#REF!),YEAR(N159=#REF!)),OR(AND(A159="20. Выдача займов по договору № 1 (в кэш-пул ПАО «Газпром»)",H159="КЭШ-ПУЛ"),AND(A159&lt;&gt;"20. Выдача займов по договору № 1 (в кэш-пул ПАО «Газпром»)",H159&lt;&gt;"КЭШ-ПУЛ")))</f>
        <v>#REF!</v>
      </c>
    </row>
    <row r="160" spans="1:30" ht="25.5" customHeight="1" x14ac:dyDescent="0.2">
      <c r="A160" s="8" t="s">
        <v>64</v>
      </c>
      <c r="B160" s="8"/>
      <c r="C160" s="2" t="s">
        <v>19</v>
      </c>
      <c r="D160" s="6" t="s">
        <v>3</v>
      </c>
      <c r="E160" s="7" t="s">
        <v>1</v>
      </c>
      <c r="F160" s="8"/>
      <c r="G160" s="8"/>
      <c r="H160" s="8"/>
      <c r="I160" s="8"/>
      <c r="J160" s="8"/>
      <c r="K160" s="8"/>
      <c r="L160" s="8" t="s">
        <v>26</v>
      </c>
      <c r="M160" s="9">
        <v>44013</v>
      </c>
      <c r="N160" s="9">
        <v>44013</v>
      </c>
      <c r="O160" s="20">
        <v>1710000</v>
      </c>
      <c r="P160" s="20"/>
      <c r="Q160" s="29"/>
      <c r="R160" s="12"/>
      <c r="S160" s="12"/>
      <c r="T160" s="12"/>
      <c r="U160" s="12"/>
      <c r="X160" s="22" t="e">
        <f>IF(B160="",VLOOKUP(A160,#REF!,2,FALSE),B160)</f>
        <v>#REF!</v>
      </c>
      <c r="Y160" s="22">
        <f t="shared" si="15"/>
        <v>7</v>
      </c>
      <c r="Z160" s="22">
        <f t="shared" si="16"/>
        <v>7</v>
      </c>
      <c r="AA160" s="22">
        <f t="shared" si="17"/>
        <v>2020</v>
      </c>
      <c r="AB160" s="22">
        <f t="shared" si="18"/>
        <v>2020</v>
      </c>
      <c r="AC160" s="22">
        <f t="shared" si="19"/>
        <v>2020</v>
      </c>
      <c r="AD160" s="25" t="e">
        <f>AND(ROUND(O160,2)=O160,ROUND(P160,2)=P160,OR(AND(O160&lt;&gt;0,L160="п"),AND(P160&lt;&gt;0,L160="ф")),ЕФОРМУЛА(X160),ЕФОРМУЛА(Y160),ЕФОРМУЛА(Z160),ЕФОРМУЛА(AA160),ЕФОРМУЛА(AB160),ЕФОРМУЛА(AC160),NOT(ЕФОРМУЛА(O160)),NOT(ЕФОРМУЛА(P160)),M160&lt;&gt;0,N160&lt;&gt;0,OR(YEAR(M160=#REF!),YEAR(M160=#REF!),YEAR(M160=#REF!)),OR(YEAR(N160=#REF!),YEAR(N160=#REF!),YEAR(N160=#REF!)),OR(AND(A160="20. Выдача займов по договору № 1 (в кэш-пул ПАО «Газпром»)",H160="КЭШ-ПУЛ"),AND(A160&lt;&gt;"20. Выдача займов по договору № 1 (в кэш-пул ПАО «Газпром»)",H160&lt;&gt;"КЭШ-ПУЛ")))</f>
        <v>#REF!</v>
      </c>
    </row>
    <row r="161" spans="1:30" ht="12.75" customHeight="1" x14ac:dyDescent="0.2">
      <c r="A161" s="8" t="s">
        <v>100</v>
      </c>
      <c r="B161" s="8"/>
      <c r="C161" s="2" t="s">
        <v>19</v>
      </c>
      <c r="D161" s="6" t="s">
        <v>3</v>
      </c>
      <c r="E161" s="7" t="s">
        <v>1</v>
      </c>
      <c r="F161" s="8"/>
      <c r="G161" s="8"/>
      <c r="H161" s="8"/>
      <c r="I161" s="8"/>
      <c r="J161" s="8"/>
      <c r="K161" s="8"/>
      <c r="L161" s="8" t="s">
        <v>26</v>
      </c>
      <c r="M161" s="9">
        <v>44013</v>
      </c>
      <c r="N161" s="9">
        <v>44013</v>
      </c>
      <c r="O161" s="20">
        <v>26590000</v>
      </c>
      <c r="P161" s="20"/>
      <c r="Q161" s="29"/>
      <c r="R161" s="12"/>
      <c r="S161" s="12"/>
      <c r="T161" s="12"/>
      <c r="U161" s="12"/>
      <c r="X161" s="22" t="e">
        <f>IF(B161="",VLOOKUP(A161,#REF!,2,FALSE),B161)</f>
        <v>#REF!</v>
      </c>
      <c r="Y161" s="22">
        <f t="shared" si="15"/>
        <v>7</v>
      </c>
      <c r="Z161" s="22">
        <f t="shared" si="16"/>
        <v>7</v>
      </c>
      <c r="AA161" s="22">
        <f t="shared" si="17"/>
        <v>2020</v>
      </c>
      <c r="AB161" s="22">
        <f t="shared" si="18"/>
        <v>2020</v>
      </c>
      <c r="AC161" s="22">
        <f t="shared" si="19"/>
        <v>2020</v>
      </c>
      <c r="AD161" s="25" t="e">
        <f>AND(ROUND(O161,2)=O161,ROUND(P161,2)=P161,OR(AND(O161&lt;&gt;0,L161="п"),AND(P161&lt;&gt;0,L161="ф")),ЕФОРМУЛА(X161),ЕФОРМУЛА(Y161),ЕФОРМУЛА(Z161),ЕФОРМУЛА(AA161),ЕФОРМУЛА(AB161),ЕФОРМУЛА(AC161),NOT(ЕФОРМУЛА(O161)),NOT(ЕФОРМУЛА(P161)),M161&lt;&gt;0,N161&lt;&gt;0,OR(YEAR(M161=#REF!),YEAR(M161=#REF!),YEAR(M161=#REF!)),OR(YEAR(N161=#REF!),YEAR(N161=#REF!),YEAR(N161=#REF!)),OR(AND(A161="20. Выдача займов по договору № 1 (в кэш-пул ПАО «Газпром»)",H161="КЭШ-ПУЛ"),AND(A161&lt;&gt;"20. Выдача займов по договору № 1 (в кэш-пул ПАО «Газпром»)",H161&lt;&gt;"КЭШ-ПУЛ")))</f>
        <v>#REF!</v>
      </c>
    </row>
    <row r="162" spans="1:30" ht="12.6" customHeight="1" x14ac:dyDescent="0.2">
      <c r="A162" s="27" t="s">
        <v>16</v>
      </c>
      <c r="B162" s="27"/>
      <c r="C162" s="2" t="s">
        <v>20</v>
      </c>
      <c r="D162" s="6"/>
      <c r="E162" s="7" t="s">
        <v>2</v>
      </c>
      <c r="F162" s="8"/>
      <c r="G162" s="8"/>
      <c r="H162" s="8"/>
      <c r="I162" s="8"/>
      <c r="J162" s="8"/>
      <c r="K162" s="8"/>
      <c r="L162" s="8" t="s">
        <v>26</v>
      </c>
      <c r="M162" s="9">
        <v>44013</v>
      </c>
      <c r="N162" s="9">
        <v>44013</v>
      </c>
      <c r="O162" s="20">
        <v>-16560000</v>
      </c>
      <c r="P162" s="20"/>
      <c r="Q162" s="11"/>
      <c r="R162" s="11"/>
      <c r="S162" s="11"/>
      <c r="T162" s="11"/>
      <c r="U162" s="11"/>
      <c r="X162" s="22" t="e">
        <f>IF(B162="",VLOOKUP(A162,#REF!,2,FALSE),B162)</f>
        <v>#REF!</v>
      </c>
      <c r="Y162" s="22">
        <f t="shared" si="15"/>
        <v>7</v>
      </c>
      <c r="Z162" s="22">
        <f t="shared" si="16"/>
        <v>7</v>
      </c>
      <c r="AA162" s="22">
        <f t="shared" si="17"/>
        <v>2020</v>
      </c>
      <c r="AB162" s="22">
        <f t="shared" si="18"/>
        <v>2020</v>
      </c>
      <c r="AC162" s="22">
        <f t="shared" si="19"/>
        <v>2020</v>
      </c>
      <c r="AD162" s="25" t="e">
        <f>AND(ROUND(O162,2)=O162,ROUND(P162,2)=P162,OR(AND(O162&lt;&gt;0,L162="п"),AND(P162&lt;&gt;0,L162="ф")),ЕФОРМУЛА(X162),ЕФОРМУЛА(Y162),ЕФОРМУЛА(Z162),ЕФОРМУЛА(AA162),ЕФОРМУЛА(AB162),ЕФОРМУЛА(AC162),NOT(ЕФОРМУЛА(O162)),NOT(ЕФОРМУЛА(P162)),M162&lt;&gt;0,N162&lt;&gt;0,OR(YEAR(M162=#REF!),YEAR(M162=#REF!),YEAR(M162=#REF!)),OR(YEAR(N162=#REF!),YEAR(N162=#REF!),YEAR(N162=#REF!)),OR(AND(A162="20. Выдача займов по договору № 1 (в кэш-пул ПАО «Газпром»)",H162="КЭШ-ПУЛ"),AND(A162&lt;&gt;"20. Выдача займов по договору № 1 (в кэш-пул ПАО «Газпром»)",H162&lt;&gt;"КЭШ-ПУЛ")))</f>
        <v>#REF!</v>
      </c>
    </row>
    <row r="163" spans="1:30" ht="12.6" customHeight="1" x14ac:dyDescent="0.2">
      <c r="A163" s="27" t="s">
        <v>15</v>
      </c>
      <c r="B163" s="27"/>
      <c r="C163" s="2" t="s">
        <v>19</v>
      </c>
      <c r="D163" s="6" t="s">
        <v>0</v>
      </c>
      <c r="E163" s="7" t="s">
        <v>2</v>
      </c>
      <c r="F163" s="8"/>
      <c r="G163" s="8"/>
      <c r="H163" s="8"/>
      <c r="I163" s="8"/>
      <c r="J163" s="8"/>
      <c r="K163" s="8"/>
      <c r="L163" s="8" t="s">
        <v>26</v>
      </c>
      <c r="M163" s="9">
        <v>43891</v>
      </c>
      <c r="N163" s="9">
        <v>43891</v>
      </c>
      <c r="O163" s="20">
        <v>222000000</v>
      </c>
      <c r="P163" s="20"/>
      <c r="Q163" s="11"/>
      <c r="R163" s="11"/>
      <c r="S163" s="11"/>
      <c r="T163" s="11"/>
      <c r="U163" s="11"/>
      <c r="X163" s="22" t="e">
        <f>IF(B163="",VLOOKUP(A163,#REF!,2,FALSE),B163)</f>
        <v>#REF!</v>
      </c>
      <c r="Y163" s="22">
        <f t="shared" si="15"/>
        <v>3</v>
      </c>
      <c r="Z163" s="22">
        <f t="shared" si="16"/>
        <v>3</v>
      </c>
      <c r="AA163" s="22">
        <f t="shared" si="17"/>
        <v>2020</v>
      </c>
      <c r="AB163" s="22">
        <f t="shared" si="18"/>
        <v>2020</v>
      </c>
      <c r="AC163" s="22">
        <f t="shared" si="19"/>
        <v>2020</v>
      </c>
      <c r="AD163" s="25" t="e">
        <f>AND(ROUND(O163,2)=O163,ROUND(P163,2)=P163,OR(AND(O163&lt;&gt;0,L163="п"),AND(P163&lt;&gt;0,L163="ф")),ЕФОРМУЛА(X163),ЕФОРМУЛА(Y163),ЕФОРМУЛА(Z163),ЕФОРМУЛА(AA163),ЕФОРМУЛА(AB163),ЕФОРМУЛА(AC163),NOT(ЕФОРМУЛА(O163)),NOT(ЕФОРМУЛА(P163)),M163&lt;&gt;0,N163&lt;&gt;0,OR(YEAR(M163=#REF!),YEAR(M163=#REF!),YEAR(M163=#REF!)),OR(YEAR(N163=#REF!),YEAR(N163=#REF!),YEAR(N163=#REF!)),OR(AND(A163="20. Выдача займов по договору № 1 (в кэш-пул ПАО «Газпром»)",H163="КЭШ-ПУЛ"),AND(A163&lt;&gt;"20. Выдача займов по договору № 1 (в кэш-пул ПАО «Газпром»)",H163&lt;&gt;"КЭШ-ПУЛ")))</f>
        <v>#REF!</v>
      </c>
    </row>
    <row r="164" spans="1:30" ht="12.6" customHeight="1" x14ac:dyDescent="0.2">
      <c r="A164" s="27" t="s">
        <v>60</v>
      </c>
      <c r="B164" s="27"/>
      <c r="C164" s="2" t="s">
        <v>20</v>
      </c>
      <c r="D164" s="6"/>
      <c r="E164" s="7" t="s">
        <v>2</v>
      </c>
      <c r="F164" s="8"/>
      <c r="G164" s="8"/>
      <c r="H164" s="8"/>
      <c r="I164" s="8"/>
      <c r="J164" s="8"/>
      <c r="K164" s="8"/>
      <c r="L164" s="8" t="s">
        <v>26</v>
      </c>
      <c r="M164" s="9">
        <v>44013</v>
      </c>
      <c r="N164" s="9">
        <v>44013</v>
      </c>
      <c r="O164" s="20">
        <v>2026000</v>
      </c>
      <c r="P164" s="20"/>
      <c r="Q164" s="11"/>
      <c r="R164" s="11"/>
      <c r="S164" s="11"/>
      <c r="T164" s="11"/>
      <c r="U164" s="11"/>
      <c r="X164" s="22" t="e">
        <f>IF(B164="",VLOOKUP(A164,#REF!,2,FALSE),B164)</f>
        <v>#REF!</v>
      </c>
      <c r="Y164" s="22">
        <f t="shared" si="15"/>
        <v>7</v>
      </c>
      <c r="Z164" s="22">
        <f t="shared" si="16"/>
        <v>7</v>
      </c>
      <c r="AA164" s="22">
        <f t="shared" si="17"/>
        <v>2020</v>
      </c>
      <c r="AB164" s="22">
        <f t="shared" si="18"/>
        <v>2020</v>
      </c>
      <c r="AC164" s="22">
        <f t="shared" si="19"/>
        <v>2020</v>
      </c>
      <c r="AD164" s="25" t="e">
        <f>AND(ROUND(O164,2)=O164,ROUND(P164,2)=P164,OR(AND(O164&lt;&gt;0,L164="п"),AND(P164&lt;&gt;0,L164="ф")),ЕФОРМУЛА(X164),ЕФОРМУЛА(Y164),ЕФОРМУЛА(Z164),ЕФОРМУЛА(AA164),ЕФОРМУЛА(AB164),ЕФОРМУЛА(AC164),NOT(ЕФОРМУЛА(O164)),NOT(ЕФОРМУЛА(P164)),M164&lt;&gt;0,N164&lt;&gt;0,OR(YEAR(M164=#REF!),YEAR(M164=#REF!),YEAR(M164=#REF!)),OR(YEAR(N164=#REF!),YEAR(N164=#REF!),YEAR(N164=#REF!)),OR(AND(A164="20. Выдача займов по договору № 1 (в кэш-пул ПАО «Газпром»)",H164="КЭШ-ПУЛ"),AND(A164&lt;&gt;"20. Выдача займов по договору № 1 (в кэш-пул ПАО «Газпром»)",H164&lt;&gt;"КЭШ-ПУЛ")))</f>
        <v>#REF!</v>
      </c>
    </row>
    <row r="165" spans="1:30" ht="12.6" customHeight="1" x14ac:dyDescent="0.2">
      <c r="A165" s="27"/>
      <c r="B165" s="27" t="s">
        <v>45</v>
      </c>
      <c r="C165" s="2" t="s">
        <v>20</v>
      </c>
      <c r="D165" s="6"/>
      <c r="E165" s="7" t="s">
        <v>2</v>
      </c>
      <c r="F165" s="8"/>
      <c r="G165" s="8"/>
      <c r="H165" s="8"/>
      <c r="I165" s="8"/>
      <c r="J165" s="8"/>
      <c r="K165" s="8"/>
      <c r="L165" s="8" t="s">
        <v>26</v>
      </c>
      <c r="M165" s="9">
        <v>44013</v>
      </c>
      <c r="N165" s="9">
        <v>44013</v>
      </c>
      <c r="O165" s="20">
        <v>2572000</v>
      </c>
      <c r="P165" s="20"/>
      <c r="Q165" s="12"/>
      <c r="R165" s="12"/>
      <c r="S165" s="12"/>
      <c r="T165" s="12"/>
      <c r="U165" s="12"/>
      <c r="X165" s="22" t="str">
        <f>IF(B165="",VLOOKUP(A165,#REF!,2,FALSE),B165)</f>
        <v>10.2. Услуги авиатранспорта</v>
      </c>
      <c r="Y165" s="22">
        <f t="shared" si="15"/>
        <v>7</v>
      </c>
      <c r="Z165" s="22">
        <f t="shared" si="16"/>
        <v>7</v>
      </c>
      <c r="AA165" s="22">
        <f t="shared" si="17"/>
        <v>2020</v>
      </c>
      <c r="AB165" s="22">
        <f t="shared" si="18"/>
        <v>2020</v>
      </c>
      <c r="AC165" s="22">
        <f t="shared" si="19"/>
        <v>2020</v>
      </c>
      <c r="AD165" s="25" t="e">
        <f>AND(ROUND(O165,2)=O165,ROUND(P165,2)=P165,OR(AND(O165&lt;&gt;0,L165="п"),AND(P165&lt;&gt;0,L165="ф")),ЕФОРМУЛА(X165),ЕФОРМУЛА(Y165),ЕФОРМУЛА(Z165),ЕФОРМУЛА(AA165),ЕФОРМУЛА(AB165),ЕФОРМУЛА(AC165),NOT(ЕФОРМУЛА(O165)),NOT(ЕФОРМУЛА(P165)),M165&lt;&gt;0,N165&lt;&gt;0,OR(YEAR(M165=#REF!),YEAR(M165=#REF!),YEAR(M165=#REF!)),OR(YEAR(N165=#REF!),YEAR(N165=#REF!),YEAR(N165=#REF!)),OR(AND(A165="20. Выдача займов по договору № 1 (в кэш-пул ПАО «Газпром»)",H165="КЭШ-ПУЛ"),AND(A165&lt;&gt;"20. Выдача займов по договору № 1 (в кэш-пул ПАО «Газпром»)",H165&lt;&gt;"КЭШ-ПУЛ")))</f>
        <v>#REF!</v>
      </c>
    </row>
    <row r="166" spans="1:30" ht="12.6" customHeight="1" x14ac:dyDescent="0.2">
      <c r="A166" s="27" t="s">
        <v>12</v>
      </c>
      <c r="B166" s="27"/>
      <c r="C166" s="2" t="s">
        <v>20</v>
      </c>
      <c r="D166" s="6"/>
      <c r="E166" s="7" t="s">
        <v>2</v>
      </c>
      <c r="F166" s="8"/>
      <c r="G166" s="8"/>
      <c r="H166" s="8"/>
      <c r="I166" s="8"/>
      <c r="J166" s="8"/>
      <c r="K166" s="8"/>
      <c r="L166" s="8" t="s">
        <v>26</v>
      </c>
      <c r="M166" s="9">
        <v>44013</v>
      </c>
      <c r="N166" s="9">
        <v>44013</v>
      </c>
      <c r="O166" s="20">
        <v>369839000</v>
      </c>
      <c r="P166" s="20"/>
      <c r="Q166" s="10"/>
      <c r="R166" s="10"/>
      <c r="S166" s="10"/>
      <c r="T166" s="10"/>
      <c r="U166" s="10"/>
      <c r="X166" s="22" t="e">
        <f>IF(B166="",VLOOKUP(A166,#REF!,2,FALSE),B166)</f>
        <v>#REF!</v>
      </c>
      <c r="Y166" s="22">
        <f t="shared" si="15"/>
        <v>7</v>
      </c>
      <c r="Z166" s="22">
        <f t="shared" si="16"/>
        <v>7</v>
      </c>
      <c r="AA166" s="22">
        <f t="shared" si="17"/>
        <v>2020</v>
      </c>
      <c r="AB166" s="22">
        <f t="shared" si="18"/>
        <v>2020</v>
      </c>
      <c r="AC166" s="22">
        <f t="shared" si="19"/>
        <v>2020</v>
      </c>
      <c r="AD166" s="25" t="e">
        <f>AND(ROUND(O166,2)=O166,ROUND(P166,2)=P166,OR(AND(O166&lt;&gt;0,L166="п"),AND(P166&lt;&gt;0,L166="ф")),ЕФОРМУЛА(X166),ЕФОРМУЛА(Y166),ЕФОРМУЛА(Z166),ЕФОРМУЛА(AA166),ЕФОРМУЛА(AB166),ЕФОРМУЛА(AC166),NOT(ЕФОРМУЛА(O166)),NOT(ЕФОРМУЛА(P166)),M166&lt;&gt;0,N166&lt;&gt;0,OR(YEAR(M166=#REF!),YEAR(M166=#REF!),YEAR(M166=#REF!)),OR(YEAR(N166=#REF!),YEAR(N166=#REF!),YEAR(N166=#REF!)),OR(AND(A166="20. Выдача займов по договору № 1 (в кэш-пул ПАО «Газпром»)",H166="КЭШ-ПУЛ"),AND(A166&lt;&gt;"20. Выдача займов по договору № 1 (в кэш-пул ПАО «Газпром»)",H166&lt;&gt;"КЭШ-ПУЛ")))</f>
        <v>#REF!</v>
      </c>
    </row>
    <row r="167" spans="1:30" ht="12.6" customHeight="1" x14ac:dyDescent="0.2">
      <c r="A167" s="27" t="s">
        <v>63</v>
      </c>
      <c r="B167" s="27"/>
      <c r="C167" s="2" t="s">
        <v>20</v>
      </c>
      <c r="D167" s="6"/>
      <c r="E167" s="7" t="s">
        <v>2</v>
      </c>
      <c r="F167" s="8"/>
      <c r="G167" s="8"/>
      <c r="H167" s="8"/>
      <c r="I167" s="8"/>
      <c r="J167" s="8"/>
      <c r="K167" s="8"/>
      <c r="L167" s="8" t="s">
        <v>26</v>
      </c>
      <c r="M167" s="9">
        <v>44013</v>
      </c>
      <c r="N167" s="9">
        <v>44013</v>
      </c>
      <c r="O167" s="20">
        <v>91200000</v>
      </c>
      <c r="P167" s="20"/>
      <c r="Q167" s="10"/>
      <c r="R167" s="10"/>
      <c r="S167" s="10"/>
      <c r="T167" s="10"/>
      <c r="U167" s="10"/>
      <c r="X167" s="22" t="e">
        <f>IF(B167="",VLOOKUP(A167,#REF!,2,FALSE),B167)</f>
        <v>#REF!</v>
      </c>
      <c r="Y167" s="22">
        <f t="shared" si="15"/>
        <v>7</v>
      </c>
      <c r="Z167" s="22">
        <f t="shared" si="16"/>
        <v>7</v>
      </c>
      <c r="AA167" s="22">
        <f t="shared" si="17"/>
        <v>2020</v>
      </c>
      <c r="AB167" s="22">
        <f t="shared" si="18"/>
        <v>2020</v>
      </c>
      <c r="AC167" s="22">
        <f t="shared" si="19"/>
        <v>2020</v>
      </c>
      <c r="AD167" s="25" t="e">
        <f>AND(ROUND(O167,2)=O167,ROUND(P167,2)=P167,OR(AND(O167&lt;&gt;0,L167="п"),AND(P167&lt;&gt;0,L167="ф")),ЕФОРМУЛА(X167),ЕФОРМУЛА(Y167),ЕФОРМУЛА(Z167),ЕФОРМУЛА(AA167),ЕФОРМУЛА(AB167),ЕФОРМУЛА(AC167),NOT(ЕФОРМУЛА(O167)),NOT(ЕФОРМУЛА(P167)),M167&lt;&gt;0,N167&lt;&gt;0,OR(YEAR(M167=#REF!),YEAR(M167=#REF!),YEAR(M167=#REF!)),OR(YEAR(N167=#REF!),YEAR(N167=#REF!),YEAR(N167=#REF!)),OR(AND(A167="20. Выдача займов по договору № 1 (в кэш-пул ПАО «Газпром»)",H167="КЭШ-ПУЛ"),AND(A167&lt;&gt;"20. Выдача займов по договору № 1 (в кэш-пул ПАО «Газпром»)",H167&lt;&gt;"КЭШ-ПУЛ")))</f>
        <v>#REF!</v>
      </c>
    </row>
    <row r="168" spans="1:30" ht="12.6" customHeight="1" x14ac:dyDescent="0.2">
      <c r="A168" s="27"/>
      <c r="B168" s="27" t="s">
        <v>44</v>
      </c>
      <c r="C168" s="2" t="s">
        <v>20</v>
      </c>
      <c r="D168" s="6"/>
      <c r="E168" s="7" t="s">
        <v>2</v>
      </c>
      <c r="F168" s="8"/>
      <c r="G168" s="8"/>
      <c r="H168" s="8"/>
      <c r="I168" s="8"/>
      <c r="J168" s="8"/>
      <c r="K168" s="8"/>
      <c r="L168" s="8" t="s">
        <v>26</v>
      </c>
      <c r="M168" s="9">
        <v>44013</v>
      </c>
      <c r="N168" s="9">
        <v>44013</v>
      </c>
      <c r="O168" s="20">
        <v>528000</v>
      </c>
      <c r="P168" s="20"/>
      <c r="Q168" s="12"/>
      <c r="R168" s="12"/>
      <c r="S168" s="12"/>
      <c r="T168" s="12"/>
      <c r="U168" s="12"/>
      <c r="X168" s="22" t="str">
        <f>IF(B168="",VLOOKUP(A168,#REF!,2,FALSE),B168)</f>
        <v>10.1. Услуги автотранспорта</v>
      </c>
      <c r="Y168" s="22">
        <f t="shared" si="15"/>
        <v>7</v>
      </c>
      <c r="Z168" s="22">
        <f t="shared" si="16"/>
        <v>7</v>
      </c>
      <c r="AA168" s="22">
        <f t="shared" si="17"/>
        <v>2020</v>
      </c>
      <c r="AB168" s="22">
        <f t="shared" si="18"/>
        <v>2020</v>
      </c>
      <c r="AC168" s="22">
        <f t="shared" si="19"/>
        <v>2020</v>
      </c>
      <c r="AD168" s="25" t="e">
        <f>AND(ROUND(O168,2)=O168,ROUND(P168,2)=P168,OR(AND(O168&lt;&gt;0,L168="п"),AND(P168&lt;&gt;0,L168="ф")),ЕФОРМУЛА(X168),ЕФОРМУЛА(Y168),ЕФОРМУЛА(Z168),ЕФОРМУЛА(AA168),ЕФОРМУЛА(AB168),ЕФОРМУЛА(AC168),NOT(ЕФОРМУЛА(O168)),NOT(ЕФОРМУЛА(P168)),M168&lt;&gt;0,N168&lt;&gt;0,OR(YEAR(M168=#REF!),YEAR(M168=#REF!),YEAR(M168=#REF!)),OR(YEAR(N168=#REF!),YEAR(N168=#REF!),YEAR(N168=#REF!)),OR(AND(A168="20. Выдача займов по договору № 1 (в кэш-пул ПАО «Газпром»)",H168="КЭШ-ПУЛ"),AND(A168&lt;&gt;"20. Выдача займов по договору № 1 (в кэш-пул ПАО «Газпром»)",H168&lt;&gt;"КЭШ-ПУЛ")))</f>
        <v>#REF!</v>
      </c>
    </row>
    <row r="169" spans="1:30" ht="12.6" customHeight="1" x14ac:dyDescent="0.2">
      <c r="A169" s="33" t="s">
        <v>40</v>
      </c>
      <c r="B169" s="27" t="s">
        <v>13</v>
      </c>
      <c r="C169" s="2" t="s">
        <v>20</v>
      </c>
      <c r="D169" s="6"/>
      <c r="E169" s="7" t="s">
        <v>2</v>
      </c>
      <c r="F169" s="8"/>
      <c r="G169" s="8"/>
      <c r="H169" s="8"/>
      <c r="I169" s="8"/>
      <c r="J169" s="8"/>
      <c r="K169" s="8"/>
      <c r="L169" s="8" t="s">
        <v>26</v>
      </c>
      <c r="M169" s="9">
        <v>44013</v>
      </c>
      <c r="N169" s="9">
        <v>44013</v>
      </c>
      <c r="O169" s="20">
        <v>235742000</v>
      </c>
      <c r="P169" s="20"/>
      <c r="Q169" s="12" t="s">
        <v>137</v>
      </c>
      <c r="R169" s="12"/>
      <c r="S169" s="12"/>
      <c r="T169" s="12"/>
      <c r="U169" s="12"/>
      <c r="X169" s="22" t="str">
        <f>IF(B169="",VLOOKUP(A169,#REF!,2,FALSE),B169)</f>
        <v>04. Капремонт внешними подрядчиками</v>
      </c>
      <c r="Y169" s="22">
        <f t="shared" si="15"/>
        <v>7</v>
      </c>
      <c r="Z169" s="22">
        <f t="shared" si="16"/>
        <v>7</v>
      </c>
      <c r="AA169" s="22">
        <f t="shared" si="17"/>
        <v>2020</v>
      </c>
      <c r="AB169" s="22">
        <f t="shared" si="18"/>
        <v>2020</v>
      </c>
      <c r="AC169" s="22">
        <f t="shared" si="19"/>
        <v>2020</v>
      </c>
      <c r="AD169" s="25" t="e">
        <f>AND(ROUND(O169,2)=O169,ROUND(P169,2)=P169,OR(AND(O169&lt;&gt;0,L169="п"),AND(P169&lt;&gt;0,L169="ф")),ЕФОРМУЛА(X169),ЕФОРМУЛА(Y169),ЕФОРМУЛА(Z169),ЕФОРМУЛА(AA169),ЕФОРМУЛА(AB169),ЕФОРМУЛА(AC169),NOT(ЕФОРМУЛА(O169)),NOT(ЕФОРМУЛА(P169)),M169&lt;&gt;0,N169&lt;&gt;0,OR(YEAR(M169=#REF!),YEAR(M169=#REF!),YEAR(M169=#REF!)),OR(YEAR(N169=#REF!),YEAR(N169=#REF!),YEAR(N169=#REF!)),OR(AND(A169="20. Выдача займов по договору № 1 (в кэш-пул ПАО «Газпром»)",H169="КЭШ-ПУЛ"),AND(A169&lt;&gt;"20. Выдача займов по договору № 1 (в кэш-пул ПАО «Газпром»)",H169&lt;&gt;"КЭШ-ПУЛ")))</f>
        <v>#REF!</v>
      </c>
    </row>
    <row r="170" spans="1:30" ht="12.6" customHeight="1" x14ac:dyDescent="0.2">
      <c r="A170" s="8" t="s">
        <v>59</v>
      </c>
      <c r="B170" s="8"/>
      <c r="C170" s="2" t="s">
        <v>20</v>
      </c>
      <c r="D170" s="6"/>
      <c r="E170" s="7" t="s">
        <v>2</v>
      </c>
      <c r="F170" s="8"/>
      <c r="G170" s="8"/>
      <c r="H170" s="8"/>
      <c r="I170" s="8"/>
      <c r="J170" s="8"/>
      <c r="K170" s="8"/>
      <c r="L170" s="8" t="s">
        <v>26</v>
      </c>
      <c r="M170" s="9">
        <v>44013</v>
      </c>
      <c r="N170" s="9">
        <v>44013</v>
      </c>
      <c r="O170" s="20">
        <v>237422000</v>
      </c>
      <c r="P170" s="20"/>
      <c r="Q170" s="11"/>
      <c r="R170" s="11"/>
      <c r="S170" s="11"/>
      <c r="T170" s="11"/>
      <c r="U170" s="11"/>
      <c r="X170" s="22" t="e">
        <f>IF(B170="",VLOOKUP(A170,#REF!,2,FALSE),B170)</f>
        <v>#REF!</v>
      </c>
      <c r="Y170" s="22">
        <f t="shared" si="15"/>
        <v>7</v>
      </c>
      <c r="Z170" s="22">
        <f t="shared" si="16"/>
        <v>7</v>
      </c>
      <c r="AA170" s="22">
        <f t="shared" si="17"/>
        <v>2020</v>
      </c>
      <c r="AB170" s="22">
        <f t="shared" si="18"/>
        <v>2020</v>
      </c>
      <c r="AC170" s="22">
        <f t="shared" si="19"/>
        <v>2020</v>
      </c>
      <c r="AD170" s="25" t="e">
        <f>AND(ROUND(O170,2)=O170,ROUND(P170,2)=P170,OR(AND(O170&lt;&gt;0,L170="п"),AND(P170&lt;&gt;0,L170="ф")),ЕФОРМУЛА(X170),ЕФОРМУЛА(Y170),ЕФОРМУЛА(Z170),ЕФОРМУЛА(AA170),ЕФОРМУЛА(AB170),ЕФОРМУЛА(AC170),NOT(ЕФОРМУЛА(O170)),NOT(ЕФОРМУЛА(P170)),M170&lt;&gt;0,N170&lt;&gt;0,OR(YEAR(M170=#REF!),YEAR(M170=#REF!),YEAR(M170=#REF!)),OR(YEAR(N170=#REF!),YEAR(N170=#REF!),YEAR(N170=#REF!)),OR(AND(A170="20. Выдача займов по договору № 1 (в кэш-пул ПАО «Газпром»)",H170="КЭШ-ПУЛ"),AND(A170&lt;&gt;"20. Выдача займов по договору № 1 (в кэш-пул ПАО «Газпром»)",H170&lt;&gt;"КЭШ-ПУЛ")))</f>
        <v>#REF!</v>
      </c>
    </row>
    <row r="171" spans="1:30" ht="13.5" customHeight="1" x14ac:dyDescent="0.2">
      <c r="A171" s="8" t="s">
        <v>17</v>
      </c>
      <c r="B171" s="8"/>
      <c r="C171" s="2" t="s">
        <v>20</v>
      </c>
      <c r="D171" s="6"/>
      <c r="E171" s="7" t="s">
        <v>2</v>
      </c>
      <c r="F171" s="8"/>
      <c r="G171" s="8"/>
      <c r="H171" s="8"/>
      <c r="I171" s="8"/>
      <c r="J171" s="8"/>
      <c r="K171" s="8"/>
      <c r="L171" s="8" t="s">
        <v>26</v>
      </c>
      <c r="M171" s="9">
        <v>44013</v>
      </c>
      <c r="N171" s="9">
        <v>44013</v>
      </c>
      <c r="O171" s="20">
        <v>902000</v>
      </c>
      <c r="P171" s="20"/>
      <c r="Q171" s="11"/>
      <c r="R171" s="11"/>
      <c r="S171" s="11"/>
      <c r="T171" s="11"/>
      <c r="U171" s="11"/>
      <c r="X171" s="22" t="e">
        <f>IF(B171="",VLOOKUP(A171,#REF!,2,FALSE),B171)</f>
        <v>#REF!</v>
      </c>
      <c r="Y171" s="22">
        <f t="shared" si="15"/>
        <v>7</v>
      </c>
      <c r="Z171" s="22">
        <f t="shared" si="16"/>
        <v>7</v>
      </c>
      <c r="AA171" s="22">
        <f t="shared" si="17"/>
        <v>2020</v>
      </c>
      <c r="AB171" s="22">
        <f t="shared" si="18"/>
        <v>2020</v>
      </c>
      <c r="AC171" s="22">
        <f t="shared" si="19"/>
        <v>2020</v>
      </c>
      <c r="AD171" s="25" t="e">
        <f>AND(ROUND(O171,2)=O171,ROUND(P171,2)=P171,OR(AND(O171&lt;&gt;0,L171="п"),AND(P171&lt;&gt;0,L171="ф")),ЕФОРМУЛА(X171),ЕФОРМУЛА(Y171),ЕФОРМУЛА(Z171),ЕФОРМУЛА(AA171),ЕФОРМУЛА(AB171),ЕФОРМУЛА(AC171),NOT(ЕФОРМУЛА(O171)),NOT(ЕФОРМУЛА(P171)),M171&lt;&gt;0,N171&lt;&gt;0,OR(YEAR(M171=#REF!),YEAR(M171=#REF!),YEAR(M171=#REF!)),OR(YEAR(N171=#REF!),YEAR(N171=#REF!),YEAR(N171=#REF!)),OR(AND(A171="20. Выдача займов по договору № 1 (в кэш-пул ПАО «Газпром»)",H171="КЭШ-ПУЛ"),AND(A171&lt;&gt;"20. Выдача займов по договору № 1 (в кэш-пул ПАО «Газпром»)",H171&lt;&gt;"КЭШ-ПУЛ")))</f>
        <v>#REF!</v>
      </c>
    </row>
    <row r="172" spans="1:30" ht="12.6" customHeight="1" x14ac:dyDescent="0.2">
      <c r="A172" s="8" t="s">
        <v>8</v>
      </c>
      <c r="B172" s="8"/>
      <c r="C172" s="2" t="s">
        <v>20</v>
      </c>
      <c r="D172" s="6"/>
      <c r="E172" s="7" t="s">
        <v>2</v>
      </c>
      <c r="F172" s="8"/>
      <c r="G172" s="8"/>
      <c r="H172" s="8"/>
      <c r="I172" s="8"/>
      <c r="J172" s="8"/>
      <c r="K172" s="8"/>
      <c r="L172" s="8" t="s">
        <v>26</v>
      </c>
      <c r="M172" s="9">
        <v>44013</v>
      </c>
      <c r="N172" s="9">
        <v>44013</v>
      </c>
      <c r="O172" s="20">
        <v>1681000</v>
      </c>
      <c r="P172" s="20"/>
      <c r="Q172" s="11"/>
      <c r="R172" s="11"/>
      <c r="S172" s="11"/>
      <c r="T172" s="11"/>
      <c r="U172" s="11"/>
      <c r="X172" s="22" t="e">
        <f>IF(B172="",VLOOKUP(A172,#REF!,2,FALSE),B172)</f>
        <v>#REF!</v>
      </c>
      <c r="Y172" s="22">
        <f t="shared" si="15"/>
        <v>7</v>
      </c>
      <c r="Z172" s="22">
        <f t="shared" si="16"/>
        <v>7</v>
      </c>
      <c r="AA172" s="22">
        <f t="shared" si="17"/>
        <v>2020</v>
      </c>
      <c r="AB172" s="22">
        <f t="shared" si="18"/>
        <v>2020</v>
      </c>
      <c r="AC172" s="22">
        <f t="shared" si="19"/>
        <v>2020</v>
      </c>
      <c r="AD172" s="25" t="e">
        <f>AND(ROUND(O172,2)=O172,ROUND(P172,2)=P172,OR(AND(O172&lt;&gt;0,L172="п"),AND(P172&lt;&gt;0,L172="ф")),ЕФОРМУЛА(X172),ЕФОРМУЛА(Y172),ЕФОРМУЛА(Z172),ЕФОРМУЛА(AA172),ЕФОРМУЛА(AB172),ЕФОРМУЛА(AC172),NOT(ЕФОРМУЛА(O172)),NOT(ЕФОРМУЛА(P172)),M172&lt;&gt;0,N172&lt;&gt;0,OR(YEAR(M172=#REF!),YEAR(M172=#REF!),YEAR(M172=#REF!)),OR(YEAR(N172=#REF!),YEAR(N172=#REF!),YEAR(N172=#REF!)),OR(AND(A172="20. Выдача займов по договору № 1 (в кэш-пул ПАО «Газпром»)",H172="КЭШ-ПУЛ"),AND(A172&lt;&gt;"20. Выдача займов по договору № 1 (в кэш-пул ПАО «Газпром»)",H172&lt;&gt;"КЭШ-ПУЛ")))</f>
        <v>#REF!</v>
      </c>
    </row>
    <row r="173" spans="1:30" ht="12.6" customHeight="1" x14ac:dyDescent="0.2">
      <c r="A173" s="8" t="s">
        <v>42</v>
      </c>
      <c r="B173" s="8"/>
      <c r="C173" s="2" t="s">
        <v>20</v>
      </c>
      <c r="D173" s="6"/>
      <c r="E173" s="7" t="s">
        <v>2</v>
      </c>
      <c r="F173" s="8"/>
      <c r="G173" s="8"/>
      <c r="H173" s="8"/>
      <c r="I173" s="8"/>
      <c r="J173" s="8"/>
      <c r="K173" s="8"/>
      <c r="L173" s="8" t="s">
        <v>26</v>
      </c>
      <c r="M173" s="9">
        <v>44013</v>
      </c>
      <c r="N173" s="9">
        <v>44013</v>
      </c>
      <c r="O173" s="20">
        <v>4995000</v>
      </c>
      <c r="P173" s="20"/>
      <c r="Q173" s="11"/>
      <c r="R173" s="11"/>
      <c r="S173" s="11"/>
      <c r="T173" s="11"/>
      <c r="U173" s="11"/>
      <c r="X173" s="22" t="e">
        <f>IF(B173="",VLOOKUP(A173,#REF!,2,FALSE),B173)</f>
        <v>#REF!</v>
      </c>
      <c r="Y173" s="22">
        <f t="shared" si="15"/>
        <v>7</v>
      </c>
      <c r="Z173" s="22">
        <f t="shared" si="16"/>
        <v>7</v>
      </c>
      <c r="AA173" s="22">
        <f t="shared" si="17"/>
        <v>2020</v>
      </c>
      <c r="AB173" s="22">
        <f t="shared" si="18"/>
        <v>2020</v>
      </c>
      <c r="AC173" s="22">
        <f t="shared" si="19"/>
        <v>2020</v>
      </c>
      <c r="AD173" s="25" t="e">
        <f>AND(ROUND(O173,2)=O173,ROUND(P173,2)=P173,OR(AND(O173&lt;&gt;0,L173="п"),AND(P173&lt;&gt;0,L173="ф")),ЕФОРМУЛА(X173),ЕФОРМУЛА(Y173),ЕФОРМУЛА(Z173),ЕФОРМУЛА(AA173),ЕФОРМУЛА(AB173),ЕФОРМУЛА(AC173),NOT(ЕФОРМУЛА(O173)),NOT(ЕФОРМУЛА(P173)),M173&lt;&gt;0,N173&lt;&gt;0,OR(YEAR(M173=#REF!),YEAR(M173=#REF!),YEAR(M173=#REF!)),OR(YEAR(N173=#REF!),YEAR(N173=#REF!),YEAR(N173=#REF!)),OR(AND(A173="20. Выдача займов по договору № 1 (в кэш-пул ПАО «Газпром»)",H173="КЭШ-ПУЛ"),AND(A173&lt;&gt;"20. Выдача займов по договору № 1 (в кэш-пул ПАО «Газпром»)",H173&lt;&gt;"КЭШ-ПУЛ")))</f>
        <v>#REF!</v>
      </c>
    </row>
    <row r="174" spans="1:30" ht="12.6" customHeight="1" x14ac:dyDescent="0.2">
      <c r="A174" s="8" t="s">
        <v>41</v>
      </c>
      <c r="B174" s="8"/>
      <c r="C174" s="2" t="s">
        <v>20</v>
      </c>
      <c r="D174" s="6"/>
      <c r="E174" s="7" t="s">
        <v>2</v>
      </c>
      <c r="F174" s="8"/>
      <c r="G174" s="8"/>
      <c r="H174" s="8"/>
      <c r="I174" s="8"/>
      <c r="J174" s="8"/>
      <c r="K174" s="8"/>
      <c r="L174" s="8" t="s">
        <v>26</v>
      </c>
      <c r="M174" s="9">
        <v>44013</v>
      </c>
      <c r="N174" s="9">
        <v>44013</v>
      </c>
      <c r="O174" s="20">
        <v>40091000</v>
      </c>
      <c r="P174" s="20"/>
      <c r="Q174" s="11"/>
      <c r="R174" s="11"/>
      <c r="S174" s="11"/>
      <c r="T174" s="11"/>
      <c r="U174" s="11"/>
      <c r="X174" s="22" t="e">
        <f>IF(B174="",VLOOKUP(A174,#REF!,2,FALSE),B174)</f>
        <v>#REF!</v>
      </c>
      <c r="Y174" s="22">
        <f t="shared" si="15"/>
        <v>7</v>
      </c>
      <c r="Z174" s="22">
        <f t="shared" si="16"/>
        <v>7</v>
      </c>
      <c r="AA174" s="22">
        <f t="shared" si="17"/>
        <v>2020</v>
      </c>
      <c r="AB174" s="22">
        <f t="shared" si="18"/>
        <v>2020</v>
      </c>
      <c r="AC174" s="22">
        <f t="shared" si="19"/>
        <v>2020</v>
      </c>
      <c r="AD174" s="25" t="e">
        <f>AND(ROUND(O174,2)=O174,ROUND(P174,2)=P174,OR(AND(O174&lt;&gt;0,L174="п"),AND(P174&lt;&gt;0,L174="ф")),ЕФОРМУЛА(X174),ЕФОРМУЛА(Y174),ЕФОРМУЛА(Z174),ЕФОРМУЛА(AA174),ЕФОРМУЛА(AB174),ЕФОРМУЛА(AC174),NOT(ЕФОРМУЛА(O174)),NOT(ЕФОРМУЛА(P174)),M174&lt;&gt;0,N174&lt;&gt;0,OR(YEAR(M174=#REF!),YEAR(M174=#REF!),YEAR(M174=#REF!)),OR(YEAR(N174=#REF!),YEAR(N174=#REF!),YEAR(N174=#REF!)),OR(AND(A174="20. Выдача займов по договору № 1 (в кэш-пул ПАО «Газпром»)",H174="КЭШ-ПУЛ"),AND(A174&lt;&gt;"20. Выдача займов по договору № 1 (в кэш-пул ПАО «Газпром»)",H174&lt;&gt;"КЭШ-ПУЛ")))</f>
        <v>#REF!</v>
      </c>
    </row>
    <row r="175" spans="1:30" ht="12.6" customHeight="1" x14ac:dyDescent="0.2">
      <c r="A175" s="8"/>
      <c r="B175" s="8" t="s">
        <v>9</v>
      </c>
      <c r="C175" s="2" t="s">
        <v>20</v>
      </c>
      <c r="D175" s="6"/>
      <c r="E175" s="7" t="s">
        <v>2</v>
      </c>
      <c r="F175" s="8"/>
      <c r="G175" s="8"/>
      <c r="H175" s="8"/>
      <c r="I175" s="8"/>
      <c r="J175" s="8"/>
      <c r="K175" s="8"/>
      <c r="L175" s="8" t="s">
        <v>26</v>
      </c>
      <c r="M175" s="9">
        <v>44013</v>
      </c>
      <c r="N175" s="9">
        <v>44013</v>
      </c>
      <c r="O175" s="20">
        <v>20339000</v>
      </c>
      <c r="P175" s="20"/>
      <c r="Q175" s="11"/>
      <c r="R175" s="11"/>
      <c r="S175" s="11"/>
      <c r="T175" s="11"/>
      <c r="U175" s="11"/>
      <c r="X175" s="22" t="str">
        <f>IF(B175="",VLOOKUP(A175,#REF!,2,FALSE),B175)</f>
        <v>12. Страхование</v>
      </c>
      <c r="Y175" s="22">
        <f t="shared" si="15"/>
        <v>7</v>
      </c>
      <c r="Z175" s="22">
        <f t="shared" si="16"/>
        <v>7</v>
      </c>
      <c r="AA175" s="22">
        <f t="shared" si="17"/>
        <v>2020</v>
      </c>
      <c r="AB175" s="22">
        <f t="shared" si="18"/>
        <v>2020</v>
      </c>
      <c r="AC175" s="22">
        <f t="shared" si="19"/>
        <v>2020</v>
      </c>
      <c r="AD175" s="25" t="e">
        <f>AND(ROUND(O175,2)=O175,ROUND(P175,2)=P175,OR(AND(O175&lt;&gt;0,L175="п"),AND(P175&lt;&gt;0,L175="ф")),ЕФОРМУЛА(X175),ЕФОРМУЛА(Y175),ЕФОРМУЛА(Z175),ЕФОРМУЛА(AA175),ЕФОРМУЛА(AB175),ЕФОРМУЛА(AC175),NOT(ЕФОРМУЛА(O175)),NOT(ЕФОРМУЛА(P175)),M175&lt;&gt;0,N175&lt;&gt;0,OR(YEAR(M175=#REF!),YEAR(M175=#REF!),YEAR(M175=#REF!)),OR(YEAR(N175=#REF!),YEAR(N175=#REF!),YEAR(N175=#REF!)),OR(AND(A175="20. Выдача займов по договору № 1 (в кэш-пул ПАО «Газпром»)",H175="КЭШ-ПУЛ"),AND(A175&lt;&gt;"20. Выдача займов по договору № 1 (в кэш-пул ПАО «Газпром»)",H175&lt;&gt;"КЭШ-ПУЛ")))</f>
        <v>#REF!</v>
      </c>
    </row>
    <row r="176" spans="1:30" ht="12.6" customHeight="1" x14ac:dyDescent="0.2">
      <c r="A176" s="27" t="s">
        <v>15</v>
      </c>
      <c r="B176" s="27"/>
      <c r="C176" s="2" t="s">
        <v>20</v>
      </c>
      <c r="D176" s="6"/>
      <c r="E176" s="7" t="s">
        <v>2</v>
      </c>
      <c r="F176" s="8"/>
      <c r="G176" s="8"/>
      <c r="H176" s="8"/>
      <c r="I176" s="8"/>
      <c r="J176" s="8"/>
      <c r="K176" s="8"/>
      <c r="L176" s="8" t="s">
        <v>26</v>
      </c>
      <c r="M176" s="9">
        <v>43891</v>
      </c>
      <c r="N176" s="9">
        <v>43891</v>
      </c>
      <c r="O176" s="20">
        <v>150833000</v>
      </c>
      <c r="P176" s="20"/>
      <c r="Q176" s="11"/>
      <c r="R176" s="11"/>
      <c r="S176" s="11"/>
      <c r="T176" s="11"/>
      <c r="U176" s="11"/>
      <c r="X176" s="22" t="e">
        <f>IF(B176="",VLOOKUP(A176,#REF!,2,FALSE),B176)</f>
        <v>#REF!</v>
      </c>
      <c r="Y176" s="22">
        <f t="shared" si="15"/>
        <v>3</v>
      </c>
      <c r="Z176" s="22">
        <f t="shared" si="16"/>
        <v>3</v>
      </c>
      <c r="AA176" s="22">
        <f t="shared" si="17"/>
        <v>2020</v>
      </c>
      <c r="AB176" s="22">
        <f t="shared" si="18"/>
        <v>2020</v>
      </c>
      <c r="AC176" s="22">
        <f t="shared" si="19"/>
        <v>2020</v>
      </c>
      <c r="AD176" s="25" t="e">
        <f>AND(ROUND(O176,2)=O176,ROUND(P176,2)=P176,OR(AND(O176&lt;&gt;0,L176="п"),AND(P176&lt;&gt;0,L176="ф")),ЕФОРМУЛА(X176),ЕФОРМУЛА(Y176),ЕФОРМУЛА(Z176),ЕФОРМУЛА(AA176),ЕФОРМУЛА(AB176),ЕФОРМУЛА(AC176),NOT(ЕФОРМУЛА(O176)),NOT(ЕФОРМУЛА(P176)),M176&lt;&gt;0,N176&lt;&gt;0,OR(YEAR(M176=#REF!),YEAR(M176=#REF!),YEAR(M176=#REF!)),OR(YEAR(N176=#REF!),YEAR(N176=#REF!),YEAR(N176=#REF!)),OR(AND(A176="20. Выдача займов по договору № 1 (в кэш-пул ПАО «Газпром»)",H176="КЭШ-ПУЛ"),AND(A176&lt;&gt;"20. Выдача займов по договору № 1 (в кэш-пул ПАО «Газпром»)",H176&lt;&gt;"КЭШ-ПУЛ")))</f>
        <v>#REF!</v>
      </c>
    </row>
    <row r="177" spans="1:30" ht="12.6" customHeight="1" x14ac:dyDescent="0.2">
      <c r="A177" s="27" t="s">
        <v>15</v>
      </c>
      <c r="B177" s="27"/>
      <c r="C177" s="2" t="s">
        <v>20</v>
      </c>
      <c r="D177" s="6"/>
      <c r="E177" s="7" t="s">
        <v>2</v>
      </c>
      <c r="F177" s="8"/>
      <c r="G177" s="8"/>
      <c r="H177" s="8"/>
      <c r="I177" s="8"/>
      <c r="J177" s="8"/>
      <c r="K177" s="8"/>
      <c r="L177" s="8" t="s">
        <v>27</v>
      </c>
      <c r="M177" s="9">
        <v>43891</v>
      </c>
      <c r="N177" s="9">
        <v>43891</v>
      </c>
      <c r="O177" s="20"/>
      <c r="P177" s="20">
        <v>86742000</v>
      </c>
      <c r="Q177" s="11"/>
      <c r="R177" s="11"/>
      <c r="S177" s="11"/>
      <c r="T177" s="11"/>
      <c r="U177" s="11"/>
      <c r="X177" s="22" t="e">
        <f>IF(B177="",VLOOKUP(A177,#REF!,2,FALSE),B177)</f>
        <v>#REF!</v>
      </c>
      <c r="Y177" s="22">
        <f t="shared" si="15"/>
        <v>3</v>
      </c>
      <c r="Z177" s="22">
        <f t="shared" si="16"/>
        <v>3</v>
      </c>
      <c r="AA177" s="22">
        <f t="shared" si="17"/>
        <v>2020</v>
      </c>
      <c r="AB177" s="22">
        <f t="shared" si="18"/>
        <v>2020</v>
      </c>
      <c r="AC177" s="22">
        <f t="shared" si="19"/>
        <v>2020</v>
      </c>
      <c r="AD177" s="25" t="e">
        <f>AND(ROUND(O177,2)=O177,ROUND(P177,2)=P177,OR(AND(O177&lt;&gt;0,L177="п"),AND(P177&lt;&gt;0,L177="ф")),ЕФОРМУЛА(X177),ЕФОРМУЛА(Y177),ЕФОРМУЛА(Z177),ЕФОРМУЛА(AA177),ЕФОРМУЛА(AB177),ЕФОРМУЛА(AC177),NOT(ЕФОРМУЛА(O177)),NOT(ЕФОРМУЛА(P177)),M177&lt;&gt;0,N177&lt;&gt;0,OR(YEAR(M177=#REF!),YEAR(M177=#REF!),YEAR(M177=#REF!)),OR(YEAR(N177=#REF!),YEAR(N177=#REF!),YEAR(N177=#REF!)),OR(AND(A177="20. Выдача займов по договору № 1 (в кэш-пул ПАО «Газпром»)",H177="КЭШ-ПУЛ"),AND(A177&lt;&gt;"20. Выдача займов по договору № 1 (в кэш-пул ПАО «Газпром»)",H177&lt;&gt;"КЭШ-ПУЛ")))</f>
        <v>#REF!</v>
      </c>
    </row>
    <row r="178" spans="1:30" ht="15" customHeight="1" x14ac:dyDescent="0.2">
      <c r="A178" s="8" t="s">
        <v>64</v>
      </c>
      <c r="B178" s="8"/>
      <c r="C178" s="2" t="s">
        <v>19</v>
      </c>
      <c r="D178" s="6" t="s">
        <v>0</v>
      </c>
      <c r="E178" s="7" t="s">
        <v>1</v>
      </c>
      <c r="F178" s="8"/>
      <c r="G178" s="8"/>
      <c r="H178" s="8"/>
      <c r="I178" s="8"/>
      <c r="J178" s="8"/>
      <c r="K178" s="8"/>
      <c r="L178" s="8" t="s">
        <v>26</v>
      </c>
      <c r="M178" s="9">
        <v>44012</v>
      </c>
      <c r="N178" s="9">
        <v>44012</v>
      </c>
      <c r="O178" s="20">
        <v>1696100000</v>
      </c>
      <c r="P178" s="20"/>
      <c r="Q178" s="29"/>
      <c r="R178" s="12"/>
      <c r="S178" s="12"/>
      <c r="T178" s="12"/>
      <c r="U178" s="12"/>
      <c r="X178" s="22" t="e">
        <f>IF(B178="",VLOOKUP(A178,#REF!,2,FALSE),B178)</f>
        <v>#REF!</v>
      </c>
      <c r="Y178" s="22">
        <f t="shared" si="15"/>
        <v>6</v>
      </c>
      <c r="Z178" s="22">
        <f t="shared" si="16"/>
        <v>6</v>
      </c>
      <c r="AA178" s="22">
        <f t="shared" si="17"/>
        <v>2020</v>
      </c>
      <c r="AB178" s="22">
        <f t="shared" si="18"/>
        <v>2020</v>
      </c>
      <c r="AC178" s="22">
        <f t="shared" si="19"/>
        <v>2020</v>
      </c>
      <c r="AD178" s="25" t="e">
        <f>AND(ROUND(O178,2)=O178,ROUND(P178,2)=P178,OR(AND(O178&lt;&gt;0,L178="п"),AND(P178&lt;&gt;0,L178="ф")),ЕФОРМУЛА(X178),ЕФОРМУЛА(Y178),ЕФОРМУЛА(Z178),ЕФОРМУЛА(AA178),ЕФОРМУЛА(AB178),ЕФОРМУЛА(AC178),NOT(ЕФОРМУЛА(O178)),NOT(ЕФОРМУЛА(P178)),M178&lt;&gt;0,N178&lt;&gt;0,OR(YEAR(M178=#REF!),YEAR(M178=#REF!),YEAR(M178=#REF!)),OR(YEAR(N178=#REF!),YEAR(N178=#REF!),YEAR(N178=#REF!)),OR(AND(A178="20. Выдача займов по договору № 1 (в кэш-пул ПАО «Газпром»)",H178="КЭШ-ПУЛ"),AND(A178&lt;&gt;"20. Выдача займов по договору № 1 (в кэш-пул ПАО «Газпром»)",H178&lt;&gt;"КЭШ-ПУЛ")))</f>
        <v>#REF!</v>
      </c>
    </row>
    <row r="179" spans="1:30" ht="15" customHeight="1" x14ac:dyDescent="0.2">
      <c r="A179" s="8" t="s">
        <v>64</v>
      </c>
      <c r="B179" s="8"/>
      <c r="C179" s="2" t="s">
        <v>19</v>
      </c>
      <c r="D179" s="6" t="s">
        <v>3</v>
      </c>
      <c r="E179" s="7" t="s">
        <v>1</v>
      </c>
      <c r="F179" s="8"/>
      <c r="G179" s="8"/>
      <c r="H179" s="8"/>
      <c r="I179" s="8"/>
      <c r="J179" s="8"/>
      <c r="K179" s="8"/>
      <c r="L179" s="8" t="s">
        <v>26</v>
      </c>
      <c r="M179" s="9">
        <v>44012</v>
      </c>
      <c r="N179" s="9">
        <v>44012</v>
      </c>
      <c r="O179" s="20">
        <v>1690000</v>
      </c>
      <c r="P179" s="20"/>
      <c r="Q179" s="29"/>
      <c r="R179" s="12"/>
      <c r="S179" s="12"/>
      <c r="T179" s="12"/>
      <c r="U179" s="12"/>
      <c r="X179" s="22" t="e">
        <f>IF(B179="",VLOOKUP(A179,#REF!,2,FALSE),B179)</f>
        <v>#REF!</v>
      </c>
      <c r="Y179" s="22">
        <f t="shared" si="15"/>
        <v>6</v>
      </c>
      <c r="Z179" s="22">
        <f t="shared" si="16"/>
        <v>6</v>
      </c>
      <c r="AA179" s="22">
        <f t="shared" si="17"/>
        <v>2020</v>
      </c>
      <c r="AB179" s="22">
        <f t="shared" si="18"/>
        <v>2020</v>
      </c>
      <c r="AC179" s="22">
        <f t="shared" si="19"/>
        <v>2020</v>
      </c>
      <c r="AD179" s="25" t="e">
        <f>AND(ROUND(O179,2)=O179,ROUND(P179,2)=P179,OR(AND(O179&lt;&gt;0,L179="п"),AND(P179&lt;&gt;0,L179="ф")),ЕФОРМУЛА(X179),ЕФОРМУЛА(Y179),ЕФОРМУЛА(Z179),ЕФОРМУЛА(AA179),ЕФОРМУЛА(AB179),ЕФОРМУЛА(AC179),NOT(ЕФОРМУЛА(O179)),NOT(ЕФОРМУЛА(P179)),M179&lt;&gt;0,N179&lt;&gt;0,OR(YEAR(M179=#REF!),YEAR(M179=#REF!),YEAR(M179=#REF!)),OR(YEAR(N179=#REF!),YEAR(N179=#REF!),YEAR(N179=#REF!)),OR(AND(A179="20. Выдача займов по договору № 1 (в кэш-пул ПАО «Газпром»)",H179="КЭШ-ПУЛ"),AND(A179&lt;&gt;"20. Выдача займов по договору № 1 (в кэш-пул ПАО «Газпром»)",H179&lt;&gt;"КЭШ-ПУЛ")))</f>
        <v>#REF!</v>
      </c>
    </row>
    <row r="180" spans="1:30" ht="15" customHeight="1" x14ac:dyDescent="0.2">
      <c r="A180" s="8" t="s">
        <v>100</v>
      </c>
      <c r="B180" s="8"/>
      <c r="C180" s="2" t="s">
        <v>19</v>
      </c>
      <c r="D180" s="6" t="s">
        <v>3</v>
      </c>
      <c r="E180" s="7" t="s">
        <v>1</v>
      </c>
      <c r="F180" s="8"/>
      <c r="G180" s="8"/>
      <c r="H180" s="8"/>
      <c r="I180" s="8"/>
      <c r="J180" s="8"/>
      <c r="K180" s="8"/>
      <c r="L180" s="8" t="s">
        <v>26</v>
      </c>
      <c r="M180" s="9">
        <v>44012</v>
      </c>
      <c r="N180" s="9">
        <v>44012</v>
      </c>
      <c r="O180" s="20">
        <v>22660000</v>
      </c>
      <c r="P180" s="20"/>
      <c r="Q180" s="29"/>
      <c r="R180" s="12"/>
      <c r="S180" s="12"/>
      <c r="T180" s="12"/>
      <c r="U180" s="12"/>
      <c r="X180" s="22" t="e">
        <f>IF(B180="",VLOOKUP(A180,#REF!,2,FALSE),B180)</f>
        <v>#REF!</v>
      </c>
      <c r="Y180" s="22">
        <f t="shared" si="15"/>
        <v>6</v>
      </c>
      <c r="Z180" s="22">
        <f t="shared" si="16"/>
        <v>6</v>
      </c>
      <c r="AA180" s="22">
        <f t="shared" si="17"/>
        <v>2020</v>
      </c>
      <c r="AB180" s="22">
        <f t="shared" si="18"/>
        <v>2020</v>
      </c>
      <c r="AC180" s="22">
        <f t="shared" si="19"/>
        <v>2020</v>
      </c>
      <c r="AD180" s="25" t="e">
        <f>AND(ROUND(O180,2)=O180,ROUND(P180,2)=P180,OR(AND(O180&lt;&gt;0,L180="п"),AND(P180&lt;&gt;0,L180="ф")),ЕФОРМУЛА(X180),ЕФОРМУЛА(Y180),ЕФОРМУЛА(Z180),ЕФОРМУЛА(AA180),ЕФОРМУЛА(AB180),ЕФОРМУЛА(AC180),NOT(ЕФОРМУЛА(O180)),NOT(ЕФОРМУЛА(P180)),M180&lt;&gt;0,N180&lt;&gt;0,OR(YEAR(M180=#REF!),YEAR(M180=#REF!),YEAR(M180=#REF!)),OR(YEAR(N180=#REF!),YEAR(N180=#REF!),YEAR(N180=#REF!)),OR(AND(A180="20. Выдача займов по договору № 1 (в кэш-пул ПАО «Газпром»)",H180="КЭШ-ПУЛ"),AND(A180&lt;&gt;"20. Выдача займов по договору № 1 (в кэш-пул ПАО «Газпром»)",H180&lt;&gt;"КЭШ-ПУЛ")))</f>
        <v>#REF!</v>
      </c>
    </row>
    <row r="181" spans="1:30" ht="15" customHeight="1" x14ac:dyDescent="0.2">
      <c r="A181" s="27"/>
      <c r="B181" s="27" t="s">
        <v>62</v>
      </c>
      <c r="C181" s="2" t="s">
        <v>19</v>
      </c>
      <c r="D181" s="6" t="s">
        <v>0</v>
      </c>
      <c r="E181" s="7" t="s">
        <v>2</v>
      </c>
      <c r="F181" s="8"/>
      <c r="G181" s="8"/>
      <c r="H181" s="8"/>
      <c r="I181" s="8"/>
      <c r="J181" s="8"/>
      <c r="K181" s="8"/>
      <c r="L181" s="8" t="s">
        <v>26</v>
      </c>
      <c r="M181" s="9">
        <v>43983</v>
      </c>
      <c r="N181" s="9">
        <v>43983</v>
      </c>
      <c r="O181" s="20">
        <v>151500469.53</v>
      </c>
      <c r="P181" s="20"/>
      <c r="Q181" s="11"/>
      <c r="R181" s="11"/>
      <c r="S181" s="11"/>
      <c r="T181" s="11"/>
      <c r="U181" s="11"/>
      <c r="X181" s="22" t="str">
        <f>IF(B181="",VLOOKUP(A181,#REF!,2,FALSE),B181)</f>
        <v>03. Налоги</v>
      </c>
      <c r="Y181" s="22">
        <f t="shared" si="15"/>
        <v>6</v>
      </c>
      <c r="Z181" s="22">
        <f t="shared" si="16"/>
        <v>6</v>
      </c>
      <c r="AA181" s="22">
        <f t="shared" si="17"/>
        <v>2020</v>
      </c>
      <c r="AB181" s="22">
        <f t="shared" si="18"/>
        <v>2020</v>
      </c>
      <c r="AC181" s="22">
        <f t="shared" si="19"/>
        <v>2020</v>
      </c>
      <c r="AD181" s="25" t="e">
        <f>AND(ROUND(O181,2)=O181,ROUND(P181,2)=P181,OR(AND(O181&lt;&gt;0,L181="п"),AND(P181&lt;&gt;0,L181="ф")),ЕФОРМУЛА(X181),ЕФОРМУЛА(Y181),ЕФОРМУЛА(Z181),ЕФОРМУЛА(AA181),ЕФОРМУЛА(AB181),ЕФОРМУЛА(AC181),NOT(ЕФОРМУЛА(O181)),NOT(ЕФОРМУЛА(P181)),M181&lt;&gt;0,N181&lt;&gt;0,OR(YEAR(M181=#REF!),YEAR(M181=#REF!),YEAR(M181=#REF!)),OR(YEAR(N181=#REF!),YEAR(N181=#REF!),YEAR(N181=#REF!)),OR(AND(A181="20. Выдача займов по договору № 1 (в кэш-пул ПАО «Газпром»)",H181="КЭШ-ПУЛ"),AND(A181&lt;&gt;"20. Выдача займов по договору № 1 (в кэш-пул ПАО «Газпром»)",H181&lt;&gt;"КЭШ-ПУЛ")))</f>
        <v>#REF!</v>
      </c>
    </row>
    <row r="182" spans="1:30" ht="15" customHeight="1" x14ac:dyDescent="0.2">
      <c r="A182" s="27"/>
      <c r="B182" s="27" t="s">
        <v>13</v>
      </c>
      <c r="C182" s="2" t="s">
        <v>19</v>
      </c>
      <c r="D182" s="6" t="s">
        <v>0</v>
      </c>
      <c r="E182" s="7" t="s">
        <v>2</v>
      </c>
      <c r="F182" s="8"/>
      <c r="G182" s="8"/>
      <c r="H182" s="8"/>
      <c r="I182" s="8"/>
      <c r="J182" s="8"/>
      <c r="K182" s="8"/>
      <c r="L182" s="8" t="s">
        <v>26</v>
      </c>
      <c r="M182" s="9">
        <v>43983</v>
      </c>
      <c r="N182" s="9">
        <v>43983</v>
      </c>
      <c r="O182" s="20">
        <v>210000000</v>
      </c>
      <c r="P182" s="20"/>
      <c r="Q182" s="11"/>
      <c r="R182" s="11"/>
      <c r="S182" s="11"/>
      <c r="T182" s="11"/>
      <c r="U182" s="11"/>
      <c r="X182" s="22" t="str">
        <f>IF(B182="",VLOOKUP(A182,#REF!,2,FALSE),B182)</f>
        <v>04. Капремонт внешними подрядчиками</v>
      </c>
      <c r="Y182" s="22">
        <f t="shared" si="15"/>
        <v>6</v>
      </c>
      <c r="Z182" s="22">
        <f t="shared" si="16"/>
        <v>6</v>
      </c>
      <c r="AA182" s="22">
        <f t="shared" si="17"/>
        <v>2020</v>
      </c>
      <c r="AB182" s="22">
        <f t="shared" si="18"/>
        <v>2020</v>
      </c>
      <c r="AC182" s="22">
        <f t="shared" si="19"/>
        <v>2020</v>
      </c>
      <c r="AD182" s="25" t="e">
        <f>AND(ROUND(O182,2)=O182,ROUND(P182,2)=P182,OR(AND(O182&lt;&gt;0,L182="п"),AND(P182&lt;&gt;0,L182="ф")),ЕФОРМУЛА(X182),ЕФОРМУЛА(Y182),ЕФОРМУЛА(Z182),ЕФОРМУЛА(AA182),ЕФОРМУЛА(AB182),ЕФОРМУЛА(AC182),NOT(ЕФОРМУЛА(O182)),NOT(ЕФОРМУЛА(P182)),M182&lt;&gt;0,N182&lt;&gt;0,OR(YEAR(M182=#REF!),YEAR(M182=#REF!),YEAR(M182=#REF!)),OR(YEAR(N182=#REF!),YEAR(N182=#REF!),YEAR(N182=#REF!)),OR(AND(A182="20. Выдача займов по договору № 1 (в кэш-пул ПАО «Газпром»)",H182="КЭШ-ПУЛ"),AND(A182&lt;&gt;"20. Выдача займов по договору № 1 (в кэш-пул ПАО «Газпром»)",H182&lt;&gt;"КЭШ-ПУЛ")))</f>
        <v>#REF!</v>
      </c>
    </row>
    <row r="183" spans="1:30" ht="15" customHeight="1" x14ac:dyDescent="0.2">
      <c r="A183" s="8" t="s">
        <v>59</v>
      </c>
      <c r="B183" s="8"/>
      <c r="C183" s="2" t="s">
        <v>19</v>
      </c>
      <c r="D183" s="6" t="s">
        <v>0</v>
      </c>
      <c r="E183" s="7" t="s">
        <v>2</v>
      </c>
      <c r="F183" s="8"/>
      <c r="G183" s="8"/>
      <c r="H183" s="8"/>
      <c r="I183" s="8"/>
      <c r="J183" s="8"/>
      <c r="K183" s="8"/>
      <c r="L183" s="8" t="s">
        <v>26</v>
      </c>
      <c r="M183" s="9">
        <v>43983</v>
      </c>
      <c r="N183" s="9">
        <v>43983</v>
      </c>
      <c r="O183" s="20">
        <v>238960000</v>
      </c>
      <c r="P183" s="20"/>
      <c r="Q183" s="11"/>
      <c r="R183" s="11"/>
      <c r="S183" s="11"/>
      <c r="T183" s="11"/>
      <c r="U183" s="11"/>
      <c r="X183" s="22" t="e">
        <f>IF(B183="",VLOOKUP(A183,#REF!,2,FALSE),B183)</f>
        <v>#REF!</v>
      </c>
      <c r="Y183" s="22">
        <f t="shared" si="15"/>
        <v>6</v>
      </c>
      <c r="Z183" s="22">
        <f t="shared" si="16"/>
        <v>6</v>
      </c>
      <c r="AA183" s="22">
        <f t="shared" si="17"/>
        <v>2020</v>
      </c>
      <c r="AB183" s="22">
        <f t="shared" si="18"/>
        <v>2020</v>
      </c>
      <c r="AC183" s="22">
        <f t="shared" si="19"/>
        <v>2020</v>
      </c>
      <c r="AD183" s="25" t="e">
        <f>AND(ROUND(O183,2)=O183,ROUND(P183,2)=P183,OR(AND(O183&lt;&gt;0,L183="п"),AND(P183&lt;&gt;0,L183="ф")),ЕФОРМУЛА(X183),ЕФОРМУЛА(Y183),ЕФОРМУЛА(Z183),ЕФОРМУЛА(AA183),ЕФОРМУЛА(AB183),ЕФОРМУЛА(AC183),NOT(ЕФОРМУЛА(O183)),NOT(ЕФОРМУЛА(P183)),M183&lt;&gt;0,N183&lt;&gt;0,OR(YEAR(M183=#REF!),YEAR(M183=#REF!),YEAR(M183=#REF!)),OR(YEAR(N183=#REF!),YEAR(N183=#REF!),YEAR(N183=#REF!)),OR(AND(A183="20. Выдача займов по договору № 1 (в кэш-пул ПАО «Газпром»)",H183="КЭШ-ПУЛ"),AND(A183&lt;&gt;"20. Выдача займов по договору № 1 (в кэш-пул ПАО «Газпром»)",H183&lt;&gt;"КЭШ-ПУЛ")))</f>
        <v>#REF!</v>
      </c>
    </row>
    <row r="184" spans="1:30" ht="15" customHeight="1" x14ac:dyDescent="0.2">
      <c r="A184" s="27" t="s">
        <v>60</v>
      </c>
      <c r="B184" s="27"/>
      <c r="C184" s="2" t="s">
        <v>19</v>
      </c>
      <c r="D184" s="6" t="s">
        <v>0</v>
      </c>
      <c r="E184" s="7" t="s">
        <v>2</v>
      </c>
      <c r="F184" s="8"/>
      <c r="G184" s="8"/>
      <c r="H184" s="8"/>
      <c r="I184" s="8"/>
      <c r="J184" s="8"/>
      <c r="K184" s="8"/>
      <c r="L184" s="8" t="s">
        <v>26</v>
      </c>
      <c r="M184" s="9">
        <v>43983</v>
      </c>
      <c r="N184" s="9">
        <v>43983</v>
      </c>
      <c r="O184" s="20">
        <v>3500000</v>
      </c>
      <c r="P184" s="20"/>
      <c r="Q184" s="11"/>
      <c r="R184" s="11"/>
      <c r="S184" s="11"/>
      <c r="T184" s="11"/>
      <c r="U184" s="11"/>
      <c r="X184" s="22" t="e">
        <f>IF(B184="",VLOOKUP(A184,#REF!,2,FALSE),B184)</f>
        <v>#REF!</v>
      </c>
      <c r="Y184" s="22">
        <f t="shared" si="15"/>
        <v>6</v>
      </c>
      <c r="Z184" s="22">
        <f t="shared" si="16"/>
        <v>6</v>
      </c>
      <c r="AA184" s="22">
        <f t="shared" si="17"/>
        <v>2020</v>
      </c>
      <c r="AB184" s="22">
        <f t="shared" si="18"/>
        <v>2020</v>
      </c>
      <c r="AC184" s="22">
        <f t="shared" si="19"/>
        <v>2020</v>
      </c>
      <c r="AD184" s="25" t="e">
        <f>AND(ROUND(O184,2)=O184,ROUND(P184,2)=P184,OR(AND(O184&lt;&gt;0,L184="п"),AND(P184&lt;&gt;0,L184="ф")),ЕФОРМУЛА(X184),ЕФОРМУЛА(Y184),ЕФОРМУЛА(Z184),ЕФОРМУЛА(AA184),ЕФОРМУЛА(AB184),ЕФОРМУЛА(AC184),NOT(ЕФОРМУЛА(O184)),NOT(ЕФОРМУЛА(P184)),M184&lt;&gt;0,N184&lt;&gt;0,OR(YEAR(M184=#REF!),YEAR(M184=#REF!),YEAR(M184=#REF!)),OR(YEAR(N184=#REF!),YEAR(N184=#REF!),YEAR(N184=#REF!)),OR(AND(A184="20. Выдача займов по договору № 1 (в кэш-пул ПАО «Газпром»)",H184="КЭШ-ПУЛ"),AND(A184&lt;&gt;"20. Выдача займов по договору № 1 (в кэш-пул ПАО «Газпром»)",H184&lt;&gt;"КЭШ-ПУЛ")))</f>
        <v>#REF!</v>
      </c>
    </row>
    <row r="185" spans="1:30" ht="15" customHeight="1" x14ac:dyDescent="0.2">
      <c r="A185" s="27" t="s">
        <v>16</v>
      </c>
      <c r="B185" s="27"/>
      <c r="C185" s="2" t="s">
        <v>19</v>
      </c>
      <c r="D185" s="6" t="s">
        <v>0</v>
      </c>
      <c r="E185" s="7" t="s">
        <v>2</v>
      </c>
      <c r="F185" s="8"/>
      <c r="G185" s="8"/>
      <c r="H185" s="8"/>
      <c r="I185" s="8"/>
      <c r="J185" s="8"/>
      <c r="K185" s="8"/>
      <c r="L185" s="8" t="s">
        <v>26</v>
      </c>
      <c r="M185" s="9">
        <v>43983</v>
      </c>
      <c r="N185" s="9">
        <v>43983</v>
      </c>
      <c r="O185" s="20">
        <v>256520000</v>
      </c>
      <c r="P185" s="20"/>
      <c r="Q185" s="11"/>
      <c r="R185" s="11"/>
      <c r="S185" s="11"/>
      <c r="T185" s="11"/>
      <c r="U185" s="11"/>
      <c r="X185" s="22" t="e">
        <f>IF(B185="",VLOOKUP(A185,#REF!,2,FALSE),B185)</f>
        <v>#REF!</v>
      </c>
      <c r="Y185" s="22">
        <f t="shared" si="15"/>
        <v>6</v>
      </c>
      <c r="Z185" s="22">
        <f t="shared" si="16"/>
        <v>6</v>
      </c>
      <c r="AA185" s="22">
        <f t="shared" si="17"/>
        <v>2020</v>
      </c>
      <c r="AB185" s="22">
        <f t="shared" si="18"/>
        <v>2020</v>
      </c>
      <c r="AC185" s="22">
        <f t="shared" si="19"/>
        <v>2020</v>
      </c>
      <c r="AD185" s="25" t="e">
        <f>AND(ROUND(O185,2)=O185,ROUND(P185,2)=P185,OR(AND(O185&lt;&gt;0,L185="п"),AND(P185&lt;&gt;0,L185="ф")),ЕФОРМУЛА(X185),ЕФОРМУЛА(Y185),ЕФОРМУЛА(Z185),ЕФОРМУЛА(AA185),ЕФОРМУЛА(AB185),ЕФОРМУЛА(AC185),NOT(ЕФОРМУЛА(O185)),NOT(ЕФОРМУЛА(P185)),M185&lt;&gt;0,N185&lt;&gt;0,OR(YEAR(M185=#REF!),YEAR(M185=#REF!),YEAR(M185=#REF!)),OR(YEAR(N185=#REF!),YEAR(N185=#REF!),YEAR(N185=#REF!)),OR(AND(A185="20. Выдача займов по договору № 1 (в кэш-пул ПАО «Газпром»)",H185="КЭШ-ПУЛ"),AND(A185&lt;&gt;"20. Выдача займов по договору № 1 (в кэш-пул ПАО «Газпром»)",H185&lt;&gt;"КЭШ-ПУЛ")))</f>
        <v>#REF!</v>
      </c>
    </row>
    <row r="186" spans="1:30" ht="15" customHeight="1" x14ac:dyDescent="0.2">
      <c r="A186" s="27" t="s">
        <v>43</v>
      </c>
      <c r="B186" s="27"/>
      <c r="C186" s="2" t="s">
        <v>19</v>
      </c>
      <c r="D186" s="6" t="s">
        <v>0</v>
      </c>
      <c r="E186" s="7" t="s">
        <v>2</v>
      </c>
      <c r="F186" s="8"/>
      <c r="G186" s="8"/>
      <c r="H186" s="8"/>
      <c r="I186" s="8"/>
      <c r="J186" s="8"/>
      <c r="K186" s="8"/>
      <c r="L186" s="8" t="s">
        <v>26</v>
      </c>
      <c r="M186" s="9">
        <v>43983</v>
      </c>
      <c r="N186" s="9">
        <v>43983</v>
      </c>
      <c r="O186" s="20">
        <v>400000</v>
      </c>
      <c r="P186" s="20"/>
      <c r="Q186" s="29"/>
      <c r="R186" s="12"/>
      <c r="S186" s="12"/>
      <c r="T186" s="12"/>
      <c r="U186" s="12"/>
      <c r="X186" s="22" t="e">
        <f>IF(B186="",VLOOKUP(A186,#REF!,2,FALSE),B186)</f>
        <v>#REF!</v>
      </c>
      <c r="Y186" s="22">
        <f t="shared" si="15"/>
        <v>6</v>
      </c>
      <c r="Z186" s="22">
        <f t="shared" si="16"/>
        <v>6</v>
      </c>
      <c r="AA186" s="22">
        <f t="shared" si="17"/>
        <v>2020</v>
      </c>
      <c r="AB186" s="22">
        <f t="shared" si="18"/>
        <v>2020</v>
      </c>
      <c r="AC186" s="22">
        <f t="shared" si="19"/>
        <v>2020</v>
      </c>
      <c r="AD186" s="25" t="e">
        <f>AND(ROUND(O186,2)=O186,ROUND(P186,2)=P186,OR(AND(O186&lt;&gt;0,L186="п"),AND(P186&lt;&gt;0,L186="ф")),ЕФОРМУЛА(X186),ЕФОРМУЛА(Y186),ЕФОРМУЛА(Z186),ЕФОРМУЛА(AA186),ЕФОРМУЛА(AB186),ЕФОРМУЛА(AC186),NOT(ЕФОРМУЛА(O186)),NOT(ЕФОРМУЛА(P186)),M186&lt;&gt;0,N186&lt;&gt;0,OR(YEAR(M186=#REF!),YEAR(M186=#REF!),YEAR(M186=#REF!)),OR(YEAR(N186=#REF!),YEAR(N186=#REF!),YEAR(N186=#REF!)),OR(AND(A186="20. Выдача займов по договору № 1 (в кэш-пул ПАО «Газпром»)",H186="КЭШ-ПУЛ"),AND(A186&lt;&gt;"20. Выдача займов по договору № 1 (в кэш-пул ПАО «Газпром»)",H186&lt;&gt;"КЭШ-ПУЛ")))</f>
        <v>#REF!</v>
      </c>
    </row>
    <row r="187" spans="1:30" ht="15" customHeight="1" x14ac:dyDescent="0.2">
      <c r="A187" s="27" t="s">
        <v>42</v>
      </c>
      <c r="B187" s="27"/>
      <c r="C187" s="2" t="s">
        <v>19</v>
      </c>
      <c r="D187" s="6" t="s">
        <v>0</v>
      </c>
      <c r="E187" s="7" t="s">
        <v>2</v>
      </c>
      <c r="F187" s="8"/>
      <c r="G187" s="8"/>
      <c r="H187" s="8"/>
      <c r="I187" s="8"/>
      <c r="J187" s="8"/>
      <c r="K187" s="8"/>
      <c r="L187" s="8" t="s">
        <v>26</v>
      </c>
      <c r="M187" s="9">
        <v>43983</v>
      </c>
      <c r="N187" s="9">
        <v>43983</v>
      </c>
      <c r="O187" s="20">
        <v>720000</v>
      </c>
      <c r="P187" s="20"/>
      <c r="Q187" s="11"/>
      <c r="R187" s="10"/>
      <c r="S187" s="10"/>
      <c r="T187" s="10"/>
      <c r="U187" s="10"/>
      <c r="X187" s="22" t="e">
        <f>IF(B187="",VLOOKUP(A187,#REF!,2,FALSE),B187)</f>
        <v>#REF!</v>
      </c>
      <c r="Y187" s="22">
        <f t="shared" si="15"/>
        <v>6</v>
      </c>
      <c r="Z187" s="22">
        <f t="shared" si="16"/>
        <v>6</v>
      </c>
      <c r="AA187" s="22">
        <f t="shared" si="17"/>
        <v>2020</v>
      </c>
      <c r="AB187" s="22">
        <f t="shared" si="18"/>
        <v>2020</v>
      </c>
      <c r="AC187" s="22">
        <f t="shared" si="19"/>
        <v>2020</v>
      </c>
      <c r="AD187" s="25" t="e">
        <f>AND(ROUND(O187,2)=O187,ROUND(P187,2)=P187,OR(AND(O187&lt;&gt;0,L187="п"),AND(P187&lt;&gt;0,L187="ф")),ЕФОРМУЛА(X187),ЕФОРМУЛА(Y187),ЕФОРМУЛА(Z187),ЕФОРМУЛА(AA187),ЕФОРМУЛА(AB187),ЕФОРМУЛА(AC187),NOT(ЕФОРМУЛА(O187)),NOT(ЕФОРМУЛА(P187)),M187&lt;&gt;0,N187&lt;&gt;0,OR(YEAR(M187=#REF!),YEAR(M187=#REF!),YEAR(M187=#REF!)),OR(YEAR(N187=#REF!),YEAR(N187=#REF!),YEAR(N187=#REF!)),OR(AND(A187="20. Выдача займов по договору № 1 (в кэш-пул ПАО «Газпром»)",H187="КЭШ-ПУЛ"),AND(A187&lt;&gt;"20. Выдача займов по договору № 1 (в кэш-пул ПАО «Газпром»)",H187&lt;&gt;"КЭШ-ПУЛ")))</f>
        <v>#REF!</v>
      </c>
    </row>
    <row r="188" spans="1:30" ht="15" customHeight="1" x14ac:dyDescent="0.2">
      <c r="A188" s="27" t="s">
        <v>41</v>
      </c>
      <c r="B188" s="27"/>
      <c r="C188" s="2" t="s">
        <v>19</v>
      </c>
      <c r="D188" s="6" t="s">
        <v>0</v>
      </c>
      <c r="E188" s="7" t="s">
        <v>2</v>
      </c>
      <c r="F188" s="8"/>
      <c r="G188" s="8"/>
      <c r="H188" s="8"/>
      <c r="I188" s="8"/>
      <c r="J188" s="8"/>
      <c r="K188" s="8"/>
      <c r="L188" s="8" t="s">
        <v>26</v>
      </c>
      <c r="M188" s="9">
        <v>43983</v>
      </c>
      <c r="N188" s="9">
        <v>43983</v>
      </c>
      <c r="O188" s="20">
        <v>250000000</v>
      </c>
      <c r="P188" s="20"/>
      <c r="Q188" s="11"/>
      <c r="R188" s="11"/>
      <c r="S188" s="11"/>
      <c r="T188" s="11"/>
      <c r="U188" s="11"/>
      <c r="X188" s="22" t="e">
        <f>IF(B188="",VLOOKUP(A188,#REF!,2,FALSE),B188)</f>
        <v>#REF!</v>
      </c>
      <c r="Y188" s="22">
        <f t="shared" si="15"/>
        <v>6</v>
      </c>
      <c r="Z188" s="22">
        <f t="shared" si="16"/>
        <v>6</v>
      </c>
      <c r="AA188" s="22">
        <f t="shared" si="17"/>
        <v>2020</v>
      </c>
      <c r="AB188" s="22">
        <f t="shared" si="18"/>
        <v>2020</v>
      </c>
      <c r="AC188" s="22">
        <f t="shared" si="19"/>
        <v>2020</v>
      </c>
      <c r="AD188" s="25" t="e">
        <f>AND(ROUND(O188,2)=O188,ROUND(P188,2)=P188,OR(AND(O188&lt;&gt;0,L188="п"),AND(P188&lt;&gt;0,L188="ф")),ЕФОРМУЛА(X188),ЕФОРМУЛА(Y188),ЕФОРМУЛА(Z188),ЕФОРМУЛА(AA188),ЕФОРМУЛА(AB188),ЕФОРМУЛА(AC188),NOT(ЕФОРМУЛА(O188)),NOT(ЕФОРМУЛА(P188)),M188&lt;&gt;0,N188&lt;&gt;0,OR(YEAR(M188=#REF!),YEAR(M188=#REF!),YEAR(M188=#REF!)),OR(YEAR(N188=#REF!),YEAR(N188=#REF!),YEAR(N188=#REF!)),OR(AND(A188="20. Выдача займов по договору № 1 (в кэш-пул ПАО «Газпром»)",H188="КЭШ-ПУЛ"),AND(A188&lt;&gt;"20. Выдача займов по договору № 1 (в кэш-пул ПАО «Газпром»)",H188&lt;&gt;"КЭШ-ПУЛ")))</f>
        <v>#REF!</v>
      </c>
    </row>
    <row r="189" spans="1:30" ht="15" customHeight="1" x14ac:dyDescent="0.2">
      <c r="A189" s="27" t="s">
        <v>8</v>
      </c>
      <c r="B189" s="27"/>
      <c r="C189" s="2" t="s">
        <v>19</v>
      </c>
      <c r="D189" s="6" t="s">
        <v>0</v>
      </c>
      <c r="E189" s="7" t="s">
        <v>2</v>
      </c>
      <c r="F189" s="8"/>
      <c r="G189" s="8"/>
      <c r="H189" s="8"/>
      <c r="I189" s="8"/>
      <c r="J189" s="8"/>
      <c r="K189" s="8"/>
      <c r="L189" s="8" t="s">
        <v>26</v>
      </c>
      <c r="M189" s="9">
        <v>43983</v>
      </c>
      <c r="N189" s="9">
        <v>43983</v>
      </c>
      <c r="O189" s="20">
        <v>1340000</v>
      </c>
      <c r="P189" s="20"/>
      <c r="Q189" s="29"/>
      <c r="R189" s="12"/>
      <c r="S189" s="12"/>
      <c r="T189" s="12"/>
      <c r="U189" s="12"/>
      <c r="X189" s="22" t="e">
        <f>IF(B189="",VLOOKUP(A189,#REF!,2,FALSE),B189)</f>
        <v>#REF!</v>
      </c>
      <c r="Y189" s="22">
        <f t="shared" si="15"/>
        <v>6</v>
      </c>
      <c r="Z189" s="22">
        <f t="shared" si="16"/>
        <v>6</v>
      </c>
      <c r="AA189" s="22">
        <f t="shared" si="17"/>
        <v>2020</v>
      </c>
      <c r="AB189" s="22">
        <f t="shared" si="18"/>
        <v>2020</v>
      </c>
      <c r="AC189" s="22">
        <f t="shared" si="19"/>
        <v>2020</v>
      </c>
      <c r="AD189" s="25" t="e">
        <f>AND(ROUND(O189,2)=O189,ROUND(P189,2)=P189,OR(AND(O189&lt;&gt;0,L189="п"),AND(P189&lt;&gt;0,L189="ф")),ЕФОРМУЛА(X189),ЕФОРМУЛА(Y189),ЕФОРМУЛА(Z189),ЕФОРМУЛА(AA189),ЕФОРМУЛА(AB189),ЕФОРМУЛА(AC189),NOT(ЕФОРМУЛА(O189)),NOT(ЕФОРМУЛА(P189)),M189&lt;&gt;0,N189&lt;&gt;0,OR(YEAR(M189=#REF!),YEAR(M189=#REF!),YEAR(M189=#REF!)),OR(YEAR(N189=#REF!),YEAR(N189=#REF!),YEAR(N189=#REF!)),OR(AND(A189="20. Выдача займов по договору № 1 (в кэш-пул ПАО «Газпром»)",H189="КЭШ-ПУЛ"),AND(A189&lt;&gt;"20. Выдача займов по договору № 1 (в кэш-пул ПАО «Газпром»)",H189&lt;&gt;"КЭШ-ПУЛ")))</f>
        <v>#REF!</v>
      </c>
    </row>
    <row r="190" spans="1:30" ht="15" customHeight="1" x14ac:dyDescent="0.2">
      <c r="A190" s="27"/>
      <c r="B190" s="27" t="s">
        <v>7</v>
      </c>
      <c r="C190" s="2" t="s">
        <v>19</v>
      </c>
      <c r="D190" s="6" t="s">
        <v>0</v>
      </c>
      <c r="E190" s="7" t="s">
        <v>2</v>
      </c>
      <c r="F190" s="8"/>
      <c r="G190" s="8"/>
      <c r="H190" s="8"/>
      <c r="I190" s="8"/>
      <c r="J190" s="8"/>
      <c r="K190" s="8"/>
      <c r="L190" s="8" t="s">
        <v>26</v>
      </c>
      <c r="M190" s="9">
        <v>43983</v>
      </c>
      <c r="N190" s="9">
        <v>43983</v>
      </c>
      <c r="O190" s="20">
        <v>7200000</v>
      </c>
      <c r="P190" s="20"/>
      <c r="Q190" s="29"/>
      <c r="R190" s="12"/>
      <c r="S190" s="12"/>
      <c r="T190" s="12"/>
      <c r="U190" s="12"/>
      <c r="X190" s="22" t="str">
        <f>IF(B190="",VLOOKUP(A190,#REF!,2,FALSE),B190)</f>
        <v>10. Услуги транспорта</v>
      </c>
      <c r="Y190" s="22">
        <f t="shared" si="15"/>
        <v>6</v>
      </c>
      <c r="Z190" s="22">
        <f t="shared" si="16"/>
        <v>6</v>
      </c>
      <c r="AA190" s="22">
        <f t="shared" si="17"/>
        <v>2020</v>
      </c>
      <c r="AB190" s="22">
        <f t="shared" si="18"/>
        <v>2020</v>
      </c>
      <c r="AC190" s="22">
        <f t="shared" si="19"/>
        <v>2020</v>
      </c>
      <c r="AD190" s="25" t="e">
        <f>AND(ROUND(O190,2)=O190,ROUND(P190,2)=P190,OR(AND(O190&lt;&gt;0,L190="п"),AND(P190&lt;&gt;0,L190="ф")),ЕФОРМУЛА(X190),ЕФОРМУЛА(Y190),ЕФОРМУЛА(Z190),ЕФОРМУЛА(AA190),ЕФОРМУЛА(AB190),ЕФОРМУЛА(AC190),NOT(ЕФОРМУЛА(O190)),NOT(ЕФОРМУЛА(P190)),M190&lt;&gt;0,N190&lt;&gt;0,OR(YEAR(M190=#REF!),YEAR(M190=#REF!),YEAR(M190=#REF!)),OR(YEAR(N190=#REF!),YEAR(N190=#REF!),YEAR(N190=#REF!)),OR(AND(A190="20. Выдача займов по договору № 1 (в кэш-пул ПАО «Газпром»)",H190="КЭШ-ПУЛ"),AND(A190&lt;&gt;"20. Выдача займов по договору № 1 (в кэш-пул ПАО «Газпром»)",H190&lt;&gt;"КЭШ-ПУЛ")))</f>
        <v>#REF!</v>
      </c>
    </row>
    <row r="191" spans="1:30" ht="15" customHeight="1" x14ac:dyDescent="0.2">
      <c r="A191" s="27"/>
      <c r="B191" s="27" t="s">
        <v>9</v>
      </c>
      <c r="C191" s="2" t="s">
        <v>19</v>
      </c>
      <c r="D191" s="6" t="s">
        <v>0</v>
      </c>
      <c r="E191" s="7" t="s">
        <v>2</v>
      </c>
      <c r="F191" s="8"/>
      <c r="G191" s="8"/>
      <c r="H191" s="8"/>
      <c r="I191" s="8"/>
      <c r="J191" s="8"/>
      <c r="K191" s="8"/>
      <c r="L191" s="8" t="s">
        <v>26</v>
      </c>
      <c r="M191" s="9">
        <v>43983</v>
      </c>
      <c r="N191" s="9">
        <v>43983</v>
      </c>
      <c r="O191" s="20">
        <v>15704000</v>
      </c>
      <c r="P191" s="20"/>
      <c r="Q191" s="29"/>
      <c r="R191" s="12"/>
      <c r="S191" s="12"/>
      <c r="T191" s="12"/>
      <c r="U191" s="12"/>
      <c r="X191" s="22" t="str">
        <f>IF(B191="",VLOOKUP(A191,#REF!,2,FALSE),B191)</f>
        <v>12. Страхование</v>
      </c>
      <c r="Y191" s="22">
        <f t="shared" si="15"/>
        <v>6</v>
      </c>
      <c r="Z191" s="22">
        <f t="shared" si="16"/>
        <v>6</v>
      </c>
      <c r="AA191" s="22">
        <f t="shared" si="17"/>
        <v>2020</v>
      </c>
      <c r="AB191" s="22">
        <f t="shared" si="18"/>
        <v>2020</v>
      </c>
      <c r="AC191" s="22">
        <f t="shared" si="19"/>
        <v>2020</v>
      </c>
      <c r="AD191" s="25" t="e">
        <f>AND(ROUND(O191,2)=O191,ROUND(P191,2)=P191,OR(AND(O191&lt;&gt;0,L191="п"),AND(P191&lt;&gt;0,L191="ф")),ЕФОРМУЛА(X191),ЕФОРМУЛА(Y191),ЕФОРМУЛА(Z191),ЕФОРМУЛА(AA191),ЕФОРМУЛА(AB191),ЕФОРМУЛА(AC191),NOT(ЕФОРМУЛА(O191)),NOT(ЕФОРМУЛА(P191)),M191&lt;&gt;0,N191&lt;&gt;0,OR(YEAR(M191=#REF!),YEAR(M191=#REF!),YEAR(M191=#REF!)),OR(YEAR(N191=#REF!),YEAR(N191=#REF!),YEAR(N191=#REF!)),OR(AND(A191="20. Выдача займов по договору № 1 (в кэш-пул ПАО «Газпром»)",H191="КЭШ-ПУЛ"),AND(A191&lt;&gt;"20. Выдача займов по договору № 1 (в кэш-пул ПАО «Газпром»)",H191&lt;&gt;"КЭШ-ПУЛ")))</f>
        <v>#REF!</v>
      </c>
    </row>
    <row r="192" spans="1:30" ht="15" customHeight="1" x14ac:dyDescent="0.2">
      <c r="A192" s="27"/>
      <c r="B192" s="27" t="s">
        <v>10</v>
      </c>
      <c r="C192" s="2" t="s">
        <v>19</v>
      </c>
      <c r="D192" s="6" t="s">
        <v>0</v>
      </c>
      <c r="E192" s="7" t="s">
        <v>2</v>
      </c>
      <c r="F192" s="8"/>
      <c r="G192" s="8"/>
      <c r="H192" s="8"/>
      <c r="I192" s="8"/>
      <c r="J192" s="8"/>
      <c r="K192" s="8"/>
      <c r="L192" s="8" t="s">
        <v>26</v>
      </c>
      <c r="M192" s="9">
        <v>43983</v>
      </c>
      <c r="N192" s="9">
        <v>43983</v>
      </c>
      <c r="O192" s="20">
        <v>111000000</v>
      </c>
      <c r="P192" s="20"/>
      <c r="Q192" s="29"/>
      <c r="R192" s="12"/>
      <c r="S192" s="12"/>
      <c r="T192" s="12"/>
      <c r="U192" s="12"/>
      <c r="X192" s="22" t="str">
        <f>IF(B192="",VLOOKUP(A192,#REF!,2,FALSE),B192)</f>
        <v>13. Прочие расходы</v>
      </c>
      <c r="Y192" s="22">
        <f t="shared" si="15"/>
        <v>6</v>
      </c>
      <c r="Z192" s="22">
        <f t="shared" si="16"/>
        <v>6</v>
      </c>
      <c r="AA192" s="22">
        <f t="shared" si="17"/>
        <v>2020</v>
      </c>
      <c r="AB192" s="22">
        <f t="shared" si="18"/>
        <v>2020</v>
      </c>
      <c r="AC192" s="22">
        <f t="shared" si="19"/>
        <v>2020</v>
      </c>
      <c r="AD192" s="25" t="e">
        <f>AND(ROUND(O192,2)=O192,ROUND(P192,2)=P192,OR(AND(O192&lt;&gt;0,L192="п"),AND(P192&lt;&gt;0,L192="ф")),ЕФОРМУЛА(X192),ЕФОРМУЛА(Y192),ЕФОРМУЛА(Z192),ЕФОРМУЛА(AA192),ЕФОРМУЛА(AB192),ЕФОРМУЛА(AC192),NOT(ЕФОРМУЛА(O192)),NOT(ЕФОРМУЛА(P192)),M192&lt;&gt;0,N192&lt;&gt;0,OR(YEAR(M192=#REF!),YEAR(M192=#REF!),YEAR(M192=#REF!)),OR(YEAR(N192=#REF!),YEAR(N192=#REF!),YEAR(N192=#REF!)),OR(AND(A192="20. Выдача займов по договору № 1 (в кэш-пул ПАО «Газпром»)",H192="КЭШ-ПУЛ"),AND(A192&lt;&gt;"20. Выдача займов по договору № 1 (в кэш-пул ПАО «Газпром»)",H192&lt;&gt;"КЭШ-ПУЛ")))</f>
        <v>#REF!</v>
      </c>
    </row>
    <row r="193" spans="1:30" ht="15" customHeight="1" x14ac:dyDescent="0.2">
      <c r="A193" s="8" t="s">
        <v>57</v>
      </c>
      <c r="B193" s="8"/>
      <c r="C193" s="2" t="s">
        <v>19</v>
      </c>
      <c r="D193" s="6" t="s">
        <v>0</v>
      </c>
      <c r="E193" s="7" t="s">
        <v>2</v>
      </c>
      <c r="F193" s="8"/>
      <c r="G193" s="8"/>
      <c r="H193" s="8"/>
      <c r="I193" s="8"/>
      <c r="J193" s="8"/>
      <c r="K193" s="8"/>
      <c r="L193" s="8" t="s">
        <v>26</v>
      </c>
      <c r="M193" s="9">
        <v>43983</v>
      </c>
      <c r="N193" s="9">
        <v>43983</v>
      </c>
      <c r="O193" s="20">
        <v>83930957</v>
      </c>
      <c r="P193" s="20"/>
      <c r="Q193" s="29"/>
      <c r="R193" s="12"/>
      <c r="S193" s="12"/>
      <c r="T193" s="12"/>
      <c r="U193" s="12"/>
      <c r="X193" s="22" t="e">
        <f>IF(B193="",VLOOKUP(A193,#REF!,2,FALSE),B193)</f>
        <v>#REF!</v>
      </c>
      <c r="Y193" s="22">
        <f t="shared" si="15"/>
        <v>6</v>
      </c>
      <c r="Z193" s="22">
        <f t="shared" si="16"/>
        <v>6</v>
      </c>
      <c r="AA193" s="22">
        <f t="shared" si="17"/>
        <v>2020</v>
      </c>
      <c r="AB193" s="22">
        <f t="shared" si="18"/>
        <v>2020</v>
      </c>
      <c r="AC193" s="22">
        <f t="shared" si="19"/>
        <v>2020</v>
      </c>
      <c r="AD193" s="25" t="e">
        <f>AND(ROUND(O193,2)=O193,ROUND(P193,2)=P193,OR(AND(O193&lt;&gt;0,L193="п"),AND(P193&lt;&gt;0,L193="ф")),ЕФОРМУЛА(X193),ЕФОРМУЛА(Y193),ЕФОРМУЛА(Z193),ЕФОРМУЛА(AA193),ЕФОРМУЛА(AB193),ЕФОРМУЛА(AC193),NOT(ЕФОРМУЛА(O193)),NOT(ЕФОРМУЛА(P193)),M193&lt;&gt;0,N193&lt;&gt;0,OR(YEAR(M193=#REF!),YEAR(M193=#REF!),YEAR(M193=#REF!)),OR(YEAR(N193=#REF!),YEAR(N193=#REF!),YEAR(N193=#REF!)),OR(AND(A193="20. Выдача займов по договору № 1 (в кэш-пул ПАО «Газпром»)",H193="КЭШ-ПУЛ"),AND(A193&lt;&gt;"20. Выдача займов по договору № 1 (в кэш-пул ПАО «Газпром»)",H193&lt;&gt;"КЭШ-ПУЛ")))</f>
        <v>#REF!</v>
      </c>
    </row>
    <row r="194" spans="1:30" ht="15" customHeight="1" x14ac:dyDescent="0.2">
      <c r="A194" s="27" t="s">
        <v>12</v>
      </c>
      <c r="B194" s="27"/>
      <c r="C194" s="2" t="s">
        <v>19</v>
      </c>
      <c r="D194" s="6" t="s">
        <v>0</v>
      </c>
      <c r="E194" s="7" t="s">
        <v>2</v>
      </c>
      <c r="F194" s="8"/>
      <c r="G194" s="8"/>
      <c r="H194" s="8"/>
      <c r="I194" s="8"/>
      <c r="J194" s="8"/>
      <c r="K194" s="8"/>
      <c r="L194" s="8" t="s">
        <v>26</v>
      </c>
      <c r="M194" s="9">
        <v>43983</v>
      </c>
      <c r="N194" s="9">
        <v>43983</v>
      </c>
      <c r="O194" s="20">
        <v>350260000</v>
      </c>
      <c r="P194" s="20"/>
      <c r="Q194" s="11"/>
      <c r="R194" s="10"/>
      <c r="S194" s="10"/>
      <c r="T194" s="10"/>
      <c r="U194" s="10"/>
      <c r="X194" s="22" t="e">
        <f>IF(B194="",VLOOKUP(A194,#REF!,2,FALSE),B194)</f>
        <v>#REF!</v>
      </c>
      <c r="Y194" s="22">
        <f t="shared" si="15"/>
        <v>6</v>
      </c>
      <c r="Z194" s="22">
        <f t="shared" si="16"/>
        <v>6</v>
      </c>
      <c r="AA194" s="22">
        <f t="shared" si="17"/>
        <v>2020</v>
      </c>
      <c r="AB194" s="22">
        <f t="shared" si="18"/>
        <v>2020</v>
      </c>
      <c r="AC194" s="22">
        <f t="shared" si="19"/>
        <v>2020</v>
      </c>
      <c r="AD194" s="25" t="e">
        <f>AND(ROUND(O194,2)=O194,ROUND(P194,2)=P194,OR(AND(O194&lt;&gt;0,L194="п"),AND(P194&lt;&gt;0,L194="ф")),ЕФОРМУЛА(X194),ЕФОРМУЛА(Y194),ЕФОРМУЛА(Z194),ЕФОРМУЛА(AA194),ЕФОРМУЛА(AB194),ЕФОРМУЛА(AC194),NOT(ЕФОРМУЛА(O194)),NOT(ЕФОРМУЛА(P194)),M194&lt;&gt;0,N194&lt;&gt;0,OR(YEAR(M194=#REF!),YEAR(M194=#REF!),YEAR(M194=#REF!)),OR(YEAR(N194=#REF!),YEAR(N194=#REF!),YEAR(N194=#REF!)),OR(AND(A194="20. Выдача займов по договору № 1 (в кэш-пул ПАО «Газпром»)",H194="КЭШ-ПУЛ"),AND(A194&lt;&gt;"20. Выдача займов по договору № 1 (в кэш-пул ПАО «Газпром»)",H194&lt;&gt;"КЭШ-ПУЛ")))</f>
        <v>#REF!</v>
      </c>
    </row>
    <row r="195" spans="1:30" ht="13.5" customHeight="1" x14ac:dyDescent="0.2">
      <c r="A195" s="27" t="s">
        <v>63</v>
      </c>
      <c r="B195" s="27"/>
      <c r="C195" s="2" t="s">
        <v>19</v>
      </c>
      <c r="D195" s="6" t="s">
        <v>0</v>
      </c>
      <c r="E195" s="7" t="s">
        <v>2</v>
      </c>
      <c r="F195" s="8"/>
      <c r="G195" s="8"/>
      <c r="H195" s="8"/>
      <c r="I195" s="8"/>
      <c r="J195" s="8"/>
      <c r="K195" s="8"/>
      <c r="L195" s="8" t="s">
        <v>26</v>
      </c>
      <c r="M195" s="9">
        <v>43983</v>
      </c>
      <c r="N195" s="9">
        <v>43983</v>
      </c>
      <c r="O195" s="20">
        <v>155000000</v>
      </c>
      <c r="P195" s="20"/>
      <c r="Q195" s="11"/>
      <c r="R195" s="10"/>
      <c r="S195" s="10"/>
      <c r="T195" s="10"/>
      <c r="U195" s="10"/>
      <c r="X195" s="22" t="e">
        <f>IF(B195="",VLOOKUP(A195,#REF!,2,FALSE),B195)</f>
        <v>#REF!</v>
      </c>
      <c r="Y195" s="22">
        <f t="shared" si="15"/>
        <v>6</v>
      </c>
      <c r="Z195" s="22">
        <f t="shared" si="16"/>
        <v>6</v>
      </c>
      <c r="AA195" s="22">
        <f t="shared" si="17"/>
        <v>2020</v>
      </c>
      <c r="AB195" s="22">
        <f t="shared" si="18"/>
        <v>2020</v>
      </c>
      <c r="AC195" s="22">
        <f t="shared" si="19"/>
        <v>2020</v>
      </c>
      <c r="AD195" s="25" t="e">
        <f>AND(ROUND(O195,2)=O195,ROUND(P195,2)=P195,OR(AND(O195&lt;&gt;0,L195="п"),AND(P195&lt;&gt;0,L195="ф")),ЕФОРМУЛА(X195),ЕФОРМУЛА(Y195),ЕФОРМУЛА(Z195),ЕФОРМУЛА(AA195),ЕФОРМУЛА(AB195),ЕФОРМУЛА(AC195),NOT(ЕФОРМУЛА(O195)),NOT(ЕФОРМУЛА(P195)),M195&lt;&gt;0,N195&lt;&gt;0,OR(YEAR(M195=#REF!),YEAR(M195=#REF!),YEAR(M195=#REF!)),OR(YEAR(N195=#REF!),YEAR(N195=#REF!),YEAR(N195=#REF!)),OR(AND(A195="20. Выдача займов по договору № 1 (в кэш-пул ПАО «Газпром»)",H195="КЭШ-ПУЛ"),AND(A195&lt;&gt;"20. Выдача займов по договору № 1 (в кэш-пул ПАО «Газпром»)",H195&lt;&gt;"КЭШ-ПУЛ")))</f>
        <v>#REF!</v>
      </c>
    </row>
    <row r="196" spans="1:30" ht="13.5" customHeight="1" x14ac:dyDescent="0.2">
      <c r="A196" s="27" t="s">
        <v>11</v>
      </c>
      <c r="B196" s="27"/>
      <c r="C196" s="2" t="s">
        <v>19</v>
      </c>
      <c r="D196" s="6" t="s">
        <v>0</v>
      </c>
      <c r="E196" s="7" t="s">
        <v>2</v>
      </c>
      <c r="F196" s="8"/>
      <c r="G196" s="8"/>
      <c r="H196" s="8"/>
      <c r="I196" s="8"/>
      <c r="J196" s="8"/>
      <c r="K196" s="8"/>
      <c r="L196" s="8" t="s">
        <v>26</v>
      </c>
      <c r="M196" s="9">
        <v>43983</v>
      </c>
      <c r="N196" s="9">
        <v>43983</v>
      </c>
      <c r="O196" s="20">
        <v>26000000</v>
      </c>
      <c r="P196" s="20"/>
      <c r="Q196" s="29"/>
      <c r="R196" s="12"/>
      <c r="S196" s="12"/>
      <c r="T196" s="12"/>
      <c r="U196" s="12"/>
      <c r="X196" s="22" t="e">
        <f>IF(B196="",VLOOKUP(A196,#REF!,2,FALSE),B196)</f>
        <v>#REF!</v>
      </c>
      <c r="Y196" s="22">
        <f t="shared" ref="Y196:Y259" si="20">MONTH(M196)</f>
        <v>6</v>
      </c>
      <c r="Z196" s="22">
        <f t="shared" ref="Z196:Z259" si="21">MONTH(N196)</f>
        <v>6</v>
      </c>
      <c r="AA196" s="22">
        <f t="shared" ref="AA196:AA259" si="22">YEAR(N196)</f>
        <v>2020</v>
      </c>
      <c r="AB196" s="22">
        <f t="shared" ref="AB196:AB259" si="23">YEAR(M196)</f>
        <v>2020</v>
      </c>
      <c r="AC196" s="22">
        <f t="shared" ref="AC196:AC259" si="24">IF(F196="X",AA196-1,AA196)</f>
        <v>2020</v>
      </c>
      <c r="AD196" s="25" t="e">
        <f>AND(ROUND(O196,2)=O196,ROUND(P196,2)=P196,OR(AND(O196&lt;&gt;0,L196="п"),AND(P196&lt;&gt;0,L196="ф")),ЕФОРМУЛА(X196),ЕФОРМУЛА(Y196),ЕФОРМУЛА(Z196),ЕФОРМУЛА(AA196),ЕФОРМУЛА(AB196),ЕФОРМУЛА(AC196),NOT(ЕФОРМУЛА(O196)),NOT(ЕФОРМУЛА(P196)),M196&lt;&gt;0,N196&lt;&gt;0,OR(YEAR(M196=#REF!),YEAR(M196=#REF!),YEAR(M196=#REF!)),OR(YEAR(N196=#REF!),YEAR(N196=#REF!),YEAR(N196=#REF!)),OR(AND(A196="20. Выдача займов по договору № 1 (в кэш-пул ПАО «Газпром»)",H196="КЭШ-ПУЛ"),AND(A196&lt;&gt;"20. Выдача займов по договору № 1 (в кэш-пул ПАО «Газпром»)",H196&lt;&gt;"КЭШ-ПУЛ")))</f>
        <v>#REF!</v>
      </c>
    </row>
    <row r="197" spans="1:30" ht="15" customHeight="1" x14ac:dyDescent="0.2">
      <c r="A197" s="8" t="s">
        <v>59</v>
      </c>
      <c r="B197" s="8"/>
      <c r="C197" s="2" t="s">
        <v>19</v>
      </c>
      <c r="D197" s="6" t="s">
        <v>3</v>
      </c>
      <c r="E197" s="7" t="s">
        <v>2</v>
      </c>
      <c r="F197" s="8"/>
      <c r="G197" s="8"/>
      <c r="H197" s="8"/>
      <c r="I197" s="8"/>
      <c r="J197" s="8"/>
      <c r="K197" s="8"/>
      <c r="L197" s="8" t="s">
        <v>26</v>
      </c>
      <c r="M197" s="9">
        <v>43983</v>
      </c>
      <c r="N197" s="9">
        <v>43983</v>
      </c>
      <c r="O197" s="20">
        <v>24350000</v>
      </c>
      <c r="P197" s="20"/>
      <c r="Q197" s="11"/>
      <c r="R197" s="11"/>
      <c r="S197" s="11"/>
      <c r="T197" s="11"/>
      <c r="U197" s="11"/>
      <c r="X197" s="22" t="e">
        <f>IF(B197="",VLOOKUP(A197,#REF!,2,FALSE),B197)</f>
        <v>#REF!</v>
      </c>
      <c r="Y197" s="22">
        <f t="shared" si="20"/>
        <v>6</v>
      </c>
      <c r="Z197" s="22">
        <f t="shared" si="21"/>
        <v>6</v>
      </c>
      <c r="AA197" s="22">
        <f t="shared" si="22"/>
        <v>2020</v>
      </c>
      <c r="AB197" s="22">
        <f t="shared" si="23"/>
        <v>2020</v>
      </c>
      <c r="AC197" s="22">
        <f t="shared" si="24"/>
        <v>2020</v>
      </c>
      <c r="AD197" s="25" t="e">
        <f>AND(ROUND(O197,2)=O197,ROUND(P197,2)=P197,OR(AND(O197&lt;&gt;0,L197="п"),AND(P197&lt;&gt;0,L197="ф")),ЕФОРМУЛА(X197),ЕФОРМУЛА(Y197),ЕФОРМУЛА(Z197),ЕФОРМУЛА(AA197),ЕФОРМУЛА(AB197),ЕФОРМУЛА(AC197),NOT(ЕФОРМУЛА(O197)),NOT(ЕФОРМУЛА(P197)),M197&lt;&gt;0,N197&lt;&gt;0,OR(YEAR(M197=#REF!),YEAR(M197=#REF!),YEAR(M197=#REF!)),OR(YEAR(N197=#REF!),YEAR(N197=#REF!),YEAR(N197=#REF!)),OR(AND(A197="20. Выдача займов по договору № 1 (в кэш-пул ПАО «Газпром»)",H197="КЭШ-ПУЛ"),AND(A197&lt;&gt;"20. Выдача займов по договору № 1 (в кэш-пул ПАО «Газпром»)",H197&lt;&gt;"КЭШ-ПУЛ")))</f>
        <v>#REF!</v>
      </c>
    </row>
    <row r="198" spans="1:30" ht="12.75" customHeight="1" x14ac:dyDescent="0.2">
      <c r="A198" s="27" t="s">
        <v>16</v>
      </c>
      <c r="B198" s="27"/>
      <c r="C198" s="2" t="s">
        <v>20</v>
      </c>
      <c r="D198" s="6"/>
      <c r="E198" s="7" t="s">
        <v>2</v>
      </c>
      <c r="F198" s="8"/>
      <c r="G198" s="8"/>
      <c r="H198" s="8"/>
      <c r="I198" s="8"/>
      <c r="J198" s="8"/>
      <c r="K198" s="8"/>
      <c r="L198" s="8" t="s">
        <v>26</v>
      </c>
      <c r="M198" s="9">
        <v>43983</v>
      </c>
      <c r="N198" s="9">
        <v>43983</v>
      </c>
      <c r="O198" s="20">
        <v>292490000</v>
      </c>
      <c r="P198" s="20"/>
      <c r="Q198" s="11"/>
      <c r="R198" s="11"/>
      <c r="S198" s="11"/>
      <c r="T198" s="11"/>
      <c r="U198" s="11"/>
      <c r="X198" s="22" t="e">
        <f>IF(B198="",VLOOKUP(A198,#REF!,2,FALSE),B198)</f>
        <v>#REF!</v>
      </c>
      <c r="Y198" s="22">
        <f t="shared" si="20"/>
        <v>6</v>
      </c>
      <c r="Z198" s="22">
        <f t="shared" si="21"/>
        <v>6</v>
      </c>
      <c r="AA198" s="22">
        <f t="shared" si="22"/>
        <v>2020</v>
      </c>
      <c r="AB198" s="22">
        <f t="shared" si="23"/>
        <v>2020</v>
      </c>
      <c r="AC198" s="22">
        <f t="shared" si="24"/>
        <v>2020</v>
      </c>
      <c r="AD198" s="25" t="e">
        <f>AND(ROUND(O198,2)=O198,ROUND(P198,2)=P198,OR(AND(O198&lt;&gt;0,L198="п"),AND(P198&lt;&gt;0,L198="ф")),ЕФОРМУЛА(X198),ЕФОРМУЛА(Y198),ЕФОРМУЛА(Z198),ЕФОРМУЛА(AA198),ЕФОРМУЛА(AB198),ЕФОРМУЛА(AC198),NOT(ЕФОРМУЛА(O198)),NOT(ЕФОРМУЛА(P198)),M198&lt;&gt;0,N198&lt;&gt;0,OR(YEAR(M198=#REF!),YEAR(M198=#REF!),YEAR(M198=#REF!)),OR(YEAR(N198=#REF!),YEAR(N198=#REF!),YEAR(N198=#REF!)),OR(AND(A198="20. Выдача займов по договору № 1 (в кэш-пул ПАО «Газпром»)",H198="КЭШ-ПУЛ"),AND(A198&lt;&gt;"20. Выдача займов по договору № 1 (в кэш-пул ПАО «Газпром»)",H198&lt;&gt;"КЭШ-ПУЛ")))</f>
        <v>#REF!</v>
      </c>
    </row>
    <row r="199" spans="1:30" ht="12.75" customHeight="1" x14ac:dyDescent="0.2">
      <c r="A199" s="27" t="s">
        <v>15</v>
      </c>
      <c r="B199" s="27"/>
      <c r="C199" s="2" t="s">
        <v>19</v>
      </c>
      <c r="D199" s="6" t="s">
        <v>0</v>
      </c>
      <c r="E199" s="7" t="s">
        <v>2</v>
      </c>
      <c r="F199" s="8"/>
      <c r="G199" s="8"/>
      <c r="H199" s="8"/>
      <c r="I199" s="8"/>
      <c r="J199" s="8"/>
      <c r="K199" s="8"/>
      <c r="L199" s="8" t="s">
        <v>26</v>
      </c>
      <c r="M199" s="9">
        <v>43922</v>
      </c>
      <c r="N199" s="9">
        <v>43922</v>
      </c>
      <c r="O199" s="20">
        <v>70000000</v>
      </c>
      <c r="P199" s="20"/>
      <c r="Q199" s="11"/>
      <c r="R199" s="11"/>
      <c r="S199" s="11"/>
      <c r="T199" s="11"/>
      <c r="U199" s="11"/>
      <c r="X199" s="22" t="e">
        <f>IF(B199="",VLOOKUP(A199,#REF!,2,FALSE),B199)</f>
        <v>#REF!</v>
      </c>
      <c r="Y199" s="22">
        <f t="shared" si="20"/>
        <v>4</v>
      </c>
      <c r="Z199" s="22">
        <f t="shared" si="21"/>
        <v>4</v>
      </c>
      <c r="AA199" s="22">
        <f t="shared" si="22"/>
        <v>2020</v>
      </c>
      <c r="AB199" s="22">
        <f t="shared" si="23"/>
        <v>2020</v>
      </c>
      <c r="AC199" s="22">
        <f t="shared" si="24"/>
        <v>2020</v>
      </c>
      <c r="AD199" s="25" t="e">
        <f>AND(ROUND(O199,2)=O199,ROUND(P199,2)=P199,OR(AND(O199&lt;&gt;0,L199="п"),AND(P199&lt;&gt;0,L199="ф")),ЕФОРМУЛА(X199),ЕФОРМУЛА(Y199),ЕФОРМУЛА(Z199),ЕФОРМУЛА(AA199),ЕФОРМУЛА(AB199),ЕФОРМУЛА(AC199),NOT(ЕФОРМУЛА(O199)),NOT(ЕФОРМУЛА(P199)),M199&lt;&gt;0,N199&lt;&gt;0,OR(YEAR(M199=#REF!),YEAR(M199=#REF!),YEAR(M199=#REF!)),OR(YEAR(N199=#REF!),YEAR(N199=#REF!),YEAR(N199=#REF!)),OR(AND(A199="20. Выдача займов по договору № 1 (в кэш-пул ПАО «Газпром»)",H199="КЭШ-ПУЛ"),AND(A199&lt;&gt;"20. Выдача займов по договору № 1 (в кэш-пул ПАО «Газпром»)",H199&lt;&gt;"КЭШ-ПУЛ")))</f>
        <v>#REF!</v>
      </c>
    </row>
    <row r="200" spans="1:30" ht="12.75" customHeight="1" x14ac:dyDescent="0.2">
      <c r="A200" s="27" t="s">
        <v>60</v>
      </c>
      <c r="B200" s="27"/>
      <c r="C200" s="2" t="s">
        <v>20</v>
      </c>
      <c r="D200" s="6"/>
      <c r="E200" s="7" t="s">
        <v>2</v>
      </c>
      <c r="F200" s="8"/>
      <c r="G200" s="8"/>
      <c r="H200" s="8"/>
      <c r="I200" s="8"/>
      <c r="J200" s="8"/>
      <c r="K200" s="8"/>
      <c r="L200" s="8" t="s">
        <v>26</v>
      </c>
      <c r="M200" s="9">
        <v>43983</v>
      </c>
      <c r="N200" s="9">
        <v>43983</v>
      </c>
      <c r="O200" s="20">
        <v>3166000</v>
      </c>
      <c r="P200" s="20"/>
      <c r="Q200" s="11"/>
      <c r="R200" s="11"/>
      <c r="S200" s="11"/>
      <c r="T200" s="11"/>
      <c r="U200" s="11"/>
      <c r="X200" s="22" t="e">
        <f>IF(B200="",VLOOKUP(A200,#REF!,2,FALSE),B200)</f>
        <v>#REF!</v>
      </c>
      <c r="Y200" s="22">
        <f t="shared" si="20"/>
        <v>6</v>
      </c>
      <c r="Z200" s="22">
        <f t="shared" si="21"/>
        <v>6</v>
      </c>
      <c r="AA200" s="22">
        <f t="shared" si="22"/>
        <v>2020</v>
      </c>
      <c r="AB200" s="22">
        <f t="shared" si="23"/>
        <v>2020</v>
      </c>
      <c r="AC200" s="22">
        <f t="shared" si="24"/>
        <v>2020</v>
      </c>
      <c r="AD200" s="25" t="e">
        <f>AND(ROUND(O200,2)=O200,ROUND(P200,2)=P200,OR(AND(O200&lt;&gt;0,L200="п"),AND(P200&lt;&gt;0,L200="ф")),ЕФОРМУЛА(X200),ЕФОРМУЛА(Y200),ЕФОРМУЛА(Z200),ЕФОРМУЛА(AA200),ЕФОРМУЛА(AB200),ЕФОРМУЛА(AC200),NOT(ЕФОРМУЛА(O200)),NOT(ЕФОРМУЛА(P200)),M200&lt;&gt;0,N200&lt;&gt;0,OR(YEAR(M200=#REF!),YEAR(M200=#REF!),YEAR(M200=#REF!)),OR(YEAR(N200=#REF!),YEAR(N200=#REF!),YEAR(N200=#REF!)),OR(AND(A200="20. Выдача займов по договору № 1 (в кэш-пул ПАО «Газпром»)",H200="КЭШ-ПУЛ"),AND(A200&lt;&gt;"20. Выдача займов по договору № 1 (в кэш-пул ПАО «Газпром»)",H200&lt;&gt;"КЭШ-ПУЛ")))</f>
        <v>#REF!</v>
      </c>
    </row>
    <row r="201" spans="1:30" ht="13.5" customHeight="1" x14ac:dyDescent="0.2">
      <c r="A201" s="27"/>
      <c r="B201" s="27" t="s">
        <v>45</v>
      </c>
      <c r="C201" s="2" t="s">
        <v>20</v>
      </c>
      <c r="D201" s="6"/>
      <c r="E201" s="7" t="s">
        <v>2</v>
      </c>
      <c r="F201" s="8"/>
      <c r="G201" s="8"/>
      <c r="H201" s="8"/>
      <c r="I201" s="8"/>
      <c r="J201" s="8"/>
      <c r="K201" s="8"/>
      <c r="L201" s="8" t="s">
        <v>26</v>
      </c>
      <c r="M201" s="9">
        <v>43983</v>
      </c>
      <c r="N201" s="9">
        <v>43983</v>
      </c>
      <c r="O201" s="20">
        <v>2673000</v>
      </c>
      <c r="P201" s="20"/>
      <c r="Q201" s="12"/>
      <c r="R201" s="12"/>
      <c r="S201" s="12"/>
      <c r="T201" s="12"/>
      <c r="U201" s="12"/>
      <c r="X201" s="22" t="str">
        <f>IF(B201="",VLOOKUP(A201,#REF!,2,FALSE),B201)</f>
        <v>10.2. Услуги авиатранспорта</v>
      </c>
      <c r="Y201" s="22">
        <f t="shared" si="20"/>
        <v>6</v>
      </c>
      <c r="Z201" s="22">
        <f t="shared" si="21"/>
        <v>6</v>
      </c>
      <c r="AA201" s="22">
        <f t="shared" si="22"/>
        <v>2020</v>
      </c>
      <c r="AB201" s="22">
        <f t="shared" si="23"/>
        <v>2020</v>
      </c>
      <c r="AC201" s="22">
        <f t="shared" si="24"/>
        <v>2020</v>
      </c>
      <c r="AD201" s="25" t="e">
        <f>AND(ROUND(O201,2)=O201,ROUND(P201,2)=P201,OR(AND(O201&lt;&gt;0,L201="п"),AND(P201&lt;&gt;0,L201="ф")),ЕФОРМУЛА(X201),ЕФОРМУЛА(Y201),ЕФОРМУЛА(Z201),ЕФОРМУЛА(AA201),ЕФОРМУЛА(AB201),ЕФОРМУЛА(AC201),NOT(ЕФОРМУЛА(O201)),NOT(ЕФОРМУЛА(P201)),M201&lt;&gt;0,N201&lt;&gt;0,OR(YEAR(M201=#REF!),YEAR(M201=#REF!),YEAR(M201=#REF!)),OR(YEAR(N201=#REF!),YEAR(N201=#REF!),YEAR(N201=#REF!)),OR(AND(A201="20. Выдача займов по договору № 1 (в кэш-пул ПАО «Газпром»)",H201="КЭШ-ПУЛ"),AND(A201&lt;&gt;"20. Выдача займов по договору № 1 (в кэш-пул ПАО «Газпром»)",H201&lt;&gt;"КЭШ-ПУЛ")))</f>
        <v>#REF!</v>
      </c>
    </row>
    <row r="202" spans="1:30" ht="12.75" customHeight="1" x14ac:dyDescent="0.2">
      <c r="A202" s="27" t="s">
        <v>12</v>
      </c>
      <c r="B202" s="27"/>
      <c r="C202" s="2" t="s">
        <v>20</v>
      </c>
      <c r="D202" s="6"/>
      <c r="E202" s="7" t="s">
        <v>2</v>
      </c>
      <c r="F202" s="8"/>
      <c r="G202" s="8"/>
      <c r="H202" s="8"/>
      <c r="I202" s="8"/>
      <c r="J202" s="8"/>
      <c r="K202" s="8"/>
      <c r="L202" s="8" t="s">
        <v>26</v>
      </c>
      <c r="M202" s="9">
        <v>43983</v>
      </c>
      <c r="N202" s="9">
        <v>43983</v>
      </c>
      <c r="O202" s="20">
        <v>327792000</v>
      </c>
      <c r="P202" s="20"/>
      <c r="Q202" s="10"/>
      <c r="R202" s="10"/>
      <c r="S202" s="10"/>
      <c r="T202" s="10"/>
      <c r="U202" s="10"/>
      <c r="X202" s="22" t="e">
        <f>IF(B202="",VLOOKUP(A202,#REF!,2,FALSE),B202)</f>
        <v>#REF!</v>
      </c>
      <c r="Y202" s="22">
        <f t="shared" si="20"/>
        <v>6</v>
      </c>
      <c r="Z202" s="22">
        <f t="shared" si="21"/>
        <v>6</v>
      </c>
      <c r="AA202" s="22">
        <f t="shared" si="22"/>
        <v>2020</v>
      </c>
      <c r="AB202" s="22">
        <f t="shared" si="23"/>
        <v>2020</v>
      </c>
      <c r="AC202" s="22">
        <f t="shared" si="24"/>
        <v>2020</v>
      </c>
      <c r="AD202" s="25" t="e">
        <f>AND(ROUND(O202,2)=O202,ROUND(P202,2)=P202,OR(AND(O202&lt;&gt;0,L202="п"),AND(P202&lt;&gt;0,L202="ф")),ЕФОРМУЛА(X202),ЕФОРМУЛА(Y202),ЕФОРМУЛА(Z202),ЕФОРМУЛА(AA202),ЕФОРМУЛА(AB202),ЕФОРМУЛА(AC202),NOT(ЕФОРМУЛА(O202)),NOT(ЕФОРМУЛА(P202)),M202&lt;&gt;0,N202&lt;&gt;0,OR(YEAR(M202=#REF!),YEAR(M202=#REF!),YEAR(M202=#REF!)),OR(YEAR(N202=#REF!),YEAR(N202=#REF!),YEAR(N202=#REF!)),OR(AND(A202="20. Выдача займов по договору № 1 (в кэш-пул ПАО «Газпром»)",H202="КЭШ-ПУЛ"),AND(A202&lt;&gt;"20. Выдача займов по договору № 1 (в кэш-пул ПАО «Газпром»)",H202&lt;&gt;"КЭШ-ПУЛ")))</f>
        <v>#REF!</v>
      </c>
    </row>
    <row r="203" spans="1:30" ht="12.75" customHeight="1" x14ac:dyDescent="0.2">
      <c r="A203" s="27" t="s">
        <v>63</v>
      </c>
      <c r="B203" s="27"/>
      <c r="C203" s="2" t="s">
        <v>20</v>
      </c>
      <c r="D203" s="6"/>
      <c r="E203" s="7" t="s">
        <v>2</v>
      </c>
      <c r="F203" s="8"/>
      <c r="G203" s="8"/>
      <c r="H203" s="8"/>
      <c r="I203" s="8"/>
      <c r="J203" s="8"/>
      <c r="K203" s="8"/>
      <c r="L203" s="8" t="s">
        <v>26</v>
      </c>
      <c r="M203" s="9">
        <v>43983</v>
      </c>
      <c r="N203" s="9">
        <v>43983</v>
      </c>
      <c r="O203" s="20">
        <v>83648000</v>
      </c>
      <c r="P203" s="20"/>
      <c r="Q203" s="10"/>
      <c r="R203" s="10"/>
      <c r="S203" s="10"/>
      <c r="T203" s="10"/>
      <c r="U203" s="10"/>
      <c r="X203" s="22" t="e">
        <f>IF(B203="",VLOOKUP(A203,#REF!,2,FALSE),B203)</f>
        <v>#REF!</v>
      </c>
      <c r="Y203" s="22">
        <f t="shared" si="20"/>
        <v>6</v>
      </c>
      <c r="Z203" s="22">
        <f t="shared" si="21"/>
        <v>6</v>
      </c>
      <c r="AA203" s="22">
        <f t="shared" si="22"/>
        <v>2020</v>
      </c>
      <c r="AB203" s="22">
        <f t="shared" si="23"/>
        <v>2020</v>
      </c>
      <c r="AC203" s="22">
        <f t="shared" si="24"/>
        <v>2020</v>
      </c>
      <c r="AD203" s="25" t="e">
        <f>AND(ROUND(O203,2)=O203,ROUND(P203,2)=P203,OR(AND(O203&lt;&gt;0,L203="п"),AND(P203&lt;&gt;0,L203="ф")),ЕФОРМУЛА(X203),ЕФОРМУЛА(Y203),ЕФОРМУЛА(Z203),ЕФОРМУЛА(AA203),ЕФОРМУЛА(AB203),ЕФОРМУЛА(AC203),NOT(ЕФОРМУЛА(O203)),NOT(ЕФОРМУЛА(P203)),M203&lt;&gt;0,N203&lt;&gt;0,OR(YEAR(M203=#REF!),YEAR(M203=#REF!),YEAR(M203=#REF!)),OR(YEAR(N203=#REF!),YEAR(N203=#REF!),YEAR(N203=#REF!)),OR(AND(A203="20. Выдача займов по договору № 1 (в кэш-пул ПАО «Газпром»)",H203="КЭШ-ПУЛ"),AND(A203&lt;&gt;"20. Выдача займов по договору № 1 (в кэш-пул ПАО «Газпром»)",H203&lt;&gt;"КЭШ-ПУЛ")))</f>
        <v>#REF!</v>
      </c>
    </row>
    <row r="204" spans="1:30" ht="15" customHeight="1" x14ac:dyDescent="0.2">
      <c r="A204" s="27"/>
      <c r="B204" s="27" t="s">
        <v>44</v>
      </c>
      <c r="C204" s="2" t="s">
        <v>20</v>
      </c>
      <c r="D204" s="6"/>
      <c r="E204" s="7" t="s">
        <v>2</v>
      </c>
      <c r="F204" s="8"/>
      <c r="G204" s="8"/>
      <c r="H204" s="8"/>
      <c r="I204" s="8"/>
      <c r="J204" s="8"/>
      <c r="K204" s="8"/>
      <c r="L204" s="8" t="s">
        <v>26</v>
      </c>
      <c r="M204" s="9">
        <v>43983</v>
      </c>
      <c r="N204" s="9">
        <v>43983</v>
      </c>
      <c r="O204" s="20">
        <v>928000</v>
      </c>
      <c r="P204" s="20"/>
      <c r="Q204" s="12"/>
      <c r="R204" s="12"/>
      <c r="S204" s="12"/>
      <c r="T204" s="12"/>
      <c r="U204" s="12"/>
      <c r="X204" s="22" t="str">
        <f>IF(B204="",VLOOKUP(A204,#REF!,2,FALSE),B204)</f>
        <v>10.1. Услуги автотранспорта</v>
      </c>
      <c r="Y204" s="22">
        <f t="shared" si="20"/>
        <v>6</v>
      </c>
      <c r="Z204" s="22">
        <f t="shared" si="21"/>
        <v>6</v>
      </c>
      <c r="AA204" s="22">
        <f t="shared" si="22"/>
        <v>2020</v>
      </c>
      <c r="AB204" s="22">
        <f t="shared" si="23"/>
        <v>2020</v>
      </c>
      <c r="AC204" s="22">
        <f t="shared" si="24"/>
        <v>2020</v>
      </c>
      <c r="AD204" s="25" t="e">
        <f>AND(ROUND(O204,2)=O204,ROUND(P204,2)=P204,OR(AND(O204&lt;&gt;0,L204="п"),AND(P204&lt;&gt;0,L204="ф")),ЕФОРМУЛА(X204),ЕФОРМУЛА(Y204),ЕФОРМУЛА(Z204),ЕФОРМУЛА(AA204),ЕФОРМУЛА(AB204),ЕФОРМУЛА(AC204),NOT(ЕФОРМУЛА(O204)),NOT(ЕФОРМУЛА(P204)),M204&lt;&gt;0,N204&lt;&gt;0,OR(YEAR(M204=#REF!),YEAR(M204=#REF!),YEAR(M204=#REF!)),OR(YEAR(N204=#REF!),YEAR(N204=#REF!),YEAR(N204=#REF!)),OR(AND(A204="20. Выдача займов по договору № 1 (в кэш-пул ПАО «Газпром»)",H204="КЭШ-ПУЛ"),AND(A204&lt;&gt;"20. Выдача займов по договору № 1 (в кэш-пул ПАО «Газпром»)",H204&lt;&gt;"КЭШ-ПУЛ")))</f>
        <v>#REF!</v>
      </c>
    </row>
    <row r="205" spans="1:30" ht="15" customHeight="1" x14ac:dyDescent="0.2">
      <c r="A205" s="33" t="s">
        <v>40</v>
      </c>
      <c r="B205" s="27" t="s">
        <v>13</v>
      </c>
      <c r="C205" s="2" t="s">
        <v>20</v>
      </c>
      <c r="D205" s="6"/>
      <c r="E205" s="7" t="s">
        <v>2</v>
      </c>
      <c r="F205" s="8"/>
      <c r="G205" s="8"/>
      <c r="H205" s="8"/>
      <c r="I205" s="8"/>
      <c r="J205" s="8"/>
      <c r="K205" s="8"/>
      <c r="L205" s="8" t="s">
        <v>26</v>
      </c>
      <c r="M205" s="9">
        <v>43983</v>
      </c>
      <c r="N205" s="9">
        <v>43983</v>
      </c>
      <c r="O205" s="20">
        <v>148261000</v>
      </c>
      <c r="P205" s="20"/>
      <c r="Q205" s="12" t="s">
        <v>137</v>
      </c>
      <c r="R205" s="12"/>
      <c r="S205" s="12"/>
      <c r="T205" s="12"/>
      <c r="U205" s="12"/>
      <c r="X205" s="22" t="str">
        <f>IF(B205="",VLOOKUP(A205,#REF!,2,FALSE),B205)</f>
        <v>04. Капремонт внешними подрядчиками</v>
      </c>
      <c r="Y205" s="22">
        <f t="shared" si="20"/>
        <v>6</v>
      </c>
      <c r="Z205" s="22">
        <f t="shared" si="21"/>
        <v>6</v>
      </c>
      <c r="AA205" s="22">
        <f t="shared" si="22"/>
        <v>2020</v>
      </c>
      <c r="AB205" s="22">
        <f t="shared" si="23"/>
        <v>2020</v>
      </c>
      <c r="AC205" s="22">
        <f t="shared" si="24"/>
        <v>2020</v>
      </c>
      <c r="AD205" s="25" t="e">
        <f>AND(ROUND(O205,2)=O205,ROUND(P205,2)=P205,OR(AND(O205&lt;&gt;0,L205="п"),AND(P205&lt;&gt;0,L205="ф")),ЕФОРМУЛА(X205),ЕФОРМУЛА(Y205),ЕФОРМУЛА(Z205),ЕФОРМУЛА(AA205),ЕФОРМУЛА(AB205),ЕФОРМУЛА(AC205),NOT(ЕФОРМУЛА(O205)),NOT(ЕФОРМУЛА(P205)),M205&lt;&gt;0,N205&lt;&gt;0,OR(YEAR(M205=#REF!),YEAR(M205=#REF!),YEAR(M205=#REF!)),OR(YEAR(N205=#REF!),YEAR(N205=#REF!),YEAR(N205=#REF!)),OR(AND(A205="20. Выдача займов по договору № 1 (в кэш-пул ПАО «Газпром»)",H205="КЭШ-ПУЛ"),AND(A205&lt;&gt;"20. Выдача займов по договору № 1 (в кэш-пул ПАО «Газпром»)",H205&lt;&gt;"КЭШ-ПУЛ")))</f>
        <v>#REF!</v>
      </c>
    </row>
    <row r="206" spans="1:30" ht="12.75" customHeight="1" x14ac:dyDescent="0.2">
      <c r="A206" s="8" t="s">
        <v>59</v>
      </c>
      <c r="B206" s="8"/>
      <c r="C206" s="2" t="s">
        <v>20</v>
      </c>
      <c r="D206" s="6"/>
      <c r="E206" s="7" t="s">
        <v>2</v>
      </c>
      <c r="F206" s="8"/>
      <c r="G206" s="8"/>
      <c r="H206" s="8"/>
      <c r="I206" s="8"/>
      <c r="J206" s="8"/>
      <c r="K206" s="8"/>
      <c r="L206" s="8" t="s">
        <v>26</v>
      </c>
      <c r="M206" s="9">
        <v>43983</v>
      </c>
      <c r="N206" s="9">
        <v>43983</v>
      </c>
      <c r="O206" s="20">
        <v>201731000</v>
      </c>
      <c r="P206" s="20"/>
      <c r="Q206" s="11"/>
      <c r="R206" s="11"/>
      <c r="S206" s="11"/>
      <c r="T206" s="11"/>
      <c r="U206" s="11"/>
      <c r="X206" s="22" t="e">
        <f>IF(B206="",VLOOKUP(A206,#REF!,2,FALSE),B206)</f>
        <v>#REF!</v>
      </c>
      <c r="Y206" s="22">
        <f t="shared" si="20"/>
        <v>6</v>
      </c>
      <c r="Z206" s="22">
        <f t="shared" si="21"/>
        <v>6</v>
      </c>
      <c r="AA206" s="22">
        <f t="shared" si="22"/>
        <v>2020</v>
      </c>
      <c r="AB206" s="22">
        <f t="shared" si="23"/>
        <v>2020</v>
      </c>
      <c r="AC206" s="22">
        <f t="shared" si="24"/>
        <v>2020</v>
      </c>
      <c r="AD206" s="25" t="e">
        <f>AND(ROUND(O206,2)=O206,ROUND(P206,2)=P206,OR(AND(O206&lt;&gt;0,L206="п"),AND(P206&lt;&gt;0,L206="ф")),ЕФОРМУЛА(X206),ЕФОРМУЛА(Y206),ЕФОРМУЛА(Z206),ЕФОРМУЛА(AA206),ЕФОРМУЛА(AB206),ЕФОРМУЛА(AC206),NOT(ЕФОРМУЛА(O206)),NOT(ЕФОРМУЛА(P206)),M206&lt;&gt;0,N206&lt;&gt;0,OR(YEAR(M206=#REF!),YEAR(M206=#REF!),YEAR(M206=#REF!)),OR(YEAR(N206=#REF!),YEAR(N206=#REF!),YEAR(N206=#REF!)),OR(AND(A206="20. Выдача займов по договору № 1 (в кэш-пул ПАО «Газпром»)",H206="КЭШ-ПУЛ"),AND(A206&lt;&gt;"20. Выдача займов по договору № 1 (в кэш-пул ПАО «Газпром»)",H206&lt;&gt;"КЭШ-ПУЛ")))</f>
        <v>#REF!</v>
      </c>
    </row>
    <row r="207" spans="1:30" ht="12.75" customHeight="1" x14ac:dyDescent="0.2">
      <c r="A207" s="8" t="s">
        <v>17</v>
      </c>
      <c r="B207" s="8"/>
      <c r="C207" s="2" t="s">
        <v>20</v>
      </c>
      <c r="D207" s="6"/>
      <c r="E207" s="7" t="s">
        <v>2</v>
      </c>
      <c r="F207" s="8"/>
      <c r="G207" s="8"/>
      <c r="H207" s="8"/>
      <c r="I207" s="8"/>
      <c r="J207" s="8"/>
      <c r="K207" s="8"/>
      <c r="L207" s="8" t="s">
        <v>26</v>
      </c>
      <c r="M207" s="9">
        <v>43983</v>
      </c>
      <c r="N207" s="9">
        <v>43983</v>
      </c>
      <c r="O207" s="20">
        <v>41479000</v>
      </c>
      <c r="P207" s="20"/>
      <c r="Q207" s="11"/>
      <c r="R207" s="11"/>
      <c r="S207" s="11"/>
      <c r="T207" s="11"/>
      <c r="U207" s="11"/>
      <c r="X207" s="22" t="e">
        <f>IF(B207="",VLOOKUP(A207,#REF!,2,FALSE),B207)</f>
        <v>#REF!</v>
      </c>
      <c r="Y207" s="22">
        <f t="shared" si="20"/>
        <v>6</v>
      </c>
      <c r="Z207" s="22">
        <f t="shared" si="21"/>
        <v>6</v>
      </c>
      <c r="AA207" s="22">
        <f t="shared" si="22"/>
        <v>2020</v>
      </c>
      <c r="AB207" s="22">
        <f t="shared" si="23"/>
        <v>2020</v>
      </c>
      <c r="AC207" s="22">
        <f t="shared" si="24"/>
        <v>2020</v>
      </c>
      <c r="AD207" s="25" t="e">
        <f>AND(ROUND(O207,2)=O207,ROUND(P207,2)=P207,OR(AND(O207&lt;&gt;0,L207="п"),AND(P207&lt;&gt;0,L207="ф")),ЕФОРМУЛА(X207),ЕФОРМУЛА(Y207),ЕФОРМУЛА(Z207),ЕФОРМУЛА(AA207),ЕФОРМУЛА(AB207),ЕФОРМУЛА(AC207),NOT(ЕФОРМУЛА(O207)),NOT(ЕФОРМУЛА(P207)),M207&lt;&gt;0,N207&lt;&gt;0,OR(YEAR(M207=#REF!),YEAR(M207=#REF!),YEAR(M207=#REF!)),OR(YEAR(N207=#REF!),YEAR(N207=#REF!),YEAR(N207=#REF!)),OR(AND(A207="20. Выдача займов по договору № 1 (в кэш-пул ПАО «Газпром»)",H207="КЭШ-ПУЛ"),AND(A207&lt;&gt;"20. Выдача займов по договору № 1 (в кэш-пул ПАО «Газпром»)",H207&lt;&gt;"КЭШ-ПУЛ")))</f>
        <v>#REF!</v>
      </c>
    </row>
    <row r="208" spans="1:30" ht="12.75" customHeight="1" x14ac:dyDescent="0.2">
      <c r="A208" s="8" t="s">
        <v>8</v>
      </c>
      <c r="B208" s="8"/>
      <c r="C208" s="2" t="s">
        <v>20</v>
      </c>
      <c r="D208" s="6"/>
      <c r="E208" s="7" t="s">
        <v>2</v>
      </c>
      <c r="F208" s="8"/>
      <c r="G208" s="8"/>
      <c r="H208" s="8"/>
      <c r="I208" s="8"/>
      <c r="J208" s="8"/>
      <c r="K208" s="8"/>
      <c r="L208" s="8" t="s">
        <v>26</v>
      </c>
      <c r="M208" s="9">
        <v>43983</v>
      </c>
      <c r="N208" s="9">
        <v>43983</v>
      </c>
      <c r="O208" s="20">
        <v>1681000</v>
      </c>
      <c r="P208" s="20"/>
      <c r="Q208" s="11"/>
      <c r="R208" s="11"/>
      <c r="S208" s="11"/>
      <c r="T208" s="11"/>
      <c r="U208" s="11"/>
      <c r="X208" s="22" t="e">
        <f>IF(B208="",VLOOKUP(A208,#REF!,2,FALSE),B208)</f>
        <v>#REF!</v>
      </c>
      <c r="Y208" s="22">
        <f t="shared" si="20"/>
        <v>6</v>
      </c>
      <c r="Z208" s="22">
        <f t="shared" si="21"/>
        <v>6</v>
      </c>
      <c r="AA208" s="22">
        <f t="shared" si="22"/>
        <v>2020</v>
      </c>
      <c r="AB208" s="22">
        <f t="shared" si="23"/>
        <v>2020</v>
      </c>
      <c r="AC208" s="22">
        <f t="shared" si="24"/>
        <v>2020</v>
      </c>
      <c r="AD208" s="25" t="e">
        <f>AND(ROUND(O208,2)=O208,ROUND(P208,2)=P208,OR(AND(O208&lt;&gt;0,L208="п"),AND(P208&lt;&gt;0,L208="ф")),ЕФОРМУЛА(X208),ЕФОРМУЛА(Y208),ЕФОРМУЛА(Z208),ЕФОРМУЛА(AA208),ЕФОРМУЛА(AB208),ЕФОРМУЛА(AC208),NOT(ЕФОРМУЛА(O208)),NOT(ЕФОРМУЛА(P208)),M208&lt;&gt;0,N208&lt;&gt;0,OR(YEAR(M208=#REF!),YEAR(M208=#REF!),YEAR(M208=#REF!)),OR(YEAR(N208=#REF!),YEAR(N208=#REF!),YEAR(N208=#REF!)),OR(AND(A208="20. Выдача займов по договору № 1 (в кэш-пул ПАО «Газпром»)",H208="КЭШ-ПУЛ"),AND(A208&lt;&gt;"20. Выдача займов по договору № 1 (в кэш-пул ПАО «Газпром»)",H208&lt;&gt;"КЭШ-ПУЛ")))</f>
        <v>#REF!</v>
      </c>
    </row>
    <row r="209" spans="1:30" ht="12.75" customHeight="1" x14ac:dyDescent="0.2">
      <c r="A209" s="8" t="s">
        <v>42</v>
      </c>
      <c r="B209" s="8"/>
      <c r="C209" s="2" t="s">
        <v>20</v>
      </c>
      <c r="D209" s="6"/>
      <c r="E209" s="7" t="s">
        <v>2</v>
      </c>
      <c r="F209" s="8"/>
      <c r="G209" s="8"/>
      <c r="H209" s="8"/>
      <c r="I209" s="8"/>
      <c r="J209" s="8"/>
      <c r="K209" s="8"/>
      <c r="L209" s="8" t="s">
        <v>26</v>
      </c>
      <c r="M209" s="9">
        <v>43983</v>
      </c>
      <c r="N209" s="9">
        <v>43983</v>
      </c>
      <c r="O209" s="20">
        <v>19396000</v>
      </c>
      <c r="P209" s="20"/>
      <c r="Q209" s="11"/>
      <c r="R209" s="11"/>
      <c r="S209" s="11"/>
      <c r="T209" s="11"/>
      <c r="U209" s="11"/>
      <c r="X209" s="22" t="e">
        <f>IF(B209="",VLOOKUP(A209,#REF!,2,FALSE),B209)</f>
        <v>#REF!</v>
      </c>
      <c r="Y209" s="22">
        <f t="shared" si="20"/>
        <v>6</v>
      </c>
      <c r="Z209" s="22">
        <f t="shared" si="21"/>
        <v>6</v>
      </c>
      <c r="AA209" s="22">
        <f t="shared" si="22"/>
        <v>2020</v>
      </c>
      <c r="AB209" s="22">
        <f t="shared" si="23"/>
        <v>2020</v>
      </c>
      <c r="AC209" s="22">
        <f t="shared" si="24"/>
        <v>2020</v>
      </c>
      <c r="AD209" s="25" t="e">
        <f>AND(ROUND(O209,2)=O209,ROUND(P209,2)=P209,OR(AND(O209&lt;&gt;0,L209="п"),AND(P209&lt;&gt;0,L209="ф")),ЕФОРМУЛА(X209),ЕФОРМУЛА(Y209),ЕФОРМУЛА(Z209),ЕФОРМУЛА(AA209),ЕФОРМУЛА(AB209),ЕФОРМУЛА(AC209),NOT(ЕФОРМУЛА(O209)),NOT(ЕФОРМУЛА(P209)),M209&lt;&gt;0,N209&lt;&gt;0,OR(YEAR(M209=#REF!),YEAR(M209=#REF!),YEAR(M209=#REF!)),OR(YEAR(N209=#REF!),YEAR(N209=#REF!),YEAR(N209=#REF!)),OR(AND(A209="20. Выдача займов по договору № 1 (в кэш-пул ПАО «Газпром»)",H209="КЭШ-ПУЛ"),AND(A209&lt;&gt;"20. Выдача займов по договору № 1 (в кэш-пул ПАО «Газпром»)",H209&lt;&gt;"КЭШ-ПУЛ")))</f>
        <v>#REF!</v>
      </c>
    </row>
    <row r="210" spans="1:30" ht="12.75" customHeight="1" x14ac:dyDescent="0.2">
      <c r="A210" s="8" t="s">
        <v>41</v>
      </c>
      <c r="B210" s="8"/>
      <c r="C210" s="2" t="s">
        <v>20</v>
      </c>
      <c r="D210" s="6"/>
      <c r="E210" s="7" t="s">
        <v>2</v>
      </c>
      <c r="F210" s="8"/>
      <c r="G210" s="8"/>
      <c r="H210" s="8"/>
      <c r="I210" s="8"/>
      <c r="J210" s="8"/>
      <c r="K210" s="8"/>
      <c r="L210" s="8" t="s">
        <v>26</v>
      </c>
      <c r="M210" s="9">
        <v>43983</v>
      </c>
      <c r="N210" s="9">
        <v>43983</v>
      </c>
      <c r="O210" s="20">
        <v>56851000</v>
      </c>
      <c r="P210" s="20"/>
      <c r="Q210" s="11"/>
      <c r="R210" s="11"/>
      <c r="S210" s="11"/>
      <c r="T210" s="11"/>
      <c r="U210" s="11"/>
      <c r="X210" s="22" t="e">
        <f>IF(B210="",VLOOKUP(A210,#REF!,2,FALSE),B210)</f>
        <v>#REF!</v>
      </c>
      <c r="Y210" s="22">
        <f t="shared" si="20"/>
        <v>6</v>
      </c>
      <c r="Z210" s="22">
        <f t="shared" si="21"/>
        <v>6</v>
      </c>
      <c r="AA210" s="22">
        <f t="shared" si="22"/>
        <v>2020</v>
      </c>
      <c r="AB210" s="22">
        <f t="shared" si="23"/>
        <v>2020</v>
      </c>
      <c r="AC210" s="22">
        <f t="shared" si="24"/>
        <v>2020</v>
      </c>
      <c r="AD210" s="25" t="e">
        <f>AND(ROUND(O210,2)=O210,ROUND(P210,2)=P210,OR(AND(O210&lt;&gt;0,L210="п"),AND(P210&lt;&gt;0,L210="ф")),ЕФОРМУЛА(X210),ЕФОРМУЛА(Y210),ЕФОРМУЛА(Z210),ЕФОРМУЛА(AA210),ЕФОРМУЛА(AB210),ЕФОРМУЛА(AC210),NOT(ЕФОРМУЛА(O210)),NOT(ЕФОРМУЛА(P210)),M210&lt;&gt;0,N210&lt;&gt;0,OR(YEAR(M210=#REF!),YEAR(M210=#REF!),YEAR(M210=#REF!)),OR(YEAR(N210=#REF!),YEAR(N210=#REF!),YEAR(N210=#REF!)),OR(AND(A210="20. Выдача займов по договору № 1 (в кэш-пул ПАО «Газпром»)",H210="КЭШ-ПУЛ"),AND(A210&lt;&gt;"20. Выдача займов по договору № 1 (в кэш-пул ПАО «Газпром»)",H210&lt;&gt;"КЭШ-ПУЛ")))</f>
        <v>#REF!</v>
      </c>
    </row>
    <row r="211" spans="1:30" ht="25.5" customHeight="1" x14ac:dyDescent="0.2">
      <c r="A211" s="8"/>
      <c r="B211" s="8" t="s">
        <v>9</v>
      </c>
      <c r="C211" s="2" t="s">
        <v>20</v>
      </c>
      <c r="D211" s="6"/>
      <c r="E211" s="7" t="s">
        <v>2</v>
      </c>
      <c r="F211" s="8"/>
      <c r="G211" s="8"/>
      <c r="H211" s="8"/>
      <c r="I211" s="8"/>
      <c r="J211" s="8"/>
      <c r="K211" s="8"/>
      <c r="L211" s="8" t="s">
        <v>26</v>
      </c>
      <c r="M211" s="9">
        <v>43983</v>
      </c>
      <c r="N211" s="9">
        <v>43983</v>
      </c>
      <c r="O211" s="20">
        <v>18873000</v>
      </c>
      <c r="P211" s="20"/>
      <c r="Q211" s="11"/>
      <c r="R211" s="11"/>
      <c r="S211" s="11"/>
      <c r="T211" s="11"/>
      <c r="U211" s="11"/>
      <c r="X211" s="22" t="str">
        <f>IF(B211="",VLOOKUP(A211,#REF!,2,FALSE),B211)</f>
        <v>12. Страхование</v>
      </c>
      <c r="Y211" s="22">
        <f t="shared" si="20"/>
        <v>6</v>
      </c>
      <c r="Z211" s="22">
        <f t="shared" si="21"/>
        <v>6</v>
      </c>
      <c r="AA211" s="22">
        <f t="shared" si="22"/>
        <v>2020</v>
      </c>
      <c r="AB211" s="22">
        <f t="shared" si="23"/>
        <v>2020</v>
      </c>
      <c r="AC211" s="22">
        <f t="shared" si="24"/>
        <v>2020</v>
      </c>
      <c r="AD211" s="25" t="e">
        <f>AND(ROUND(O211,2)=O211,ROUND(P211,2)=P211,OR(AND(O211&lt;&gt;0,L211="п"),AND(P211&lt;&gt;0,L211="ф")),ЕФОРМУЛА(X211),ЕФОРМУЛА(Y211),ЕФОРМУЛА(Z211),ЕФОРМУЛА(AA211),ЕФОРМУЛА(AB211),ЕФОРМУЛА(AC211),NOT(ЕФОРМУЛА(O211)),NOT(ЕФОРМУЛА(P211)),M211&lt;&gt;0,N211&lt;&gt;0,OR(YEAR(M211=#REF!),YEAR(M211=#REF!),YEAR(M211=#REF!)),OR(YEAR(N211=#REF!),YEAR(N211=#REF!),YEAR(N211=#REF!)),OR(AND(A211="20. Выдача займов по договору № 1 (в кэш-пул ПАО «Газпром»)",H211="КЭШ-ПУЛ"),AND(A211&lt;&gt;"20. Выдача займов по договору № 1 (в кэш-пул ПАО «Газпром»)",H211&lt;&gt;"КЭШ-ПУЛ")))</f>
        <v>#REF!</v>
      </c>
    </row>
    <row r="212" spans="1:30" ht="25.5" customHeight="1" x14ac:dyDescent="0.2">
      <c r="A212" s="2" t="s">
        <v>48</v>
      </c>
      <c r="C212" s="2" t="s">
        <v>20</v>
      </c>
      <c r="E212" s="7" t="s">
        <v>2</v>
      </c>
      <c r="L212" s="8" t="s">
        <v>26</v>
      </c>
      <c r="M212" s="9">
        <v>43983</v>
      </c>
      <c r="N212" s="9">
        <v>43983</v>
      </c>
      <c r="O212" s="21">
        <v>65543000</v>
      </c>
      <c r="Q212" s="32" t="s">
        <v>136</v>
      </c>
      <c r="R212" s="32"/>
      <c r="S212" s="32"/>
      <c r="T212" s="32"/>
      <c r="U212" s="32"/>
      <c r="X212" s="22" t="e">
        <f>IF(B212="",VLOOKUP(A212,#REF!,2,FALSE),B212)</f>
        <v>#REF!</v>
      </c>
      <c r="Y212" s="22">
        <f t="shared" si="20"/>
        <v>6</v>
      </c>
      <c r="Z212" s="22">
        <f t="shared" si="21"/>
        <v>6</v>
      </c>
      <c r="AA212" s="22">
        <f t="shared" si="22"/>
        <v>2020</v>
      </c>
      <c r="AB212" s="22">
        <f t="shared" si="23"/>
        <v>2020</v>
      </c>
      <c r="AC212" s="22">
        <f t="shared" si="24"/>
        <v>2020</v>
      </c>
      <c r="AD212" s="25" t="e">
        <f>AND(ROUND(O212,2)=O212,ROUND(P212,2)=P212,OR(AND(O212&lt;&gt;0,L212="п"),AND(P212&lt;&gt;0,L212="ф")),ЕФОРМУЛА(X212),ЕФОРМУЛА(Y212),ЕФОРМУЛА(Z212),ЕФОРМУЛА(AA212),ЕФОРМУЛА(AB212),ЕФОРМУЛА(AC212),NOT(ЕФОРМУЛА(O212)),NOT(ЕФОРМУЛА(P212)),M212&lt;&gt;0,N212&lt;&gt;0,OR(YEAR(M212=#REF!),YEAR(M212=#REF!),YEAR(M212=#REF!)),OR(YEAR(N212=#REF!),YEAR(N212=#REF!),YEAR(N212=#REF!)),OR(AND(A212="20. Выдача займов по договору № 1 (в кэш-пул ПАО «Газпром»)",H212="КЭШ-ПУЛ"),AND(A212&lt;&gt;"20. Выдача займов по договору № 1 (в кэш-пул ПАО «Газпром»)",H212&lt;&gt;"КЭШ-ПУЛ")))</f>
        <v>#REF!</v>
      </c>
    </row>
    <row r="213" spans="1:30" ht="25.5" customHeight="1" x14ac:dyDescent="0.2">
      <c r="A213" s="2" t="s">
        <v>48</v>
      </c>
      <c r="C213" s="2" t="s">
        <v>20</v>
      </c>
      <c r="E213" s="7" t="s">
        <v>2</v>
      </c>
      <c r="L213" s="8" t="s">
        <v>27</v>
      </c>
      <c r="M213" s="9">
        <v>43983</v>
      </c>
      <c r="N213" s="9">
        <v>43983</v>
      </c>
      <c r="P213" s="21">
        <v>47573000</v>
      </c>
      <c r="Q213" s="32" t="s">
        <v>136</v>
      </c>
      <c r="R213" s="32"/>
      <c r="S213" s="32"/>
      <c r="T213" s="32"/>
      <c r="U213" s="32"/>
      <c r="X213" s="22" t="e">
        <f>IF(B213="",VLOOKUP(A213,#REF!,2,FALSE),B213)</f>
        <v>#REF!</v>
      </c>
      <c r="Y213" s="22">
        <f t="shared" si="20"/>
        <v>6</v>
      </c>
      <c r="Z213" s="22">
        <f t="shared" si="21"/>
        <v>6</v>
      </c>
      <c r="AA213" s="22">
        <f t="shared" si="22"/>
        <v>2020</v>
      </c>
      <c r="AB213" s="22">
        <f t="shared" si="23"/>
        <v>2020</v>
      </c>
      <c r="AC213" s="22">
        <f t="shared" si="24"/>
        <v>2020</v>
      </c>
      <c r="AD213" s="25" t="e">
        <f>AND(ROUND(O213,2)=O213,ROUND(P213,2)=P213,OR(AND(O213&lt;&gt;0,L213="п"),AND(P213&lt;&gt;0,L213="ф")),ЕФОРМУЛА(X213),ЕФОРМУЛА(Y213),ЕФОРМУЛА(Z213),ЕФОРМУЛА(AA213),ЕФОРМУЛА(AB213),ЕФОРМУЛА(AC213),NOT(ЕФОРМУЛА(O213)),NOT(ЕФОРМУЛА(P213)),M213&lt;&gt;0,N213&lt;&gt;0,OR(YEAR(M213=#REF!),YEAR(M213=#REF!),YEAR(M213=#REF!)),OR(YEAR(N213=#REF!),YEAR(N213=#REF!),YEAR(N213=#REF!)),OR(AND(A213="20. Выдача займов по договору № 1 (в кэш-пул ПАО «Газпром»)",H213="КЭШ-ПУЛ"),AND(A213&lt;&gt;"20. Выдача займов по договору № 1 (в кэш-пул ПАО «Газпром»)",H213&lt;&gt;"КЭШ-ПУЛ")))</f>
        <v>#REF!</v>
      </c>
    </row>
    <row r="214" spans="1:30" ht="15" customHeight="1" x14ac:dyDescent="0.2">
      <c r="A214" s="27" t="s">
        <v>16</v>
      </c>
      <c r="B214" s="27"/>
      <c r="C214" s="2" t="s">
        <v>20</v>
      </c>
      <c r="D214" s="6"/>
      <c r="E214" s="7" t="s">
        <v>2</v>
      </c>
      <c r="F214" s="8"/>
      <c r="G214" s="8"/>
      <c r="H214" s="8"/>
      <c r="I214" s="8"/>
      <c r="J214" s="8"/>
      <c r="K214" s="8"/>
      <c r="L214" s="8" t="s">
        <v>27</v>
      </c>
      <c r="M214" s="9">
        <v>43983</v>
      </c>
      <c r="N214" s="9">
        <v>43983</v>
      </c>
      <c r="O214" s="20"/>
      <c r="P214" s="20">
        <v>244703000</v>
      </c>
      <c r="Q214" s="11"/>
      <c r="R214" s="11"/>
      <c r="S214" s="11"/>
      <c r="T214" s="11"/>
      <c r="U214" s="11"/>
      <c r="X214" s="22" t="e">
        <f>IF(B214="",VLOOKUP(A214,#REF!,2,FALSE),B214)</f>
        <v>#REF!</v>
      </c>
      <c r="Y214" s="22">
        <f t="shared" si="20"/>
        <v>6</v>
      </c>
      <c r="Z214" s="22">
        <f t="shared" si="21"/>
        <v>6</v>
      </c>
      <c r="AA214" s="22">
        <f t="shared" si="22"/>
        <v>2020</v>
      </c>
      <c r="AB214" s="22">
        <f t="shared" si="23"/>
        <v>2020</v>
      </c>
      <c r="AC214" s="22">
        <f t="shared" si="24"/>
        <v>2020</v>
      </c>
      <c r="AD214" s="25" t="e">
        <f>AND(ROUND(O214,2)=O214,ROUND(P214,2)=P214,OR(AND(O214&lt;&gt;0,L214="п"),AND(P214&lt;&gt;0,L214="ф")),ЕФОРМУЛА(X214),ЕФОРМУЛА(Y214),ЕФОРМУЛА(Z214),ЕФОРМУЛА(AA214),ЕФОРМУЛА(AB214),ЕФОРМУЛА(AC214),NOT(ЕФОРМУЛА(O214)),NOT(ЕФОРМУЛА(P214)),M214&lt;&gt;0,N214&lt;&gt;0,OR(YEAR(M214=#REF!),YEAR(M214=#REF!),YEAR(M214=#REF!)),OR(YEAR(N214=#REF!),YEAR(N214=#REF!),YEAR(N214=#REF!)),OR(AND(A214="20. Выдача займов по договору № 1 (в кэш-пул ПАО «Газпром»)",H214="КЭШ-ПУЛ"),AND(A214&lt;&gt;"20. Выдача займов по договору № 1 (в кэш-пул ПАО «Газпром»)",H214&lt;&gt;"КЭШ-ПУЛ")))</f>
        <v>#REF!</v>
      </c>
    </row>
    <row r="215" spans="1:30" ht="12.75" customHeight="1" x14ac:dyDescent="0.2">
      <c r="A215" s="27" t="s">
        <v>15</v>
      </c>
      <c r="B215" s="27"/>
      <c r="C215" s="2" t="s">
        <v>20</v>
      </c>
      <c r="D215" s="6"/>
      <c r="E215" s="7" t="s">
        <v>2</v>
      </c>
      <c r="F215" s="8"/>
      <c r="G215" s="8"/>
      <c r="H215" s="8"/>
      <c r="I215" s="8"/>
      <c r="J215" s="8"/>
      <c r="K215" s="8"/>
      <c r="L215" s="8" t="s">
        <v>26</v>
      </c>
      <c r="M215" s="9">
        <v>43922</v>
      </c>
      <c r="N215" s="9">
        <v>43922</v>
      </c>
      <c r="O215" s="20">
        <v>156263000</v>
      </c>
      <c r="P215" s="20"/>
      <c r="Q215" s="11"/>
      <c r="R215" s="11"/>
      <c r="S215" s="11"/>
      <c r="T215" s="11"/>
      <c r="U215" s="11"/>
      <c r="X215" s="22" t="e">
        <f>IF(B215="",VLOOKUP(A215,#REF!,2,FALSE),B215)</f>
        <v>#REF!</v>
      </c>
      <c r="Y215" s="22">
        <f t="shared" si="20"/>
        <v>4</v>
      </c>
      <c r="Z215" s="22">
        <f t="shared" si="21"/>
        <v>4</v>
      </c>
      <c r="AA215" s="22">
        <f t="shared" si="22"/>
        <v>2020</v>
      </c>
      <c r="AB215" s="22">
        <f t="shared" si="23"/>
        <v>2020</v>
      </c>
      <c r="AC215" s="22">
        <f t="shared" si="24"/>
        <v>2020</v>
      </c>
      <c r="AD215" s="25" t="e">
        <f>AND(ROUND(O215,2)=O215,ROUND(P215,2)=P215,OR(AND(O215&lt;&gt;0,L215="п"),AND(P215&lt;&gt;0,L215="ф")),ЕФОРМУЛА(X215),ЕФОРМУЛА(Y215),ЕФОРМУЛА(Z215),ЕФОРМУЛА(AA215),ЕФОРМУЛА(AB215),ЕФОРМУЛА(AC215),NOT(ЕФОРМУЛА(O215)),NOT(ЕФОРМУЛА(P215)),M215&lt;&gt;0,N215&lt;&gt;0,OR(YEAR(M215=#REF!),YEAR(M215=#REF!),YEAR(M215=#REF!)),OR(YEAR(N215=#REF!),YEAR(N215=#REF!),YEAR(N215=#REF!)),OR(AND(A215="20. Выдача займов по договору № 1 (в кэш-пул ПАО «Газпром»)",H215="КЭШ-ПУЛ"),AND(A215&lt;&gt;"20. Выдача займов по договору № 1 (в кэш-пул ПАО «Газпром»)",H215&lt;&gt;"КЭШ-ПУЛ")))</f>
        <v>#REF!</v>
      </c>
    </row>
    <row r="216" spans="1:30" ht="12.75" customHeight="1" x14ac:dyDescent="0.2">
      <c r="A216" s="27" t="s">
        <v>60</v>
      </c>
      <c r="B216" s="27"/>
      <c r="C216" s="2" t="s">
        <v>20</v>
      </c>
      <c r="D216" s="6"/>
      <c r="E216" s="7" t="s">
        <v>2</v>
      </c>
      <c r="F216" s="8"/>
      <c r="G216" s="8"/>
      <c r="H216" s="8"/>
      <c r="I216" s="8"/>
      <c r="J216" s="8"/>
      <c r="K216" s="8"/>
      <c r="L216" s="8" t="s">
        <v>27</v>
      </c>
      <c r="M216" s="9">
        <v>43983</v>
      </c>
      <c r="N216" s="9">
        <v>43983</v>
      </c>
      <c r="O216" s="20"/>
      <c r="P216" s="20">
        <v>2708000</v>
      </c>
      <c r="Q216" s="11"/>
      <c r="R216" s="11"/>
      <c r="S216" s="11"/>
      <c r="T216" s="11"/>
      <c r="U216" s="11"/>
      <c r="X216" s="22" t="e">
        <f>IF(B216="",VLOOKUP(A216,#REF!,2,FALSE),B216)</f>
        <v>#REF!</v>
      </c>
      <c r="Y216" s="22">
        <f t="shared" si="20"/>
        <v>6</v>
      </c>
      <c r="Z216" s="22">
        <f t="shared" si="21"/>
        <v>6</v>
      </c>
      <c r="AA216" s="22">
        <f t="shared" si="22"/>
        <v>2020</v>
      </c>
      <c r="AB216" s="22">
        <f t="shared" si="23"/>
        <v>2020</v>
      </c>
      <c r="AC216" s="22">
        <f t="shared" si="24"/>
        <v>2020</v>
      </c>
      <c r="AD216" s="25" t="e">
        <f>AND(ROUND(O216,2)=O216,ROUND(P216,2)=P216,OR(AND(O216&lt;&gt;0,L216="п"),AND(P216&lt;&gt;0,L216="ф")),ЕФОРМУЛА(X216),ЕФОРМУЛА(Y216),ЕФОРМУЛА(Z216),ЕФОРМУЛА(AA216),ЕФОРМУЛА(AB216),ЕФОРМУЛА(AC216),NOT(ЕФОРМУЛА(O216)),NOT(ЕФОРМУЛА(P216)),M216&lt;&gt;0,N216&lt;&gt;0,OR(YEAR(M216=#REF!),YEAR(M216=#REF!),YEAR(M216=#REF!)),OR(YEAR(N216=#REF!),YEAR(N216=#REF!),YEAR(N216=#REF!)),OR(AND(A216="20. Выдача займов по договору № 1 (в кэш-пул ПАО «Газпром»)",H216="КЭШ-ПУЛ"),AND(A216&lt;&gt;"20. Выдача займов по договору № 1 (в кэш-пул ПАО «Газпром»)",H216&lt;&gt;"КЭШ-ПУЛ")))</f>
        <v>#REF!</v>
      </c>
    </row>
    <row r="217" spans="1:30" ht="13.5" customHeight="1" x14ac:dyDescent="0.2">
      <c r="A217" s="27"/>
      <c r="B217" s="27" t="s">
        <v>45</v>
      </c>
      <c r="C217" s="2" t="s">
        <v>20</v>
      </c>
      <c r="D217" s="6"/>
      <c r="E217" s="7" t="s">
        <v>2</v>
      </c>
      <c r="F217" s="8"/>
      <c r="G217" s="8"/>
      <c r="H217" s="8"/>
      <c r="I217" s="8"/>
      <c r="J217" s="8"/>
      <c r="K217" s="8"/>
      <c r="L217" s="8" t="s">
        <v>27</v>
      </c>
      <c r="M217" s="9">
        <v>43983</v>
      </c>
      <c r="N217" s="9">
        <v>43983</v>
      </c>
      <c r="O217" s="20"/>
      <c r="P217" s="20">
        <v>6351000</v>
      </c>
      <c r="Q217" s="12"/>
      <c r="R217" s="12"/>
      <c r="S217" s="12"/>
      <c r="T217" s="12"/>
      <c r="U217" s="12"/>
      <c r="X217" s="22" t="str">
        <f>IF(B217="",VLOOKUP(A217,#REF!,2,FALSE),B217)</f>
        <v>10.2. Услуги авиатранспорта</v>
      </c>
      <c r="Y217" s="22">
        <f t="shared" si="20"/>
        <v>6</v>
      </c>
      <c r="Z217" s="22">
        <f t="shared" si="21"/>
        <v>6</v>
      </c>
      <c r="AA217" s="22">
        <f t="shared" si="22"/>
        <v>2020</v>
      </c>
      <c r="AB217" s="22">
        <f t="shared" si="23"/>
        <v>2020</v>
      </c>
      <c r="AC217" s="22">
        <f t="shared" si="24"/>
        <v>2020</v>
      </c>
      <c r="AD217" s="25" t="e">
        <f>AND(ROUND(O217,2)=O217,ROUND(P217,2)=P217,OR(AND(O217&lt;&gt;0,L217="п"),AND(P217&lt;&gt;0,L217="ф")),ЕФОРМУЛА(X217),ЕФОРМУЛА(Y217),ЕФОРМУЛА(Z217),ЕФОРМУЛА(AA217),ЕФОРМУЛА(AB217),ЕФОРМУЛА(AC217),NOT(ЕФОРМУЛА(O217)),NOT(ЕФОРМУЛА(P217)),M217&lt;&gt;0,N217&lt;&gt;0,OR(YEAR(M217=#REF!),YEAR(M217=#REF!),YEAR(M217=#REF!)),OR(YEAR(N217=#REF!),YEAR(N217=#REF!),YEAR(N217=#REF!)),OR(AND(A217="20. Выдача займов по договору № 1 (в кэш-пул ПАО «Газпром»)",H217="КЭШ-ПУЛ"),AND(A217&lt;&gt;"20. Выдача займов по договору № 1 (в кэш-пул ПАО «Газпром»)",H217&lt;&gt;"КЭШ-ПУЛ")))</f>
        <v>#REF!</v>
      </c>
    </row>
    <row r="218" spans="1:30" ht="12.75" customHeight="1" x14ac:dyDescent="0.2">
      <c r="A218" s="27" t="s">
        <v>12</v>
      </c>
      <c r="B218" s="27"/>
      <c r="C218" s="2" t="s">
        <v>20</v>
      </c>
      <c r="D218" s="6"/>
      <c r="E218" s="7" t="s">
        <v>2</v>
      </c>
      <c r="F218" s="8"/>
      <c r="G218" s="8"/>
      <c r="H218" s="8"/>
      <c r="I218" s="8"/>
      <c r="J218" s="8"/>
      <c r="K218" s="8"/>
      <c r="L218" s="8" t="s">
        <v>27</v>
      </c>
      <c r="M218" s="9">
        <v>43983</v>
      </c>
      <c r="N218" s="9">
        <v>43983</v>
      </c>
      <c r="O218" s="20"/>
      <c r="P218" s="20">
        <v>341940000</v>
      </c>
      <c r="Q218" s="10"/>
      <c r="R218" s="10"/>
      <c r="S218" s="10"/>
      <c r="T218" s="10"/>
      <c r="U218" s="10"/>
      <c r="X218" s="22" t="e">
        <f>IF(B218="",VLOOKUP(A218,#REF!,2,FALSE),B218)</f>
        <v>#REF!</v>
      </c>
      <c r="Y218" s="22">
        <f t="shared" si="20"/>
        <v>6</v>
      </c>
      <c r="Z218" s="22">
        <f t="shared" si="21"/>
        <v>6</v>
      </c>
      <c r="AA218" s="22">
        <f t="shared" si="22"/>
        <v>2020</v>
      </c>
      <c r="AB218" s="22">
        <f t="shared" si="23"/>
        <v>2020</v>
      </c>
      <c r="AC218" s="22">
        <f t="shared" si="24"/>
        <v>2020</v>
      </c>
      <c r="AD218" s="25" t="e">
        <f>AND(ROUND(O218,2)=O218,ROUND(P218,2)=P218,OR(AND(O218&lt;&gt;0,L218="п"),AND(P218&lt;&gt;0,L218="ф")),ЕФОРМУЛА(X218),ЕФОРМУЛА(Y218),ЕФОРМУЛА(Z218),ЕФОРМУЛА(AA218),ЕФОРМУЛА(AB218),ЕФОРМУЛА(AC218),NOT(ЕФОРМУЛА(O218)),NOT(ЕФОРМУЛА(P218)),M218&lt;&gt;0,N218&lt;&gt;0,OR(YEAR(M218=#REF!),YEAR(M218=#REF!),YEAR(M218=#REF!)),OR(YEAR(N218=#REF!),YEAR(N218=#REF!),YEAR(N218=#REF!)),OR(AND(A218="20. Выдача займов по договору № 1 (в кэш-пул ПАО «Газпром»)",H218="КЭШ-ПУЛ"),AND(A218&lt;&gt;"20. Выдача займов по договору № 1 (в кэш-пул ПАО «Газпром»)",H218&lt;&gt;"КЭШ-ПУЛ")))</f>
        <v>#REF!</v>
      </c>
    </row>
    <row r="219" spans="1:30" ht="12.75" customHeight="1" x14ac:dyDescent="0.2">
      <c r="A219" s="27" t="s">
        <v>63</v>
      </c>
      <c r="B219" s="27"/>
      <c r="C219" s="2" t="s">
        <v>20</v>
      </c>
      <c r="D219" s="6"/>
      <c r="E219" s="7" t="s">
        <v>2</v>
      </c>
      <c r="F219" s="8"/>
      <c r="G219" s="8"/>
      <c r="H219" s="8"/>
      <c r="I219" s="8"/>
      <c r="J219" s="8"/>
      <c r="K219" s="8"/>
      <c r="L219" s="8" t="s">
        <v>27</v>
      </c>
      <c r="M219" s="9">
        <v>43983</v>
      </c>
      <c r="N219" s="9">
        <v>43983</v>
      </c>
      <c r="O219" s="20"/>
      <c r="P219" s="20">
        <v>97337000</v>
      </c>
      <c r="Q219" s="10"/>
      <c r="R219" s="10"/>
      <c r="S219" s="10"/>
      <c r="T219" s="10"/>
      <c r="U219" s="10"/>
      <c r="X219" s="22" t="e">
        <f>IF(B219="",VLOOKUP(A219,#REF!,2,FALSE),B219)</f>
        <v>#REF!</v>
      </c>
      <c r="Y219" s="22">
        <f t="shared" si="20"/>
        <v>6</v>
      </c>
      <c r="Z219" s="22">
        <f t="shared" si="21"/>
        <v>6</v>
      </c>
      <c r="AA219" s="22">
        <f t="shared" si="22"/>
        <v>2020</v>
      </c>
      <c r="AB219" s="22">
        <f t="shared" si="23"/>
        <v>2020</v>
      </c>
      <c r="AC219" s="22">
        <f t="shared" si="24"/>
        <v>2020</v>
      </c>
      <c r="AD219" s="25" t="e">
        <f>AND(ROUND(O219,2)=O219,ROUND(P219,2)=P219,OR(AND(O219&lt;&gt;0,L219="п"),AND(P219&lt;&gt;0,L219="ф")),ЕФОРМУЛА(X219),ЕФОРМУЛА(Y219),ЕФОРМУЛА(Z219),ЕФОРМУЛА(AA219),ЕФОРМУЛА(AB219),ЕФОРМУЛА(AC219),NOT(ЕФОРМУЛА(O219)),NOT(ЕФОРМУЛА(P219)),M219&lt;&gt;0,N219&lt;&gt;0,OR(YEAR(M219=#REF!),YEAR(M219=#REF!),YEAR(M219=#REF!)),OR(YEAR(N219=#REF!),YEAR(N219=#REF!),YEAR(N219=#REF!)),OR(AND(A219="20. Выдача займов по договору № 1 (в кэш-пул ПАО «Газпром»)",H219="КЭШ-ПУЛ"),AND(A219&lt;&gt;"20. Выдача займов по договору № 1 (в кэш-пул ПАО «Газпром»)",H219&lt;&gt;"КЭШ-ПУЛ")))</f>
        <v>#REF!</v>
      </c>
    </row>
    <row r="220" spans="1:30" ht="13.5" customHeight="1" x14ac:dyDescent="0.2">
      <c r="A220" s="27"/>
      <c r="B220" s="27" t="s">
        <v>44</v>
      </c>
      <c r="C220" s="2" t="s">
        <v>20</v>
      </c>
      <c r="D220" s="6"/>
      <c r="E220" s="7" t="s">
        <v>2</v>
      </c>
      <c r="F220" s="8"/>
      <c r="G220" s="8"/>
      <c r="H220" s="8"/>
      <c r="I220" s="8"/>
      <c r="J220" s="8"/>
      <c r="K220" s="8"/>
      <c r="L220" s="8" t="s">
        <v>27</v>
      </c>
      <c r="M220" s="9">
        <v>43983</v>
      </c>
      <c r="N220" s="9">
        <v>43983</v>
      </c>
      <c r="O220" s="20"/>
      <c r="P220" s="20">
        <v>1299000</v>
      </c>
      <c r="Q220" s="12"/>
      <c r="R220" s="12"/>
      <c r="S220" s="12"/>
      <c r="T220" s="12"/>
      <c r="U220" s="12"/>
      <c r="X220" s="22" t="str">
        <f>IF(B220="",VLOOKUP(A220,#REF!,2,FALSE),B220)</f>
        <v>10.1. Услуги автотранспорта</v>
      </c>
      <c r="Y220" s="22">
        <f t="shared" si="20"/>
        <v>6</v>
      </c>
      <c r="Z220" s="22">
        <f t="shared" si="21"/>
        <v>6</v>
      </c>
      <c r="AA220" s="22">
        <f t="shared" si="22"/>
        <v>2020</v>
      </c>
      <c r="AB220" s="22">
        <f t="shared" si="23"/>
        <v>2020</v>
      </c>
      <c r="AC220" s="22">
        <f t="shared" si="24"/>
        <v>2020</v>
      </c>
      <c r="AD220" s="25" t="e">
        <f>AND(ROUND(O220,2)=O220,ROUND(P220,2)=P220,OR(AND(O220&lt;&gt;0,L220="п"),AND(P220&lt;&gt;0,L220="ф")),ЕФОРМУЛА(X220),ЕФОРМУЛА(Y220),ЕФОРМУЛА(Z220),ЕФОРМУЛА(AA220),ЕФОРМУЛА(AB220),ЕФОРМУЛА(AC220),NOT(ЕФОРМУЛА(O220)),NOT(ЕФОРМУЛА(P220)),M220&lt;&gt;0,N220&lt;&gt;0,OR(YEAR(M220=#REF!),YEAR(M220=#REF!),YEAR(M220=#REF!)),OR(YEAR(N220=#REF!),YEAR(N220=#REF!),YEAR(N220=#REF!)),OR(AND(A220="20. Выдача займов по договору № 1 (в кэш-пул ПАО «Газпром»)",H220="КЭШ-ПУЛ"),AND(A220&lt;&gt;"20. Выдача займов по договору № 1 (в кэш-пул ПАО «Газпром»)",H220&lt;&gt;"КЭШ-ПУЛ")))</f>
        <v>#REF!</v>
      </c>
    </row>
    <row r="221" spans="1:30" ht="81" customHeight="1" x14ac:dyDescent="0.2">
      <c r="A221" s="33" t="s">
        <v>40</v>
      </c>
      <c r="B221" s="27" t="s">
        <v>13</v>
      </c>
      <c r="C221" s="2" t="s">
        <v>20</v>
      </c>
      <c r="D221" s="6"/>
      <c r="E221" s="7" t="s">
        <v>2</v>
      </c>
      <c r="F221" s="8"/>
      <c r="G221" s="8"/>
      <c r="H221" s="8"/>
      <c r="I221" s="8"/>
      <c r="J221" s="8"/>
      <c r="K221" s="8"/>
      <c r="L221" s="8" t="s">
        <v>27</v>
      </c>
      <c r="M221" s="9">
        <v>43983</v>
      </c>
      <c r="N221" s="9">
        <v>43983</v>
      </c>
      <c r="O221" s="20"/>
      <c r="P221" s="20">
        <v>143009000</v>
      </c>
      <c r="Q221" s="12" t="s">
        <v>137</v>
      </c>
      <c r="R221" s="12"/>
      <c r="S221" s="12"/>
      <c r="T221" s="12"/>
      <c r="U221" s="12"/>
      <c r="X221" s="22" t="str">
        <f>IF(B221="",VLOOKUP(A221,#REF!,2,FALSE),B221)</f>
        <v>04. Капремонт внешними подрядчиками</v>
      </c>
      <c r="Y221" s="22">
        <f t="shared" si="20"/>
        <v>6</v>
      </c>
      <c r="Z221" s="22">
        <f t="shared" si="21"/>
        <v>6</v>
      </c>
      <c r="AA221" s="22">
        <f t="shared" si="22"/>
        <v>2020</v>
      </c>
      <c r="AB221" s="22">
        <f t="shared" si="23"/>
        <v>2020</v>
      </c>
      <c r="AC221" s="22">
        <f t="shared" si="24"/>
        <v>2020</v>
      </c>
      <c r="AD221" s="25" t="e">
        <f>AND(ROUND(O221,2)=O221,ROUND(P221,2)=P221,OR(AND(O221&lt;&gt;0,L221="п"),AND(P221&lt;&gt;0,L221="ф")),ЕФОРМУЛА(X221),ЕФОРМУЛА(Y221),ЕФОРМУЛА(Z221),ЕФОРМУЛА(AA221),ЕФОРМУЛА(AB221),ЕФОРМУЛА(AC221),NOT(ЕФОРМУЛА(O221)),NOT(ЕФОРМУЛА(P221)),M221&lt;&gt;0,N221&lt;&gt;0,OR(YEAR(M221=#REF!),YEAR(M221=#REF!),YEAR(M221=#REF!)),OR(YEAR(N221=#REF!),YEAR(N221=#REF!),YEAR(N221=#REF!)),OR(AND(A221="20. Выдача займов по договору № 1 (в кэш-пул ПАО «Газпром»)",H221="КЭШ-ПУЛ"),AND(A221&lt;&gt;"20. Выдача займов по договору № 1 (в кэш-пул ПАО «Газпром»)",H221&lt;&gt;"КЭШ-ПУЛ")))</f>
        <v>#REF!</v>
      </c>
    </row>
    <row r="222" spans="1:30" ht="12.75" customHeight="1" x14ac:dyDescent="0.2">
      <c r="A222" s="8" t="s">
        <v>59</v>
      </c>
      <c r="B222" s="8"/>
      <c r="C222" s="2" t="s">
        <v>20</v>
      </c>
      <c r="D222" s="6"/>
      <c r="E222" s="7" t="s">
        <v>2</v>
      </c>
      <c r="F222" s="8"/>
      <c r="G222" s="8"/>
      <c r="H222" s="8"/>
      <c r="I222" s="8"/>
      <c r="J222" s="8"/>
      <c r="K222" s="8"/>
      <c r="L222" s="8" t="s">
        <v>27</v>
      </c>
      <c r="M222" s="9">
        <v>43983</v>
      </c>
      <c r="N222" s="9">
        <v>43983</v>
      </c>
      <c r="O222" s="20"/>
      <c r="P222" s="20">
        <v>227722000</v>
      </c>
      <c r="Q222" s="11"/>
      <c r="R222" s="11"/>
      <c r="S222" s="11"/>
      <c r="T222" s="11"/>
      <c r="U222" s="11"/>
      <c r="X222" s="22" t="e">
        <f>IF(B222="",VLOOKUP(A222,#REF!,2,FALSE),B222)</f>
        <v>#REF!</v>
      </c>
      <c r="Y222" s="22">
        <f t="shared" si="20"/>
        <v>6</v>
      </c>
      <c r="Z222" s="22">
        <f t="shared" si="21"/>
        <v>6</v>
      </c>
      <c r="AA222" s="22">
        <f t="shared" si="22"/>
        <v>2020</v>
      </c>
      <c r="AB222" s="22">
        <f t="shared" si="23"/>
        <v>2020</v>
      </c>
      <c r="AC222" s="22">
        <f t="shared" si="24"/>
        <v>2020</v>
      </c>
      <c r="AD222" s="25" t="e">
        <f>AND(ROUND(O222,2)=O222,ROUND(P222,2)=P222,OR(AND(O222&lt;&gt;0,L222="п"),AND(P222&lt;&gt;0,L222="ф")),ЕФОРМУЛА(X222),ЕФОРМУЛА(Y222),ЕФОРМУЛА(Z222),ЕФОРМУЛА(AA222),ЕФОРМУЛА(AB222),ЕФОРМУЛА(AC222),NOT(ЕФОРМУЛА(O222)),NOT(ЕФОРМУЛА(P222)),M222&lt;&gt;0,N222&lt;&gt;0,OR(YEAR(M222=#REF!),YEAR(M222=#REF!),YEAR(M222=#REF!)),OR(YEAR(N222=#REF!),YEAR(N222=#REF!),YEAR(N222=#REF!)),OR(AND(A222="20. Выдача займов по договору № 1 (в кэш-пул ПАО «Газпром»)",H222="КЭШ-ПУЛ"),AND(A222&lt;&gt;"20. Выдача займов по договору № 1 (в кэш-пул ПАО «Газпром»)",H222&lt;&gt;"КЭШ-ПУЛ")))</f>
        <v>#REF!</v>
      </c>
    </row>
    <row r="223" spans="1:30" ht="12.75" customHeight="1" x14ac:dyDescent="0.2">
      <c r="A223" s="8" t="s">
        <v>17</v>
      </c>
      <c r="B223" s="8"/>
      <c r="C223" s="2" t="s">
        <v>20</v>
      </c>
      <c r="D223" s="6"/>
      <c r="E223" s="7" t="s">
        <v>2</v>
      </c>
      <c r="F223" s="8"/>
      <c r="G223" s="8"/>
      <c r="H223" s="8"/>
      <c r="I223" s="8"/>
      <c r="J223" s="8"/>
      <c r="K223" s="8"/>
      <c r="L223" s="8" t="s">
        <v>27</v>
      </c>
      <c r="M223" s="9">
        <v>43983</v>
      </c>
      <c r="N223" s="9">
        <v>43983</v>
      </c>
      <c r="O223" s="20"/>
      <c r="P223" s="20">
        <v>4095000</v>
      </c>
      <c r="Q223" s="11"/>
      <c r="R223" s="11"/>
      <c r="S223" s="11"/>
      <c r="T223" s="11"/>
      <c r="U223" s="11"/>
      <c r="X223" s="22" t="e">
        <f>IF(B223="",VLOOKUP(A223,#REF!,2,FALSE),B223)</f>
        <v>#REF!</v>
      </c>
      <c r="Y223" s="22">
        <f t="shared" si="20"/>
        <v>6</v>
      </c>
      <c r="Z223" s="22">
        <f t="shared" si="21"/>
        <v>6</v>
      </c>
      <c r="AA223" s="22">
        <f t="shared" si="22"/>
        <v>2020</v>
      </c>
      <c r="AB223" s="22">
        <f t="shared" si="23"/>
        <v>2020</v>
      </c>
      <c r="AC223" s="22">
        <f t="shared" si="24"/>
        <v>2020</v>
      </c>
      <c r="AD223" s="25" t="e">
        <f>AND(ROUND(O223,2)=O223,ROUND(P223,2)=P223,OR(AND(O223&lt;&gt;0,L223="п"),AND(P223&lt;&gt;0,L223="ф")),ЕФОРМУЛА(X223),ЕФОРМУЛА(Y223),ЕФОРМУЛА(Z223),ЕФОРМУЛА(AA223),ЕФОРМУЛА(AB223),ЕФОРМУЛА(AC223),NOT(ЕФОРМУЛА(O223)),NOT(ЕФОРМУЛА(P223)),M223&lt;&gt;0,N223&lt;&gt;0,OR(YEAR(M223=#REF!),YEAR(M223=#REF!),YEAR(M223=#REF!)),OR(YEAR(N223=#REF!),YEAR(N223=#REF!),YEAR(N223=#REF!)),OR(AND(A223="20. Выдача займов по договору № 1 (в кэш-пул ПАО «Газпром»)",H223="КЭШ-ПУЛ"),AND(A223&lt;&gt;"20. Выдача займов по договору № 1 (в кэш-пул ПАО «Газпром»)",H223&lt;&gt;"КЭШ-ПУЛ")))</f>
        <v>#REF!</v>
      </c>
    </row>
    <row r="224" spans="1:30" ht="12.75" customHeight="1" x14ac:dyDescent="0.2">
      <c r="A224" s="8" t="s">
        <v>8</v>
      </c>
      <c r="B224" s="8"/>
      <c r="C224" s="2" t="s">
        <v>20</v>
      </c>
      <c r="D224" s="6"/>
      <c r="E224" s="7" t="s">
        <v>2</v>
      </c>
      <c r="F224" s="8"/>
      <c r="G224" s="8"/>
      <c r="H224" s="8"/>
      <c r="I224" s="8"/>
      <c r="J224" s="8"/>
      <c r="K224" s="8"/>
      <c r="L224" s="8" t="s">
        <v>27</v>
      </c>
      <c r="M224" s="9">
        <v>43983</v>
      </c>
      <c r="N224" s="9">
        <v>43983</v>
      </c>
      <c r="O224" s="20"/>
      <c r="P224" s="20">
        <v>1108000</v>
      </c>
      <c r="Q224" s="11"/>
      <c r="R224" s="11"/>
      <c r="S224" s="11"/>
      <c r="T224" s="11"/>
      <c r="U224" s="11"/>
      <c r="X224" s="22" t="e">
        <f>IF(B224="",VLOOKUP(A224,#REF!,2,FALSE),B224)</f>
        <v>#REF!</v>
      </c>
      <c r="Y224" s="22">
        <f t="shared" si="20"/>
        <v>6</v>
      </c>
      <c r="Z224" s="22">
        <f t="shared" si="21"/>
        <v>6</v>
      </c>
      <c r="AA224" s="22">
        <f t="shared" si="22"/>
        <v>2020</v>
      </c>
      <c r="AB224" s="22">
        <f t="shared" si="23"/>
        <v>2020</v>
      </c>
      <c r="AC224" s="22">
        <f t="shared" si="24"/>
        <v>2020</v>
      </c>
      <c r="AD224" s="25" t="e">
        <f>AND(ROUND(O224,2)=O224,ROUND(P224,2)=P224,OR(AND(O224&lt;&gt;0,L224="п"),AND(P224&lt;&gt;0,L224="ф")),ЕФОРМУЛА(X224),ЕФОРМУЛА(Y224),ЕФОРМУЛА(Z224),ЕФОРМУЛА(AA224),ЕФОРМУЛА(AB224),ЕФОРМУЛА(AC224),NOT(ЕФОРМУЛА(O224)),NOT(ЕФОРМУЛА(P224)),M224&lt;&gt;0,N224&lt;&gt;0,OR(YEAR(M224=#REF!),YEAR(M224=#REF!),YEAR(M224=#REF!)),OR(YEAR(N224=#REF!),YEAR(N224=#REF!),YEAR(N224=#REF!)),OR(AND(A224="20. Выдача займов по договору № 1 (в кэш-пул ПАО «Газпром»)",H224="КЭШ-ПУЛ"),AND(A224&lt;&gt;"20. Выдача займов по договору № 1 (в кэш-пул ПАО «Газпром»)",H224&lt;&gt;"КЭШ-ПУЛ")))</f>
        <v>#REF!</v>
      </c>
    </row>
    <row r="225" spans="1:30" ht="12.75" customHeight="1" x14ac:dyDescent="0.2">
      <c r="A225" s="8" t="s">
        <v>42</v>
      </c>
      <c r="B225" s="8"/>
      <c r="C225" s="2" t="s">
        <v>20</v>
      </c>
      <c r="D225" s="6"/>
      <c r="E225" s="7" t="s">
        <v>2</v>
      </c>
      <c r="F225" s="8"/>
      <c r="G225" s="8"/>
      <c r="H225" s="8"/>
      <c r="I225" s="8"/>
      <c r="J225" s="8"/>
      <c r="K225" s="8"/>
      <c r="L225" s="8" t="s">
        <v>27</v>
      </c>
      <c r="M225" s="9">
        <v>43983</v>
      </c>
      <c r="N225" s="9">
        <v>43983</v>
      </c>
      <c r="O225" s="20"/>
      <c r="P225" s="20">
        <v>16093000</v>
      </c>
      <c r="Q225" s="11"/>
      <c r="R225" s="11"/>
      <c r="S225" s="11"/>
      <c r="T225" s="11"/>
      <c r="U225" s="11"/>
      <c r="X225" s="22" t="e">
        <f>IF(B225="",VLOOKUP(A225,#REF!,2,FALSE),B225)</f>
        <v>#REF!</v>
      </c>
      <c r="Y225" s="22">
        <f t="shared" si="20"/>
        <v>6</v>
      </c>
      <c r="Z225" s="22">
        <f t="shared" si="21"/>
        <v>6</v>
      </c>
      <c r="AA225" s="22">
        <f t="shared" si="22"/>
        <v>2020</v>
      </c>
      <c r="AB225" s="22">
        <f t="shared" si="23"/>
        <v>2020</v>
      </c>
      <c r="AC225" s="22">
        <f t="shared" si="24"/>
        <v>2020</v>
      </c>
      <c r="AD225" s="25" t="e">
        <f>AND(ROUND(O225,2)=O225,ROUND(P225,2)=P225,OR(AND(O225&lt;&gt;0,L225="п"),AND(P225&lt;&gt;0,L225="ф")),ЕФОРМУЛА(X225),ЕФОРМУЛА(Y225),ЕФОРМУЛА(Z225),ЕФОРМУЛА(AA225),ЕФОРМУЛА(AB225),ЕФОРМУЛА(AC225),NOT(ЕФОРМУЛА(O225)),NOT(ЕФОРМУЛА(P225)),M225&lt;&gt;0,N225&lt;&gt;0,OR(YEAR(M225=#REF!),YEAR(M225=#REF!),YEAR(M225=#REF!)),OR(YEAR(N225=#REF!),YEAR(N225=#REF!),YEAR(N225=#REF!)),OR(AND(A225="20. Выдача займов по договору № 1 (в кэш-пул ПАО «Газпром»)",H225="КЭШ-ПУЛ"),AND(A225&lt;&gt;"20. Выдача займов по договору № 1 (в кэш-пул ПАО «Газпром»)",H225&lt;&gt;"КЭШ-ПУЛ")))</f>
        <v>#REF!</v>
      </c>
    </row>
    <row r="226" spans="1:30" ht="25.5" customHeight="1" x14ac:dyDescent="0.2">
      <c r="A226" s="8" t="s">
        <v>41</v>
      </c>
      <c r="B226" s="8"/>
      <c r="C226" s="2" t="s">
        <v>20</v>
      </c>
      <c r="D226" s="6"/>
      <c r="E226" s="7" t="s">
        <v>2</v>
      </c>
      <c r="F226" s="8"/>
      <c r="G226" s="8"/>
      <c r="H226" s="8"/>
      <c r="I226" s="8"/>
      <c r="J226" s="8"/>
      <c r="K226" s="8"/>
      <c r="L226" s="8" t="s">
        <v>27</v>
      </c>
      <c r="M226" s="9">
        <v>43983</v>
      </c>
      <c r="N226" s="9">
        <v>43983</v>
      </c>
      <c r="O226" s="37"/>
      <c r="P226" s="37">
        <v>159425000</v>
      </c>
      <c r="Q226" s="38" t="s">
        <v>140</v>
      </c>
      <c r="R226" s="38"/>
      <c r="S226" s="38"/>
      <c r="T226" s="38"/>
      <c r="U226" s="38"/>
      <c r="X226" s="22" t="e">
        <f>IF(B226="",VLOOKUP(A226,#REF!,2,FALSE),B226)</f>
        <v>#REF!</v>
      </c>
      <c r="Y226" s="22">
        <f t="shared" si="20"/>
        <v>6</v>
      </c>
      <c r="Z226" s="22">
        <f t="shared" si="21"/>
        <v>6</v>
      </c>
      <c r="AA226" s="22">
        <f t="shared" si="22"/>
        <v>2020</v>
      </c>
      <c r="AB226" s="22">
        <f t="shared" si="23"/>
        <v>2020</v>
      </c>
      <c r="AC226" s="22">
        <f t="shared" si="24"/>
        <v>2020</v>
      </c>
      <c r="AD226" s="25" t="e">
        <f>AND(ROUND(O226,2)=O226,ROUND(P226,2)=P226,OR(AND(O226&lt;&gt;0,L226="п"),AND(P226&lt;&gt;0,L226="ф")),ЕФОРМУЛА(X226),ЕФОРМУЛА(Y226),ЕФОРМУЛА(Z226),ЕФОРМУЛА(AA226),ЕФОРМУЛА(AB226),ЕФОРМУЛА(AC226),NOT(ЕФОРМУЛА(O226)),NOT(ЕФОРМУЛА(P226)),M226&lt;&gt;0,N226&lt;&gt;0,OR(YEAR(M226=#REF!),YEAR(M226=#REF!),YEAR(M226=#REF!)),OR(YEAR(N226=#REF!),YEAR(N226=#REF!),YEAR(N226=#REF!)),OR(AND(A226="20. Выдача займов по договору № 1 (в кэш-пул ПАО «Газпром»)",H226="КЭШ-ПУЛ"),AND(A226&lt;&gt;"20. Выдача займов по договору № 1 (в кэш-пул ПАО «Газпром»)",H226&lt;&gt;"КЭШ-ПУЛ")))</f>
        <v>#REF!</v>
      </c>
    </row>
    <row r="227" spans="1:30" ht="25.5" customHeight="1" x14ac:dyDescent="0.2">
      <c r="A227" s="8"/>
      <c r="B227" s="8" t="s">
        <v>9</v>
      </c>
      <c r="C227" s="2" t="s">
        <v>20</v>
      </c>
      <c r="D227" s="6"/>
      <c r="E227" s="7" t="s">
        <v>2</v>
      </c>
      <c r="F227" s="8"/>
      <c r="G227" s="8"/>
      <c r="H227" s="8"/>
      <c r="I227" s="8"/>
      <c r="J227" s="8"/>
      <c r="K227" s="8"/>
      <c r="L227" s="8" t="s">
        <v>27</v>
      </c>
      <c r="M227" s="9">
        <v>43983</v>
      </c>
      <c r="N227" s="9">
        <v>43983</v>
      </c>
      <c r="O227" s="20"/>
      <c r="P227" s="20">
        <v>14869000</v>
      </c>
      <c r="Q227" s="11"/>
      <c r="R227" s="11"/>
      <c r="S227" s="11"/>
      <c r="T227" s="11"/>
      <c r="U227" s="11"/>
      <c r="X227" s="22" t="str">
        <f>IF(B227="",VLOOKUP(A227,#REF!,2,FALSE),B227)</f>
        <v>12. Страхование</v>
      </c>
      <c r="Y227" s="22">
        <f t="shared" si="20"/>
        <v>6</v>
      </c>
      <c r="Z227" s="22">
        <f t="shared" si="21"/>
        <v>6</v>
      </c>
      <c r="AA227" s="22">
        <f t="shared" si="22"/>
        <v>2020</v>
      </c>
      <c r="AB227" s="22">
        <f t="shared" si="23"/>
        <v>2020</v>
      </c>
      <c r="AC227" s="22">
        <f t="shared" si="24"/>
        <v>2020</v>
      </c>
      <c r="AD227" s="25" t="e">
        <f>AND(ROUND(O227,2)=O227,ROUND(P227,2)=P227,OR(AND(O227&lt;&gt;0,L227="п"),AND(P227&lt;&gt;0,L227="ф")),ЕФОРМУЛА(X227),ЕФОРМУЛА(Y227),ЕФОРМУЛА(Z227),ЕФОРМУЛА(AA227),ЕФОРМУЛА(AB227),ЕФОРМУЛА(AC227),NOT(ЕФОРМУЛА(O227)),NOT(ЕФОРМУЛА(P227)),M227&lt;&gt;0,N227&lt;&gt;0,OR(YEAR(M227=#REF!),YEAR(M227=#REF!),YEAR(M227=#REF!)),OR(YEAR(N227=#REF!),YEAR(N227=#REF!),YEAR(N227=#REF!)),OR(AND(A227="20. Выдача займов по договору № 1 (в кэш-пул ПАО «Газпром»)",H227="КЭШ-ПУЛ"),AND(A227&lt;&gt;"20. Выдача займов по договору № 1 (в кэш-пул ПАО «Газпром»)",H227&lt;&gt;"КЭШ-ПУЛ")))</f>
        <v>#REF!</v>
      </c>
    </row>
    <row r="228" spans="1:30" ht="12.75" customHeight="1" x14ac:dyDescent="0.2">
      <c r="A228" s="2" t="s">
        <v>50</v>
      </c>
      <c r="C228" s="2" t="s">
        <v>20</v>
      </c>
      <c r="E228" s="7" t="s">
        <v>2</v>
      </c>
      <c r="L228" s="8" t="s">
        <v>26</v>
      </c>
      <c r="M228" s="9">
        <v>43983</v>
      </c>
      <c r="N228" s="9">
        <v>43983</v>
      </c>
      <c r="O228" s="21">
        <v>4016000</v>
      </c>
      <c r="X228" s="22" t="e">
        <f>IF(B228="",VLOOKUP(A228,#REF!,2,FALSE),B228)</f>
        <v>#REF!</v>
      </c>
      <c r="Y228" s="22">
        <f t="shared" si="20"/>
        <v>6</v>
      </c>
      <c r="Z228" s="22">
        <f t="shared" si="21"/>
        <v>6</v>
      </c>
      <c r="AA228" s="22">
        <f t="shared" si="22"/>
        <v>2020</v>
      </c>
      <c r="AB228" s="22">
        <f t="shared" si="23"/>
        <v>2020</v>
      </c>
      <c r="AC228" s="22">
        <f t="shared" si="24"/>
        <v>2020</v>
      </c>
      <c r="AD228" s="25" t="e">
        <f>AND(ROUND(O228,2)=O228,ROUND(P228,2)=P228,OR(AND(O228&lt;&gt;0,L228="п"),AND(P228&lt;&gt;0,L228="ф")),ЕФОРМУЛА(X228),ЕФОРМУЛА(Y228),ЕФОРМУЛА(Z228),ЕФОРМУЛА(AA228),ЕФОРМУЛА(AB228),ЕФОРМУЛА(AC228),NOT(ЕФОРМУЛА(O228)),NOT(ЕФОРМУЛА(P228)),M228&lt;&gt;0,N228&lt;&gt;0,OR(YEAR(M228=#REF!),YEAR(M228=#REF!),YEAR(M228=#REF!)),OR(YEAR(N228=#REF!),YEAR(N228=#REF!),YEAR(N228=#REF!)),OR(AND(A228="20. Выдача займов по договору № 1 (в кэш-пул ПАО «Газпром»)",H228="КЭШ-ПУЛ"),AND(A228&lt;&gt;"20. Выдача займов по договору № 1 (в кэш-пул ПАО «Газпром»)",H228&lt;&gt;"КЭШ-ПУЛ")))</f>
        <v>#REF!</v>
      </c>
    </row>
    <row r="229" spans="1:30" ht="12.75" customHeight="1" x14ac:dyDescent="0.2">
      <c r="A229" s="2" t="s">
        <v>50</v>
      </c>
      <c r="C229" s="2" t="s">
        <v>20</v>
      </c>
      <c r="E229" s="7" t="s">
        <v>2</v>
      </c>
      <c r="L229" s="8" t="s">
        <v>27</v>
      </c>
      <c r="M229" s="9">
        <v>43983</v>
      </c>
      <c r="N229" s="9">
        <v>43983</v>
      </c>
      <c r="P229" s="21">
        <v>792000</v>
      </c>
      <c r="X229" s="22" t="e">
        <f>IF(B229="",VLOOKUP(A229,#REF!,2,FALSE),B229)</f>
        <v>#REF!</v>
      </c>
      <c r="Y229" s="22">
        <f t="shared" si="20"/>
        <v>6</v>
      </c>
      <c r="Z229" s="22">
        <f t="shared" si="21"/>
        <v>6</v>
      </c>
      <c r="AA229" s="22">
        <f t="shared" si="22"/>
        <v>2020</v>
      </c>
      <c r="AB229" s="22">
        <f t="shared" si="23"/>
        <v>2020</v>
      </c>
      <c r="AC229" s="22">
        <f t="shared" si="24"/>
        <v>2020</v>
      </c>
      <c r="AD229" s="25" t="e">
        <f>AND(ROUND(O229,2)=O229,ROUND(P229,2)=P229,OR(AND(O229&lt;&gt;0,L229="п"),AND(P229&lt;&gt;0,L229="ф")),ЕФОРМУЛА(X229),ЕФОРМУЛА(Y229),ЕФОРМУЛА(Z229),ЕФОРМУЛА(AA229),ЕФОРМУЛА(AB229),ЕФОРМУЛА(AC229),NOT(ЕФОРМУЛА(O229)),NOT(ЕФОРМУЛА(P229)),M229&lt;&gt;0,N229&lt;&gt;0,OR(YEAR(M229=#REF!),YEAR(M229=#REF!),YEAR(M229=#REF!)),OR(YEAR(N229=#REF!),YEAR(N229=#REF!),YEAR(N229=#REF!)),OR(AND(A229="20. Выдача займов по договору № 1 (в кэш-пул ПАО «Газпром»)",H229="КЭШ-ПУЛ"),AND(A229&lt;&gt;"20. Выдача займов по договору № 1 (в кэш-пул ПАО «Газпром»)",H229&lt;&gt;"КЭШ-ПУЛ")))</f>
        <v>#REF!</v>
      </c>
    </row>
    <row r="230" spans="1:30" ht="12.75" customHeight="1" x14ac:dyDescent="0.2">
      <c r="A230" s="2" t="s">
        <v>52</v>
      </c>
      <c r="C230" s="2" t="s">
        <v>20</v>
      </c>
      <c r="E230" s="7" t="s">
        <v>2</v>
      </c>
      <c r="L230" s="8" t="s">
        <v>26</v>
      </c>
      <c r="M230" s="9">
        <v>43983</v>
      </c>
      <c r="N230" s="9">
        <v>43983</v>
      </c>
      <c r="O230" s="21">
        <v>42880000</v>
      </c>
      <c r="Q230" s="13" t="s">
        <v>138</v>
      </c>
      <c r="X230" s="22" t="e">
        <f>IF(B230="",VLOOKUP(A230,#REF!,2,FALSE),B230)</f>
        <v>#REF!</v>
      </c>
      <c r="Y230" s="22">
        <f t="shared" si="20"/>
        <v>6</v>
      </c>
      <c r="Z230" s="22">
        <f t="shared" si="21"/>
        <v>6</v>
      </c>
      <c r="AA230" s="22">
        <f t="shared" si="22"/>
        <v>2020</v>
      </c>
      <c r="AB230" s="22">
        <f t="shared" si="23"/>
        <v>2020</v>
      </c>
      <c r="AC230" s="22">
        <f t="shared" si="24"/>
        <v>2020</v>
      </c>
      <c r="AD230" s="25" t="e">
        <f>AND(ROUND(O230,2)=O230,ROUND(P230,2)=P230,OR(AND(O230&lt;&gt;0,L230="п"),AND(P230&lt;&gt;0,L230="ф")),ЕФОРМУЛА(X230),ЕФОРМУЛА(Y230),ЕФОРМУЛА(Z230),ЕФОРМУЛА(AA230),ЕФОРМУЛА(AB230),ЕФОРМУЛА(AC230),NOT(ЕФОРМУЛА(O230)),NOT(ЕФОРМУЛА(P230)),M230&lt;&gt;0,N230&lt;&gt;0,OR(YEAR(M230=#REF!),YEAR(M230=#REF!),YEAR(M230=#REF!)),OR(YEAR(N230=#REF!),YEAR(N230=#REF!),YEAR(N230=#REF!)),OR(AND(A230="20. Выдача займов по договору № 1 (в кэш-пул ПАО «Газпром»)",H230="КЭШ-ПУЛ"),AND(A230&lt;&gt;"20. Выдача займов по договору № 1 (в кэш-пул ПАО «Газпром»)",H230&lt;&gt;"КЭШ-ПУЛ")))</f>
        <v>#REF!</v>
      </c>
    </row>
    <row r="231" spans="1:30" ht="12.75" customHeight="1" x14ac:dyDescent="0.2">
      <c r="A231" s="2" t="s">
        <v>52</v>
      </c>
      <c r="C231" s="2" t="s">
        <v>20</v>
      </c>
      <c r="E231" s="7" t="s">
        <v>2</v>
      </c>
      <c r="L231" s="8" t="s">
        <v>27</v>
      </c>
      <c r="M231" s="9">
        <v>43983</v>
      </c>
      <c r="N231" s="9">
        <v>43983</v>
      </c>
      <c r="P231" s="21">
        <v>48326000</v>
      </c>
      <c r="Q231" s="13" t="s">
        <v>139</v>
      </c>
      <c r="X231" s="22" t="e">
        <f>IF(B231="",VLOOKUP(A231,#REF!,2,FALSE),B231)</f>
        <v>#REF!</v>
      </c>
      <c r="Y231" s="22">
        <f t="shared" si="20"/>
        <v>6</v>
      </c>
      <c r="Z231" s="22">
        <f t="shared" si="21"/>
        <v>6</v>
      </c>
      <c r="AA231" s="22">
        <f t="shared" si="22"/>
        <v>2020</v>
      </c>
      <c r="AB231" s="22">
        <f t="shared" si="23"/>
        <v>2020</v>
      </c>
      <c r="AC231" s="22">
        <f t="shared" si="24"/>
        <v>2020</v>
      </c>
      <c r="AD231" s="25" t="e">
        <f>AND(ROUND(O231,2)=O231,ROUND(P231,2)=P231,OR(AND(O231&lt;&gt;0,L231="п"),AND(P231&lt;&gt;0,L231="ф")),ЕФОРМУЛА(X231),ЕФОРМУЛА(Y231),ЕФОРМУЛА(Z231),ЕФОРМУЛА(AA231),ЕФОРМУЛА(AB231),ЕФОРМУЛА(AC231),NOT(ЕФОРМУЛА(O231)),NOT(ЕФОРМУЛА(P231)),M231&lt;&gt;0,N231&lt;&gt;0,OR(YEAR(M231=#REF!),YEAR(M231=#REF!),YEAR(M231=#REF!)),OR(YEAR(N231=#REF!),YEAR(N231=#REF!),YEAR(N231=#REF!)),OR(AND(A231="20. Выдача займов по договору № 1 (в кэш-пул ПАО «Газпром»)",H231="КЭШ-ПУЛ"),AND(A231&lt;&gt;"20. Выдача займов по договору № 1 (в кэш-пул ПАО «Газпром»)",H231&lt;&gt;"КЭШ-ПУЛ")))</f>
        <v>#REF!</v>
      </c>
    </row>
    <row r="232" spans="1:30" ht="25.5" customHeight="1" x14ac:dyDescent="0.2">
      <c r="A232" s="8" t="s">
        <v>64</v>
      </c>
      <c r="B232" s="8"/>
      <c r="C232" s="2" t="s">
        <v>19</v>
      </c>
      <c r="D232" s="6" t="s">
        <v>0</v>
      </c>
      <c r="E232" s="7" t="s">
        <v>1</v>
      </c>
      <c r="F232" s="8"/>
      <c r="G232" s="8"/>
      <c r="H232" s="8"/>
      <c r="I232" s="8"/>
      <c r="J232" s="8"/>
      <c r="K232" s="8"/>
      <c r="L232" s="8" t="s">
        <v>26</v>
      </c>
      <c r="M232" s="9">
        <v>43982</v>
      </c>
      <c r="N232" s="9">
        <v>43982</v>
      </c>
      <c r="O232" s="20">
        <v>2096160000</v>
      </c>
      <c r="P232" s="20"/>
      <c r="Q232" s="29"/>
      <c r="R232" s="12"/>
      <c r="S232" s="12"/>
      <c r="T232" s="12"/>
      <c r="U232" s="12"/>
      <c r="X232" s="22" t="e">
        <f>IF(B232="",VLOOKUP(A232,#REF!,2,FALSE),B232)</f>
        <v>#REF!</v>
      </c>
      <c r="Y232" s="22">
        <f t="shared" si="20"/>
        <v>5</v>
      </c>
      <c r="Z232" s="22">
        <f t="shared" si="21"/>
        <v>5</v>
      </c>
      <c r="AA232" s="22">
        <f t="shared" si="22"/>
        <v>2020</v>
      </c>
      <c r="AB232" s="22">
        <f t="shared" si="23"/>
        <v>2020</v>
      </c>
      <c r="AC232" s="22">
        <f t="shared" si="24"/>
        <v>2020</v>
      </c>
      <c r="AD232" s="25" t="e">
        <f>AND(ROUND(O232,2)=O232,ROUND(P232,2)=P232,OR(AND(O232&lt;&gt;0,L232="п"),AND(P232&lt;&gt;0,L232="ф")),ЕФОРМУЛА(X232),ЕФОРМУЛА(Y232),ЕФОРМУЛА(Z232),ЕФОРМУЛА(AA232),ЕФОРМУЛА(AB232),ЕФОРМУЛА(AC232),NOT(ЕФОРМУЛА(O232)),NOT(ЕФОРМУЛА(P232)),M232&lt;&gt;0,N232&lt;&gt;0,OR(YEAR(M232=#REF!),YEAR(M232=#REF!),YEAR(M232=#REF!)),OR(YEAR(N232=#REF!),YEAR(N232=#REF!),YEAR(N232=#REF!)),OR(AND(A232="20. Выдача займов по договору № 1 (в кэш-пул ПАО «Газпром»)",H232="КЭШ-ПУЛ"),AND(A232&lt;&gt;"20. Выдача займов по договору № 1 (в кэш-пул ПАО «Газпром»)",H232&lt;&gt;"КЭШ-ПУЛ")))</f>
        <v>#REF!</v>
      </c>
    </row>
    <row r="233" spans="1:30" ht="25.5" customHeight="1" x14ac:dyDescent="0.2">
      <c r="A233" s="8" t="s">
        <v>64</v>
      </c>
      <c r="B233" s="8"/>
      <c r="C233" s="2" t="s">
        <v>19</v>
      </c>
      <c r="D233" s="6" t="s">
        <v>3</v>
      </c>
      <c r="E233" s="7" t="s">
        <v>1</v>
      </c>
      <c r="F233" s="8"/>
      <c r="G233" s="8"/>
      <c r="H233" s="8"/>
      <c r="I233" s="8"/>
      <c r="J233" s="8"/>
      <c r="K233" s="8"/>
      <c r="L233" s="8" t="s">
        <v>26</v>
      </c>
      <c r="M233" s="9">
        <v>43982</v>
      </c>
      <c r="N233" s="9">
        <v>43982</v>
      </c>
      <c r="O233" s="20">
        <v>1750000</v>
      </c>
      <c r="P233" s="20"/>
      <c r="Q233" s="29"/>
      <c r="R233" s="12"/>
      <c r="S233" s="12"/>
      <c r="T233" s="12"/>
      <c r="U233" s="12"/>
      <c r="X233" s="22" t="e">
        <f>IF(B233="",VLOOKUP(A233,#REF!,2,FALSE),B233)</f>
        <v>#REF!</v>
      </c>
      <c r="Y233" s="22">
        <f t="shared" si="20"/>
        <v>5</v>
      </c>
      <c r="Z233" s="22">
        <f t="shared" si="21"/>
        <v>5</v>
      </c>
      <c r="AA233" s="22">
        <f t="shared" si="22"/>
        <v>2020</v>
      </c>
      <c r="AB233" s="22">
        <f t="shared" si="23"/>
        <v>2020</v>
      </c>
      <c r="AC233" s="22">
        <f t="shared" si="24"/>
        <v>2020</v>
      </c>
      <c r="AD233" s="25" t="e">
        <f>AND(ROUND(O233,2)=O233,ROUND(P233,2)=P233,OR(AND(O233&lt;&gt;0,L233="п"),AND(P233&lt;&gt;0,L233="ф")),ЕФОРМУЛА(X233),ЕФОРМУЛА(Y233),ЕФОРМУЛА(Z233),ЕФОРМУЛА(AA233),ЕФОРМУЛА(AB233),ЕФОРМУЛА(AC233),NOT(ЕФОРМУЛА(O233)),NOT(ЕФОРМУЛА(P233)),M233&lt;&gt;0,N233&lt;&gt;0,OR(YEAR(M233=#REF!),YEAR(M233=#REF!),YEAR(M233=#REF!)),OR(YEAR(N233=#REF!),YEAR(N233=#REF!),YEAR(N233=#REF!)),OR(AND(A233="20. Выдача займов по договору № 1 (в кэш-пул ПАО «Газпром»)",H233="КЭШ-ПУЛ"),AND(A233&lt;&gt;"20. Выдача займов по договору № 1 (в кэш-пул ПАО «Газпром»)",H233&lt;&gt;"КЭШ-ПУЛ")))</f>
        <v>#REF!</v>
      </c>
    </row>
    <row r="234" spans="1:30" ht="13.5" customHeight="1" x14ac:dyDescent="0.2">
      <c r="A234" s="8" t="s">
        <v>100</v>
      </c>
      <c r="B234" s="8"/>
      <c r="C234" s="2" t="s">
        <v>19</v>
      </c>
      <c r="D234" s="6" t="s">
        <v>3</v>
      </c>
      <c r="E234" s="7" t="s">
        <v>1</v>
      </c>
      <c r="F234" s="8"/>
      <c r="G234" s="8"/>
      <c r="H234" s="8"/>
      <c r="I234" s="8"/>
      <c r="J234" s="8"/>
      <c r="K234" s="8"/>
      <c r="L234" s="8" t="s">
        <v>26</v>
      </c>
      <c r="M234" s="9">
        <v>43982</v>
      </c>
      <c r="N234" s="9">
        <v>43982</v>
      </c>
      <c r="O234" s="20">
        <v>22690000</v>
      </c>
      <c r="P234" s="20"/>
      <c r="Q234" s="29"/>
      <c r="R234" s="12"/>
      <c r="S234" s="12"/>
      <c r="T234" s="12"/>
      <c r="U234" s="12"/>
      <c r="X234" s="22" t="e">
        <f>IF(B234="",VLOOKUP(A234,#REF!,2,FALSE),B234)</f>
        <v>#REF!</v>
      </c>
      <c r="Y234" s="22">
        <f t="shared" si="20"/>
        <v>5</v>
      </c>
      <c r="Z234" s="22">
        <f t="shared" si="21"/>
        <v>5</v>
      </c>
      <c r="AA234" s="22">
        <f t="shared" si="22"/>
        <v>2020</v>
      </c>
      <c r="AB234" s="22">
        <f t="shared" si="23"/>
        <v>2020</v>
      </c>
      <c r="AC234" s="22">
        <f t="shared" si="24"/>
        <v>2020</v>
      </c>
      <c r="AD234" s="25" t="e">
        <f>AND(ROUND(O234,2)=O234,ROUND(P234,2)=P234,OR(AND(O234&lt;&gt;0,L234="п"),AND(P234&lt;&gt;0,L234="ф")),ЕФОРМУЛА(X234),ЕФОРМУЛА(Y234),ЕФОРМУЛА(Z234),ЕФОРМУЛА(AA234),ЕФОРМУЛА(AB234),ЕФОРМУЛА(AC234),NOT(ЕФОРМУЛА(O234)),NOT(ЕФОРМУЛА(P234)),M234&lt;&gt;0,N234&lt;&gt;0,OR(YEAR(M234=#REF!),YEAR(M234=#REF!),YEAR(M234=#REF!)),OR(YEAR(N234=#REF!),YEAR(N234=#REF!),YEAR(N234=#REF!)),OR(AND(A234="20. Выдача займов по договору № 1 (в кэш-пул ПАО «Газпром»)",H234="КЭШ-ПУЛ"),AND(A234&lt;&gt;"20. Выдача займов по договору № 1 (в кэш-пул ПАО «Газпром»)",H234&lt;&gt;"КЭШ-ПУЛ")))</f>
        <v>#REF!</v>
      </c>
    </row>
    <row r="235" spans="1:30" ht="15" customHeight="1" x14ac:dyDescent="0.2">
      <c r="A235" s="27" t="s">
        <v>15</v>
      </c>
      <c r="B235" s="27"/>
      <c r="C235" s="2" t="s">
        <v>20</v>
      </c>
      <c r="D235" s="6"/>
      <c r="E235" s="7" t="s">
        <v>2</v>
      </c>
      <c r="F235" s="8"/>
      <c r="G235" s="8"/>
      <c r="H235" s="8"/>
      <c r="I235" s="8"/>
      <c r="J235" s="8"/>
      <c r="K235" s="8"/>
      <c r="L235" s="8" t="s">
        <v>27</v>
      </c>
      <c r="M235" s="9">
        <v>43922</v>
      </c>
      <c r="N235" s="9">
        <v>43922</v>
      </c>
      <c r="O235" s="20"/>
      <c r="P235" s="20">
        <v>117366000</v>
      </c>
      <c r="Q235" s="11"/>
      <c r="R235" s="11"/>
      <c r="S235" s="11"/>
      <c r="T235" s="11"/>
      <c r="U235" s="11"/>
      <c r="X235" s="22" t="e">
        <f>IF(B235="",VLOOKUP(A235,#REF!,2,FALSE),B235)</f>
        <v>#REF!</v>
      </c>
      <c r="Y235" s="22">
        <f t="shared" si="20"/>
        <v>4</v>
      </c>
      <c r="Z235" s="22">
        <f t="shared" si="21"/>
        <v>4</v>
      </c>
      <c r="AA235" s="22">
        <f t="shared" si="22"/>
        <v>2020</v>
      </c>
      <c r="AB235" s="22">
        <f t="shared" si="23"/>
        <v>2020</v>
      </c>
      <c r="AC235" s="22">
        <f t="shared" si="24"/>
        <v>2020</v>
      </c>
      <c r="AD235" s="25" t="e">
        <f>AND(ROUND(O235,2)=O235,ROUND(P235,2)=P235,OR(AND(O235&lt;&gt;0,L235="п"),AND(P235&lt;&gt;0,L235="ф")),ЕФОРМУЛА(X235),ЕФОРМУЛА(Y235),ЕФОРМУЛА(Z235),ЕФОРМУЛА(AA235),ЕФОРМУЛА(AB235),ЕФОРМУЛА(AC235),NOT(ЕФОРМУЛА(O235)),NOT(ЕФОРМУЛА(P235)),M235&lt;&gt;0,N235&lt;&gt;0,OR(YEAR(M235=#REF!),YEAR(M235=#REF!),YEAR(M235=#REF!)),OR(YEAR(N235=#REF!),YEAR(N235=#REF!),YEAR(N235=#REF!)),OR(AND(A235="20. Выдача займов по договору № 1 (в кэш-пул ПАО «Газпром»)",H235="КЭШ-ПУЛ"),AND(A235&lt;&gt;"20. Выдача займов по договору № 1 (в кэш-пул ПАО «Газпром»)",H235&lt;&gt;"КЭШ-ПУЛ")))</f>
        <v>#REF!</v>
      </c>
    </row>
    <row r="236" spans="1:30" ht="15" customHeight="1" x14ac:dyDescent="0.2">
      <c r="A236" s="27"/>
      <c r="B236" s="27" t="s">
        <v>62</v>
      </c>
      <c r="C236" s="2" t="s">
        <v>19</v>
      </c>
      <c r="D236" s="6" t="s">
        <v>0</v>
      </c>
      <c r="E236" s="7" t="s">
        <v>2</v>
      </c>
      <c r="F236" s="8"/>
      <c r="G236" s="8"/>
      <c r="H236" s="8"/>
      <c r="I236" s="8"/>
      <c r="J236" s="8"/>
      <c r="K236" s="8"/>
      <c r="L236" s="8" t="s">
        <v>26</v>
      </c>
      <c r="M236" s="9">
        <v>43952</v>
      </c>
      <c r="N236" s="9">
        <v>43952</v>
      </c>
      <c r="O236" s="20">
        <v>151500000</v>
      </c>
      <c r="P236" s="20"/>
      <c r="Q236" s="11"/>
      <c r="R236" s="11"/>
      <c r="S236" s="11"/>
      <c r="T236" s="11"/>
      <c r="U236" s="11"/>
      <c r="X236" s="22" t="str">
        <f>IF(B236="",VLOOKUP(A236,#REF!,2,FALSE),B236)</f>
        <v>03. Налоги</v>
      </c>
      <c r="Y236" s="22">
        <f t="shared" si="20"/>
        <v>5</v>
      </c>
      <c r="Z236" s="22">
        <f t="shared" si="21"/>
        <v>5</v>
      </c>
      <c r="AA236" s="22">
        <f t="shared" si="22"/>
        <v>2020</v>
      </c>
      <c r="AB236" s="22">
        <f t="shared" si="23"/>
        <v>2020</v>
      </c>
      <c r="AC236" s="22">
        <f t="shared" si="24"/>
        <v>2020</v>
      </c>
      <c r="AD236" s="25" t="e">
        <f>AND(ROUND(O236,2)=O236,ROUND(P236,2)=P236,OR(AND(O236&lt;&gt;0,L236="п"),AND(P236&lt;&gt;0,L236="ф")),ЕФОРМУЛА(X236),ЕФОРМУЛА(Y236),ЕФОРМУЛА(Z236),ЕФОРМУЛА(AA236),ЕФОРМУЛА(AB236),ЕФОРМУЛА(AC236),NOT(ЕФОРМУЛА(O236)),NOT(ЕФОРМУЛА(P236)),M236&lt;&gt;0,N236&lt;&gt;0,OR(YEAR(M236=#REF!),YEAR(M236=#REF!),YEAR(M236=#REF!)),OR(YEAR(N236=#REF!),YEAR(N236=#REF!),YEAR(N236=#REF!)),OR(AND(A236="20. Выдача займов по договору № 1 (в кэш-пул ПАО «Газпром»)",H236="КЭШ-ПУЛ"),AND(A236&lt;&gt;"20. Выдача займов по договору № 1 (в кэш-пул ПАО «Газпром»)",H236&lt;&gt;"КЭШ-ПУЛ")))</f>
        <v>#REF!</v>
      </c>
    </row>
    <row r="237" spans="1:30" ht="12.75" customHeight="1" x14ac:dyDescent="0.2">
      <c r="A237" s="27"/>
      <c r="B237" s="27" t="s">
        <v>13</v>
      </c>
      <c r="C237" s="2" t="s">
        <v>19</v>
      </c>
      <c r="D237" s="6" t="s">
        <v>0</v>
      </c>
      <c r="E237" s="7" t="s">
        <v>2</v>
      </c>
      <c r="F237" s="8"/>
      <c r="G237" s="8"/>
      <c r="H237" s="8"/>
      <c r="I237" s="8"/>
      <c r="J237" s="8"/>
      <c r="K237" s="8"/>
      <c r="L237" s="8" t="s">
        <v>26</v>
      </c>
      <c r="M237" s="9">
        <v>43952</v>
      </c>
      <c r="N237" s="9">
        <v>43952</v>
      </c>
      <c r="O237" s="20">
        <v>178910000</v>
      </c>
      <c r="P237" s="20"/>
      <c r="Q237" s="11"/>
      <c r="R237" s="11"/>
      <c r="S237" s="11"/>
      <c r="T237" s="11"/>
      <c r="U237" s="11"/>
      <c r="X237" s="22" t="str">
        <f>IF(B237="",VLOOKUP(A237,#REF!,2,FALSE),B237)</f>
        <v>04. Капремонт внешними подрядчиками</v>
      </c>
      <c r="Y237" s="22">
        <f t="shared" si="20"/>
        <v>5</v>
      </c>
      <c r="Z237" s="22">
        <f t="shared" si="21"/>
        <v>5</v>
      </c>
      <c r="AA237" s="22">
        <f t="shared" si="22"/>
        <v>2020</v>
      </c>
      <c r="AB237" s="22">
        <f t="shared" si="23"/>
        <v>2020</v>
      </c>
      <c r="AC237" s="22">
        <f t="shared" si="24"/>
        <v>2020</v>
      </c>
      <c r="AD237" s="25" t="e">
        <f>AND(ROUND(O237,2)=O237,ROUND(P237,2)=P237,OR(AND(O237&lt;&gt;0,L237="п"),AND(P237&lt;&gt;0,L237="ф")),ЕФОРМУЛА(X237),ЕФОРМУЛА(Y237),ЕФОРМУЛА(Z237),ЕФОРМУЛА(AA237),ЕФОРМУЛА(AB237),ЕФОРМУЛА(AC237),NOT(ЕФОРМУЛА(O237)),NOT(ЕФОРМУЛА(P237)),M237&lt;&gt;0,N237&lt;&gt;0,OR(YEAR(M237=#REF!),YEAR(M237=#REF!),YEAR(M237=#REF!)),OR(YEAR(N237=#REF!),YEAR(N237=#REF!),YEAR(N237=#REF!)),OR(AND(A237="20. Выдача займов по договору № 1 (в кэш-пул ПАО «Газпром»)",H237="КЭШ-ПУЛ"),AND(A237&lt;&gt;"20. Выдача займов по договору № 1 (в кэш-пул ПАО «Газпром»)",H237&lt;&gt;"КЭШ-ПУЛ")))</f>
        <v>#REF!</v>
      </c>
    </row>
    <row r="238" spans="1:30" ht="15" customHeight="1" x14ac:dyDescent="0.2">
      <c r="A238" s="8" t="s">
        <v>59</v>
      </c>
      <c r="B238" s="8"/>
      <c r="C238" s="2" t="s">
        <v>19</v>
      </c>
      <c r="D238" s="6" t="s">
        <v>0</v>
      </c>
      <c r="E238" s="7" t="s">
        <v>2</v>
      </c>
      <c r="F238" s="8"/>
      <c r="G238" s="8"/>
      <c r="H238" s="8"/>
      <c r="I238" s="8"/>
      <c r="J238" s="8"/>
      <c r="K238" s="8"/>
      <c r="L238" s="8" t="s">
        <v>26</v>
      </c>
      <c r="M238" s="9">
        <v>43952</v>
      </c>
      <c r="N238" s="9">
        <v>43952</v>
      </c>
      <c r="O238" s="20">
        <v>238840000</v>
      </c>
      <c r="P238" s="20"/>
      <c r="Q238" s="11"/>
      <c r="R238" s="11"/>
      <c r="S238" s="11"/>
      <c r="T238" s="11"/>
      <c r="U238" s="11"/>
      <c r="X238" s="22" t="e">
        <f>IF(B238="",VLOOKUP(A238,#REF!,2,FALSE),B238)</f>
        <v>#REF!</v>
      </c>
      <c r="Y238" s="22">
        <f t="shared" si="20"/>
        <v>5</v>
      </c>
      <c r="Z238" s="22">
        <f t="shared" si="21"/>
        <v>5</v>
      </c>
      <c r="AA238" s="22">
        <f t="shared" si="22"/>
        <v>2020</v>
      </c>
      <c r="AB238" s="22">
        <f t="shared" si="23"/>
        <v>2020</v>
      </c>
      <c r="AC238" s="22">
        <f t="shared" si="24"/>
        <v>2020</v>
      </c>
      <c r="AD238" s="25" t="e">
        <f>AND(ROUND(O238,2)=O238,ROUND(P238,2)=P238,OR(AND(O238&lt;&gt;0,L238="п"),AND(P238&lt;&gt;0,L238="ф")),ЕФОРМУЛА(X238),ЕФОРМУЛА(Y238),ЕФОРМУЛА(Z238),ЕФОРМУЛА(AA238),ЕФОРМУЛА(AB238),ЕФОРМУЛА(AC238),NOT(ЕФОРМУЛА(O238)),NOT(ЕФОРМУЛА(P238)),M238&lt;&gt;0,N238&lt;&gt;0,OR(YEAR(M238=#REF!),YEAR(M238=#REF!),YEAR(M238=#REF!)),OR(YEAR(N238=#REF!),YEAR(N238=#REF!),YEAR(N238=#REF!)),OR(AND(A238="20. Выдача займов по договору № 1 (в кэш-пул ПАО «Газпром»)",H238="КЭШ-ПУЛ"),AND(A238&lt;&gt;"20. Выдача займов по договору № 1 (в кэш-пул ПАО «Газпром»)",H238&lt;&gt;"КЭШ-ПУЛ")))</f>
        <v>#REF!</v>
      </c>
    </row>
    <row r="239" spans="1:30" ht="12.6" customHeight="1" x14ac:dyDescent="0.2">
      <c r="A239" s="27" t="s">
        <v>60</v>
      </c>
      <c r="B239" s="27"/>
      <c r="C239" s="2" t="s">
        <v>19</v>
      </c>
      <c r="D239" s="6" t="s">
        <v>0</v>
      </c>
      <c r="E239" s="7" t="s">
        <v>2</v>
      </c>
      <c r="F239" s="8"/>
      <c r="G239" s="8"/>
      <c r="H239" s="8"/>
      <c r="I239" s="8"/>
      <c r="J239" s="8"/>
      <c r="K239" s="8"/>
      <c r="L239" s="8" t="s">
        <v>26</v>
      </c>
      <c r="M239" s="9">
        <v>43952</v>
      </c>
      <c r="N239" s="9">
        <v>43952</v>
      </c>
      <c r="O239" s="20">
        <v>2400000</v>
      </c>
      <c r="P239" s="20"/>
      <c r="Q239" s="11"/>
      <c r="R239" s="11"/>
      <c r="S239" s="11"/>
      <c r="T239" s="11"/>
      <c r="U239" s="11"/>
      <c r="X239" s="22" t="e">
        <f>IF(B239="",VLOOKUP(A239,#REF!,2,FALSE),B239)</f>
        <v>#REF!</v>
      </c>
      <c r="Y239" s="22">
        <f t="shared" si="20"/>
        <v>5</v>
      </c>
      <c r="Z239" s="22">
        <f t="shared" si="21"/>
        <v>5</v>
      </c>
      <c r="AA239" s="22">
        <f t="shared" si="22"/>
        <v>2020</v>
      </c>
      <c r="AB239" s="22">
        <f t="shared" si="23"/>
        <v>2020</v>
      </c>
      <c r="AC239" s="22">
        <f t="shared" si="24"/>
        <v>2020</v>
      </c>
      <c r="AD239" s="25" t="e">
        <f>AND(ROUND(O239,2)=O239,ROUND(P239,2)=P239,OR(AND(O239&lt;&gt;0,L239="п"),AND(P239&lt;&gt;0,L239="ф")),ЕФОРМУЛА(X239),ЕФОРМУЛА(Y239),ЕФОРМУЛА(Z239),ЕФОРМУЛА(AA239),ЕФОРМУЛА(AB239),ЕФОРМУЛА(AC239),NOT(ЕФОРМУЛА(O239)),NOT(ЕФОРМУЛА(P239)),M239&lt;&gt;0,N239&lt;&gt;0,OR(YEAR(M239=#REF!),YEAR(M239=#REF!),YEAR(M239=#REF!)),OR(YEAR(N239=#REF!),YEAR(N239=#REF!),YEAR(N239=#REF!)),OR(AND(A239="20. Выдача займов по договору № 1 (в кэш-пул ПАО «Газпром»)",H239="КЭШ-ПУЛ"),AND(A239&lt;&gt;"20. Выдача займов по договору № 1 (в кэш-пул ПАО «Газпром»)",H239&lt;&gt;"КЭШ-ПУЛ")))</f>
        <v>#REF!</v>
      </c>
    </row>
    <row r="240" spans="1:30" ht="12.6" customHeight="1" x14ac:dyDescent="0.2">
      <c r="A240" s="27" t="s">
        <v>16</v>
      </c>
      <c r="B240" s="27"/>
      <c r="C240" s="2" t="s">
        <v>19</v>
      </c>
      <c r="D240" s="6" t="s">
        <v>0</v>
      </c>
      <c r="E240" s="7" t="s">
        <v>2</v>
      </c>
      <c r="F240" s="8"/>
      <c r="G240" s="8"/>
      <c r="H240" s="8"/>
      <c r="I240" s="8"/>
      <c r="J240" s="8"/>
      <c r="K240" s="8"/>
      <c r="L240" s="8" t="s">
        <v>26</v>
      </c>
      <c r="M240" s="9">
        <v>43952</v>
      </c>
      <c r="N240" s="9">
        <v>43952</v>
      </c>
      <c r="O240" s="20">
        <v>217300000</v>
      </c>
      <c r="P240" s="20"/>
      <c r="Q240" s="11"/>
      <c r="R240" s="11"/>
      <c r="S240" s="11"/>
      <c r="T240" s="11"/>
      <c r="U240" s="11"/>
      <c r="X240" s="22" t="e">
        <f>IF(B240="",VLOOKUP(A240,#REF!,2,FALSE),B240)</f>
        <v>#REF!</v>
      </c>
      <c r="Y240" s="22">
        <f t="shared" si="20"/>
        <v>5</v>
      </c>
      <c r="Z240" s="22">
        <f t="shared" si="21"/>
        <v>5</v>
      </c>
      <c r="AA240" s="22">
        <f t="shared" si="22"/>
        <v>2020</v>
      </c>
      <c r="AB240" s="22">
        <f t="shared" si="23"/>
        <v>2020</v>
      </c>
      <c r="AC240" s="22">
        <f t="shared" si="24"/>
        <v>2020</v>
      </c>
      <c r="AD240" s="25" t="e">
        <f>AND(ROUND(O240,2)=O240,ROUND(P240,2)=P240,OR(AND(O240&lt;&gt;0,L240="п"),AND(P240&lt;&gt;0,L240="ф")),ЕФОРМУЛА(X240),ЕФОРМУЛА(Y240),ЕФОРМУЛА(Z240),ЕФОРМУЛА(AA240),ЕФОРМУЛА(AB240),ЕФОРМУЛА(AC240),NOT(ЕФОРМУЛА(O240)),NOT(ЕФОРМУЛА(P240)),M240&lt;&gt;0,N240&lt;&gt;0,OR(YEAR(M240=#REF!),YEAR(M240=#REF!),YEAR(M240=#REF!)),OR(YEAR(N240=#REF!),YEAR(N240=#REF!),YEAR(N240=#REF!)),OR(AND(A240="20. Выдача займов по договору № 1 (в кэш-пул ПАО «Газпром»)",H240="КЭШ-ПУЛ"),AND(A240&lt;&gt;"20. Выдача займов по договору № 1 (в кэш-пул ПАО «Газпром»)",H240&lt;&gt;"КЭШ-ПУЛ")))</f>
        <v>#REF!</v>
      </c>
    </row>
    <row r="241" spans="1:30" ht="15" customHeight="1" x14ac:dyDescent="0.2">
      <c r="A241" s="27" t="s">
        <v>43</v>
      </c>
      <c r="B241" s="27"/>
      <c r="C241" s="2" t="s">
        <v>19</v>
      </c>
      <c r="D241" s="6" t="s">
        <v>0</v>
      </c>
      <c r="E241" s="7" t="s">
        <v>2</v>
      </c>
      <c r="F241" s="8"/>
      <c r="G241" s="8"/>
      <c r="H241" s="8"/>
      <c r="I241" s="8"/>
      <c r="J241" s="8"/>
      <c r="K241" s="8"/>
      <c r="L241" s="8" t="s">
        <v>26</v>
      </c>
      <c r="M241" s="9">
        <v>43952</v>
      </c>
      <c r="N241" s="9">
        <v>43952</v>
      </c>
      <c r="O241" s="20">
        <v>400000</v>
      </c>
      <c r="P241" s="20"/>
      <c r="Q241" s="29"/>
      <c r="R241" s="12"/>
      <c r="S241" s="12"/>
      <c r="T241" s="12"/>
      <c r="U241" s="12"/>
      <c r="X241" s="22" t="e">
        <f>IF(B241="",VLOOKUP(A241,#REF!,2,FALSE),B241)</f>
        <v>#REF!</v>
      </c>
      <c r="Y241" s="22">
        <f t="shared" si="20"/>
        <v>5</v>
      </c>
      <c r="Z241" s="22">
        <f t="shared" si="21"/>
        <v>5</v>
      </c>
      <c r="AA241" s="22">
        <f t="shared" si="22"/>
        <v>2020</v>
      </c>
      <c r="AB241" s="22">
        <f t="shared" si="23"/>
        <v>2020</v>
      </c>
      <c r="AC241" s="22">
        <f t="shared" si="24"/>
        <v>2020</v>
      </c>
      <c r="AD241" s="25" t="e">
        <f>AND(ROUND(O241,2)=O241,ROUND(P241,2)=P241,OR(AND(O241&lt;&gt;0,L241="п"),AND(P241&lt;&gt;0,L241="ф")),ЕФОРМУЛА(X241),ЕФОРМУЛА(Y241),ЕФОРМУЛА(Z241),ЕФОРМУЛА(AA241),ЕФОРМУЛА(AB241),ЕФОРМУЛА(AC241),NOT(ЕФОРМУЛА(O241)),NOT(ЕФОРМУЛА(P241)),M241&lt;&gt;0,N241&lt;&gt;0,OR(YEAR(M241=#REF!),YEAR(M241=#REF!),YEAR(M241=#REF!)),OR(YEAR(N241=#REF!),YEAR(N241=#REF!),YEAR(N241=#REF!)),OR(AND(A241="20. Выдача займов по договору № 1 (в кэш-пул ПАО «Газпром»)",H241="КЭШ-ПУЛ"),AND(A241&lt;&gt;"20. Выдача займов по договору № 1 (в кэш-пул ПАО «Газпром»)",H241&lt;&gt;"КЭШ-ПУЛ")))</f>
        <v>#REF!</v>
      </c>
    </row>
    <row r="242" spans="1:30" ht="15" customHeight="1" x14ac:dyDescent="0.2">
      <c r="A242" s="27" t="s">
        <v>42</v>
      </c>
      <c r="B242" s="27"/>
      <c r="C242" s="2" t="s">
        <v>19</v>
      </c>
      <c r="D242" s="6" t="s">
        <v>0</v>
      </c>
      <c r="E242" s="7" t="s">
        <v>2</v>
      </c>
      <c r="F242" s="8"/>
      <c r="G242" s="8"/>
      <c r="H242" s="8"/>
      <c r="I242" s="8"/>
      <c r="J242" s="8"/>
      <c r="K242" s="8"/>
      <c r="L242" s="8" t="s">
        <v>26</v>
      </c>
      <c r="M242" s="9">
        <v>43952</v>
      </c>
      <c r="N242" s="9">
        <v>43952</v>
      </c>
      <c r="O242" s="20">
        <v>14460000</v>
      </c>
      <c r="P242" s="20"/>
      <c r="Q242" s="11"/>
      <c r="R242" s="10"/>
      <c r="S242" s="10"/>
      <c r="T242" s="10"/>
      <c r="U242" s="10"/>
      <c r="X242" s="22" t="e">
        <f>IF(B242="",VLOOKUP(A242,#REF!,2,FALSE),B242)</f>
        <v>#REF!</v>
      </c>
      <c r="Y242" s="22">
        <f t="shared" si="20"/>
        <v>5</v>
      </c>
      <c r="Z242" s="22">
        <f t="shared" si="21"/>
        <v>5</v>
      </c>
      <c r="AA242" s="22">
        <f t="shared" si="22"/>
        <v>2020</v>
      </c>
      <c r="AB242" s="22">
        <f t="shared" si="23"/>
        <v>2020</v>
      </c>
      <c r="AC242" s="22">
        <f t="shared" si="24"/>
        <v>2020</v>
      </c>
      <c r="AD242" s="25" t="e">
        <f>AND(ROUND(O242,2)=O242,ROUND(P242,2)=P242,OR(AND(O242&lt;&gt;0,L242="п"),AND(P242&lt;&gt;0,L242="ф")),ЕФОРМУЛА(X242),ЕФОРМУЛА(Y242),ЕФОРМУЛА(Z242),ЕФОРМУЛА(AA242),ЕФОРМУЛА(AB242),ЕФОРМУЛА(AC242),NOT(ЕФОРМУЛА(O242)),NOT(ЕФОРМУЛА(P242)),M242&lt;&gt;0,N242&lt;&gt;0,OR(YEAR(M242=#REF!),YEAR(M242=#REF!),YEAR(M242=#REF!)),OR(YEAR(N242=#REF!),YEAR(N242=#REF!),YEAR(N242=#REF!)),OR(AND(A242="20. Выдача займов по договору № 1 (в кэш-пул ПАО «Газпром»)",H242="КЭШ-ПУЛ"),AND(A242&lt;&gt;"20. Выдача займов по договору № 1 (в кэш-пул ПАО «Газпром»)",H242&lt;&gt;"КЭШ-ПУЛ")))</f>
        <v>#REF!</v>
      </c>
    </row>
    <row r="243" spans="1:30" ht="12.6" customHeight="1" x14ac:dyDescent="0.2">
      <c r="A243" s="27" t="s">
        <v>41</v>
      </c>
      <c r="B243" s="27"/>
      <c r="C243" s="2" t="s">
        <v>19</v>
      </c>
      <c r="D243" s="6" t="s">
        <v>0</v>
      </c>
      <c r="E243" s="7" t="s">
        <v>2</v>
      </c>
      <c r="F243" s="8"/>
      <c r="G243" s="8"/>
      <c r="H243" s="8"/>
      <c r="I243" s="8"/>
      <c r="J243" s="8"/>
      <c r="K243" s="8"/>
      <c r="L243" s="8" t="s">
        <v>26</v>
      </c>
      <c r="M243" s="9">
        <v>43952</v>
      </c>
      <c r="N243" s="9">
        <v>43952</v>
      </c>
      <c r="O243" s="20">
        <v>235140000</v>
      </c>
      <c r="P243" s="20"/>
      <c r="Q243" s="11"/>
      <c r="R243" s="11"/>
      <c r="S243" s="11"/>
      <c r="T243" s="11"/>
      <c r="U243" s="11"/>
      <c r="X243" s="22" t="e">
        <f>IF(B243="",VLOOKUP(A243,#REF!,2,FALSE),B243)</f>
        <v>#REF!</v>
      </c>
      <c r="Y243" s="22">
        <f t="shared" si="20"/>
        <v>5</v>
      </c>
      <c r="Z243" s="22">
        <f t="shared" si="21"/>
        <v>5</v>
      </c>
      <c r="AA243" s="22">
        <f t="shared" si="22"/>
        <v>2020</v>
      </c>
      <c r="AB243" s="22">
        <f t="shared" si="23"/>
        <v>2020</v>
      </c>
      <c r="AC243" s="22">
        <f t="shared" si="24"/>
        <v>2020</v>
      </c>
      <c r="AD243" s="25" t="e">
        <f>AND(ROUND(O243,2)=O243,ROUND(P243,2)=P243,OR(AND(O243&lt;&gt;0,L243="п"),AND(P243&lt;&gt;0,L243="ф")),ЕФОРМУЛА(X243),ЕФОРМУЛА(Y243),ЕФОРМУЛА(Z243),ЕФОРМУЛА(AA243),ЕФОРМУЛА(AB243),ЕФОРМУЛА(AC243),NOT(ЕФОРМУЛА(O243)),NOT(ЕФОРМУЛА(P243)),M243&lt;&gt;0,N243&lt;&gt;0,OR(YEAR(M243=#REF!),YEAR(M243=#REF!),YEAR(M243=#REF!)),OR(YEAR(N243=#REF!),YEAR(N243=#REF!),YEAR(N243=#REF!)),OR(AND(A243="20. Выдача займов по договору № 1 (в кэш-пул ПАО «Газпром»)",H243="КЭШ-ПУЛ"),AND(A243&lt;&gt;"20. Выдача займов по договору № 1 (в кэш-пул ПАО «Газпром»)",H243&lt;&gt;"КЭШ-ПУЛ")))</f>
        <v>#REF!</v>
      </c>
    </row>
    <row r="244" spans="1:30" ht="12.6" customHeight="1" x14ac:dyDescent="0.2">
      <c r="A244" s="27" t="s">
        <v>8</v>
      </c>
      <c r="B244" s="27"/>
      <c r="C244" s="2" t="s">
        <v>19</v>
      </c>
      <c r="D244" s="6" t="s">
        <v>0</v>
      </c>
      <c r="E244" s="7" t="s">
        <v>2</v>
      </c>
      <c r="F244" s="8"/>
      <c r="G244" s="8"/>
      <c r="H244" s="8"/>
      <c r="I244" s="8"/>
      <c r="J244" s="8"/>
      <c r="K244" s="8"/>
      <c r="L244" s="8" t="s">
        <v>26</v>
      </c>
      <c r="M244" s="9">
        <v>43952</v>
      </c>
      <c r="N244" s="9">
        <v>43952</v>
      </c>
      <c r="O244" s="20">
        <v>490000</v>
      </c>
      <c r="P244" s="20"/>
      <c r="Q244" s="29"/>
      <c r="R244" s="12"/>
      <c r="S244" s="12"/>
      <c r="T244" s="12"/>
      <c r="U244" s="12"/>
      <c r="X244" s="22" t="e">
        <f>IF(B244="",VLOOKUP(A244,#REF!,2,FALSE),B244)</f>
        <v>#REF!</v>
      </c>
      <c r="Y244" s="22">
        <f t="shared" si="20"/>
        <v>5</v>
      </c>
      <c r="Z244" s="22">
        <f t="shared" si="21"/>
        <v>5</v>
      </c>
      <c r="AA244" s="22">
        <f t="shared" si="22"/>
        <v>2020</v>
      </c>
      <c r="AB244" s="22">
        <f t="shared" si="23"/>
        <v>2020</v>
      </c>
      <c r="AC244" s="22">
        <f t="shared" si="24"/>
        <v>2020</v>
      </c>
      <c r="AD244" s="25" t="e">
        <f>AND(ROUND(O244,2)=O244,ROUND(P244,2)=P244,OR(AND(O244&lt;&gt;0,L244="п"),AND(P244&lt;&gt;0,L244="ф")),ЕФОРМУЛА(X244),ЕФОРМУЛА(Y244),ЕФОРМУЛА(Z244),ЕФОРМУЛА(AA244),ЕФОРМУЛА(AB244),ЕФОРМУЛА(AC244),NOT(ЕФОРМУЛА(O244)),NOT(ЕФОРМУЛА(P244)),M244&lt;&gt;0,N244&lt;&gt;0,OR(YEAR(M244=#REF!),YEAR(M244=#REF!),YEAR(M244=#REF!)),OR(YEAR(N244=#REF!),YEAR(N244=#REF!),YEAR(N244=#REF!)),OR(AND(A244="20. Выдача займов по договору № 1 (в кэш-пул ПАО «Газпром»)",H244="КЭШ-ПУЛ"),AND(A244&lt;&gt;"20. Выдача займов по договору № 1 (в кэш-пул ПАО «Газпром»)",H244&lt;&gt;"КЭШ-ПУЛ")))</f>
        <v>#REF!</v>
      </c>
    </row>
    <row r="245" spans="1:30" ht="12.6" customHeight="1" x14ac:dyDescent="0.2">
      <c r="A245" s="27"/>
      <c r="B245" s="27" t="s">
        <v>7</v>
      </c>
      <c r="C245" s="2" t="s">
        <v>19</v>
      </c>
      <c r="D245" s="6" t="s">
        <v>0</v>
      </c>
      <c r="E245" s="7" t="s">
        <v>2</v>
      </c>
      <c r="F245" s="8"/>
      <c r="G245" s="8"/>
      <c r="H245" s="8"/>
      <c r="I245" s="8"/>
      <c r="J245" s="8"/>
      <c r="K245" s="8"/>
      <c r="L245" s="8" t="s">
        <v>26</v>
      </c>
      <c r="M245" s="9">
        <v>43952</v>
      </c>
      <c r="N245" s="9">
        <v>43952</v>
      </c>
      <c r="O245" s="20">
        <v>6650000</v>
      </c>
      <c r="P245" s="20"/>
      <c r="Q245" s="29"/>
      <c r="R245" s="12"/>
      <c r="S245" s="12"/>
      <c r="T245" s="12"/>
      <c r="U245" s="12"/>
      <c r="X245" s="22" t="str">
        <f>IF(B245="",VLOOKUP(A245,#REF!,2,FALSE),B245)</f>
        <v>10. Услуги транспорта</v>
      </c>
      <c r="Y245" s="22">
        <f t="shared" si="20"/>
        <v>5</v>
      </c>
      <c r="Z245" s="22">
        <f t="shared" si="21"/>
        <v>5</v>
      </c>
      <c r="AA245" s="22">
        <f t="shared" si="22"/>
        <v>2020</v>
      </c>
      <c r="AB245" s="22">
        <f t="shared" si="23"/>
        <v>2020</v>
      </c>
      <c r="AC245" s="22">
        <f t="shared" si="24"/>
        <v>2020</v>
      </c>
      <c r="AD245" s="25" t="e">
        <f>AND(ROUND(O245,2)=O245,ROUND(P245,2)=P245,OR(AND(O245&lt;&gt;0,L245="п"),AND(P245&lt;&gt;0,L245="ф")),ЕФОРМУЛА(X245),ЕФОРМУЛА(Y245),ЕФОРМУЛА(Z245),ЕФОРМУЛА(AA245),ЕФОРМУЛА(AB245),ЕФОРМУЛА(AC245),NOT(ЕФОРМУЛА(O245)),NOT(ЕФОРМУЛА(P245)),M245&lt;&gt;0,N245&lt;&gt;0,OR(YEAR(M245=#REF!),YEAR(M245=#REF!),YEAR(M245=#REF!)),OR(YEAR(N245=#REF!),YEAR(N245=#REF!),YEAR(N245=#REF!)),OR(AND(A245="20. Выдача займов по договору № 1 (в кэш-пул ПАО «Газпром»)",H245="КЭШ-ПУЛ"),AND(A245&lt;&gt;"20. Выдача займов по договору № 1 (в кэш-пул ПАО «Газпром»)",H245&lt;&gt;"КЭШ-ПУЛ")))</f>
        <v>#REF!</v>
      </c>
    </row>
    <row r="246" spans="1:30" ht="15" customHeight="1" x14ac:dyDescent="0.2">
      <c r="A246" s="27"/>
      <c r="B246" s="27" t="s">
        <v>9</v>
      </c>
      <c r="C246" s="2" t="s">
        <v>19</v>
      </c>
      <c r="D246" s="6" t="s">
        <v>0</v>
      </c>
      <c r="E246" s="7" t="s">
        <v>2</v>
      </c>
      <c r="F246" s="8"/>
      <c r="G246" s="8"/>
      <c r="H246" s="8"/>
      <c r="I246" s="8"/>
      <c r="J246" s="8"/>
      <c r="K246" s="8"/>
      <c r="L246" s="8" t="s">
        <v>26</v>
      </c>
      <c r="M246" s="9">
        <v>43952</v>
      </c>
      <c r="N246" s="9">
        <v>43952</v>
      </c>
      <c r="O246" s="20">
        <v>18600000</v>
      </c>
      <c r="P246" s="20"/>
      <c r="Q246" s="29"/>
      <c r="R246" s="12"/>
      <c r="S246" s="12"/>
      <c r="T246" s="12"/>
      <c r="U246" s="12"/>
      <c r="X246" s="22" t="str">
        <f>IF(B246="",VLOOKUP(A246,#REF!,2,FALSE),B246)</f>
        <v>12. Страхование</v>
      </c>
      <c r="Y246" s="22">
        <f t="shared" si="20"/>
        <v>5</v>
      </c>
      <c r="Z246" s="22">
        <f t="shared" si="21"/>
        <v>5</v>
      </c>
      <c r="AA246" s="22">
        <f t="shared" si="22"/>
        <v>2020</v>
      </c>
      <c r="AB246" s="22">
        <f t="shared" si="23"/>
        <v>2020</v>
      </c>
      <c r="AC246" s="22">
        <f t="shared" si="24"/>
        <v>2020</v>
      </c>
      <c r="AD246" s="25" t="e">
        <f>AND(ROUND(O246,2)=O246,ROUND(P246,2)=P246,OR(AND(O246&lt;&gt;0,L246="п"),AND(P246&lt;&gt;0,L246="ф")),ЕФОРМУЛА(X246),ЕФОРМУЛА(Y246),ЕФОРМУЛА(Z246),ЕФОРМУЛА(AA246),ЕФОРМУЛА(AB246),ЕФОРМУЛА(AC246),NOT(ЕФОРМУЛА(O246)),NOT(ЕФОРМУЛА(P246)),M246&lt;&gt;0,N246&lt;&gt;0,OR(YEAR(M246=#REF!),YEAR(M246=#REF!),YEAR(M246=#REF!)),OR(YEAR(N246=#REF!),YEAR(N246=#REF!),YEAR(N246=#REF!)),OR(AND(A246="20. Выдача займов по договору № 1 (в кэш-пул ПАО «Газпром»)",H246="КЭШ-ПУЛ"),AND(A246&lt;&gt;"20. Выдача займов по договору № 1 (в кэш-пул ПАО «Газпром»)",H246&lt;&gt;"КЭШ-ПУЛ")))</f>
        <v>#REF!</v>
      </c>
    </row>
    <row r="247" spans="1:30" ht="13.5" customHeight="1" x14ac:dyDescent="0.2">
      <c r="A247" s="27"/>
      <c r="B247" s="27" t="s">
        <v>10</v>
      </c>
      <c r="C247" s="2" t="s">
        <v>19</v>
      </c>
      <c r="D247" s="6" t="s">
        <v>0</v>
      </c>
      <c r="E247" s="7" t="s">
        <v>2</v>
      </c>
      <c r="F247" s="8"/>
      <c r="G247" s="8"/>
      <c r="H247" s="8"/>
      <c r="I247" s="8"/>
      <c r="J247" s="8"/>
      <c r="K247" s="8"/>
      <c r="L247" s="8" t="s">
        <v>26</v>
      </c>
      <c r="M247" s="9">
        <v>43952</v>
      </c>
      <c r="N247" s="9">
        <v>43952</v>
      </c>
      <c r="O247" s="20">
        <v>19000000</v>
      </c>
      <c r="P247" s="20"/>
      <c r="Q247" s="29"/>
      <c r="R247" s="12"/>
      <c r="S247" s="12"/>
      <c r="T247" s="12"/>
      <c r="U247" s="12"/>
      <c r="X247" s="22" t="str">
        <f>IF(B247="",VLOOKUP(A247,#REF!,2,FALSE),B247)</f>
        <v>13. Прочие расходы</v>
      </c>
      <c r="Y247" s="22">
        <f t="shared" si="20"/>
        <v>5</v>
      </c>
      <c r="Z247" s="22">
        <f t="shared" si="21"/>
        <v>5</v>
      </c>
      <c r="AA247" s="22">
        <f t="shared" si="22"/>
        <v>2020</v>
      </c>
      <c r="AB247" s="22">
        <f t="shared" si="23"/>
        <v>2020</v>
      </c>
      <c r="AC247" s="22">
        <f t="shared" si="24"/>
        <v>2020</v>
      </c>
      <c r="AD247" s="25" t="e">
        <f>AND(ROUND(O247,2)=O247,ROUND(P247,2)=P247,OR(AND(O247&lt;&gt;0,L247="п"),AND(P247&lt;&gt;0,L247="ф")),ЕФОРМУЛА(X247),ЕФОРМУЛА(Y247),ЕФОРМУЛА(Z247),ЕФОРМУЛА(AA247),ЕФОРМУЛА(AB247),ЕФОРМУЛА(AC247),NOT(ЕФОРМУЛА(O247)),NOT(ЕФОРМУЛА(P247)),M247&lt;&gt;0,N247&lt;&gt;0,OR(YEAR(M247=#REF!),YEAR(M247=#REF!),YEAR(M247=#REF!)),OR(YEAR(N247=#REF!),YEAR(N247=#REF!),YEAR(N247=#REF!)),OR(AND(A247="20. Выдача займов по договору № 1 (в кэш-пул ПАО «Газпром»)",H247="КЭШ-ПУЛ"),AND(A247&lt;&gt;"20. Выдача займов по договору № 1 (в кэш-пул ПАО «Газпром»)",H247&lt;&gt;"КЭШ-ПУЛ")))</f>
        <v>#REF!</v>
      </c>
    </row>
    <row r="248" spans="1:30" ht="15" customHeight="1" x14ac:dyDescent="0.2">
      <c r="A248" s="8" t="s">
        <v>57</v>
      </c>
      <c r="B248" s="8"/>
      <c r="C248" s="2" t="s">
        <v>19</v>
      </c>
      <c r="D248" s="6" t="s">
        <v>0</v>
      </c>
      <c r="E248" s="7" t="s">
        <v>2</v>
      </c>
      <c r="F248" s="8"/>
      <c r="G248" s="8"/>
      <c r="H248" s="8"/>
      <c r="I248" s="8"/>
      <c r="J248" s="8"/>
      <c r="K248" s="8"/>
      <c r="L248" s="8" t="s">
        <v>26</v>
      </c>
      <c r="M248" s="9">
        <v>43952</v>
      </c>
      <c r="N248" s="9">
        <v>43952</v>
      </c>
      <c r="O248" s="20">
        <v>83930923</v>
      </c>
      <c r="P248" s="20"/>
      <c r="Q248" s="29"/>
      <c r="R248" s="12"/>
      <c r="S248" s="12"/>
      <c r="T248" s="12"/>
      <c r="U248" s="12"/>
      <c r="X248" s="22" t="e">
        <f>IF(B248="",VLOOKUP(A248,#REF!,2,FALSE),B248)</f>
        <v>#REF!</v>
      </c>
      <c r="Y248" s="22">
        <f t="shared" si="20"/>
        <v>5</v>
      </c>
      <c r="Z248" s="22">
        <f t="shared" si="21"/>
        <v>5</v>
      </c>
      <c r="AA248" s="22">
        <f t="shared" si="22"/>
        <v>2020</v>
      </c>
      <c r="AB248" s="22">
        <f t="shared" si="23"/>
        <v>2020</v>
      </c>
      <c r="AC248" s="22">
        <f t="shared" si="24"/>
        <v>2020</v>
      </c>
      <c r="AD248" s="25" t="e">
        <f>AND(ROUND(O248,2)=O248,ROUND(P248,2)=P248,OR(AND(O248&lt;&gt;0,L248="п"),AND(P248&lt;&gt;0,L248="ф")),ЕФОРМУЛА(X248),ЕФОРМУЛА(Y248),ЕФОРМУЛА(Z248),ЕФОРМУЛА(AA248),ЕФОРМУЛА(AB248),ЕФОРМУЛА(AC248),NOT(ЕФОРМУЛА(O248)),NOT(ЕФОРМУЛА(P248)),M248&lt;&gt;0,N248&lt;&gt;0,OR(YEAR(M248=#REF!),YEAR(M248=#REF!),YEAR(M248=#REF!)),OR(YEAR(N248=#REF!),YEAR(N248=#REF!),YEAR(N248=#REF!)),OR(AND(A248="20. Выдача займов по договору № 1 (в кэш-пул ПАО «Газпром»)",H248="КЭШ-ПУЛ"),AND(A248&lt;&gt;"20. Выдача займов по договору № 1 (в кэш-пул ПАО «Газпром»)",H248&lt;&gt;"КЭШ-ПУЛ")))</f>
        <v>#REF!</v>
      </c>
    </row>
    <row r="249" spans="1:30" ht="12.75" customHeight="1" x14ac:dyDescent="0.2">
      <c r="A249" s="27" t="s">
        <v>12</v>
      </c>
      <c r="B249" s="27"/>
      <c r="C249" s="2" t="s">
        <v>19</v>
      </c>
      <c r="D249" s="6" t="s">
        <v>0</v>
      </c>
      <c r="E249" s="7" t="s">
        <v>2</v>
      </c>
      <c r="F249" s="8"/>
      <c r="G249" s="8"/>
      <c r="H249" s="8"/>
      <c r="I249" s="8"/>
      <c r="J249" s="8"/>
      <c r="K249" s="8"/>
      <c r="L249" s="8" t="s">
        <v>26</v>
      </c>
      <c r="M249" s="9">
        <v>43952</v>
      </c>
      <c r="N249" s="9">
        <v>43952</v>
      </c>
      <c r="O249" s="20">
        <v>505000000</v>
      </c>
      <c r="P249" s="20"/>
      <c r="Q249" s="11"/>
      <c r="R249" s="10"/>
      <c r="S249" s="10"/>
      <c r="T249" s="10"/>
      <c r="U249" s="10"/>
      <c r="X249" s="22" t="e">
        <f>IF(B249="",VLOOKUP(A249,#REF!,2,FALSE),B249)</f>
        <v>#REF!</v>
      </c>
      <c r="Y249" s="22">
        <f t="shared" si="20"/>
        <v>5</v>
      </c>
      <c r="Z249" s="22">
        <f t="shared" si="21"/>
        <v>5</v>
      </c>
      <c r="AA249" s="22">
        <f t="shared" si="22"/>
        <v>2020</v>
      </c>
      <c r="AB249" s="22">
        <f t="shared" si="23"/>
        <v>2020</v>
      </c>
      <c r="AC249" s="22">
        <f t="shared" si="24"/>
        <v>2020</v>
      </c>
      <c r="AD249" s="25" t="e">
        <f>AND(ROUND(O249,2)=O249,ROUND(P249,2)=P249,OR(AND(O249&lt;&gt;0,L249="п"),AND(P249&lt;&gt;0,L249="ф")),ЕФОРМУЛА(X249),ЕФОРМУЛА(Y249),ЕФОРМУЛА(Z249),ЕФОРМУЛА(AA249),ЕФОРМУЛА(AB249),ЕФОРМУЛА(AC249),NOT(ЕФОРМУЛА(O249)),NOT(ЕФОРМУЛА(P249)),M249&lt;&gt;0,N249&lt;&gt;0,OR(YEAR(M249=#REF!),YEAR(M249=#REF!),YEAR(M249=#REF!)),OR(YEAR(N249=#REF!),YEAR(N249=#REF!),YEAR(N249=#REF!)),OR(AND(A249="20. Выдача займов по договору № 1 (в кэш-пул ПАО «Газпром»)",H249="КЭШ-ПУЛ"),AND(A249&lt;&gt;"20. Выдача займов по договору № 1 (в кэш-пул ПАО «Газпром»)",H249&lt;&gt;"КЭШ-ПУЛ")))</f>
        <v>#REF!</v>
      </c>
    </row>
    <row r="250" spans="1:30" ht="15" customHeight="1" x14ac:dyDescent="0.2">
      <c r="A250" s="27" t="s">
        <v>63</v>
      </c>
      <c r="B250" s="27"/>
      <c r="C250" s="2" t="s">
        <v>19</v>
      </c>
      <c r="D250" s="6" t="s">
        <v>0</v>
      </c>
      <c r="E250" s="7" t="s">
        <v>2</v>
      </c>
      <c r="F250" s="8"/>
      <c r="G250" s="8"/>
      <c r="H250" s="8"/>
      <c r="I250" s="8"/>
      <c r="J250" s="8"/>
      <c r="K250" s="8"/>
      <c r="L250" s="8" t="s">
        <v>26</v>
      </c>
      <c r="M250" s="9">
        <v>43952</v>
      </c>
      <c r="N250" s="9">
        <v>43952</v>
      </c>
      <c r="O250" s="20">
        <v>75000000</v>
      </c>
      <c r="P250" s="20"/>
      <c r="Q250" s="11"/>
      <c r="R250" s="10"/>
      <c r="S250" s="10"/>
      <c r="T250" s="10"/>
      <c r="U250" s="10"/>
      <c r="X250" s="22" t="e">
        <f>IF(B250="",VLOOKUP(A250,#REF!,2,FALSE),B250)</f>
        <v>#REF!</v>
      </c>
      <c r="Y250" s="22">
        <f t="shared" si="20"/>
        <v>5</v>
      </c>
      <c r="Z250" s="22">
        <f t="shared" si="21"/>
        <v>5</v>
      </c>
      <c r="AA250" s="22">
        <f t="shared" si="22"/>
        <v>2020</v>
      </c>
      <c r="AB250" s="22">
        <f t="shared" si="23"/>
        <v>2020</v>
      </c>
      <c r="AC250" s="22">
        <f t="shared" si="24"/>
        <v>2020</v>
      </c>
      <c r="AD250" s="25" t="e">
        <f>AND(ROUND(O250,2)=O250,ROUND(P250,2)=P250,OR(AND(O250&lt;&gt;0,L250="п"),AND(P250&lt;&gt;0,L250="ф")),ЕФОРМУЛА(X250),ЕФОРМУЛА(Y250),ЕФОРМУЛА(Z250),ЕФОРМУЛА(AA250),ЕФОРМУЛА(AB250),ЕФОРМУЛА(AC250),NOT(ЕФОРМУЛА(O250)),NOT(ЕФОРМУЛА(P250)),M250&lt;&gt;0,N250&lt;&gt;0,OR(YEAR(M250=#REF!),YEAR(M250=#REF!),YEAR(M250=#REF!)),OR(YEAR(N250=#REF!),YEAR(N250=#REF!),YEAR(N250=#REF!)),OR(AND(A250="20. Выдача займов по договору № 1 (в кэш-пул ПАО «Газпром»)",H250="КЭШ-ПУЛ"),AND(A250&lt;&gt;"20. Выдача займов по договору № 1 (в кэш-пул ПАО «Газпром»)",H250&lt;&gt;"КЭШ-ПУЛ")))</f>
        <v>#REF!</v>
      </c>
    </row>
    <row r="251" spans="1:30" ht="15" customHeight="1" x14ac:dyDescent="0.2">
      <c r="A251" s="27" t="s">
        <v>11</v>
      </c>
      <c r="B251" s="27"/>
      <c r="C251" s="2" t="s">
        <v>19</v>
      </c>
      <c r="D251" s="6" t="s">
        <v>0</v>
      </c>
      <c r="E251" s="7" t="s">
        <v>2</v>
      </c>
      <c r="F251" s="8"/>
      <c r="G251" s="8"/>
      <c r="H251" s="8"/>
      <c r="I251" s="8"/>
      <c r="J251" s="8"/>
      <c r="K251" s="8"/>
      <c r="L251" s="8" t="s">
        <v>26</v>
      </c>
      <c r="M251" s="9">
        <v>43952</v>
      </c>
      <c r="N251" s="9">
        <v>43952</v>
      </c>
      <c r="O251" s="20">
        <v>3000000</v>
      </c>
      <c r="P251" s="20"/>
      <c r="Q251" s="29"/>
      <c r="R251" s="12"/>
      <c r="S251" s="12"/>
      <c r="T251" s="12"/>
      <c r="U251" s="12"/>
      <c r="X251" s="22" t="e">
        <f>IF(B251="",VLOOKUP(A251,#REF!,2,FALSE),B251)</f>
        <v>#REF!</v>
      </c>
      <c r="Y251" s="22">
        <f t="shared" si="20"/>
        <v>5</v>
      </c>
      <c r="Z251" s="22">
        <f t="shared" si="21"/>
        <v>5</v>
      </c>
      <c r="AA251" s="22">
        <f t="shared" si="22"/>
        <v>2020</v>
      </c>
      <c r="AB251" s="22">
        <f t="shared" si="23"/>
        <v>2020</v>
      </c>
      <c r="AC251" s="22">
        <f t="shared" si="24"/>
        <v>2020</v>
      </c>
      <c r="AD251" s="25" t="e">
        <f>AND(ROUND(O251,2)=O251,ROUND(P251,2)=P251,OR(AND(O251&lt;&gt;0,L251="п"),AND(P251&lt;&gt;0,L251="ф")),ЕФОРМУЛА(X251),ЕФОРМУЛА(Y251),ЕФОРМУЛА(Z251),ЕФОРМУЛА(AA251),ЕФОРМУЛА(AB251),ЕФОРМУЛА(AC251),NOT(ЕФОРМУЛА(O251)),NOT(ЕФОРМУЛА(P251)),M251&lt;&gt;0,N251&lt;&gt;0,OR(YEAR(M251=#REF!),YEAR(M251=#REF!),YEAR(M251=#REF!)),OR(YEAR(N251=#REF!),YEAR(N251=#REF!),YEAR(N251=#REF!)),OR(AND(A251="20. Выдача займов по договору № 1 (в кэш-пул ПАО «Газпром»)",H251="КЭШ-ПУЛ"),AND(A251&lt;&gt;"20. Выдача займов по договору № 1 (в кэш-пул ПАО «Газпром»)",H251&lt;&gt;"КЭШ-ПУЛ")))</f>
        <v>#REF!</v>
      </c>
    </row>
    <row r="252" spans="1:30" ht="12.75" customHeight="1" x14ac:dyDescent="0.2">
      <c r="A252" s="8" t="s">
        <v>59</v>
      </c>
      <c r="B252" s="8"/>
      <c r="C252" s="2" t="s">
        <v>19</v>
      </c>
      <c r="D252" s="6" t="s">
        <v>3</v>
      </c>
      <c r="E252" s="7" t="s">
        <v>2</v>
      </c>
      <c r="F252" s="8"/>
      <c r="G252" s="8"/>
      <c r="H252" s="8"/>
      <c r="I252" s="8"/>
      <c r="J252" s="8"/>
      <c r="K252" s="8"/>
      <c r="L252" s="8" t="s">
        <v>26</v>
      </c>
      <c r="M252" s="9">
        <v>43952</v>
      </c>
      <c r="N252" s="9">
        <v>43952</v>
      </c>
      <c r="O252" s="20">
        <v>24440000</v>
      </c>
      <c r="P252" s="20"/>
      <c r="Q252" s="11"/>
      <c r="R252" s="11"/>
      <c r="S252" s="11"/>
      <c r="T252" s="11"/>
      <c r="U252" s="11"/>
      <c r="X252" s="22" t="e">
        <f>IF(B252="",VLOOKUP(A252,#REF!,2,FALSE),B252)</f>
        <v>#REF!</v>
      </c>
      <c r="Y252" s="22">
        <f t="shared" si="20"/>
        <v>5</v>
      </c>
      <c r="Z252" s="22">
        <f t="shared" si="21"/>
        <v>5</v>
      </c>
      <c r="AA252" s="22">
        <f t="shared" si="22"/>
        <v>2020</v>
      </c>
      <c r="AB252" s="22">
        <f t="shared" si="23"/>
        <v>2020</v>
      </c>
      <c r="AC252" s="22">
        <f t="shared" si="24"/>
        <v>2020</v>
      </c>
      <c r="AD252" s="25" t="e">
        <f>AND(ROUND(O252,2)=O252,ROUND(P252,2)=P252,OR(AND(O252&lt;&gt;0,L252="п"),AND(P252&lt;&gt;0,L252="ф")),ЕФОРМУЛА(X252),ЕФОРМУЛА(Y252),ЕФОРМУЛА(Z252),ЕФОРМУЛА(AA252),ЕФОРМУЛА(AB252),ЕФОРМУЛА(AC252),NOT(ЕФОРМУЛА(O252)),NOT(ЕФОРМУЛА(P252)),M252&lt;&gt;0,N252&lt;&gt;0,OR(YEAR(M252=#REF!),YEAR(M252=#REF!),YEAR(M252=#REF!)),OR(YEAR(N252=#REF!),YEAR(N252=#REF!),YEAR(N252=#REF!)),OR(AND(A252="20. Выдача займов по договору № 1 (в кэш-пул ПАО «Газпром»)",H252="КЭШ-ПУЛ"),AND(A252&lt;&gt;"20. Выдача займов по договору № 1 (в кэш-пул ПАО «Газпром»)",H252&lt;&gt;"КЭШ-ПУЛ")))</f>
        <v>#REF!</v>
      </c>
    </row>
    <row r="253" spans="1:30" ht="12.75" customHeight="1" x14ac:dyDescent="0.2">
      <c r="A253" s="27" t="s">
        <v>15</v>
      </c>
      <c r="B253" s="27"/>
      <c r="C253" s="2" t="s">
        <v>19</v>
      </c>
      <c r="D253" s="6" t="s">
        <v>0</v>
      </c>
      <c r="E253" s="7" t="s">
        <v>2</v>
      </c>
      <c r="F253" s="8"/>
      <c r="G253" s="8"/>
      <c r="H253" s="8"/>
      <c r="I253" s="8"/>
      <c r="J253" s="8"/>
      <c r="K253" s="8"/>
      <c r="L253" s="8" t="s">
        <v>26</v>
      </c>
      <c r="M253" s="9">
        <v>43952</v>
      </c>
      <c r="N253" s="9">
        <v>43952</v>
      </c>
      <c r="O253" s="20">
        <v>160000000</v>
      </c>
      <c r="P253" s="20"/>
      <c r="Q253" s="11"/>
      <c r="R253" s="11"/>
      <c r="S253" s="11"/>
      <c r="T253" s="11"/>
      <c r="U253" s="11"/>
      <c r="X253" s="22" t="e">
        <f>IF(B253="",VLOOKUP(A253,#REF!,2,FALSE),B253)</f>
        <v>#REF!</v>
      </c>
      <c r="Y253" s="22">
        <f t="shared" si="20"/>
        <v>5</v>
      </c>
      <c r="Z253" s="22">
        <f t="shared" si="21"/>
        <v>5</v>
      </c>
      <c r="AA253" s="22">
        <f t="shared" si="22"/>
        <v>2020</v>
      </c>
      <c r="AB253" s="22">
        <f t="shared" si="23"/>
        <v>2020</v>
      </c>
      <c r="AC253" s="22">
        <f t="shared" si="24"/>
        <v>2020</v>
      </c>
      <c r="AD253" s="25" t="e">
        <f>AND(ROUND(O253,2)=O253,ROUND(P253,2)=P253,OR(AND(O253&lt;&gt;0,L253="п"),AND(P253&lt;&gt;0,L253="ф")),ЕФОРМУЛА(X253),ЕФОРМУЛА(Y253),ЕФОРМУЛА(Z253),ЕФОРМУЛА(AA253),ЕФОРМУЛА(AB253),ЕФОРМУЛА(AC253),NOT(ЕФОРМУЛА(O253)),NOT(ЕФОРМУЛА(P253)),M253&lt;&gt;0,N253&lt;&gt;0,OR(YEAR(M253=#REF!),YEAR(M253=#REF!),YEAR(M253=#REF!)),OR(YEAR(N253=#REF!),YEAR(N253=#REF!),YEAR(N253=#REF!)),OR(AND(A253="20. Выдача займов по договору № 1 (в кэш-пул ПАО «Газпром»)",H253="КЭШ-ПУЛ"),AND(A253&lt;&gt;"20. Выдача займов по договору № 1 (в кэш-пул ПАО «Газпром»)",H253&lt;&gt;"КЭШ-ПУЛ")))</f>
        <v>#REF!</v>
      </c>
    </row>
    <row r="254" spans="1:30" ht="15" customHeight="1" x14ac:dyDescent="0.2">
      <c r="A254" s="27" t="s">
        <v>16</v>
      </c>
      <c r="B254" s="27"/>
      <c r="C254" s="2" t="s">
        <v>20</v>
      </c>
      <c r="D254" s="6"/>
      <c r="E254" s="7" t="s">
        <v>2</v>
      </c>
      <c r="F254" s="8"/>
      <c r="G254" s="8"/>
      <c r="H254" s="8"/>
      <c r="I254" s="8"/>
      <c r="J254" s="8"/>
      <c r="K254" s="8"/>
      <c r="L254" s="8" t="s">
        <v>26</v>
      </c>
      <c r="M254" s="9">
        <v>43952</v>
      </c>
      <c r="N254" s="9">
        <v>43952</v>
      </c>
      <c r="O254" s="20">
        <v>292490000</v>
      </c>
      <c r="P254" s="20"/>
      <c r="Q254" s="11"/>
      <c r="R254" s="11"/>
      <c r="S254" s="11"/>
      <c r="T254" s="11"/>
      <c r="U254" s="11"/>
      <c r="X254" s="22" t="e">
        <f>IF(B254="",VLOOKUP(A254,#REF!,2,FALSE),B254)</f>
        <v>#REF!</v>
      </c>
      <c r="Y254" s="22">
        <f t="shared" si="20"/>
        <v>5</v>
      </c>
      <c r="Z254" s="22">
        <f t="shared" si="21"/>
        <v>5</v>
      </c>
      <c r="AA254" s="22">
        <f t="shared" si="22"/>
        <v>2020</v>
      </c>
      <c r="AB254" s="22">
        <f t="shared" si="23"/>
        <v>2020</v>
      </c>
      <c r="AC254" s="22">
        <f t="shared" si="24"/>
        <v>2020</v>
      </c>
      <c r="AD254" s="25" t="e">
        <f>AND(ROUND(O254,2)=O254,ROUND(P254,2)=P254,OR(AND(O254&lt;&gt;0,L254="п"),AND(P254&lt;&gt;0,L254="ф")),ЕФОРМУЛА(X254),ЕФОРМУЛА(Y254),ЕФОРМУЛА(Z254),ЕФОРМУЛА(AA254),ЕФОРМУЛА(AB254),ЕФОРМУЛА(AC254),NOT(ЕФОРМУЛА(O254)),NOT(ЕФОРМУЛА(P254)),M254&lt;&gt;0,N254&lt;&gt;0,OR(YEAR(M254=#REF!),YEAR(M254=#REF!),YEAR(M254=#REF!)),OR(YEAR(N254=#REF!),YEAR(N254=#REF!),YEAR(N254=#REF!)),OR(AND(A254="20. Выдача займов по договору № 1 (в кэш-пул ПАО «Газпром»)",H254="КЭШ-ПУЛ"),AND(A254&lt;&gt;"20. Выдача займов по договору № 1 (в кэш-пул ПАО «Газпром»)",H254&lt;&gt;"КЭШ-ПУЛ")))</f>
        <v>#REF!</v>
      </c>
    </row>
    <row r="255" spans="1:30" ht="12.6" customHeight="1" x14ac:dyDescent="0.2">
      <c r="A255" s="27" t="s">
        <v>60</v>
      </c>
      <c r="B255" s="27"/>
      <c r="C255" s="2" t="s">
        <v>20</v>
      </c>
      <c r="D255" s="6"/>
      <c r="E255" s="7" t="s">
        <v>2</v>
      </c>
      <c r="F255" s="8"/>
      <c r="G255" s="8"/>
      <c r="H255" s="8"/>
      <c r="I255" s="8"/>
      <c r="J255" s="8"/>
      <c r="K255" s="8"/>
      <c r="L255" s="8" t="s">
        <v>26</v>
      </c>
      <c r="M255" s="9">
        <v>43952</v>
      </c>
      <c r="N255" s="9">
        <v>43952</v>
      </c>
      <c r="O255" s="20">
        <v>3166000</v>
      </c>
      <c r="P255" s="20"/>
      <c r="Q255" s="11"/>
      <c r="R255" s="11"/>
      <c r="S255" s="11"/>
      <c r="T255" s="11"/>
      <c r="U255" s="11"/>
      <c r="X255" s="22" t="e">
        <f>IF(B255="",VLOOKUP(A255,#REF!,2,FALSE),B255)</f>
        <v>#REF!</v>
      </c>
      <c r="Y255" s="22">
        <f t="shared" si="20"/>
        <v>5</v>
      </c>
      <c r="Z255" s="22">
        <f t="shared" si="21"/>
        <v>5</v>
      </c>
      <c r="AA255" s="22">
        <f t="shared" si="22"/>
        <v>2020</v>
      </c>
      <c r="AB255" s="22">
        <f t="shared" si="23"/>
        <v>2020</v>
      </c>
      <c r="AC255" s="22">
        <f t="shared" si="24"/>
        <v>2020</v>
      </c>
      <c r="AD255" s="25" t="e">
        <f>AND(ROUND(O255,2)=O255,ROUND(P255,2)=P255,OR(AND(O255&lt;&gt;0,L255="п"),AND(P255&lt;&gt;0,L255="ф")),ЕФОРМУЛА(X255),ЕФОРМУЛА(Y255),ЕФОРМУЛА(Z255),ЕФОРМУЛА(AA255),ЕФОРМУЛА(AB255),ЕФОРМУЛА(AC255),NOT(ЕФОРМУЛА(O255)),NOT(ЕФОРМУЛА(P255)),M255&lt;&gt;0,N255&lt;&gt;0,OR(YEAR(M255=#REF!),YEAR(M255=#REF!),YEAR(M255=#REF!)),OR(YEAR(N255=#REF!),YEAR(N255=#REF!),YEAR(N255=#REF!)),OR(AND(A255="20. Выдача займов по договору № 1 (в кэш-пул ПАО «Газпром»)",H255="КЭШ-ПУЛ"),AND(A255&lt;&gt;"20. Выдача займов по договору № 1 (в кэш-пул ПАО «Газпром»)",H255&lt;&gt;"КЭШ-ПУЛ")))</f>
        <v>#REF!</v>
      </c>
    </row>
    <row r="256" spans="1:30" ht="12.6" customHeight="1" x14ac:dyDescent="0.2">
      <c r="A256" s="27"/>
      <c r="B256" s="27" t="s">
        <v>45</v>
      </c>
      <c r="C256" s="2" t="s">
        <v>20</v>
      </c>
      <c r="D256" s="6"/>
      <c r="E256" s="7" t="s">
        <v>2</v>
      </c>
      <c r="F256" s="8"/>
      <c r="G256" s="8"/>
      <c r="H256" s="8"/>
      <c r="I256" s="8"/>
      <c r="J256" s="8"/>
      <c r="K256" s="8"/>
      <c r="L256" s="8" t="s">
        <v>26</v>
      </c>
      <c r="M256" s="9">
        <v>43952</v>
      </c>
      <c r="N256" s="9">
        <v>43952</v>
      </c>
      <c r="O256" s="20">
        <v>2673000</v>
      </c>
      <c r="P256" s="20"/>
      <c r="Q256" s="12"/>
      <c r="R256" s="12"/>
      <c r="S256" s="12"/>
      <c r="T256" s="12"/>
      <c r="U256" s="12"/>
      <c r="X256" s="22" t="str">
        <f>IF(B256="",VLOOKUP(A256,#REF!,2,FALSE),B256)</f>
        <v>10.2. Услуги авиатранспорта</v>
      </c>
      <c r="Y256" s="22">
        <f t="shared" si="20"/>
        <v>5</v>
      </c>
      <c r="Z256" s="22">
        <f t="shared" si="21"/>
        <v>5</v>
      </c>
      <c r="AA256" s="22">
        <f t="shared" si="22"/>
        <v>2020</v>
      </c>
      <c r="AB256" s="22">
        <f t="shared" si="23"/>
        <v>2020</v>
      </c>
      <c r="AC256" s="22">
        <f t="shared" si="24"/>
        <v>2020</v>
      </c>
      <c r="AD256" s="25" t="e">
        <f>AND(ROUND(O256,2)=O256,ROUND(P256,2)=P256,OR(AND(O256&lt;&gt;0,L256="п"),AND(P256&lt;&gt;0,L256="ф")),ЕФОРМУЛА(X256),ЕФОРМУЛА(Y256),ЕФОРМУЛА(Z256),ЕФОРМУЛА(AA256),ЕФОРМУЛА(AB256),ЕФОРМУЛА(AC256),NOT(ЕФОРМУЛА(O256)),NOT(ЕФОРМУЛА(P256)),M256&lt;&gt;0,N256&lt;&gt;0,OR(YEAR(M256=#REF!),YEAR(M256=#REF!),YEAR(M256=#REF!)),OR(YEAR(N256=#REF!),YEAR(N256=#REF!),YEAR(N256=#REF!)),OR(AND(A256="20. Выдача займов по договору № 1 (в кэш-пул ПАО «Газпром»)",H256="КЭШ-ПУЛ"),AND(A256&lt;&gt;"20. Выдача займов по договору № 1 (в кэш-пул ПАО «Газпром»)",H256&lt;&gt;"КЭШ-ПУЛ")))</f>
        <v>#REF!</v>
      </c>
    </row>
    <row r="257" spans="1:37" ht="12.75" customHeight="1" x14ac:dyDescent="0.2">
      <c r="A257" s="27" t="s">
        <v>12</v>
      </c>
      <c r="B257" s="27"/>
      <c r="C257" s="2" t="s">
        <v>20</v>
      </c>
      <c r="D257" s="6"/>
      <c r="E257" s="7" t="s">
        <v>2</v>
      </c>
      <c r="F257" s="8"/>
      <c r="G257" s="8"/>
      <c r="H257" s="8"/>
      <c r="I257" s="8"/>
      <c r="J257" s="8"/>
      <c r="K257" s="8"/>
      <c r="L257" s="8" t="s">
        <v>26</v>
      </c>
      <c r="M257" s="9">
        <v>43952</v>
      </c>
      <c r="N257" s="9">
        <v>43952</v>
      </c>
      <c r="O257" s="20">
        <v>563597000</v>
      </c>
      <c r="P257" s="20"/>
      <c r="Q257" s="10"/>
      <c r="R257" s="10"/>
      <c r="S257" s="10"/>
      <c r="T257" s="10"/>
      <c r="U257" s="10"/>
      <c r="X257" s="22" t="e">
        <f>IF(B257="",VLOOKUP(A257,#REF!,2,FALSE),B257)</f>
        <v>#REF!</v>
      </c>
      <c r="Y257" s="22">
        <f t="shared" si="20"/>
        <v>5</v>
      </c>
      <c r="Z257" s="22">
        <f t="shared" si="21"/>
        <v>5</v>
      </c>
      <c r="AA257" s="22">
        <f t="shared" si="22"/>
        <v>2020</v>
      </c>
      <c r="AB257" s="22">
        <f t="shared" si="23"/>
        <v>2020</v>
      </c>
      <c r="AC257" s="22">
        <f t="shared" si="24"/>
        <v>2020</v>
      </c>
      <c r="AD257" s="25" t="e">
        <f>AND(ROUND(O257,2)=O257,ROUND(P257,2)=P257,OR(AND(O257&lt;&gt;0,L257="п"),AND(P257&lt;&gt;0,L257="ф")),ЕФОРМУЛА(X257),ЕФОРМУЛА(Y257),ЕФОРМУЛА(Z257),ЕФОРМУЛА(AA257),ЕФОРМУЛА(AB257),ЕФОРМУЛА(AC257),NOT(ЕФОРМУЛА(O257)),NOT(ЕФОРМУЛА(P257)),M257&lt;&gt;0,N257&lt;&gt;0,OR(YEAR(M257=#REF!),YEAR(M257=#REF!),YEAR(M257=#REF!)),OR(YEAR(N257=#REF!),YEAR(N257=#REF!),YEAR(N257=#REF!)),OR(AND(A257="20. Выдача займов по договору № 1 (в кэш-пул ПАО «Газпром»)",H257="КЭШ-ПУЛ"),AND(A257&lt;&gt;"20. Выдача займов по договору № 1 (в кэш-пул ПАО «Газпром»)",H257&lt;&gt;"КЭШ-ПУЛ")))</f>
        <v>#REF!</v>
      </c>
    </row>
    <row r="258" spans="1:37" ht="12.6" customHeight="1" x14ac:dyDescent="0.2">
      <c r="A258" s="27" t="s">
        <v>63</v>
      </c>
      <c r="B258" s="27"/>
      <c r="C258" s="2" t="s">
        <v>20</v>
      </c>
      <c r="D258" s="6"/>
      <c r="E258" s="7" t="s">
        <v>2</v>
      </c>
      <c r="F258" s="8"/>
      <c r="G258" s="8"/>
      <c r="H258" s="8"/>
      <c r="I258" s="8"/>
      <c r="J258" s="8"/>
      <c r="K258" s="8"/>
      <c r="L258" s="8" t="s">
        <v>26</v>
      </c>
      <c r="M258" s="9">
        <v>43952</v>
      </c>
      <c r="N258" s="9">
        <v>43952</v>
      </c>
      <c r="O258" s="20">
        <v>152662000</v>
      </c>
      <c r="P258" s="20"/>
      <c r="Q258" s="10"/>
      <c r="R258" s="10"/>
      <c r="S258" s="10"/>
      <c r="T258" s="10"/>
      <c r="U258" s="10"/>
      <c r="X258" s="22" t="e">
        <f>IF(B258="",VLOOKUP(A258,#REF!,2,FALSE),B258)</f>
        <v>#REF!</v>
      </c>
      <c r="Y258" s="22">
        <f t="shared" si="20"/>
        <v>5</v>
      </c>
      <c r="Z258" s="22">
        <f t="shared" si="21"/>
        <v>5</v>
      </c>
      <c r="AA258" s="22">
        <f t="shared" si="22"/>
        <v>2020</v>
      </c>
      <c r="AB258" s="22">
        <f t="shared" si="23"/>
        <v>2020</v>
      </c>
      <c r="AC258" s="22">
        <f t="shared" si="24"/>
        <v>2020</v>
      </c>
      <c r="AD258" s="25" t="e">
        <f>AND(ROUND(O258,2)=O258,ROUND(P258,2)=P258,OR(AND(O258&lt;&gt;0,L258="п"),AND(P258&lt;&gt;0,L258="ф")),ЕФОРМУЛА(X258),ЕФОРМУЛА(Y258),ЕФОРМУЛА(Z258),ЕФОРМУЛА(AA258),ЕФОРМУЛА(AB258),ЕФОРМУЛА(AC258),NOT(ЕФОРМУЛА(O258)),NOT(ЕФОРМУЛА(P258)),M258&lt;&gt;0,N258&lt;&gt;0,OR(YEAR(M258=#REF!),YEAR(M258=#REF!),YEAR(M258=#REF!)),OR(YEAR(N258=#REF!),YEAR(N258=#REF!),YEAR(N258=#REF!)),OR(AND(A258="20. Выдача займов по договору № 1 (в кэш-пул ПАО «Газпром»)",H258="КЭШ-ПУЛ"),AND(A258&lt;&gt;"20. Выдача займов по договору № 1 (в кэш-пул ПАО «Газпром»)",H258&lt;&gt;"КЭШ-ПУЛ")))</f>
        <v>#REF!</v>
      </c>
    </row>
    <row r="259" spans="1:37" ht="12.6" customHeight="1" x14ac:dyDescent="0.2">
      <c r="A259" s="27"/>
      <c r="B259" s="27" t="s">
        <v>44</v>
      </c>
      <c r="C259" s="2" t="s">
        <v>20</v>
      </c>
      <c r="D259" s="6"/>
      <c r="E259" s="7" t="s">
        <v>2</v>
      </c>
      <c r="F259" s="8"/>
      <c r="G259" s="8"/>
      <c r="H259" s="8"/>
      <c r="I259" s="8"/>
      <c r="J259" s="8"/>
      <c r="K259" s="8"/>
      <c r="L259" s="8" t="s">
        <v>26</v>
      </c>
      <c r="M259" s="9">
        <v>43952</v>
      </c>
      <c r="N259" s="9">
        <v>43952</v>
      </c>
      <c r="O259" s="20">
        <v>928000</v>
      </c>
      <c r="P259" s="20"/>
      <c r="Q259" s="12"/>
      <c r="R259" s="12"/>
      <c r="S259" s="12"/>
      <c r="T259" s="12"/>
      <c r="U259" s="12"/>
      <c r="X259" s="22" t="str">
        <f>IF(B259="",VLOOKUP(A259,#REF!,2,FALSE),B259)</f>
        <v>10.1. Услуги автотранспорта</v>
      </c>
      <c r="Y259" s="22">
        <f t="shared" si="20"/>
        <v>5</v>
      </c>
      <c r="Z259" s="22">
        <f t="shared" si="21"/>
        <v>5</v>
      </c>
      <c r="AA259" s="22">
        <f t="shared" si="22"/>
        <v>2020</v>
      </c>
      <c r="AB259" s="22">
        <f t="shared" si="23"/>
        <v>2020</v>
      </c>
      <c r="AC259" s="22">
        <f t="shared" si="24"/>
        <v>2020</v>
      </c>
      <c r="AD259" s="25" t="e">
        <f>AND(ROUND(O259,2)=O259,ROUND(P259,2)=P259,OR(AND(O259&lt;&gt;0,L259="п"),AND(P259&lt;&gt;0,L259="ф")),ЕФОРМУЛА(X259),ЕФОРМУЛА(Y259),ЕФОРМУЛА(Z259),ЕФОРМУЛА(AA259),ЕФОРМУЛА(AB259),ЕФОРМУЛА(AC259),NOT(ЕФОРМУЛА(O259)),NOT(ЕФОРМУЛА(P259)),M259&lt;&gt;0,N259&lt;&gt;0,OR(YEAR(M259=#REF!),YEAR(M259=#REF!),YEAR(M259=#REF!)),OR(YEAR(N259=#REF!),YEAR(N259=#REF!),YEAR(N259=#REF!)),OR(AND(A259="20. Выдача займов по договору № 1 (в кэш-пул ПАО «Газпром»)",H259="КЭШ-ПУЛ"),AND(A259&lt;&gt;"20. Выдача займов по договору № 1 (в кэш-пул ПАО «Газпром»)",H259&lt;&gt;"КЭШ-ПУЛ")))</f>
        <v>#REF!</v>
      </c>
    </row>
    <row r="260" spans="1:37" ht="15" customHeight="1" x14ac:dyDescent="0.2">
      <c r="A260" s="33" t="s">
        <v>40</v>
      </c>
      <c r="B260" s="27" t="s">
        <v>13</v>
      </c>
      <c r="C260" s="2" t="s">
        <v>20</v>
      </c>
      <c r="D260" s="6"/>
      <c r="E260" s="7" t="s">
        <v>2</v>
      </c>
      <c r="F260" s="8"/>
      <c r="G260" s="8"/>
      <c r="H260" s="8"/>
      <c r="I260" s="8"/>
      <c r="J260" s="8"/>
      <c r="K260" s="8"/>
      <c r="L260" s="8" t="s">
        <v>26</v>
      </c>
      <c r="M260" s="9">
        <v>43952</v>
      </c>
      <c r="N260" s="9">
        <v>43952</v>
      </c>
      <c r="O260" s="20">
        <v>78269000</v>
      </c>
      <c r="P260" s="20"/>
      <c r="Q260" s="12" t="s">
        <v>137</v>
      </c>
      <c r="R260" s="12"/>
      <c r="S260" s="12"/>
      <c r="T260" s="12"/>
      <c r="U260" s="12"/>
      <c r="X260" s="22" t="str">
        <f>IF(B260="",VLOOKUP(A260,#REF!,2,FALSE),B260)</f>
        <v>04. Капремонт внешними подрядчиками</v>
      </c>
      <c r="Y260" s="22">
        <f t="shared" ref="Y260:Y323" si="25">MONTH(M260)</f>
        <v>5</v>
      </c>
      <c r="Z260" s="22">
        <f t="shared" ref="Z260:Z323" si="26">MONTH(N260)</f>
        <v>5</v>
      </c>
      <c r="AA260" s="22">
        <f t="shared" ref="AA260:AA323" si="27">YEAR(N260)</f>
        <v>2020</v>
      </c>
      <c r="AB260" s="22">
        <f t="shared" ref="AB260:AB323" si="28">YEAR(M260)</f>
        <v>2020</v>
      </c>
      <c r="AC260" s="22">
        <f t="shared" ref="AC260:AC323" si="29">IF(F260="X",AA260-1,AA260)</f>
        <v>2020</v>
      </c>
      <c r="AD260" s="25" t="e">
        <f>AND(ROUND(O260,2)=O260,ROUND(P260,2)=P260,OR(AND(O260&lt;&gt;0,L260="п"),AND(P260&lt;&gt;0,L260="ф")),ЕФОРМУЛА(X260),ЕФОРМУЛА(Y260),ЕФОРМУЛА(Z260),ЕФОРМУЛА(AA260),ЕФОРМУЛА(AB260),ЕФОРМУЛА(AC260),NOT(ЕФОРМУЛА(O260)),NOT(ЕФОРМУЛА(P260)),M260&lt;&gt;0,N260&lt;&gt;0,OR(YEAR(M260=#REF!),YEAR(M260=#REF!),YEAR(M260=#REF!)),OR(YEAR(N260=#REF!),YEAR(N260=#REF!),YEAR(N260=#REF!)),OR(AND(A260="20. Выдача займов по договору № 1 (в кэш-пул ПАО «Газпром»)",H260="КЭШ-ПУЛ"),AND(A260&lt;&gt;"20. Выдача займов по договору № 1 (в кэш-пул ПАО «Газпром»)",H260&lt;&gt;"КЭШ-ПУЛ")))</f>
        <v>#REF!</v>
      </c>
    </row>
    <row r="261" spans="1:37" ht="15" customHeight="1" x14ac:dyDescent="0.2">
      <c r="A261" s="8" t="s">
        <v>59</v>
      </c>
      <c r="B261" s="8"/>
      <c r="C261" s="2" t="s">
        <v>20</v>
      </c>
      <c r="D261" s="6"/>
      <c r="E261" s="7" t="s">
        <v>2</v>
      </c>
      <c r="F261" s="8"/>
      <c r="G261" s="8"/>
      <c r="H261" s="8"/>
      <c r="I261" s="8"/>
      <c r="J261" s="8"/>
      <c r="K261" s="8"/>
      <c r="L261" s="8" t="s">
        <v>26</v>
      </c>
      <c r="M261" s="9">
        <v>43952</v>
      </c>
      <c r="N261" s="9">
        <v>43952</v>
      </c>
      <c r="O261" s="20">
        <v>201731000</v>
      </c>
      <c r="P261" s="20"/>
      <c r="Q261" s="11"/>
      <c r="R261" s="11"/>
      <c r="S261" s="11"/>
      <c r="T261" s="11"/>
      <c r="U261" s="11"/>
      <c r="X261" s="22" t="e">
        <f>IF(B261="",VLOOKUP(A261,#REF!,2,FALSE),B261)</f>
        <v>#REF!</v>
      </c>
      <c r="Y261" s="22">
        <f t="shared" si="25"/>
        <v>5</v>
      </c>
      <c r="Z261" s="22">
        <f t="shared" si="26"/>
        <v>5</v>
      </c>
      <c r="AA261" s="22">
        <f t="shared" si="27"/>
        <v>2020</v>
      </c>
      <c r="AB261" s="22">
        <f t="shared" si="28"/>
        <v>2020</v>
      </c>
      <c r="AC261" s="22">
        <f t="shared" si="29"/>
        <v>2020</v>
      </c>
      <c r="AD261" s="25" t="e">
        <f>AND(ROUND(O261,2)=O261,ROUND(P261,2)=P261,OR(AND(O261&lt;&gt;0,L261="п"),AND(P261&lt;&gt;0,L261="ф")),ЕФОРМУЛА(X261),ЕФОРМУЛА(Y261),ЕФОРМУЛА(Z261),ЕФОРМУЛА(AA261),ЕФОРМУЛА(AB261),ЕФОРМУЛА(AC261),NOT(ЕФОРМУЛА(O261)),NOT(ЕФОРМУЛА(P261)),M261&lt;&gt;0,N261&lt;&gt;0,OR(YEAR(M261=#REF!),YEAR(M261=#REF!),YEAR(M261=#REF!)),OR(YEAR(N261=#REF!),YEAR(N261=#REF!),YEAR(N261=#REF!)),OR(AND(A261="20. Выдача займов по договору № 1 (в кэш-пул ПАО «Газпром»)",H261="КЭШ-ПУЛ"),AND(A261&lt;&gt;"20. Выдача займов по договору № 1 (в кэш-пул ПАО «Газпром»)",H261&lt;&gt;"КЭШ-ПУЛ")))</f>
        <v>#REF!</v>
      </c>
    </row>
    <row r="262" spans="1:37" ht="12.75" customHeight="1" x14ac:dyDescent="0.2">
      <c r="A262" s="8" t="s">
        <v>8</v>
      </c>
      <c r="B262" s="8"/>
      <c r="C262" s="2" t="s">
        <v>20</v>
      </c>
      <c r="D262" s="6"/>
      <c r="E262" s="7" t="s">
        <v>2</v>
      </c>
      <c r="F262" s="8"/>
      <c r="G262" s="8"/>
      <c r="H262" s="8"/>
      <c r="I262" s="8"/>
      <c r="J262" s="8"/>
      <c r="K262" s="8"/>
      <c r="L262" s="8" t="s">
        <v>26</v>
      </c>
      <c r="M262" s="9">
        <v>43952</v>
      </c>
      <c r="N262" s="9">
        <v>43952</v>
      </c>
      <c r="O262" s="20">
        <v>1681000</v>
      </c>
      <c r="P262" s="20"/>
      <c r="Q262" s="11"/>
      <c r="R262" s="11"/>
      <c r="S262" s="11"/>
      <c r="T262" s="11"/>
      <c r="U262" s="11"/>
      <c r="X262" s="22" t="e">
        <f>IF(B262="",VLOOKUP(A262,#REF!,2,FALSE),B262)</f>
        <v>#REF!</v>
      </c>
      <c r="Y262" s="22">
        <f t="shared" si="25"/>
        <v>5</v>
      </c>
      <c r="Z262" s="22">
        <f t="shared" si="26"/>
        <v>5</v>
      </c>
      <c r="AA262" s="22">
        <f t="shared" si="27"/>
        <v>2020</v>
      </c>
      <c r="AB262" s="22">
        <f t="shared" si="28"/>
        <v>2020</v>
      </c>
      <c r="AC262" s="22">
        <f t="shared" si="29"/>
        <v>2020</v>
      </c>
      <c r="AD262" s="25" t="e">
        <f>AND(ROUND(O262,2)=O262,ROUND(P262,2)=P262,OR(AND(O262&lt;&gt;0,L262="п"),AND(P262&lt;&gt;0,L262="ф")),ЕФОРМУЛА(X262),ЕФОРМУЛА(Y262),ЕФОРМУЛА(Z262),ЕФОРМУЛА(AA262),ЕФОРМУЛА(AB262),ЕФОРМУЛА(AC262),NOT(ЕФОРМУЛА(O262)),NOT(ЕФОРМУЛА(P262)),M262&lt;&gt;0,N262&lt;&gt;0,OR(YEAR(M262=#REF!),YEAR(M262=#REF!),YEAR(M262=#REF!)),OR(YEAR(N262=#REF!),YEAR(N262=#REF!),YEAR(N262=#REF!)),OR(AND(A262="20. Выдача займов по договору № 1 (в кэш-пул ПАО «Газпром»)",H262="КЭШ-ПУЛ"),AND(A262&lt;&gt;"20. Выдача займов по договору № 1 (в кэш-пул ПАО «Газпром»)",H262&lt;&gt;"КЭШ-ПУЛ")))</f>
        <v>#REF!</v>
      </c>
    </row>
    <row r="263" spans="1:37" ht="13.5" customHeight="1" x14ac:dyDescent="0.2">
      <c r="A263" s="8" t="s">
        <v>42</v>
      </c>
      <c r="B263" s="8"/>
      <c r="C263" s="2" t="s">
        <v>20</v>
      </c>
      <c r="D263" s="6"/>
      <c r="E263" s="7" t="s">
        <v>2</v>
      </c>
      <c r="F263" s="8"/>
      <c r="G263" s="8"/>
      <c r="H263" s="8"/>
      <c r="I263" s="8"/>
      <c r="J263" s="8"/>
      <c r="K263" s="8"/>
      <c r="L263" s="8" t="s">
        <v>26</v>
      </c>
      <c r="M263" s="9">
        <v>43952</v>
      </c>
      <c r="N263" s="9">
        <v>43952</v>
      </c>
      <c r="O263" s="20">
        <v>19396000</v>
      </c>
      <c r="P263" s="20"/>
      <c r="Q263" s="11"/>
      <c r="R263" s="11"/>
      <c r="S263" s="11"/>
      <c r="T263" s="11"/>
      <c r="U263" s="11"/>
      <c r="X263" s="22" t="e">
        <f>IF(B263="",VLOOKUP(A263,#REF!,2,FALSE),B263)</f>
        <v>#REF!</v>
      </c>
      <c r="Y263" s="22">
        <f t="shared" si="25"/>
        <v>5</v>
      </c>
      <c r="Z263" s="22">
        <f t="shared" si="26"/>
        <v>5</v>
      </c>
      <c r="AA263" s="22">
        <f t="shared" si="27"/>
        <v>2020</v>
      </c>
      <c r="AB263" s="22">
        <f t="shared" si="28"/>
        <v>2020</v>
      </c>
      <c r="AC263" s="22">
        <f t="shared" si="29"/>
        <v>2020</v>
      </c>
      <c r="AD263" s="25" t="e">
        <f>AND(ROUND(O263,2)=O263,ROUND(P263,2)=P263,OR(AND(O263&lt;&gt;0,L263="п"),AND(P263&lt;&gt;0,L263="ф")),ЕФОРМУЛА(X263),ЕФОРМУЛА(Y263),ЕФОРМУЛА(Z263),ЕФОРМУЛА(AA263),ЕФОРМУЛА(AB263),ЕФОРМУЛА(AC263),NOT(ЕФОРМУЛА(O263)),NOT(ЕФОРМУЛА(P263)),M263&lt;&gt;0,N263&lt;&gt;0,OR(YEAR(M263=#REF!),YEAR(M263=#REF!),YEAR(M263=#REF!)),OR(YEAR(N263=#REF!),YEAR(N263=#REF!),YEAR(N263=#REF!)),OR(AND(A263="20. Выдача займов по договору № 1 (в кэш-пул ПАО «Газпром»)",H263="КЭШ-ПУЛ"),AND(A263&lt;&gt;"20. Выдача займов по договору № 1 (в кэш-пул ПАО «Газпром»)",H263&lt;&gt;"КЭШ-ПУЛ")))</f>
        <v>#REF!</v>
      </c>
    </row>
    <row r="264" spans="1:37" ht="12.75" customHeight="1" x14ac:dyDescent="0.2">
      <c r="A264" s="8" t="s">
        <v>41</v>
      </c>
      <c r="B264" s="8"/>
      <c r="C264" s="2" t="s">
        <v>20</v>
      </c>
      <c r="D264" s="6"/>
      <c r="E264" s="7" t="s">
        <v>2</v>
      </c>
      <c r="F264" s="8"/>
      <c r="G264" s="8"/>
      <c r="H264" s="8"/>
      <c r="I264" s="8"/>
      <c r="J264" s="8"/>
      <c r="K264" s="8"/>
      <c r="L264" s="8" t="s">
        <v>26</v>
      </c>
      <c r="M264" s="9">
        <v>43952</v>
      </c>
      <c r="N264" s="9">
        <v>43952</v>
      </c>
      <c r="O264" s="20">
        <v>82275000</v>
      </c>
      <c r="P264" s="20"/>
      <c r="Q264" s="11"/>
      <c r="R264" s="11"/>
      <c r="S264" s="11"/>
      <c r="T264" s="11"/>
      <c r="U264" s="11"/>
      <c r="X264" s="22" t="e">
        <f>IF(B264="",VLOOKUP(A264,#REF!,2,FALSE),B264)</f>
        <v>#REF!</v>
      </c>
      <c r="Y264" s="22">
        <f t="shared" si="25"/>
        <v>5</v>
      </c>
      <c r="Z264" s="22">
        <f t="shared" si="26"/>
        <v>5</v>
      </c>
      <c r="AA264" s="22">
        <f t="shared" si="27"/>
        <v>2020</v>
      </c>
      <c r="AB264" s="22">
        <f t="shared" si="28"/>
        <v>2020</v>
      </c>
      <c r="AC264" s="22">
        <f t="shared" si="29"/>
        <v>2020</v>
      </c>
      <c r="AD264" s="25" t="e">
        <f>AND(ROUND(O264,2)=O264,ROUND(P264,2)=P264,OR(AND(O264&lt;&gt;0,L264="п"),AND(P264&lt;&gt;0,L264="ф")),ЕФОРМУЛА(X264),ЕФОРМУЛА(Y264),ЕФОРМУЛА(Z264),ЕФОРМУЛА(AA264),ЕФОРМУЛА(AB264),ЕФОРМУЛА(AC264),NOT(ЕФОРМУЛА(O264)),NOT(ЕФОРМУЛА(P264)),M264&lt;&gt;0,N264&lt;&gt;0,OR(YEAR(M264=#REF!),YEAR(M264=#REF!),YEAR(M264=#REF!)),OR(YEAR(N264=#REF!),YEAR(N264=#REF!),YEAR(N264=#REF!)),OR(AND(A264="20. Выдача займов по договору № 1 (в кэш-пул ПАО «Газпром»)",H264="КЭШ-ПУЛ"),AND(A264&lt;&gt;"20. Выдача займов по договору № 1 (в кэш-пул ПАО «Газпром»)",H264&lt;&gt;"КЭШ-ПУЛ")))</f>
        <v>#REF!</v>
      </c>
    </row>
    <row r="265" spans="1:37" ht="17.25" customHeight="1" x14ac:dyDescent="0.2">
      <c r="A265" s="8"/>
      <c r="B265" s="8" t="s">
        <v>9</v>
      </c>
      <c r="C265" s="2" t="s">
        <v>20</v>
      </c>
      <c r="D265" s="6"/>
      <c r="E265" s="7" t="s">
        <v>2</v>
      </c>
      <c r="F265" s="8"/>
      <c r="G265" s="8"/>
      <c r="H265" s="8"/>
      <c r="I265" s="8"/>
      <c r="J265" s="8"/>
      <c r="K265" s="8"/>
      <c r="L265" s="8" t="s">
        <v>26</v>
      </c>
      <c r="M265" s="9">
        <v>43952</v>
      </c>
      <c r="N265" s="9">
        <v>43952</v>
      </c>
      <c r="O265" s="20">
        <v>18873000</v>
      </c>
      <c r="P265" s="20"/>
      <c r="Q265" s="11"/>
      <c r="R265" s="11"/>
      <c r="S265" s="11"/>
      <c r="T265" s="11"/>
      <c r="U265" s="11"/>
      <c r="X265" s="22" t="str">
        <f>IF(B265="",VLOOKUP(A265,#REF!,2,FALSE),B265)</f>
        <v>12. Страхование</v>
      </c>
      <c r="Y265" s="22">
        <f t="shared" si="25"/>
        <v>5</v>
      </c>
      <c r="Z265" s="22">
        <f t="shared" si="26"/>
        <v>5</v>
      </c>
      <c r="AA265" s="22">
        <f t="shared" si="27"/>
        <v>2020</v>
      </c>
      <c r="AB265" s="22">
        <f t="shared" si="28"/>
        <v>2020</v>
      </c>
      <c r="AC265" s="22">
        <f t="shared" si="29"/>
        <v>2020</v>
      </c>
      <c r="AD265" s="25" t="e">
        <f>AND(ROUND(O265,2)=O265,ROUND(P265,2)=P265,OR(AND(O265&lt;&gt;0,L265="п"),AND(P265&lt;&gt;0,L265="ф")),ЕФОРМУЛА(X265),ЕФОРМУЛА(Y265),ЕФОРМУЛА(Z265),ЕФОРМУЛА(AA265),ЕФОРМУЛА(AB265),ЕФОРМУЛА(AC265),NOT(ЕФОРМУЛА(O265)),NOT(ЕФОРМУЛА(P265)),M265&lt;&gt;0,N265&lt;&gt;0,OR(YEAR(M265=#REF!),YEAR(M265=#REF!),YEAR(M265=#REF!)),OR(YEAR(N265=#REF!),YEAR(N265=#REF!),YEAR(N265=#REF!)),OR(AND(A265="20. Выдача займов по договору № 1 (в кэш-пул ПАО «Газпром»)",H265="КЭШ-ПУЛ"),AND(A265&lt;&gt;"20. Выдача займов по договору № 1 (в кэш-пул ПАО «Газпром»)",H265&lt;&gt;"КЭШ-ПУЛ")))</f>
        <v>#REF!</v>
      </c>
    </row>
    <row r="266" spans="1:37" ht="15" customHeight="1" x14ac:dyDescent="0.2">
      <c r="A266" s="2" t="s">
        <v>48</v>
      </c>
      <c r="C266" s="2" t="s">
        <v>20</v>
      </c>
      <c r="E266" s="7" t="s">
        <v>2</v>
      </c>
      <c r="L266" s="8" t="s">
        <v>26</v>
      </c>
      <c r="M266" s="9">
        <v>43952</v>
      </c>
      <c r="N266" s="9">
        <v>43952</v>
      </c>
      <c r="O266" s="21">
        <v>16716000</v>
      </c>
      <c r="Q266" s="32" t="s">
        <v>136</v>
      </c>
      <c r="R266" s="32"/>
      <c r="S266" s="32"/>
      <c r="T266" s="32"/>
      <c r="U266" s="32"/>
      <c r="X266" s="22" t="e">
        <f>IF(B266="",VLOOKUP(A266,#REF!,2,FALSE),B266)</f>
        <v>#REF!</v>
      </c>
      <c r="Y266" s="22">
        <f t="shared" si="25"/>
        <v>5</v>
      </c>
      <c r="Z266" s="22">
        <f t="shared" si="26"/>
        <v>5</v>
      </c>
      <c r="AA266" s="22">
        <f t="shared" si="27"/>
        <v>2020</v>
      </c>
      <c r="AB266" s="22">
        <f t="shared" si="28"/>
        <v>2020</v>
      </c>
      <c r="AC266" s="22">
        <f t="shared" si="29"/>
        <v>2020</v>
      </c>
      <c r="AD266" s="25" t="e">
        <f>AND(ROUND(O266,2)=O266,ROUND(P266,2)=P266,OR(AND(O266&lt;&gt;0,L266="п"),AND(P266&lt;&gt;0,L266="ф")),ЕФОРМУЛА(X266),ЕФОРМУЛА(Y266),ЕФОРМУЛА(Z266),ЕФОРМУЛА(AA266),ЕФОРМУЛА(AB266),ЕФОРМУЛА(AC266),NOT(ЕФОРМУЛА(O266)),NOT(ЕФОРМУЛА(P266)),M266&lt;&gt;0,N266&lt;&gt;0,OR(YEAR(M266=#REF!),YEAR(M266=#REF!),YEAR(M266=#REF!)),OR(YEAR(N266=#REF!),YEAR(N266=#REF!),YEAR(N266=#REF!)),OR(AND(A266="20. Выдача займов по договору № 1 (в кэш-пул ПАО «Газпром»)",H266="КЭШ-ПУЛ"),AND(A266&lt;&gt;"20. Выдача займов по договору № 1 (в кэш-пул ПАО «Газпром»)",H266&lt;&gt;"КЭШ-ПУЛ")))</f>
        <v>#REF!</v>
      </c>
    </row>
    <row r="267" spans="1:37" ht="15" customHeight="1" x14ac:dyDescent="0.2">
      <c r="A267" s="2" t="s">
        <v>48</v>
      </c>
      <c r="C267" s="2" t="s">
        <v>20</v>
      </c>
      <c r="E267" s="7" t="s">
        <v>2</v>
      </c>
      <c r="L267" s="8" t="s">
        <v>27</v>
      </c>
      <c r="M267" s="9">
        <v>43952</v>
      </c>
      <c r="N267" s="9">
        <v>43952</v>
      </c>
      <c r="P267" s="21">
        <v>6457000</v>
      </c>
      <c r="Q267" s="32" t="s">
        <v>136</v>
      </c>
      <c r="R267" s="32"/>
      <c r="S267" s="32"/>
      <c r="T267" s="32"/>
      <c r="U267" s="32"/>
      <c r="X267" s="22" t="e">
        <f>IF(B267="",VLOOKUP(A267,#REF!,2,FALSE),B267)</f>
        <v>#REF!</v>
      </c>
      <c r="Y267" s="22">
        <f t="shared" si="25"/>
        <v>5</v>
      </c>
      <c r="Z267" s="22">
        <f t="shared" si="26"/>
        <v>5</v>
      </c>
      <c r="AA267" s="22">
        <f t="shared" si="27"/>
        <v>2020</v>
      </c>
      <c r="AB267" s="22">
        <f t="shared" si="28"/>
        <v>2020</v>
      </c>
      <c r="AC267" s="22">
        <f t="shared" si="29"/>
        <v>2020</v>
      </c>
      <c r="AD267" s="25" t="e">
        <f>AND(ROUND(O267,2)=O267,ROUND(P267,2)=P267,OR(AND(O267&lt;&gt;0,L267="п"),AND(P267&lt;&gt;0,L267="ф")),ЕФОРМУЛА(X267),ЕФОРМУЛА(Y267),ЕФОРМУЛА(Z267),ЕФОРМУЛА(AA267),ЕФОРМУЛА(AB267),ЕФОРМУЛА(AC267),NOT(ЕФОРМУЛА(O267)),NOT(ЕФОРМУЛА(P267)),M267&lt;&gt;0,N267&lt;&gt;0,OR(YEAR(M267=#REF!),YEAR(M267=#REF!),YEAR(M267=#REF!)),OR(YEAR(N267=#REF!),YEAR(N267=#REF!),YEAR(N267=#REF!)),OR(AND(A267="20. Выдача займов по договору № 1 (в кэш-пул ПАО «Газпром»)",H267="КЭШ-ПУЛ"),AND(A267&lt;&gt;"20. Выдача займов по договору № 1 (в кэш-пул ПАО «Газпром»)",H267&lt;&gt;"КЭШ-ПУЛ")))</f>
        <v>#REF!</v>
      </c>
    </row>
    <row r="268" spans="1:37" s="28" customFormat="1" ht="26.25" customHeight="1" x14ac:dyDescent="0.2">
      <c r="A268" s="2" t="s">
        <v>50</v>
      </c>
      <c r="B268" s="2"/>
      <c r="C268" s="2" t="s">
        <v>20</v>
      </c>
      <c r="D268" s="2"/>
      <c r="E268" s="7" t="s">
        <v>2</v>
      </c>
      <c r="F268" s="2"/>
      <c r="G268" s="2"/>
      <c r="H268" s="2"/>
      <c r="I268" s="2"/>
      <c r="J268" s="2"/>
      <c r="K268" s="2"/>
      <c r="L268" s="8" t="s">
        <v>26</v>
      </c>
      <c r="M268" s="9">
        <v>43952</v>
      </c>
      <c r="N268" s="9">
        <v>43952</v>
      </c>
      <c r="O268" s="21">
        <v>4016000</v>
      </c>
      <c r="P268" s="21"/>
      <c r="Q268" s="13"/>
      <c r="R268" s="13"/>
      <c r="S268" s="13"/>
      <c r="T268" s="13"/>
      <c r="U268" s="13"/>
      <c r="V268" s="1"/>
      <c r="W268" s="1"/>
      <c r="X268" s="22" t="e">
        <f>IF(B268="",VLOOKUP(A268,#REF!,2,FALSE),B268)</f>
        <v>#REF!</v>
      </c>
      <c r="Y268" s="22">
        <f t="shared" si="25"/>
        <v>5</v>
      </c>
      <c r="Z268" s="22">
        <f t="shared" si="26"/>
        <v>5</v>
      </c>
      <c r="AA268" s="22">
        <f t="shared" si="27"/>
        <v>2020</v>
      </c>
      <c r="AB268" s="22">
        <f t="shared" si="28"/>
        <v>2020</v>
      </c>
      <c r="AC268" s="22">
        <f t="shared" si="29"/>
        <v>2020</v>
      </c>
      <c r="AD268" s="25" t="e">
        <f>AND(ROUND(O268,2)=O268,ROUND(P268,2)=P268,OR(AND(O268&lt;&gt;0,L268="п"),AND(P268&lt;&gt;0,L268="ф")),ЕФОРМУЛА(X268),ЕФОРМУЛА(Y268),ЕФОРМУЛА(Z268),ЕФОРМУЛА(AA268),ЕФОРМУЛА(AB268),ЕФОРМУЛА(AC268),NOT(ЕФОРМУЛА(O268)),NOT(ЕФОРМУЛА(P268)),M268&lt;&gt;0,N268&lt;&gt;0,OR(YEAR(M268=#REF!),YEAR(M268=#REF!),YEAR(M268=#REF!)),OR(YEAR(N268=#REF!),YEAR(N268=#REF!),YEAR(N268=#REF!)),OR(AND(A268="20. Выдача займов по договору № 1 (в кэш-пул ПАО «Газпром»)",H268="КЭШ-ПУЛ"),AND(A268&lt;&gt;"20. Выдача займов по договору № 1 (в кэш-пул ПАО «Газпром»)",H268&lt;&gt;"КЭШ-ПУЛ")))</f>
        <v>#REF!</v>
      </c>
      <c r="AE268" s="1"/>
      <c r="AF268" s="1"/>
      <c r="AG268" s="1"/>
      <c r="AH268" s="1"/>
      <c r="AI268" s="1"/>
      <c r="AJ268" s="1"/>
      <c r="AK268" s="1"/>
    </row>
    <row r="269" spans="1:37" ht="0.75" customHeight="1" x14ac:dyDescent="0.2">
      <c r="A269" s="2" t="s">
        <v>50</v>
      </c>
      <c r="C269" s="2" t="s">
        <v>20</v>
      </c>
      <c r="E269" s="7" t="s">
        <v>2</v>
      </c>
      <c r="L269" s="8" t="s">
        <v>27</v>
      </c>
      <c r="M269" s="9">
        <v>43952</v>
      </c>
      <c r="N269" s="9">
        <v>43952</v>
      </c>
      <c r="P269" s="21">
        <v>330000</v>
      </c>
      <c r="X269" s="22" t="e">
        <f>IF(B269="",VLOOKUP(A269,#REF!,2,FALSE),B269)</f>
        <v>#REF!</v>
      </c>
      <c r="Y269" s="22">
        <f t="shared" si="25"/>
        <v>5</v>
      </c>
      <c r="Z269" s="22">
        <f t="shared" si="26"/>
        <v>5</v>
      </c>
      <c r="AA269" s="22">
        <f t="shared" si="27"/>
        <v>2020</v>
      </c>
      <c r="AB269" s="22">
        <f t="shared" si="28"/>
        <v>2020</v>
      </c>
      <c r="AC269" s="22">
        <f t="shared" si="29"/>
        <v>2020</v>
      </c>
      <c r="AD269" s="25" t="e">
        <f>AND(ROUND(O269,2)=O269,ROUND(P269,2)=P269,OR(AND(O269&lt;&gt;0,L269="п"),AND(P269&lt;&gt;0,L269="ф")),ЕФОРМУЛА(X269),ЕФОРМУЛА(Y269),ЕФОРМУЛА(Z269),ЕФОРМУЛА(AA269),ЕФОРМУЛА(AB269),ЕФОРМУЛА(AC269),NOT(ЕФОРМУЛА(O269)),NOT(ЕФОРМУЛА(P269)),M269&lt;&gt;0,N269&lt;&gt;0,OR(YEAR(M269=#REF!),YEAR(M269=#REF!),YEAR(M269=#REF!)),OR(YEAR(N269=#REF!),YEAR(N269=#REF!),YEAR(N269=#REF!)),OR(AND(A269="20. Выдача займов по договору № 1 (в кэш-пул ПАО «Газпром»)",H269="КЭШ-ПУЛ"),AND(A269&lt;&gt;"20. Выдача займов по договору № 1 (в кэш-пул ПАО «Газпром»)",H269&lt;&gt;"КЭШ-ПУЛ")))</f>
        <v>#REF!</v>
      </c>
    </row>
    <row r="270" spans="1:37" ht="15" customHeight="1" x14ac:dyDescent="0.2">
      <c r="A270" s="2" t="s">
        <v>52</v>
      </c>
      <c r="C270" s="2" t="s">
        <v>20</v>
      </c>
      <c r="E270" s="7" t="s">
        <v>2</v>
      </c>
      <c r="L270" s="8" t="s">
        <v>26</v>
      </c>
      <c r="M270" s="9">
        <v>43952</v>
      </c>
      <c r="N270" s="9">
        <v>43952</v>
      </c>
      <c r="O270" s="21">
        <v>42880000</v>
      </c>
      <c r="Q270" s="13" t="s">
        <v>138</v>
      </c>
      <c r="X270" s="22" t="e">
        <f>IF(B270="",VLOOKUP(A270,#REF!,2,FALSE),B270)</f>
        <v>#REF!</v>
      </c>
      <c r="Y270" s="22">
        <f t="shared" si="25"/>
        <v>5</v>
      </c>
      <c r="Z270" s="22">
        <f t="shared" si="26"/>
        <v>5</v>
      </c>
      <c r="AA270" s="22">
        <f t="shared" si="27"/>
        <v>2020</v>
      </c>
      <c r="AB270" s="22">
        <f t="shared" si="28"/>
        <v>2020</v>
      </c>
      <c r="AC270" s="22">
        <f t="shared" si="29"/>
        <v>2020</v>
      </c>
      <c r="AD270" s="25" t="e">
        <f>AND(ROUND(O270,2)=O270,ROUND(P270,2)=P270,OR(AND(O270&lt;&gt;0,L270="п"),AND(P270&lt;&gt;0,L270="ф")),ЕФОРМУЛА(X270),ЕФОРМУЛА(Y270),ЕФОРМУЛА(Z270),ЕФОРМУЛА(AA270),ЕФОРМУЛА(AB270),ЕФОРМУЛА(AC270),NOT(ЕФОРМУЛА(O270)),NOT(ЕФОРМУЛА(P270)),M270&lt;&gt;0,N270&lt;&gt;0,OR(YEAR(M270=#REF!),YEAR(M270=#REF!),YEAR(M270=#REF!)),OR(YEAR(N270=#REF!),YEAR(N270=#REF!),YEAR(N270=#REF!)),OR(AND(A270="20. Выдача займов по договору № 1 (в кэш-пул ПАО «Газпром»)",H270="КЭШ-ПУЛ"),AND(A270&lt;&gt;"20. Выдача займов по договору № 1 (в кэш-пул ПАО «Газпром»)",H270&lt;&gt;"КЭШ-ПУЛ")))</f>
        <v>#REF!</v>
      </c>
    </row>
    <row r="271" spans="1:37" ht="15" customHeight="1" x14ac:dyDescent="0.2">
      <c r="A271" s="2" t="s">
        <v>52</v>
      </c>
      <c r="C271" s="2" t="s">
        <v>20</v>
      </c>
      <c r="E271" s="7" t="s">
        <v>2</v>
      </c>
      <c r="L271" s="8" t="s">
        <v>27</v>
      </c>
      <c r="M271" s="9">
        <v>43952</v>
      </c>
      <c r="N271" s="9">
        <v>43952</v>
      </c>
      <c r="P271" s="21">
        <v>80837000</v>
      </c>
      <c r="Q271" s="13" t="s">
        <v>139</v>
      </c>
      <c r="X271" s="22" t="e">
        <f>IF(B271="",VLOOKUP(A271,#REF!,2,FALSE),B271)</f>
        <v>#REF!</v>
      </c>
      <c r="Y271" s="22">
        <f t="shared" si="25"/>
        <v>5</v>
      </c>
      <c r="Z271" s="22">
        <f t="shared" si="26"/>
        <v>5</v>
      </c>
      <c r="AA271" s="22">
        <f t="shared" si="27"/>
        <v>2020</v>
      </c>
      <c r="AB271" s="22">
        <f t="shared" si="28"/>
        <v>2020</v>
      </c>
      <c r="AC271" s="22">
        <f t="shared" si="29"/>
        <v>2020</v>
      </c>
      <c r="AD271" s="25" t="e">
        <f>AND(ROUND(O271,2)=O271,ROUND(P271,2)=P271,OR(AND(O271&lt;&gt;0,L271="п"),AND(P271&lt;&gt;0,L271="ф")),ЕФОРМУЛА(X271),ЕФОРМУЛА(Y271),ЕФОРМУЛА(Z271),ЕФОРМУЛА(AA271),ЕФОРМУЛА(AB271),ЕФОРМУЛА(AC271),NOT(ЕФОРМУЛА(O271)),NOT(ЕФОРМУЛА(P271)),M271&lt;&gt;0,N271&lt;&gt;0,OR(YEAR(M271=#REF!),YEAR(M271=#REF!),YEAR(M271=#REF!)),OR(YEAR(N271=#REF!),YEAR(N271=#REF!),YEAR(N271=#REF!)),OR(AND(A271="20. Выдача займов по договору № 1 (в кэш-пул ПАО «Газпром»)",H271="КЭШ-ПУЛ"),AND(A271&lt;&gt;"20. Выдача займов по договору № 1 (в кэш-пул ПАО «Газпром»)",H271&lt;&gt;"КЭШ-ПУЛ")))</f>
        <v>#REF!</v>
      </c>
    </row>
    <row r="272" spans="1:37" ht="15" customHeight="1" x14ac:dyDescent="0.2">
      <c r="A272" s="27" t="s">
        <v>16</v>
      </c>
      <c r="B272" s="27"/>
      <c r="C272" s="2" t="s">
        <v>20</v>
      </c>
      <c r="D272" s="6"/>
      <c r="E272" s="7" t="s">
        <v>2</v>
      </c>
      <c r="F272" s="8"/>
      <c r="G272" s="8"/>
      <c r="H272" s="8"/>
      <c r="I272" s="8"/>
      <c r="J272" s="8"/>
      <c r="K272" s="8"/>
      <c r="L272" s="8" t="s">
        <v>27</v>
      </c>
      <c r="M272" s="9">
        <v>43952</v>
      </c>
      <c r="N272" s="9">
        <v>43952</v>
      </c>
      <c r="O272" s="20"/>
      <c r="P272" s="20">
        <v>203197000</v>
      </c>
      <c r="Q272" s="11"/>
      <c r="R272" s="11"/>
      <c r="S272" s="11"/>
      <c r="T272" s="11"/>
      <c r="U272" s="11"/>
      <c r="X272" s="22" t="e">
        <f>IF(B272="",VLOOKUP(A272,#REF!,2,FALSE),B272)</f>
        <v>#REF!</v>
      </c>
      <c r="Y272" s="22">
        <f t="shared" si="25"/>
        <v>5</v>
      </c>
      <c r="Z272" s="22">
        <f t="shared" si="26"/>
        <v>5</v>
      </c>
      <c r="AA272" s="22">
        <f t="shared" si="27"/>
        <v>2020</v>
      </c>
      <c r="AB272" s="22">
        <f t="shared" si="28"/>
        <v>2020</v>
      </c>
      <c r="AC272" s="22">
        <f t="shared" si="29"/>
        <v>2020</v>
      </c>
      <c r="AD272" s="25" t="e">
        <f>AND(ROUND(O272,2)=O272,ROUND(P272,2)=P272,OR(AND(O272&lt;&gt;0,L272="п"),AND(P272&lt;&gt;0,L272="ф")),ЕФОРМУЛА(X272),ЕФОРМУЛА(Y272),ЕФОРМУЛА(Z272),ЕФОРМУЛА(AA272),ЕФОРМУЛА(AB272),ЕФОРМУЛА(AC272),NOT(ЕФОРМУЛА(O272)),NOT(ЕФОРМУЛА(P272)),M272&lt;&gt;0,N272&lt;&gt;0,OR(YEAR(M272=#REF!),YEAR(M272=#REF!),YEAR(M272=#REF!)),OR(YEAR(N272=#REF!),YEAR(N272=#REF!),YEAR(N272=#REF!)),OR(AND(A272="20. Выдача займов по договору № 1 (в кэш-пул ПАО «Газпром»)",H272="КЭШ-ПУЛ"),AND(A272&lt;&gt;"20. Выдача займов по договору № 1 (в кэш-пул ПАО «Газпром»)",H272&lt;&gt;"КЭШ-ПУЛ")))</f>
        <v>#REF!</v>
      </c>
    </row>
    <row r="273" spans="1:37" ht="15" customHeight="1" x14ac:dyDescent="0.2">
      <c r="A273" s="27" t="s">
        <v>15</v>
      </c>
      <c r="B273" s="27"/>
      <c r="C273" s="2" t="s">
        <v>20</v>
      </c>
      <c r="D273" s="6"/>
      <c r="E273" s="7" t="s">
        <v>2</v>
      </c>
      <c r="F273" s="8"/>
      <c r="G273" s="8"/>
      <c r="H273" s="8"/>
      <c r="I273" s="8"/>
      <c r="J273" s="8"/>
      <c r="K273" s="8"/>
      <c r="L273" s="8" t="s">
        <v>26</v>
      </c>
      <c r="M273" s="9">
        <v>43952</v>
      </c>
      <c r="N273" s="9">
        <v>43952</v>
      </c>
      <c r="O273" s="20">
        <v>156263000</v>
      </c>
      <c r="P273" s="20"/>
      <c r="Q273" s="11"/>
      <c r="R273" s="11"/>
      <c r="S273" s="11"/>
      <c r="T273" s="11"/>
      <c r="U273" s="11"/>
      <c r="X273" s="22" t="e">
        <f>IF(B273="",VLOOKUP(A273,#REF!,2,FALSE),B273)</f>
        <v>#REF!</v>
      </c>
      <c r="Y273" s="22">
        <f t="shared" si="25"/>
        <v>5</v>
      </c>
      <c r="Z273" s="22">
        <f t="shared" si="26"/>
        <v>5</v>
      </c>
      <c r="AA273" s="22">
        <f t="shared" si="27"/>
        <v>2020</v>
      </c>
      <c r="AB273" s="22">
        <f t="shared" si="28"/>
        <v>2020</v>
      </c>
      <c r="AC273" s="22">
        <f t="shared" si="29"/>
        <v>2020</v>
      </c>
      <c r="AD273" s="25" t="e">
        <f>AND(ROUND(O273,2)=O273,ROUND(P273,2)=P273,OR(AND(O273&lt;&gt;0,L273="п"),AND(P273&lt;&gt;0,L273="ф")),ЕФОРМУЛА(X273),ЕФОРМУЛА(Y273),ЕФОРМУЛА(Z273),ЕФОРМУЛА(AA273),ЕФОРМУЛА(AB273),ЕФОРМУЛА(AC273),NOT(ЕФОРМУЛА(O273)),NOT(ЕФОРМУЛА(P273)),M273&lt;&gt;0,N273&lt;&gt;0,OR(YEAR(M273=#REF!),YEAR(M273=#REF!),YEAR(M273=#REF!)),OR(YEAR(N273=#REF!),YEAR(N273=#REF!),YEAR(N273=#REF!)),OR(AND(A273="20. Выдача займов по договору № 1 (в кэш-пул ПАО «Газпром»)",H273="КЭШ-ПУЛ"),AND(A273&lt;&gt;"20. Выдача займов по договору № 1 (в кэш-пул ПАО «Газпром»)",H273&lt;&gt;"КЭШ-ПУЛ")))</f>
        <v>#REF!</v>
      </c>
    </row>
    <row r="274" spans="1:37" ht="12.6" customHeight="1" x14ac:dyDescent="0.2">
      <c r="A274" s="27" t="s">
        <v>60</v>
      </c>
      <c r="B274" s="27"/>
      <c r="C274" s="2" t="s">
        <v>20</v>
      </c>
      <c r="D274" s="6"/>
      <c r="E274" s="7" t="s">
        <v>2</v>
      </c>
      <c r="F274" s="8"/>
      <c r="G274" s="8"/>
      <c r="H274" s="8"/>
      <c r="I274" s="8"/>
      <c r="J274" s="8"/>
      <c r="K274" s="8"/>
      <c r="L274" s="8" t="s">
        <v>27</v>
      </c>
      <c r="M274" s="9">
        <v>43952</v>
      </c>
      <c r="N274" s="9">
        <v>43952</v>
      </c>
      <c r="O274" s="20"/>
      <c r="P274" s="20">
        <v>2831000</v>
      </c>
      <c r="Q274" s="11"/>
      <c r="R274" s="11"/>
      <c r="S274" s="11"/>
      <c r="T274" s="11"/>
      <c r="U274" s="11"/>
      <c r="X274" s="22" t="e">
        <f>IF(B274="",VLOOKUP(A274,#REF!,2,FALSE),B274)</f>
        <v>#REF!</v>
      </c>
      <c r="Y274" s="22">
        <f t="shared" si="25"/>
        <v>5</v>
      </c>
      <c r="Z274" s="22">
        <f t="shared" si="26"/>
        <v>5</v>
      </c>
      <c r="AA274" s="22">
        <f t="shared" si="27"/>
        <v>2020</v>
      </c>
      <c r="AB274" s="22">
        <f t="shared" si="28"/>
        <v>2020</v>
      </c>
      <c r="AC274" s="22">
        <f t="shared" si="29"/>
        <v>2020</v>
      </c>
      <c r="AD274" s="25" t="e">
        <f>AND(ROUND(O274,2)=O274,ROUND(P274,2)=P274,OR(AND(O274&lt;&gt;0,L274="п"),AND(P274&lt;&gt;0,L274="ф")),ЕФОРМУЛА(X274),ЕФОРМУЛА(Y274),ЕФОРМУЛА(Z274),ЕФОРМУЛА(AA274),ЕФОРМУЛА(AB274),ЕФОРМУЛА(AC274),NOT(ЕФОРМУЛА(O274)),NOT(ЕФОРМУЛА(P274)),M274&lt;&gt;0,N274&lt;&gt;0,OR(YEAR(M274=#REF!),YEAR(M274=#REF!),YEAR(M274=#REF!)),OR(YEAR(N274=#REF!),YEAR(N274=#REF!),YEAR(N274=#REF!)),OR(AND(A274="20. Выдача займов по договору № 1 (в кэш-пул ПАО «Газпром»)",H274="КЭШ-ПУЛ"),AND(A274&lt;&gt;"20. Выдача займов по договору № 1 (в кэш-пул ПАО «Газпром»)",H274&lt;&gt;"КЭШ-ПУЛ")))</f>
        <v>#REF!</v>
      </c>
    </row>
    <row r="275" spans="1:37" ht="15" customHeight="1" x14ac:dyDescent="0.2">
      <c r="A275" s="27"/>
      <c r="B275" s="27" t="s">
        <v>45</v>
      </c>
      <c r="C275" s="2" t="s">
        <v>20</v>
      </c>
      <c r="D275" s="6"/>
      <c r="E275" s="7" t="s">
        <v>2</v>
      </c>
      <c r="F275" s="8"/>
      <c r="G275" s="8"/>
      <c r="H275" s="8"/>
      <c r="I275" s="8"/>
      <c r="J275" s="8"/>
      <c r="K275" s="8"/>
      <c r="L275" s="8" t="s">
        <v>27</v>
      </c>
      <c r="M275" s="9">
        <v>43952</v>
      </c>
      <c r="N275" s="9">
        <v>43952</v>
      </c>
      <c r="O275" s="20"/>
      <c r="P275" s="20">
        <v>5533000</v>
      </c>
      <c r="Q275" s="12"/>
      <c r="R275" s="12"/>
      <c r="S275" s="12"/>
      <c r="T275" s="12"/>
      <c r="U275" s="12"/>
      <c r="X275" s="22" t="str">
        <f>IF(B275="",VLOOKUP(A275,#REF!,2,FALSE),B275)</f>
        <v>10.2. Услуги авиатранспорта</v>
      </c>
      <c r="Y275" s="22">
        <f t="shared" si="25"/>
        <v>5</v>
      </c>
      <c r="Z275" s="22">
        <f t="shared" si="26"/>
        <v>5</v>
      </c>
      <c r="AA275" s="22">
        <f t="shared" si="27"/>
        <v>2020</v>
      </c>
      <c r="AB275" s="22">
        <f t="shared" si="28"/>
        <v>2020</v>
      </c>
      <c r="AC275" s="22">
        <f t="shared" si="29"/>
        <v>2020</v>
      </c>
      <c r="AD275" s="25" t="e">
        <f>AND(ROUND(O275,2)=O275,ROUND(P275,2)=P275,OR(AND(O275&lt;&gt;0,L275="п"),AND(P275&lt;&gt;0,L275="ф")),ЕФОРМУЛА(X275),ЕФОРМУЛА(Y275),ЕФОРМУЛА(Z275),ЕФОРМУЛА(AA275),ЕФОРМУЛА(AB275),ЕФОРМУЛА(AC275),NOT(ЕФОРМУЛА(O275)),NOT(ЕФОРМУЛА(P275)),M275&lt;&gt;0,N275&lt;&gt;0,OR(YEAR(M275=#REF!),YEAR(M275=#REF!),YEAR(M275=#REF!)),OR(YEAR(N275=#REF!),YEAR(N275=#REF!),YEAR(N275=#REF!)),OR(AND(A275="20. Выдача займов по договору № 1 (в кэш-пул ПАО «Газпром»)",H275="КЭШ-ПУЛ"),AND(A275&lt;&gt;"20. Выдача займов по договору № 1 (в кэш-пул ПАО «Газпром»)",H275&lt;&gt;"КЭШ-ПУЛ")))</f>
        <v>#REF!</v>
      </c>
    </row>
    <row r="276" spans="1:37" ht="12.6" customHeight="1" x14ac:dyDescent="0.2">
      <c r="A276" s="27" t="s">
        <v>12</v>
      </c>
      <c r="B276" s="27"/>
      <c r="C276" s="2" t="s">
        <v>20</v>
      </c>
      <c r="D276" s="6"/>
      <c r="E276" s="7" t="s">
        <v>2</v>
      </c>
      <c r="F276" s="8"/>
      <c r="G276" s="8"/>
      <c r="H276" s="8"/>
      <c r="I276" s="8"/>
      <c r="J276" s="8"/>
      <c r="K276" s="8"/>
      <c r="L276" s="8" t="s">
        <v>27</v>
      </c>
      <c r="M276" s="9">
        <v>43952</v>
      </c>
      <c r="N276" s="9">
        <v>43952</v>
      </c>
      <c r="O276" s="20"/>
      <c r="P276" s="20">
        <v>530195000</v>
      </c>
      <c r="Q276" s="10"/>
      <c r="R276" s="10"/>
      <c r="S276" s="10"/>
      <c r="T276" s="10"/>
      <c r="U276" s="10"/>
      <c r="X276" s="22" t="e">
        <f>IF(B276="",VLOOKUP(A276,#REF!,2,FALSE),B276)</f>
        <v>#REF!</v>
      </c>
      <c r="Y276" s="22">
        <f t="shared" si="25"/>
        <v>5</v>
      </c>
      <c r="Z276" s="22">
        <f t="shared" si="26"/>
        <v>5</v>
      </c>
      <c r="AA276" s="22">
        <f t="shared" si="27"/>
        <v>2020</v>
      </c>
      <c r="AB276" s="22">
        <f t="shared" si="28"/>
        <v>2020</v>
      </c>
      <c r="AC276" s="22">
        <f t="shared" si="29"/>
        <v>2020</v>
      </c>
      <c r="AD276" s="25" t="e">
        <f>AND(ROUND(O276,2)=O276,ROUND(P276,2)=P276,OR(AND(O276&lt;&gt;0,L276="п"),AND(P276&lt;&gt;0,L276="ф")),ЕФОРМУЛА(X276),ЕФОРМУЛА(Y276),ЕФОРМУЛА(Z276),ЕФОРМУЛА(AA276),ЕФОРМУЛА(AB276),ЕФОРМУЛА(AC276),NOT(ЕФОРМУЛА(O276)),NOT(ЕФОРМУЛА(P276)),M276&lt;&gt;0,N276&lt;&gt;0,OR(YEAR(M276=#REF!),YEAR(M276=#REF!),YEAR(M276=#REF!)),OR(YEAR(N276=#REF!),YEAR(N276=#REF!),YEAR(N276=#REF!)),OR(AND(A276="20. Выдача займов по договору № 1 (в кэш-пул ПАО «Газпром»)",H276="КЭШ-ПУЛ"),AND(A276&lt;&gt;"20. Выдача займов по договору № 1 (в кэш-пул ПАО «Газпром»)",H276&lt;&gt;"КЭШ-ПУЛ")))</f>
        <v>#REF!</v>
      </c>
    </row>
    <row r="277" spans="1:37" ht="15" customHeight="1" x14ac:dyDescent="0.2">
      <c r="A277" s="27" t="s">
        <v>63</v>
      </c>
      <c r="B277" s="27"/>
      <c r="C277" s="2" t="s">
        <v>20</v>
      </c>
      <c r="D277" s="6"/>
      <c r="E277" s="7" t="s">
        <v>2</v>
      </c>
      <c r="F277" s="8"/>
      <c r="G277" s="8"/>
      <c r="H277" s="8"/>
      <c r="I277" s="8"/>
      <c r="J277" s="8"/>
      <c r="K277" s="8"/>
      <c r="L277" s="8" t="s">
        <v>27</v>
      </c>
      <c r="M277" s="9">
        <v>43952</v>
      </c>
      <c r="N277" s="9">
        <v>43952</v>
      </c>
      <c r="O277" s="20"/>
      <c r="P277" s="20">
        <v>155254000</v>
      </c>
      <c r="Q277" s="10"/>
      <c r="R277" s="10"/>
      <c r="S277" s="10"/>
      <c r="T277" s="10"/>
      <c r="U277" s="10"/>
      <c r="X277" s="22" t="e">
        <f>IF(B277="",VLOOKUP(A277,#REF!,2,FALSE),B277)</f>
        <v>#REF!</v>
      </c>
      <c r="Y277" s="22">
        <f t="shared" si="25"/>
        <v>5</v>
      </c>
      <c r="Z277" s="22">
        <f t="shared" si="26"/>
        <v>5</v>
      </c>
      <c r="AA277" s="22">
        <f t="shared" si="27"/>
        <v>2020</v>
      </c>
      <c r="AB277" s="22">
        <f t="shared" si="28"/>
        <v>2020</v>
      </c>
      <c r="AC277" s="22">
        <f t="shared" si="29"/>
        <v>2020</v>
      </c>
      <c r="AD277" s="25" t="e">
        <f>AND(ROUND(O277,2)=O277,ROUND(P277,2)=P277,OR(AND(O277&lt;&gt;0,L277="п"),AND(P277&lt;&gt;0,L277="ф")),ЕФОРМУЛА(X277),ЕФОРМУЛА(Y277),ЕФОРМУЛА(Z277),ЕФОРМУЛА(AA277),ЕФОРМУЛА(AB277),ЕФОРМУЛА(AC277),NOT(ЕФОРМУЛА(O277)),NOT(ЕФОРМУЛА(P277)),M277&lt;&gt;0,N277&lt;&gt;0,OR(YEAR(M277=#REF!),YEAR(M277=#REF!),YEAR(M277=#REF!)),OR(YEAR(N277=#REF!),YEAR(N277=#REF!),YEAR(N277=#REF!)),OR(AND(A277="20. Выдача займов по договору № 1 (в кэш-пул ПАО «Газпром»)",H277="КЭШ-ПУЛ"),AND(A277&lt;&gt;"20. Выдача займов по договору № 1 (в кэш-пул ПАО «Газпром»)",H277&lt;&gt;"КЭШ-ПУЛ")))</f>
        <v>#REF!</v>
      </c>
    </row>
    <row r="278" spans="1:37" ht="15" customHeight="1" x14ac:dyDescent="0.2">
      <c r="A278" s="27"/>
      <c r="B278" s="27" t="s">
        <v>44</v>
      </c>
      <c r="C278" s="2" t="s">
        <v>20</v>
      </c>
      <c r="D278" s="6"/>
      <c r="E278" s="7" t="s">
        <v>2</v>
      </c>
      <c r="F278" s="8"/>
      <c r="G278" s="8"/>
      <c r="H278" s="8"/>
      <c r="I278" s="8"/>
      <c r="J278" s="8"/>
      <c r="K278" s="8"/>
      <c r="L278" s="8" t="s">
        <v>27</v>
      </c>
      <c r="M278" s="9">
        <v>43952</v>
      </c>
      <c r="N278" s="9">
        <v>43952</v>
      </c>
      <c r="O278" s="20"/>
      <c r="P278" s="20">
        <v>213000</v>
      </c>
      <c r="Q278" s="12"/>
      <c r="R278" s="12"/>
      <c r="S278" s="12"/>
      <c r="T278" s="12"/>
      <c r="U278" s="12"/>
      <c r="X278" s="22" t="str">
        <f>IF(B278="",VLOOKUP(A278,#REF!,2,FALSE),B278)</f>
        <v>10.1. Услуги автотранспорта</v>
      </c>
      <c r="Y278" s="22">
        <f t="shared" si="25"/>
        <v>5</v>
      </c>
      <c r="Z278" s="22">
        <f t="shared" si="26"/>
        <v>5</v>
      </c>
      <c r="AA278" s="22">
        <f t="shared" si="27"/>
        <v>2020</v>
      </c>
      <c r="AB278" s="22">
        <f t="shared" si="28"/>
        <v>2020</v>
      </c>
      <c r="AC278" s="22">
        <f t="shared" si="29"/>
        <v>2020</v>
      </c>
      <c r="AD278" s="25" t="e">
        <f>AND(ROUND(O278,2)=O278,ROUND(P278,2)=P278,OR(AND(O278&lt;&gt;0,L278="п"),AND(P278&lt;&gt;0,L278="ф")),ЕФОРМУЛА(X278),ЕФОРМУЛА(Y278),ЕФОРМУЛА(Z278),ЕФОРМУЛА(AA278),ЕФОРМУЛА(AB278),ЕФОРМУЛА(AC278),NOT(ЕФОРМУЛА(O278)),NOT(ЕФОРМУЛА(P278)),M278&lt;&gt;0,N278&lt;&gt;0,OR(YEAR(M278=#REF!),YEAR(M278=#REF!),YEAR(M278=#REF!)),OR(YEAR(N278=#REF!),YEAR(N278=#REF!),YEAR(N278=#REF!)),OR(AND(A278="20. Выдача займов по договору № 1 (в кэш-пул ПАО «Газпром»)",H278="КЭШ-ПУЛ"),AND(A278&lt;&gt;"20. Выдача займов по договору № 1 (в кэш-пул ПАО «Газпром»)",H278&lt;&gt;"КЭШ-ПУЛ")))</f>
        <v>#REF!</v>
      </c>
    </row>
    <row r="279" spans="1:37" ht="15" customHeight="1" x14ac:dyDescent="0.2">
      <c r="A279" s="33" t="s">
        <v>40</v>
      </c>
      <c r="B279" s="27" t="s">
        <v>13</v>
      </c>
      <c r="C279" s="2" t="s">
        <v>20</v>
      </c>
      <c r="D279" s="6"/>
      <c r="E279" s="7" t="s">
        <v>2</v>
      </c>
      <c r="F279" s="8"/>
      <c r="G279" s="8"/>
      <c r="H279" s="8"/>
      <c r="I279" s="8"/>
      <c r="J279" s="8"/>
      <c r="K279" s="8"/>
      <c r="L279" s="8" t="s">
        <v>27</v>
      </c>
      <c r="M279" s="9">
        <v>43952</v>
      </c>
      <c r="N279" s="9">
        <v>43952</v>
      </c>
      <c r="O279" s="20"/>
      <c r="P279" s="20">
        <v>76972000</v>
      </c>
      <c r="Q279" s="12" t="s">
        <v>137</v>
      </c>
      <c r="R279" s="12"/>
      <c r="S279" s="12"/>
      <c r="T279" s="12"/>
      <c r="U279" s="12"/>
      <c r="X279" s="22" t="str">
        <f>IF(B279="",VLOOKUP(A279,#REF!,2,FALSE),B279)</f>
        <v>04. Капремонт внешними подрядчиками</v>
      </c>
      <c r="Y279" s="22">
        <f t="shared" si="25"/>
        <v>5</v>
      </c>
      <c r="Z279" s="22">
        <f t="shared" si="26"/>
        <v>5</v>
      </c>
      <c r="AA279" s="22">
        <f t="shared" si="27"/>
        <v>2020</v>
      </c>
      <c r="AB279" s="22">
        <f t="shared" si="28"/>
        <v>2020</v>
      </c>
      <c r="AC279" s="22">
        <f t="shared" si="29"/>
        <v>2020</v>
      </c>
      <c r="AD279" s="25" t="e">
        <f>AND(ROUND(O279,2)=O279,ROUND(P279,2)=P279,OR(AND(O279&lt;&gt;0,L279="п"),AND(P279&lt;&gt;0,L279="ф")),ЕФОРМУЛА(X279),ЕФОРМУЛА(Y279),ЕФОРМУЛА(Z279),ЕФОРМУЛА(AA279),ЕФОРМУЛА(AB279),ЕФОРМУЛА(AC279),NOT(ЕФОРМУЛА(O279)),NOT(ЕФОРМУЛА(P279)),M279&lt;&gt;0,N279&lt;&gt;0,OR(YEAR(M279=#REF!),YEAR(M279=#REF!),YEAR(M279=#REF!)),OR(YEAR(N279=#REF!),YEAR(N279=#REF!),YEAR(N279=#REF!)),OR(AND(A279="20. Выдача займов по договору № 1 (в кэш-пул ПАО «Газпром»)",H279="КЭШ-ПУЛ"),AND(A279&lt;&gt;"20. Выдача займов по договору № 1 (в кэш-пул ПАО «Газпром»)",H279&lt;&gt;"КЭШ-ПУЛ")))</f>
        <v>#REF!</v>
      </c>
    </row>
    <row r="280" spans="1:37" ht="15" customHeight="1" x14ac:dyDescent="0.2">
      <c r="A280" s="8" t="s">
        <v>59</v>
      </c>
      <c r="B280" s="8"/>
      <c r="C280" s="2" t="s">
        <v>20</v>
      </c>
      <c r="D280" s="6"/>
      <c r="E280" s="7" t="s">
        <v>2</v>
      </c>
      <c r="F280" s="8"/>
      <c r="G280" s="8"/>
      <c r="H280" s="8"/>
      <c r="I280" s="8"/>
      <c r="J280" s="8"/>
      <c r="K280" s="8"/>
      <c r="L280" s="8" t="s">
        <v>27</v>
      </c>
      <c r="M280" s="9">
        <v>43952</v>
      </c>
      <c r="N280" s="9">
        <v>43952</v>
      </c>
      <c r="O280" s="20"/>
      <c r="P280" s="20">
        <v>219393000</v>
      </c>
      <c r="Q280" s="11"/>
      <c r="R280" s="11"/>
      <c r="S280" s="11"/>
      <c r="T280" s="11"/>
      <c r="U280" s="11"/>
      <c r="X280" s="22" t="e">
        <f>IF(B280="",VLOOKUP(A280,#REF!,2,FALSE),B280)</f>
        <v>#REF!</v>
      </c>
      <c r="Y280" s="22">
        <f t="shared" si="25"/>
        <v>5</v>
      </c>
      <c r="Z280" s="22">
        <f t="shared" si="26"/>
        <v>5</v>
      </c>
      <c r="AA280" s="22">
        <f t="shared" si="27"/>
        <v>2020</v>
      </c>
      <c r="AB280" s="22">
        <f t="shared" si="28"/>
        <v>2020</v>
      </c>
      <c r="AC280" s="22">
        <f t="shared" si="29"/>
        <v>2020</v>
      </c>
      <c r="AD280" s="25" t="e">
        <f>AND(ROUND(O280,2)=O280,ROUND(P280,2)=P280,OR(AND(O280&lt;&gt;0,L280="п"),AND(P280&lt;&gt;0,L280="ф")),ЕФОРМУЛА(X280),ЕФОРМУЛА(Y280),ЕФОРМУЛА(Z280),ЕФОРМУЛА(AA280),ЕФОРМУЛА(AB280),ЕФОРМУЛА(AC280),NOT(ЕФОРМУЛА(O280)),NOT(ЕФОРМУЛА(P280)),M280&lt;&gt;0,N280&lt;&gt;0,OR(YEAR(M280=#REF!),YEAR(M280=#REF!),YEAR(M280=#REF!)),OR(YEAR(N280=#REF!),YEAR(N280=#REF!),YEAR(N280=#REF!)),OR(AND(A280="20. Выдача займов по договору № 1 (в кэш-пул ПАО «Газпром»)",H280="КЭШ-ПУЛ"),AND(A280&lt;&gt;"20. Выдача займов по договору № 1 (в кэш-пул ПАО «Газпром»)",H280&lt;&gt;"КЭШ-ПУЛ")))</f>
        <v>#REF!</v>
      </c>
    </row>
    <row r="281" spans="1:37" ht="15" customHeight="1" x14ac:dyDescent="0.2">
      <c r="A281" s="8" t="s">
        <v>8</v>
      </c>
      <c r="B281" s="8"/>
      <c r="C281" s="2" t="s">
        <v>20</v>
      </c>
      <c r="D281" s="6"/>
      <c r="E281" s="7" t="s">
        <v>2</v>
      </c>
      <c r="F281" s="8"/>
      <c r="G281" s="8"/>
      <c r="H281" s="8"/>
      <c r="I281" s="8"/>
      <c r="J281" s="8"/>
      <c r="K281" s="8"/>
      <c r="L281" s="8" t="s">
        <v>27</v>
      </c>
      <c r="M281" s="9">
        <v>43952</v>
      </c>
      <c r="N281" s="9">
        <v>43952</v>
      </c>
      <c r="O281" s="20"/>
      <c r="P281" s="20">
        <v>1064000</v>
      </c>
      <c r="Q281" s="11"/>
      <c r="R281" s="11"/>
      <c r="S281" s="11"/>
      <c r="T281" s="11"/>
      <c r="U281" s="11"/>
      <c r="X281" s="22" t="e">
        <f>IF(B281="",VLOOKUP(A281,#REF!,2,FALSE),B281)</f>
        <v>#REF!</v>
      </c>
      <c r="Y281" s="22">
        <f t="shared" si="25"/>
        <v>5</v>
      </c>
      <c r="Z281" s="22">
        <f t="shared" si="26"/>
        <v>5</v>
      </c>
      <c r="AA281" s="22">
        <f t="shared" si="27"/>
        <v>2020</v>
      </c>
      <c r="AB281" s="22">
        <f t="shared" si="28"/>
        <v>2020</v>
      </c>
      <c r="AC281" s="22">
        <f t="shared" si="29"/>
        <v>2020</v>
      </c>
      <c r="AD281" s="25" t="e">
        <f>AND(ROUND(O281,2)=O281,ROUND(P281,2)=P281,OR(AND(O281&lt;&gt;0,L281="п"),AND(P281&lt;&gt;0,L281="ф")),ЕФОРМУЛА(X281),ЕФОРМУЛА(Y281),ЕФОРМУЛА(Z281),ЕФОРМУЛА(AA281),ЕФОРМУЛА(AB281),ЕФОРМУЛА(AC281),NOT(ЕФОРМУЛА(O281)),NOT(ЕФОРМУЛА(P281)),M281&lt;&gt;0,N281&lt;&gt;0,OR(YEAR(M281=#REF!),YEAR(M281=#REF!),YEAR(M281=#REF!)),OR(YEAR(N281=#REF!),YEAR(N281=#REF!),YEAR(N281=#REF!)),OR(AND(A281="20. Выдача займов по договору № 1 (в кэш-пул ПАО «Газпром»)",H281="КЭШ-ПУЛ"),AND(A281&lt;&gt;"20. Выдача займов по договору № 1 (в кэш-пул ПАО «Газпром»)",H281&lt;&gt;"КЭШ-ПУЛ")))</f>
        <v>#REF!</v>
      </c>
    </row>
    <row r="282" spans="1:37" ht="12.6" customHeight="1" x14ac:dyDescent="0.2">
      <c r="A282" s="8" t="s">
        <v>42</v>
      </c>
      <c r="B282" s="8"/>
      <c r="C282" s="2" t="s">
        <v>20</v>
      </c>
      <c r="D282" s="6"/>
      <c r="E282" s="7" t="s">
        <v>2</v>
      </c>
      <c r="F282" s="8"/>
      <c r="G282" s="8"/>
      <c r="H282" s="8"/>
      <c r="I282" s="8"/>
      <c r="J282" s="8"/>
      <c r="K282" s="8"/>
      <c r="L282" s="8" t="s">
        <v>27</v>
      </c>
      <c r="M282" s="9">
        <v>43952</v>
      </c>
      <c r="N282" s="9">
        <v>43952</v>
      </c>
      <c r="O282" s="20"/>
      <c r="P282" s="20">
        <v>9901000</v>
      </c>
      <c r="Q282" s="11"/>
      <c r="R282" s="11"/>
      <c r="S282" s="11"/>
      <c r="T282" s="11"/>
      <c r="U282" s="11"/>
      <c r="X282" s="22" t="e">
        <f>IF(B282="",VLOOKUP(A282,#REF!,2,FALSE),B282)</f>
        <v>#REF!</v>
      </c>
      <c r="Y282" s="22">
        <f t="shared" si="25"/>
        <v>5</v>
      </c>
      <c r="Z282" s="22">
        <f t="shared" si="26"/>
        <v>5</v>
      </c>
      <c r="AA282" s="22">
        <f t="shared" si="27"/>
        <v>2020</v>
      </c>
      <c r="AB282" s="22">
        <f t="shared" si="28"/>
        <v>2020</v>
      </c>
      <c r="AC282" s="22">
        <f t="shared" si="29"/>
        <v>2020</v>
      </c>
      <c r="AD282" s="25" t="e">
        <f>AND(ROUND(O282,2)=O282,ROUND(P282,2)=P282,OR(AND(O282&lt;&gt;0,L282="п"),AND(P282&lt;&gt;0,L282="ф")),ЕФОРМУЛА(X282),ЕФОРМУЛА(Y282),ЕФОРМУЛА(Z282),ЕФОРМУЛА(AA282),ЕФОРМУЛА(AB282),ЕФОРМУЛА(AC282),NOT(ЕФОРМУЛА(O282)),NOT(ЕФОРМУЛА(P282)),M282&lt;&gt;0,N282&lt;&gt;0,OR(YEAR(M282=#REF!),YEAR(M282=#REF!),YEAR(M282=#REF!)),OR(YEAR(N282=#REF!),YEAR(N282=#REF!),YEAR(N282=#REF!)),OR(AND(A282="20. Выдача займов по договору № 1 (в кэш-пул ПАО «Газпром»)",H282="КЭШ-ПУЛ"),AND(A282&lt;&gt;"20. Выдача займов по договору № 1 (в кэш-пул ПАО «Газпром»)",H282&lt;&gt;"КЭШ-ПУЛ")))</f>
        <v>#REF!</v>
      </c>
    </row>
    <row r="283" spans="1:37" ht="12.6" customHeight="1" x14ac:dyDescent="0.2">
      <c r="A283" s="8" t="s">
        <v>41</v>
      </c>
      <c r="B283" s="8"/>
      <c r="C283" s="2" t="s">
        <v>20</v>
      </c>
      <c r="D283" s="6"/>
      <c r="E283" s="7" t="s">
        <v>2</v>
      </c>
      <c r="F283" s="8"/>
      <c r="G283" s="8"/>
      <c r="H283" s="8"/>
      <c r="I283" s="8"/>
      <c r="J283" s="8"/>
      <c r="K283" s="8"/>
      <c r="L283" s="8" t="s">
        <v>27</v>
      </c>
      <c r="M283" s="9">
        <v>43952</v>
      </c>
      <c r="N283" s="9">
        <v>43952</v>
      </c>
      <c r="O283" s="20"/>
      <c r="P283" s="20">
        <v>69258000</v>
      </c>
      <c r="Q283" s="11"/>
      <c r="R283" s="11"/>
      <c r="S283" s="11"/>
      <c r="T283" s="11"/>
      <c r="U283" s="11"/>
      <c r="X283" s="22" t="e">
        <f>IF(B283="",VLOOKUP(A283,#REF!,2,FALSE),B283)</f>
        <v>#REF!</v>
      </c>
      <c r="Y283" s="22">
        <f t="shared" si="25"/>
        <v>5</v>
      </c>
      <c r="Z283" s="22">
        <f t="shared" si="26"/>
        <v>5</v>
      </c>
      <c r="AA283" s="22">
        <f t="shared" si="27"/>
        <v>2020</v>
      </c>
      <c r="AB283" s="22">
        <f t="shared" si="28"/>
        <v>2020</v>
      </c>
      <c r="AC283" s="22">
        <f t="shared" si="29"/>
        <v>2020</v>
      </c>
      <c r="AD283" s="25" t="e">
        <f>AND(ROUND(O283,2)=O283,ROUND(P283,2)=P283,OR(AND(O283&lt;&gt;0,L283="п"),AND(P283&lt;&gt;0,L283="ф")),ЕФОРМУЛА(X283),ЕФОРМУЛА(Y283),ЕФОРМУЛА(Z283),ЕФОРМУЛА(AA283),ЕФОРМУЛА(AB283),ЕФОРМУЛА(AC283),NOT(ЕФОРМУЛА(O283)),NOT(ЕФОРМУЛА(P283)),M283&lt;&gt;0,N283&lt;&gt;0,OR(YEAR(M283=#REF!),YEAR(M283=#REF!),YEAR(M283=#REF!)),OR(YEAR(N283=#REF!),YEAR(N283=#REF!),YEAR(N283=#REF!)),OR(AND(A283="20. Выдача займов по договору № 1 (в кэш-пул ПАО «Газпром»)",H283="КЭШ-ПУЛ"),AND(A283&lt;&gt;"20. Выдача займов по договору № 1 (в кэш-пул ПАО «Газпром»)",H283&lt;&gt;"КЭШ-ПУЛ")))</f>
        <v>#REF!</v>
      </c>
    </row>
    <row r="284" spans="1:37" ht="15" customHeight="1" x14ac:dyDescent="0.2">
      <c r="A284" s="8"/>
      <c r="B284" s="8" t="s">
        <v>9</v>
      </c>
      <c r="C284" s="2" t="s">
        <v>20</v>
      </c>
      <c r="D284" s="6"/>
      <c r="E284" s="7" t="s">
        <v>2</v>
      </c>
      <c r="F284" s="8"/>
      <c r="G284" s="8"/>
      <c r="H284" s="8"/>
      <c r="I284" s="8"/>
      <c r="J284" s="8"/>
      <c r="K284" s="8"/>
      <c r="L284" s="8" t="s">
        <v>27</v>
      </c>
      <c r="M284" s="9">
        <v>43952</v>
      </c>
      <c r="N284" s="9">
        <v>43952</v>
      </c>
      <c r="O284" s="20"/>
      <c r="P284" s="20">
        <v>15725000</v>
      </c>
      <c r="Q284" s="11"/>
      <c r="R284" s="11"/>
      <c r="S284" s="11"/>
      <c r="T284" s="11"/>
      <c r="U284" s="11"/>
      <c r="X284" s="22" t="str">
        <f>IF(B284="",VLOOKUP(A284,#REF!,2,FALSE),B284)</f>
        <v>12. Страхование</v>
      </c>
      <c r="Y284" s="22">
        <f t="shared" si="25"/>
        <v>5</v>
      </c>
      <c r="Z284" s="22">
        <f t="shared" si="26"/>
        <v>5</v>
      </c>
      <c r="AA284" s="22">
        <f t="shared" si="27"/>
        <v>2020</v>
      </c>
      <c r="AB284" s="22">
        <f t="shared" si="28"/>
        <v>2020</v>
      </c>
      <c r="AC284" s="22">
        <f t="shared" si="29"/>
        <v>2020</v>
      </c>
      <c r="AD284" s="25" t="e">
        <f>AND(ROUND(O284,2)=O284,ROUND(P284,2)=P284,OR(AND(O284&lt;&gt;0,L284="п"),AND(P284&lt;&gt;0,L284="ф")),ЕФОРМУЛА(X284),ЕФОРМУЛА(Y284),ЕФОРМУЛА(Z284),ЕФОРМУЛА(AA284),ЕФОРМУЛА(AB284),ЕФОРМУЛА(AC284),NOT(ЕФОРМУЛА(O284)),NOT(ЕФОРМУЛА(P284)),M284&lt;&gt;0,N284&lt;&gt;0,OR(YEAR(M284=#REF!),YEAR(M284=#REF!),YEAR(M284=#REF!)),OR(YEAR(N284=#REF!),YEAR(N284=#REF!),YEAR(N284=#REF!)),OR(AND(A284="20. Выдача займов по договору № 1 (в кэш-пул ПАО «Газпром»)",H284="КЭШ-ПУЛ"),AND(A284&lt;&gt;"20. Выдача займов по договору № 1 (в кэш-пул ПАО «Газпром»)",H284&lt;&gt;"КЭШ-ПУЛ")))</f>
        <v>#REF!</v>
      </c>
    </row>
    <row r="285" spans="1:37" ht="12.6" customHeight="1" x14ac:dyDescent="0.2">
      <c r="A285" s="8" t="s">
        <v>64</v>
      </c>
      <c r="B285" s="8"/>
      <c r="C285" s="2" t="s">
        <v>19</v>
      </c>
      <c r="D285" s="6" t="s">
        <v>0</v>
      </c>
      <c r="E285" s="7" t="s">
        <v>1</v>
      </c>
      <c r="F285" s="8"/>
      <c r="G285" s="8"/>
      <c r="H285" s="8"/>
      <c r="I285" s="8"/>
      <c r="J285" s="8"/>
      <c r="K285" s="8"/>
      <c r="L285" s="8" t="s">
        <v>26</v>
      </c>
      <c r="M285" s="9">
        <v>43951</v>
      </c>
      <c r="N285" s="9">
        <v>43951</v>
      </c>
      <c r="O285" s="20">
        <v>1573070000</v>
      </c>
      <c r="P285" s="20"/>
      <c r="Q285" s="29"/>
      <c r="R285" s="12"/>
      <c r="S285" s="12"/>
      <c r="T285" s="12"/>
      <c r="U285" s="12"/>
      <c r="X285" s="22" t="e">
        <f>IF(B285="",VLOOKUP(A285,#REF!,2,FALSE),B285)</f>
        <v>#REF!</v>
      </c>
      <c r="Y285" s="22">
        <f t="shared" si="25"/>
        <v>4</v>
      </c>
      <c r="Z285" s="22">
        <f t="shared" si="26"/>
        <v>4</v>
      </c>
      <c r="AA285" s="22">
        <f t="shared" si="27"/>
        <v>2020</v>
      </c>
      <c r="AB285" s="22">
        <f t="shared" si="28"/>
        <v>2020</v>
      </c>
      <c r="AC285" s="22">
        <f t="shared" si="29"/>
        <v>2020</v>
      </c>
      <c r="AD285" s="25" t="e">
        <f>AND(ROUND(O285,2)=O285,ROUND(P285,2)=P285,OR(AND(O285&lt;&gt;0,L285="п"),AND(P285&lt;&gt;0,L285="ф")),ЕФОРМУЛА(X285),ЕФОРМУЛА(Y285),ЕФОРМУЛА(Z285),ЕФОРМУЛА(AA285),ЕФОРМУЛА(AB285),ЕФОРМУЛА(AC285),NOT(ЕФОРМУЛА(O285)),NOT(ЕФОРМУЛА(P285)),M285&lt;&gt;0,N285&lt;&gt;0,OR(YEAR(M285=#REF!),YEAR(M285=#REF!),YEAR(M285=#REF!)),OR(YEAR(N285=#REF!),YEAR(N285=#REF!),YEAR(N285=#REF!)),OR(AND(A285="20. Выдача займов по договору № 1 (в кэш-пул ПАО «Газпром»)",H285="КЭШ-ПУЛ"),AND(A285&lt;&gt;"20. Выдача займов по договору № 1 (в кэш-пул ПАО «Газпром»)",H285&lt;&gt;"КЭШ-ПУЛ")))</f>
        <v>#REF!</v>
      </c>
    </row>
    <row r="286" spans="1:37" ht="12.6" customHeight="1" x14ac:dyDescent="0.2">
      <c r="A286" s="8" t="s">
        <v>64</v>
      </c>
      <c r="B286" s="8"/>
      <c r="C286" s="2" t="s">
        <v>19</v>
      </c>
      <c r="D286" s="6" t="s">
        <v>3</v>
      </c>
      <c r="E286" s="7" t="s">
        <v>1</v>
      </c>
      <c r="F286" s="8"/>
      <c r="G286" s="8"/>
      <c r="H286" s="8"/>
      <c r="I286" s="8"/>
      <c r="J286" s="8"/>
      <c r="K286" s="8"/>
      <c r="L286" s="8" t="s">
        <v>26</v>
      </c>
      <c r="M286" s="9">
        <v>43951</v>
      </c>
      <c r="N286" s="9">
        <v>43951</v>
      </c>
      <c r="O286" s="20">
        <v>1900000</v>
      </c>
      <c r="P286" s="20"/>
      <c r="Q286" s="29"/>
      <c r="R286" s="12"/>
      <c r="S286" s="12"/>
      <c r="T286" s="12"/>
      <c r="U286" s="12"/>
      <c r="X286" s="22" t="e">
        <f>IF(B286="",VLOOKUP(A286,#REF!,2,FALSE),B286)</f>
        <v>#REF!</v>
      </c>
      <c r="Y286" s="22">
        <f t="shared" si="25"/>
        <v>4</v>
      </c>
      <c r="Z286" s="22">
        <f t="shared" si="26"/>
        <v>4</v>
      </c>
      <c r="AA286" s="22">
        <f t="shared" si="27"/>
        <v>2020</v>
      </c>
      <c r="AB286" s="22">
        <f t="shared" si="28"/>
        <v>2020</v>
      </c>
      <c r="AC286" s="22">
        <f t="shared" si="29"/>
        <v>2020</v>
      </c>
      <c r="AD286" s="25" t="e">
        <f>AND(ROUND(O286,2)=O286,ROUND(P286,2)=P286,OR(AND(O286&lt;&gt;0,L286="п"),AND(P286&lt;&gt;0,L286="ф")),ЕФОРМУЛА(X286),ЕФОРМУЛА(Y286),ЕФОРМУЛА(Z286),ЕФОРМУЛА(AA286),ЕФОРМУЛА(AB286),ЕФОРМУЛА(AC286),NOT(ЕФОРМУЛА(O286)),NOT(ЕФОРМУЛА(P286)),M286&lt;&gt;0,N286&lt;&gt;0,OR(YEAR(M286=#REF!),YEAR(M286=#REF!),YEAR(M286=#REF!)),OR(YEAR(N286=#REF!),YEAR(N286=#REF!),YEAR(N286=#REF!)),OR(AND(A286="20. Выдача займов по договору № 1 (в кэш-пул ПАО «Газпром»)",H286="КЭШ-ПУЛ"),AND(A286&lt;&gt;"20. Выдача займов по договору № 1 (в кэш-пул ПАО «Газпром»)",H286&lt;&gt;"КЭШ-ПУЛ")))</f>
        <v>#REF!</v>
      </c>
    </row>
    <row r="287" spans="1:37" ht="15" customHeight="1" x14ac:dyDescent="0.2">
      <c r="A287" s="8" t="s">
        <v>100</v>
      </c>
      <c r="B287" s="8"/>
      <c r="C287" s="2" t="s">
        <v>19</v>
      </c>
      <c r="D287" s="6" t="s">
        <v>3</v>
      </c>
      <c r="E287" s="7" t="s">
        <v>1</v>
      </c>
      <c r="F287" s="8"/>
      <c r="G287" s="8"/>
      <c r="H287" s="8"/>
      <c r="I287" s="8"/>
      <c r="J287" s="8"/>
      <c r="K287" s="8"/>
      <c r="L287" s="8" t="s">
        <v>26</v>
      </c>
      <c r="M287" s="9">
        <v>43951</v>
      </c>
      <c r="N287" s="9">
        <v>43951</v>
      </c>
      <c r="O287" s="20">
        <v>20950000</v>
      </c>
      <c r="P287" s="20"/>
      <c r="Q287" s="29"/>
      <c r="R287" s="12"/>
      <c r="S287" s="12"/>
      <c r="T287" s="12"/>
      <c r="U287" s="12"/>
      <c r="X287" s="22" t="e">
        <f>IF(B287="",VLOOKUP(A287,#REF!,2,FALSE),B287)</f>
        <v>#REF!</v>
      </c>
      <c r="Y287" s="22">
        <f t="shared" si="25"/>
        <v>4</v>
      </c>
      <c r="Z287" s="22">
        <f t="shared" si="26"/>
        <v>4</v>
      </c>
      <c r="AA287" s="22">
        <f t="shared" si="27"/>
        <v>2020</v>
      </c>
      <c r="AB287" s="22">
        <f t="shared" si="28"/>
        <v>2020</v>
      </c>
      <c r="AC287" s="22">
        <f t="shared" si="29"/>
        <v>2020</v>
      </c>
      <c r="AD287" s="25" t="e">
        <f>AND(ROUND(O287,2)=O287,ROUND(P287,2)=P287,OR(AND(O287&lt;&gt;0,L287="п"),AND(P287&lt;&gt;0,L287="ф")),ЕФОРМУЛА(X287),ЕФОРМУЛА(Y287),ЕФОРМУЛА(Z287),ЕФОРМУЛА(AA287),ЕФОРМУЛА(AB287),ЕФОРМУЛА(AC287),NOT(ЕФОРМУЛА(O287)),NOT(ЕФОРМУЛА(P287)),M287&lt;&gt;0,N287&lt;&gt;0,OR(YEAR(M287=#REF!),YEAR(M287=#REF!),YEAR(M287=#REF!)),OR(YEAR(N287=#REF!),YEAR(N287=#REF!),YEAR(N287=#REF!)),OR(AND(A287="20. Выдача займов по договору № 1 (в кэш-пул ПАО «Газпром»)",H287="КЭШ-ПУЛ"),AND(A287&lt;&gt;"20. Выдача займов по договору № 1 (в кэш-пул ПАО «Газпром»)",H287&lt;&gt;"КЭШ-ПУЛ")))</f>
        <v>#REF!</v>
      </c>
    </row>
    <row r="288" spans="1:37" s="28" customFormat="1" ht="26.25" customHeight="1" x14ac:dyDescent="0.2">
      <c r="A288" s="27" t="s">
        <v>15</v>
      </c>
      <c r="B288" s="27"/>
      <c r="C288" s="2" t="s">
        <v>20</v>
      </c>
      <c r="D288" s="6"/>
      <c r="E288" s="7" t="s">
        <v>2</v>
      </c>
      <c r="F288" s="8"/>
      <c r="G288" s="8"/>
      <c r="H288" s="8"/>
      <c r="I288" s="8"/>
      <c r="J288" s="8"/>
      <c r="K288" s="8"/>
      <c r="L288" s="8" t="s">
        <v>27</v>
      </c>
      <c r="M288" s="9">
        <v>43952</v>
      </c>
      <c r="N288" s="9">
        <v>43952</v>
      </c>
      <c r="O288" s="20"/>
      <c r="P288" s="20">
        <v>123138000</v>
      </c>
      <c r="Q288" s="11"/>
      <c r="R288" s="11"/>
      <c r="S288" s="11"/>
      <c r="T288" s="11"/>
      <c r="U288" s="11"/>
      <c r="V288" s="1"/>
      <c r="W288" s="1"/>
      <c r="X288" s="22" t="e">
        <f>IF(B288="",VLOOKUP(A288,#REF!,2,FALSE),B288)</f>
        <v>#REF!</v>
      </c>
      <c r="Y288" s="22">
        <f t="shared" si="25"/>
        <v>5</v>
      </c>
      <c r="Z288" s="22">
        <f t="shared" si="26"/>
        <v>5</v>
      </c>
      <c r="AA288" s="22">
        <f t="shared" si="27"/>
        <v>2020</v>
      </c>
      <c r="AB288" s="22">
        <f t="shared" si="28"/>
        <v>2020</v>
      </c>
      <c r="AC288" s="22">
        <f t="shared" si="29"/>
        <v>2020</v>
      </c>
      <c r="AD288" s="25" t="e">
        <f>AND(ROUND(O288,2)=O288,ROUND(P288,2)=P288,OR(AND(O288&lt;&gt;0,L288="п"),AND(P288&lt;&gt;0,L288="ф")),ЕФОРМУЛА(X288),ЕФОРМУЛА(Y288),ЕФОРМУЛА(Z288),ЕФОРМУЛА(AA288),ЕФОРМУЛА(AB288),ЕФОРМУЛА(AC288),NOT(ЕФОРМУЛА(O288)),NOT(ЕФОРМУЛА(P288)),M288&lt;&gt;0,N288&lt;&gt;0,OR(YEAR(M288=#REF!),YEAR(M288=#REF!),YEAR(M288=#REF!)),OR(YEAR(N288=#REF!),YEAR(N288=#REF!),YEAR(N288=#REF!)),OR(AND(A288="20. Выдача займов по договору № 1 (в кэш-пул ПАО «Газпром»)",H288="КЭШ-ПУЛ"),AND(A288&lt;&gt;"20. Выдача займов по договору № 1 (в кэш-пул ПАО «Газпром»)",H288&lt;&gt;"КЭШ-ПУЛ")))</f>
        <v>#REF!</v>
      </c>
      <c r="AE288" s="1"/>
      <c r="AF288" s="1"/>
      <c r="AG288" s="1"/>
      <c r="AH288" s="1"/>
      <c r="AI288" s="1"/>
      <c r="AJ288" s="1"/>
      <c r="AK288" s="1"/>
    </row>
    <row r="289" spans="1:30" ht="13.5" customHeight="1" x14ac:dyDescent="0.2">
      <c r="A289" s="27" t="s">
        <v>59</v>
      </c>
      <c r="B289" s="27"/>
      <c r="C289" s="2" t="s">
        <v>19</v>
      </c>
      <c r="D289" s="6" t="s">
        <v>0</v>
      </c>
      <c r="E289" s="7" t="s">
        <v>2</v>
      </c>
      <c r="F289" s="8"/>
      <c r="G289" s="8"/>
      <c r="H289" s="8"/>
      <c r="I289" s="8"/>
      <c r="J289" s="8"/>
      <c r="K289" s="8"/>
      <c r="L289" s="8" t="s">
        <v>26</v>
      </c>
      <c r="M289" s="9">
        <v>43891</v>
      </c>
      <c r="N289" s="9">
        <v>43922</v>
      </c>
      <c r="O289" s="20">
        <v>242350000</v>
      </c>
      <c r="P289" s="20"/>
      <c r="Q289" s="11" t="s">
        <v>129</v>
      </c>
      <c r="R289" s="11"/>
      <c r="S289" s="11"/>
      <c r="T289" s="11"/>
      <c r="U289" s="11"/>
      <c r="X289" s="22" t="e">
        <f>IF(B289="",VLOOKUP(A289,#REF!,2,FALSE),B289)</f>
        <v>#REF!</v>
      </c>
      <c r="Y289" s="22">
        <f t="shared" si="25"/>
        <v>3</v>
      </c>
      <c r="Z289" s="22">
        <f t="shared" si="26"/>
        <v>4</v>
      </c>
      <c r="AA289" s="22">
        <f t="shared" si="27"/>
        <v>2020</v>
      </c>
      <c r="AB289" s="22">
        <f t="shared" si="28"/>
        <v>2020</v>
      </c>
      <c r="AC289" s="22">
        <f t="shared" si="29"/>
        <v>2020</v>
      </c>
      <c r="AD289" s="25" t="e">
        <f>AND(ROUND(O289,2)=O289,ROUND(P289,2)=P289,OR(AND(O289&lt;&gt;0,L289="п"),AND(P289&lt;&gt;0,L289="ф")),ЕФОРМУЛА(X289),ЕФОРМУЛА(Y289),ЕФОРМУЛА(Z289),ЕФОРМУЛА(AA289),ЕФОРМУЛА(AB289),ЕФОРМУЛА(AC289),NOT(ЕФОРМУЛА(O289)),NOT(ЕФОРМУЛА(P289)),M289&lt;&gt;0,N289&lt;&gt;0,OR(YEAR(M289=#REF!),YEAR(M289=#REF!),YEAR(M289=#REF!)),OR(YEAR(N289=#REF!),YEAR(N289=#REF!),YEAR(N289=#REF!)),OR(AND(A289="20. Выдача займов по договору № 1 (в кэш-пул ПАО «Газпром»)",H289="КЭШ-ПУЛ"),AND(A289&lt;&gt;"20. Выдача займов по договору № 1 (в кэш-пул ПАО «Газпром»)",H289&lt;&gt;"КЭШ-ПУЛ")))</f>
        <v>#REF!</v>
      </c>
    </row>
    <row r="290" spans="1:30" ht="15" customHeight="1" x14ac:dyDescent="0.2">
      <c r="A290" s="27" t="s">
        <v>16</v>
      </c>
      <c r="B290" s="27"/>
      <c r="C290" s="2" t="s">
        <v>19</v>
      </c>
      <c r="D290" s="6" t="s">
        <v>0</v>
      </c>
      <c r="E290" s="7" t="s">
        <v>2</v>
      </c>
      <c r="F290" s="8"/>
      <c r="G290" s="8"/>
      <c r="H290" s="8"/>
      <c r="I290" s="8"/>
      <c r="J290" s="8"/>
      <c r="K290" s="8"/>
      <c r="L290" s="8" t="s">
        <v>26</v>
      </c>
      <c r="M290" s="9">
        <v>43891</v>
      </c>
      <c r="N290" s="9">
        <v>43922</v>
      </c>
      <c r="O290" s="20">
        <v>315380386.25</v>
      </c>
      <c r="P290" s="20"/>
      <c r="Q290" s="11" t="s">
        <v>128</v>
      </c>
      <c r="R290" s="11"/>
      <c r="S290" s="11"/>
      <c r="T290" s="11"/>
      <c r="U290" s="11"/>
      <c r="X290" s="22" t="e">
        <f>IF(B290="",VLOOKUP(A290,#REF!,2,FALSE),B290)</f>
        <v>#REF!</v>
      </c>
      <c r="Y290" s="22">
        <f t="shared" si="25"/>
        <v>3</v>
      </c>
      <c r="Z290" s="22">
        <f t="shared" si="26"/>
        <v>4</v>
      </c>
      <c r="AA290" s="22">
        <f t="shared" si="27"/>
        <v>2020</v>
      </c>
      <c r="AB290" s="22">
        <f t="shared" si="28"/>
        <v>2020</v>
      </c>
      <c r="AC290" s="22">
        <f t="shared" si="29"/>
        <v>2020</v>
      </c>
      <c r="AD290" s="25" t="e">
        <f>AND(ROUND(O290,2)=O290,ROUND(P290,2)=P290,OR(AND(O290&lt;&gt;0,L290="п"),AND(P290&lt;&gt;0,L290="ф")),ЕФОРМУЛА(X290),ЕФОРМУЛА(Y290),ЕФОРМУЛА(Z290),ЕФОРМУЛА(AA290),ЕФОРМУЛА(AB290),ЕФОРМУЛА(AC290),NOT(ЕФОРМУЛА(O290)),NOT(ЕФОРМУЛА(P290)),M290&lt;&gt;0,N290&lt;&gt;0,OR(YEAR(M290=#REF!),YEAR(M290=#REF!),YEAR(M290=#REF!)),OR(YEAR(N290=#REF!),YEAR(N290=#REF!),YEAR(N290=#REF!)),OR(AND(A290="20. Выдача займов по договору № 1 (в кэш-пул ПАО «Газпром»)",H290="КЭШ-ПУЛ"),AND(A290&lt;&gt;"20. Выдача займов по договору № 1 (в кэш-пул ПАО «Газпром»)",H290&lt;&gt;"КЭШ-ПУЛ")))</f>
        <v>#REF!</v>
      </c>
    </row>
    <row r="291" spans="1:30" ht="15" customHeight="1" x14ac:dyDescent="0.2">
      <c r="A291" s="27"/>
      <c r="B291" s="27" t="s">
        <v>62</v>
      </c>
      <c r="C291" s="2" t="s">
        <v>19</v>
      </c>
      <c r="D291" s="6" t="s">
        <v>0</v>
      </c>
      <c r="E291" s="7" t="s">
        <v>2</v>
      </c>
      <c r="F291" s="8"/>
      <c r="G291" s="8"/>
      <c r="H291" s="8"/>
      <c r="I291" s="8"/>
      <c r="J291" s="8"/>
      <c r="K291" s="8"/>
      <c r="L291" s="8" t="s">
        <v>26</v>
      </c>
      <c r="M291" s="9">
        <v>43922</v>
      </c>
      <c r="N291" s="9">
        <v>43922</v>
      </c>
      <c r="O291" s="20">
        <v>175780530.47</v>
      </c>
      <c r="P291" s="20"/>
      <c r="Q291" s="11"/>
      <c r="R291" s="11"/>
      <c r="S291" s="11"/>
      <c r="T291" s="11"/>
      <c r="U291" s="11"/>
      <c r="X291" s="22" t="str">
        <f>IF(B291="",VLOOKUP(A291,#REF!,2,FALSE),B291)</f>
        <v>03. Налоги</v>
      </c>
      <c r="Y291" s="22">
        <f t="shared" si="25"/>
        <v>4</v>
      </c>
      <c r="Z291" s="22">
        <f t="shared" si="26"/>
        <v>4</v>
      </c>
      <c r="AA291" s="22">
        <f t="shared" si="27"/>
        <v>2020</v>
      </c>
      <c r="AB291" s="22">
        <f t="shared" si="28"/>
        <v>2020</v>
      </c>
      <c r="AC291" s="22">
        <f t="shared" si="29"/>
        <v>2020</v>
      </c>
      <c r="AD291" s="25" t="e">
        <f>AND(ROUND(O291,2)=O291,ROUND(P291,2)=P291,OR(AND(O291&lt;&gt;0,L291="п"),AND(P291&lt;&gt;0,L291="ф")),ЕФОРМУЛА(X291),ЕФОРМУЛА(Y291),ЕФОРМУЛА(Z291),ЕФОРМУЛА(AA291),ЕФОРМУЛА(AB291),ЕФОРМУЛА(AC291),NOT(ЕФОРМУЛА(O291)),NOT(ЕФОРМУЛА(P291)),M291&lt;&gt;0,N291&lt;&gt;0,OR(YEAR(M291=#REF!),YEAR(M291=#REF!),YEAR(M291=#REF!)),OR(YEAR(N291=#REF!),YEAR(N291=#REF!),YEAR(N291=#REF!)),OR(AND(A291="20. Выдача займов по договору № 1 (в кэш-пул ПАО «Газпром»)",H291="КЭШ-ПУЛ"),AND(A291&lt;&gt;"20. Выдача займов по договору № 1 (в кэш-пул ПАО «Газпром»)",H291&lt;&gt;"КЭШ-ПУЛ")))</f>
        <v>#REF!</v>
      </c>
    </row>
    <row r="292" spans="1:30" ht="15" customHeight="1" x14ac:dyDescent="0.2">
      <c r="A292" s="27"/>
      <c r="B292" s="27" t="s">
        <v>13</v>
      </c>
      <c r="C292" s="2" t="s">
        <v>19</v>
      </c>
      <c r="D292" s="6" t="s">
        <v>0</v>
      </c>
      <c r="E292" s="7" t="s">
        <v>2</v>
      </c>
      <c r="F292" s="8"/>
      <c r="G292" s="8"/>
      <c r="H292" s="8"/>
      <c r="I292" s="8"/>
      <c r="J292" s="8"/>
      <c r="K292" s="8"/>
      <c r="L292" s="8" t="s">
        <v>26</v>
      </c>
      <c r="M292" s="9">
        <v>43922</v>
      </c>
      <c r="N292" s="9">
        <v>43922</v>
      </c>
      <c r="O292" s="20">
        <v>216800000</v>
      </c>
      <c r="P292" s="20"/>
      <c r="Q292" s="11"/>
      <c r="R292" s="11"/>
      <c r="S292" s="11"/>
      <c r="T292" s="11"/>
      <c r="U292" s="11"/>
      <c r="X292" s="22" t="str">
        <f>IF(B292="",VLOOKUP(A292,#REF!,2,FALSE),B292)</f>
        <v>04. Капремонт внешними подрядчиками</v>
      </c>
      <c r="Y292" s="22">
        <f t="shared" si="25"/>
        <v>4</v>
      </c>
      <c r="Z292" s="22">
        <f t="shared" si="26"/>
        <v>4</v>
      </c>
      <c r="AA292" s="22">
        <f t="shared" si="27"/>
        <v>2020</v>
      </c>
      <c r="AB292" s="22">
        <f t="shared" si="28"/>
        <v>2020</v>
      </c>
      <c r="AC292" s="22">
        <f t="shared" si="29"/>
        <v>2020</v>
      </c>
      <c r="AD292" s="25" t="e">
        <f>AND(ROUND(O292,2)=O292,ROUND(P292,2)=P292,OR(AND(O292&lt;&gt;0,L292="п"),AND(P292&lt;&gt;0,L292="ф")),ЕФОРМУЛА(X292),ЕФОРМУЛА(Y292),ЕФОРМУЛА(Z292),ЕФОРМУЛА(AA292),ЕФОРМУЛА(AB292),ЕФОРМУЛА(AC292),NOT(ЕФОРМУЛА(O292)),NOT(ЕФОРМУЛА(P292)),M292&lt;&gt;0,N292&lt;&gt;0,OR(YEAR(M292=#REF!),YEAR(M292=#REF!),YEAR(M292=#REF!)),OR(YEAR(N292=#REF!),YEAR(N292=#REF!),YEAR(N292=#REF!)),OR(AND(A292="20. Выдача займов по договору № 1 (в кэш-пул ПАО «Газпром»)",H292="КЭШ-ПУЛ"),AND(A292&lt;&gt;"20. Выдача займов по договору № 1 (в кэш-пул ПАО «Газпром»)",H292&lt;&gt;"КЭШ-ПУЛ")))</f>
        <v>#REF!</v>
      </c>
    </row>
    <row r="293" spans="1:30" ht="15" customHeight="1" x14ac:dyDescent="0.2">
      <c r="A293" s="8" t="s">
        <v>59</v>
      </c>
      <c r="B293" s="8"/>
      <c r="C293" s="2" t="s">
        <v>19</v>
      </c>
      <c r="D293" s="6" t="s">
        <v>0</v>
      </c>
      <c r="E293" s="7" t="s">
        <v>2</v>
      </c>
      <c r="F293" s="8"/>
      <c r="G293" s="8"/>
      <c r="H293" s="8"/>
      <c r="I293" s="8"/>
      <c r="J293" s="8"/>
      <c r="K293" s="8"/>
      <c r="L293" s="8" t="s">
        <v>26</v>
      </c>
      <c r="M293" s="9">
        <v>43922</v>
      </c>
      <c r="N293" s="9">
        <v>43922</v>
      </c>
      <c r="O293" s="20">
        <v>240430000</v>
      </c>
      <c r="P293" s="20"/>
      <c r="Q293" s="11"/>
      <c r="R293" s="11"/>
      <c r="S293" s="11"/>
      <c r="T293" s="11"/>
      <c r="U293" s="11"/>
      <c r="X293" s="22" t="e">
        <f>IF(B293="",VLOOKUP(A293,#REF!,2,FALSE),B293)</f>
        <v>#REF!</v>
      </c>
      <c r="Y293" s="22">
        <f t="shared" si="25"/>
        <v>4</v>
      </c>
      <c r="Z293" s="22">
        <f t="shared" si="26"/>
        <v>4</v>
      </c>
      <c r="AA293" s="22">
        <f t="shared" si="27"/>
        <v>2020</v>
      </c>
      <c r="AB293" s="22">
        <f t="shared" si="28"/>
        <v>2020</v>
      </c>
      <c r="AC293" s="22">
        <f t="shared" si="29"/>
        <v>2020</v>
      </c>
      <c r="AD293" s="25" t="e">
        <f>AND(ROUND(O293,2)=O293,ROUND(P293,2)=P293,OR(AND(O293&lt;&gt;0,L293="п"),AND(P293&lt;&gt;0,L293="ф")),ЕФОРМУЛА(X293),ЕФОРМУЛА(Y293),ЕФОРМУЛА(Z293),ЕФОРМУЛА(AA293),ЕФОРМУЛА(AB293),ЕФОРМУЛА(AC293),NOT(ЕФОРМУЛА(O293)),NOT(ЕФОРМУЛА(P293)),M293&lt;&gt;0,N293&lt;&gt;0,OR(YEAR(M293=#REF!),YEAR(M293=#REF!),YEAR(M293=#REF!)),OR(YEAR(N293=#REF!),YEAR(N293=#REF!),YEAR(N293=#REF!)),OR(AND(A293="20. Выдача займов по договору № 1 (в кэш-пул ПАО «Газпром»)",H293="КЭШ-ПУЛ"),AND(A293&lt;&gt;"20. Выдача займов по договору № 1 (в кэш-пул ПАО «Газпром»)",H293&lt;&gt;"КЭШ-ПУЛ")))</f>
        <v>#REF!</v>
      </c>
    </row>
    <row r="294" spans="1:30" ht="15" customHeight="1" x14ac:dyDescent="0.2">
      <c r="A294" s="27" t="s">
        <v>60</v>
      </c>
      <c r="B294" s="27"/>
      <c r="C294" s="2" t="s">
        <v>19</v>
      </c>
      <c r="D294" s="6" t="s">
        <v>0</v>
      </c>
      <c r="E294" s="7" t="s">
        <v>2</v>
      </c>
      <c r="F294" s="8"/>
      <c r="G294" s="8"/>
      <c r="H294" s="8"/>
      <c r="I294" s="8"/>
      <c r="J294" s="8"/>
      <c r="K294" s="8"/>
      <c r="L294" s="8" t="s">
        <v>26</v>
      </c>
      <c r="M294" s="9">
        <v>43922</v>
      </c>
      <c r="N294" s="9">
        <v>43922</v>
      </c>
      <c r="O294" s="20">
        <v>2900000</v>
      </c>
      <c r="P294" s="20"/>
      <c r="Q294" s="11" t="s">
        <v>130</v>
      </c>
      <c r="R294" s="11"/>
      <c r="S294" s="11"/>
      <c r="T294" s="11"/>
      <c r="U294" s="11"/>
      <c r="X294" s="22" t="e">
        <f>IF(B294="",VLOOKUP(A294,#REF!,2,FALSE),B294)</f>
        <v>#REF!</v>
      </c>
      <c r="Y294" s="22">
        <f t="shared" si="25"/>
        <v>4</v>
      </c>
      <c r="Z294" s="22">
        <f t="shared" si="26"/>
        <v>4</v>
      </c>
      <c r="AA294" s="22">
        <f t="shared" si="27"/>
        <v>2020</v>
      </c>
      <c r="AB294" s="22">
        <f t="shared" si="28"/>
        <v>2020</v>
      </c>
      <c r="AC294" s="22">
        <f t="shared" si="29"/>
        <v>2020</v>
      </c>
      <c r="AD294" s="25" t="e">
        <f>AND(ROUND(O294,2)=O294,ROUND(P294,2)=P294,OR(AND(O294&lt;&gt;0,L294="п"),AND(P294&lt;&gt;0,L294="ф")),ЕФОРМУЛА(X294),ЕФОРМУЛА(Y294),ЕФОРМУЛА(Z294),ЕФОРМУЛА(AA294),ЕФОРМУЛА(AB294),ЕФОРМУЛА(AC294),NOT(ЕФОРМУЛА(O294)),NOT(ЕФОРМУЛА(P294)),M294&lt;&gt;0,N294&lt;&gt;0,OR(YEAR(M294=#REF!),YEAR(M294=#REF!),YEAR(M294=#REF!)),OR(YEAR(N294=#REF!),YEAR(N294=#REF!),YEAR(N294=#REF!)),OR(AND(A294="20. Выдача займов по договору № 1 (в кэш-пул ПАО «Газпром»)",H294="КЭШ-ПУЛ"),AND(A294&lt;&gt;"20. Выдача займов по договору № 1 (в кэш-пул ПАО «Газпром»)",H294&lt;&gt;"КЭШ-ПУЛ")))</f>
        <v>#REF!</v>
      </c>
    </row>
    <row r="295" spans="1:30" ht="15" customHeight="1" x14ac:dyDescent="0.2">
      <c r="A295" s="27" t="s">
        <v>16</v>
      </c>
      <c r="B295" s="27"/>
      <c r="C295" s="2" t="s">
        <v>19</v>
      </c>
      <c r="D295" s="6" t="s">
        <v>0</v>
      </c>
      <c r="E295" s="7" t="s">
        <v>2</v>
      </c>
      <c r="F295" s="8"/>
      <c r="G295" s="8"/>
      <c r="H295" s="8"/>
      <c r="I295" s="8"/>
      <c r="J295" s="8"/>
      <c r="K295" s="8"/>
      <c r="L295" s="8" t="s">
        <v>26</v>
      </c>
      <c r="M295" s="9">
        <v>43922</v>
      </c>
      <c r="N295" s="9">
        <v>43922</v>
      </c>
      <c r="O295" s="20">
        <v>278970000</v>
      </c>
      <c r="P295" s="20"/>
      <c r="Q295" s="11"/>
      <c r="R295" s="11"/>
      <c r="S295" s="11"/>
      <c r="T295" s="11"/>
      <c r="U295" s="11"/>
      <c r="X295" s="22" t="e">
        <f>IF(B295="",VLOOKUP(A295,#REF!,2,FALSE),B295)</f>
        <v>#REF!</v>
      </c>
      <c r="Y295" s="22">
        <f t="shared" si="25"/>
        <v>4</v>
      </c>
      <c r="Z295" s="22">
        <f t="shared" si="26"/>
        <v>4</v>
      </c>
      <c r="AA295" s="22">
        <f t="shared" si="27"/>
        <v>2020</v>
      </c>
      <c r="AB295" s="22">
        <f t="shared" si="28"/>
        <v>2020</v>
      </c>
      <c r="AC295" s="22">
        <f t="shared" si="29"/>
        <v>2020</v>
      </c>
      <c r="AD295" s="25" t="e">
        <f>AND(ROUND(O295,2)=O295,ROUND(P295,2)=P295,OR(AND(O295&lt;&gt;0,L295="п"),AND(P295&lt;&gt;0,L295="ф")),ЕФОРМУЛА(X295),ЕФОРМУЛА(Y295),ЕФОРМУЛА(Z295),ЕФОРМУЛА(AA295),ЕФОРМУЛА(AB295),ЕФОРМУЛА(AC295),NOT(ЕФОРМУЛА(O295)),NOT(ЕФОРМУЛА(P295)),M295&lt;&gt;0,N295&lt;&gt;0,OR(YEAR(M295=#REF!),YEAR(M295=#REF!),YEAR(M295=#REF!)),OR(YEAR(N295=#REF!),YEAR(N295=#REF!),YEAR(N295=#REF!)),OR(AND(A295="20. Выдача займов по договору № 1 (в кэш-пул ПАО «Газпром»)",H295="КЭШ-ПУЛ"),AND(A295&lt;&gt;"20. Выдача займов по договору № 1 (в кэш-пул ПАО «Газпром»)",H295&lt;&gt;"КЭШ-ПУЛ")))</f>
        <v>#REF!</v>
      </c>
    </row>
    <row r="296" spans="1:30" ht="15" customHeight="1" x14ac:dyDescent="0.2">
      <c r="A296" s="27" t="s">
        <v>43</v>
      </c>
      <c r="B296" s="27"/>
      <c r="C296" s="2" t="s">
        <v>19</v>
      </c>
      <c r="D296" s="6" t="s">
        <v>0</v>
      </c>
      <c r="E296" s="7" t="s">
        <v>2</v>
      </c>
      <c r="F296" s="8"/>
      <c r="G296" s="8"/>
      <c r="H296" s="8"/>
      <c r="I296" s="8"/>
      <c r="J296" s="8"/>
      <c r="K296" s="8"/>
      <c r="L296" s="8" t="s">
        <v>26</v>
      </c>
      <c r="M296" s="9">
        <v>43922</v>
      </c>
      <c r="N296" s="9">
        <v>43922</v>
      </c>
      <c r="O296" s="20">
        <v>400000</v>
      </c>
      <c r="P296" s="20"/>
      <c r="Q296" s="29"/>
      <c r="R296" s="12"/>
      <c r="S296" s="12"/>
      <c r="T296" s="12"/>
      <c r="U296" s="12"/>
      <c r="X296" s="22" t="e">
        <f>IF(B296="",VLOOKUP(A296,#REF!,2,FALSE),B296)</f>
        <v>#REF!</v>
      </c>
      <c r="Y296" s="22">
        <f t="shared" si="25"/>
        <v>4</v>
      </c>
      <c r="Z296" s="22">
        <f t="shared" si="26"/>
        <v>4</v>
      </c>
      <c r="AA296" s="22">
        <f t="shared" si="27"/>
        <v>2020</v>
      </c>
      <c r="AB296" s="22">
        <f t="shared" si="28"/>
        <v>2020</v>
      </c>
      <c r="AC296" s="22">
        <f t="shared" si="29"/>
        <v>2020</v>
      </c>
      <c r="AD296" s="25" t="e">
        <f>AND(ROUND(O296,2)=O296,ROUND(P296,2)=P296,OR(AND(O296&lt;&gt;0,L296="п"),AND(P296&lt;&gt;0,L296="ф")),ЕФОРМУЛА(X296),ЕФОРМУЛА(Y296),ЕФОРМУЛА(Z296),ЕФОРМУЛА(AA296),ЕФОРМУЛА(AB296),ЕФОРМУЛА(AC296),NOT(ЕФОРМУЛА(O296)),NOT(ЕФОРМУЛА(P296)),M296&lt;&gt;0,N296&lt;&gt;0,OR(YEAR(M296=#REF!),YEAR(M296=#REF!),YEAR(M296=#REF!)),OR(YEAR(N296=#REF!),YEAR(N296=#REF!),YEAR(N296=#REF!)),OR(AND(A296="20. Выдача займов по договору № 1 (в кэш-пул ПАО «Газпром»)",H296="КЭШ-ПУЛ"),AND(A296&lt;&gt;"20. Выдача займов по договору № 1 (в кэш-пул ПАО «Газпром»)",H296&lt;&gt;"КЭШ-ПУЛ")))</f>
        <v>#REF!</v>
      </c>
    </row>
    <row r="297" spans="1:30" ht="15" customHeight="1" x14ac:dyDescent="0.2">
      <c r="A297" s="27" t="s">
        <v>42</v>
      </c>
      <c r="B297" s="27"/>
      <c r="C297" s="2" t="s">
        <v>19</v>
      </c>
      <c r="D297" s="6" t="s">
        <v>0</v>
      </c>
      <c r="E297" s="7" t="s">
        <v>2</v>
      </c>
      <c r="F297" s="8"/>
      <c r="G297" s="8"/>
      <c r="H297" s="8"/>
      <c r="I297" s="8"/>
      <c r="J297" s="8"/>
      <c r="K297" s="8"/>
      <c r="L297" s="8" t="s">
        <v>26</v>
      </c>
      <c r="M297" s="9">
        <v>43922</v>
      </c>
      <c r="N297" s="9">
        <v>43922</v>
      </c>
      <c r="O297" s="20">
        <v>2800000</v>
      </c>
      <c r="P297" s="20"/>
      <c r="Q297" s="11"/>
      <c r="R297" s="10"/>
      <c r="S297" s="10"/>
      <c r="T297" s="10"/>
      <c r="U297" s="10"/>
      <c r="X297" s="22" t="e">
        <f>IF(B297="",VLOOKUP(A297,#REF!,2,FALSE),B297)</f>
        <v>#REF!</v>
      </c>
      <c r="Y297" s="22">
        <f t="shared" si="25"/>
        <v>4</v>
      </c>
      <c r="Z297" s="22">
        <f t="shared" si="26"/>
        <v>4</v>
      </c>
      <c r="AA297" s="22">
        <f t="shared" si="27"/>
        <v>2020</v>
      </c>
      <c r="AB297" s="22">
        <f t="shared" si="28"/>
        <v>2020</v>
      </c>
      <c r="AC297" s="22">
        <f t="shared" si="29"/>
        <v>2020</v>
      </c>
      <c r="AD297" s="25" t="e">
        <f>AND(ROUND(O297,2)=O297,ROUND(P297,2)=P297,OR(AND(O297&lt;&gt;0,L297="п"),AND(P297&lt;&gt;0,L297="ф")),ЕФОРМУЛА(X297),ЕФОРМУЛА(Y297),ЕФОРМУЛА(Z297),ЕФОРМУЛА(AA297),ЕФОРМУЛА(AB297),ЕФОРМУЛА(AC297),NOT(ЕФОРМУЛА(O297)),NOT(ЕФОРМУЛА(P297)),M297&lt;&gt;0,N297&lt;&gt;0,OR(YEAR(M297=#REF!),YEAR(M297=#REF!),YEAR(M297=#REF!)),OR(YEAR(N297=#REF!),YEAR(N297=#REF!),YEAR(N297=#REF!)),OR(AND(A297="20. Выдача займов по договору № 1 (в кэш-пул ПАО «Газпром»)",H297="КЭШ-ПУЛ"),AND(A297&lt;&gt;"20. Выдача займов по договору № 1 (в кэш-пул ПАО «Газпром»)",H297&lt;&gt;"КЭШ-ПУЛ")))</f>
        <v>#REF!</v>
      </c>
    </row>
    <row r="298" spans="1:30" ht="13.5" customHeight="1" x14ac:dyDescent="0.2">
      <c r="A298" s="27" t="s">
        <v>41</v>
      </c>
      <c r="B298" s="27"/>
      <c r="C298" s="2" t="s">
        <v>19</v>
      </c>
      <c r="D298" s="6" t="s">
        <v>0</v>
      </c>
      <c r="E298" s="7" t="s">
        <v>2</v>
      </c>
      <c r="F298" s="8"/>
      <c r="G298" s="8"/>
      <c r="H298" s="8"/>
      <c r="I298" s="8"/>
      <c r="J298" s="8"/>
      <c r="K298" s="8"/>
      <c r="L298" s="8" t="s">
        <v>26</v>
      </c>
      <c r="M298" s="9">
        <v>43922</v>
      </c>
      <c r="N298" s="9">
        <v>43922</v>
      </c>
      <c r="O298" s="20">
        <v>69800000</v>
      </c>
      <c r="P298" s="20"/>
      <c r="Q298" s="11"/>
      <c r="R298" s="11"/>
      <c r="S298" s="11"/>
      <c r="T298" s="11"/>
      <c r="U298" s="11"/>
      <c r="X298" s="22" t="e">
        <f>IF(B298="",VLOOKUP(A298,#REF!,2,FALSE),B298)</f>
        <v>#REF!</v>
      </c>
      <c r="Y298" s="22">
        <f t="shared" si="25"/>
        <v>4</v>
      </c>
      <c r="Z298" s="22">
        <f t="shared" si="26"/>
        <v>4</v>
      </c>
      <c r="AA298" s="22">
        <f t="shared" si="27"/>
        <v>2020</v>
      </c>
      <c r="AB298" s="22">
        <f t="shared" si="28"/>
        <v>2020</v>
      </c>
      <c r="AC298" s="22">
        <f t="shared" si="29"/>
        <v>2020</v>
      </c>
      <c r="AD298" s="25" t="e">
        <f>AND(ROUND(O298,2)=O298,ROUND(P298,2)=P298,OR(AND(O298&lt;&gt;0,L298="п"),AND(P298&lt;&gt;0,L298="ф")),ЕФОРМУЛА(X298),ЕФОРМУЛА(Y298),ЕФОРМУЛА(Z298),ЕФОРМУЛА(AA298),ЕФОРМУЛА(AB298),ЕФОРМУЛА(AC298),NOT(ЕФОРМУЛА(O298)),NOT(ЕФОРМУЛА(P298)),M298&lt;&gt;0,N298&lt;&gt;0,OR(YEAR(M298=#REF!),YEAR(M298=#REF!),YEAR(M298=#REF!)),OR(YEAR(N298=#REF!),YEAR(N298=#REF!),YEAR(N298=#REF!)),OR(AND(A298="20. Выдача займов по договору № 1 (в кэш-пул ПАО «Газпром»)",H298="КЭШ-ПУЛ"),AND(A298&lt;&gt;"20. Выдача займов по договору № 1 (в кэш-пул ПАО «Газпром»)",H298&lt;&gt;"КЭШ-ПУЛ")))</f>
        <v>#REF!</v>
      </c>
    </row>
    <row r="299" spans="1:30" ht="15" customHeight="1" x14ac:dyDescent="0.2">
      <c r="A299" s="27" t="s">
        <v>8</v>
      </c>
      <c r="B299" s="27"/>
      <c r="C299" s="2" t="s">
        <v>19</v>
      </c>
      <c r="D299" s="6" t="s">
        <v>0</v>
      </c>
      <c r="E299" s="7" t="s">
        <v>2</v>
      </c>
      <c r="F299" s="8"/>
      <c r="G299" s="8"/>
      <c r="H299" s="8"/>
      <c r="I299" s="8"/>
      <c r="J299" s="8"/>
      <c r="K299" s="8"/>
      <c r="L299" s="8" t="s">
        <v>26</v>
      </c>
      <c r="M299" s="9">
        <v>43922</v>
      </c>
      <c r="N299" s="9">
        <v>43922</v>
      </c>
      <c r="O299" s="20">
        <v>2910000</v>
      </c>
      <c r="P299" s="20"/>
      <c r="Q299" s="29"/>
      <c r="R299" s="12"/>
      <c r="S299" s="12"/>
      <c r="T299" s="12"/>
      <c r="U299" s="12"/>
      <c r="X299" s="22" t="e">
        <f>IF(B299="",VLOOKUP(A299,#REF!,2,FALSE),B299)</f>
        <v>#REF!</v>
      </c>
      <c r="Y299" s="22">
        <f t="shared" si="25"/>
        <v>4</v>
      </c>
      <c r="Z299" s="22">
        <f t="shared" si="26"/>
        <v>4</v>
      </c>
      <c r="AA299" s="22">
        <f t="shared" si="27"/>
        <v>2020</v>
      </c>
      <c r="AB299" s="22">
        <f t="shared" si="28"/>
        <v>2020</v>
      </c>
      <c r="AC299" s="22">
        <f t="shared" si="29"/>
        <v>2020</v>
      </c>
      <c r="AD299" s="25" t="e">
        <f>AND(ROUND(O299,2)=O299,ROUND(P299,2)=P299,OR(AND(O299&lt;&gt;0,L299="п"),AND(P299&lt;&gt;0,L299="ф")),ЕФОРМУЛА(X299),ЕФОРМУЛА(Y299),ЕФОРМУЛА(Z299),ЕФОРМУЛА(AA299),ЕФОРМУЛА(AB299),ЕФОРМУЛА(AC299),NOT(ЕФОРМУЛА(O299)),NOT(ЕФОРМУЛА(P299)),M299&lt;&gt;0,N299&lt;&gt;0,OR(YEAR(M299=#REF!),YEAR(M299=#REF!),YEAR(M299=#REF!)),OR(YEAR(N299=#REF!),YEAR(N299=#REF!),YEAR(N299=#REF!)),OR(AND(A299="20. Выдача займов по договору № 1 (в кэш-пул ПАО «Газпром»)",H299="КЭШ-ПУЛ"),AND(A299&lt;&gt;"20. Выдача займов по договору № 1 (в кэш-пул ПАО «Газпром»)",H299&lt;&gt;"КЭШ-ПУЛ")))</f>
        <v>#REF!</v>
      </c>
    </row>
    <row r="300" spans="1:30" ht="12.6" customHeight="1" x14ac:dyDescent="0.2">
      <c r="A300" s="27"/>
      <c r="B300" s="27" t="s">
        <v>7</v>
      </c>
      <c r="C300" s="2" t="s">
        <v>19</v>
      </c>
      <c r="D300" s="6" t="s">
        <v>0</v>
      </c>
      <c r="E300" s="7" t="s">
        <v>2</v>
      </c>
      <c r="F300" s="8"/>
      <c r="G300" s="8"/>
      <c r="H300" s="8"/>
      <c r="I300" s="8"/>
      <c r="J300" s="8"/>
      <c r="K300" s="8"/>
      <c r="L300" s="8" t="s">
        <v>26</v>
      </c>
      <c r="M300" s="9">
        <v>43922</v>
      </c>
      <c r="N300" s="9">
        <v>43922</v>
      </c>
      <c r="O300" s="20">
        <v>1890000</v>
      </c>
      <c r="P300" s="20"/>
      <c r="Q300" s="29"/>
      <c r="R300" s="12"/>
      <c r="S300" s="12"/>
      <c r="T300" s="12"/>
      <c r="U300" s="12"/>
      <c r="X300" s="22" t="str">
        <f>IF(B300="",VLOOKUP(A300,#REF!,2,FALSE),B300)</f>
        <v>10. Услуги транспорта</v>
      </c>
      <c r="Y300" s="22">
        <f t="shared" si="25"/>
        <v>4</v>
      </c>
      <c r="Z300" s="22">
        <f t="shared" si="26"/>
        <v>4</v>
      </c>
      <c r="AA300" s="22">
        <f t="shared" si="27"/>
        <v>2020</v>
      </c>
      <c r="AB300" s="22">
        <f t="shared" si="28"/>
        <v>2020</v>
      </c>
      <c r="AC300" s="22">
        <f t="shared" si="29"/>
        <v>2020</v>
      </c>
      <c r="AD300" s="25" t="e">
        <f>AND(ROUND(O300,2)=O300,ROUND(P300,2)=P300,OR(AND(O300&lt;&gt;0,L300="п"),AND(P300&lt;&gt;0,L300="ф")),ЕФОРМУЛА(X300),ЕФОРМУЛА(Y300),ЕФОРМУЛА(Z300),ЕФОРМУЛА(AA300),ЕФОРМУЛА(AB300),ЕФОРМУЛА(AC300),NOT(ЕФОРМУЛА(O300)),NOT(ЕФОРМУЛА(P300)),M300&lt;&gt;0,N300&lt;&gt;0,OR(YEAR(M300=#REF!),YEAR(M300=#REF!),YEAR(M300=#REF!)),OR(YEAR(N300=#REF!),YEAR(N300=#REF!),YEAR(N300=#REF!)),OR(AND(A300="20. Выдача займов по договору № 1 (в кэш-пул ПАО «Газпром»)",H300="КЭШ-ПУЛ"),AND(A300&lt;&gt;"20. Выдача займов по договору № 1 (в кэш-пул ПАО «Газпром»)",H300&lt;&gt;"КЭШ-ПУЛ")))</f>
        <v>#REF!</v>
      </c>
    </row>
    <row r="301" spans="1:30" ht="15" customHeight="1" x14ac:dyDescent="0.2">
      <c r="A301" s="27"/>
      <c r="B301" s="27" t="s">
        <v>9</v>
      </c>
      <c r="C301" s="2" t="s">
        <v>19</v>
      </c>
      <c r="D301" s="6" t="s">
        <v>0</v>
      </c>
      <c r="E301" s="7" t="s">
        <v>2</v>
      </c>
      <c r="F301" s="8"/>
      <c r="G301" s="8"/>
      <c r="H301" s="8"/>
      <c r="I301" s="8"/>
      <c r="J301" s="8"/>
      <c r="K301" s="8"/>
      <c r="L301" s="8" t="s">
        <v>26</v>
      </c>
      <c r="M301" s="9">
        <v>43922</v>
      </c>
      <c r="N301" s="9">
        <v>43922</v>
      </c>
      <c r="O301" s="20">
        <v>15880000</v>
      </c>
      <c r="P301" s="20"/>
      <c r="Q301" s="29"/>
      <c r="R301" s="12"/>
      <c r="S301" s="12"/>
      <c r="T301" s="12"/>
      <c r="U301" s="12"/>
      <c r="X301" s="22" t="str">
        <f>IF(B301="",VLOOKUP(A301,#REF!,2,FALSE),B301)</f>
        <v>12. Страхование</v>
      </c>
      <c r="Y301" s="22">
        <f t="shared" si="25"/>
        <v>4</v>
      </c>
      <c r="Z301" s="22">
        <f t="shared" si="26"/>
        <v>4</v>
      </c>
      <c r="AA301" s="22">
        <f t="shared" si="27"/>
        <v>2020</v>
      </c>
      <c r="AB301" s="22">
        <f t="shared" si="28"/>
        <v>2020</v>
      </c>
      <c r="AC301" s="22">
        <f t="shared" si="29"/>
        <v>2020</v>
      </c>
      <c r="AD301" s="25" t="e">
        <f>AND(ROUND(O301,2)=O301,ROUND(P301,2)=P301,OR(AND(O301&lt;&gt;0,L301="п"),AND(P301&lt;&gt;0,L301="ф")),ЕФОРМУЛА(X301),ЕФОРМУЛА(Y301),ЕФОРМУЛА(Z301),ЕФОРМУЛА(AA301),ЕФОРМУЛА(AB301),ЕФОРМУЛА(AC301),NOT(ЕФОРМУЛА(O301)),NOT(ЕФОРМУЛА(P301)),M301&lt;&gt;0,N301&lt;&gt;0,OR(YEAR(M301=#REF!),YEAR(M301=#REF!),YEAR(M301=#REF!)),OR(YEAR(N301=#REF!),YEAR(N301=#REF!),YEAR(N301=#REF!)),OR(AND(A301="20. Выдача займов по договору № 1 (в кэш-пул ПАО «Газпром»)",H301="КЭШ-ПУЛ"),AND(A301&lt;&gt;"20. Выдача займов по договору № 1 (в кэш-пул ПАО «Газпром»)",H301&lt;&gt;"КЭШ-ПУЛ")))</f>
        <v>#REF!</v>
      </c>
    </row>
    <row r="302" spans="1:30" ht="13.5" customHeight="1" x14ac:dyDescent="0.2">
      <c r="A302" s="27"/>
      <c r="B302" s="27" t="s">
        <v>10</v>
      </c>
      <c r="C302" s="2" t="s">
        <v>19</v>
      </c>
      <c r="D302" s="6" t="s">
        <v>0</v>
      </c>
      <c r="E302" s="7" t="s">
        <v>2</v>
      </c>
      <c r="F302" s="8"/>
      <c r="G302" s="8"/>
      <c r="H302" s="8"/>
      <c r="I302" s="8"/>
      <c r="J302" s="8"/>
      <c r="K302" s="8"/>
      <c r="L302" s="8" t="s">
        <v>26</v>
      </c>
      <c r="M302" s="9">
        <v>43922</v>
      </c>
      <c r="N302" s="9">
        <v>43922</v>
      </c>
      <c r="O302" s="20">
        <v>50000000</v>
      </c>
      <c r="P302" s="20"/>
      <c r="Q302" s="29"/>
      <c r="R302" s="12"/>
      <c r="S302" s="12"/>
      <c r="T302" s="12"/>
      <c r="U302" s="12"/>
      <c r="X302" s="22" t="str">
        <f>IF(B302="",VLOOKUP(A302,#REF!,2,FALSE),B302)</f>
        <v>13. Прочие расходы</v>
      </c>
      <c r="Y302" s="22">
        <f t="shared" si="25"/>
        <v>4</v>
      </c>
      <c r="Z302" s="22">
        <f t="shared" si="26"/>
        <v>4</v>
      </c>
      <c r="AA302" s="22">
        <f t="shared" si="27"/>
        <v>2020</v>
      </c>
      <c r="AB302" s="22">
        <f t="shared" si="28"/>
        <v>2020</v>
      </c>
      <c r="AC302" s="22">
        <f t="shared" si="29"/>
        <v>2020</v>
      </c>
      <c r="AD302" s="25" t="e">
        <f>AND(ROUND(O302,2)=O302,ROUND(P302,2)=P302,OR(AND(O302&lt;&gt;0,L302="п"),AND(P302&lt;&gt;0,L302="ф")),ЕФОРМУЛА(X302),ЕФОРМУЛА(Y302),ЕФОРМУЛА(Z302),ЕФОРМУЛА(AA302),ЕФОРМУЛА(AB302),ЕФОРМУЛА(AC302),NOT(ЕФОРМУЛА(O302)),NOT(ЕФОРМУЛА(P302)),M302&lt;&gt;0,N302&lt;&gt;0,OR(YEAR(M302=#REF!),YEAR(M302=#REF!),YEAR(M302=#REF!)),OR(YEAR(N302=#REF!),YEAR(N302=#REF!),YEAR(N302=#REF!)),OR(AND(A302="20. Выдача займов по договору № 1 (в кэш-пул ПАО «Газпром»)",H302="КЭШ-ПУЛ"),AND(A302&lt;&gt;"20. Выдача займов по договору № 1 (в кэш-пул ПАО «Газпром»)",H302&lt;&gt;"КЭШ-ПУЛ")))</f>
        <v>#REF!</v>
      </c>
    </row>
    <row r="303" spans="1:30" ht="13.5" customHeight="1" x14ac:dyDescent="0.2">
      <c r="A303" s="8" t="s">
        <v>57</v>
      </c>
      <c r="B303" s="8"/>
      <c r="C303" s="2" t="s">
        <v>19</v>
      </c>
      <c r="D303" s="6" t="s">
        <v>0</v>
      </c>
      <c r="E303" s="7" t="s">
        <v>2</v>
      </c>
      <c r="F303" s="8"/>
      <c r="G303" s="8"/>
      <c r="H303" s="8"/>
      <c r="I303" s="8"/>
      <c r="J303" s="8"/>
      <c r="K303" s="8"/>
      <c r="L303" s="8" t="s">
        <v>26</v>
      </c>
      <c r="M303" s="9">
        <v>43922</v>
      </c>
      <c r="N303" s="9">
        <v>43922</v>
      </c>
      <c r="O303" s="20">
        <v>270520000</v>
      </c>
      <c r="P303" s="20"/>
      <c r="Q303" s="29"/>
      <c r="R303" s="12"/>
      <c r="S303" s="12"/>
      <c r="T303" s="12"/>
      <c r="U303" s="12"/>
      <c r="X303" s="22" t="e">
        <f>IF(B303="",VLOOKUP(A303,#REF!,2,FALSE),B303)</f>
        <v>#REF!</v>
      </c>
      <c r="Y303" s="22">
        <f t="shared" si="25"/>
        <v>4</v>
      </c>
      <c r="Z303" s="22">
        <f t="shared" si="26"/>
        <v>4</v>
      </c>
      <c r="AA303" s="22">
        <f t="shared" si="27"/>
        <v>2020</v>
      </c>
      <c r="AB303" s="22">
        <f t="shared" si="28"/>
        <v>2020</v>
      </c>
      <c r="AC303" s="22">
        <f t="shared" si="29"/>
        <v>2020</v>
      </c>
      <c r="AD303" s="25" t="e">
        <f>AND(ROUND(O303,2)=O303,ROUND(P303,2)=P303,OR(AND(O303&lt;&gt;0,L303="п"),AND(P303&lt;&gt;0,L303="ф")),ЕФОРМУЛА(X303),ЕФОРМУЛА(Y303),ЕФОРМУЛА(Z303),ЕФОРМУЛА(AA303),ЕФОРМУЛА(AB303),ЕФОРМУЛА(AC303),NOT(ЕФОРМУЛА(O303)),NOT(ЕФОРМУЛА(P303)),M303&lt;&gt;0,N303&lt;&gt;0,OR(YEAR(M303=#REF!),YEAR(M303=#REF!),YEAR(M303=#REF!)),OR(YEAR(N303=#REF!),YEAR(N303=#REF!),YEAR(N303=#REF!)),OR(AND(A303="20. Выдача займов по договору № 1 (в кэш-пул ПАО «Газпром»)",H303="КЭШ-ПУЛ"),AND(A303&lt;&gt;"20. Выдача займов по договору № 1 (в кэш-пул ПАО «Газпром»)",H303&lt;&gt;"КЭШ-ПУЛ")))</f>
        <v>#REF!</v>
      </c>
    </row>
    <row r="304" spans="1:30" ht="12.75" customHeight="1" x14ac:dyDescent="0.2">
      <c r="A304" s="27" t="s">
        <v>12</v>
      </c>
      <c r="B304" s="27"/>
      <c r="C304" s="2" t="s">
        <v>19</v>
      </c>
      <c r="D304" s="6" t="s">
        <v>0</v>
      </c>
      <c r="E304" s="7" t="s">
        <v>2</v>
      </c>
      <c r="F304" s="8"/>
      <c r="G304" s="8"/>
      <c r="H304" s="8"/>
      <c r="I304" s="8"/>
      <c r="J304" s="8"/>
      <c r="K304" s="8"/>
      <c r="L304" s="8" t="s">
        <v>26</v>
      </c>
      <c r="M304" s="9">
        <v>43922</v>
      </c>
      <c r="N304" s="9">
        <v>43922</v>
      </c>
      <c r="O304" s="20">
        <v>310000000</v>
      </c>
      <c r="P304" s="20"/>
      <c r="Q304" s="11"/>
      <c r="R304" s="10"/>
      <c r="S304" s="10"/>
      <c r="T304" s="10"/>
      <c r="U304" s="10"/>
      <c r="X304" s="22" t="e">
        <f>IF(B304="",VLOOKUP(A304,#REF!,2,FALSE),B304)</f>
        <v>#REF!</v>
      </c>
      <c r="Y304" s="22">
        <f t="shared" si="25"/>
        <v>4</v>
      </c>
      <c r="Z304" s="22">
        <f t="shared" si="26"/>
        <v>4</v>
      </c>
      <c r="AA304" s="22">
        <f t="shared" si="27"/>
        <v>2020</v>
      </c>
      <c r="AB304" s="22">
        <f t="shared" si="28"/>
        <v>2020</v>
      </c>
      <c r="AC304" s="22">
        <f t="shared" si="29"/>
        <v>2020</v>
      </c>
      <c r="AD304" s="25" t="e">
        <f>AND(ROUND(O304,2)=O304,ROUND(P304,2)=P304,OR(AND(O304&lt;&gt;0,L304="п"),AND(P304&lt;&gt;0,L304="ф")),ЕФОРМУЛА(X304),ЕФОРМУЛА(Y304),ЕФОРМУЛА(Z304),ЕФОРМУЛА(AA304),ЕФОРМУЛА(AB304),ЕФОРМУЛА(AC304),NOT(ЕФОРМУЛА(O304)),NOT(ЕФОРМУЛА(P304)),M304&lt;&gt;0,N304&lt;&gt;0,OR(YEAR(M304=#REF!),YEAR(M304=#REF!),YEAR(M304=#REF!)),OR(YEAR(N304=#REF!),YEAR(N304=#REF!),YEAR(N304=#REF!)),OR(AND(A304="20. Выдача займов по договору № 1 (в кэш-пул ПАО «Газпром»)",H304="КЭШ-ПУЛ"),AND(A304&lt;&gt;"20. Выдача займов по договору № 1 (в кэш-пул ПАО «Газпром»)",H304&lt;&gt;"КЭШ-ПУЛ")))</f>
        <v>#REF!</v>
      </c>
    </row>
    <row r="305" spans="1:30" ht="12.75" customHeight="1" x14ac:dyDescent="0.2">
      <c r="A305" s="27" t="s">
        <v>63</v>
      </c>
      <c r="B305" s="27"/>
      <c r="C305" s="2" t="s">
        <v>19</v>
      </c>
      <c r="D305" s="6" t="s">
        <v>0</v>
      </c>
      <c r="E305" s="7" t="s">
        <v>2</v>
      </c>
      <c r="F305" s="8"/>
      <c r="G305" s="8"/>
      <c r="H305" s="8"/>
      <c r="I305" s="8"/>
      <c r="J305" s="8"/>
      <c r="K305" s="8"/>
      <c r="L305" s="8" t="s">
        <v>26</v>
      </c>
      <c r="M305" s="9">
        <v>43922</v>
      </c>
      <c r="N305" s="9">
        <v>43922</v>
      </c>
      <c r="O305" s="20">
        <v>78000000</v>
      </c>
      <c r="P305" s="20"/>
      <c r="Q305" s="11"/>
      <c r="R305" s="10"/>
      <c r="S305" s="10"/>
      <c r="T305" s="10"/>
      <c r="U305" s="10"/>
      <c r="X305" s="22" t="e">
        <f>IF(B305="",VLOOKUP(A305,#REF!,2,FALSE),B305)</f>
        <v>#REF!</v>
      </c>
      <c r="Y305" s="22">
        <f t="shared" si="25"/>
        <v>4</v>
      </c>
      <c r="Z305" s="22">
        <f t="shared" si="26"/>
        <v>4</v>
      </c>
      <c r="AA305" s="22">
        <f t="shared" si="27"/>
        <v>2020</v>
      </c>
      <c r="AB305" s="22">
        <f t="shared" si="28"/>
        <v>2020</v>
      </c>
      <c r="AC305" s="22">
        <f t="shared" si="29"/>
        <v>2020</v>
      </c>
      <c r="AD305" s="25" t="e">
        <f>AND(ROUND(O305,2)=O305,ROUND(P305,2)=P305,OR(AND(O305&lt;&gt;0,L305="п"),AND(P305&lt;&gt;0,L305="ф")),ЕФОРМУЛА(X305),ЕФОРМУЛА(Y305),ЕФОРМУЛА(Z305),ЕФОРМУЛА(AA305),ЕФОРМУЛА(AB305),ЕФОРМУЛА(AC305),NOT(ЕФОРМУЛА(O305)),NOT(ЕФОРМУЛА(P305)),M305&lt;&gt;0,N305&lt;&gt;0,OR(YEAR(M305=#REF!),YEAR(M305=#REF!),YEAR(M305=#REF!)),OR(YEAR(N305=#REF!),YEAR(N305=#REF!),YEAR(N305=#REF!)),OR(AND(A305="20. Выдача займов по договору № 1 (в кэш-пул ПАО «Газпром»)",H305="КЭШ-ПУЛ"),AND(A305&lt;&gt;"20. Выдача займов по договору № 1 (в кэш-пул ПАО «Газпром»)",H305&lt;&gt;"КЭШ-ПУЛ")))</f>
        <v>#REF!</v>
      </c>
    </row>
    <row r="306" spans="1:30" ht="13.5" customHeight="1" x14ac:dyDescent="0.2">
      <c r="A306" s="27" t="s">
        <v>11</v>
      </c>
      <c r="B306" s="27"/>
      <c r="C306" s="2" t="s">
        <v>19</v>
      </c>
      <c r="D306" s="6" t="s">
        <v>0</v>
      </c>
      <c r="E306" s="7" t="s">
        <v>2</v>
      </c>
      <c r="F306" s="8"/>
      <c r="G306" s="8"/>
      <c r="H306" s="8"/>
      <c r="I306" s="8"/>
      <c r="J306" s="8"/>
      <c r="K306" s="8"/>
      <c r="L306" s="8" t="s">
        <v>26</v>
      </c>
      <c r="M306" s="9">
        <v>43922</v>
      </c>
      <c r="N306" s="9">
        <v>43922</v>
      </c>
      <c r="O306" s="20">
        <v>3100000</v>
      </c>
      <c r="P306" s="20"/>
      <c r="Q306" s="29"/>
      <c r="R306" s="12"/>
      <c r="S306" s="12"/>
      <c r="T306" s="12"/>
      <c r="U306" s="12"/>
      <c r="X306" s="22" t="e">
        <f>IF(B306="",VLOOKUP(A306,#REF!,2,FALSE),B306)</f>
        <v>#REF!</v>
      </c>
      <c r="Y306" s="22">
        <f t="shared" si="25"/>
        <v>4</v>
      </c>
      <c r="Z306" s="22">
        <f t="shared" si="26"/>
        <v>4</v>
      </c>
      <c r="AA306" s="22">
        <f t="shared" si="27"/>
        <v>2020</v>
      </c>
      <c r="AB306" s="22">
        <f t="shared" si="28"/>
        <v>2020</v>
      </c>
      <c r="AC306" s="22">
        <f t="shared" si="29"/>
        <v>2020</v>
      </c>
      <c r="AD306" s="25" t="e">
        <f>AND(ROUND(O306,2)=O306,ROUND(P306,2)=P306,OR(AND(O306&lt;&gt;0,L306="п"),AND(P306&lt;&gt;0,L306="ф")),ЕФОРМУЛА(X306),ЕФОРМУЛА(Y306),ЕФОРМУЛА(Z306),ЕФОРМУЛА(AA306),ЕФОРМУЛА(AB306),ЕФОРМУЛА(AC306),NOT(ЕФОРМУЛА(O306)),NOT(ЕФОРМУЛА(P306)),M306&lt;&gt;0,N306&lt;&gt;0,OR(YEAR(M306=#REF!),YEAR(M306=#REF!),YEAR(M306=#REF!)),OR(YEAR(N306=#REF!),YEAR(N306=#REF!),YEAR(N306=#REF!)),OR(AND(A306="20. Выдача займов по договору № 1 (в кэш-пул ПАО «Газпром»)",H306="КЭШ-ПУЛ"),AND(A306&lt;&gt;"20. Выдача займов по договору № 1 (в кэш-пул ПАО «Газпром»)",H306&lt;&gt;"КЭШ-ПУЛ")))</f>
        <v>#REF!</v>
      </c>
    </row>
    <row r="307" spans="1:30" ht="12.75" customHeight="1" x14ac:dyDescent="0.2">
      <c r="A307" s="8" t="s">
        <v>59</v>
      </c>
      <c r="B307" s="8"/>
      <c r="C307" s="2" t="s">
        <v>19</v>
      </c>
      <c r="D307" s="6" t="s">
        <v>3</v>
      </c>
      <c r="E307" s="7" t="s">
        <v>2</v>
      </c>
      <c r="F307" s="8"/>
      <c r="G307" s="8"/>
      <c r="H307" s="8"/>
      <c r="I307" s="8"/>
      <c r="J307" s="8"/>
      <c r="K307" s="8"/>
      <c r="L307" s="8" t="s">
        <v>26</v>
      </c>
      <c r="M307" s="9">
        <v>43922</v>
      </c>
      <c r="N307" s="9">
        <v>43922</v>
      </c>
      <c r="O307" s="20">
        <v>22850000</v>
      </c>
      <c r="P307" s="20"/>
      <c r="Q307" s="11"/>
      <c r="R307" s="11"/>
      <c r="S307" s="11"/>
      <c r="T307" s="11"/>
      <c r="U307" s="11"/>
      <c r="X307" s="22" t="e">
        <f>IF(B307="",VLOOKUP(A307,#REF!,2,FALSE),B307)</f>
        <v>#REF!</v>
      </c>
      <c r="Y307" s="22">
        <f t="shared" si="25"/>
        <v>4</v>
      </c>
      <c r="Z307" s="22">
        <f t="shared" si="26"/>
        <v>4</v>
      </c>
      <c r="AA307" s="22">
        <f t="shared" si="27"/>
        <v>2020</v>
      </c>
      <c r="AB307" s="22">
        <f t="shared" si="28"/>
        <v>2020</v>
      </c>
      <c r="AC307" s="22">
        <f t="shared" si="29"/>
        <v>2020</v>
      </c>
      <c r="AD307" s="25" t="e">
        <f>AND(ROUND(O307,2)=O307,ROUND(P307,2)=P307,OR(AND(O307&lt;&gt;0,L307="п"),AND(P307&lt;&gt;0,L307="ф")),ЕФОРМУЛА(X307),ЕФОРМУЛА(Y307),ЕФОРМУЛА(Z307),ЕФОРМУЛА(AA307),ЕФОРМУЛА(AB307),ЕФОРМУЛА(AC307),NOT(ЕФОРМУЛА(O307)),NOT(ЕФОРМУЛА(P307)),M307&lt;&gt;0,N307&lt;&gt;0,OR(YEAR(M307=#REF!),YEAR(M307=#REF!),YEAR(M307=#REF!)),OR(YEAR(N307=#REF!),YEAR(N307=#REF!),YEAR(N307=#REF!)),OR(AND(A307="20. Выдача займов по договору № 1 (в кэш-пул ПАО «Газпром»)",H307="КЭШ-ПУЛ"),AND(A307&lt;&gt;"20. Выдача займов по договору № 1 (в кэш-пул ПАО «Газпром»)",H307&lt;&gt;"КЭШ-ПУЛ")))</f>
        <v>#REF!</v>
      </c>
    </row>
    <row r="308" spans="1:30" ht="15" customHeight="1" x14ac:dyDescent="0.2">
      <c r="A308" s="27" t="s">
        <v>15</v>
      </c>
      <c r="B308" s="27"/>
      <c r="C308" s="2" t="s">
        <v>19</v>
      </c>
      <c r="D308" s="6" t="s">
        <v>0</v>
      </c>
      <c r="E308" s="7" t="s">
        <v>2</v>
      </c>
      <c r="F308" s="8"/>
      <c r="G308" s="8"/>
      <c r="H308" s="8"/>
      <c r="I308" s="8"/>
      <c r="J308" s="8"/>
      <c r="K308" s="8"/>
      <c r="L308" s="8" t="s">
        <v>26</v>
      </c>
      <c r="M308" s="9">
        <v>43983</v>
      </c>
      <c r="N308" s="9">
        <v>43983</v>
      </c>
      <c r="O308" s="20">
        <v>182550000</v>
      </c>
      <c r="P308" s="20"/>
      <c r="Q308" s="11"/>
      <c r="R308" s="11"/>
      <c r="S308" s="11"/>
      <c r="T308" s="11"/>
      <c r="U308" s="11"/>
      <c r="X308" s="22" t="e">
        <f>IF(B308="",VLOOKUP(A308,#REF!,2,FALSE),B308)</f>
        <v>#REF!</v>
      </c>
      <c r="Y308" s="22">
        <f t="shared" si="25"/>
        <v>6</v>
      </c>
      <c r="Z308" s="22">
        <f t="shared" si="26"/>
        <v>6</v>
      </c>
      <c r="AA308" s="22">
        <f t="shared" si="27"/>
        <v>2020</v>
      </c>
      <c r="AB308" s="22">
        <f t="shared" si="28"/>
        <v>2020</v>
      </c>
      <c r="AC308" s="22">
        <f t="shared" si="29"/>
        <v>2020</v>
      </c>
      <c r="AD308" s="25" t="e">
        <f>AND(ROUND(O308,2)=O308,ROUND(P308,2)=P308,OR(AND(O308&lt;&gt;0,L308="п"),AND(P308&lt;&gt;0,L308="ф")),ЕФОРМУЛА(X308),ЕФОРМУЛА(Y308),ЕФОРМУЛА(Z308),ЕФОРМУЛА(AA308),ЕФОРМУЛА(AB308),ЕФОРМУЛА(AC308),NOT(ЕФОРМУЛА(O308)),NOT(ЕФОРМУЛА(P308)),M308&lt;&gt;0,N308&lt;&gt;0,OR(YEAR(M308=#REF!),YEAR(M308=#REF!),YEAR(M308=#REF!)),OR(YEAR(N308=#REF!),YEAR(N308=#REF!),YEAR(N308=#REF!)),OR(AND(A308="20. Выдача займов по договору № 1 (в кэш-пул ПАО «Газпром»)",H308="КЭШ-ПУЛ"),AND(A308&lt;&gt;"20. Выдача займов по договору № 1 (в кэш-пул ПАО «Газпром»)",H308&lt;&gt;"КЭШ-ПУЛ")))</f>
        <v>#REF!</v>
      </c>
    </row>
    <row r="309" spans="1:30" ht="18.75" customHeight="1" x14ac:dyDescent="0.2">
      <c r="A309" s="27" t="s">
        <v>16</v>
      </c>
      <c r="B309" s="27"/>
      <c r="C309" s="2" t="s">
        <v>20</v>
      </c>
      <c r="D309" s="6"/>
      <c r="E309" s="7" t="s">
        <v>2</v>
      </c>
      <c r="F309" s="8"/>
      <c r="G309" s="8"/>
      <c r="H309" s="8"/>
      <c r="I309" s="8"/>
      <c r="J309" s="8"/>
      <c r="K309" s="8"/>
      <c r="L309" s="8" t="s">
        <v>26</v>
      </c>
      <c r="M309" s="9">
        <v>43922</v>
      </c>
      <c r="N309" s="9">
        <v>43922</v>
      </c>
      <c r="O309" s="20">
        <v>161500000</v>
      </c>
      <c r="P309" s="20"/>
      <c r="Q309" s="11"/>
      <c r="R309" s="11"/>
      <c r="S309" s="11"/>
      <c r="T309" s="11"/>
      <c r="U309" s="11"/>
      <c r="X309" s="22" t="e">
        <f>IF(B309="",VLOOKUP(A309,#REF!,2,FALSE),B309)</f>
        <v>#REF!</v>
      </c>
      <c r="Y309" s="22">
        <f t="shared" si="25"/>
        <v>4</v>
      </c>
      <c r="Z309" s="22">
        <f t="shared" si="26"/>
        <v>4</v>
      </c>
      <c r="AA309" s="22">
        <f t="shared" si="27"/>
        <v>2020</v>
      </c>
      <c r="AB309" s="22">
        <f t="shared" si="28"/>
        <v>2020</v>
      </c>
      <c r="AC309" s="22">
        <f t="shared" si="29"/>
        <v>2020</v>
      </c>
      <c r="AD309" s="25" t="e">
        <f>AND(ROUND(O309,2)=O309,ROUND(P309,2)=P309,OR(AND(O309&lt;&gt;0,L309="п"),AND(P309&lt;&gt;0,L309="ф")),ЕФОРМУЛА(X309),ЕФОРМУЛА(Y309),ЕФОРМУЛА(Z309),ЕФОРМУЛА(AA309),ЕФОРМУЛА(AB309),ЕФОРМУЛА(AC309),NOT(ЕФОРМУЛА(O309)),NOT(ЕФОРМУЛА(P309)),M309&lt;&gt;0,N309&lt;&gt;0,OR(YEAR(M309=#REF!),YEAR(M309=#REF!),YEAR(M309=#REF!)),OR(YEAR(N309=#REF!),YEAR(N309=#REF!),YEAR(N309=#REF!)),OR(AND(A309="20. Выдача займов по договору № 1 (в кэш-пул ПАО «Газпром»)",H309="КЭШ-ПУЛ"),AND(A309&lt;&gt;"20. Выдача займов по договору № 1 (в кэш-пул ПАО «Газпром»)",H309&lt;&gt;"КЭШ-ПУЛ")))</f>
        <v>#REF!</v>
      </c>
    </row>
    <row r="310" spans="1:30" ht="13.5" customHeight="1" x14ac:dyDescent="0.2">
      <c r="A310" s="27" t="s">
        <v>15</v>
      </c>
      <c r="B310" s="27"/>
      <c r="C310" s="2" t="s">
        <v>20</v>
      </c>
      <c r="D310" s="6"/>
      <c r="E310" s="7" t="s">
        <v>2</v>
      </c>
      <c r="F310" s="8"/>
      <c r="G310" s="8"/>
      <c r="H310" s="8"/>
      <c r="I310" s="8"/>
      <c r="J310" s="8"/>
      <c r="K310" s="8"/>
      <c r="L310" s="8" t="s">
        <v>26</v>
      </c>
      <c r="M310" s="9">
        <v>43983</v>
      </c>
      <c r="N310" s="9">
        <v>43983</v>
      </c>
      <c r="O310" s="20">
        <v>156263000</v>
      </c>
      <c r="P310" s="20"/>
      <c r="Q310" s="11"/>
      <c r="R310" s="11"/>
      <c r="S310" s="11"/>
      <c r="T310" s="11"/>
      <c r="U310" s="11"/>
      <c r="X310" s="22" t="e">
        <f>IF(B310="",VLOOKUP(A310,#REF!,2,FALSE),B310)</f>
        <v>#REF!</v>
      </c>
      <c r="Y310" s="22">
        <f t="shared" si="25"/>
        <v>6</v>
      </c>
      <c r="Z310" s="22">
        <f t="shared" si="26"/>
        <v>6</v>
      </c>
      <c r="AA310" s="22">
        <f t="shared" si="27"/>
        <v>2020</v>
      </c>
      <c r="AB310" s="22">
        <f t="shared" si="28"/>
        <v>2020</v>
      </c>
      <c r="AC310" s="22">
        <f t="shared" si="29"/>
        <v>2020</v>
      </c>
      <c r="AD310" s="25" t="e">
        <f>AND(ROUND(O310,2)=O310,ROUND(P310,2)=P310,OR(AND(O310&lt;&gt;0,L310="п"),AND(P310&lt;&gt;0,L310="ф")),ЕФОРМУЛА(X310),ЕФОРМУЛА(Y310),ЕФОРМУЛА(Z310),ЕФОРМУЛА(AA310),ЕФОРМУЛА(AB310),ЕФОРМУЛА(AC310),NOT(ЕФОРМУЛА(O310)),NOT(ЕФОРМУЛА(P310)),M310&lt;&gt;0,N310&lt;&gt;0,OR(YEAR(M310=#REF!),YEAR(M310=#REF!),YEAR(M310=#REF!)),OR(YEAR(N310=#REF!),YEAR(N310=#REF!),YEAR(N310=#REF!)),OR(AND(A310="20. Выдача займов по договору № 1 (в кэш-пул ПАО «Газпром»)",H310="КЭШ-ПУЛ"),AND(A310&lt;&gt;"20. Выдача займов по договору № 1 (в кэш-пул ПАО «Газпром»)",H310&lt;&gt;"КЭШ-ПУЛ")))</f>
        <v>#REF!</v>
      </c>
    </row>
    <row r="311" spans="1:30" ht="15" customHeight="1" x14ac:dyDescent="0.2">
      <c r="A311" s="27" t="s">
        <v>60</v>
      </c>
      <c r="B311" s="27"/>
      <c r="C311" s="2" t="s">
        <v>20</v>
      </c>
      <c r="D311" s="6"/>
      <c r="E311" s="7" t="s">
        <v>2</v>
      </c>
      <c r="F311" s="8"/>
      <c r="G311" s="8"/>
      <c r="H311" s="8"/>
      <c r="I311" s="8"/>
      <c r="J311" s="8"/>
      <c r="K311" s="8"/>
      <c r="L311" s="8" t="s">
        <v>26</v>
      </c>
      <c r="M311" s="9">
        <v>43922</v>
      </c>
      <c r="N311" s="9">
        <v>43922</v>
      </c>
      <c r="O311" s="20">
        <v>3166000</v>
      </c>
      <c r="P311" s="20"/>
      <c r="Q311" s="11"/>
      <c r="R311" s="11"/>
      <c r="S311" s="11"/>
      <c r="T311" s="11"/>
      <c r="U311" s="11"/>
      <c r="X311" s="22" t="e">
        <f>IF(B311="",VLOOKUP(A311,#REF!,2,FALSE),B311)</f>
        <v>#REF!</v>
      </c>
      <c r="Y311" s="22">
        <f t="shared" si="25"/>
        <v>4</v>
      </c>
      <c r="Z311" s="22">
        <f t="shared" si="26"/>
        <v>4</v>
      </c>
      <c r="AA311" s="22">
        <f t="shared" si="27"/>
        <v>2020</v>
      </c>
      <c r="AB311" s="22">
        <f t="shared" si="28"/>
        <v>2020</v>
      </c>
      <c r="AC311" s="22">
        <f t="shared" si="29"/>
        <v>2020</v>
      </c>
      <c r="AD311" s="25" t="e">
        <f>AND(ROUND(O311,2)=O311,ROUND(P311,2)=P311,OR(AND(O311&lt;&gt;0,L311="п"),AND(P311&lt;&gt;0,L311="ф")),ЕФОРМУЛА(X311),ЕФОРМУЛА(Y311),ЕФОРМУЛА(Z311),ЕФОРМУЛА(AA311),ЕФОРМУЛА(AB311),ЕФОРМУЛА(AC311),NOT(ЕФОРМУЛА(O311)),NOT(ЕФОРМУЛА(P311)),M311&lt;&gt;0,N311&lt;&gt;0,OR(YEAR(M311=#REF!),YEAR(M311=#REF!),YEAR(M311=#REF!)),OR(YEAR(N311=#REF!),YEAR(N311=#REF!),YEAR(N311=#REF!)),OR(AND(A311="20. Выдача займов по договору № 1 (в кэш-пул ПАО «Газпром»)",H311="КЭШ-ПУЛ"),AND(A311&lt;&gt;"20. Выдача займов по договору № 1 (в кэш-пул ПАО «Газпром»)",H311&lt;&gt;"КЭШ-ПУЛ")))</f>
        <v>#REF!</v>
      </c>
    </row>
    <row r="312" spans="1:30" ht="12.6" customHeight="1" x14ac:dyDescent="0.2">
      <c r="A312" s="27"/>
      <c r="B312" s="27" t="s">
        <v>45</v>
      </c>
      <c r="C312" s="2" t="s">
        <v>20</v>
      </c>
      <c r="D312" s="6"/>
      <c r="E312" s="7" t="s">
        <v>2</v>
      </c>
      <c r="F312" s="8"/>
      <c r="G312" s="8"/>
      <c r="H312" s="8"/>
      <c r="I312" s="8"/>
      <c r="J312" s="8"/>
      <c r="K312" s="8"/>
      <c r="L312" s="8" t="s">
        <v>26</v>
      </c>
      <c r="M312" s="9">
        <v>43922</v>
      </c>
      <c r="N312" s="9">
        <v>43922</v>
      </c>
      <c r="O312" s="20">
        <v>2673000</v>
      </c>
      <c r="P312" s="20"/>
      <c r="Q312" s="12"/>
      <c r="R312" s="12"/>
      <c r="S312" s="12"/>
      <c r="T312" s="12"/>
      <c r="U312" s="12"/>
      <c r="X312" s="22" t="str">
        <f>IF(B312="",VLOOKUP(A312,#REF!,2,FALSE),B312)</f>
        <v>10.2. Услуги авиатранспорта</v>
      </c>
      <c r="Y312" s="22">
        <f t="shared" si="25"/>
        <v>4</v>
      </c>
      <c r="Z312" s="22">
        <f t="shared" si="26"/>
        <v>4</v>
      </c>
      <c r="AA312" s="22">
        <f t="shared" si="27"/>
        <v>2020</v>
      </c>
      <c r="AB312" s="22">
        <f t="shared" si="28"/>
        <v>2020</v>
      </c>
      <c r="AC312" s="22">
        <f t="shared" si="29"/>
        <v>2020</v>
      </c>
      <c r="AD312" s="25" t="e">
        <f>AND(ROUND(O312,2)=O312,ROUND(P312,2)=P312,OR(AND(O312&lt;&gt;0,L312="п"),AND(P312&lt;&gt;0,L312="ф")),ЕФОРМУЛА(X312),ЕФОРМУЛА(Y312),ЕФОРМУЛА(Z312),ЕФОРМУЛА(AA312),ЕФОРМУЛА(AB312),ЕФОРМУЛА(AC312),NOT(ЕФОРМУЛА(O312)),NOT(ЕФОРМУЛА(P312)),M312&lt;&gt;0,N312&lt;&gt;0,OR(YEAR(M312=#REF!),YEAR(M312=#REF!),YEAR(M312=#REF!)),OR(YEAR(N312=#REF!),YEAR(N312=#REF!),YEAR(N312=#REF!)),OR(AND(A312="20. Выдача займов по договору № 1 (в кэш-пул ПАО «Газпром»)",H312="КЭШ-ПУЛ"),AND(A312&lt;&gt;"20. Выдача займов по договору № 1 (в кэш-пул ПАО «Газпром»)",H312&lt;&gt;"КЭШ-ПУЛ")))</f>
        <v>#REF!</v>
      </c>
    </row>
    <row r="313" spans="1:30" ht="12.6" customHeight="1" x14ac:dyDescent="0.2">
      <c r="A313" s="27" t="s">
        <v>12</v>
      </c>
      <c r="B313" s="27"/>
      <c r="C313" s="2" t="s">
        <v>20</v>
      </c>
      <c r="D313" s="6"/>
      <c r="E313" s="7" t="s">
        <v>2</v>
      </c>
      <c r="F313" s="8"/>
      <c r="G313" s="8"/>
      <c r="H313" s="8"/>
      <c r="I313" s="8"/>
      <c r="J313" s="8"/>
      <c r="K313" s="8"/>
      <c r="L313" s="8" t="s">
        <v>26</v>
      </c>
      <c r="M313" s="9">
        <v>43922</v>
      </c>
      <c r="N313" s="9">
        <v>43922</v>
      </c>
      <c r="O313" s="20">
        <v>300910000</v>
      </c>
      <c r="P313" s="20"/>
      <c r="Q313" s="10"/>
      <c r="R313" s="10"/>
      <c r="S313" s="10"/>
      <c r="T313" s="10"/>
      <c r="U313" s="10"/>
      <c r="X313" s="22" t="e">
        <f>IF(B313="",VLOOKUP(A313,#REF!,2,FALSE),B313)</f>
        <v>#REF!</v>
      </c>
      <c r="Y313" s="22">
        <f t="shared" si="25"/>
        <v>4</v>
      </c>
      <c r="Z313" s="22">
        <f t="shared" si="26"/>
        <v>4</v>
      </c>
      <c r="AA313" s="22">
        <f t="shared" si="27"/>
        <v>2020</v>
      </c>
      <c r="AB313" s="22">
        <f t="shared" si="28"/>
        <v>2020</v>
      </c>
      <c r="AC313" s="22">
        <f t="shared" si="29"/>
        <v>2020</v>
      </c>
      <c r="AD313" s="25" t="e">
        <f>AND(ROUND(O313,2)=O313,ROUND(P313,2)=P313,OR(AND(O313&lt;&gt;0,L313="п"),AND(P313&lt;&gt;0,L313="ф")),ЕФОРМУЛА(X313),ЕФОРМУЛА(Y313),ЕФОРМУЛА(Z313),ЕФОРМУЛА(AA313),ЕФОРМУЛА(AB313),ЕФОРМУЛА(AC313),NOT(ЕФОРМУЛА(O313)),NOT(ЕФОРМУЛА(P313)),M313&lt;&gt;0,N313&lt;&gt;0,OR(YEAR(M313=#REF!),YEAR(M313=#REF!),YEAR(M313=#REF!)),OR(YEAR(N313=#REF!),YEAR(N313=#REF!),YEAR(N313=#REF!)),OR(AND(A313="20. Выдача займов по договору № 1 (в кэш-пул ПАО «Газпром»)",H313="КЭШ-ПУЛ"),AND(A313&lt;&gt;"20. Выдача займов по договору № 1 (в кэш-пул ПАО «Газпром»)",H313&lt;&gt;"КЭШ-ПУЛ")))</f>
        <v>#REF!</v>
      </c>
    </row>
    <row r="314" spans="1:30" ht="12.6" customHeight="1" x14ac:dyDescent="0.2">
      <c r="A314" s="27" t="s">
        <v>63</v>
      </c>
      <c r="B314" s="27"/>
      <c r="C314" s="2" t="s">
        <v>20</v>
      </c>
      <c r="D314" s="6"/>
      <c r="E314" s="7" t="s">
        <v>2</v>
      </c>
      <c r="F314" s="8"/>
      <c r="G314" s="8"/>
      <c r="H314" s="8"/>
      <c r="I314" s="8"/>
      <c r="J314" s="8"/>
      <c r="K314" s="8"/>
      <c r="L314" s="8" t="s">
        <v>26</v>
      </c>
      <c r="M314" s="9">
        <v>43922</v>
      </c>
      <c r="N314" s="9">
        <v>43922</v>
      </c>
      <c r="O314" s="20">
        <v>75780000</v>
      </c>
      <c r="P314" s="20"/>
      <c r="Q314" s="10"/>
      <c r="R314" s="10"/>
      <c r="S314" s="10"/>
      <c r="T314" s="10"/>
      <c r="U314" s="10"/>
      <c r="X314" s="22" t="e">
        <f>IF(B314="",VLOOKUP(A314,#REF!,2,FALSE),B314)</f>
        <v>#REF!</v>
      </c>
      <c r="Y314" s="22">
        <f t="shared" si="25"/>
        <v>4</v>
      </c>
      <c r="Z314" s="22">
        <f t="shared" si="26"/>
        <v>4</v>
      </c>
      <c r="AA314" s="22">
        <f t="shared" si="27"/>
        <v>2020</v>
      </c>
      <c r="AB314" s="22">
        <f t="shared" si="28"/>
        <v>2020</v>
      </c>
      <c r="AC314" s="22">
        <f t="shared" si="29"/>
        <v>2020</v>
      </c>
      <c r="AD314" s="25" t="e">
        <f>AND(ROUND(O314,2)=O314,ROUND(P314,2)=P314,OR(AND(O314&lt;&gt;0,L314="п"),AND(P314&lt;&gt;0,L314="ф")),ЕФОРМУЛА(X314),ЕФОРМУЛА(Y314),ЕФОРМУЛА(Z314),ЕФОРМУЛА(AA314),ЕФОРМУЛА(AB314),ЕФОРМУЛА(AC314),NOT(ЕФОРМУЛА(O314)),NOT(ЕФОРМУЛА(P314)),M314&lt;&gt;0,N314&lt;&gt;0,OR(YEAR(M314=#REF!),YEAR(M314=#REF!),YEAR(M314=#REF!)),OR(YEAR(N314=#REF!),YEAR(N314=#REF!),YEAR(N314=#REF!)),OR(AND(A314="20. Выдача займов по договору № 1 (в кэш-пул ПАО «Газпром»)",H314="КЭШ-ПУЛ"),AND(A314&lt;&gt;"20. Выдача займов по договору № 1 (в кэш-пул ПАО «Газпром»)",H314&lt;&gt;"КЭШ-ПУЛ")))</f>
        <v>#REF!</v>
      </c>
    </row>
    <row r="315" spans="1:30" ht="15" customHeight="1" x14ac:dyDescent="0.2">
      <c r="A315" s="27"/>
      <c r="B315" s="27" t="s">
        <v>44</v>
      </c>
      <c r="C315" s="2" t="s">
        <v>20</v>
      </c>
      <c r="D315" s="6"/>
      <c r="E315" s="7" t="s">
        <v>2</v>
      </c>
      <c r="F315" s="8"/>
      <c r="G315" s="8"/>
      <c r="H315" s="8"/>
      <c r="I315" s="8"/>
      <c r="J315" s="8"/>
      <c r="K315" s="8"/>
      <c r="L315" s="8" t="s">
        <v>26</v>
      </c>
      <c r="M315" s="9">
        <v>43922</v>
      </c>
      <c r="N315" s="9">
        <v>43922</v>
      </c>
      <c r="O315" s="20">
        <v>928000</v>
      </c>
      <c r="P315" s="20"/>
      <c r="Q315" s="12"/>
      <c r="R315" s="12"/>
      <c r="S315" s="12"/>
      <c r="T315" s="12"/>
      <c r="U315" s="12"/>
      <c r="X315" s="22" t="str">
        <f>IF(B315="",VLOOKUP(A315,#REF!,2,FALSE),B315)</f>
        <v>10.1. Услуги автотранспорта</v>
      </c>
      <c r="Y315" s="22">
        <f t="shared" si="25"/>
        <v>4</v>
      </c>
      <c r="Z315" s="22">
        <f t="shared" si="26"/>
        <v>4</v>
      </c>
      <c r="AA315" s="22">
        <f t="shared" si="27"/>
        <v>2020</v>
      </c>
      <c r="AB315" s="22">
        <f t="shared" si="28"/>
        <v>2020</v>
      </c>
      <c r="AC315" s="22">
        <f t="shared" si="29"/>
        <v>2020</v>
      </c>
      <c r="AD315" s="25" t="e">
        <f>AND(ROUND(O315,2)=O315,ROUND(P315,2)=P315,OR(AND(O315&lt;&gt;0,L315="п"),AND(P315&lt;&gt;0,L315="ф")),ЕФОРМУЛА(X315),ЕФОРМУЛА(Y315),ЕФОРМУЛА(Z315),ЕФОРМУЛА(AA315),ЕФОРМУЛА(AB315),ЕФОРМУЛА(AC315),NOT(ЕФОРМУЛА(O315)),NOT(ЕФОРМУЛА(P315)),M315&lt;&gt;0,N315&lt;&gt;0,OR(YEAR(M315=#REF!),YEAR(M315=#REF!),YEAR(M315=#REF!)),OR(YEAR(N315=#REF!),YEAR(N315=#REF!),YEAR(N315=#REF!)),OR(AND(A315="20. Выдача займов по договору № 1 (в кэш-пул ПАО «Газпром»)",H315="КЭШ-ПУЛ"),AND(A315&lt;&gt;"20. Выдача займов по договору № 1 (в кэш-пул ПАО «Газпром»)",H315&lt;&gt;"КЭШ-ПУЛ")))</f>
        <v>#REF!</v>
      </c>
    </row>
    <row r="316" spans="1:30" ht="12.6" customHeight="1" x14ac:dyDescent="0.2">
      <c r="A316" s="33" t="s">
        <v>40</v>
      </c>
      <c r="B316" s="27" t="s">
        <v>13</v>
      </c>
      <c r="C316" s="2" t="s">
        <v>20</v>
      </c>
      <c r="D316" s="6"/>
      <c r="E316" s="7" t="s">
        <v>2</v>
      </c>
      <c r="F316" s="8"/>
      <c r="G316" s="8"/>
      <c r="H316" s="8"/>
      <c r="I316" s="8"/>
      <c r="J316" s="8"/>
      <c r="K316" s="8"/>
      <c r="L316" s="8" t="s">
        <v>26</v>
      </c>
      <c r="M316" s="9">
        <v>43922</v>
      </c>
      <c r="N316" s="9">
        <v>43922</v>
      </c>
      <c r="O316" s="20">
        <v>205441000</v>
      </c>
      <c r="P316" s="20"/>
      <c r="Q316" s="12" t="s">
        <v>137</v>
      </c>
      <c r="R316" s="12"/>
      <c r="S316" s="12"/>
      <c r="T316" s="12"/>
      <c r="U316" s="12"/>
      <c r="X316" s="22" t="str">
        <f>IF(B316="",VLOOKUP(A316,#REF!,2,FALSE),B316)</f>
        <v>04. Капремонт внешними подрядчиками</v>
      </c>
      <c r="Y316" s="22">
        <f t="shared" si="25"/>
        <v>4</v>
      </c>
      <c r="Z316" s="22">
        <f t="shared" si="26"/>
        <v>4</v>
      </c>
      <c r="AA316" s="22">
        <f t="shared" si="27"/>
        <v>2020</v>
      </c>
      <c r="AB316" s="22">
        <f t="shared" si="28"/>
        <v>2020</v>
      </c>
      <c r="AC316" s="22">
        <f t="shared" si="29"/>
        <v>2020</v>
      </c>
      <c r="AD316" s="25" t="e">
        <f>AND(ROUND(O316,2)=O316,ROUND(P316,2)=P316,OR(AND(O316&lt;&gt;0,L316="п"),AND(P316&lt;&gt;0,L316="ф")),ЕФОРМУЛА(X316),ЕФОРМУЛА(Y316),ЕФОРМУЛА(Z316),ЕФОРМУЛА(AA316),ЕФОРМУЛА(AB316),ЕФОРМУЛА(AC316),NOT(ЕФОРМУЛА(O316)),NOT(ЕФОРМУЛА(P316)),M316&lt;&gt;0,N316&lt;&gt;0,OR(YEAR(M316=#REF!),YEAR(M316=#REF!),YEAR(M316=#REF!)),OR(YEAR(N316=#REF!),YEAR(N316=#REF!),YEAR(N316=#REF!)),OR(AND(A316="20. Выдача займов по договору № 1 (в кэш-пул ПАО «Газпром»)",H316="КЭШ-ПУЛ"),AND(A316&lt;&gt;"20. Выдача займов по договору № 1 (в кэш-пул ПАО «Газпром»)",H316&lt;&gt;"КЭШ-ПУЛ")))</f>
        <v>#REF!</v>
      </c>
    </row>
    <row r="317" spans="1:30" ht="15" customHeight="1" x14ac:dyDescent="0.2">
      <c r="A317" s="8" t="s">
        <v>59</v>
      </c>
      <c r="B317" s="8"/>
      <c r="C317" s="2" t="s">
        <v>20</v>
      </c>
      <c r="D317" s="6"/>
      <c r="E317" s="7" t="s">
        <v>2</v>
      </c>
      <c r="F317" s="8"/>
      <c r="G317" s="8"/>
      <c r="H317" s="8"/>
      <c r="I317" s="8"/>
      <c r="J317" s="8"/>
      <c r="K317" s="8"/>
      <c r="L317" s="8" t="s">
        <v>26</v>
      </c>
      <c r="M317" s="9">
        <v>43922</v>
      </c>
      <c r="N317" s="9">
        <v>43922</v>
      </c>
      <c r="O317" s="20">
        <v>201731000</v>
      </c>
      <c r="P317" s="20"/>
      <c r="Q317" s="11"/>
      <c r="R317" s="11"/>
      <c r="S317" s="11"/>
      <c r="T317" s="11"/>
      <c r="U317" s="11"/>
      <c r="X317" s="22" t="e">
        <f>IF(B317="",VLOOKUP(A317,#REF!,2,FALSE),B317)</f>
        <v>#REF!</v>
      </c>
      <c r="Y317" s="22">
        <f t="shared" si="25"/>
        <v>4</v>
      </c>
      <c r="Z317" s="22">
        <f t="shared" si="26"/>
        <v>4</v>
      </c>
      <c r="AA317" s="22">
        <f t="shared" si="27"/>
        <v>2020</v>
      </c>
      <c r="AB317" s="22">
        <f t="shared" si="28"/>
        <v>2020</v>
      </c>
      <c r="AC317" s="22">
        <f t="shared" si="29"/>
        <v>2020</v>
      </c>
      <c r="AD317" s="25" t="e">
        <f>AND(ROUND(O317,2)=O317,ROUND(P317,2)=P317,OR(AND(O317&lt;&gt;0,L317="п"),AND(P317&lt;&gt;0,L317="ф")),ЕФОРМУЛА(X317),ЕФОРМУЛА(Y317),ЕФОРМУЛА(Z317),ЕФОРМУЛА(AA317),ЕФОРМУЛА(AB317),ЕФОРМУЛА(AC317),NOT(ЕФОРМУЛА(O317)),NOT(ЕФОРМУЛА(P317)),M317&lt;&gt;0,N317&lt;&gt;0,OR(YEAR(M317=#REF!),YEAR(M317=#REF!),YEAR(M317=#REF!)),OR(YEAR(N317=#REF!),YEAR(N317=#REF!),YEAR(N317=#REF!)),OR(AND(A317="20. Выдача займов по договору № 1 (в кэш-пул ПАО «Газпром»)",H317="КЭШ-ПУЛ"),AND(A317&lt;&gt;"20. Выдача займов по договору № 1 (в кэш-пул ПАО «Газпром»)",H317&lt;&gt;"КЭШ-ПУЛ")))</f>
        <v>#REF!</v>
      </c>
    </row>
    <row r="318" spans="1:30" ht="18.75" customHeight="1" x14ac:dyDescent="0.2">
      <c r="A318" s="8" t="s">
        <v>8</v>
      </c>
      <c r="B318" s="8"/>
      <c r="C318" s="2" t="s">
        <v>20</v>
      </c>
      <c r="D318" s="6"/>
      <c r="E318" s="7" t="s">
        <v>2</v>
      </c>
      <c r="F318" s="8"/>
      <c r="G318" s="8"/>
      <c r="H318" s="8"/>
      <c r="I318" s="8"/>
      <c r="J318" s="8"/>
      <c r="K318" s="8"/>
      <c r="L318" s="8" t="s">
        <v>26</v>
      </c>
      <c r="M318" s="9">
        <v>43922</v>
      </c>
      <c r="N318" s="9">
        <v>43922</v>
      </c>
      <c r="O318" s="20">
        <v>1681000</v>
      </c>
      <c r="P318" s="20"/>
      <c r="Q318" s="11"/>
      <c r="R318" s="11"/>
      <c r="S318" s="11"/>
      <c r="T318" s="11"/>
      <c r="U318" s="11"/>
      <c r="X318" s="22" t="e">
        <f>IF(B318="",VLOOKUP(A318,#REF!,2,FALSE),B318)</f>
        <v>#REF!</v>
      </c>
      <c r="Y318" s="22">
        <f t="shared" si="25"/>
        <v>4</v>
      </c>
      <c r="Z318" s="22">
        <f t="shared" si="26"/>
        <v>4</v>
      </c>
      <c r="AA318" s="22">
        <f t="shared" si="27"/>
        <v>2020</v>
      </c>
      <c r="AB318" s="22">
        <f t="shared" si="28"/>
        <v>2020</v>
      </c>
      <c r="AC318" s="22">
        <f t="shared" si="29"/>
        <v>2020</v>
      </c>
      <c r="AD318" s="25" t="e">
        <f>AND(ROUND(O318,2)=O318,ROUND(P318,2)=P318,OR(AND(O318&lt;&gt;0,L318="п"),AND(P318&lt;&gt;0,L318="ф")),ЕФОРМУЛА(X318),ЕФОРМУЛА(Y318),ЕФОРМУЛА(Z318),ЕФОРМУЛА(AA318),ЕФОРМУЛА(AB318),ЕФОРМУЛА(AC318),NOT(ЕФОРМУЛА(O318)),NOT(ЕФОРМУЛА(P318)),M318&lt;&gt;0,N318&lt;&gt;0,OR(YEAR(M318=#REF!),YEAR(M318=#REF!),YEAR(M318=#REF!)),OR(YEAR(N318=#REF!),YEAR(N318=#REF!),YEAR(N318=#REF!)),OR(AND(A318="20. Выдача займов по договору № 1 (в кэш-пул ПАО «Газпром»)",H318="КЭШ-ПУЛ"),AND(A318&lt;&gt;"20. Выдача займов по договору № 1 (в кэш-пул ПАО «Газпром»)",H318&lt;&gt;"КЭШ-ПУЛ")))</f>
        <v>#REF!</v>
      </c>
    </row>
    <row r="319" spans="1:30" ht="13.5" customHeight="1" x14ac:dyDescent="0.2">
      <c r="A319" s="8" t="s">
        <v>42</v>
      </c>
      <c r="B319" s="8"/>
      <c r="C319" s="2" t="s">
        <v>20</v>
      </c>
      <c r="D319" s="6"/>
      <c r="E319" s="7" t="s">
        <v>2</v>
      </c>
      <c r="F319" s="8"/>
      <c r="G319" s="8"/>
      <c r="H319" s="8"/>
      <c r="I319" s="8"/>
      <c r="J319" s="8"/>
      <c r="K319" s="8"/>
      <c r="L319" s="8" t="s">
        <v>26</v>
      </c>
      <c r="M319" s="9">
        <v>43922</v>
      </c>
      <c r="N319" s="9">
        <v>43922</v>
      </c>
      <c r="O319" s="20">
        <v>19396000</v>
      </c>
      <c r="P319" s="20"/>
      <c r="Q319" s="11"/>
      <c r="R319" s="11"/>
      <c r="S319" s="11"/>
      <c r="T319" s="11"/>
      <c r="U319" s="11"/>
      <c r="X319" s="22" t="e">
        <f>IF(B319="",VLOOKUP(A319,#REF!,2,FALSE),B319)</f>
        <v>#REF!</v>
      </c>
      <c r="Y319" s="22">
        <f t="shared" si="25"/>
        <v>4</v>
      </c>
      <c r="Z319" s="22">
        <f t="shared" si="26"/>
        <v>4</v>
      </c>
      <c r="AA319" s="22">
        <f t="shared" si="27"/>
        <v>2020</v>
      </c>
      <c r="AB319" s="22">
        <f t="shared" si="28"/>
        <v>2020</v>
      </c>
      <c r="AC319" s="22">
        <f t="shared" si="29"/>
        <v>2020</v>
      </c>
      <c r="AD319" s="25" t="e">
        <f>AND(ROUND(O319,2)=O319,ROUND(P319,2)=P319,OR(AND(O319&lt;&gt;0,L319="п"),AND(P319&lt;&gt;0,L319="ф")),ЕФОРМУЛА(X319),ЕФОРМУЛА(Y319),ЕФОРМУЛА(Z319),ЕФОРМУЛА(AA319),ЕФОРМУЛА(AB319),ЕФОРМУЛА(AC319),NOT(ЕФОРМУЛА(O319)),NOT(ЕФОРМУЛА(P319)),M319&lt;&gt;0,N319&lt;&gt;0,OR(YEAR(M319=#REF!),YEAR(M319=#REF!),YEAR(M319=#REF!)),OR(YEAR(N319=#REF!),YEAR(N319=#REF!),YEAR(N319=#REF!)),OR(AND(A319="20. Выдача займов по договору № 1 (в кэш-пул ПАО «Газпром»)",H319="КЭШ-ПУЛ"),AND(A319&lt;&gt;"20. Выдача займов по договору № 1 (в кэш-пул ПАО «Газпром»)",H319&lt;&gt;"КЭШ-ПУЛ")))</f>
        <v>#REF!</v>
      </c>
    </row>
    <row r="320" spans="1:30" ht="15" customHeight="1" x14ac:dyDescent="0.2">
      <c r="A320" s="8" t="s">
        <v>41</v>
      </c>
      <c r="B320" s="8"/>
      <c r="C320" s="2" t="s">
        <v>20</v>
      </c>
      <c r="D320" s="6"/>
      <c r="E320" s="7" t="s">
        <v>2</v>
      </c>
      <c r="F320" s="8"/>
      <c r="G320" s="8"/>
      <c r="H320" s="8"/>
      <c r="I320" s="8"/>
      <c r="J320" s="8"/>
      <c r="K320" s="8"/>
      <c r="L320" s="8" t="s">
        <v>26</v>
      </c>
      <c r="M320" s="9">
        <v>43922</v>
      </c>
      <c r="N320" s="9">
        <v>43922</v>
      </c>
      <c r="O320" s="20">
        <v>36254000</v>
      </c>
      <c r="P320" s="20"/>
      <c r="Q320" s="11"/>
      <c r="R320" s="11"/>
      <c r="S320" s="11"/>
      <c r="T320" s="11"/>
      <c r="U320" s="11"/>
      <c r="X320" s="22" t="e">
        <f>IF(B320="",VLOOKUP(A320,#REF!,2,FALSE),B320)</f>
        <v>#REF!</v>
      </c>
      <c r="Y320" s="22">
        <f t="shared" si="25"/>
        <v>4</v>
      </c>
      <c r="Z320" s="22">
        <f t="shared" si="26"/>
        <v>4</v>
      </c>
      <c r="AA320" s="22">
        <f t="shared" si="27"/>
        <v>2020</v>
      </c>
      <c r="AB320" s="22">
        <f t="shared" si="28"/>
        <v>2020</v>
      </c>
      <c r="AC320" s="22">
        <f t="shared" si="29"/>
        <v>2020</v>
      </c>
      <c r="AD320" s="25" t="e">
        <f>AND(ROUND(O320,2)=O320,ROUND(P320,2)=P320,OR(AND(O320&lt;&gt;0,L320="п"),AND(P320&lt;&gt;0,L320="ф")),ЕФОРМУЛА(X320),ЕФОРМУЛА(Y320),ЕФОРМУЛА(Z320),ЕФОРМУЛА(AA320),ЕФОРМУЛА(AB320),ЕФОРМУЛА(AC320),NOT(ЕФОРМУЛА(O320)),NOT(ЕФОРМУЛА(P320)),M320&lt;&gt;0,N320&lt;&gt;0,OR(YEAR(M320=#REF!),YEAR(M320=#REF!),YEAR(M320=#REF!)),OR(YEAR(N320=#REF!),YEAR(N320=#REF!),YEAR(N320=#REF!)),OR(AND(A320="20. Выдача займов по договору № 1 (в кэш-пул ПАО «Газпром»)",H320="КЭШ-ПУЛ"),AND(A320&lt;&gt;"20. Выдача займов по договору № 1 (в кэш-пул ПАО «Газпром»)",H320&lt;&gt;"КЭШ-ПУЛ")))</f>
        <v>#REF!</v>
      </c>
    </row>
    <row r="321" spans="1:30" ht="15" customHeight="1" x14ac:dyDescent="0.2">
      <c r="A321" s="8"/>
      <c r="B321" s="8" t="s">
        <v>9</v>
      </c>
      <c r="C321" s="2" t="s">
        <v>20</v>
      </c>
      <c r="D321" s="6"/>
      <c r="E321" s="7" t="s">
        <v>2</v>
      </c>
      <c r="F321" s="8"/>
      <c r="G321" s="8"/>
      <c r="H321" s="8"/>
      <c r="I321" s="8"/>
      <c r="J321" s="8"/>
      <c r="K321" s="8"/>
      <c r="L321" s="8" t="s">
        <v>26</v>
      </c>
      <c r="M321" s="9">
        <v>43922</v>
      </c>
      <c r="N321" s="9">
        <v>43922</v>
      </c>
      <c r="O321" s="20">
        <v>18873000</v>
      </c>
      <c r="P321" s="20"/>
      <c r="Q321" s="11"/>
      <c r="R321" s="11"/>
      <c r="S321" s="11"/>
      <c r="T321" s="11"/>
      <c r="U321" s="11"/>
      <c r="X321" s="22" t="str">
        <f>IF(B321="",VLOOKUP(A321,#REF!,2,FALSE),B321)</f>
        <v>12. Страхование</v>
      </c>
      <c r="Y321" s="22">
        <f t="shared" si="25"/>
        <v>4</v>
      </c>
      <c r="Z321" s="22">
        <f t="shared" si="26"/>
        <v>4</v>
      </c>
      <c r="AA321" s="22">
        <f t="shared" si="27"/>
        <v>2020</v>
      </c>
      <c r="AB321" s="22">
        <f t="shared" si="28"/>
        <v>2020</v>
      </c>
      <c r="AC321" s="22">
        <f t="shared" si="29"/>
        <v>2020</v>
      </c>
      <c r="AD321" s="25" t="e">
        <f>AND(ROUND(O321,2)=O321,ROUND(P321,2)=P321,OR(AND(O321&lt;&gt;0,L321="п"),AND(P321&lt;&gt;0,L321="ф")),ЕФОРМУЛА(X321),ЕФОРМУЛА(Y321),ЕФОРМУЛА(Z321),ЕФОРМУЛА(AA321),ЕФОРМУЛА(AB321),ЕФОРМУЛА(AC321),NOT(ЕФОРМУЛА(O321)),NOT(ЕФОРМУЛА(P321)),M321&lt;&gt;0,N321&lt;&gt;0,OR(YEAR(M321=#REF!),YEAR(M321=#REF!),YEAR(M321=#REF!)),OR(YEAR(N321=#REF!),YEAR(N321=#REF!),YEAR(N321=#REF!)),OR(AND(A321="20. Выдача займов по договору № 1 (в кэш-пул ПАО «Газпром»)",H321="КЭШ-ПУЛ"),AND(A321&lt;&gt;"20. Выдача займов по договору № 1 (в кэш-пул ПАО «Газпром»)",H321&lt;&gt;"КЭШ-ПУЛ")))</f>
        <v>#REF!</v>
      </c>
    </row>
    <row r="322" spans="1:30" ht="12.6" customHeight="1" x14ac:dyDescent="0.2">
      <c r="A322" s="2" t="s">
        <v>48</v>
      </c>
      <c r="C322" s="2" t="s">
        <v>20</v>
      </c>
      <c r="E322" s="7" t="s">
        <v>2</v>
      </c>
      <c r="L322" s="8" t="s">
        <v>26</v>
      </c>
      <c r="M322" s="9">
        <v>43922</v>
      </c>
      <c r="N322" s="9">
        <v>43922</v>
      </c>
      <c r="O322" s="21">
        <v>5804000</v>
      </c>
      <c r="Q322" s="32" t="s">
        <v>136</v>
      </c>
      <c r="R322" s="32"/>
      <c r="S322" s="32"/>
      <c r="T322" s="32"/>
      <c r="U322" s="32"/>
      <c r="X322" s="22" t="e">
        <f>IF(B322="",VLOOKUP(A322,#REF!,2,FALSE),B322)</f>
        <v>#REF!</v>
      </c>
      <c r="Y322" s="22">
        <f t="shared" si="25"/>
        <v>4</v>
      </c>
      <c r="Z322" s="22">
        <f t="shared" si="26"/>
        <v>4</v>
      </c>
      <c r="AA322" s="22">
        <f t="shared" si="27"/>
        <v>2020</v>
      </c>
      <c r="AB322" s="22">
        <f t="shared" si="28"/>
        <v>2020</v>
      </c>
      <c r="AC322" s="22">
        <f t="shared" si="29"/>
        <v>2020</v>
      </c>
      <c r="AD322" s="25" t="e">
        <f>AND(ROUND(O322,2)=O322,ROUND(P322,2)=P322,OR(AND(O322&lt;&gt;0,L322="п"),AND(P322&lt;&gt;0,L322="ф")),ЕФОРМУЛА(X322),ЕФОРМУЛА(Y322),ЕФОРМУЛА(Z322),ЕФОРМУЛА(AA322),ЕФОРМУЛА(AB322),ЕФОРМУЛА(AC322),NOT(ЕФОРМУЛА(O322)),NOT(ЕФОРМУЛА(P322)),M322&lt;&gt;0,N322&lt;&gt;0,OR(YEAR(M322=#REF!),YEAR(M322=#REF!),YEAR(M322=#REF!)),OR(YEAR(N322=#REF!),YEAR(N322=#REF!),YEAR(N322=#REF!)),OR(AND(A322="20. Выдача займов по договору № 1 (в кэш-пул ПАО «Газпром»)",H322="КЭШ-ПУЛ"),AND(A322&lt;&gt;"20. Выдача займов по договору № 1 (в кэш-пул ПАО «Газпром»)",H322&lt;&gt;"КЭШ-ПУЛ")))</f>
        <v>#REF!</v>
      </c>
    </row>
    <row r="323" spans="1:30" ht="15" customHeight="1" x14ac:dyDescent="0.2">
      <c r="A323" s="2" t="s">
        <v>48</v>
      </c>
      <c r="C323" s="2" t="s">
        <v>20</v>
      </c>
      <c r="E323" s="7" t="s">
        <v>2</v>
      </c>
      <c r="L323" s="8" t="s">
        <v>27</v>
      </c>
      <c r="M323" s="9">
        <v>43922</v>
      </c>
      <c r="N323" s="9">
        <v>43922</v>
      </c>
      <c r="P323" s="21">
        <v>2190000</v>
      </c>
      <c r="Q323" s="32" t="s">
        <v>136</v>
      </c>
      <c r="R323" s="32"/>
      <c r="S323" s="32"/>
      <c r="T323" s="32"/>
      <c r="U323" s="32"/>
      <c r="X323" s="22" t="e">
        <f>IF(B323="",VLOOKUP(A323,#REF!,2,FALSE),B323)</f>
        <v>#REF!</v>
      </c>
      <c r="Y323" s="22">
        <f t="shared" si="25"/>
        <v>4</v>
      </c>
      <c r="Z323" s="22">
        <f t="shared" si="26"/>
        <v>4</v>
      </c>
      <c r="AA323" s="22">
        <f t="shared" si="27"/>
        <v>2020</v>
      </c>
      <c r="AB323" s="22">
        <f t="shared" si="28"/>
        <v>2020</v>
      </c>
      <c r="AC323" s="22">
        <f t="shared" si="29"/>
        <v>2020</v>
      </c>
      <c r="AD323" s="25" t="e">
        <f>AND(ROUND(O323,2)=O323,ROUND(P323,2)=P323,OR(AND(O323&lt;&gt;0,L323="п"),AND(P323&lt;&gt;0,L323="ф")),ЕФОРМУЛА(X323),ЕФОРМУЛА(Y323),ЕФОРМУЛА(Z323),ЕФОРМУЛА(AA323),ЕФОРМУЛА(AB323),ЕФОРМУЛА(AC323),NOT(ЕФОРМУЛА(O323)),NOT(ЕФОРМУЛА(P323)),M323&lt;&gt;0,N323&lt;&gt;0,OR(YEAR(M323=#REF!),YEAR(M323=#REF!),YEAR(M323=#REF!)),OR(YEAR(N323=#REF!),YEAR(N323=#REF!),YEAR(N323=#REF!)),OR(AND(A323="20. Выдача займов по договору № 1 (в кэш-пул ПАО «Газпром»)",H323="КЭШ-ПУЛ"),AND(A323&lt;&gt;"20. Выдача займов по договору № 1 (в кэш-пул ПАО «Газпром»)",H323&lt;&gt;"КЭШ-ПУЛ")))</f>
        <v>#REF!</v>
      </c>
    </row>
    <row r="324" spans="1:30" ht="15" customHeight="1" x14ac:dyDescent="0.2">
      <c r="A324" s="2" t="s">
        <v>50</v>
      </c>
      <c r="C324" s="2" t="s">
        <v>20</v>
      </c>
      <c r="E324" s="7" t="s">
        <v>2</v>
      </c>
      <c r="L324" s="8" t="s">
        <v>26</v>
      </c>
      <c r="M324" s="9">
        <v>43922</v>
      </c>
      <c r="N324" s="9">
        <v>43922</v>
      </c>
      <c r="O324" s="21">
        <v>4016000</v>
      </c>
      <c r="X324" s="22" t="e">
        <f>IF(B324="",VLOOKUP(A324,#REF!,2,FALSE),B324)</f>
        <v>#REF!</v>
      </c>
      <c r="Y324" s="22">
        <f t="shared" ref="Y324:Y387" si="30">MONTH(M324)</f>
        <v>4</v>
      </c>
      <c r="Z324" s="22">
        <f t="shared" ref="Z324:Z387" si="31">MONTH(N324)</f>
        <v>4</v>
      </c>
      <c r="AA324" s="22">
        <f t="shared" ref="AA324:AA387" si="32">YEAR(N324)</f>
        <v>2020</v>
      </c>
      <c r="AB324" s="22">
        <f t="shared" ref="AB324:AB387" si="33">YEAR(M324)</f>
        <v>2020</v>
      </c>
      <c r="AC324" s="22">
        <f t="shared" ref="AC324:AC387" si="34">IF(F324="X",AA324-1,AA324)</f>
        <v>2020</v>
      </c>
      <c r="AD324" s="25" t="e">
        <f>AND(ROUND(O324,2)=O324,ROUND(P324,2)=P324,OR(AND(O324&lt;&gt;0,L324="п"),AND(P324&lt;&gt;0,L324="ф")),ЕФОРМУЛА(X324),ЕФОРМУЛА(Y324),ЕФОРМУЛА(Z324),ЕФОРМУЛА(AA324),ЕФОРМУЛА(AB324),ЕФОРМУЛА(AC324),NOT(ЕФОРМУЛА(O324)),NOT(ЕФОРМУЛА(P324)),M324&lt;&gt;0,N324&lt;&gt;0,OR(YEAR(M324=#REF!),YEAR(M324=#REF!),YEAR(M324=#REF!)),OR(YEAR(N324=#REF!),YEAR(N324=#REF!),YEAR(N324=#REF!)),OR(AND(A324="20. Выдача займов по договору № 1 (в кэш-пул ПАО «Газпром»)",H324="КЭШ-ПУЛ"),AND(A324&lt;&gt;"20. Выдача займов по договору № 1 (в кэш-пул ПАО «Газпром»)",H324&lt;&gt;"КЭШ-ПУЛ")))</f>
        <v>#REF!</v>
      </c>
    </row>
    <row r="325" spans="1:30" ht="15" customHeight="1" x14ac:dyDescent="0.2">
      <c r="A325" s="2" t="s">
        <v>50</v>
      </c>
      <c r="C325" s="2" t="s">
        <v>20</v>
      </c>
      <c r="E325" s="7" t="s">
        <v>2</v>
      </c>
      <c r="L325" s="8" t="s">
        <v>27</v>
      </c>
      <c r="M325" s="9">
        <v>43922</v>
      </c>
      <c r="N325" s="9">
        <v>43922</v>
      </c>
      <c r="P325" s="21">
        <v>18000</v>
      </c>
      <c r="X325" s="22" t="e">
        <f>IF(B325="",VLOOKUP(A325,#REF!,2,FALSE),B325)</f>
        <v>#REF!</v>
      </c>
      <c r="Y325" s="22">
        <f t="shared" si="30"/>
        <v>4</v>
      </c>
      <c r="Z325" s="22">
        <f t="shared" si="31"/>
        <v>4</v>
      </c>
      <c r="AA325" s="22">
        <f t="shared" si="32"/>
        <v>2020</v>
      </c>
      <c r="AB325" s="22">
        <f t="shared" si="33"/>
        <v>2020</v>
      </c>
      <c r="AC325" s="22">
        <f t="shared" si="34"/>
        <v>2020</v>
      </c>
      <c r="AD325" s="25" t="e">
        <f>AND(ROUND(O325,2)=O325,ROUND(P325,2)=P325,OR(AND(O325&lt;&gt;0,L325="п"),AND(P325&lt;&gt;0,L325="ф")),ЕФОРМУЛА(X325),ЕФОРМУЛА(Y325),ЕФОРМУЛА(Z325),ЕФОРМУЛА(AA325),ЕФОРМУЛА(AB325),ЕФОРМУЛА(AC325),NOT(ЕФОРМУЛА(O325)),NOT(ЕФОРМУЛА(P325)),M325&lt;&gt;0,N325&lt;&gt;0,OR(YEAR(M325=#REF!),YEAR(M325=#REF!),YEAR(M325=#REF!)),OR(YEAR(N325=#REF!),YEAR(N325=#REF!),YEAR(N325=#REF!)),OR(AND(A325="20. Выдача займов по договору № 1 (в кэш-пул ПАО «Газпром»)",H325="КЭШ-ПУЛ"),AND(A325&lt;&gt;"20. Выдача займов по договору № 1 (в кэш-пул ПАО «Газпром»)",H325&lt;&gt;"КЭШ-ПУЛ")))</f>
        <v>#REF!</v>
      </c>
    </row>
    <row r="326" spans="1:30" ht="15" customHeight="1" x14ac:dyDescent="0.2">
      <c r="A326" s="2" t="s">
        <v>52</v>
      </c>
      <c r="C326" s="2" t="s">
        <v>20</v>
      </c>
      <c r="E326" s="7" t="s">
        <v>2</v>
      </c>
      <c r="L326" s="8" t="s">
        <v>26</v>
      </c>
      <c r="M326" s="9">
        <v>43922</v>
      </c>
      <c r="N326" s="9">
        <v>43922</v>
      </c>
      <c r="O326" s="21">
        <v>42880000</v>
      </c>
      <c r="Q326" s="13" t="s">
        <v>138</v>
      </c>
      <c r="X326" s="22" t="e">
        <f>IF(B326="",VLOOKUP(A326,#REF!,2,FALSE),B326)</f>
        <v>#REF!</v>
      </c>
      <c r="Y326" s="22">
        <f t="shared" si="30"/>
        <v>4</v>
      </c>
      <c r="Z326" s="22">
        <f t="shared" si="31"/>
        <v>4</v>
      </c>
      <c r="AA326" s="22">
        <f t="shared" si="32"/>
        <v>2020</v>
      </c>
      <c r="AB326" s="22">
        <f t="shared" si="33"/>
        <v>2020</v>
      </c>
      <c r="AC326" s="22">
        <f t="shared" si="34"/>
        <v>2020</v>
      </c>
      <c r="AD326" s="25" t="e">
        <f>AND(ROUND(O326,2)=O326,ROUND(P326,2)=P326,OR(AND(O326&lt;&gt;0,L326="п"),AND(P326&lt;&gt;0,L326="ф")),ЕФОРМУЛА(X326),ЕФОРМУЛА(Y326),ЕФОРМУЛА(Z326),ЕФОРМУЛА(AA326),ЕФОРМУЛА(AB326),ЕФОРМУЛА(AC326),NOT(ЕФОРМУЛА(O326)),NOT(ЕФОРМУЛА(P326)),M326&lt;&gt;0,N326&lt;&gt;0,OR(YEAR(M326=#REF!),YEAR(M326=#REF!),YEAR(M326=#REF!)),OR(YEAR(N326=#REF!),YEAR(N326=#REF!),YEAR(N326=#REF!)),OR(AND(A326="20. Выдача займов по договору № 1 (в кэш-пул ПАО «Газпром»)",H326="КЭШ-ПУЛ"),AND(A326&lt;&gt;"20. Выдача займов по договору № 1 (в кэш-пул ПАО «Газпром»)",H326&lt;&gt;"КЭШ-ПУЛ")))</f>
        <v>#REF!</v>
      </c>
    </row>
    <row r="327" spans="1:30" ht="15" customHeight="1" x14ac:dyDescent="0.2">
      <c r="A327" s="2" t="s">
        <v>52</v>
      </c>
      <c r="C327" s="2" t="s">
        <v>20</v>
      </c>
      <c r="E327" s="7" t="s">
        <v>2</v>
      </c>
      <c r="L327" s="8" t="s">
        <v>27</v>
      </c>
      <c r="M327" s="9">
        <v>43922</v>
      </c>
      <c r="N327" s="9">
        <v>43922</v>
      </c>
      <c r="P327" s="21">
        <v>20644000</v>
      </c>
      <c r="Q327" s="13" t="s">
        <v>138</v>
      </c>
      <c r="X327" s="22" t="e">
        <f>IF(B327="",VLOOKUP(A327,#REF!,2,FALSE),B327)</f>
        <v>#REF!</v>
      </c>
      <c r="Y327" s="22">
        <f t="shared" si="30"/>
        <v>4</v>
      </c>
      <c r="Z327" s="22">
        <f t="shared" si="31"/>
        <v>4</v>
      </c>
      <c r="AA327" s="22">
        <f t="shared" si="32"/>
        <v>2020</v>
      </c>
      <c r="AB327" s="22">
        <f t="shared" si="33"/>
        <v>2020</v>
      </c>
      <c r="AC327" s="22">
        <f t="shared" si="34"/>
        <v>2020</v>
      </c>
      <c r="AD327" s="25" t="e">
        <f>AND(ROUND(O327,2)=O327,ROUND(P327,2)=P327,OR(AND(O327&lt;&gt;0,L327="п"),AND(P327&lt;&gt;0,L327="ф")),ЕФОРМУЛА(X327),ЕФОРМУЛА(Y327),ЕФОРМУЛА(Z327),ЕФОРМУЛА(AA327),ЕФОРМУЛА(AB327),ЕФОРМУЛА(AC327),NOT(ЕФОРМУЛА(O327)),NOT(ЕФОРМУЛА(P327)),M327&lt;&gt;0,N327&lt;&gt;0,OR(YEAR(M327=#REF!),YEAR(M327=#REF!),YEAR(M327=#REF!)),OR(YEAR(N327=#REF!),YEAR(N327=#REF!),YEAR(N327=#REF!)),OR(AND(A327="20. Выдача займов по договору № 1 (в кэш-пул ПАО «Газпром»)",H327="КЭШ-ПУЛ"),AND(A327&lt;&gt;"20. Выдача займов по договору № 1 (в кэш-пул ПАО «Газпром»)",H327&lt;&gt;"КЭШ-ПУЛ")))</f>
        <v>#REF!</v>
      </c>
    </row>
    <row r="328" spans="1:30" ht="15" customHeight="1" x14ac:dyDescent="0.2">
      <c r="A328" s="27" t="s">
        <v>16</v>
      </c>
      <c r="B328" s="27"/>
      <c r="C328" s="2" t="s">
        <v>20</v>
      </c>
      <c r="D328" s="6"/>
      <c r="E328" s="7" t="s">
        <v>2</v>
      </c>
      <c r="F328" s="8"/>
      <c r="G328" s="8"/>
      <c r="H328" s="8"/>
      <c r="I328" s="8"/>
      <c r="J328" s="8"/>
      <c r="K328" s="8"/>
      <c r="L328" s="8" t="s">
        <v>27</v>
      </c>
      <c r="M328" s="9">
        <v>43922</v>
      </c>
      <c r="N328" s="9">
        <v>43922</v>
      </c>
      <c r="O328" s="20"/>
      <c r="P328" s="20">
        <v>182841000</v>
      </c>
      <c r="Q328" s="11"/>
      <c r="R328" s="11"/>
      <c r="S328" s="11"/>
      <c r="T328" s="11"/>
      <c r="U328" s="11"/>
      <c r="X328" s="22" t="e">
        <f>IF(B328="",VLOOKUP(A328,#REF!,2,FALSE),B328)</f>
        <v>#REF!</v>
      </c>
      <c r="Y328" s="22">
        <f t="shared" si="30"/>
        <v>4</v>
      </c>
      <c r="Z328" s="22">
        <f t="shared" si="31"/>
        <v>4</v>
      </c>
      <c r="AA328" s="22">
        <f t="shared" si="32"/>
        <v>2020</v>
      </c>
      <c r="AB328" s="22">
        <f t="shared" si="33"/>
        <v>2020</v>
      </c>
      <c r="AC328" s="22">
        <f t="shared" si="34"/>
        <v>2020</v>
      </c>
      <c r="AD328" s="25" t="e">
        <f>AND(ROUND(O328,2)=O328,ROUND(P328,2)=P328,OR(AND(O328&lt;&gt;0,L328="п"),AND(P328&lt;&gt;0,L328="ф")),ЕФОРМУЛА(X328),ЕФОРМУЛА(Y328),ЕФОРМУЛА(Z328),ЕФОРМУЛА(AA328),ЕФОРМУЛА(AB328),ЕФОРМУЛА(AC328),NOT(ЕФОРМУЛА(O328)),NOT(ЕФОРМУЛА(P328)),M328&lt;&gt;0,N328&lt;&gt;0,OR(YEAR(M328=#REF!),YEAR(M328=#REF!),YEAR(M328=#REF!)),OR(YEAR(N328=#REF!),YEAR(N328=#REF!),YEAR(N328=#REF!)),OR(AND(A328="20. Выдача займов по договору № 1 (в кэш-пул ПАО «Газпром»)",H328="КЭШ-ПУЛ"),AND(A328&lt;&gt;"20. Выдача займов по договору № 1 (в кэш-пул ПАО «Газпром»)",H328&lt;&gt;"КЭШ-ПУЛ")))</f>
        <v>#REF!</v>
      </c>
    </row>
    <row r="329" spans="1:30" ht="15" customHeight="1" x14ac:dyDescent="0.2">
      <c r="A329" s="27" t="s">
        <v>15</v>
      </c>
      <c r="B329" s="27"/>
      <c r="C329" s="2" t="s">
        <v>20</v>
      </c>
      <c r="D329" s="6"/>
      <c r="E329" s="7" t="s">
        <v>2</v>
      </c>
      <c r="F329" s="8"/>
      <c r="G329" s="8"/>
      <c r="H329" s="8"/>
      <c r="I329" s="8"/>
      <c r="J329" s="8"/>
      <c r="K329" s="8"/>
      <c r="L329" s="8" t="s">
        <v>27</v>
      </c>
      <c r="M329" s="9">
        <v>43983</v>
      </c>
      <c r="N329" s="9">
        <v>43983</v>
      </c>
      <c r="O329" s="20"/>
      <c r="P329" s="20">
        <v>88322000</v>
      </c>
      <c r="Q329" s="11"/>
      <c r="R329" s="11"/>
      <c r="S329" s="11"/>
      <c r="T329" s="11"/>
      <c r="U329" s="11"/>
      <c r="X329" s="22" t="e">
        <f>IF(B329="",VLOOKUP(A329,#REF!,2,FALSE),B329)</f>
        <v>#REF!</v>
      </c>
      <c r="Y329" s="22">
        <f t="shared" si="30"/>
        <v>6</v>
      </c>
      <c r="Z329" s="22">
        <f t="shared" si="31"/>
        <v>6</v>
      </c>
      <c r="AA329" s="22">
        <f t="shared" si="32"/>
        <v>2020</v>
      </c>
      <c r="AB329" s="22">
        <f t="shared" si="33"/>
        <v>2020</v>
      </c>
      <c r="AC329" s="22">
        <f t="shared" si="34"/>
        <v>2020</v>
      </c>
      <c r="AD329" s="25" t="e">
        <f>AND(ROUND(O329,2)=O329,ROUND(P329,2)=P329,OR(AND(O329&lt;&gt;0,L329="п"),AND(P329&lt;&gt;0,L329="ф")),ЕФОРМУЛА(X329),ЕФОРМУЛА(Y329),ЕФОРМУЛА(Z329),ЕФОРМУЛА(AA329),ЕФОРМУЛА(AB329),ЕФОРМУЛА(AC329),NOT(ЕФОРМУЛА(O329)),NOT(ЕФОРМУЛА(P329)),M329&lt;&gt;0,N329&lt;&gt;0,OR(YEAR(M329=#REF!),YEAR(M329=#REF!),YEAR(M329=#REF!)),OR(YEAR(N329=#REF!),YEAR(N329=#REF!),YEAR(N329=#REF!)),OR(AND(A329="20. Выдача займов по договору № 1 (в кэш-пул ПАО «Газпром»)",H329="КЭШ-ПУЛ"),AND(A329&lt;&gt;"20. Выдача займов по договору № 1 (в кэш-пул ПАО «Газпром»)",H329&lt;&gt;"КЭШ-ПУЛ")))</f>
        <v>#REF!</v>
      </c>
    </row>
    <row r="330" spans="1:30" ht="15" customHeight="1" x14ac:dyDescent="0.2">
      <c r="A330" s="27" t="s">
        <v>60</v>
      </c>
      <c r="B330" s="27"/>
      <c r="C330" s="2" t="s">
        <v>20</v>
      </c>
      <c r="D330" s="6"/>
      <c r="E330" s="7" t="s">
        <v>2</v>
      </c>
      <c r="F330" s="8"/>
      <c r="G330" s="8"/>
      <c r="H330" s="8"/>
      <c r="I330" s="8"/>
      <c r="J330" s="8"/>
      <c r="K330" s="8"/>
      <c r="L330" s="8" t="s">
        <v>27</v>
      </c>
      <c r="M330" s="9">
        <v>43922</v>
      </c>
      <c r="N330" s="9">
        <v>43922</v>
      </c>
      <c r="O330" s="20"/>
      <c r="P330" s="20">
        <v>1643000</v>
      </c>
      <c r="Q330" s="11"/>
      <c r="R330" s="11"/>
      <c r="S330" s="11"/>
      <c r="T330" s="11"/>
      <c r="U330" s="11"/>
      <c r="X330" s="22" t="e">
        <f>IF(B330="",VLOOKUP(A330,#REF!,2,FALSE),B330)</f>
        <v>#REF!</v>
      </c>
      <c r="Y330" s="22">
        <f t="shared" si="30"/>
        <v>4</v>
      </c>
      <c r="Z330" s="22">
        <f t="shared" si="31"/>
        <v>4</v>
      </c>
      <c r="AA330" s="22">
        <f t="shared" si="32"/>
        <v>2020</v>
      </c>
      <c r="AB330" s="22">
        <f t="shared" si="33"/>
        <v>2020</v>
      </c>
      <c r="AC330" s="22">
        <f t="shared" si="34"/>
        <v>2020</v>
      </c>
      <c r="AD330" s="25" t="e">
        <f>AND(ROUND(O330,2)=O330,ROUND(P330,2)=P330,OR(AND(O330&lt;&gt;0,L330="п"),AND(P330&lt;&gt;0,L330="ф")),ЕФОРМУЛА(X330),ЕФОРМУЛА(Y330),ЕФОРМУЛА(Z330),ЕФОРМУЛА(AA330),ЕФОРМУЛА(AB330),ЕФОРМУЛА(AC330),NOT(ЕФОРМУЛА(O330)),NOT(ЕФОРМУЛА(P330)),M330&lt;&gt;0,N330&lt;&gt;0,OR(YEAR(M330=#REF!),YEAR(M330=#REF!),YEAR(M330=#REF!)),OR(YEAR(N330=#REF!),YEAR(N330=#REF!),YEAR(N330=#REF!)),OR(AND(A330="20. Выдача займов по договору № 1 (в кэш-пул ПАО «Газпром»)",H330="КЭШ-ПУЛ"),AND(A330&lt;&gt;"20. Выдача займов по договору № 1 (в кэш-пул ПАО «Газпром»)",H330&lt;&gt;"КЭШ-ПУЛ")))</f>
        <v>#REF!</v>
      </c>
    </row>
    <row r="331" spans="1:30" ht="15" customHeight="1" x14ac:dyDescent="0.2">
      <c r="A331" s="27"/>
      <c r="B331" s="27" t="s">
        <v>45</v>
      </c>
      <c r="C331" s="2" t="s">
        <v>20</v>
      </c>
      <c r="D331" s="6"/>
      <c r="E331" s="7" t="s">
        <v>2</v>
      </c>
      <c r="F331" s="8"/>
      <c r="G331" s="8"/>
      <c r="H331" s="8"/>
      <c r="I331" s="8"/>
      <c r="J331" s="8"/>
      <c r="K331" s="8"/>
      <c r="L331" s="8" t="s">
        <v>27</v>
      </c>
      <c r="M331" s="9">
        <v>43922</v>
      </c>
      <c r="N331" s="9">
        <v>43922</v>
      </c>
      <c r="O331" s="20"/>
      <c r="P331" s="20">
        <v>5533000</v>
      </c>
      <c r="Q331" s="12"/>
      <c r="R331" s="12"/>
      <c r="S331" s="12"/>
      <c r="T331" s="12"/>
      <c r="U331" s="12"/>
      <c r="X331" s="22" t="str">
        <f>IF(B331="",VLOOKUP(A331,#REF!,2,FALSE),B331)</f>
        <v>10.2. Услуги авиатранспорта</v>
      </c>
      <c r="Y331" s="22">
        <f t="shared" si="30"/>
        <v>4</v>
      </c>
      <c r="Z331" s="22">
        <f t="shared" si="31"/>
        <v>4</v>
      </c>
      <c r="AA331" s="22">
        <f t="shared" si="32"/>
        <v>2020</v>
      </c>
      <c r="AB331" s="22">
        <f t="shared" si="33"/>
        <v>2020</v>
      </c>
      <c r="AC331" s="22">
        <f t="shared" si="34"/>
        <v>2020</v>
      </c>
      <c r="AD331" s="25" t="e">
        <f>AND(ROUND(O331,2)=O331,ROUND(P331,2)=P331,OR(AND(O331&lt;&gt;0,L331="п"),AND(P331&lt;&gt;0,L331="ф")),ЕФОРМУЛА(X331),ЕФОРМУЛА(Y331),ЕФОРМУЛА(Z331),ЕФОРМУЛА(AA331),ЕФОРМУЛА(AB331),ЕФОРМУЛА(AC331),NOT(ЕФОРМУЛА(O331)),NOT(ЕФОРМУЛА(P331)),M331&lt;&gt;0,N331&lt;&gt;0,OR(YEAR(M331=#REF!),YEAR(M331=#REF!),YEAR(M331=#REF!)),OR(YEAR(N331=#REF!),YEAR(N331=#REF!),YEAR(N331=#REF!)),OR(AND(A331="20. Выдача займов по договору № 1 (в кэш-пул ПАО «Газпром»)",H331="КЭШ-ПУЛ"),AND(A331&lt;&gt;"20. Выдача займов по договору № 1 (в кэш-пул ПАО «Газпром»)",H331&lt;&gt;"КЭШ-ПУЛ")))</f>
        <v>#REF!</v>
      </c>
    </row>
    <row r="332" spans="1:30" ht="15" customHeight="1" x14ac:dyDescent="0.2">
      <c r="A332" s="27" t="s">
        <v>12</v>
      </c>
      <c r="B332" s="27"/>
      <c r="C332" s="2" t="s">
        <v>20</v>
      </c>
      <c r="D332" s="6"/>
      <c r="E332" s="7" t="s">
        <v>2</v>
      </c>
      <c r="F332" s="8"/>
      <c r="G332" s="8"/>
      <c r="H332" s="8"/>
      <c r="I332" s="8"/>
      <c r="J332" s="8"/>
      <c r="K332" s="8"/>
      <c r="L332" s="8" t="s">
        <v>27</v>
      </c>
      <c r="M332" s="9">
        <v>43922</v>
      </c>
      <c r="N332" s="9">
        <v>43922</v>
      </c>
      <c r="O332" s="20"/>
      <c r="P332" s="20">
        <v>296628000</v>
      </c>
      <c r="Q332" s="10"/>
      <c r="R332" s="10"/>
      <c r="S332" s="10"/>
      <c r="T332" s="10"/>
      <c r="U332" s="10"/>
      <c r="X332" s="22" t="e">
        <f>IF(B332="",VLOOKUP(A332,#REF!,2,FALSE),B332)</f>
        <v>#REF!</v>
      </c>
      <c r="Y332" s="22">
        <f t="shared" si="30"/>
        <v>4</v>
      </c>
      <c r="Z332" s="22">
        <f t="shared" si="31"/>
        <v>4</v>
      </c>
      <c r="AA332" s="22">
        <f t="shared" si="32"/>
        <v>2020</v>
      </c>
      <c r="AB332" s="22">
        <f t="shared" si="33"/>
        <v>2020</v>
      </c>
      <c r="AC332" s="22">
        <f t="shared" si="34"/>
        <v>2020</v>
      </c>
      <c r="AD332" s="25" t="e">
        <f>AND(ROUND(O332,2)=O332,ROUND(P332,2)=P332,OR(AND(O332&lt;&gt;0,L332="п"),AND(P332&lt;&gt;0,L332="ф")),ЕФОРМУЛА(X332),ЕФОРМУЛА(Y332),ЕФОРМУЛА(Z332),ЕФОРМУЛА(AA332),ЕФОРМУЛА(AB332),ЕФОРМУЛА(AC332),NOT(ЕФОРМУЛА(O332)),NOT(ЕФОРМУЛА(P332)),M332&lt;&gt;0,N332&lt;&gt;0,OR(YEAR(M332=#REF!),YEAR(M332=#REF!),YEAR(M332=#REF!)),OR(YEAR(N332=#REF!),YEAR(N332=#REF!),YEAR(N332=#REF!)),OR(AND(A332="20. Выдача займов по договору № 1 (в кэш-пул ПАО «Газпром»)",H332="КЭШ-ПУЛ"),AND(A332&lt;&gt;"20. Выдача займов по договору № 1 (в кэш-пул ПАО «Газпром»)",H332&lt;&gt;"КЭШ-ПУЛ")))</f>
        <v>#REF!</v>
      </c>
    </row>
    <row r="333" spans="1:30" ht="15" customHeight="1" x14ac:dyDescent="0.2">
      <c r="A333" s="27" t="s">
        <v>63</v>
      </c>
      <c r="B333" s="27"/>
      <c r="C333" s="2" t="s">
        <v>20</v>
      </c>
      <c r="D333" s="6"/>
      <c r="E333" s="7" t="s">
        <v>2</v>
      </c>
      <c r="F333" s="8"/>
      <c r="G333" s="8"/>
      <c r="H333" s="8"/>
      <c r="I333" s="8"/>
      <c r="J333" s="8"/>
      <c r="K333" s="8"/>
      <c r="L333" s="8" t="s">
        <v>27</v>
      </c>
      <c r="M333" s="9">
        <v>43922</v>
      </c>
      <c r="N333" s="9">
        <v>43922</v>
      </c>
      <c r="O333" s="20"/>
      <c r="P333" s="20">
        <v>74624000</v>
      </c>
      <c r="Q333" s="10"/>
      <c r="R333" s="10"/>
      <c r="S333" s="10"/>
      <c r="T333" s="10"/>
      <c r="U333" s="10"/>
      <c r="X333" s="22" t="e">
        <f>IF(B333="",VLOOKUP(A333,#REF!,2,FALSE),B333)</f>
        <v>#REF!</v>
      </c>
      <c r="Y333" s="22">
        <f t="shared" si="30"/>
        <v>4</v>
      </c>
      <c r="Z333" s="22">
        <f t="shared" si="31"/>
        <v>4</v>
      </c>
      <c r="AA333" s="22">
        <f t="shared" si="32"/>
        <v>2020</v>
      </c>
      <c r="AB333" s="22">
        <f t="shared" si="33"/>
        <v>2020</v>
      </c>
      <c r="AC333" s="22">
        <f t="shared" si="34"/>
        <v>2020</v>
      </c>
      <c r="AD333" s="25" t="e">
        <f>AND(ROUND(O333,2)=O333,ROUND(P333,2)=P333,OR(AND(O333&lt;&gt;0,L333="п"),AND(P333&lt;&gt;0,L333="ф")),ЕФОРМУЛА(X333),ЕФОРМУЛА(Y333),ЕФОРМУЛА(Z333),ЕФОРМУЛА(AA333),ЕФОРМУЛА(AB333),ЕФОРМУЛА(AC333),NOT(ЕФОРМУЛА(O333)),NOT(ЕФОРМУЛА(P333)),M333&lt;&gt;0,N333&lt;&gt;0,OR(YEAR(M333=#REF!),YEAR(M333=#REF!),YEAR(M333=#REF!)),OR(YEAR(N333=#REF!),YEAR(N333=#REF!),YEAR(N333=#REF!)),OR(AND(A333="20. Выдача займов по договору № 1 (в кэш-пул ПАО «Газпром»)",H333="КЭШ-ПУЛ"),AND(A333&lt;&gt;"20. Выдача займов по договору № 1 (в кэш-пул ПАО «Газпром»)",H333&lt;&gt;"КЭШ-ПУЛ")))</f>
        <v>#REF!</v>
      </c>
    </row>
    <row r="334" spans="1:30" ht="15" customHeight="1" x14ac:dyDescent="0.2">
      <c r="A334" s="33" t="s">
        <v>40</v>
      </c>
      <c r="B334" s="27" t="s">
        <v>13</v>
      </c>
      <c r="C334" s="2" t="s">
        <v>20</v>
      </c>
      <c r="D334" s="6"/>
      <c r="E334" s="7" t="s">
        <v>2</v>
      </c>
      <c r="F334" s="8"/>
      <c r="G334" s="8"/>
      <c r="H334" s="8"/>
      <c r="I334" s="8"/>
      <c r="J334" s="8"/>
      <c r="K334" s="8"/>
      <c r="L334" s="8" t="s">
        <v>27</v>
      </c>
      <c r="M334" s="9">
        <v>43922</v>
      </c>
      <c r="N334" s="9">
        <v>43922</v>
      </c>
      <c r="O334" s="20"/>
      <c r="P334" s="20">
        <v>157039000</v>
      </c>
      <c r="Q334" s="12" t="s">
        <v>137</v>
      </c>
      <c r="R334" s="12"/>
      <c r="S334" s="12"/>
      <c r="T334" s="12"/>
      <c r="U334" s="12"/>
      <c r="X334" s="22" t="str">
        <f>IF(B334="",VLOOKUP(A334,#REF!,2,FALSE),B334)</f>
        <v>04. Капремонт внешними подрядчиками</v>
      </c>
      <c r="Y334" s="22">
        <f t="shared" si="30"/>
        <v>4</v>
      </c>
      <c r="Z334" s="22">
        <f t="shared" si="31"/>
        <v>4</v>
      </c>
      <c r="AA334" s="22">
        <f t="shared" si="32"/>
        <v>2020</v>
      </c>
      <c r="AB334" s="22">
        <f t="shared" si="33"/>
        <v>2020</v>
      </c>
      <c r="AC334" s="22">
        <f t="shared" si="34"/>
        <v>2020</v>
      </c>
      <c r="AD334" s="25" t="e">
        <f>AND(ROUND(O334,2)=O334,ROUND(P334,2)=P334,OR(AND(O334&lt;&gt;0,L334="п"),AND(P334&lt;&gt;0,L334="ф")),ЕФОРМУЛА(X334),ЕФОРМУЛА(Y334),ЕФОРМУЛА(Z334),ЕФОРМУЛА(AA334),ЕФОРМУЛА(AB334),ЕФОРМУЛА(AC334),NOT(ЕФОРМУЛА(O334)),NOT(ЕФОРМУЛА(P334)),M334&lt;&gt;0,N334&lt;&gt;0,OR(YEAR(M334=#REF!),YEAR(M334=#REF!),YEAR(M334=#REF!)),OR(YEAR(N334=#REF!),YEAR(N334=#REF!),YEAR(N334=#REF!)),OR(AND(A334="20. Выдача займов по договору № 1 (в кэш-пул ПАО «Газпром»)",H334="КЭШ-ПУЛ"),AND(A334&lt;&gt;"20. Выдача займов по договору № 1 (в кэш-пул ПАО «Газпром»)",H334&lt;&gt;"КЭШ-ПУЛ")))</f>
        <v>#REF!</v>
      </c>
    </row>
    <row r="335" spans="1:30" ht="13.5" customHeight="1" x14ac:dyDescent="0.2">
      <c r="A335" s="8" t="s">
        <v>59</v>
      </c>
      <c r="B335" s="8"/>
      <c r="C335" s="2" t="s">
        <v>20</v>
      </c>
      <c r="D335" s="6"/>
      <c r="E335" s="7" t="s">
        <v>2</v>
      </c>
      <c r="F335" s="8"/>
      <c r="G335" s="8"/>
      <c r="H335" s="8"/>
      <c r="I335" s="8"/>
      <c r="J335" s="8"/>
      <c r="K335" s="8"/>
      <c r="L335" s="8" t="s">
        <v>27</v>
      </c>
      <c r="M335" s="9">
        <v>43922</v>
      </c>
      <c r="N335" s="9">
        <v>43922</v>
      </c>
      <c r="O335" s="20"/>
      <c r="P335" s="20">
        <v>219394000</v>
      </c>
      <c r="Q335" s="11"/>
      <c r="R335" s="11"/>
      <c r="S335" s="11"/>
      <c r="T335" s="11"/>
      <c r="U335" s="11"/>
      <c r="X335" s="22" t="e">
        <f>IF(B335="",VLOOKUP(A335,#REF!,2,FALSE),B335)</f>
        <v>#REF!</v>
      </c>
      <c r="Y335" s="22">
        <f t="shared" si="30"/>
        <v>4</v>
      </c>
      <c r="Z335" s="22">
        <f t="shared" si="31"/>
        <v>4</v>
      </c>
      <c r="AA335" s="22">
        <f t="shared" si="32"/>
        <v>2020</v>
      </c>
      <c r="AB335" s="22">
        <f t="shared" si="33"/>
        <v>2020</v>
      </c>
      <c r="AC335" s="22">
        <f t="shared" si="34"/>
        <v>2020</v>
      </c>
      <c r="AD335" s="25" t="e">
        <f>AND(ROUND(O335,2)=O335,ROUND(P335,2)=P335,OR(AND(O335&lt;&gt;0,L335="п"),AND(P335&lt;&gt;0,L335="ф")),ЕФОРМУЛА(X335),ЕФОРМУЛА(Y335),ЕФОРМУЛА(Z335),ЕФОРМУЛА(AA335),ЕФОРМУЛА(AB335),ЕФОРМУЛА(AC335),NOT(ЕФОРМУЛА(O335)),NOT(ЕФОРМУЛА(P335)),M335&lt;&gt;0,N335&lt;&gt;0,OR(YEAR(M335=#REF!),YEAR(M335=#REF!),YEAR(M335=#REF!)),OR(YEAR(N335=#REF!),YEAR(N335=#REF!),YEAR(N335=#REF!)),OR(AND(A335="20. Выдача займов по договору № 1 (в кэш-пул ПАО «Газпром»)",H335="КЭШ-ПУЛ"),AND(A335&lt;&gt;"20. Выдача займов по договору № 1 (в кэш-пул ПАО «Газпром»)",H335&lt;&gt;"КЭШ-ПУЛ")))</f>
        <v>#REF!</v>
      </c>
    </row>
    <row r="336" spans="1:30" ht="12.6" customHeight="1" x14ac:dyDescent="0.2">
      <c r="A336" s="8" t="s">
        <v>8</v>
      </c>
      <c r="B336" s="8"/>
      <c r="C336" s="2" t="s">
        <v>20</v>
      </c>
      <c r="D336" s="6"/>
      <c r="E336" s="7" t="s">
        <v>2</v>
      </c>
      <c r="F336" s="8"/>
      <c r="G336" s="8"/>
      <c r="H336" s="8"/>
      <c r="I336" s="8"/>
      <c r="J336" s="8"/>
      <c r="K336" s="8"/>
      <c r="L336" s="8" t="s">
        <v>27</v>
      </c>
      <c r="M336" s="9">
        <v>43922</v>
      </c>
      <c r="N336" s="9">
        <v>43922</v>
      </c>
      <c r="O336" s="20"/>
      <c r="P336" s="20">
        <v>1386000</v>
      </c>
      <c r="Q336" s="11"/>
      <c r="R336" s="11"/>
      <c r="S336" s="11"/>
      <c r="T336" s="11"/>
      <c r="U336" s="11"/>
      <c r="X336" s="22" t="e">
        <f>IF(B336="",VLOOKUP(A336,#REF!,2,FALSE),B336)</f>
        <v>#REF!</v>
      </c>
      <c r="Y336" s="22">
        <f t="shared" si="30"/>
        <v>4</v>
      </c>
      <c r="Z336" s="22">
        <f t="shared" si="31"/>
        <v>4</v>
      </c>
      <c r="AA336" s="22">
        <f t="shared" si="32"/>
        <v>2020</v>
      </c>
      <c r="AB336" s="22">
        <f t="shared" si="33"/>
        <v>2020</v>
      </c>
      <c r="AC336" s="22">
        <f t="shared" si="34"/>
        <v>2020</v>
      </c>
      <c r="AD336" s="25" t="e">
        <f>AND(ROUND(O336,2)=O336,ROUND(P336,2)=P336,OR(AND(O336&lt;&gt;0,L336="п"),AND(P336&lt;&gt;0,L336="ф")),ЕФОРМУЛА(X336),ЕФОРМУЛА(Y336),ЕФОРМУЛА(Z336),ЕФОРМУЛА(AA336),ЕФОРМУЛА(AB336),ЕФОРМУЛА(AC336),NOT(ЕФОРМУЛА(O336)),NOT(ЕФОРМУЛА(P336)),M336&lt;&gt;0,N336&lt;&gt;0,OR(YEAR(M336=#REF!),YEAR(M336=#REF!),YEAR(M336=#REF!)),OR(YEAR(N336=#REF!),YEAR(N336=#REF!),YEAR(N336=#REF!)),OR(AND(A336="20. Выдача займов по договору № 1 (в кэш-пул ПАО «Газпром»)",H336="КЭШ-ПУЛ"),AND(A336&lt;&gt;"20. Выдача займов по договору № 1 (в кэш-пул ПАО «Газпром»)",H336&lt;&gt;"КЭШ-ПУЛ")))</f>
        <v>#REF!</v>
      </c>
    </row>
    <row r="337" spans="1:30" ht="12.6" customHeight="1" x14ac:dyDescent="0.2">
      <c r="A337" s="8" t="s">
        <v>42</v>
      </c>
      <c r="B337" s="8"/>
      <c r="C337" s="2" t="s">
        <v>20</v>
      </c>
      <c r="D337" s="6"/>
      <c r="E337" s="7" t="s">
        <v>2</v>
      </c>
      <c r="F337" s="8"/>
      <c r="G337" s="8"/>
      <c r="H337" s="8"/>
      <c r="I337" s="8"/>
      <c r="J337" s="8"/>
      <c r="K337" s="8"/>
      <c r="L337" s="8" t="s">
        <v>27</v>
      </c>
      <c r="M337" s="9">
        <v>43922</v>
      </c>
      <c r="N337" s="9">
        <v>43922</v>
      </c>
      <c r="O337" s="36"/>
      <c r="P337" s="36">
        <v>-3940000</v>
      </c>
      <c r="Q337" s="11"/>
      <c r="R337" s="11"/>
      <c r="S337" s="11"/>
      <c r="T337" s="11"/>
      <c r="U337" s="11"/>
      <c r="X337" s="22" t="e">
        <f>IF(B337="",VLOOKUP(A337,#REF!,2,FALSE),B337)</f>
        <v>#REF!</v>
      </c>
      <c r="Y337" s="22">
        <f t="shared" si="30"/>
        <v>4</v>
      </c>
      <c r="Z337" s="22">
        <f t="shared" si="31"/>
        <v>4</v>
      </c>
      <c r="AA337" s="22">
        <f t="shared" si="32"/>
        <v>2020</v>
      </c>
      <c r="AB337" s="22">
        <f t="shared" si="33"/>
        <v>2020</v>
      </c>
      <c r="AC337" s="22">
        <f t="shared" si="34"/>
        <v>2020</v>
      </c>
      <c r="AD337" s="25" t="e">
        <f>AND(ROUND(O337,2)=O337,ROUND(P337,2)=P337,OR(AND(O337&lt;&gt;0,L337="п"),AND(P337&lt;&gt;0,L337="ф")),ЕФОРМУЛА(X337),ЕФОРМУЛА(Y337),ЕФОРМУЛА(Z337),ЕФОРМУЛА(AA337),ЕФОРМУЛА(AB337),ЕФОРМУЛА(AC337),NOT(ЕФОРМУЛА(O337)),NOT(ЕФОРМУЛА(P337)),M337&lt;&gt;0,N337&lt;&gt;0,OR(YEAR(M337=#REF!),YEAR(M337=#REF!),YEAR(M337=#REF!)),OR(YEAR(N337=#REF!),YEAR(N337=#REF!),YEAR(N337=#REF!)),OR(AND(A337="20. Выдача займов по договору № 1 (в кэш-пул ПАО «Газпром»)",H337="КЭШ-ПУЛ"),AND(A337&lt;&gt;"20. Выдача займов по договору № 1 (в кэш-пул ПАО «Газпром»)",H337&lt;&gt;"КЭШ-ПУЛ")))</f>
        <v>#REF!</v>
      </c>
    </row>
    <row r="338" spans="1:30" ht="13.5" customHeight="1" x14ac:dyDescent="0.2">
      <c r="A338" s="8" t="s">
        <v>41</v>
      </c>
      <c r="B338" s="8"/>
      <c r="C338" s="2" t="s">
        <v>20</v>
      </c>
      <c r="D338" s="6"/>
      <c r="E338" s="7" t="s">
        <v>2</v>
      </c>
      <c r="F338" s="8"/>
      <c r="G338" s="8"/>
      <c r="H338" s="8"/>
      <c r="I338" s="8"/>
      <c r="J338" s="8"/>
      <c r="K338" s="8"/>
      <c r="L338" s="8" t="s">
        <v>27</v>
      </c>
      <c r="M338" s="9">
        <v>43922</v>
      </c>
      <c r="N338" s="9">
        <v>43922</v>
      </c>
      <c r="O338" s="36"/>
      <c r="P338" s="36">
        <v>12535000</v>
      </c>
      <c r="Q338" s="11"/>
      <c r="R338" s="11"/>
      <c r="S338" s="11"/>
      <c r="T338" s="11"/>
      <c r="U338" s="11"/>
      <c r="X338" s="22" t="e">
        <f>IF(B338="",VLOOKUP(A338,#REF!,2,FALSE),B338)</f>
        <v>#REF!</v>
      </c>
      <c r="Y338" s="22">
        <f t="shared" si="30"/>
        <v>4</v>
      </c>
      <c r="Z338" s="22">
        <f t="shared" si="31"/>
        <v>4</v>
      </c>
      <c r="AA338" s="22">
        <f t="shared" si="32"/>
        <v>2020</v>
      </c>
      <c r="AB338" s="22">
        <f t="shared" si="33"/>
        <v>2020</v>
      </c>
      <c r="AC338" s="22">
        <f t="shared" si="34"/>
        <v>2020</v>
      </c>
      <c r="AD338" s="25" t="e">
        <f>AND(ROUND(O338,2)=O338,ROUND(P338,2)=P338,OR(AND(O338&lt;&gt;0,L338="п"),AND(P338&lt;&gt;0,L338="ф")),ЕФОРМУЛА(X338),ЕФОРМУЛА(Y338),ЕФОРМУЛА(Z338),ЕФОРМУЛА(AA338),ЕФОРМУЛА(AB338),ЕФОРМУЛА(AC338),NOT(ЕФОРМУЛА(O338)),NOT(ЕФОРМУЛА(P338)),M338&lt;&gt;0,N338&lt;&gt;0,OR(YEAR(M338=#REF!),YEAR(M338=#REF!),YEAR(M338=#REF!)),OR(YEAR(N338=#REF!),YEAR(N338=#REF!),YEAR(N338=#REF!)),OR(AND(A338="20. Выдача займов по договору № 1 (в кэш-пул ПАО «Газпром»)",H338="КЭШ-ПУЛ"),AND(A338&lt;&gt;"20. Выдача займов по договору № 1 (в кэш-пул ПАО «Газпром»)",H338&lt;&gt;"КЭШ-ПУЛ")))</f>
        <v>#REF!</v>
      </c>
    </row>
    <row r="339" spans="1:30" ht="13.5" customHeight="1" x14ac:dyDescent="0.2">
      <c r="A339" s="8"/>
      <c r="B339" s="8" t="s">
        <v>9</v>
      </c>
      <c r="C339" s="2" t="s">
        <v>20</v>
      </c>
      <c r="D339" s="6"/>
      <c r="E339" s="7" t="s">
        <v>2</v>
      </c>
      <c r="F339" s="8"/>
      <c r="G339" s="8"/>
      <c r="H339" s="8"/>
      <c r="I339" s="8"/>
      <c r="J339" s="8"/>
      <c r="K339" s="8"/>
      <c r="L339" s="8" t="s">
        <v>27</v>
      </c>
      <c r="M339" s="9">
        <v>43922</v>
      </c>
      <c r="N339" s="9">
        <v>43922</v>
      </c>
      <c r="O339" s="20"/>
      <c r="P339" s="20">
        <v>18783000</v>
      </c>
      <c r="Q339" s="11"/>
      <c r="R339" s="11"/>
      <c r="S339" s="11"/>
      <c r="T339" s="11"/>
      <c r="U339" s="11"/>
      <c r="X339" s="22" t="str">
        <f>IF(B339="",VLOOKUP(A339,#REF!,2,FALSE),B339)</f>
        <v>12. Страхование</v>
      </c>
      <c r="Y339" s="22">
        <f t="shared" si="30"/>
        <v>4</v>
      </c>
      <c r="Z339" s="22">
        <f t="shared" si="31"/>
        <v>4</v>
      </c>
      <c r="AA339" s="22">
        <f t="shared" si="32"/>
        <v>2020</v>
      </c>
      <c r="AB339" s="22">
        <f t="shared" si="33"/>
        <v>2020</v>
      </c>
      <c r="AC339" s="22">
        <f t="shared" si="34"/>
        <v>2020</v>
      </c>
      <c r="AD339" s="25" t="e">
        <f>AND(ROUND(O339,2)=O339,ROUND(P339,2)=P339,OR(AND(O339&lt;&gt;0,L339="п"),AND(P339&lt;&gt;0,L339="ф")),ЕФОРМУЛА(X339),ЕФОРМУЛА(Y339),ЕФОРМУЛА(Z339),ЕФОРМУЛА(AA339),ЕФОРМУЛА(AB339),ЕФОРМУЛА(AC339),NOT(ЕФОРМУЛА(O339)),NOT(ЕФОРМУЛА(P339)),M339&lt;&gt;0,N339&lt;&gt;0,OR(YEAR(M339=#REF!),YEAR(M339=#REF!),YEAR(M339=#REF!)),OR(YEAR(N339=#REF!),YEAR(N339=#REF!),YEAR(N339=#REF!)),OR(AND(A339="20. Выдача займов по договору № 1 (в кэш-пул ПАО «Газпром»)",H339="КЭШ-ПУЛ"),AND(A339&lt;&gt;"20. Выдача займов по договору № 1 (в кэш-пул ПАО «Газпром»)",H339&lt;&gt;"КЭШ-ПУЛ")))</f>
        <v>#REF!</v>
      </c>
    </row>
    <row r="340" spans="1:30" ht="15" customHeight="1" x14ac:dyDescent="0.2">
      <c r="A340" s="8" t="s">
        <v>64</v>
      </c>
      <c r="B340" s="8"/>
      <c r="C340" s="2" t="s">
        <v>19</v>
      </c>
      <c r="D340" s="6" t="s">
        <v>3</v>
      </c>
      <c r="E340" s="7" t="s">
        <v>1</v>
      </c>
      <c r="F340" s="8"/>
      <c r="G340" s="8"/>
      <c r="H340" s="8"/>
      <c r="I340" s="8"/>
      <c r="J340" s="8"/>
      <c r="K340" s="8"/>
      <c r="L340" s="8" t="s">
        <v>26</v>
      </c>
      <c r="M340" s="9">
        <v>43921</v>
      </c>
      <c r="N340" s="9">
        <v>43921</v>
      </c>
      <c r="O340" s="20">
        <v>1770000</v>
      </c>
      <c r="P340" s="20"/>
      <c r="Q340" s="29"/>
      <c r="R340" s="12"/>
      <c r="S340" s="12"/>
      <c r="T340" s="12"/>
      <c r="U340" s="12"/>
      <c r="X340" s="22" t="e">
        <f>IF(B340="",VLOOKUP(A340,#REF!,2,FALSE),B340)</f>
        <v>#REF!</v>
      </c>
      <c r="Y340" s="22">
        <f t="shared" si="30"/>
        <v>3</v>
      </c>
      <c r="Z340" s="22">
        <f t="shared" si="31"/>
        <v>3</v>
      </c>
      <c r="AA340" s="22">
        <f t="shared" si="32"/>
        <v>2020</v>
      </c>
      <c r="AB340" s="22">
        <f t="shared" si="33"/>
        <v>2020</v>
      </c>
      <c r="AC340" s="22">
        <f t="shared" si="34"/>
        <v>2020</v>
      </c>
      <c r="AD340" s="25" t="e">
        <f>AND(ROUND(O340,2)=O340,ROUND(P340,2)=P340,OR(AND(O340&lt;&gt;0,L340="п"),AND(P340&lt;&gt;0,L340="ф")),ЕФОРМУЛА(X340),ЕФОРМУЛА(Y340),ЕФОРМУЛА(Z340),ЕФОРМУЛА(AA340),ЕФОРМУЛА(AB340),ЕФОРМУЛА(AC340),NOT(ЕФОРМУЛА(O340)),NOT(ЕФОРМУЛА(P340)),M340&lt;&gt;0,N340&lt;&gt;0,OR(YEAR(M340=#REF!),YEAR(M340=#REF!),YEAR(M340=#REF!)),OR(YEAR(N340=#REF!),YEAR(N340=#REF!),YEAR(N340=#REF!)),OR(AND(A340="20. Выдача займов по договору № 1 (в кэш-пул ПАО «Газпром»)",H340="КЭШ-ПУЛ"),AND(A340&lt;&gt;"20. Выдача займов по договору № 1 (в кэш-пул ПАО «Газпром»)",H340&lt;&gt;"КЭШ-ПУЛ")))</f>
        <v>#REF!</v>
      </c>
    </row>
    <row r="341" spans="1:30" ht="15" customHeight="1" x14ac:dyDescent="0.2">
      <c r="A341" s="8" t="s">
        <v>100</v>
      </c>
      <c r="B341" s="8"/>
      <c r="C341" s="2" t="s">
        <v>19</v>
      </c>
      <c r="D341" s="6" t="s">
        <v>3</v>
      </c>
      <c r="E341" s="7" t="s">
        <v>1</v>
      </c>
      <c r="F341" s="8"/>
      <c r="G341" s="8"/>
      <c r="H341" s="8"/>
      <c r="I341" s="8"/>
      <c r="J341" s="8"/>
      <c r="K341" s="8"/>
      <c r="L341" s="8" t="s">
        <v>26</v>
      </c>
      <c r="M341" s="9">
        <v>43921</v>
      </c>
      <c r="N341" s="9">
        <v>43921</v>
      </c>
      <c r="O341" s="20">
        <v>19400000</v>
      </c>
      <c r="P341" s="20"/>
      <c r="Q341" s="29"/>
      <c r="R341" s="12"/>
      <c r="S341" s="12"/>
      <c r="T341" s="12"/>
      <c r="U341" s="12"/>
      <c r="X341" s="22" t="e">
        <f>IF(B341="",VLOOKUP(A341,#REF!,2,FALSE),B341)</f>
        <v>#REF!</v>
      </c>
      <c r="Y341" s="22">
        <f t="shared" si="30"/>
        <v>3</v>
      </c>
      <c r="Z341" s="22">
        <f t="shared" si="31"/>
        <v>3</v>
      </c>
      <c r="AA341" s="22">
        <f t="shared" si="32"/>
        <v>2020</v>
      </c>
      <c r="AB341" s="22">
        <f t="shared" si="33"/>
        <v>2020</v>
      </c>
      <c r="AC341" s="22">
        <f t="shared" si="34"/>
        <v>2020</v>
      </c>
      <c r="AD341" s="25" t="e">
        <f>AND(ROUND(O341,2)=O341,ROUND(P341,2)=P341,OR(AND(O341&lt;&gt;0,L341="п"),AND(P341&lt;&gt;0,L341="ф")),ЕФОРМУЛА(X341),ЕФОРМУЛА(Y341),ЕФОРМУЛА(Z341),ЕФОРМУЛА(AA341),ЕФОРМУЛА(AB341),ЕФОРМУЛА(AC341),NOT(ЕФОРМУЛА(O341)),NOT(ЕФОРМУЛА(P341)),M341&lt;&gt;0,N341&lt;&gt;0,OR(YEAR(M341=#REF!),YEAR(M341=#REF!),YEAR(M341=#REF!)),OR(YEAR(N341=#REF!),YEAR(N341=#REF!),YEAR(N341=#REF!)),OR(AND(A341="20. Выдача займов по договору № 1 (в кэш-пул ПАО «Газпром»)",H341="КЭШ-ПУЛ"),AND(A341&lt;&gt;"20. Выдача займов по договору № 1 (в кэш-пул ПАО «Газпром»)",H341&lt;&gt;"КЭШ-ПУЛ")))</f>
        <v>#REF!</v>
      </c>
    </row>
    <row r="342" spans="1:30" ht="15" customHeight="1" x14ac:dyDescent="0.2">
      <c r="A342" s="8" t="s">
        <v>64</v>
      </c>
      <c r="B342" s="8"/>
      <c r="C342" s="2" t="s">
        <v>19</v>
      </c>
      <c r="D342" s="6" t="s">
        <v>0</v>
      </c>
      <c r="E342" s="7" t="s">
        <v>1</v>
      </c>
      <c r="F342" s="8"/>
      <c r="G342" s="8"/>
      <c r="H342" s="8"/>
      <c r="I342" s="8"/>
      <c r="J342" s="8"/>
      <c r="K342" s="8"/>
      <c r="L342" s="8" t="s">
        <v>26</v>
      </c>
      <c r="M342" s="9">
        <v>43921</v>
      </c>
      <c r="N342" s="9">
        <v>43921</v>
      </c>
      <c r="O342" s="20">
        <v>1385780000</v>
      </c>
      <c r="P342" s="20"/>
      <c r="Q342" s="29"/>
      <c r="R342" s="12"/>
      <c r="S342" s="12"/>
      <c r="T342" s="12"/>
      <c r="U342" s="12"/>
      <c r="X342" s="22" t="e">
        <f>IF(B342="",VLOOKUP(A342,#REF!,2,FALSE),B342)</f>
        <v>#REF!</v>
      </c>
      <c r="Y342" s="22">
        <f t="shared" si="30"/>
        <v>3</v>
      </c>
      <c r="Z342" s="22">
        <f t="shared" si="31"/>
        <v>3</v>
      </c>
      <c r="AA342" s="22">
        <f t="shared" si="32"/>
        <v>2020</v>
      </c>
      <c r="AB342" s="22">
        <f t="shared" si="33"/>
        <v>2020</v>
      </c>
      <c r="AC342" s="22">
        <f t="shared" si="34"/>
        <v>2020</v>
      </c>
      <c r="AD342" s="25" t="e">
        <f>AND(ROUND(O342,2)=O342,ROUND(P342,2)=P342,OR(AND(O342&lt;&gt;0,L342="п"),AND(P342&lt;&gt;0,L342="ф")),ЕФОРМУЛА(X342),ЕФОРМУЛА(Y342),ЕФОРМУЛА(Z342),ЕФОРМУЛА(AA342),ЕФОРМУЛА(AB342),ЕФОРМУЛА(AC342),NOT(ЕФОРМУЛА(O342)),NOT(ЕФОРМУЛА(P342)),M342&lt;&gt;0,N342&lt;&gt;0,OR(YEAR(M342=#REF!),YEAR(M342=#REF!),YEAR(M342=#REF!)),OR(YEAR(N342=#REF!),YEAR(N342=#REF!),YEAR(N342=#REF!)),OR(AND(A342="20. Выдача займов по договору № 1 (в кэш-пул ПАО «Газпром»)",H342="КЭШ-ПУЛ"),AND(A342&lt;&gt;"20. Выдача займов по договору № 1 (в кэш-пул ПАО «Газпром»)",H342&lt;&gt;"КЭШ-ПУЛ")))</f>
        <v>#REF!</v>
      </c>
    </row>
    <row r="343" spans="1:30" ht="15" customHeight="1" x14ac:dyDescent="0.2">
      <c r="A343" s="27" t="s">
        <v>12</v>
      </c>
      <c r="B343" s="27"/>
      <c r="C343" s="2" t="s">
        <v>19</v>
      </c>
      <c r="D343" s="6" t="s">
        <v>0</v>
      </c>
      <c r="E343" s="7" t="s">
        <v>2</v>
      </c>
      <c r="F343" s="8"/>
      <c r="G343" s="8"/>
      <c r="H343" s="8"/>
      <c r="I343" s="8"/>
      <c r="J343" s="8"/>
      <c r="K343" s="8"/>
      <c r="L343" s="8" t="s">
        <v>26</v>
      </c>
      <c r="M343" s="9">
        <v>43891</v>
      </c>
      <c r="N343" s="9">
        <v>43891</v>
      </c>
      <c r="O343" s="20">
        <v>285200000</v>
      </c>
      <c r="P343" s="20"/>
      <c r="Q343" s="11"/>
      <c r="R343" s="10"/>
      <c r="S343" s="10"/>
      <c r="T343" s="10"/>
      <c r="U343" s="10"/>
      <c r="X343" s="22" t="e">
        <f>IF(B343="",VLOOKUP(A343,#REF!,2,FALSE),B343)</f>
        <v>#REF!</v>
      </c>
      <c r="Y343" s="22">
        <f t="shared" si="30"/>
        <v>3</v>
      </c>
      <c r="Z343" s="22">
        <f t="shared" si="31"/>
        <v>3</v>
      </c>
      <c r="AA343" s="22">
        <f t="shared" si="32"/>
        <v>2020</v>
      </c>
      <c r="AB343" s="22">
        <f t="shared" si="33"/>
        <v>2020</v>
      </c>
      <c r="AC343" s="22">
        <f t="shared" si="34"/>
        <v>2020</v>
      </c>
      <c r="AD343" s="25" t="e">
        <f>AND(ROUND(O343,2)=O343,ROUND(P343,2)=P343,OR(AND(O343&lt;&gt;0,L343="п"),AND(P343&lt;&gt;0,L343="ф")),ЕФОРМУЛА(X343),ЕФОРМУЛА(Y343),ЕФОРМУЛА(Z343),ЕФОРМУЛА(AA343),ЕФОРМУЛА(AB343),ЕФОРМУЛА(AC343),NOT(ЕФОРМУЛА(O343)),NOT(ЕФОРМУЛА(P343)),M343&lt;&gt;0,N343&lt;&gt;0,OR(YEAR(M343=#REF!),YEAR(M343=#REF!),YEAR(M343=#REF!)),OR(YEAR(N343=#REF!),YEAR(N343=#REF!),YEAR(N343=#REF!)),OR(AND(A343="20. Выдача займов по договору № 1 (в кэш-пул ПАО «Газпром»)",H343="КЭШ-ПУЛ"),AND(A343&lt;&gt;"20. Выдача займов по договору № 1 (в кэш-пул ПАО «Газпром»)",H343&lt;&gt;"КЭШ-ПУЛ")))</f>
        <v>#REF!</v>
      </c>
    </row>
    <row r="344" spans="1:30" ht="15" customHeight="1" x14ac:dyDescent="0.2">
      <c r="A344" s="27" t="s">
        <v>63</v>
      </c>
      <c r="B344" s="27"/>
      <c r="C344" s="2" t="s">
        <v>19</v>
      </c>
      <c r="D344" s="6" t="s">
        <v>0</v>
      </c>
      <c r="E344" s="7" t="s">
        <v>2</v>
      </c>
      <c r="F344" s="8"/>
      <c r="G344" s="8"/>
      <c r="H344" s="8"/>
      <c r="I344" s="8"/>
      <c r="J344" s="8"/>
      <c r="K344" s="8"/>
      <c r="L344" s="8" t="s">
        <v>26</v>
      </c>
      <c r="M344" s="9">
        <v>43891</v>
      </c>
      <c r="N344" s="9">
        <v>43891</v>
      </c>
      <c r="O344" s="20">
        <v>90000000</v>
      </c>
      <c r="P344" s="20"/>
      <c r="Q344" s="11"/>
      <c r="R344" s="10"/>
      <c r="S344" s="10"/>
      <c r="T344" s="10"/>
      <c r="U344" s="10"/>
      <c r="X344" s="22" t="e">
        <f>IF(B344="",VLOOKUP(A344,#REF!,2,FALSE),B344)</f>
        <v>#REF!</v>
      </c>
      <c r="Y344" s="22">
        <f t="shared" si="30"/>
        <v>3</v>
      </c>
      <c r="Z344" s="22">
        <f t="shared" si="31"/>
        <v>3</v>
      </c>
      <c r="AA344" s="22">
        <f t="shared" si="32"/>
        <v>2020</v>
      </c>
      <c r="AB344" s="22">
        <f t="shared" si="33"/>
        <v>2020</v>
      </c>
      <c r="AC344" s="22">
        <f t="shared" si="34"/>
        <v>2020</v>
      </c>
      <c r="AD344" s="25" t="e">
        <f>AND(ROUND(O344,2)=O344,ROUND(P344,2)=P344,OR(AND(O344&lt;&gt;0,L344="п"),AND(P344&lt;&gt;0,L344="ф")),ЕФОРМУЛА(X344),ЕФОРМУЛА(Y344),ЕФОРМУЛА(Z344),ЕФОРМУЛА(AA344),ЕФОРМУЛА(AB344),ЕФОРМУЛА(AC344),NOT(ЕФОРМУЛА(O344)),NOT(ЕФОРМУЛА(P344)),M344&lt;&gt;0,N344&lt;&gt;0,OR(YEAR(M344=#REF!),YEAR(M344=#REF!),YEAR(M344=#REF!)),OR(YEAR(N344=#REF!),YEAR(N344=#REF!),YEAR(N344=#REF!)),OR(AND(A344="20. Выдача займов по договору № 1 (в кэш-пул ПАО «Газпром»)",H344="КЭШ-ПУЛ"),AND(A344&lt;&gt;"20. Выдача займов по договору № 1 (в кэш-пул ПАО «Газпром»)",H344&lt;&gt;"КЭШ-ПУЛ")))</f>
        <v>#REF!</v>
      </c>
    </row>
    <row r="345" spans="1:30" ht="15" customHeight="1" x14ac:dyDescent="0.2">
      <c r="A345" s="27" t="s">
        <v>59</v>
      </c>
      <c r="B345" s="27"/>
      <c r="C345" s="2" t="s">
        <v>19</v>
      </c>
      <c r="D345" s="6" t="s">
        <v>3</v>
      </c>
      <c r="E345" s="7" t="s">
        <v>2</v>
      </c>
      <c r="F345" s="8"/>
      <c r="G345" s="8"/>
      <c r="H345" s="8"/>
      <c r="I345" s="8"/>
      <c r="J345" s="8"/>
      <c r="K345" s="8"/>
      <c r="L345" s="8" t="s">
        <v>26</v>
      </c>
      <c r="M345" s="9">
        <v>43891</v>
      </c>
      <c r="N345" s="9">
        <v>43891</v>
      </c>
      <c r="O345" s="20">
        <v>21170000</v>
      </c>
      <c r="P345" s="20"/>
      <c r="Q345" s="11"/>
      <c r="R345" s="11"/>
      <c r="S345" s="11"/>
      <c r="T345" s="11"/>
      <c r="U345" s="11"/>
      <c r="X345" s="22" t="e">
        <f>IF(B345="",VLOOKUP(A345,#REF!,2,FALSE),B345)</f>
        <v>#REF!</v>
      </c>
      <c r="Y345" s="22">
        <f t="shared" si="30"/>
        <v>3</v>
      </c>
      <c r="Z345" s="22">
        <f t="shared" si="31"/>
        <v>3</v>
      </c>
      <c r="AA345" s="22">
        <f t="shared" si="32"/>
        <v>2020</v>
      </c>
      <c r="AB345" s="22">
        <f t="shared" si="33"/>
        <v>2020</v>
      </c>
      <c r="AC345" s="22">
        <f t="shared" si="34"/>
        <v>2020</v>
      </c>
      <c r="AD345" s="25" t="e">
        <f>AND(ROUND(O345,2)=O345,ROUND(P345,2)=P345,OR(AND(O345&lt;&gt;0,L345="п"),AND(P345&lt;&gt;0,L345="ф")),ЕФОРМУЛА(X345),ЕФОРМУЛА(Y345),ЕФОРМУЛА(Z345),ЕФОРМУЛА(AA345),ЕФОРМУЛА(AB345),ЕФОРМУЛА(AC345),NOT(ЕФОРМУЛА(O345)),NOT(ЕФОРМУЛА(P345)),M345&lt;&gt;0,N345&lt;&gt;0,OR(YEAR(M345=#REF!),YEAR(M345=#REF!),YEAR(M345=#REF!)),OR(YEAR(N345=#REF!),YEAR(N345=#REF!),YEAR(N345=#REF!)),OR(AND(A345="20. Выдача займов по договору № 1 (в кэш-пул ПАО «Газпром»)",H345="КЭШ-ПУЛ"),AND(A345&lt;&gt;"20. Выдача займов по договору № 1 (в кэш-пул ПАО «Газпром»)",H345&lt;&gt;"КЭШ-ПУЛ")))</f>
        <v>#REF!</v>
      </c>
    </row>
    <row r="346" spans="1:30" ht="15" customHeight="1" x14ac:dyDescent="0.2">
      <c r="A346" s="27" t="s">
        <v>60</v>
      </c>
      <c r="B346" s="27"/>
      <c r="C346" s="2" t="s">
        <v>19</v>
      </c>
      <c r="D346" s="6" t="s">
        <v>0</v>
      </c>
      <c r="E346" s="7" t="s">
        <v>2</v>
      </c>
      <c r="F346" s="8"/>
      <c r="G346" s="8"/>
      <c r="H346" s="8"/>
      <c r="I346" s="8"/>
      <c r="J346" s="8"/>
      <c r="K346" s="8"/>
      <c r="L346" s="8" t="s">
        <v>26</v>
      </c>
      <c r="M346" s="9">
        <v>43891</v>
      </c>
      <c r="N346" s="9">
        <v>43891</v>
      </c>
      <c r="O346" s="20">
        <v>4400000</v>
      </c>
      <c r="P346" s="20"/>
      <c r="Q346" s="11"/>
      <c r="R346" s="11"/>
      <c r="S346" s="11"/>
      <c r="T346" s="11"/>
      <c r="U346" s="11"/>
      <c r="X346" s="22" t="e">
        <f>IF(B346="",VLOOKUP(A346,#REF!,2,FALSE),B346)</f>
        <v>#REF!</v>
      </c>
      <c r="Y346" s="22">
        <f t="shared" si="30"/>
        <v>3</v>
      </c>
      <c r="Z346" s="22">
        <f t="shared" si="31"/>
        <v>3</v>
      </c>
      <c r="AA346" s="22">
        <f t="shared" si="32"/>
        <v>2020</v>
      </c>
      <c r="AB346" s="22">
        <f t="shared" si="33"/>
        <v>2020</v>
      </c>
      <c r="AC346" s="22">
        <f t="shared" si="34"/>
        <v>2020</v>
      </c>
      <c r="AD346" s="25" t="e">
        <f>AND(ROUND(O346,2)=O346,ROUND(P346,2)=P346,OR(AND(O346&lt;&gt;0,L346="п"),AND(P346&lt;&gt;0,L346="ф")),ЕФОРМУЛА(X346),ЕФОРМУЛА(Y346),ЕФОРМУЛА(Z346),ЕФОРМУЛА(AA346),ЕФОРМУЛА(AB346),ЕФОРМУЛА(AC346),NOT(ЕФОРМУЛА(O346)),NOT(ЕФОРМУЛА(P346)),M346&lt;&gt;0,N346&lt;&gt;0,OR(YEAR(M346=#REF!),YEAR(M346=#REF!),YEAR(M346=#REF!)),OR(YEAR(N346=#REF!),YEAR(N346=#REF!),YEAR(N346=#REF!)),OR(AND(A346="20. Выдача займов по договору № 1 (в кэш-пул ПАО «Газпром»)",H346="КЭШ-ПУЛ"),AND(A346&lt;&gt;"20. Выдача займов по договору № 1 (в кэш-пул ПАО «Газпром»)",H346&lt;&gt;"КЭШ-ПУЛ")))</f>
        <v>#REF!</v>
      </c>
    </row>
    <row r="347" spans="1:30" ht="15" customHeight="1" x14ac:dyDescent="0.2">
      <c r="A347" s="27" t="s">
        <v>15</v>
      </c>
      <c r="B347" s="27"/>
      <c r="C347" s="2" t="s">
        <v>19</v>
      </c>
      <c r="D347" s="6" t="s">
        <v>0</v>
      </c>
      <c r="E347" s="7" t="s">
        <v>2</v>
      </c>
      <c r="F347" s="8"/>
      <c r="G347" s="8"/>
      <c r="H347" s="8"/>
      <c r="I347" s="8"/>
      <c r="J347" s="8"/>
      <c r="K347" s="8"/>
      <c r="L347" s="8" t="s">
        <v>26</v>
      </c>
      <c r="M347" s="9">
        <v>44013</v>
      </c>
      <c r="N347" s="9">
        <v>44013</v>
      </c>
      <c r="O347" s="20">
        <v>100000000</v>
      </c>
      <c r="P347" s="20"/>
      <c r="Q347" s="11"/>
      <c r="R347" s="11"/>
      <c r="S347" s="11"/>
      <c r="T347" s="11"/>
      <c r="U347" s="11"/>
      <c r="X347" s="22" t="e">
        <f>IF(B347="",VLOOKUP(A347,#REF!,2,FALSE),B347)</f>
        <v>#REF!</v>
      </c>
      <c r="Y347" s="22">
        <f t="shared" si="30"/>
        <v>7</v>
      </c>
      <c r="Z347" s="22">
        <f t="shared" si="31"/>
        <v>7</v>
      </c>
      <c r="AA347" s="22">
        <f t="shared" si="32"/>
        <v>2020</v>
      </c>
      <c r="AB347" s="22">
        <f t="shared" si="33"/>
        <v>2020</v>
      </c>
      <c r="AC347" s="22">
        <f t="shared" si="34"/>
        <v>2020</v>
      </c>
      <c r="AD347" s="25" t="e">
        <f>AND(ROUND(O347,2)=O347,ROUND(P347,2)=P347,OR(AND(O347&lt;&gt;0,L347="п"),AND(P347&lt;&gt;0,L347="ф")),ЕФОРМУЛА(X347),ЕФОРМУЛА(Y347),ЕФОРМУЛА(Z347),ЕФОРМУЛА(AA347),ЕФОРМУЛА(AB347),ЕФОРМУЛА(AC347),NOT(ЕФОРМУЛА(O347)),NOT(ЕФОРМУЛА(P347)),M347&lt;&gt;0,N347&lt;&gt;0,OR(YEAR(M347=#REF!),YEAR(M347=#REF!),YEAR(M347=#REF!)),OR(YEAR(N347=#REF!),YEAR(N347=#REF!),YEAR(N347=#REF!)),OR(AND(A347="20. Выдача займов по договору № 1 (в кэш-пул ПАО «Газпром»)",H347="КЭШ-ПУЛ"),AND(A347&lt;&gt;"20. Выдача займов по договору № 1 (в кэш-пул ПАО «Газпром»)",H347&lt;&gt;"КЭШ-ПУЛ")))</f>
        <v>#REF!</v>
      </c>
    </row>
    <row r="348" spans="1:30" ht="15" customHeight="1" x14ac:dyDescent="0.2">
      <c r="A348" s="27" t="s">
        <v>41</v>
      </c>
      <c r="B348" s="27"/>
      <c r="C348" s="2" t="s">
        <v>19</v>
      </c>
      <c r="D348" s="6" t="s">
        <v>0</v>
      </c>
      <c r="E348" s="7" t="s">
        <v>2</v>
      </c>
      <c r="F348" s="8"/>
      <c r="G348" s="8"/>
      <c r="H348" s="8"/>
      <c r="I348" s="8"/>
      <c r="J348" s="8"/>
      <c r="K348" s="8"/>
      <c r="L348" s="8" t="s">
        <v>26</v>
      </c>
      <c r="M348" s="9">
        <v>43891</v>
      </c>
      <c r="N348" s="9">
        <v>43891</v>
      </c>
      <c r="O348" s="20">
        <v>211000000</v>
      </c>
      <c r="P348" s="20"/>
      <c r="Q348" s="11"/>
      <c r="R348" s="11"/>
      <c r="S348" s="11"/>
      <c r="T348" s="11"/>
      <c r="U348" s="11"/>
      <c r="X348" s="22" t="e">
        <f>IF(B348="",VLOOKUP(A348,#REF!,2,FALSE),B348)</f>
        <v>#REF!</v>
      </c>
      <c r="Y348" s="22">
        <f t="shared" si="30"/>
        <v>3</v>
      </c>
      <c r="Z348" s="22">
        <f t="shared" si="31"/>
        <v>3</v>
      </c>
      <c r="AA348" s="22">
        <f t="shared" si="32"/>
        <v>2020</v>
      </c>
      <c r="AB348" s="22">
        <f t="shared" si="33"/>
        <v>2020</v>
      </c>
      <c r="AC348" s="22">
        <f t="shared" si="34"/>
        <v>2020</v>
      </c>
      <c r="AD348" s="25" t="e">
        <f>AND(ROUND(O348,2)=O348,ROUND(P348,2)=P348,OR(AND(O348&lt;&gt;0,L348="п"),AND(P348&lt;&gt;0,L348="ф")),ЕФОРМУЛА(X348),ЕФОРМУЛА(Y348),ЕФОРМУЛА(Z348),ЕФОРМУЛА(AA348),ЕФОРМУЛА(AB348),ЕФОРМУЛА(AC348),NOT(ЕФОРМУЛА(O348)),NOT(ЕФОРМУЛА(P348)),M348&lt;&gt;0,N348&lt;&gt;0,OR(YEAR(M348=#REF!),YEAR(M348=#REF!),YEAR(M348=#REF!)),OR(YEAR(N348=#REF!),YEAR(N348=#REF!),YEAR(N348=#REF!)),OR(AND(A348="20. Выдача займов по договору № 1 (в кэш-пул ПАО «Газпром»)",H348="КЭШ-ПУЛ"),AND(A348&lt;&gt;"20. Выдача займов по договору № 1 (в кэш-пул ПАО «Газпром»)",H348&lt;&gt;"КЭШ-ПУЛ")))</f>
        <v>#REF!</v>
      </c>
    </row>
    <row r="349" spans="1:30" ht="15" customHeight="1" x14ac:dyDescent="0.2">
      <c r="A349" s="27" t="s">
        <v>42</v>
      </c>
      <c r="B349" s="27"/>
      <c r="C349" s="2" t="s">
        <v>19</v>
      </c>
      <c r="D349" s="6" t="s">
        <v>0</v>
      </c>
      <c r="E349" s="7" t="s">
        <v>2</v>
      </c>
      <c r="F349" s="8"/>
      <c r="G349" s="8"/>
      <c r="H349" s="8"/>
      <c r="I349" s="8"/>
      <c r="J349" s="8"/>
      <c r="K349" s="8"/>
      <c r="L349" s="8" t="s">
        <v>26</v>
      </c>
      <c r="M349" s="9">
        <v>43891</v>
      </c>
      <c r="N349" s="9">
        <v>43891</v>
      </c>
      <c r="O349" s="20">
        <v>7000000</v>
      </c>
      <c r="P349" s="20"/>
      <c r="Q349" s="11"/>
      <c r="R349" s="10"/>
      <c r="S349" s="10"/>
      <c r="T349" s="10"/>
      <c r="U349" s="10"/>
      <c r="X349" s="22" t="e">
        <f>IF(B349="",VLOOKUP(A349,#REF!,2,FALSE),B349)</f>
        <v>#REF!</v>
      </c>
      <c r="Y349" s="22">
        <f t="shared" si="30"/>
        <v>3</v>
      </c>
      <c r="Z349" s="22">
        <f t="shared" si="31"/>
        <v>3</v>
      </c>
      <c r="AA349" s="22">
        <f t="shared" si="32"/>
        <v>2020</v>
      </c>
      <c r="AB349" s="22">
        <f t="shared" si="33"/>
        <v>2020</v>
      </c>
      <c r="AC349" s="22">
        <f t="shared" si="34"/>
        <v>2020</v>
      </c>
      <c r="AD349" s="25" t="e">
        <f>AND(ROUND(O349,2)=O349,ROUND(P349,2)=P349,OR(AND(O349&lt;&gt;0,L349="п"),AND(P349&lt;&gt;0,L349="ф")),ЕФОРМУЛА(X349),ЕФОРМУЛА(Y349),ЕФОРМУЛА(Z349),ЕФОРМУЛА(AA349),ЕФОРМУЛА(AB349),ЕФОРМУЛА(AC349),NOT(ЕФОРМУЛА(O349)),NOT(ЕФОРМУЛА(P349)),M349&lt;&gt;0,N349&lt;&gt;0,OR(YEAR(M349=#REF!),YEAR(M349=#REF!),YEAR(M349=#REF!)),OR(YEAR(N349=#REF!),YEAR(N349=#REF!),YEAR(N349=#REF!)),OR(AND(A349="20. Выдача займов по договору № 1 (в кэш-пул ПАО «Газпром»)",H349="КЭШ-ПУЛ"),AND(A349&lt;&gt;"20. Выдача займов по договору № 1 (в кэш-пул ПАО «Газпром»)",H349&lt;&gt;"КЭШ-ПУЛ")))</f>
        <v>#REF!</v>
      </c>
    </row>
    <row r="350" spans="1:30" ht="15" customHeight="1" x14ac:dyDescent="0.2">
      <c r="A350" s="27" t="s">
        <v>43</v>
      </c>
      <c r="B350" s="27"/>
      <c r="C350" s="2" t="s">
        <v>19</v>
      </c>
      <c r="D350" s="6" t="s">
        <v>0</v>
      </c>
      <c r="E350" s="7" t="s">
        <v>2</v>
      </c>
      <c r="F350" s="8"/>
      <c r="G350" s="8"/>
      <c r="H350" s="8"/>
      <c r="I350" s="8"/>
      <c r="J350" s="8"/>
      <c r="K350" s="8"/>
      <c r="L350" s="8" t="s">
        <v>26</v>
      </c>
      <c r="M350" s="9">
        <v>43891</v>
      </c>
      <c r="N350" s="9">
        <v>43891</v>
      </c>
      <c r="O350" s="20">
        <v>210000</v>
      </c>
      <c r="P350" s="20"/>
      <c r="Q350" s="29"/>
      <c r="R350" s="12"/>
      <c r="S350" s="12"/>
      <c r="T350" s="12"/>
      <c r="U350" s="12"/>
      <c r="X350" s="22" t="e">
        <f>IF(B350="",VLOOKUP(A350,#REF!,2,FALSE),B350)</f>
        <v>#REF!</v>
      </c>
      <c r="Y350" s="22">
        <f t="shared" si="30"/>
        <v>3</v>
      </c>
      <c r="Z350" s="22">
        <f t="shared" si="31"/>
        <v>3</v>
      </c>
      <c r="AA350" s="22">
        <f t="shared" si="32"/>
        <v>2020</v>
      </c>
      <c r="AB350" s="22">
        <f t="shared" si="33"/>
        <v>2020</v>
      </c>
      <c r="AC350" s="22">
        <f t="shared" si="34"/>
        <v>2020</v>
      </c>
      <c r="AD350" s="25" t="e">
        <f>AND(ROUND(O350,2)=O350,ROUND(P350,2)=P350,OR(AND(O350&lt;&gt;0,L350="п"),AND(P350&lt;&gt;0,L350="ф")),ЕФОРМУЛА(X350),ЕФОРМУЛА(Y350),ЕФОРМУЛА(Z350),ЕФОРМУЛА(AA350),ЕФОРМУЛА(AB350),ЕФОРМУЛА(AC350),NOT(ЕФОРМУЛА(O350)),NOT(ЕФОРМУЛА(P350)),M350&lt;&gt;0,N350&lt;&gt;0,OR(YEAR(M350=#REF!),YEAR(M350=#REF!),YEAR(M350=#REF!)),OR(YEAR(N350=#REF!),YEAR(N350=#REF!),YEAR(N350=#REF!)),OR(AND(A350="20. Выдача займов по договору № 1 (в кэш-пул ПАО «Газпром»)",H350="КЭШ-ПУЛ"),AND(A350&lt;&gt;"20. Выдача займов по договору № 1 (в кэш-пул ПАО «Газпром»)",H350&lt;&gt;"КЭШ-ПУЛ")))</f>
        <v>#REF!</v>
      </c>
    </row>
    <row r="351" spans="1:30" ht="15" customHeight="1" x14ac:dyDescent="0.2">
      <c r="A351" s="27" t="s">
        <v>8</v>
      </c>
      <c r="B351" s="27"/>
      <c r="C351" s="2" t="s">
        <v>19</v>
      </c>
      <c r="D351" s="6" t="s">
        <v>0</v>
      </c>
      <c r="E351" s="7" t="s">
        <v>2</v>
      </c>
      <c r="F351" s="8"/>
      <c r="G351" s="8"/>
      <c r="H351" s="8"/>
      <c r="I351" s="8"/>
      <c r="J351" s="8"/>
      <c r="K351" s="8"/>
      <c r="L351" s="8" t="s">
        <v>26</v>
      </c>
      <c r="M351" s="9">
        <v>43891</v>
      </c>
      <c r="N351" s="9">
        <v>43891</v>
      </c>
      <c r="O351" s="20">
        <v>1660000</v>
      </c>
      <c r="P351" s="20"/>
      <c r="Q351" s="29"/>
      <c r="R351" s="12"/>
      <c r="S351" s="12"/>
      <c r="T351" s="12"/>
      <c r="U351" s="12"/>
      <c r="X351" s="22" t="e">
        <f>IF(B351="",VLOOKUP(A351,#REF!,2,FALSE),B351)</f>
        <v>#REF!</v>
      </c>
      <c r="Y351" s="22">
        <f t="shared" si="30"/>
        <v>3</v>
      </c>
      <c r="Z351" s="22">
        <f t="shared" si="31"/>
        <v>3</v>
      </c>
      <c r="AA351" s="22">
        <f t="shared" si="32"/>
        <v>2020</v>
      </c>
      <c r="AB351" s="22">
        <f t="shared" si="33"/>
        <v>2020</v>
      </c>
      <c r="AC351" s="22">
        <f t="shared" si="34"/>
        <v>2020</v>
      </c>
      <c r="AD351" s="25" t="e">
        <f>AND(ROUND(O351,2)=O351,ROUND(P351,2)=P351,OR(AND(O351&lt;&gt;0,L351="п"),AND(P351&lt;&gt;0,L351="ф")),ЕФОРМУЛА(X351),ЕФОРМУЛА(Y351),ЕФОРМУЛА(Z351),ЕФОРМУЛА(AA351),ЕФОРМУЛА(AB351),ЕФОРМУЛА(AC351),NOT(ЕФОРМУЛА(O351)),NOT(ЕФОРМУЛА(P351)),M351&lt;&gt;0,N351&lt;&gt;0,OR(YEAR(M351=#REF!),YEAR(M351=#REF!),YEAR(M351=#REF!)),OR(YEAR(N351=#REF!),YEAR(N351=#REF!),YEAR(N351=#REF!)),OR(AND(A351="20. Выдача займов по договору № 1 (в кэш-пул ПАО «Газпром»)",H351="КЭШ-ПУЛ"),AND(A351&lt;&gt;"20. Выдача займов по договору № 1 (в кэш-пул ПАО «Газпром»)",H351&lt;&gt;"КЭШ-ПУЛ")))</f>
        <v>#REF!</v>
      </c>
    </row>
    <row r="352" spans="1:30" ht="15" customHeight="1" x14ac:dyDescent="0.2">
      <c r="A352" s="27" t="s">
        <v>11</v>
      </c>
      <c r="B352" s="27"/>
      <c r="C352" s="2" t="s">
        <v>19</v>
      </c>
      <c r="D352" s="6" t="s">
        <v>0</v>
      </c>
      <c r="E352" s="7" t="s">
        <v>2</v>
      </c>
      <c r="F352" s="8"/>
      <c r="G352" s="8"/>
      <c r="H352" s="8"/>
      <c r="I352" s="8"/>
      <c r="J352" s="8"/>
      <c r="K352" s="8"/>
      <c r="L352" s="8" t="s">
        <v>26</v>
      </c>
      <c r="M352" s="9">
        <v>43891</v>
      </c>
      <c r="N352" s="9">
        <v>43891</v>
      </c>
      <c r="O352" s="20">
        <v>2500000</v>
      </c>
      <c r="P352" s="20"/>
      <c r="Q352" s="29"/>
      <c r="R352" s="12"/>
      <c r="S352" s="12"/>
      <c r="T352" s="12"/>
      <c r="U352" s="12"/>
      <c r="X352" s="22" t="e">
        <f>IF(B352="",VLOOKUP(A352,#REF!,2,FALSE),B352)</f>
        <v>#REF!</v>
      </c>
      <c r="Y352" s="22">
        <f t="shared" si="30"/>
        <v>3</v>
      </c>
      <c r="Z352" s="22">
        <f t="shared" si="31"/>
        <v>3</v>
      </c>
      <c r="AA352" s="22">
        <f t="shared" si="32"/>
        <v>2020</v>
      </c>
      <c r="AB352" s="22">
        <f t="shared" si="33"/>
        <v>2020</v>
      </c>
      <c r="AC352" s="22">
        <f t="shared" si="34"/>
        <v>2020</v>
      </c>
      <c r="AD352" s="25" t="e">
        <f>AND(ROUND(O352,2)=O352,ROUND(P352,2)=P352,OR(AND(O352&lt;&gt;0,L352="п"),AND(P352&lt;&gt;0,L352="ф")),ЕФОРМУЛА(X352),ЕФОРМУЛА(Y352),ЕФОРМУЛА(Z352),ЕФОРМУЛА(AA352),ЕФОРМУЛА(AB352),ЕФОРМУЛА(AC352),NOT(ЕФОРМУЛА(O352)),NOT(ЕФОРМУЛА(P352)),M352&lt;&gt;0,N352&lt;&gt;0,OR(YEAR(M352=#REF!),YEAR(M352=#REF!),YEAR(M352=#REF!)),OR(YEAR(N352=#REF!),YEAR(N352=#REF!),YEAR(N352=#REF!)),OR(AND(A352="20. Выдача займов по договору № 1 (в кэш-пул ПАО «Газпром»)",H352="КЭШ-ПУЛ"),AND(A352&lt;&gt;"20. Выдача займов по договору № 1 (в кэш-пул ПАО «Газпром»)",H352&lt;&gt;"КЭШ-ПУЛ")))</f>
        <v>#REF!</v>
      </c>
    </row>
    <row r="353" spans="1:30" ht="15" customHeight="1" x14ac:dyDescent="0.2">
      <c r="A353" s="27" t="s">
        <v>57</v>
      </c>
      <c r="B353" s="27"/>
      <c r="C353" s="2" t="s">
        <v>19</v>
      </c>
      <c r="D353" s="6" t="s">
        <v>0</v>
      </c>
      <c r="E353" s="7" t="s">
        <v>2</v>
      </c>
      <c r="F353" s="8"/>
      <c r="G353" s="8"/>
      <c r="H353" s="8"/>
      <c r="I353" s="8"/>
      <c r="J353" s="8"/>
      <c r="K353" s="8"/>
      <c r="L353" s="8" t="s">
        <v>26</v>
      </c>
      <c r="M353" s="9">
        <v>43891</v>
      </c>
      <c r="N353" s="9">
        <v>43891</v>
      </c>
      <c r="O353" s="20">
        <v>43652354</v>
      </c>
      <c r="P353" s="20"/>
      <c r="Q353" s="29"/>
      <c r="R353" s="12"/>
      <c r="S353" s="12"/>
      <c r="T353" s="12"/>
      <c r="U353" s="12"/>
      <c r="X353" s="22" t="e">
        <f>IF(B353="",VLOOKUP(A353,#REF!,2,FALSE),B353)</f>
        <v>#REF!</v>
      </c>
      <c r="Y353" s="22">
        <f t="shared" si="30"/>
        <v>3</v>
      </c>
      <c r="Z353" s="22">
        <f t="shared" si="31"/>
        <v>3</v>
      </c>
      <c r="AA353" s="22">
        <f t="shared" si="32"/>
        <v>2020</v>
      </c>
      <c r="AB353" s="22">
        <f t="shared" si="33"/>
        <v>2020</v>
      </c>
      <c r="AC353" s="22">
        <f t="shared" si="34"/>
        <v>2020</v>
      </c>
      <c r="AD353" s="25" t="e">
        <f>AND(ROUND(O353,2)=O353,ROUND(P353,2)=P353,OR(AND(O353&lt;&gt;0,L353="п"),AND(P353&lt;&gt;0,L353="ф")),ЕФОРМУЛА(X353),ЕФОРМУЛА(Y353),ЕФОРМУЛА(Z353),ЕФОРМУЛА(AA353),ЕФОРМУЛА(AB353),ЕФОРМУЛА(AC353),NOT(ЕФОРМУЛА(O353)),NOT(ЕФОРМУЛА(P353)),M353&lt;&gt;0,N353&lt;&gt;0,OR(YEAR(M353=#REF!),YEAR(M353=#REF!),YEAR(M353=#REF!)),OR(YEAR(N353=#REF!),YEAR(N353=#REF!),YEAR(N353=#REF!)),OR(AND(A353="20. Выдача займов по договору № 1 (в кэш-пул ПАО «Газпром»)",H353="КЭШ-ПУЛ"),AND(A353&lt;&gt;"20. Выдача займов по договору № 1 (в кэш-пул ПАО «Газпром»)",H353&lt;&gt;"КЭШ-ПУЛ")))</f>
        <v>#REF!</v>
      </c>
    </row>
    <row r="354" spans="1:30" ht="15" customHeight="1" x14ac:dyDescent="0.2">
      <c r="A354" s="27"/>
      <c r="B354" s="27" t="s">
        <v>62</v>
      </c>
      <c r="C354" s="2" t="s">
        <v>19</v>
      </c>
      <c r="D354" s="6" t="s">
        <v>0</v>
      </c>
      <c r="E354" s="7" t="s">
        <v>2</v>
      </c>
      <c r="F354" s="8"/>
      <c r="G354" s="8"/>
      <c r="H354" s="8"/>
      <c r="I354" s="8"/>
      <c r="J354" s="8"/>
      <c r="K354" s="8"/>
      <c r="L354" s="8" t="s">
        <v>26</v>
      </c>
      <c r="M354" s="9">
        <v>43891</v>
      </c>
      <c r="N354" s="9">
        <v>43891</v>
      </c>
      <c r="O354" s="20">
        <v>133690000</v>
      </c>
      <c r="P354" s="20"/>
      <c r="Q354" s="11"/>
      <c r="R354" s="11"/>
      <c r="S354" s="11"/>
      <c r="T354" s="11"/>
      <c r="U354" s="11"/>
      <c r="X354" s="22" t="str">
        <f>IF(B354="",VLOOKUP(A354,#REF!,2,FALSE),B354)</f>
        <v>03. Налоги</v>
      </c>
      <c r="Y354" s="22">
        <f t="shared" si="30"/>
        <v>3</v>
      </c>
      <c r="Z354" s="22">
        <f t="shared" si="31"/>
        <v>3</v>
      </c>
      <c r="AA354" s="22">
        <f t="shared" si="32"/>
        <v>2020</v>
      </c>
      <c r="AB354" s="22">
        <f t="shared" si="33"/>
        <v>2020</v>
      </c>
      <c r="AC354" s="22">
        <f t="shared" si="34"/>
        <v>2020</v>
      </c>
      <c r="AD354" s="25" t="e">
        <f>AND(ROUND(O354,2)=O354,ROUND(P354,2)=P354,OR(AND(O354&lt;&gt;0,L354="п"),AND(P354&lt;&gt;0,L354="ф")),ЕФОРМУЛА(X354),ЕФОРМУЛА(Y354),ЕФОРМУЛА(Z354),ЕФОРМУЛА(AA354),ЕФОРМУЛА(AB354),ЕФОРМУЛА(AC354),NOT(ЕФОРМУЛА(O354)),NOT(ЕФОРМУЛА(P354)),M354&lt;&gt;0,N354&lt;&gt;0,OR(YEAR(M354=#REF!),YEAR(M354=#REF!),YEAR(M354=#REF!)),OR(YEAR(N354=#REF!),YEAR(N354=#REF!),YEAR(N354=#REF!)),OR(AND(A354="20. Выдача займов по договору № 1 (в кэш-пул ПАО «Газпром»)",H354="КЭШ-ПУЛ"),AND(A354&lt;&gt;"20. Выдача займов по договору № 1 (в кэш-пул ПАО «Газпром»)",H354&lt;&gt;"КЭШ-ПУЛ")))</f>
        <v>#REF!</v>
      </c>
    </row>
    <row r="355" spans="1:30" ht="15" customHeight="1" x14ac:dyDescent="0.2">
      <c r="A355" s="27"/>
      <c r="B355" s="27" t="s">
        <v>13</v>
      </c>
      <c r="C355" s="2" t="s">
        <v>19</v>
      </c>
      <c r="D355" s="6" t="s">
        <v>0</v>
      </c>
      <c r="E355" s="7" t="s">
        <v>2</v>
      </c>
      <c r="F355" s="8"/>
      <c r="G355" s="8"/>
      <c r="H355" s="8"/>
      <c r="I355" s="8"/>
      <c r="J355" s="8"/>
      <c r="K355" s="8"/>
      <c r="L355" s="8" t="s">
        <v>26</v>
      </c>
      <c r="M355" s="9">
        <v>43891</v>
      </c>
      <c r="N355" s="9">
        <v>43891</v>
      </c>
      <c r="O355" s="20">
        <v>50320000</v>
      </c>
      <c r="P355" s="20"/>
      <c r="Q355" s="11"/>
      <c r="R355" s="11"/>
      <c r="S355" s="11"/>
      <c r="T355" s="11"/>
      <c r="U355" s="11"/>
      <c r="X355" s="22" t="str">
        <f>IF(B355="",VLOOKUP(A355,#REF!,2,FALSE),B355)</f>
        <v>04. Капремонт внешними подрядчиками</v>
      </c>
      <c r="Y355" s="22">
        <f t="shared" si="30"/>
        <v>3</v>
      </c>
      <c r="Z355" s="22">
        <f t="shared" si="31"/>
        <v>3</v>
      </c>
      <c r="AA355" s="22">
        <f t="shared" si="32"/>
        <v>2020</v>
      </c>
      <c r="AB355" s="22">
        <f t="shared" si="33"/>
        <v>2020</v>
      </c>
      <c r="AC355" s="22">
        <f t="shared" si="34"/>
        <v>2020</v>
      </c>
      <c r="AD355" s="25" t="e">
        <f>AND(ROUND(O355,2)=O355,ROUND(P355,2)=P355,OR(AND(O355&lt;&gt;0,L355="п"),AND(P355&lt;&gt;0,L355="ф")),ЕФОРМУЛА(X355),ЕФОРМУЛА(Y355),ЕФОРМУЛА(Z355),ЕФОРМУЛА(AA355),ЕФОРМУЛА(AB355),ЕФОРМУЛА(AC355),NOT(ЕФОРМУЛА(O355)),NOT(ЕФОРМУЛА(P355)),M355&lt;&gt;0,N355&lt;&gt;0,OR(YEAR(M355=#REF!),YEAR(M355=#REF!),YEAR(M355=#REF!)),OR(YEAR(N355=#REF!),YEAR(N355=#REF!),YEAR(N355=#REF!)),OR(AND(A355="20. Выдача займов по договору № 1 (в кэш-пул ПАО «Газпром»)",H355="КЭШ-ПУЛ"),AND(A355&lt;&gt;"20. Выдача займов по договору № 1 (в кэш-пул ПАО «Газпром»)",H355&lt;&gt;"КЭШ-ПУЛ")))</f>
        <v>#REF!</v>
      </c>
    </row>
    <row r="356" spans="1:30" ht="15" customHeight="1" x14ac:dyDescent="0.2">
      <c r="A356" s="27"/>
      <c r="B356" s="27" t="s">
        <v>7</v>
      </c>
      <c r="C356" s="2" t="s">
        <v>19</v>
      </c>
      <c r="D356" s="6" t="s">
        <v>0</v>
      </c>
      <c r="E356" s="7" t="s">
        <v>2</v>
      </c>
      <c r="F356" s="8"/>
      <c r="G356" s="8"/>
      <c r="H356" s="8"/>
      <c r="I356" s="8"/>
      <c r="J356" s="8"/>
      <c r="K356" s="8"/>
      <c r="L356" s="8" t="s">
        <v>26</v>
      </c>
      <c r="M356" s="9">
        <v>43891</v>
      </c>
      <c r="N356" s="9">
        <v>43891</v>
      </c>
      <c r="O356" s="20">
        <v>1510000</v>
      </c>
      <c r="P356" s="20"/>
      <c r="Q356" s="29"/>
      <c r="R356" s="12"/>
      <c r="S356" s="12"/>
      <c r="T356" s="12"/>
      <c r="U356" s="12"/>
      <c r="X356" s="22" t="str">
        <f>IF(B356="",VLOOKUP(A356,#REF!,2,FALSE),B356)</f>
        <v>10. Услуги транспорта</v>
      </c>
      <c r="Y356" s="22">
        <f t="shared" si="30"/>
        <v>3</v>
      </c>
      <c r="Z356" s="22">
        <f t="shared" si="31"/>
        <v>3</v>
      </c>
      <c r="AA356" s="22">
        <f t="shared" si="32"/>
        <v>2020</v>
      </c>
      <c r="AB356" s="22">
        <f t="shared" si="33"/>
        <v>2020</v>
      </c>
      <c r="AC356" s="22">
        <f t="shared" si="34"/>
        <v>2020</v>
      </c>
      <c r="AD356" s="25" t="e">
        <f>AND(ROUND(O356,2)=O356,ROUND(P356,2)=P356,OR(AND(O356&lt;&gt;0,L356="п"),AND(P356&lt;&gt;0,L356="ф")),ЕФОРМУЛА(X356),ЕФОРМУЛА(Y356),ЕФОРМУЛА(Z356),ЕФОРМУЛА(AA356),ЕФОРМУЛА(AB356),ЕФОРМУЛА(AC356),NOT(ЕФОРМУЛА(O356)),NOT(ЕФОРМУЛА(P356)),M356&lt;&gt;0,N356&lt;&gt;0,OR(YEAR(M356=#REF!),YEAR(M356=#REF!),YEAR(M356=#REF!)),OR(YEAR(N356=#REF!),YEAR(N356=#REF!),YEAR(N356=#REF!)),OR(AND(A356="20. Выдача займов по договору № 1 (в кэш-пул ПАО «Газпром»)",H356="КЭШ-ПУЛ"),AND(A356&lt;&gt;"20. Выдача займов по договору № 1 (в кэш-пул ПАО «Газпром»)",H356&lt;&gt;"КЭШ-ПУЛ")))</f>
        <v>#REF!</v>
      </c>
    </row>
    <row r="357" spans="1:30" ht="15" customHeight="1" x14ac:dyDescent="0.2">
      <c r="A357" s="27"/>
      <c r="B357" s="27" t="s">
        <v>9</v>
      </c>
      <c r="C357" s="2" t="s">
        <v>19</v>
      </c>
      <c r="D357" s="6" t="s">
        <v>0</v>
      </c>
      <c r="E357" s="7" t="s">
        <v>2</v>
      </c>
      <c r="F357" s="8"/>
      <c r="G357" s="8"/>
      <c r="H357" s="8"/>
      <c r="I357" s="8"/>
      <c r="J357" s="8"/>
      <c r="K357" s="8"/>
      <c r="L357" s="8" t="s">
        <v>26</v>
      </c>
      <c r="M357" s="9">
        <v>43891</v>
      </c>
      <c r="N357" s="9">
        <v>43891</v>
      </c>
      <c r="O357" s="20">
        <v>21000000</v>
      </c>
      <c r="P357" s="20"/>
      <c r="Q357" s="29"/>
      <c r="R357" s="12"/>
      <c r="S357" s="12"/>
      <c r="T357" s="12"/>
      <c r="U357" s="12"/>
      <c r="X357" s="22" t="str">
        <f>IF(B357="",VLOOKUP(A357,#REF!,2,FALSE),B357)</f>
        <v>12. Страхование</v>
      </c>
      <c r="Y357" s="22">
        <f t="shared" si="30"/>
        <v>3</v>
      </c>
      <c r="Z357" s="22">
        <f t="shared" si="31"/>
        <v>3</v>
      </c>
      <c r="AA357" s="22">
        <f t="shared" si="32"/>
        <v>2020</v>
      </c>
      <c r="AB357" s="22">
        <f t="shared" si="33"/>
        <v>2020</v>
      </c>
      <c r="AC357" s="22">
        <f t="shared" si="34"/>
        <v>2020</v>
      </c>
      <c r="AD357" s="25" t="e">
        <f>AND(ROUND(O357,2)=O357,ROUND(P357,2)=P357,OR(AND(O357&lt;&gt;0,L357="п"),AND(P357&lt;&gt;0,L357="ф")),ЕФОРМУЛА(X357),ЕФОРМУЛА(Y357),ЕФОРМУЛА(Z357),ЕФОРМУЛА(AA357),ЕФОРМУЛА(AB357),ЕФОРМУЛА(AC357),NOT(ЕФОРМУЛА(O357)),NOT(ЕФОРМУЛА(P357)),M357&lt;&gt;0,N357&lt;&gt;0,OR(YEAR(M357=#REF!),YEAR(M357=#REF!),YEAR(M357=#REF!)),OR(YEAR(N357=#REF!),YEAR(N357=#REF!),YEAR(N357=#REF!)),OR(AND(A357="20. Выдача займов по договору № 1 (в кэш-пул ПАО «Газпром»)",H357="КЭШ-ПУЛ"),AND(A357&lt;&gt;"20. Выдача займов по договору № 1 (в кэш-пул ПАО «Газпром»)",H357&lt;&gt;"КЭШ-ПУЛ")))</f>
        <v>#REF!</v>
      </c>
    </row>
    <row r="358" spans="1:30" ht="15" customHeight="1" x14ac:dyDescent="0.2">
      <c r="A358" s="27"/>
      <c r="B358" s="27" t="s">
        <v>10</v>
      </c>
      <c r="C358" s="2" t="s">
        <v>19</v>
      </c>
      <c r="D358" s="6" t="s">
        <v>0</v>
      </c>
      <c r="E358" s="7" t="s">
        <v>2</v>
      </c>
      <c r="F358" s="8"/>
      <c r="G358" s="8"/>
      <c r="H358" s="8"/>
      <c r="I358" s="8"/>
      <c r="J358" s="8"/>
      <c r="K358" s="8"/>
      <c r="L358" s="8" t="s">
        <v>26</v>
      </c>
      <c r="M358" s="9">
        <v>43891</v>
      </c>
      <c r="N358" s="9">
        <v>43891</v>
      </c>
      <c r="O358" s="20">
        <v>26280718.82</v>
      </c>
      <c r="P358" s="20"/>
      <c r="Q358" s="29"/>
      <c r="R358" s="12"/>
      <c r="S358" s="12"/>
      <c r="T358" s="12"/>
      <c r="U358" s="12"/>
      <c r="X358" s="22" t="str">
        <f>IF(B358="",VLOOKUP(A358,#REF!,2,FALSE),B358)</f>
        <v>13. Прочие расходы</v>
      </c>
      <c r="Y358" s="22">
        <f t="shared" si="30"/>
        <v>3</v>
      </c>
      <c r="Z358" s="22">
        <f t="shared" si="31"/>
        <v>3</v>
      </c>
      <c r="AA358" s="22">
        <f t="shared" si="32"/>
        <v>2020</v>
      </c>
      <c r="AB358" s="22">
        <f t="shared" si="33"/>
        <v>2020</v>
      </c>
      <c r="AC358" s="22">
        <f t="shared" si="34"/>
        <v>2020</v>
      </c>
      <c r="AD358" s="25" t="e">
        <f>AND(ROUND(O358,2)=O358,ROUND(P358,2)=P358,OR(AND(O358&lt;&gt;0,L358="п"),AND(P358&lt;&gt;0,L358="ф")),ЕФОРМУЛА(X358),ЕФОРМУЛА(Y358),ЕФОРМУЛА(Z358),ЕФОРМУЛА(AA358),ЕФОРМУЛА(AB358),ЕФОРМУЛА(AC358),NOT(ЕФОРМУЛА(O358)),NOT(ЕФОРМУЛА(P358)),M358&lt;&gt;0,N358&lt;&gt;0,OR(YEAR(M358=#REF!),YEAR(M358=#REF!),YEAR(M358=#REF!)),OR(YEAR(N358=#REF!),YEAR(N358=#REF!),YEAR(N358=#REF!)),OR(AND(A358="20. Выдача займов по договору № 1 (в кэш-пул ПАО «Газпром»)",H358="КЭШ-ПУЛ"),AND(A358&lt;&gt;"20. Выдача займов по договору № 1 (в кэш-пул ПАО «Газпром»)",H358&lt;&gt;"КЭШ-ПУЛ")))</f>
        <v>#REF!</v>
      </c>
    </row>
    <row r="359" spans="1:30" ht="15" customHeight="1" x14ac:dyDescent="0.2">
      <c r="A359" s="27" t="s">
        <v>15</v>
      </c>
      <c r="B359" s="27"/>
      <c r="C359" s="2" t="s">
        <v>20</v>
      </c>
      <c r="D359" s="6"/>
      <c r="E359" s="7" t="s">
        <v>2</v>
      </c>
      <c r="F359" s="8"/>
      <c r="G359" s="8"/>
      <c r="H359" s="8"/>
      <c r="I359" s="8"/>
      <c r="J359" s="8"/>
      <c r="K359" s="8"/>
      <c r="L359" s="8" t="s">
        <v>26</v>
      </c>
      <c r="M359" s="9">
        <v>44013</v>
      </c>
      <c r="N359" s="9">
        <v>44013</v>
      </c>
      <c r="O359" s="20">
        <v>93743000</v>
      </c>
      <c r="P359" s="20"/>
      <c r="Q359" s="11"/>
      <c r="R359" s="11"/>
      <c r="S359" s="11"/>
      <c r="T359" s="11"/>
      <c r="U359" s="11"/>
      <c r="X359" s="22" t="e">
        <f>IF(B359="",VLOOKUP(A359,#REF!,2,FALSE),B359)</f>
        <v>#REF!</v>
      </c>
      <c r="Y359" s="22">
        <f t="shared" si="30"/>
        <v>7</v>
      </c>
      <c r="Z359" s="22">
        <f t="shared" si="31"/>
        <v>7</v>
      </c>
      <c r="AA359" s="22">
        <f t="shared" si="32"/>
        <v>2020</v>
      </c>
      <c r="AB359" s="22">
        <f t="shared" si="33"/>
        <v>2020</v>
      </c>
      <c r="AC359" s="22">
        <f t="shared" si="34"/>
        <v>2020</v>
      </c>
      <c r="AD359" s="25" t="e">
        <f>AND(ROUND(O359,2)=O359,ROUND(P359,2)=P359,OR(AND(O359&lt;&gt;0,L359="п"),AND(P359&lt;&gt;0,L359="ф")),ЕФОРМУЛА(X359),ЕФОРМУЛА(Y359),ЕФОРМУЛА(Z359),ЕФОРМУЛА(AA359),ЕФОРМУЛА(AB359),ЕФОРМУЛА(AC359),NOT(ЕФОРМУЛА(O359)),NOT(ЕФОРМУЛА(P359)),M359&lt;&gt;0,N359&lt;&gt;0,OR(YEAR(M359=#REF!),YEAR(M359=#REF!),YEAR(M359=#REF!)),OR(YEAR(N359=#REF!),YEAR(N359=#REF!),YEAR(N359=#REF!)),OR(AND(A359="20. Выдача займов по договору № 1 (в кэш-пул ПАО «Газпром»)",H359="КЭШ-ПУЛ"),AND(A359&lt;&gt;"20. Выдача займов по договору № 1 (в кэш-пул ПАО «Газпром»)",H359&lt;&gt;"КЭШ-ПУЛ")))</f>
        <v>#REF!</v>
      </c>
    </row>
    <row r="360" spans="1:30" ht="15" customHeight="1" x14ac:dyDescent="0.2">
      <c r="A360" s="27" t="s">
        <v>16</v>
      </c>
      <c r="B360" s="27"/>
      <c r="C360" s="2" t="s">
        <v>20</v>
      </c>
      <c r="D360" s="6"/>
      <c r="E360" s="7" t="s">
        <v>2</v>
      </c>
      <c r="F360" s="8"/>
      <c r="G360" s="8"/>
      <c r="H360" s="8"/>
      <c r="I360" s="8"/>
      <c r="J360" s="8"/>
      <c r="K360" s="8"/>
      <c r="L360" s="8" t="s">
        <v>26</v>
      </c>
      <c r="M360" s="9">
        <v>43891</v>
      </c>
      <c r="N360" s="9">
        <v>43891</v>
      </c>
      <c r="O360" s="20">
        <v>322251000</v>
      </c>
      <c r="P360" s="20"/>
      <c r="Q360" s="11"/>
      <c r="R360" s="11"/>
      <c r="S360" s="11"/>
      <c r="T360" s="11"/>
      <c r="U360" s="11"/>
      <c r="X360" s="22" t="e">
        <f>IF(B360="",VLOOKUP(A360,#REF!,2,FALSE),B360)</f>
        <v>#REF!</v>
      </c>
      <c r="Y360" s="22">
        <f t="shared" si="30"/>
        <v>3</v>
      </c>
      <c r="Z360" s="22">
        <f t="shared" si="31"/>
        <v>3</v>
      </c>
      <c r="AA360" s="22">
        <f t="shared" si="32"/>
        <v>2020</v>
      </c>
      <c r="AB360" s="22">
        <f t="shared" si="33"/>
        <v>2020</v>
      </c>
      <c r="AC360" s="22">
        <f t="shared" si="34"/>
        <v>2020</v>
      </c>
      <c r="AD360" s="25" t="e">
        <f>AND(ROUND(O360,2)=O360,ROUND(P360,2)=P360,OR(AND(O360&lt;&gt;0,L360="п"),AND(P360&lt;&gt;0,L360="ф")),ЕФОРМУЛА(X360),ЕФОРМУЛА(Y360),ЕФОРМУЛА(Z360),ЕФОРМУЛА(AA360),ЕФОРМУЛА(AB360),ЕФОРМУЛА(AC360),NOT(ЕФОРМУЛА(O360)),NOT(ЕФОРМУЛА(P360)),M360&lt;&gt;0,N360&lt;&gt;0,OR(YEAR(M360=#REF!),YEAR(M360=#REF!),YEAR(M360=#REF!)),OR(YEAR(N360=#REF!),YEAR(N360=#REF!),YEAR(N360=#REF!)),OR(AND(A360="20. Выдача займов по договору № 1 (в кэш-пул ПАО «Газпром»)",H360="КЭШ-ПУЛ"),AND(A360&lt;&gt;"20. Выдача займов по договору № 1 (в кэш-пул ПАО «Газпром»)",H360&lt;&gt;"КЭШ-ПУЛ")))</f>
        <v>#REF!</v>
      </c>
    </row>
    <row r="361" spans="1:30" ht="15" customHeight="1" x14ac:dyDescent="0.2">
      <c r="A361" s="27" t="s">
        <v>60</v>
      </c>
      <c r="B361" s="27"/>
      <c r="C361" s="2" t="s">
        <v>20</v>
      </c>
      <c r="D361" s="6"/>
      <c r="E361" s="7" t="s">
        <v>2</v>
      </c>
      <c r="F361" s="8"/>
      <c r="G361" s="8"/>
      <c r="H361" s="8"/>
      <c r="I361" s="8"/>
      <c r="J361" s="8"/>
      <c r="K361" s="8"/>
      <c r="L361" s="8" t="s">
        <v>26</v>
      </c>
      <c r="M361" s="9">
        <v>43891</v>
      </c>
      <c r="N361" s="9">
        <v>43891</v>
      </c>
      <c r="O361" s="20">
        <v>3213000</v>
      </c>
      <c r="P361" s="20"/>
      <c r="Q361" s="11"/>
      <c r="R361" s="11"/>
      <c r="S361" s="11"/>
      <c r="T361" s="11"/>
      <c r="U361" s="11"/>
      <c r="X361" s="22" t="e">
        <f>IF(B361="",VLOOKUP(A361,#REF!,2,FALSE),B361)</f>
        <v>#REF!</v>
      </c>
      <c r="Y361" s="22">
        <f t="shared" si="30"/>
        <v>3</v>
      </c>
      <c r="Z361" s="22">
        <f t="shared" si="31"/>
        <v>3</v>
      </c>
      <c r="AA361" s="22">
        <f t="shared" si="32"/>
        <v>2020</v>
      </c>
      <c r="AB361" s="22">
        <f t="shared" si="33"/>
        <v>2020</v>
      </c>
      <c r="AC361" s="22">
        <f t="shared" si="34"/>
        <v>2020</v>
      </c>
      <c r="AD361" s="25" t="e">
        <f>AND(ROUND(O361,2)=O361,ROUND(P361,2)=P361,OR(AND(O361&lt;&gt;0,L361="п"),AND(P361&lt;&gt;0,L361="ф")),ЕФОРМУЛА(X361),ЕФОРМУЛА(Y361),ЕФОРМУЛА(Z361),ЕФОРМУЛА(AA361),ЕФОРМУЛА(AB361),ЕФОРМУЛА(AC361),NOT(ЕФОРМУЛА(O361)),NOT(ЕФОРМУЛА(P361)),M361&lt;&gt;0,N361&lt;&gt;0,OR(YEAR(M361=#REF!),YEAR(M361=#REF!),YEAR(M361=#REF!)),OR(YEAR(N361=#REF!),YEAR(N361=#REF!),YEAR(N361=#REF!)),OR(AND(A361="20. Выдача займов по договору № 1 (в кэш-пул ПАО «Газпром»)",H361="КЭШ-ПУЛ"),AND(A361&lt;&gt;"20. Выдача займов по договору № 1 (в кэш-пул ПАО «Газпром»)",H361&lt;&gt;"КЭШ-ПУЛ")))</f>
        <v>#REF!</v>
      </c>
    </row>
    <row r="362" spans="1:30" ht="15" customHeight="1" x14ac:dyDescent="0.2">
      <c r="A362" s="27"/>
      <c r="B362" s="27" t="s">
        <v>45</v>
      </c>
      <c r="C362" s="2" t="s">
        <v>20</v>
      </c>
      <c r="D362" s="6"/>
      <c r="E362" s="7" t="s">
        <v>2</v>
      </c>
      <c r="F362" s="8"/>
      <c r="G362" s="8"/>
      <c r="H362" s="8"/>
      <c r="I362" s="8"/>
      <c r="J362" s="8"/>
      <c r="K362" s="8"/>
      <c r="L362" s="8" t="s">
        <v>26</v>
      </c>
      <c r="M362" s="9">
        <v>43891</v>
      </c>
      <c r="N362" s="9">
        <v>43891</v>
      </c>
      <c r="O362" s="20">
        <v>2673000</v>
      </c>
      <c r="P362" s="20"/>
      <c r="Q362" s="12"/>
      <c r="R362" s="12"/>
      <c r="S362" s="12"/>
      <c r="T362" s="12"/>
      <c r="U362" s="12"/>
      <c r="X362" s="22" t="str">
        <f>IF(B362="",VLOOKUP(A362,#REF!,2,FALSE),B362)</f>
        <v>10.2. Услуги авиатранспорта</v>
      </c>
      <c r="Y362" s="22">
        <f t="shared" si="30"/>
        <v>3</v>
      </c>
      <c r="Z362" s="22">
        <f t="shared" si="31"/>
        <v>3</v>
      </c>
      <c r="AA362" s="22">
        <f t="shared" si="32"/>
        <v>2020</v>
      </c>
      <c r="AB362" s="22">
        <f t="shared" si="33"/>
        <v>2020</v>
      </c>
      <c r="AC362" s="22">
        <f t="shared" si="34"/>
        <v>2020</v>
      </c>
      <c r="AD362" s="25" t="e">
        <f>AND(ROUND(O362,2)=O362,ROUND(P362,2)=P362,OR(AND(O362&lt;&gt;0,L362="п"),AND(P362&lt;&gt;0,L362="ф")),ЕФОРМУЛА(X362),ЕФОРМУЛА(Y362),ЕФОРМУЛА(Z362),ЕФОРМУЛА(AA362),ЕФОРМУЛА(AB362),ЕФОРМУЛА(AC362),NOT(ЕФОРМУЛА(O362)),NOT(ЕФОРМУЛА(P362)),M362&lt;&gt;0,N362&lt;&gt;0,OR(YEAR(M362=#REF!),YEAR(M362=#REF!),YEAR(M362=#REF!)),OR(YEAR(N362=#REF!),YEAR(N362=#REF!),YEAR(N362=#REF!)),OR(AND(A362="20. Выдача займов по договору № 1 (в кэш-пул ПАО «Газпром»)",H362="КЭШ-ПУЛ"),AND(A362&lt;&gt;"20. Выдача займов по договору № 1 (в кэш-пул ПАО «Газпром»)",H362&lt;&gt;"КЭШ-ПУЛ")))</f>
        <v>#REF!</v>
      </c>
    </row>
    <row r="363" spans="1:30" ht="15" customHeight="1" x14ac:dyDescent="0.2">
      <c r="A363" s="27" t="s">
        <v>12</v>
      </c>
      <c r="B363" s="27"/>
      <c r="C363" s="2" t="s">
        <v>20</v>
      </c>
      <c r="D363" s="6"/>
      <c r="E363" s="7" t="s">
        <v>2</v>
      </c>
      <c r="F363" s="8"/>
      <c r="G363" s="8"/>
      <c r="H363" s="8"/>
      <c r="I363" s="8"/>
      <c r="J363" s="8"/>
      <c r="K363" s="8"/>
      <c r="L363" s="8" t="s">
        <v>26</v>
      </c>
      <c r="M363" s="9">
        <v>43891</v>
      </c>
      <c r="N363" s="9">
        <v>43891</v>
      </c>
      <c r="O363" s="20">
        <v>318340000</v>
      </c>
      <c r="P363" s="20"/>
      <c r="Q363" s="10"/>
      <c r="R363" s="10"/>
      <c r="S363" s="10"/>
      <c r="T363" s="10"/>
      <c r="U363" s="10"/>
      <c r="X363" s="22" t="e">
        <f>IF(B363="",VLOOKUP(A363,#REF!,2,FALSE),B363)</f>
        <v>#REF!</v>
      </c>
      <c r="Y363" s="22">
        <f t="shared" si="30"/>
        <v>3</v>
      </c>
      <c r="Z363" s="22">
        <f t="shared" si="31"/>
        <v>3</v>
      </c>
      <c r="AA363" s="22">
        <f t="shared" si="32"/>
        <v>2020</v>
      </c>
      <c r="AB363" s="22">
        <f t="shared" si="33"/>
        <v>2020</v>
      </c>
      <c r="AC363" s="22">
        <f t="shared" si="34"/>
        <v>2020</v>
      </c>
      <c r="AD363" s="25" t="e">
        <f>AND(ROUND(O363,2)=O363,ROUND(P363,2)=P363,OR(AND(O363&lt;&gt;0,L363="п"),AND(P363&lt;&gt;0,L363="ф")),ЕФОРМУЛА(X363),ЕФОРМУЛА(Y363),ЕФОРМУЛА(Z363),ЕФОРМУЛА(AA363),ЕФОРМУЛА(AB363),ЕФОРМУЛА(AC363),NOT(ЕФОРМУЛА(O363)),NOT(ЕФОРМУЛА(P363)),M363&lt;&gt;0,N363&lt;&gt;0,OR(YEAR(M363=#REF!),YEAR(M363=#REF!),YEAR(M363=#REF!)),OR(YEAR(N363=#REF!),YEAR(N363=#REF!),YEAR(N363=#REF!)),OR(AND(A363="20. Выдача займов по договору № 1 (в кэш-пул ПАО «Газпром»)",H363="КЭШ-ПУЛ"),AND(A363&lt;&gt;"20. Выдача займов по договору № 1 (в кэш-пул ПАО «Газпром»)",H363&lt;&gt;"КЭШ-ПУЛ")))</f>
        <v>#REF!</v>
      </c>
    </row>
    <row r="364" spans="1:30" ht="15" customHeight="1" x14ac:dyDescent="0.2">
      <c r="A364" s="27" t="s">
        <v>63</v>
      </c>
      <c r="B364" s="27"/>
      <c r="C364" s="2" t="s">
        <v>20</v>
      </c>
      <c r="D364" s="6"/>
      <c r="E364" s="7" t="s">
        <v>2</v>
      </c>
      <c r="F364" s="8"/>
      <c r="G364" s="8"/>
      <c r="H364" s="8"/>
      <c r="I364" s="8"/>
      <c r="J364" s="8"/>
      <c r="K364" s="8"/>
      <c r="L364" s="8" t="s">
        <v>26</v>
      </c>
      <c r="M364" s="9">
        <v>43891</v>
      </c>
      <c r="N364" s="9">
        <v>43891</v>
      </c>
      <c r="O364" s="20">
        <v>75274000</v>
      </c>
      <c r="P364" s="20"/>
      <c r="Q364" s="10"/>
      <c r="R364" s="10"/>
      <c r="S364" s="10"/>
      <c r="T364" s="10"/>
      <c r="U364" s="10"/>
      <c r="X364" s="22" t="e">
        <f>IF(B364="",VLOOKUP(A364,#REF!,2,FALSE),B364)</f>
        <v>#REF!</v>
      </c>
      <c r="Y364" s="22">
        <f t="shared" si="30"/>
        <v>3</v>
      </c>
      <c r="Z364" s="22">
        <f t="shared" si="31"/>
        <v>3</v>
      </c>
      <c r="AA364" s="22">
        <f t="shared" si="32"/>
        <v>2020</v>
      </c>
      <c r="AB364" s="22">
        <f t="shared" si="33"/>
        <v>2020</v>
      </c>
      <c r="AC364" s="22">
        <f t="shared" si="34"/>
        <v>2020</v>
      </c>
      <c r="AD364" s="25" t="e">
        <f>AND(ROUND(O364,2)=O364,ROUND(P364,2)=P364,OR(AND(O364&lt;&gt;0,L364="п"),AND(P364&lt;&gt;0,L364="ф")),ЕФОРМУЛА(X364),ЕФОРМУЛА(Y364),ЕФОРМУЛА(Z364),ЕФОРМУЛА(AA364),ЕФОРМУЛА(AB364),ЕФОРМУЛА(AC364),NOT(ЕФОРМУЛА(O364)),NOT(ЕФОРМУЛА(P364)),M364&lt;&gt;0,N364&lt;&gt;0,OR(YEAR(M364=#REF!),YEAR(M364=#REF!),YEAR(M364=#REF!)),OR(YEAR(N364=#REF!),YEAR(N364=#REF!),YEAR(N364=#REF!)),OR(AND(A364="20. Выдача займов по договору № 1 (в кэш-пул ПАО «Газпром»)",H364="КЭШ-ПУЛ"),AND(A364&lt;&gt;"20. Выдача займов по договору № 1 (в кэш-пул ПАО «Газпром»)",H364&lt;&gt;"КЭШ-ПУЛ")))</f>
        <v>#REF!</v>
      </c>
    </row>
    <row r="365" spans="1:30" ht="15" customHeight="1" x14ac:dyDescent="0.2">
      <c r="A365" s="27"/>
      <c r="B365" s="27" t="s">
        <v>44</v>
      </c>
      <c r="C365" s="2" t="s">
        <v>20</v>
      </c>
      <c r="D365" s="6"/>
      <c r="E365" s="7" t="s">
        <v>2</v>
      </c>
      <c r="F365" s="8"/>
      <c r="G365" s="8"/>
      <c r="H365" s="8"/>
      <c r="I365" s="8"/>
      <c r="J365" s="8"/>
      <c r="K365" s="8"/>
      <c r="L365" s="8" t="s">
        <v>26</v>
      </c>
      <c r="M365" s="9">
        <v>43891</v>
      </c>
      <c r="N365" s="9">
        <v>43891</v>
      </c>
      <c r="O365" s="20">
        <v>424000</v>
      </c>
      <c r="P365" s="20"/>
      <c r="Q365" s="12"/>
      <c r="R365" s="12"/>
      <c r="S365" s="12"/>
      <c r="T365" s="12"/>
      <c r="U365" s="12"/>
      <c r="X365" s="22" t="str">
        <f>IF(B365="",VLOOKUP(A365,#REF!,2,FALSE),B365)</f>
        <v>10.1. Услуги автотранспорта</v>
      </c>
      <c r="Y365" s="22">
        <f t="shared" si="30"/>
        <v>3</v>
      </c>
      <c r="Z365" s="22">
        <f t="shared" si="31"/>
        <v>3</v>
      </c>
      <c r="AA365" s="22">
        <f t="shared" si="32"/>
        <v>2020</v>
      </c>
      <c r="AB365" s="22">
        <f t="shared" si="33"/>
        <v>2020</v>
      </c>
      <c r="AC365" s="22">
        <f t="shared" si="34"/>
        <v>2020</v>
      </c>
      <c r="AD365" s="25" t="e">
        <f>AND(ROUND(O365,2)=O365,ROUND(P365,2)=P365,OR(AND(O365&lt;&gt;0,L365="п"),AND(P365&lt;&gt;0,L365="ф")),ЕФОРМУЛА(X365),ЕФОРМУЛА(Y365),ЕФОРМУЛА(Z365),ЕФОРМУЛА(AA365),ЕФОРМУЛА(AB365),ЕФОРМУЛА(AC365),NOT(ЕФОРМУЛА(O365)),NOT(ЕФОРМУЛА(P365)),M365&lt;&gt;0,N365&lt;&gt;0,OR(YEAR(M365=#REF!),YEAR(M365=#REF!),YEAR(M365=#REF!)),OR(YEAR(N365=#REF!),YEAR(N365=#REF!),YEAR(N365=#REF!)),OR(AND(A365="20. Выдача займов по договору № 1 (в кэш-пул ПАО «Газпром»)",H365="КЭШ-ПУЛ"),AND(A365&lt;&gt;"20. Выдача займов по договору № 1 (в кэш-пул ПАО «Газпром»)",H365&lt;&gt;"КЭШ-ПУЛ")))</f>
        <v>#REF!</v>
      </c>
    </row>
    <row r="366" spans="1:30" ht="15" customHeight="1" x14ac:dyDescent="0.2">
      <c r="A366" s="33" t="s">
        <v>40</v>
      </c>
      <c r="B366" s="27" t="s">
        <v>13</v>
      </c>
      <c r="C366" s="2" t="s">
        <v>20</v>
      </c>
      <c r="D366" s="6"/>
      <c r="E366" s="7" t="s">
        <v>2</v>
      </c>
      <c r="F366" s="8"/>
      <c r="G366" s="8"/>
      <c r="H366" s="8"/>
      <c r="I366" s="8"/>
      <c r="J366" s="8"/>
      <c r="K366" s="8"/>
      <c r="L366" s="8" t="s">
        <v>26</v>
      </c>
      <c r="M366" s="9">
        <v>43891</v>
      </c>
      <c r="N366" s="9">
        <v>43891</v>
      </c>
      <c r="O366" s="20">
        <v>40628000</v>
      </c>
      <c r="P366" s="20"/>
      <c r="Q366" s="12" t="s">
        <v>137</v>
      </c>
      <c r="R366" s="12"/>
      <c r="S366" s="12"/>
      <c r="T366" s="12"/>
      <c r="U366" s="12"/>
      <c r="X366" s="22" t="str">
        <f>IF(B366="",VLOOKUP(A366,#REF!,2,FALSE),B366)</f>
        <v>04. Капремонт внешними подрядчиками</v>
      </c>
      <c r="Y366" s="22">
        <f t="shared" si="30"/>
        <v>3</v>
      </c>
      <c r="Z366" s="22">
        <f t="shared" si="31"/>
        <v>3</v>
      </c>
      <c r="AA366" s="22">
        <f t="shared" si="32"/>
        <v>2020</v>
      </c>
      <c r="AB366" s="22">
        <f t="shared" si="33"/>
        <v>2020</v>
      </c>
      <c r="AC366" s="22">
        <f t="shared" si="34"/>
        <v>2020</v>
      </c>
      <c r="AD366" s="25" t="e">
        <f>AND(ROUND(O366,2)=O366,ROUND(P366,2)=P366,OR(AND(O366&lt;&gt;0,L366="п"),AND(P366&lt;&gt;0,L366="ф")),ЕФОРМУЛА(X366),ЕФОРМУЛА(Y366),ЕФОРМУЛА(Z366),ЕФОРМУЛА(AA366),ЕФОРМУЛА(AB366),ЕФОРМУЛА(AC366),NOT(ЕФОРМУЛА(O366)),NOT(ЕФОРМУЛА(P366)),M366&lt;&gt;0,N366&lt;&gt;0,OR(YEAR(M366=#REF!),YEAR(M366=#REF!),YEAR(M366=#REF!)),OR(YEAR(N366=#REF!),YEAR(N366=#REF!),YEAR(N366=#REF!)),OR(AND(A366="20. Выдача займов по договору № 1 (в кэш-пул ПАО «Газпром»)",H366="КЭШ-ПУЛ"),AND(A366&lt;&gt;"20. Выдача займов по договору № 1 (в кэш-пул ПАО «Газпром»)",H366&lt;&gt;"КЭШ-ПУЛ")))</f>
        <v>#REF!</v>
      </c>
    </row>
    <row r="367" spans="1:30" ht="13.5" customHeight="1" x14ac:dyDescent="0.2">
      <c r="A367" s="8" t="s">
        <v>59</v>
      </c>
      <c r="B367" s="8"/>
      <c r="C367" s="2" t="s">
        <v>20</v>
      </c>
      <c r="D367" s="6"/>
      <c r="E367" s="7" t="s">
        <v>2</v>
      </c>
      <c r="F367" s="8"/>
      <c r="G367" s="8"/>
      <c r="H367" s="8"/>
      <c r="I367" s="8"/>
      <c r="J367" s="8"/>
      <c r="K367" s="8"/>
      <c r="L367" s="8" t="s">
        <v>26</v>
      </c>
      <c r="M367" s="9">
        <v>43891</v>
      </c>
      <c r="N367" s="9">
        <v>43891</v>
      </c>
      <c r="O367" s="20">
        <v>240505000</v>
      </c>
      <c r="P367" s="20"/>
      <c r="Q367" s="11"/>
      <c r="R367" s="11"/>
      <c r="S367" s="11"/>
      <c r="T367" s="11"/>
      <c r="U367" s="11"/>
      <c r="X367" s="22" t="e">
        <f>IF(B367="",VLOOKUP(A367,#REF!,2,FALSE),B367)</f>
        <v>#REF!</v>
      </c>
      <c r="Y367" s="22">
        <f t="shared" si="30"/>
        <v>3</v>
      </c>
      <c r="Z367" s="22">
        <f t="shared" si="31"/>
        <v>3</v>
      </c>
      <c r="AA367" s="22">
        <f t="shared" si="32"/>
        <v>2020</v>
      </c>
      <c r="AB367" s="22">
        <f t="shared" si="33"/>
        <v>2020</v>
      </c>
      <c r="AC367" s="22">
        <f t="shared" si="34"/>
        <v>2020</v>
      </c>
      <c r="AD367" s="25" t="e">
        <f>AND(ROUND(O367,2)=O367,ROUND(P367,2)=P367,OR(AND(O367&lt;&gt;0,L367="п"),AND(P367&lt;&gt;0,L367="ф")),ЕФОРМУЛА(X367),ЕФОРМУЛА(Y367),ЕФОРМУЛА(Z367),ЕФОРМУЛА(AA367),ЕФОРМУЛА(AB367),ЕФОРМУЛА(AC367),NOT(ЕФОРМУЛА(O367)),NOT(ЕФОРМУЛА(P367)),M367&lt;&gt;0,N367&lt;&gt;0,OR(YEAR(M367=#REF!),YEAR(M367=#REF!),YEAR(M367=#REF!)),OR(YEAR(N367=#REF!),YEAR(N367=#REF!),YEAR(N367=#REF!)),OR(AND(A367="20. Выдача займов по договору № 1 (в кэш-пул ПАО «Газпром»)",H367="КЭШ-ПУЛ"),AND(A367&lt;&gt;"20. Выдача займов по договору № 1 (в кэш-пул ПАО «Газпром»)",H367&lt;&gt;"КЭШ-ПУЛ")))</f>
        <v>#REF!</v>
      </c>
    </row>
    <row r="368" spans="1:30" ht="12.75" customHeight="1" x14ac:dyDescent="0.2">
      <c r="A368" s="8" t="s">
        <v>8</v>
      </c>
      <c r="B368" s="8"/>
      <c r="C368" s="2" t="s">
        <v>20</v>
      </c>
      <c r="D368" s="6"/>
      <c r="E368" s="7" t="s">
        <v>2</v>
      </c>
      <c r="F368" s="8"/>
      <c r="G368" s="8"/>
      <c r="H368" s="8"/>
      <c r="I368" s="8"/>
      <c r="J368" s="8"/>
      <c r="K368" s="8"/>
      <c r="L368" s="8" t="s">
        <v>26</v>
      </c>
      <c r="M368" s="9">
        <v>43891</v>
      </c>
      <c r="N368" s="9">
        <v>43891</v>
      </c>
      <c r="O368" s="20">
        <v>1681000</v>
      </c>
      <c r="P368" s="20"/>
      <c r="Q368" s="11"/>
      <c r="R368" s="11"/>
      <c r="S368" s="11"/>
      <c r="T368" s="11"/>
      <c r="U368" s="11"/>
      <c r="X368" s="22" t="e">
        <f>IF(B368="",VLOOKUP(A368,#REF!,2,FALSE),B368)</f>
        <v>#REF!</v>
      </c>
      <c r="Y368" s="22">
        <f t="shared" si="30"/>
        <v>3</v>
      </c>
      <c r="Z368" s="22">
        <f t="shared" si="31"/>
        <v>3</v>
      </c>
      <c r="AA368" s="22">
        <f t="shared" si="32"/>
        <v>2020</v>
      </c>
      <c r="AB368" s="22">
        <f t="shared" si="33"/>
        <v>2020</v>
      </c>
      <c r="AC368" s="22">
        <f t="shared" si="34"/>
        <v>2020</v>
      </c>
      <c r="AD368" s="25" t="e">
        <f>AND(ROUND(O368,2)=O368,ROUND(P368,2)=P368,OR(AND(O368&lt;&gt;0,L368="п"),AND(P368&lt;&gt;0,L368="ф")),ЕФОРМУЛА(X368),ЕФОРМУЛА(Y368),ЕФОРМУЛА(Z368),ЕФОРМУЛА(AA368),ЕФОРМУЛА(AB368),ЕФОРМУЛА(AC368),NOT(ЕФОРМУЛА(O368)),NOT(ЕФОРМУЛА(P368)),M368&lt;&gt;0,N368&lt;&gt;0,OR(YEAR(M368=#REF!),YEAR(M368=#REF!),YEAR(M368=#REF!)),OR(YEAR(N368=#REF!),YEAR(N368=#REF!),YEAR(N368=#REF!)),OR(AND(A368="20. Выдача займов по договору № 1 (в кэш-пул ПАО «Газпром»)",H368="КЭШ-ПУЛ"),AND(A368&lt;&gt;"20. Выдача займов по договору № 1 (в кэш-пул ПАО «Газпром»)",H368&lt;&gt;"КЭШ-ПУЛ")))</f>
        <v>#REF!</v>
      </c>
    </row>
    <row r="369" spans="1:30" ht="12.6" customHeight="1" x14ac:dyDescent="0.2">
      <c r="A369" s="8" t="s">
        <v>42</v>
      </c>
      <c r="B369" s="8"/>
      <c r="C369" s="2" t="s">
        <v>20</v>
      </c>
      <c r="D369" s="6"/>
      <c r="E369" s="7" t="s">
        <v>2</v>
      </c>
      <c r="F369" s="8"/>
      <c r="G369" s="8"/>
      <c r="H369" s="8"/>
      <c r="I369" s="8"/>
      <c r="J369" s="8"/>
      <c r="K369" s="8"/>
      <c r="L369" s="8" t="s">
        <v>26</v>
      </c>
      <c r="M369" s="9">
        <v>43891</v>
      </c>
      <c r="N369" s="9">
        <v>43891</v>
      </c>
      <c r="O369" s="20">
        <v>8257000</v>
      </c>
      <c r="P369" s="20"/>
      <c r="Q369" s="11"/>
      <c r="R369" s="11"/>
      <c r="S369" s="11"/>
      <c r="T369" s="11"/>
      <c r="U369" s="11"/>
      <c r="X369" s="22" t="e">
        <f>IF(B369="",VLOOKUP(A369,#REF!,2,FALSE),B369)</f>
        <v>#REF!</v>
      </c>
      <c r="Y369" s="22">
        <f t="shared" si="30"/>
        <v>3</v>
      </c>
      <c r="Z369" s="22">
        <f t="shared" si="31"/>
        <v>3</v>
      </c>
      <c r="AA369" s="22">
        <f t="shared" si="32"/>
        <v>2020</v>
      </c>
      <c r="AB369" s="22">
        <f t="shared" si="33"/>
        <v>2020</v>
      </c>
      <c r="AC369" s="22">
        <f t="shared" si="34"/>
        <v>2020</v>
      </c>
      <c r="AD369" s="25" t="e">
        <f>AND(ROUND(O369,2)=O369,ROUND(P369,2)=P369,OR(AND(O369&lt;&gt;0,L369="п"),AND(P369&lt;&gt;0,L369="ф")),ЕФОРМУЛА(X369),ЕФОРМУЛА(Y369),ЕФОРМУЛА(Z369),ЕФОРМУЛА(AA369),ЕФОРМУЛА(AB369),ЕФОРМУЛА(AC369),NOT(ЕФОРМУЛА(O369)),NOT(ЕФОРМУЛА(P369)),M369&lt;&gt;0,N369&lt;&gt;0,OR(YEAR(M369=#REF!),YEAR(M369=#REF!),YEAR(M369=#REF!)),OR(YEAR(N369=#REF!),YEAR(N369=#REF!),YEAR(N369=#REF!)),OR(AND(A369="20. Выдача займов по договору № 1 (в кэш-пул ПАО «Газпром»)",H369="КЭШ-ПУЛ"),AND(A369&lt;&gt;"20. Выдача займов по договору № 1 (в кэш-пул ПАО «Газпром»)",H369&lt;&gt;"КЭШ-ПУЛ")))</f>
        <v>#REF!</v>
      </c>
    </row>
    <row r="370" spans="1:30" ht="15" customHeight="1" x14ac:dyDescent="0.2">
      <c r="A370" s="8" t="s">
        <v>41</v>
      </c>
      <c r="B370" s="8"/>
      <c r="C370" s="2" t="s">
        <v>20</v>
      </c>
      <c r="D370" s="6"/>
      <c r="E370" s="7" t="s">
        <v>2</v>
      </c>
      <c r="F370" s="8"/>
      <c r="G370" s="8"/>
      <c r="H370" s="8"/>
      <c r="I370" s="8"/>
      <c r="J370" s="8"/>
      <c r="K370" s="8"/>
      <c r="L370" s="8" t="s">
        <v>26</v>
      </c>
      <c r="M370" s="9">
        <v>43891</v>
      </c>
      <c r="N370" s="9">
        <v>43891</v>
      </c>
      <c r="O370" s="20">
        <v>19275000</v>
      </c>
      <c r="P370" s="20"/>
      <c r="Q370" s="11"/>
      <c r="R370" s="11"/>
      <c r="S370" s="11"/>
      <c r="T370" s="11"/>
      <c r="U370" s="11"/>
      <c r="X370" s="22" t="e">
        <f>IF(B370="",VLOOKUP(A370,#REF!,2,FALSE),B370)</f>
        <v>#REF!</v>
      </c>
      <c r="Y370" s="22">
        <f t="shared" si="30"/>
        <v>3</v>
      </c>
      <c r="Z370" s="22">
        <f t="shared" si="31"/>
        <v>3</v>
      </c>
      <c r="AA370" s="22">
        <f t="shared" si="32"/>
        <v>2020</v>
      </c>
      <c r="AB370" s="22">
        <f t="shared" si="33"/>
        <v>2020</v>
      </c>
      <c r="AC370" s="22">
        <f t="shared" si="34"/>
        <v>2020</v>
      </c>
      <c r="AD370" s="25" t="e">
        <f>AND(ROUND(O370,2)=O370,ROUND(P370,2)=P370,OR(AND(O370&lt;&gt;0,L370="п"),AND(P370&lt;&gt;0,L370="ф")),ЕФОРМУЛА(X370),ЕФОРМУЛА(Y370),ЕФОРМУЛА(Z370),ЕФОРМУЛА(AA370),ЕФОРМУЛА(AB370),ЕФОРМУЛА(AC370),NOT(ЕФОРМУЛА(O370)),NOT(ЕФОРМУЛА(P370)),M370&lt;&gt;0,N370&lt;&gt;0,OR(YEAR(M370=#REF!),YEAR(M370=#REF!),YEAR(M370=#REF!)),OR(YEAR(N370=#REF!),YEAR(N370=#REF!),YEAR(N370=#REF!)),OR(AND(A370="20. Выдача займов по договору № 1 (в кэш-пул ПАО «Газпром»)",H370="КЭШ-ПУЛ"),AND(A370&lt;&gt;"20. Выдача займов по договору № 1 (в кэш-пул ПАО «Газпром»)",H370&lt;&gt;"КЭШ-ПУЛ")))</f>
        <v>#REF!</v>
      </c>
    </row>
    <row r="371" spans="1:30" ht="15" customHeight="1" x14ac:dyDescent="0.2">
      <c r="A371" s="8"/>
      <c r="B371" s="8" t="s">
        <v>9</v>
      </c>
      <c r="C371" s="2" t="s">
        <v>20</v>
      </c>
      <c r="D371" s="6"/>
      <c r="E371" s="7" t="s">
        <v>2</v>
      </c>
      <c r="F371" s="8"/>
      <c r="G371" s="8"/>
      <c r="H371" s="8"/>
      <c r="I371" s="8"/>
      <c r="J371" s="8"/>
      <c r="K371" s="8"/>
      <c r="L371" s="8" t="s">
        <v>26</v>
      </c>
      <c r="M371" s="9">
        <v>43891</v>
      </c>
      <c r="N371" s="9">
        <v>43891</v>
      </c>
      <c r="O371" s="20">
        <v>18272000</v>
      </c>
      <c r="P371" s="20"/>
      <c r="Q371" s="11"/>
      <c r="R371" s="11"/>
      <c r="S371" s="11"/>
      <c r="T371" s="11"/>
      <c r="U371" s="11"/>
      <c r="X371" s="22" t="str">
        <f>IF(B371="",VLOOKUP(A371,#REF!,2,FALSE),B371)</f>
        <v>12. Страхование</v>
      </c>
      <c r="Y371" s="22">
        <f t="shared" si="30"/>
        <v>3</v>
      </c>
      <c r="Z371" s="22">
        <f t="shared" si="31"/>
        <v>3</v>
      </c>
      <c r="AA371" s="22">
        <f t="shared" si="32"/>
        <v>2020</v>
      </c>
      <c r="AB371" s="22">
        <f t="shared" si="33"/>
        <v>2020</v>
      </c>
      <c r="AC371" s="22">
        <f t="shared" si="34"/>
        <v>2020</v>
      </c>
      <c r="AD371" s="25" t="e">
        <f>AND(ROUND(O371,2)=O371,ROUND(P371,2)=P371,OR(AND(O371&lt;&gt;0,L371="п"),AND(P371&lt;&gt;0,L371="ф")),ЕФОРМУЛА(X371),ЕФОРМУЛА(Y371),ЕФОРМУЛА(Z371),ЕФОРМУЛА(AA371),ЕФОРМУЛА(AB371),ЕФОРМУЛА(AC371),NOT(ЕФОРМУЛА(O371)),NOT(ЕФОРМУЛА(P371)),M371&lt;&gt;0,N371&lt;&gt;0,OR(YEAR(M371=#REF!),YEAR(M371=#REF!),YEAR(M371=#REF!)),OR(YEAR(N371=#REF!),YEAR(N371=#REF!),YEAR(N371=#REF!)),OR(AND(A371="20. Выдача займов по договору № 1 (в кэш-пул ПАО «Газпром»)",H371="КЭШ-ПУЛ"),AND(A371&lt;&gt;"20. Выдача займов по договору № 1 (в кэш-пул ПАО «Газпром»)",H371&lt;&gt;"КЭШ-ПУЛ")))</f>
        <v>#REF!</v>
      </c>
    </row>
    <row r="372" spans="1:30" ht="15" customHeight="1" x14ac:dyDescent="0.2">
      <c r="A372" s="2" t="s">
        <v>48</v>
      </c>
      <c r="C372" s="2" t="s">
        <v>20</v>
      </c>
      <c r="E372" s="7" t="s">
        <v>2</v>
      </c>
      <c r="L372" s="8" t="s">
        <v>26</v>
      </c>
      <c r="M372" s="9">
        <v>43891</v>
      </c>
      <c r="N372" s="9">
        <v>43891</v>
      </c>
      <c r="O372" s="21">
        <v>20419000</v>
      </c>
      <c r="Q372" s="32" t="s">
        <v>136</v>
      </c>
      <c r="R372" s="32"/>
      <c r="S372" s="32"/>
      <c r="T372" s="32"/>
      <c r="U372" s="32"/>
      <c r="X372" s="22" t="e">
        <f>IF(B372="",VLOOKUP(A372,#REF!,2,FALSE),B372)</f>
        <v>#REF!</v>
      </c>
      <c r="Y372" s="22">
        <f t="shared" si="30"/>
        <v>3</v>
      </c>
      <c r="Z372" s="22">
        <f t="shared" si="31"/>
        <v>3</v>
      </c>
      <c r="AA372" s="22">
        <f t="shared" si="32"/>
        <v>2020</v>
      </c>
      <c r="AB372" s="22">
        <f t="shared" si="33"/>
        <v>2020</v>
      </c>
      <c r="AC372" s="22">
        <f t="shared" si="34"/>
        <v>2020</v>
      </c>
      <c r="AD372" s="25" t="e">
        <f>AND(ROUND(O372,2)=O372,ROUND(P372,2)=P372,OR(AND(O372&lt;&gt;0,L372="п"),AND(P372&lt;&gt;0,L372="ф")),ЕФОРМУЛА(X372),ЕФОРМУЛА(Y372),ЕФОРМУЛА(Z372),ЕФОРМУЛА(AA372),ЕФОРМУЛА(AB372),ЕФОРМУЛА(AC372),NOT(ЕФОРМУЛА(O372)),NOT(ЕФОРМУЛА(P372)),M372&lt;&gt;0,N372&lt;&gt;0,OR(YEAR(M372=#REF!),YEAR(M372=#REF!),YEAR(M372=#REF!)),OR(YEAR(N372=#REF!),YEAR(N372=#REF!),YEAR(N372=#REF!)),OR(AND(A372="20. Выдача займов по договору № 1 (в кэш-пул ПАО «Газпром»)",H372="КЭШ-ПУЛ"),AND(A372&lt;&gt;"20. Выдача займов по договору № 1 (в кэш-пул ПАО «Газпром»)",H372&lt;&gt;"КЭШ-ПУЛ")))</f>
        <v>#REF!</v>
      </c>
    </row>
    <row r="373" spans="1:30" ht="15" customHeight="1" x14ac:dyDescent="0.2">
      <c r="A373" s="2" t="s">
        <v>48</v>
      </c>
      <c r="C373" s="2" t="s">
        <v>20</v>
      </c>
      <c r="E373" s="7" t="s">
        <v>2</v>
      </c>
      <c r="L373" s="8" t="s">
        <v>27</v>
      </c>
      <c r="M373" s="9">
        <v>43891</v>
      </c>
      <c r="N373" s="9">
        <v>43891</v>
      </c>
      <c r="P373" s="21">
        <v>18014000</v>
      </c>
      <c r="Q373" s="32" t="s">
        <v>136</v>
      </c>
      <c r="R373" s="32"/>
      <c r="S373" s="32"/>
      <c r="T373" s="32"/>
      <c r="U373" s="32"/>
      <c r="X373" s="22" t="e">
        <f>IF(B373="",VLOOKUP(A373,#REF!,2,FALSE),B373)</f>
        <v>#REF!</v>
      </c>
      <c r="Y373" s="22">
        <f t="shared" si="30"/>
        <v>3</v>
      </c>
      <c r="Z373" s="22">
        <f t="shared" si="31"/>
        <v>3</v>
      </c>
      <c r="AA373" s="22">
        <f t="shared" si="32"/>
        <v>2020</v>
      </c>
      <c r="AB373" s="22">
        <f t="shared" si="33"/>
        <v>2020</v>
      </c>
      <c r="AC373" s="22">
        <f t="shared" si="34"/>
        <v>2020</v>
      </c>
      <c r="AD373" s="25" t="e">
        <f>AND(ROUND(O373,2)=O373,ROUND(P373,2)=P373,OR(AND(O373&lt;&gt;0,L373="п"),AND(P373&lt;&gt;0,L373="ф")),ЕФОРМУЛА(X373),ЕФОРМУЛА(Y373),ЕФОРМУЛА(Z373),ЕФОРМУЛА(AA373),ЕФОРМУЛА(AB373),ЕФОРМУЛА(AC373),NOT(ЕФОРМУЛА(O373)),NOT(ЕФОРМУЛА(P373)),M373&lt;&gt;0,N373&lt;&gt;0,OR(YEAR(M373=#REF!),YEAR(M373=#REF!),YEAR(M373=#REF!)),OR(YEAR(N373=#REF!),YEAR(N373=#REF!),YEAR(N373=#REF!)),OR(AND(A373="20. Выдача займов по договору № 1 (в кэш-пул ПАО «Газпром»)",H373="КЭШ-ПУЛ"),AND(A373&lt;&gt;"20. Выдача займов по договору № 1 (в кэш-пул ПАО «Газпром»)",H373&lt;&gt;"КЭШ-ПУЛ")))</f>
        <v>#REF!</v>
      </c>
    </row>
    <row r="374" spans="1:30" ht="15" customHeight="1" x14ac:dyDescent="0.2">
      <c r="A374" s="2" t="s">
        <v>50</v>
      </c>
      <c r="C374" s="2" t="s">
        <v>20</v>
      </c>
      <c r="E374" s="7" t="s">
        <v>2</v>
      </c>
      <c r="L374" s="8" t="s">
        <v>26</v>
      </c>
      <c r="M374" s="9">
        <v>43891</v>
      </c>
      <c r="N374" s="9">
        <v>43891</v>
      </c>
      <c r="O374" s="21">
        <v>2861000</v>
      </c>
      <c r="X374" s="22" t="e">
        <f>IF(B374="",VLOOKUP(A374,#REF!,2,FALSE),B374)</f>
        <v>#REF!</v>
      </c>
      <c r="Y374" s="22">
        <f t="shared" si="30"/>
        <v>3</v>
      </c>
      <c r="Z374" s="22">
        <f t="shared" si="31"/>
        <v>3</v>
      </c>
      <c r="AA374" s="22">
        <f t="shared" si="32"/>
        <v>2020</v>
      </c>
      <c r="AB374" s="22">
        <f t="shared" si="33"/>
        <v>2020</v>
      </c>
      <c r="AC374" s="22">
        <f t="shared" si="34"/>
        <v>2020</v>
      </c>
      <c r="AD374" s="25" t="e">
        <f>AND(ROUND(O374,2)=O374,ROUND(P374,2)=P374,OR(AND(O374&lt;&gt;0,L374="п"),AND(P374&lt;&gt;0,L374="ф")),ЕФОРМУЛА(X374),ЕФОРМУЛА(Y374),ЕФОРМУЛА(Z374),ЕФОРМУЛА(AA374),ЕФОРМУЛА(AB374),ЕФОРМУЛА(AC374),NOT(ЕФОРМУЛА(O374)),NOT(ЕФОРМУЛА(P374)),M374&lt;&gt;0,N374&lt;&gt;0,OR(YEAR(M374=#REF!),YEAR(M374=#REF!),YEAR(M374=#REF!)),OR(YEAR(N374=#REF!),YEAR(N374=#REF!),YEAR(N374=#REF!)),OR(AND(A374="20. Выдача займов по договору № 1 (в кэш-пул ПАО «Газпром»)",H374="КЭШ-ПУЛ"),AND(A374&lt;&gt;"20. Выдача займов по договору № 1 (в кэш-пул ПАО «Газпром»)",H374&lt;&gt;"КЭШ-ПУЛ")))</f>
        <v>#REF!</v>
      </c>
    </row>
    <row r="375" spans="1:30" ht="15" customHeight="1" x14ac:dyDescent="0.2">
      <c r="A375" s="2" t="s">
        <v>50</v>
      </c>
      <c r="C375" s="2" t="s">
        <v>20</v>
      </c>
      <c r="E375" s="7" t="s">
        <v>2</v>
      </c>
      <c r="L375" s="8" t="s">
        <v>27</v>
      </c>
      <c r="M375" s="9">
        <v>43891</v>
      </c>
      <c r="N375" s="9">
        <v>43891</v>
      </c>
      <c r="P375" s="21">
        <v>2244000</v>
      </c>
      <c r="X375" s="22" t="e">
        <f>IF(B375="",VLOOKUP(A375,#REF!,2,FALSE),B375)</f>
        <v>#REF!</v>
      </c>
      <c r="Y375" s="22">
        <f t="shared" si="30"/>
        <v>3</v>
      </c>
      <c r="Z375" s="22">
        <f t="shared" si="31"/>
        <v>3</v>
      </c>
      <c r="AA375" s="22">
        <f t="shared" si="32"/>
        <v>2020</v>
      </c>
      <c r="AB375" s="22">
        <f t="shared" si="33"/>
        <v>2020</v>
      </c>
      <c r="AC375" s="22">
        <f t="shared" si="34"/>
        <v>2020</v>
      </c>
      <c r="AD375" s="25" t="e">
        <f>AND(ROUND(O375,2)=O375,ROUND(P375,2)=P375,OR(AND(O375&lt;&gt;0,L375="п"),AND(P375&lt;&gt;0,L375="ф")),ЕФОРМУЛА(X375),ЕФОРМУЛА(Y375),ЕФОРМУЛА(Z375),ЕФОРМУЛА(AA375),ЕФОРМУЛА(AB375),ЕФОРМУЛА(AC375),NOT(ЕФОРМУЛА(O375)),NOT(ЕФОРМУЛА(P375)),M375&lt;&gt;0,N375&lt;&gt;0,OR(YEAR(M375=#REF!),YEAR(M375=#REF!),YEAR(M375=#REF!)),OR(YEAR(N375=#REF!),YEAR(N375=#REF!),YEAR(N375=#REF!)),OR(AND(A375="20. Выдача займов по договору № 1 (в кэш-пул ПАО «Газпром»)",H375="КЭШ-ПУЛ"),AND(A375&lt;&gt;"20. Выдача займов по договору № 1 (в кэш-пул ПАО «Газпром»)",H375&lt;&gt;"КЭШ-ПУЛ")))</f>
        <v>#REF!</v>
      </c>
    </row>
    <row r="376" spans="1:30" ht="15" customHeight="1" x14ac:dyDescent="0.2">
      <c r="A376" s="2" t="s">
        <v>52</v>
      </c>
      <c r="C376" s="2" t="s">
        <v>20</v>
      </c>
      <c r="E376" s="7" t="s">
        <v>2</v>
      </c>
      <c r="L376" s="8" t="s">
        <v>26</v>
      </c>
      <c r="M376" s="9">
        <v>43891</v>
      </c>
      <c r="N376" s="9">
        <v>43891</v>
      </c>
      <c r="O376" s="21">
        <v>1776000</v>
      </c>
      <c r="Q376" s="13" t="s">
        <v>138</v>
      </c>
      <c r="X376" s="22" t="e">
        <f>IF(B376="",VLOOKUP(A376,#REF!,2,FALSE),B376)</f>
        <v>#REF!</v>
      </c>
      <c r="Y376" s="22">
        <f t="shared" si="30"/>
        <v>3</v>
      </c>
      <c r="Z376" s="22">
        <f t="shared" si="31"/>
        <v>3</v>
      </c>
      <c r="AA376" s="22">
        <f t="shared" si="32"/>
        <v>2020</v>
      </c>
      <c r="AB376" s="22">
        <f t="shared" si="33"/>
        <v>2020</v>
      </c>
      <c r="AC376" s="22">
        <f t="shared" si="34"/>
        <v>2020</v>
      </c>
      <c r="AD376" s="25" t="e">
        <f>AND(ROUND(O376,2)=O376,ROUND(P376,2)=P376,OR(AND(O376&lt;&gt;0,L376="п"),AND(P376&lt;&gt;0,L376="ф")),ЕФОРМУЛА(X376),ЕФОРМУЛА(Y376),ЕФОРМУЛА(Z376),ЕФОРМУЛА(AA376),ЕФОРМУЛА(AB376),ЕФОРМУЛА(AC376),NOT(ЕФОРМУЛА(O376)),NOT(ЕФОРМУЛА(P376)),M376&lt;&gt;0,N376&lt;&gt;0,OR(YEAR(M376=#REF!),YEAR(M376=#REF!),YEAR(M376=#REF!)),OR(YEAR(N376=#REF!),YEAR(N376=#REF!),YEAR(N376=#REF!)),OR(AND(A376="20. Выдача займов по договору № 1 (в кэш-пул ПАО «Газпром»)",H376="КЭШ-ПУЛ"),AND(A376&lt;&gt;"20. Выдача займов по договору № 1 (в кэш-пул ПАО «Газпром»)",H376&lt;&gt;"КЭШ-ПУЛ")))</f>
        <v>#REF!</v>
      </c>
    </row>
    <row r="377" spans="1:30" ht="15" customHeight="1" x14ac:dyDescent="0.2">
      <c r="A377" s="2" t="s">
        <v>52</v>
      </c>
      <c r="C377" s="2" t="s">
        <v>20</v>
      </c>
      <c r="E377" s="7" t="s">
        <v>2</v>
      </c>
      <c r="L377" s="8" t="s">
        <v>27</v>
      </c>
      <c r="M377" s="9">
        <v>43891</v>
      </c>
      <c r="N377" s="9">
        <v>43891</v>
      </c>
      <c r="P377" s="21">
        <v>2870000</v>
      </c>
      <c r="Q377" s="13" t="s">
        <v>138</v>
      </c>
      <c r="X377" s="22" t="e">
        <f>IF(B377="",VLOOKUP(A377,#REF!,2,FALSE),B377)</f>
        <v>#REF!</v>
      </c>
      <c r="Y377" s="22">
        <f t="shared" si="30"/>
        <v>3</v>
      </c>
      <c r="Z377" s="22">
        <f t="shared" si="31"/>
        <v>3</v>
      </c>
      <c r="AA377" s="22">
        <f t="shared" si="32"/>
        <v>2020</v>
      </c>
      <c r="AB377" s="22">
        <f t="shared" si="33"/>
        <v>2020</v>
      </c>
      <c r="AC377" s="22">
        <f t="shared" si="34"/>
        <v>2020</v>
      </c>
      <c r="AD377" s="25" t="e">
        <f>AND(ROUND(O377,2)=O377,ROUND(P377,2)=P377,OR(AND(O377&lt;&gt;0,L377="п"),AND(P377&lt;&gt;0,L377="ф")),ЕФОРМУЛА(X377),ЕФОРМУЛА(Y377),ЕФОРМУЛА(Z377),ЕФОРМУЛА(AA377),ЕФОРМУЛА(AB377),ЕФОРМУЛА(AC377),NOT(ЕФОРМУЛА(O377)),NOT(ЕФОРМУЛА(P377)),M377&lt;&gt;0,N377&lt;&gt;0,OR(YEAR(M377=#REF!),YEAR(M377=#REF!),YEAR(M377=#REF!)),OR(YEAR(N377=#REF!),YEAR(N377=#REF!),YEAR(N377=#REF!)),OR(AND(A377="20. Выдача займов по договору № 1 (в кэш-пул ПАО «Газпром»)",H377="КЭШ-ПУЛ"),AND(A377&lt;&gt;"20. Выдача займов по договору № 1 (в кэш-пул ПАО «Газпром»)",H377&lt;&gt;"КЭШ-ПУЛ")))</f>
        <v>#REF!</v>
      </c>
    </row>
    <row r="378" spans="1:30" ht="15" customHeight="1" x14ac:dyDescent="0.2">
      <c r="A378" s="27" t="s">
        <v>16</v>
      </c>
      <c r="B378" s="27"/>
      <c r="C378" s="2" t="s">
        <v>20</v>
      </c>
      <c r="D378" s="6"/>
      <c r="E378" s="7" t="s">
        <v>2</v>
      </c>
      <c r="F378" s="8"/>
      <c r="G378" s="8"/>
      <c r="H378" s="8"/>
      <c r="I378" s="8"/>
      <c r="J378" s="8"/>
      <c r="K378" s="8"/>
      <c r="L378" s="8" t="s">
        <v>27</v>
      </c>
      <c r="M378" s="9">
        <v>43891</v>
      </c>
      <c r="N378" s="9">
        <v>43891</v>
      </c>
      <c r="O378" s="20"/>
      <c r="P378" s="20">
        <v>232145000</v>
      </c>
      <c r="Q378" s="11"/>
      <c r="R378" s="11"/>
      <c r="S378" s="11"/>
      <c r="T378" s="11"/>
      <c r="U378" s="11"/>
      <c r="X378" s="22" t="e">
        <f>IF(B378="",VLOOKUP(A378,#REF!,2,FALSE),B378)</f>
        <v>#REF!</v>
      </c>
      <c r="Y378" s="22">
        <f t="shared" si="30"/>
        <v>3</v>
      </c>
      <c r="Z378" s="22">
        <f t="shared" si="31"/>
        <v>3</v>
      </c>
      <c r="AA378" s="22">
        <f t="shared" si="32"/>
        <v>2020</v>
      </c>
      <c r="AB378" s="22">
        <f t="shared" si="33"/>
        <v>2020</v>
      </c>
      <c r="AC378" s="22">
        <f t="shared" si="34"/>
        <v>2020</v>
      </c>
      <c r="AD378" s="25" t="e">
        <f>AND(ROUND(O378,2)=O378,ROUND(P378,2)=P378,OR(AND(O378&lt;&gt;0,L378="п"),AND(P378&lt;&gt;0,L378="ф")),ЕФОРМУЛА(X378),ЕФОРМУЛА(Y378),ЕФОРМУЛА(Z378),ЕФОРМУЛА(AA378),ЕФОРМУЛА(AB378),ЕФОРМУЛА(AC378),NOT(ЕФОРМУЛА(O378)),NOT(ЕФОРМУЛА(P378)),M378&lt;&gt;0,N378&lt;&gt;0,OR(YEAR(M378=#REF!),YEAR(M378=#REF!),YEAR(M378=#REF!)),OR(YEAR(N378=#REF!),YEAR(N378=#REF!),YEAR(N378=#REF!)),OR(AND(A378="20. Выдача займов по договору № 1 (в кэш-пул ПАО «Газпром»)",H378="КЭШ-ПУЛ"),AND(A378&lt;&gt;"20. Выдача займов по договору № 1 (в кэш-пул ПАО «Газпром»)",H378&lt;&gt;"КЭШ-ПУЛ")))</f>
        <v>#REF!</v>
      </c>
    </row>
    <row r="379" spans="1:30" ht="15" customHeight="1" x14ac:dyDescent="0.2">
      <c r="A379" s="27" t="s">
        <v>60</v>
      </c>
      <c r="B379" s="27"/>
      <c r="C379" s="2" t="s">
        <v>20</v>
      </c>
      <c r="D379" s="6"/>
      <c r="E379" s="7" t="s">
        <v>2</v>
      </c>
      <c r="F379" s="8"/>
      <c r="G379" s="8"/>
      <c r="H379" s="8"/>
      <c r="I379" s="8"/>
      <c r="J379" s="8"/>
      <c r="K379" s="8"/>
      <c r="L379" s="8" t="s">
        <v>27</v>
      </c>
      <c r="M379" s="9">
        <v>43891</v>
      </c>
      <c r="N379" s="9">
        <v>43891</v>
      </c>
      <c r="O379" s="20"/>
      <c r="P379" s="20">
        <v>3805000</v>
      </c>
      <c r="Q379" s="11"/>
      <c r="R379" s="11"/>
      <c r="S379" s="11"/>
      <c r="T379" s="11"/>
      <c r="U379" s="11"/>
      <c r="X379" s="22" t="e">
        <f>IF(B379="",VLOOKUP(A379,#REF!,2,FALSE),B379)</f>
        <v>#REF!</v>
      </c>
      <c r="Y379" s="22">
        <f t="shared" si="30"/>
        <v>3</v>
      </c>
      <c r="Z379" s="22">
        <f t="shared" si="31"/>
        <v>3</v>
      </c>
      <c r="AA379" s="22">
        <f t="shared" si="32"/>
        <v>2020</v>
      </c>
      <c r="AB379" s="22">
        <f t="shared" si="33"/>
        <v>2020</v>
      </c>
      <c r="AC379" s="22">
        <f t="shared" si="34"/>
        <v>2020</v>
      </c>
      <c r="AD379" s="25" t="e">
        <f>AND(ROUND(O379,2)=O379,ROUND(P379,2)=P379,OR(AND(O379&lt;&gt;0,L379="п"),AND(P379&lt;&gt;0,L379="ф")),ЕФОРМУЛА(X379),ЕФОРМУЛА(Y379),ЕФОРМУЛА(Z379),ЕФОРМУЛА(AA379),ЕФОРМУЛА(AB379),ЕФОРМУЛА(AC379),NOT(ЕФОРМУЛА(O379)),NOT(ЕФОРМУЛА(P379)),M379&lt;&gt;0,N379&lt;&gt;0,OR(YEAR(M379=#REF!),YEAR(M379=#REF!),YEAR(M379=#REF!)),OR(YEAR(N379=#REF!),YEAR(N379=#REF!),YEAR(N379=#REF!)),OR(AND(A379="20. Выдача займов по договору № 1 (в кэш-пул ПАО «Газпром»)",H379="КЭШ-ПУЛ"),AND(A379&lt;&gt;"20. Выдача займов по договору № 1 (в кэш-пул ПАО «Газпром»)",H379&lt;&gt;"КЭШ-ПУЛ")))</f>
        <v>#REF!</v>
      </c>
    </row>
    <row r="380" spans="1:30" ht="15" customHeight="1" x14ac:dyDescent="0.2">
      <c r="A380" s="27"/>
      <c r="B380" s="27" t="s">
        <v>45</v>
      </c>
      <c r="C380" s="2" t="s">
        <v>20</v>
      </c>
      <c r="D380" s="6"/>
      <c r="E380" s="7" t="s">
        <v>2</v>
      </c>
      <c r="F380" s="8"/>
      <c r="G380" s="8"/>
      <c r="H380" s="8"/>
      <c r="I380" s="8"/>
      <c r="J380" s="8"/>
      <c r="K380" s="8"/>
      <c r="L380" s="8" t="s">
        <v>27</v>
      </c>
      <c r="M380" s="9">
        <v>43891</v>
      </c>
      <c r="N380" s="9">
        <v>43891</v>
      </c>
      <c r="O380" s="20"/>
      <c r="P380" s="20">
        <v>1112000</v>
      </c>
      <c r="Q380" s="12"/>
      <c r="R380" s="12"/>
      <c r="S380" s="12"/>
      <c r="T380" s="12"/>
      <c r="U380" s="12"/>
      <c r="X380" s="22" t="str">
        <f>IF(B380="",VLOOKUP(A380,#REF!,2,FALSE),B380)</f>
        <v>10.2. Услуги авиатранспорта</v>
      </c>
      <c r="Y380" s="22">
        <f t="shared" si="30"/>
        <v>3</v>
      </c>
      <c r="Z380" s="22">
        <f t="shared" si="31"/>
        <v>3</v>
      </c>
      <c r="AA380" s="22">
        <f t="shared" si="32"/>
        <v>2020</v>
      </c>
      <c r="AB380" s="22">
        <f t="shared" si="33"/>
        <v>2020</v>
      </c>
      <c r="AC380" s="22">
        <f t="shared" si="34"/>
        <v>2020</v>
      </c>
      <c r="AD380" s="25" t="e">
        <f>AND(ROUND(O380,2)=O380,ROUND(P380,2)=P380,OR(AND(O380&lt;&gt;0,L380="п"),AND(P380&lt;&gt;0,L380="ф")),ЕФОРМУЛА(X380),ЕФОРМУЛА(Y380),ЕФОРМУЛА(Z380),ЕФОРМУЛА(AA380),ЕФОРМУЛА(AB380),ЕФОРМУЛА(AC380),NOT(ЕФОРМУЛА(O380)),NOT(ЕФОРМУЛА(P380)),M380&lt;&gt;0,N380&lt;&gt;0,OR(YEAR(M380=#REF!),YEAR(M380=#REF!),YEAR(M380=#REF!)),OR(YEAR(N380=#REF!),YEAR(N380=#REF!),YEAR(N380=#REF!)),OR(AND(A380="20. Выдача займов по договору № 1 (в кэш-пул ПАО «Газпром»)",H380="КЭШ-ПУЛ"),AND(A380&lt;&gt;"20. Выдача займов по договору № 1 (в кэш-пул ПАО «Газпром»)",H380&lt;&gt;"КЭШ-ПУЛ")))</f>
        <v>#REF!</v>
      </c>
    </row>
    <row r="381" spans="1:30" ht="15" customHeight="1" x14ac:dyDescent="0.2">
      <c r="A381" s="27" t="s">
        <v>12</v>
      </c>
      <c r="B381" s="27"/>
      <c r="C381" s="2" t="s">
        <v>20</v>
      </c>
      <c r="D381" s="6"/>
      <c r="E381" s="7" t="s">
        <v>2</v>
      </c>
      <c r="F381" s="8"/>
      <c r="G381" s="8"/>
      <c r="H381" s="8"/>
      <c r="I381" s="8"/>
      <c r="J381" s="8"/>
      <c r="K381" s="8"/>
      <c r="L381" s="8" t="s">
        <v>27</v>
      </c>
      <c r="M381" s="9">
        <v>43891</v>
      </c>
      <c r="N381" s="9">
        <v>43891</v>
      </c>
      <c r="O381" s="20"/>
      <c r="P381" s="20">
        <v>294654000</v>
      </c>
      <c r="Q381" s="10"/>
      <c r="R381" s="10"/>
      <c r="S381" s="10"/>
      <c r="T381" s="10"/>
      <c r="U381" s="10"/>
      <c r="X381" s="22" t="e">
        <f>IF(B381="",VLOOKUP(A381,#REF!,2,FALSE),B381)</f>
        <v>#REF!</v>
      </c>
      <c r="Y381" s="22">
        <f t="shared" si="30"/>
        <v>3</v>
      </c>
      <c r="Z381" s="22">
        <f t="shared" si="31"/>
        <v>3</v>
      </c>
      <c r="AA381" s="22">
        <f t="shared" si="32"/>
        <v>2020</v>
      </c>
      <c r="AB381" s="22">
        <f t="shared" si="33"/>
        <v>2020</v>
      </c>
      <c r="AC381" s="22">
        <f t="shared" si="34"/>
        <v>2020</v>
      </c>
      <c r="AD381" s="25" t="e">
        <f>AND(ROUND(O381,2)=O381,ROUND(P381,2)=P381,OR(AND(O381&lt;&gt;0,L381="п"),AND(P381&lt;&gt;0,L381="ф")),ЕФОРМУЛА(X381),ЕФОРМУЛА(Y381),ЕФОРМУЛА(Z381),ЕФОРМУЛА(AA381),ЕФОРМУЛА(AB381),ЕФОРМУЛА(AC381),NOT(ЕФОРМУЛА(O381)),NOT(ЕФОРМУЛА(P381)),M381&lt;&gt;0,N381&lt;&gt;0,OR(YEAR(M381=#REF!),YEAR(M381=#REF!),YEAR(M381=#REF!)),OR(YEAR(N381=#REF!),YEAR(N381=#REF!),YEAR(N381=#REF!)),OR(AND(A381="20. Выдача займов по договору № 1 (в кэш-пул ПАО «Газпром»)",H381="КЭШ-ПУЛ"),AND(A381&lt;&gt;"20. Выдача займов по договору № 1 (в кэш-пул ПАО «Газпром»)",H381&lt;&gt;"КЭШ-ПУЛ")))</f>
        <v>#REF!</v>
      </c>
    </row>
    <row r="382" spans="1:30" ht="15" customHeight="1" x14ac:dyDescent="0.2">
      <c r="A382" s="27" t="s">
        <v>63</v>
      </c>
      <c r="B382" s="27"/>
      <c r="C382" s="2" t="s">
        <v>20</v>
      </c>
      <c r="D382" s="6"/>
      <c r="E382" s="7" t="s">
        <v>2</v>
      </c>
      <c r="F382" s="8"/>
      <c r="G382" s="8"/>
      <c r="H382" s="8"/>
      <c r="I382" s="8"/>
      <c r="J382" s="8"/>
      <c r="K382" s="8"/>
      <c r="L382" s="8" t="s">
        <v>27</v>
      </c>
      <c r="M382" s="9">
        <v>43891</v>
      </c>
      <c r="N382" s="9">
        <v>43891</v>
      </c>
      <c r="O382" s="20"/>
      <c r="P382" s="20">
        <v>77121000</v>
      </c>
      <c r="Q382" s="10"/>
      <c r="R382" s="10"/>
      <c r="S382" s="10"/>
      <c r="T382" s="10"/>
      <c r="U382" s="10"/>
      <c r="X382" s="22" t="e">
        <f>IF(B382="",VLOOKUP(A382,#REF!,2,FALSE),B382)</f>
        <v>#REF!</v>
      </c>
      <c r="Y382" s="22">
        <f t="shared" si="30"/>
        <v>3</v>
      </c>
      <c r="Z382" s="22">
        <f t="shared" si="31"/>
        <v>3</v>
      </c>
      <c r="AA382" s="22">
        <f t="shared" si="32"/>
        <v>2020</v>
      </c>
      <c r="AB382" s="22">
        <f t="shared" si="33"/>
        <v>2020</v>
      </c>
      <c r="AC382" s="22">
        <f t="shared" si="34"/>
        <v>2020</v>
      </c>
      <c r="AD382" s="25" t="e">
        <f>AND(ROUND(O382,2)=O382,ROUND(P382,2)=P382,OR(AND(O382&lt;&gt;0,L382="п"),AND(P382&lt;&gt;0,L382="ф")),ЕФОРМУЛА(X382),ЕФОРМУЛА(Y382),ЕФОРМУЛА(Z382),ЕФОРМУЛА(AA382),ЕФОРМУЛА(AB382),ЕФОРМУЛА(AC382),NOT(ЕФОРМУЛА(O382)),NOT(ЕФОРМУЛА(P382)),M382&lt;&gt;0,N382&lt;&gt;0,OR(YEAR(M382=#REF!),YEAR(M382=#REF!),YEAR(M382=#REF!)),OR(YEAR(N382=#REF!),YEAR(N382=#REF!),YEAR(N382=#REF!)),OR(AND(A382="20. Выдача займов по договору № 1 (в кэш-пул ПАО «Газпром»)",H382="КЭШ-ПУЛ"),AND(A382&lt;&gt;"20. Выдача займов по договору № 1 (в кэш-пул ПАО «Газпром»)",H382&lt;&gt;"КЭШ-ПУЛ")))</f>
        <v>#REF!</v>
      </c>
    </row>
    <row r="383" spans="1:30" ht="15" customHeight="1" x14ac:dyDescent="0.2">
      <c r="A383" s="27"/>
      <c r="B383" s="27" t="s">
        <v>44</v>
      </c>
      <c r="C383" s="2" t="s">
        <v>20</v>
      </c>
      <c r="D383" s="6"/>
      <c r="E383" s="7" t="s">
        <v>2</v>
      </c>
      <c r="F383" s="8"/>
      <c r="G383" s="8"/>
      <c r="H383" s="8"/>
      <c r="I383" s="8"/>
      <c r="J383" s="8"/>
      <c r="K383" s="8"/>
      <c r="L383" s="8" t="s">
        <v>27</v>
      </c>
      <c r="M383" s="9">
        <v>43891</v>
      </c>
      <c r="N383" s="9">
        <v>43891</v>
      </c>
      <c r="O383" s="20"/>
      <c r="P383" s="20">
        <v>478000</v>
      </c>
      <c r="Q383" s="12"/>
      <c r="R383" s="12"/>
      <c r="S383" s="12"/>
      <c r="T383" s="12"/>
      <c r="U383" s="12"/>
      <c r="X383" s="22" t="str">
        <f>IF(B383="",VLOOKUP(A383,#REF!,2,FALSE),B383)</f>
        <v>10.1. Услуги автотранспорта</v>
      </c>
      <c r="Y383" s="22">
        <f t="shared" si="30"/>
        <v>3</v>
      </c>
      <c r="Z383" s="22">
        <f t="shared" si="31"/>
        <v>3</v>
      </c>
      <c r="AA383" s="22">
        <f t="shared" si="32"/>
        <v>2020</v>
      </c>
      <c r="AB383" s="22">
        <f t="shared" si="33"/>
        <v>2020</v>
      </c>
      <c r="AC383" s="22">
        <f t="shared" si="34"/>
        <v>2020</v>
      </c>
      <c r="AD383" s="25" t="e">
        <f>AND(ROUND(O383,2)=O383,ROUND(P383,2)=P383,OR(AND(O383&lt;&gt;0,L383="п"),AND(P383&lt;&gt;0,L383="ф")),ЕФОРМУЛА(X383),ЕФОРМУЛА(Y383),ЕФОРМУЛА(Z383),ЕФОРМУЛА(AA383),ЕФОРМУЛА(AB383),ЕФОРМУЛА(AC383),NOT(ЕФОРМУЛА(O383)),NOT(ЕФОРМУЛА(P383)),M383&lt;&gt;0,N383&lt;&gt;0,OR(YEAR(M383=#REF!),YEAR(M383=#REF!),YEAR(M383=#REF!)),OR(YEAR(N383=#REF!),YEAR(N383=#REF!),YEAR(N383=#REF!)),OR(AND(A383="20. Выдача займов по договору № 1 (в кэш-пул ПАО «Газпром»)",H383="КЭШ-ПУЛ"),AND(A383&lt;&gt;"20. Выдача займов по договору № 1 (в кэш-пул ПАО «Газпром»)",H383&lt;&gt;"КЭШ-ПУЛ")))</f>
        <v>#REF!</v>
      </c>
    </row>
    <row r="384" spans="1:30" ht="15" customHeight="1" x14ac:dyDescent="0.2">
      <c r="A384" s="33" t="s">
        <v>40</v>
      </c>
      <c r="B384" s="27" t="s">
        <v>13</v>
      </c>
      <c r="C384" s="2" t="s">
        <v>20</v>
      </c>
      <c r="D384" s="6"/>
      <c r="E384" s="7" t="s">
        <v>2</v>
      </c>
      <c r="F384" s="8"/>
      <c r="G384" s="8"/>
      <c r="H384" s="8"/>
      <c r="I384" s="8"/>
      <c r="J384" s="8"/>
      <c r="K384" s="8"/>
      <c r="L384" s="8" t="s">
        <v>27</v>
      </c>
      <c r="M384" s="9">
        <v>43891</v>
      </c>
      <c r="N384" s="9">
        <v>43891</v>
      </c>
      <c r="O384" s="20"/>
      <c r="P384" s="20">
        <v>26362000</v>
      </c>
      <c r="Q384" s="12" t="s">
        <v>137</v>
      </c>
      <c r="R384" s="12"/>
      <c r="S384" s="12"/>
      <c r="T384" s="12"/>
      <c r="U384" s="12"/>
      <c r="X384" s="22" t="str">
        <f>IF(B384="",VLOOKUP(A384,#REF!,2,FALSE),B384)</f>
        <v>04. Капремонт внешними подрядчиками</v>
      </c>
      <c r="Y384" s="22">
        <f t="shared" si="30"/>
        <v>3</v>
      </c>
      <c r="Z384" s="22">
        <f t="shared" si="31"/>
        <v>3</v>
      </c>
      <c r="AA384" s="22">
        <f t="shared" si="32"/>
        <v>2020</v>
      </c>
      <c r="AB384" s="22">
        <f t="shared" si="33"/>
        <v>2020</v>
      </c>
      <c r="AC384" s="22">
        <f t="shared" si="34"/>
        <v>2020</v>
      </c>
      <c r="AD384" s="25" t="e">
        <f>AND(ROUND(O384,2)=O384,ROUND(P384,2)=P384,OR(AND(O384&lt;&gt;0,L384="п"),AND(P384&lt;&gt;0,L384="ф")),ЕФОРМУЛА(X384),ЕФОРМУЛА(Y384),ЕФОРМУЛА(Z384),ЕФОРМУЛА(AA384),ЕФОРМУЛА(AB384),ЕФОРМУЛА(AC384),NOT(ЕФОРМУЛА(O384)),NOT(ЕФОРМУЛА(P384)),M384&lt;&gt;0,N384&lt;&gt;0,OR(YEAR(M384=#REF!),YEAR(M384=#REF!),YEAR(M384=#REF!)),OR(YEAR(N384=#REF!),YEAR(N384=#REF!),YEAR(N384=#REF!)),OR(AND(A384="20. Выдача займов по договору № 1 (в кэш-пул ПАО «Газпром»)",H384="КЭШ-ПУЛ"),AND(A384&lt;&gt;"20. Выдача займов по договору № 1 (в кэш-пул ПАО «Газпром»)",H384&lt;&gt;"КЭШ-ПУЛ")))</f>
        <v>#REF!</v>
      </c>
    </row>
    <row r="385" spans="1:30" ht="15" customHeight="1" x14ac:dyDescent="0.2">
      <c r="A385" s="8" t="s">
        <v>59</v>
      </c>
      <c r="B385" s="8"/>
      <c r="C385" s="2" t="s">
        <v>20</v>
      </c>
      <c r="D385" s="6"/>
      <c r="E385" s="7" t="s">
        <v>2</v>
      </c>
      <c r="F385" s="8"/>
      <c r="G385" s="8"/>
      <c r="H385" s="8"/>
      <c r="I385" s="8"/>
      <c r="J385" s="8"/>
      <c r="K385" s="8"/>
      <c r="L385" s="8" t="s">
        <v>27</v>
      </c>
      <c r="M385" s="9">
        <v>43891</v>
      </c>
      <c r="N385" s="9">
        <v>43891</v>
      </c>
      <c r="O385" s="20"/>
      <c r="P385" s="20">
        <v>219394000</v>
      </c>
      <c r="Q385" s="11"/>
      <c r="R385" s="11"/>
      <c r="S385" s="11"/>
      <c r="T385" s="11"/>
      <c r="U385" s="11"/>
      <c r="X385" s="22" t="e">
        <f>IF(B385="",VLOOKUP(A385,#REF!,2,FALSE),B385)</f>
        <v>#REF!</v>
      </c>
      <c r="Y385" s="22">
        <f t="shared" si="30"/>
        <v>3</v>
      </c>
      <c r="Z385" s="22">
        <f t="shared" si="31"/>
        <v>3</v>
      </c>
      <c r="AA385" s="22">
        <f t="shared" si="32"/>
        <v>2020</v>
      </c>
      <c r="AB385" s="22">
        <f t="shared" si="33"/>
        <v>2020</v>
      </c>
      <c r="AC385" s="22">
        <f t="shared" si="34"/>
        <v>2020</v>
      </c>
      <c r="AD385" s="25" t="e">
        <f>AND(ROUND(O385,2)=O385,ROUND(P385,2)=P385,OR(AND(O385&lt;&gt;0,L385="п"),AND(P385&lt;&gt;0,L385="ф")),ЕФОРМУЛА(X385),ЕФОРМУЛА(Y385),ЕФОРМУЛА(Z385),ЕФОРМУЛА(AA385),ЕФОРМУЛА(AB385),ЕФОРМУЛА(AC385),NOT(ЕФОРМУЛА(O385)),NOT(ЕФОРМУЛА(P385)),M385&lt;&gt;0,N385&lt;&gt;0,OR(YEAR(M385=#REF!),YEAR(M385=#REF!),YEAR(M385=#REF!)),OR(YEAR(N385=#REF!),YEAR(N385=#REF!),YEAR(N385=#REF!)),OR(AND(A385="20. Выдача займов по договору № 1 (в кэш-пул ПАО «Газпром»)",H385="КЭШ-ПУЛ"),AND(A385&lt;&gt;"20. Выдача займов по договору № 1 (в кэш-пул ПАО «Газпром»)",H385&lt;&gt;"КЭШ-ПУЛ")))</f>
        <v>#REF!</v>
      </c>
    </row>
    <row r="386" spans="1:30" ht="15" customHeight="1" x14ac:dyDescent="0.2">
      <c r="A386" s="8" t="s">
        <v>8</v>
      </c>
      <c r="B386" s="8"/>
      <c r="C386" s="2" t="s">
        <v>20</v>
      </c>
      <c r="D386" s="6"/>
      <c r="E386" s="7" t="s">
        <v>2</v>
      </c>
      <c r="F386" s="8"/>
      <c r="G386" s="8"/>
      <c r="H386" s="8"/>
      <c r="I386" s="8"/>
      <c r="J386" s="8"/>
      <c r="K386" s="8"/>
      <c r="L386" s="8" t="s">
        <v>27</v>
      </c>
      <c r="M386" s="9">
        <v>43891</v>
      </c>
      <c r="N386" s="9">
        <v>43891</v>
      </c>
      <c r="O386" s="20"/>
      <c r="P386" s="20">
        <v>1348000</v>
      </c>
      <c r="Q386" s="11"/>
      <c r="R386" s="11"/>
      <c r="S386" s="11"/>
      <c r="T386" s="11"/>
      <c r="U386" s="11"/>
      <c r="X386" s="22" t="e">
        <f>IF(B386="",VLOOKUP(A386,#REF!,2,FALSE),B386)</f>
        <v>#REF!</v>
      </c>
      <c r="Y386" s="22">
        <f t="shared" si="30"/>
        <v>3</v>
      </c>
      <c r="Z386" s="22">
        <f t="shared" si="31"/>
        <v>3</v>
      </c>
      <c r="AA386" s="22">
        <f t="shared" si="32"/>
        <v>2020</v>
      </c>
      <c r="AB386" s="22">
        <f t="shared" si="33"/>
        <v>2020</v>
      </c>
      <c r="AC386" s="22">
        <f t="shared" si="34"/>
        <v>2020</v>
      </c>
      <c r="AD386" s="25" t="e">
        <f>AND(ROUND(O386,2)=O386,ROUND(P386,2)=P386,OR(AND(O386&lt;&gt;0,L386="п"),AND(P386&lt;&gt;0,L386="ф")),ЕФОРМУЛА(X386),ЕФОРМУЛА(Y386),ЕФОРМУЛА(Z386),ЕФОРМУЛА(AA386),ЕФОРМУЛА(AB386),ЕФОРМУЛА(AC386),NOT(ЕФОРМУЛА(O386)),NOT(ЕФОРМУЛА(P386)),M386&lt;&gt;0,N386&lt;&gt;0,OR(YEAR(M386=#REF!),YEAR(M386=#REF!),YEAR(M386=#REF!)),OR(YEAR(N386=#REF!),YEAR(N386=#REF!),YEAR(N386=#REF!)),OR(AND(A386="20. Выдача займов по договору № 1 (в кэш-пул ПАО «Газпром»)",H386="КЭШ-ПУЛ"),AND(A386&lt;&gt;"20. Выдача займов по договору № 1 (в кэш-пул ПАО «Газпром»)",H386&lt;&gt;"КЭШ-ПУЛ")))</f>
        <v>#REF!</v>
      </c>
    </row>
    <row r="387" spans="1:30" ht="15" customHeight="1" x14ac:dyDescent="0.2">
      <c r="A387" s="8" t="s">
        <v>42</v>
      </c>
      <c r="B387" s="8"/>
      <c r="C387" s="2" t="s">
        <v>20</v>
      </c>
      <c r="D387" s="6"/>
      <c r="E387" s="7" t="s">
        <v>2</v>
      </c>
      <c r="F387" s="8"/>
      <c r="G387" s="8"/>
      <c r="H387" s="8"/>
      <c r="I387" s="8"/>
      <c r="J387" s="8"/>
      <c r="K387" s="8"/>
      <c r="L387" s="8" t="s">
        <v>27</v>
      </c>
      <c r="M387" s="9">
        <v>43891</v>
      </c>
      <c r="N387" s="9">
        <v>43891</v>
      </c>
      <c r="O387" s="20"/>
      <c r="P387" s="20">
        <v>13823000</v>
      </c>
      <c r="Q387" s="11"/>
      <c r="R387" s="11"/>
      <c r="S387" s="11"/>
      <c r="T387" s="11"/>
      <c r="U387" s="11"/>
      <c r="X387" s="22" t="e">
        <f>IF(B387="",VLOOKUP(A387,#REF!,2,FALSE),B387)</f>
        <v>#REF!</v>
      </c>
      <c r="Y387" s="22">
        <f t="shared" si="30"/>
        <v>3</v>
      </c>
      <c r="Z387" s="22">
        <f t="shared" si="31"/>
        <v>3</v>
      </c>
      <c r="AA387" s="22">
        <f t="shared" si="32"/>
        <v>2020</v>
      </c>
      <c r="AB387" s="22">
        <f t="shared" si="33"/>
        <v>2020</v>
      </c>
      <c r="AC387" s="22">
        <f t="shared" si="34"/>
        <v>2020</v>
      </c>
      <c r="AD387" s="25" t="e">
        <f>AND(ROUND(O387,2)=O387,ROUND(P387,2)=P387,OR(AND(O387&lt;&gt;0,L387="п"),AND(P387&lt;&gt;0,L387="ф")),ЕФОРМУЛА(X387),ЕФОРМУЛА(Y387),ЕФОРМУЛА(Z387),ЕФОРМУЛА(AA387),ЕФОРМУЛА(AB387),ЕФОРМУЛА(AC387),NOT(ЕФОРМУЛА(O387)),NOT(ЕФОРМУЛА(P387)),M387&lt;&gt;0,N387&lt;&gt;0,OR(YEAR(M387=#REF!),YEAR(M387=#REF!),YEAR(M387=#REF!)),OR(YEAR(N387=#REF!),YEAR(N387=#REF!),YEAR(N387=#REF!)),OR(AND(A387="20. Выдача займов по договору № 1 (в кэш-пул ПАО «Газпром»)",H387="КЭШ-ПУЛ"),AND(A387&lt;&gt;"20. Выдача займов по договору № 1 (в кэш-пул ПАО «Газпром»)",H387&lt;&gt;"КЭШ-ПУЛ")))</f>
        <v>#REF!</v>
      </c>
    </row>
    <row r="388" spans="1:30" ht="15" customHeight="1" x14ac:dyDescent="0.2">
      <c r="A388" s="8" t="s">
        <v>41</v>
      </c>
      <c r="B388" s="8"/>
      <c r="C388" s="2" t="s">
        <v>20</v>
      </c>
      <c r="D388" s="6"/>
      <c r="E388" s="7" t="s">
        <v>2</v>
      </c>
      <c r="F388" s="8"/>
      <c r="G388" s="8"/>
      <c r="H388" s="8"/>
      <c r="I388" s="8"/>
      <c r="J388" s="8"/>
      <c r="K388" s="8"/>
      <c r="L388" s="8" t="s">
        <v>27</v>
      </c>
      <c r="M388" s="9">
        <v>43891</v>
      </c>
      <c r="N388" s="9">
        <v>43891</v>
      </c>
      <c r="O388" s="20"/>
      <c r="P388" s="20">
        <v>11953000</v>
      </c>
      <c r="Q388" s="11"/>
      <c r="R388" s="11"/>
      <c r="S388" s="11"/>
      <c r="T388" s="11"/>
      <c r="U388" s="11"/>
      <c r="X388" s="22" t="e">
        <f>IF(B388="",VLOOKUP(A388,#REF!,2,FALSE),B388)</f>
        <v>#REF!</v>
      </c>
      <c r="Y388" s="22">
        <f t="shared" ref="Y388:Y451" si="35">MONTH(M388)</f>
        <v>3</v>
      </c>
      <c r="Z388" s="22">
        <f t="shared" ref="Z388:Z451" si="36">MONTH(N388)</f>
        <v>3</v>
      </c>
      <c r="AA388" s="22">
        <f t="shared" ref="AA388:AA451" si="37">YEAR(N388)</f>
        <v>2020</v>
      </c>
      <c r="AB388" s="22">
        <f t="shared" ref="AB388:AB451" si="38">YEAR(M388)</f>
        <v>2020</v>
      </c>
      <c r="AC388" s="22">
        <f t="shared" ref="AC388:AC451" si="39">IF(F388="X",AA388-1,AA388)</f>
        <v>2020</v>
      </c>
      <c r="AD388" s="25" t="e">
        <f>AND(ROUND(O388,2)=O388,ROUND(P388,2)=P388,OR(AND(O388&lt;&gt;0,L388="п"),AND(P388&lt;&gt;0,L388="ф")),ЕФОРМУЛА(X388),ЕФОРМУЛА(Y388),ЕФОРМУЛА(Z388),ЕФОРМУЛА(AA388),ЕФОРМУЛА(AB388),ЕФОРМУЛА(AC388),NOT(ЕФОРМУЛА(O388)),NOT(ЕФОРМУЛА(P388)),M388&lt;&gt;0,N388&lt;&gt;0,OR(YEAR(M388=#REF!),YEAR(M388=#REF!),YEAR(M388=#REF!)),OR(YEAR(N388=#REF!),YEAR(N388=#REF!),YEAR(N388=#REF!)),OR(AND(A388="20. Выдача займов по договору № 1 (в кэш-пул ПАО «Газпром»)",H388="КЭШ-ПУЛ"),AND(A388&lt;&gt;"20. Выдача займов по договору № 1 (в кэш-пул ПАО «Газпром»)",H388&lt;&gt;"КЭШ-ПУЛ")))</f>
        <v>#REF!</v>
      </c>
    </row>
    <row r="389" spans="1:30" ht="15" customHeight="1" x14ac:dyDescent="0.2">
      <c r="A389" s="8"/>
      <c r="B389" s="8" t="s">
        <v>9</v>
      </c>
      <c r="C389" s="2" t="s">
        <v>20</v>
      </c>
      <c r="D389" s="6"/>
      <c r="E389" s="7" t="s">
        <v>2</v>
      </c>
      <c r="F389" s="8"/>
      <c r="G389" s="8"/>
      <c r="H389" s="8"/>
      <c r="I389" s="8"/>
      <c r="J389" s="8"/>
      <c r="K389" s="8"/>
      <c r="L389" s="8" t="s">
        <v>27</v>
      </c>
      <c r="M389" s="9">
        <v>43891</v>
      </c>
      <c r="N389" s="9">
        <v>43891</v>
      </c>
      <c r="O389" s="20"/>
      <c r="P389" s="20">
        <v>15236000</v>
      </c>
      <c r="Q389" s="11"/>
      <c r="R389" s="11"/>
      <c r="S389" s="11"/>
      <c r="T389" s="11"/>
      <c r="U389" s="11"/>
      <c r="X389" s="22" t="str">
        <f>IF(B389="",VLOOKUP(A389,#REF!,2,FALSE),B389)</f>
        <v>12. Страхование</v>
      </c>
      <c r="Y389" s="22">
        <f t="shared" si="35"/>
        <v>3</v>
      </c>
      <c r="Z389" s="22">
        <f t="shared" si="36"/>
        <v>3</v>
      </c>
      <c r="AA389" s="22">
        <f t="shared" si="37"/>
        <v>2020</v>
      </c>
      <c r="AB389" s="22">
        <f t="shared" si="38"/>
        <v>2020</v>
      </c>
      <c r="AC389" s="22">
        <f t="shared" si="39"/>
        <v>2020</v>
      </c>
      <c r="AD389" s="25" t="e">
        <f>AND(ROUND(O389,2)=O389,ROUND(P389,2)=P389,OR(AND(O389&lt;&gt;0,L389="п"),AND(P389&lt;&gt;0,L389="ф")),ЕФОРМУЛА(X389),ЕФОРМУЛА(Y389),ЕФОРМУЛА(Z389),ЕФОРМУЛА(AA389),ЕФОРМУЛА(AB389),ЕФОРМУЛА(AC389),NOT(ЕФОРМУЛА(O389)),NOT(ЕФОРМУЛА(P389)),M389&lt;&gt;0,N389&lt;&gt;0,OR(YEAR(M389=#REF!),YEAR(M389=#REF!),YEAR(M389=#REF!)),OR(YEAR(N389=#REF!),YEAR(N389=#REF!),YEAR(N389=#REF!)),OR(AND(A389="20. Выдача займов по договору № 1 (в кэш-пул ПАО «Газпром»)",H389="КЭШ-ПУЛ"),AND(A389&lt;&gt;"20. Выдача займов по договору № 1 (в кэш-пул ПАО «Газпром»)",H389&lt;&gt;"КЭШ-ПУЛ")))</f>
        <v>#REF!</v>
      </c>
    </row>
    <row r="390" spans="1:30" ht="15" customHeight="1" x14ac:dyDescent="0.2">
      <c r="A390" s="8" t="s">
        <v>64</v>
      </c>
      <c r="B390" s="8"/>
      <c r="C390" s="2" t="s">
        <v>19</v>
      </c>
      <c r="D390" s="6" t="s">
        <v>3</v>
      </c>
      <c r="E390" s="7" t="s">
        <v>1</v>
      </c>
      <c r="F390" s="8"/>
      <c r="G390" s="8"/>
      <c r="H390" s="8"/>
      <c r="I390" s="8"/>
      <c r="J390" s="8"/>
      <c r="K390" s="8"/>
      <c r="L390" s="8" t="s">
        <v>26</v>
      </c>
      <c r="M390" s="9">
        <v>43890</v>
      </c>
      <c r="N390" s="9">
        <v>43890</v>
      </c>
      <c r="O390" s="20">
        <v>1920000</v>
      </c>
      <c r="P390" s="20"/>
      <c r="Q390" s="29"/>
      <c r="R390" s="12"/>
      <c r="S390" s="12"/>
      <c r="T390" s="12"/>
      <c r="U390" s="12"/>
      <c r="X390" s="22" t="e">
        <f>IF(B390="",VLOOKUP(A390,#REF!,2,FALSE),B390)</f>
        <v>#REF!</v>
      </c>
      <c r="Y390" s="22">
        <f t="shared" si="35"/>
        <v>2</v>
      </c>
      <c r="Z390" s="22">
        <f t="shared" si="36"/>
        <v>2</v>
      </c>
      <c r="AA390" s="22">
        <f t="shared" si="37"/>
        <v>2020</v>
      </c>
      <c r="AB390" s="22">
        <f t="shared" si="38"/>
        <v>2020</v>
      </c>
      <c r="AC390" s="22">
        <f t="shared" si="39"/>
        <v>2020</v>
      </c>
      <c r="AD390" s="25" t="e">
        <f>AND(ROUND(O390,2)=O390,ROUND(P390,2)=P390,OR(AND(O390&lt;&gt;0,L390="п"),AND(P390&lt;&gt;0,L390="ф")),ЕФОРМУЛА(X390),ЕФОРМУЛА(Y390),ЕФОРМУЛА(Z390),ЕФОРМУЛА(AA390),ЕФОРМУЛА(AB390),ЕФОРМУЛА(AC390),NOT(ЕФОРМУЛА(O390)),NOT(ЕФОРМУЛА(P390)),M390&lt;&gt;0,N390&lt;&gt;0,OR(YEAR(M390=#REF!),YEAR(M390=#REF!),YEAR(M390=#REF!)),OR(YEAR(N390=#REF!),YEAR(N390=#REF!),YEAR(N390=#REF!)),OR(AND(A390="20. Выдача займов по договору № 1 (в кэш-пул ПАО «Газпром»)",H390="КЭШ-ПУЛ"),AND(A390&lt;&gt;"20. Выдача займов по договору № 1 (в кэш-пул ПАО «Газпром»)",H390&lt;&gt;"КЭШ-ПУЛ")))</f>
        <v>#REF!</v>
      </c>
    </row>
    <row r="391" spans="1:30" ht="15" customHeight="1" x14ac:dyDescent="0.2">
      <c r="A391" s="8" t="s">
        <v>100</v>
      </c>
      <c r="B391" s="8"/>
      <c r="C391" s="2" t="s">
        <v>19</v>
      </c>
      <c r="D391" s="6" t="s">
        <v>3</v>
      </c>
      <c r="E391" s="7" t="s">
        <v>1</v>
      </c>
      <c r="F391" s="8"/>
      <c r="G391" s="8"/>
      <c r="H391" s="8"/>
      <c r="I391" s="8"/>
      <c r="J391" s="8"/>
      <c r="K391" s="8"/>
      <c r="L391" s="8" t="s">
        <v>26</v>
      </c>
      <c r="M391" s="9">
        <v>43890</v>
      </c>
      <c r="N391" s="9">
        <v>43890</v>
      </c>
      <c r="O391" s="20">
        <v>19400000</v>
      </c>
      <c r="P391" s="20"/>
      <c r="Q391" s="29"/>
      <c r="R391" s="12"/>
      <c r="S391" s="12"/>
      <c r="T391" s="12"/>
      <c r="U391" s="12"/>
      <c r="X391" s="22" t="e">
        <f>IF(B391="",VLOOKUP(A391,#REF!,2,FALSE),B391)</f>
        <v>#REF!</v>
      </c>
      <c r="Y391" s="22">
        <f t="shared" si="35"/>
        <v>2</v>
      </c>
      <c r="Z391" s="22">
        <f t="shared" si="36"/>
        <v>2</v>
      </c>
      <c r="AA391" s="22">
        <f t="shared" si="37"/>
        <v>2020</v>
      </c>
      <c r="AB391" s="22">
        <f t="shared" si="38"/>
        <v>2020</v>
      </c>
      <c r="AC391" s="22">
        <f t="shared" si="39"/>
        <v>2020</v>
      </c>
      <c r="AD391" s="25" t="e">
        <f>AND(ROUND(O391,2)=O391,ROUND(P391,2)=P391,OR(AND(O391&lt;&gt;0,L391="п"),AND(P391&lt;&gt;0,L391="ф")),ЕФОРМУЛА(X391),ЕФОРМУЛА(Y391),ЕФОРМУЛА(Z391),ЕФОРМУЛА(AA391),ЕФОРМУЛА(AB391),ЕФОРМУЛА(AC391),NOT(ЕФОРМУЛА(O391)),NOT(ЕФОРМУЛА(P391)),M391&lt;&gt;0,N391&lt;&gt;0,OR(YEAR(M391=#REF!),YEAR(M391=#REF!),YEAR(M391=#REF!)),OR(YEAR(N391=#REF!),YEAR(N391=#REF!),YEAR(N391=#REF!)),OR(AND(A391="20. Выдача займов по договору № 1 (в кэш-пул ПАО «Газпром»)",H391="КЭШ-ПУЛ"),AND(A391&lt;&gt;"20. Выдача займов по договору № 1 (в кэш-пул ПАО «Газпром»)",H391&lt;&gt;"КЭШ-ПУЛ")))</f>
        <v>#REF!</v>
      </c>
    </row>
    <row r="392" spans="1:30" ht="15" customHeight="1" x14ac:dyDescent="0.2">
      <c r="A392" s="8" t="s">
        <v>64</v>
      </c>
      <c r="B392" s="8"/>
      <c r="C392" s="2" t="s">
        <v>19</v>
      </c>
      <c r="D392" s="6" t="s">
        <v>0</v>
      </c>
      <c r="E392" s="7" t="s">
        <v>1</v>
      </c>
      <c r="F392" s="8"/>
      <c r="G392" s="8"/>
      <c r="H392" s="8"/>
      <c r="I392" s="8"/>
      <c r="J392" s="8"/>
      <c r="K392" s="8"/>
      <c r="L392" s="8" t="s">
        <v>26</v>
      </c>
      <c r="M392" s="9">
        <v>43890</v>
      </c>
      <c r="N392" s="9">
        <v>43890</v>
      </c>
      <c r="O392" s="20">
        <v>1677960000</v>
      </c>
      <c r="P392" s="20"/>
      <c r="Q392" s="29"/>
      <c r="R392" s="12"/>
      <c r="S392" s="12"/>
      <c r="T392" s="12"/>
      <c r="U392" s="12"/>
      <c r="X392" s="22" t="e">
        <f>IF(B392="",VLOOKUP(A392,#REF!,2,FALSE),B392)</f>
        <v>#REF!</v>
      </c>
      <c r="Y392" s="22">
        <f t="shared" si="35"/>
        <v>2</v>
      </c>
      <c r="Z392" s="22">
        <f t="shared" si="36"/>
        <v>2</v>
      </c>
      <c r="AA392" s="22">
        <f t="shared" si="37"/>
        <v>2020</v>
      </c>
      <c r="AB392" s="22">
        <f t="shared" si="38"/>
        <v>2020</v>
      </c>
      <c r="AC392" s="22">
        <f t="shared" si="39"/>
        <v>2020</v>
      </c>
      <c r="AD392" s="25" t="e">
        <f>AND(ROUND(O392,2)=O392,ROUND(P392,2)=P392,OR(AND(O392&lt;&gt;0,L392="п"),AND(P392&lt;&gt;0,L392="ф")),ЕФОРМУЛА(X392),ЕФОРМУЛА(Y392),ЕФОРМУЛА(Z392),ЕФОРМУЛА(AA392),ЕФОРМУЛА(AB392),ЕФОРМУЛА(AC392),NOT(ЕФОРМУЛА(O392)),NOT(ЕФОРМУЛА(P392)),M392&lt;&gt;0,N392&lt;&gt;0,OR(YEAR(M392=#REF!),YEAR(M392=#REF!),YEAR(M392=#REF!)),OR(YEAR(N392=#REF!),YEAR(N392=#REF!),YEAR(N392=#REF!)),OR(AND(A392="20. Выдача займов по договору № 1 (в кэш-пул ПАО «Газпром»)",H392="КЭШ-ПУЛ"),AND(A392&lt;&gt;"20. Выдача займов по договору № 1 (в кэш-пул ПАО «Газпром»)",H392&lt;&gt;"КЭШ-ПУЛ")))</f>
        <v>#REF!</v>
      </c>
    </row>
    <row r="393" spans="1:30" ht="15" customHeight="1" x14ac:dyDescent="0.2">
      <c r="A393" s="27" t="s">
        <v>15</v>
      </c>
      <c r="B393" s="27"/>
      <c r="C393" s="2" t="s">
        <v>19</v>
      </c>
      <c r="D393" s="6" t="s">
        <v>0</v>
      </c>
      <c r="E393" s="7" t="s">
        <v>2</v>
      </c>
      <c r="F393" s="8"/>
      <c r="G393" s="8"/>
      <c r="H393" s="8"/>
      <c r="I393" s="8"/>
      <c r="J393" s="8"/>
      <c r="K393" s="8"/>
      <c r="L393" s="8" t="s">
        <v>26</v>
      </c>
      <c r="M393" s="9">
        <v>44044</v>
      </c>
      <c r="N393" s="9">
        <v>44044</v>
      </c>
      <c r="O393" s="20">
        <v>100000000</v>
      </c>
      <c r="P393" s="20"/>
      <c r="Q393" s="11"/>
      <c r="R393" s="11"/>
      <c r="S393" s="11"/>
      <c r="T393" s="11"/>
      <c r="U393" s="11"/>
      <c r="X393" s="22" t="e">
        <f>IF(B393="",VLOOKUP(A393,#REF!,2,FALSE),B393)</f>
        <v>#REF!</v>
      </c>
      <c r="Y393" s="22">
        <f t="shared" si="35"/>
        <v>8</v>
      </c>
      <c r="Z393" s="22">
        <f t="shared" si="36"/>
        <v>8</v>
      </c>
      <c r="AA393" s="22">
        <f t="shared" si="37"/>
        <v>2020</v>
      </c>
      <c r="AB393" s="22">
        <f t="shared" si="38"/>
        <v>2020</v>
      </c>
      <c r="AC393" s="22">
        <f t="shared" si="39"/>
        <v>2020</v>
      </c>
      <c r="AD393" s="25" t="e">
        <f>AND(ROUND(O393,2)=O393,ROUND(P393,2)=P393,OR(AND(O393&lt;&gt;0,L393="п"),AND(P393&lt;&gt;0,L393="ф")),ЕФОРМУЛА(X393),ЕФОРМУЛА(Y393),ЕФОРМУЛА(Z393),ЕФОРМУЛА(AA393),ЕФОРМУЛА(AB393),ЕФОРМУЛА(AC393),NOT(ЕФОРМУЛА(O393)),NOT(ЕФОРМУЛА(P393)),M393&lt;&gt;0,N393&lt;&gt;0,OR(YEAR(M393=#REF!),YEAR(M393=#REF!),YEAR(M393=#REF!)),OR(YEAR(N393=#REF!),YEAR(N393=#REF!),YEAR(N393=#REF!)),OR(AND(A393="20. Выдача займов по договору № 1 (в кэш-пул ПАО «Газпром»)",H393="КЭШ-ПУЛ"),AND(A393&lt;&gt;"20. Выдача займов по договору № 1 (в кэш-пул ПАО «Газпром»)",H393&lt;&gt;"КЭШ-ПУЛ")))</f>
        <v>#REF!</v>
      </c>
    </row>
    <row r="394" spans="1:30" ht="15" customHeight="1" x14ac:dyDescent="0.2">
      <c r="A394" s="27" t="s">
        <v>15</v>
      </c>
      <c r="B394" s="27"/>
      <c r="C394" s="2" t="s">
        <v>20</v>
      </c>
      <c r="D394" s="6"/>
      <c r="E394" s="7" t="s">
        <v>2</v>
      </c>
      <c r="F394" s="8"/>
      <c r="G394" s="8"/>
      <c r="H394" s="8"/>
      <c r="I394" s="8"/>
      <c r="J394" s="8"/>
      <c r="K394" s="8"/>
      <c r="L394" s="8" t="s">
        <v>26</v>
      </c>
      <c r="M394" s="9">
        <v>44044</v>
      </c>
      <c r="N394" s="9">
        <v>44044</v>
      </c>
      <c r="O394" s="20">
        <v>93743000</v>
      </c>
      <c r="P394" s="20"/>
      <c r="Q394" s="11"/>
      <c r="R394" s="11"/>
      <c r="S394" s="11"/>
      <c r="T394" s="11"/>
      <c r="U394" s="11"/>
      <c r="X394" s="22" t="e">
        <f>IF(B394="",VLOOKUP(A394,#REF!,2,FALSE),B394)</f>
        <v>#REF!</v>
      </c>
      <c r="Y394" s="22">
        <f t="shared" si="35"/>
        <v>8</v>
      </c>
      <c r="Z394" s="22">
        <f t="shared" si="36"/>
        <v>8</v>
      </c>
      <c r="AA394" s="22">
        <f t="shared" si="37"/>
        <v>2020</v>
      </c>
      <c r="AB394" s="22">
        <f t="shared" si="38"/>
        <v>2020</v>
      </c>
      <c r="AC394" s="22">
        <f t="shared" si="39"/>
        <v>2020</v>
      </c>
      <c r="AD394" s="25" t="e">
        <f>AND(ROUND(O394,2)=O394,ROUND(P394,2)=P394,OR(AND(O394&lt;&gt;0,L394="п"),AND(P394&lt;&gt;0,L394="ф")),ЕФОРМУЛА(X394),ЕФОРМУЛА(Y394),ЕФОРМУЛА(Z394),ЕФОРМУЛА(AA394),ЕФОРМУЛА(AB394),ЕФОРМУЛА(AC394),NOT(ЕФОРМУЛА(O394)),NOT(ЕФОРМУЛА(P394)),M394&lt;&gt;0,N394&lt;&gt;0,OR(YEAR(M394=#REF!),YEAR(M394=#REF!),YEAR(M394=#REF!)),OR(YEAR(N394=#REF!),YEAR(N394=#REF!),YEAR(N394=#REF!)),OR(AND(A394="20. Выдача займов по договору № 1 (в кэш-пул ПАО «Газпром»)",H394="КЭШ-ПУЛ"),AND(A394&lt;&gt;"20. Выдача займов по договору № 1 (в кэш-пул ПАО «Газпром»)",H394&lt;&gt;"КЭШ-ПУЛ")))</f>
        <v>#REF!</v>
      </c>
    </row>
    <row r="395" spans="1:30" ht="15" customHeight="1" x14ac:dyDescent="0.2">
      <c r="A395" s="8" t="s">
        <v>12</v>
      </c>
      <c r="B395" s="8"/>
      <c r="C395" s="2" t="s">
        <v>19</v>
      </c>
      <c r="D395" s="6" t="s">
        <v>0</v>
      </c>
      <c r="E395" s="7" t="s">
        <v>2</v>
      </c>
      <c r="F395" s="8"/>
      <c r="G395" s="8"/>
      <c r="H395" s="8"/>
      <c r="I395" s="8"/>
      <c r="J395" s="8"/>
      <c r="K395" s="8"/>
      <c r="L395" s="8" t="s">
        <v>26</v>
      </c>
      <c r="M395" s="9">
        <v>43862</v>
      </c>
      <c r="N395" s="9">
        <v>43862</v>
      </c>
      <c r="O395" s="20">
        <v>318000000</v>
      </c>
      <c r="P395" s="20"/>
      <c r="Q395" s="11"/>
      <c r="R395" s="10"/>
      <c r="S395" s="10"/>
      <c r="T395" s="10"/>
      <c r="U395" s="10"/>
      <c r="X395" s="22" t="e">
        <f>IF(B395="",VLOOKUP(A395,#REF!,2,FALSE),B395)</f>
        <v>#REF!</v>
      </c>
      <c r="Y395" s="22">
        <f t="shared" si="35"/>
        <v>2</v>
      </c>
      <c r="Z395" s="22">
        <f t="shared" si="36"/>
        <v>2</v>
      </c>
      <c r="AA395" s="22">
        <f t="shared" si="37"/>
        <v>2020</v>
      </c>
      <c r="AB395" s="22">
        <f t="shared" si="38"/>
        <v>2020</v>
      </c>
      <c r="AC395" s="22">
        <f t="shared" si="39"/>
        <v>2020</v>
      </c>
      <c r="AD395" s="25" t="e">
        <f>AND(ROUND(O395,2)=O395,ROUND(P395,2)=P395,OR(AND(O395&lt;&gt;0,L395="п"),AND(P395&lt;&gt;0,L395="ф")),ЕФОРМУЛА(X395),ЕФОРМУЛА(Y395),ЕФОРМУЛА(Z395),ЕФОРМУЛА(AA395),ЕФОРМУЛА(AB395),ЕФОРМУЛА(AC395),NOT(ЕФОРМУЛА(O395)),NOT(ЕФОРМУЛА(P395)),M395&lt;&gt;0,N395&lt;&gt;0,OR(YEAR(M395=#REF!),YEAR(M395=#REF!),YEAR(M395=#REF!)),OR(YEAR(N395=#REF!),YEAR(N395=#REF!),YEAR(N395=#REF!)),OR(AND(A395="20. Выдача займов по договору № 1 (в кэш-пул ПАО «Газпром»)",H395="КЭШ-ПУЛ"),AND(A395&lt;&gt;"20. Выдача займов по договору № 1 (в кэш-пул ПАО «Газпром»)",H395&lt;&gt;"КЭШ-ПУЛ")))</f>
        <v>#REF!</v>
      </c>
    </row>
    <row r="396" spans="1:30" ht="15" customHeight="1" x14ac:dyDescent="0.2">
      <c r="A396" s="8" t="s">
        <v>63</v>
      </c>
      <c r="B396" s="8"/>
      <c r="C396" s="2" t="s">
        <v>19</v>
      </c>
      <c r="D396" s="6" t="s">
        <v>0</v>
      </c>
      <c r="E396" s="7" t="s">
        <v>2</v>
      </c>
      <c r="F396" s="8"/>
      <c r="G396" s="8"/>
      <c r="H396" s="8"/>
      <c r="I396" s="8"/>
      <c r="J396" s="8"/>
      <c r="K396" s="8"/>
      <c r="L396" s="8" t="s">
        <v>26</v>
      </c>
      <c r="M396" s="9">
        <v>43862</v>
      </c>
      <c r="N396" s="9">
        <v>43862</v>
      </c>
      <c r="O396" s="20">
        <v>75000000</v>
      </c>
      <c r="P396" s="20"/>
      <c r="Q396" s="11"/>
      <c r="R396" s="10"/>
      <c r="S396" s="10"/>
      <c r="T396" s="10"/>
      <c r="U396" s="10"/>
      <c r="X396" s="22" t="e">
        <f>IF(B396="",VLOOKUP(A396,#REF!,2,FALSE),B396)</f>
        <v>#REF!</v>
      </c>
      <c r="Y396" s="22">
        <f t="shared" si="35"/>
        <v>2</v>
      </c>
      <c r="Z396" s="22">
        <f t="shared" si="36"/>
        <v>2</v>
      </c>
      <c r="AA396" s="22">
        <f t="shared" si="37"/>
        <v>2020</v>
      </c>
      <c r="AB396" s="22">
        <f t="shared" si="38"/>
        <v>2020</v>
      </c>
      <c r="AC396" s="22">
        <f t="shared" si="39"/>
        <v>2020</v>
      </c>
      <c r="AD396" s="25" t="e">
        <f>AND(ROUND(O396,2)=O396,ROUND(P396,2)=P396,OR(AND(O396&lt;&gt;0,L396="п"),AND(P396&lt;&gt;0,L396="ф")),ЕФОРМУЛА(X396),ЕФОРМУЛА(Y396),ЕФОРМУЛА(Z396),ЕФОРМУЛА(AA396),ЕФОРМУЛА(AB396),ЕФОРМУЛА(AC396),NOT(ЕФОРМУЛА(O396)),NOT(ЕФОРМУЛА(P396)),M396&lt;&gt;0,N396&lt;&gt;0,OR(YEAR(M396=#REF!),YEAR(M396=#REF!),YEAR(M396=#REF!)),OR(YEAR(N396=#REF!),YEAR(N396=#REF!),YEAR(N396=#REF!)),OR(AND(A396="20. Выдача займов по договору № 1 (в кэш-пул ПАО «Газпром»)",H396="КЭШ-ПУЛ"),AND(A396&lt;&gt;"20. Выдача займов по договору № 1 (в кэш-пул ПАО «Газпром»)",H396&lt;&gt;"КЭШ-ПУЛ")))</f>
        <v>#REF!</v>
      </c>
    </row>
    <row r="397" spans="1:30" ht="15" customHeight="1" x14ac:dyDescent="0.2">
      <c r="A397" s="8" t="s">
        <v>59</v>
      </c>
      <c r="B397" s="8"/>
      <c r="C397" s="2" t="s">
        <v>19</v>
      </c>
      <c r="D397" s="6" t="s">
        <v>0</v>
      </c>
      <c r="E397" s="7" t="s">
        <v>2</v>
      </c>
      <c r="F397" s="8"/>
      <c r="G397" s="8"/>
      <c r="H397" s="8"/>
      <c r="I397" s="8"/>
      <c r="J397" s="8"/>
      <c r="K397" s="8"/>
      <c r="L397" s="8" t="s">
        <v>26</v>
      </c>
      <c r="M397" s="9">
        <v>43862</v>
      </c>
      <c r="N397" s="9">
        <v>43862</v>
      </c>
      <c r="O397" s="20">
        <v>241980000</v>
      </c>
      <c r="P397" s="20"/>
      <c r="Q397" s="11"/>
      <c r="R397" s="11"/>
      <c r="S397" s="11"/>
      <c r="T397" s="11"/>
      <c r="U397" s="11"/>
      <c r="X397" s="22" t="e">
        <f>IF(B397="",VLOOKUP(A397,#REF!,2,FALSE),B397)</f>
        <v>#REF!</v>
      </c>
      <c r="Y397" s="22">
        <f t="shared" si="35"/>
        <v>2</v>
      </c>
      <c r="Z397" s="22">
        <f t="shared" si="36"/>
        <v>2</v>
      </c>
      <c r="AA397" s="22">
        <f t="shared" si="37"/>
        <v>2020</v>
      </c>
      <c r="AB397" s="22">
        <f t="shared" si="38"/>
        <v>2020</v>
      </c>
      <c r="AC397" s="22">
        <f t="shared" si="39"/>
        <v>2020</v>
      </c>
      <c r="AD397" s="25" t="e">
        <f>AND(ROUND(O397,2)=O397,ROUND(P397,2)=P397,OR(AND(O397&lt;&gt;0,L397="п"),AND(P397&lt;&gt;0,L397="ф")),ЕФОРМУЛА(X397),ЕФОРМУЛА(Y397),ЕФОРМУЛА(Z397),ЕФОРМУЛА(AA397),ЕФОРМУЛА(AB397),ЕФОРМУЛА(AC397),NOT(ЕФОРМУЛА(O397)),NOT(ЕФОРМУЛА(P397)),M397&lt;&gt;0,N397&lt;&gt;0,OR(YEAR(M397=#REF!),YEAR(M397=#REF!),YEAR(M397=#REF!)),OR(YEAR(N397=#REF!),YEAR(N397=#REF!),YEAR(N397=#REF!)),OR(AND(A397="20. Выдача займов по договору № 1 (в кэш-пул ПАО «Газпром»)",H397="КЭШ-ПУЛ"),AND(A397&lt;&gt;"20. Выдача займов по договору № 1 (в кэш-пул ПАО «Газпром»)",H397&lt;&gt;"КЭШ-ПУЛ")))</f>
        <v>#REF!</v>
      </c>
    </row>
    <row r="398" spans="1:30" ht="15" customHeight="1" x14ac:dyDescent="0.2">
      <c r="A398" s="8" t="s">
        <v>59</v>
      </c>
      <c r="B398" s="8"/>
      <c r="C398" s="2" t="s">
        <v>19</v>
      </c>
      <c r="D398" s="6" t="s">
        <v>3</v>
      </c>
      <c r="E398" s="7" t="s">
        <v>2</v>
      </c>
      <c r="F398" s="8"/>
      <c r="G398" s="8"/>
      <c r="H398" s="8"/>
      <c r="I398" s="8"/>
      <c r="J398" s="8"/>
      <c r="K398" s="8"/>
      <c r="L398" s="8" t="s">
        <v>26</v>
      </c>
      <c r="M398" s="9">
        <v>43862</v>
      </c>
      <c r="N398" s="9">
        <v>43862</v>
      </c>
      <c r="O398" s="20">
        <v>21320000</v>
      </c>
      <c r="P398" s="20"/>
      <c r="Q398" s="11"/>
      <c r="R398" s="11"/>
      <c r="S398" s="11"/>
      <c r="T398" s="11"/>
      <c r="U398" s="11"/>
      <c r="X398" s="22" t="e">
        <f>IF(B398="",VLOOKUP(A398,#REF!,2,FALSE),B398)</f>
        <v>#REF!</v>
      </c>
      <c r="Y398" s="22">
        <f t="shared" si="35"/>
        <v>2</v>
      </c>
      <c r="Z398" s="22">
        <f t="shared" si="36"/>
        <v>2</v>
      </c>
      <c r="AA398" s="22">
        <f t="shared" si="37"/>
        <v>2020</v>
      </c>
      <c r="AB398" s="22">
        <f t="shared" si="38"/>
        <v>2020</v>
      </c>
      <c r="AC398" s="22">
        <f t="shared" si="39"/>
        <v>2020</v>
      </c>
      <c r="AD398" s="25" t="e">
        <f>AND(ROUND(O398,2)=O398,ROUND(P398,2)=P398,OR(AND(O398&lt;&gt;0,L398="п"),AND(P398&lt;&gt;0,L398="ф")),ЕФОРМУЛА(X398),ЕФОРМУЛА(Y398),ЕФОРМУЛА(Z398),ЕФОРМУЛА(AA398),ЕФОРМУЛА(AB398),ЕФОРМУЛА(AC398),NOT(ЕФОРМУЛА(O398)),NOT(ЕФОРМУЛА(P398)),M398&lt;&gt;0,N398&lt;&gt;0,OR(YEAR(M398=#REF!),YEAR(M398=#REF!),YEAR(M398=#REF!)),OR(YEAR(N398=#REF!),YEAR(N398=#REF!),YEAR(N398=#REF!)),OR(AND(A398="20. Выдача займов по договору № 1 (в кэш-пул ПАО «Газпром»)",H398="КЭШ-ПУЛ"),AND(A398&lt;&gt;"20. Выдача займов по договору № 1 (в кэш-пул ПАО «Газпром»)",H398&lt;&gt;"КЭШ-ПУЛ")))</f>
        <v>#REF!</v>
      </c>
    </row>
    <row r="399" spans="1:30" ht="15" customHeight="1" x14ac:dyDescent="0.2">
      <c r="A399" s="8" t="s">
        <v>60</v>
      </c>
      <c r="B399" s="8"/>
      <c r="C399" s="2" t="s">
        <v>19</v>
      </c>
      <c r="D399" s="6" t="s">
        <v>0</v>
      </c>
      <c r="E399" s="7" t="s">
        <v>2</v>
      </c>
      <c r="F399" s="8"/>
      <c r="G399" s="8"/>
      <c r="H399" s="8"/>
      <c r="I399" s="8"/>
      <c r="J399" s="8"/>
      <c r="K399" s="8"/>
      <c r="L399" s="8" t="s">
        <v>26</v>
      </c>
      <c r="M399" s="9">
        <v>43862</v>
      </c>
      <c r="N399" s="9">
        <v>43862</v>
      </c>
      <c r="O399" s="20">
        <v>2640000</v>
      </c>
      <c r="P399" s="20"/>
      <c r="Q399" s="11"/>
      <c r="R399" s="11"/>
      <c r="S399" s="11"/>
      <c r="T399" s="11"/>
      <c r="U399" s="11"/>
      <c r="X399" s="22" t="e">
        <f>IF(B399="",VLOOKUP(A399,#REF!,2,FALSE),B399)</f>
        <v>#REF!</v>
      </c>
      <c r="Y399" s="22">
        <f t="shared" si="35"/>
        <v>2</v>
      </c>
      <c r="Z399" s="22">
        <f t="shared" si="36"/>
        <v>2</v>
      </c>
      <c r="AA399" s="22">
        <f t="shared" si="37"/>
        <v>2020</v>
      </c>
      <c r="AB399" s="22">
        <f t="shared" si="38"/>
        <v>2020</v>
      </c>
      <c r="AC399" s="22">
        <f t="shared" si="39"/>
        <v>2020</v>
      </c>
      <c r="AD399" s="25" t="e">
        <f>AND(ROUND(O399,2)=O399,ROUND(P399,2)=P399,OR(AND(O399&lt;&gt;0,L399="п"),AND(P399&lt;&gt;0,L399="ф")),ЕФОРМУЛА(X399),ЕФОРМУЛА(Y399),ЕФОРМУЛА(Z399),ЕФОРМУЛА(AA399),ЕФОРМУЛА(AB399),ЕФОРМУЛА(AC399),NOT(ЕФОРМУЛА(O399)),NOT(ЕФОРМУЛА(P399)),M399&lt;&gt;0,N399&lt;&gt;0,OR(YEAR(M399=#REF!),YEAR(M399=#REF!),YEAR(M399=#REF!)),OR(YEAR(N399=#REF!),YEAR(N399=#REF!),YEAR(N399=#REF!)),OR(AND(A399="20. Выдача займов по договору № 1 (в кэш-пул ПАО «Газпром»)",H399="КЭШ-ПУЛ"),AND(A399&lt;&gt;"20. Выдача займов по договору № 1 (в кэш-пул ПАО «Газпром»)",H399&lt;&gt;"КЭШ-ПУЛ")))</f>
        <v>#REF!</v>
      </c>
    </row>
    <row r="400" spans="1:30" ht="15" customHeight="1" x14ac:dyDescent="0.2">
      <c r="A400" s="8" t="s">
        <v>16</v>
      </c>
      <c r="B400" s="8"/>
      <c r="C400" s="2" t="s">
        <v>19</v>
      </c>
      <c r="D400" s="6" t="s">
        <v>0</v>
      </c>
      <c r="E400" s="7" t="s">
        <v>2</v>
      </c>
      <c r="F400" s="8"/>
      <c r="G400" s="8"/>
      <c r="H400" s="8"/>
      <c r="I400" s="8"/>
      <c r="J400" s="8"/>
      <c r="K400" s="8"/>
      <c r="L400" s="8" t="s">
        <v>26</v>
      </c>
      <c r="M400" s="9">
        <v>43862</v>
      </c>
      <c r="N400" s="9">
        <v>43862</v>
      </c>
      <c r="O400" s="20">
        <v>290100000</v>
      </c>
      <c r="P400" s="20"/>
      <c r="Q400" s="11"/>
      <c r="R400" s="11"/>
      <c r="S400" s="11"/>
      <c r="T400" s="11"/>
      <c r="U400" s="11"/>
      <c r="X400" s="22" t="e">
        <f>IF(B400="",VLOOKUP(A400,#REF!,2,FALSE),B400)</f>
        <v>#REF!</v>
      </c>
      <c r="Y400" s="22">
        <f t="shared" si="35"/>
        <v>2</v>
      </c>
      <c r="Z400" s="22">
        <f t="shared" si="36"/>
        <v>2</v>
      </c>
      <c r="AA400" s="22">
        <f t="shared" si="37"/>
        <v>2020</v>
      </c>
      <c r="AB400" s="22">
        <f t="shared" si="38"/>
        <v>2020</v>
      </c>
      <c r="AC400" s="22">
        <f t="shared" si="39"/>
        <v>2020</v>
      </c>
      <c r="AD400" s="25" t="e">
        <f>AND(ROUND(O400,2)=O400,ROUND(P400,2)=P400,OR(AND(O400&lt;&gt;0,L400="п"),AND(P400&lt;&gt;0,L400="ф")),ЕФОРМУЛА(X400),ЕФОРМУЛА(Y400),ЕФОРМУЛА(Z400),ЕФОРМУЛА(AA400),ЕФОРМУЛА(AB400),ЕФОРМУЛА(AC400),NOT(ЕФОРМУЛА(O400)),NOT(ЕФОРМУЛА(P400)),M400&lt;&gt;0,N400&lt;&gt;0,OR(YEAR(M400=#REF!),YEAR(M400=#REF!),YEAR(M400=#REF!)),OR(YEAR(N400=#REF!),YEAR(N400=#REF!),YEAR(N400=#REF!)),OR(AND(A400="20. Выдача займов по договору № 1 (в кэш-пул ПАО «Газпром»)",H400="КЭШ-ПУЛ"),AND(A400&lt;&gt;"20. Выдача займов по договору № 1 (в кэш-пул ПАО «Газпром»)",H400&lt;&gt;"КЭШ-ПУЛ")))</f>
        <v>#REF!</v>
      </c>
    </row>
    <row r="401" spans="1:30" ht="15" customHeight="1" x14ac:dyDescent="0.2">
      <c r="A401" s="8" t="s">
        <v>41</v>
      </c>
      <c r="B401" s="8"/>
      <c r="C401" s="2" t="s">
        <v>19</v>
      </c>
      <c r="D401" s="6" t="s">
        <v>0</v>
      </c>
      <c r="E401" s="7" t="s">
        <v>2</v>
      </c>
      <c r="F401" s="8"/>
      <c r="G401" s="8"/>
      <c r="H401" s="8"/>
      <c r="I401" s="8"/>
      <c r="J401" s="8"/>
      <c r="K401" s="8"/>
      <c r="L401" s="8" t="s">
        <v>26</v>
      </c>
      <c r="M401" s="9">
        <v>43862</v>
      </c>
      <c r="N401" s="9">
        <v>43862</v>
      </c>
      <c r="O401" s="20">
        <v>50500000</v>
      </c>
      <c r="P401" s="20"/>
      <c r="Q401" s="11"/>
      <c r="R401" s="11"/>
      <c r="S401" s="11"/>
      <c r="T401" s="11"/>
      <c r="U401" s="11"/>
      <c r="X401" s="22" t="e">
        <f>IF(B401="",VLOOKUP(A401,#REF!,2,FALSE),B401)</f>
        <v>#REF!</v>
      </c>
      <c r="Y401" s="22">
        <f t="shared" si="35"/>
        <v>2</v>
      </c>
      <c r="Z401" s="22">
        <f t="shared" si="36"/>
        <v>2</v>
      </c>
      <c r="AA401" s="22">
        <f t="shared" si="37"/>
        <v>2020</v>
      </c>
      <c r="AB401" s="22">
        <f t="shared" si="38"/>
        <v>2020</v>
      </c>
      <c r="AC401" s="22">
        <f t="shared" si="39"/>
        <v>2020</v>
      </c>
      <c r="AD401" s="25" t="e">
        <f>AND(ROUND(O401,2)=O401,ROUND(P401,2)=P401,OR(AND(O401&lt;&gt;0,L401="п"),AND(P401&lt;&gt;0,L401="ф")),ЕФОРМУЛА(X401),ЕФОРМУЛА(Y401),ЕФОРМУЛА(Z401),ЕФОРМУЛА(AA401),ЕФОРМУЛА(AB401),ЕФОРМУЛА(AC401),NOT(ЕФОРМУЛА(O401)),NOT(ЕФОРМУЛА(P401)),M401&lt;&gt;0,N401&lt;&gt;0,OR(YEAR(M401=#REF!),YEAR(M401=#REF!),YEAR(M401=#REF!)),OR(YEAR(N401=#REF!),YEAR(N401=#REF!),YEAR(N401=#REF!)),OR(AND(A401="20. Выдача займов по договору № 1 (в кэш-пул ПАО «Газпром»)",H401="КЭШ-ПУЛ"),AND(A401&lt;&gt;"20. Выдача займов по договору № 1 (в кэш-пул ПАО «Газпром»)",H401&lt;&gt;"КЭШ-ПУЛ")))</f>
        <v>#REF!</v>
      </c>
    </row>
    <row r="402" spans="1:30" ht="15.75" customHeight="1" x14ac:dyDescent="0.2">
      <c r="A402" s="8" t="s">
        <v>42</v>
      </c>
      <c r="B402" s="8"/>
      <c r="C402" s="2" t="s">
        <v>19</v>
      </c>
      <c r="D402" s="6" t="s">
        <v>0</v>
      </c>
      <c r="E402" s="7" t="s">
        <v>2</v>
      </c>
      <c r="F402" s="8"/>
      <c r="G402" s="8"/>
      <c r="H402" s="8"/>
      <c r="I402" s="8"/>
      <c r="J402" s="8"/>
      <c r="K402" s="8"/>
      <c r="L402" s="8" t="s">
        <v>26</v>
      </c>
      <c r="M402" s="9">
        <v>43862</v>
      </c>
      <c r="N402" s="9">
        <v>43862</v>
      </c>
      <c r="O402" s="20">
        <v>21350000</v>
      </c>
      <c r="P402" s="20"/>
      <c r="Q402" s="11"/>
      <c r="R402" s="10"/>
      <c r="S402" s="10"/>
      <c r="T402" s="10"/>
      <c r="U402" s="10"/>
      <c r="X402" s="22" t="e">
        <f>IF(B402="",VLOOKUP(A402,#REF!,2,FALSE),B402)</f>
        <v>#REF!</v>
      </c>
      <c r="Y402" s="22">
        <f t="shared" si="35"/>
        <v>2</v>
      </c>
      <c r="Z402" s="22">
        <f t="shared" si="36"/>
        <v>2</v>
      </c>
      <c r="AA402" s="22">
        <f t="shared" si="37"/>
        <v>2020</v>
      </c>
      <c r="AB402" s="22">
        <f t="shared" si="38"/>
        <v>2020</v>
      </c>
      <c r="AC402" s="22">
        <f t="shared" si="39"/>
        <v>2020</v>
      </c>
      <c r="AD402" s="25" t="e">
        <f>AND(ROUND(O402,2)=O402,ROUND(P402,2)=P402,OR(AND(O402&lt;&gt;0,L402="п"),AND(P402&lt;&gt;0,L402="ф")),ЕФОРМУЛА(X402),ЕФОРМУЛА(Y402),ЕФОРМУЛА(Z402),ЕФОРМУЛА(AA402),ЕФОРМУЛА(AB402),ЕФОРМУЛА(AC402),NOT(ЕФОРМУЛА(O402)),NOT(ЕФОРМУЛА(P402)),M402&lt;&gt;0,N402&lt;&gt;0,OR(YEAR(M402=#REF!),YEAR(M402=#REF!),YEAR(M402=#REF!)),OR(YEAR(N402=#REF!),YEAR(N402=#REF!),YEAR(N402=#REF!)),OR(AND(A402="20. Выдача займов по договору № 1 (в кэш-пул ПАО «Газпром»)",H402="КЭШ-ПУЛ"),AND(A402&lt;&gt;"20. Выдача займов по договору № 1 (в кэш-пул ПАО «Газпром»)",H402&lt;&gt;"КЭШ-ПУЛ")))</f>
        <v>#REF!</v>
      </c>
    </row>
    <row r="403" spans="1:30" ht="12.6" customHeight="1" x14ac:dyDescent="0.2">
      <c r="A403" s="8" t="s">
        <v>43</v>
      </c>
      <c r="B403" s="8"/>
      <c r="C403" s="2" t="s">
        <v>19</v>
      </c>
      <c r="D403" s="6" t="s">
        <v>0</v>
      </c>
      <c r="E403" s="7" t="s">
        <v>2</v>
      </c>
      <c r="F403" s="8"/>
      <c r="G403" s="8"/>
      <c r="H403" s="8"/>
      <c r="I403" s="8"/>
      <c r="J403" s="8"/>
      <c r="K403" s="8"/>
      <c r="L403" s="8" t="s">
        <v>26</v>
      </c>
      <c r="M403" s="9">
        <v>43862</v>
      </c>
      <c r="N403" s="9">
        <v>43862</v>
      </c>
      <c r="O403" s="20">
        <v>540000</v>
      </c>
      <c r="P403" s="20"/>
      <c r="Q403" s="29"/>
      <c r="R403" s="12"/>
      <c r="S403" s="12"/>
      <c r="T403" s="12"/>
      <c r="U403" s="12"/>
      <c r="X403" s="22" t="e">
        <f>IF(B403="",VLOOKUP(A403,#REF!,2,FALSE),B403)</f>
        <v>#REF!</v>
      </c>
      <c r="Y403" s="22">
        <f t="shared" si="35"/>
        <v>2</v>
      </c>
      <c r="Z403" s="22">
        <f t="shared" si="36"/>
        <v>2</v>
      </c>
      <c r="AA403" s="22">
        <f t="shared" si="37"/>
        <v>2020</v>
      </c>
      <c r="AB403" s="22">
        <f t="shared" si="38"/>
        <v>2020</v>
      </c>
      <c r="AC403" s="22">
        <f t="shared" si="39"/>
        <v>2020</v>
      </c>
      <c r="AD403" s="25" t="e">
        <f>AND(ROUND(O403,2)=O403,ROUND(P403,2)=P403,OR(AND(O403&lt;&gt;0,L403="п"),AND(P403&lt;&gt;0,L403="ф")),ЕФОРМУЛА(X403),ЕФОРМУЛА(Y403),ЕФОРМУЛА(Z403),ЕФОРМУЛА(AA403),ЕФОРМУЛА(AB403),ЕФОРМУЛА(AC403),NOT(ЕФОРМУЛА(O403)),NOT(ЕФОРМУЛА(P403)),M403&lt;&gt;0,N403&lt;&gt;0,OR(YEAR(M403=#REF!),YEAR(M403=#REF!),YEAR(M403=#REF!)),OR(YEAR(N403=#REF!),YEAR(N403=#REF!),YEAR(N403=#REF!)),OR(AND(A403="20. Выдача займов по договору № 1 (в кэш-пул ПАО «Газпром»)",H403="КЭШ-ПУЛ"),AND(A403&lt;&gt;"20. Выдача займов по договору № 1 (в кэш-пул ПАО «Газпром»)",H403&lt;&gt;"КЭШ-ПУЛ")))</f>
        <v>#REF!</v>
      </c>
    </row>
    <row r="404" spans="1:30" ht="12.6" customHeight="1" x14ac:dyDescent="0.2">
      <c r="A404" s="8" t="s">
        <v>8</v>
      </c>
      <c r="B404" s="8"/>
      <c r="C404" s="2" t="s">
        <v>19</v>
      </c>
      <c r="D404" s="6" t="s">
        <v>0</v>
      </c>
      <c r="E404" s="7" t="s">
        <v>2</v>
      </c>
      <c r="F404" s="8"/>
      <c r="G404" s="8"/>
      <c r="H404" s="8"/>
      <c r="I404" s="8"/>
      <c r="J404" s="8"/>
      <c r="K404" s="8"/>
      <c r="L404" s="8" t="s">
        <v>26</v>
      </c>
      <c r="M404" s="9">
        <v>43862</v>
      </c>
      <c r="N404" s="9">
        <v>43862</v>
      </c>
      <c r="O404" s="20">
        <v>1370000</v>
      </c>
      <c r="P404" s="20"/>
      <c r="Q404" s="29"/>
      <c r="R404" s="12"/>
      <c r="S404" s="12"/>
      <c r="T404" s="12"/>
      <c r="U404" s="12"/>
      <c r="X404" s="22" t="e">
        <f>IF(B404="",VLOOKUP(A404,#REF!,2,FALSE),B404)</f>
        <v>#REF!</v>
      </c>
      <c r="Y404" s="22">
        <f t="shared" si="35"/>
        <v>2</v>
      </c>
      <c r="Z404" s="22">
        <f t="shared" si="36"/>
        <v>2</v>
      </c>
      <c r="AA404" s="22">
        <f t="shared" si="37"/>
        <v>2020</v>
      </c>
      <c r="AB404" s="22">
        <f t="shared" si="38"/>
        <v>2020</v>
      </c>
      <c r="AC404" s="22">
        <f t="shared" si="39"/>
        <v>2020</v>
      </c>
      <c r="AD404" s="25" t="e">
        <f>AND(ROUND(O404,2)=O404,ROUND(P404,2)=P404,OR(AND(O404&lt;&gt;0,L404="п"),AND(P404&lt;&gt;0,L404="ф")),ЕФОРМУЛА(X404),ЕФОРМУЛА(Y404),ЕФОРМУЛА(Z404),ЕФОРМУЛА(AA404),ЕФОРМУЛА(AB404),ЕФОРМУЛА(AC404),NOT(ЕФОРМУЛА(O404)),NOT(ЕФОРМУЛА(P404)),M404&lt;&gt;0,N404&lt;&gt;0,OR(YEAR(M404=#REF!),YEAR(M404=#REF!),YEAR(M404=#REF!)),OR(YEAR(N404=#REF!),YEAR(N404=#REF!),YEAR(N404=#REF!)),OR(AND(A404="20. Выдача займов по договору № 1 (в кэш-пул ПАО «Газпром»)",H404="КЭШ-ПУЛ"),AND(A404&lt;&gt;"20. Выдача займов по договору № 1 (в кэш-пул ПАО «Газпром»)",H404&lt;&gt;"КЭШ-ПУЛ")))</f>
        <v>#REF!</v>
      </c>
    </row>
    <row r="405" spans="1:30" ht="15" customHeight="1" x14ac:dyDescent="0.2">
      <c r="A405" s="8" t="s">
        <v>11</v>
      </c>
      <c r="B405" s="8"/>
      <c r="C405" s="2" t="s">
        <v>19</v>
      </c>
      <c r="D405" s="6" t="s">
        <v>0</v>
      </c>
      <c r="E405" s="7" t="s">
        <v>2</v>
      </c>
      <c r="F405" s="8"/>
      <c r="G405" s="8"/>
      <c r="H405" s="8"/>
      <c r="I405" s="8"/>
      <c r="J405" s="8"/>
      <c r="K405" s="8"/>
      <c r="L405" s="8" t="s">
        <v>26</v>
      </c>
      <c r="M405" s="9">
        <v>43862</v>
      </c>
      <c r="N405" s="9">
        <v>43862</v>
      </c>
      <c r="O405" s="20">
        <v>300000</v>
      </c>
      <c r="P405" s="20"/>
      <c r="Q405" s="29"/>
      <c r="R405" s="12"/>
      <c r="S405" s="12"/>
      <c r="T405" s="12"/>
      <c r="U405" s="12"/>
      <c r="X405" s="22" t="e">
        <f>IF(B405="",VLOOKUP(A405,#REF!,2,FALSE),B405)</f>
        <v>#REF!</v>
      </c>
      <c r="Y405" s="22">
        <f t="shared" si="35"/>
        <v>2</v>
      </c>
      <c r="Z405" s="22">
        <f t="shared" si="36"/>
        <v>2</v>
      </c>
      <c r="AA405" s="22">
        <f t="shared" si="37"/>
        <v>2020</v>
      </c>
      <c r="AB405" s="22">
        <f t="shared" si="38"/>
        <v>2020</v>
      </c>
      <c r="AC405" s="22">
        <f t="shared" si="39"/>
        <v>2020</v>
      </c>
      <c r="AD405" s="25" t="e">
        <f>AND(ROUND(O405,2)=O405,ROUND(P405,2)=P405,OR(AND(O405&lt;&gt;0,L405="п"),AND(P405&lt;&gt;0,L405="ф")),ЕФОРМУЛА(X405),ЕФОРМУЛА(Y405),ЕФОРМУЛА(Z405),ЕФОРМУЛА(AA405),ЕФОРМУЛА(AB405),ЕФОРМУЛА(AC405),NOT(ЕФОРМУЛА(O405)),NOT(ЕФОРМУЛА(P405)),M405&lt;&gt;0,N405&lt;&gt;0,OR(YEAR(M405=#REF!),YEAR(M405=#REF!),YEAR(M405=#REF!)),OR(YEAR(N405=#REF!),YEAR(N405=#REF!),YEAR(N405=#REF!)),OR(AND(A405="20. Выдача займов по договору № 1 (в кэш-пул ПАО «Газпром»)",H405="КЭШ-ПУЛ"),AND(A405&lt;&gt;"20. Выдача займов по договору № 1 (в кэш-пул ПАО «Газпром»)",H405&lt;&gt;"КЭШ-ПУЛ")))</f>
        <v>#REF!</v>
      </c>
    </row>
    <row r="406" spans="1:30" ht="15" customHeight="1" x14ac:dyDescent="0.2">
      <c r="A406" s="8" t="s">
        <v>57</v>
      </c>
      <c r="B406" s="8"/>
      <c r="C406" s="2" t="s">
        <v>19</v>
      </c>
      <c r="D406" s="6" t="s">
        <v>0</v>
      </c>
      <c r="E406" s="7" t="s">
        <v>2</v>
      </c>
      <c r="F406" s="8"/>
      <c r="G406" s="8"/>
      <c r="H406" s="8"/>
      <c r="I406" s="8"/>
      <c r="J406" s="8"/>
      <c r="K406" s="8"/>
      <c r="L406" s="8" t="s">
        <v>26</v>
      </c>
      <c r="M406" s="9">
        <v>43862</v>
      </c>
      <c r="N406" s="9">
        <v>43862</v>
      </c>
      <c r="O406" s="20">
        <v>21733000</v>
      </c>
      <c r="P406" s="20"/>
      <c r="Q406" s="29"/>
      <c r="R406" s="12"/>
      <c r="S406" s="12"/>
      <c r="T406" s="12"/>
      <c r="U406" s="12"/>
      <c r="X406" s="22" t="e">
        <f>IF(B406="",VLOOKUP(A406,#REF!,2,FALSE),B406)</f>
        <v>#REF!</v>
      </c>
      <c r="Y406" s="22">
        <f t="shared" si="35"/>
        <v>2</v>
      </c>
      <c r="Z406" s="22">
        <f t="shared" si="36"/>
        <v>2</v>
      </c>
      <c r="AA406" s="22">
        <f t="shared" si="37"/>
        <v>2020</v>
      </c>
      <c r="AB406" s="22">
        <f t="shared" si="38"/>
        <v>2020</v>
      </c>
      <c r="AC406" s="22">
        <f t="shared" si="39"/>
        <v>2020</v>
      </c>
      <c r="AD406" s="25" t="e">
        <f>AND(ROUND(O406,2)=O406,ROUND(P406,2)=P406,OR(AND(O406&lt;&gt;0,L406="п"),AND(P406&lt;&gt;0,L406="ф")),ЕФОРМУЛА(X406),ЕФОРМУЛА(Y406),ЕФОРМУЛА(Z406),ЕФОРМУЛА(AA406),ЕФОРМУЛА(AB406),ЕФОРМУЛА(AC406),NOT(ЕФОРМУЛА(O406)),NOT(ЕФОРМУЛА(P406)),M406&lt;&gt;0,N406&lt;&gt;0,OR(YEAR(M406=#REF!),YEAR(M406=#REF!),YEAR(M406=#REF!)),OR(YEAR(N406=#REF!),YEAR(N406=#REF!),YEAR(N406=#REF!)),OR(AND(A406="20. Выдача займов по договору № 1 (в кэш-пул ПАО «Газпром»)",H406="КЭШ-ПУЛ"),AND(A406&lt;&gt;"20. Выдача займов по договору № 1 (в кэш-пул ПАО «Газпром»)",H406&lt;&gt;"КЭШ-ПУЛ")))</f>
        <v>#REF!</v>
      </c>
    </row>
    <row r="407" spans="1:30" ht="15" customHeight="1" x14ac:dyDescent="0.2">
      <c r="A407" s="8"/>
      <c r="B407" s="8" t="s">
        <v>62</v>
      </c>
      <c r="C407" s="2" t="s">
        <v>19</v>
      </c>
      <c r="D407" s="6" t="s">
        <v>0</v>
      </c>
      <c r="E407" s="7" t="s">
        <v>2</v>
      </c>
      <c r="F407" s="8"/>
      <c r="G407" s="8"/>
      <c r="H407" s="8"/>
      <c r="I407" s="8"/>
      <c r="J407" s="8"/>
      <c r="K407" s="8"/>
      <c r="L407" s="8" t="s">
        <v>26</v>
      </c>
      <c r="M407" s="9">
        <v>43862</v>
      </c>
      <c r="N407" s="9">
        <v>43862</v>
      </c>
      <c r="O407" s="20">
        <v>113450000</v>
      </c>
      <c r="P407" s="20"/>
      <c r="Q407" s="11"/>
      <c r="R407" s="11"/>
      <c r="S407" s="11"/>
      <c r="T407" s="11"/>
      <c r="U407" s="11"/>
      <c r="X407" s="22" t="str">
        <f>IF(B407="",VLOOKUP(A407,#REF!,2,FALSE),B407)</f>
        <v>03. Налоги</v>
      </c>
      <c r="Y407" s="22">
        <f t="shared" si="35"/>
        <v>2</v>
      </c>
      <c r="Z407" s="22">
        <f t="shared" si="36"/>
        <v>2</v>
      </c>
      <c r="AA407" s="22">
        <f t="shared" si="37"/>
        <v>2020</v>
      </c>
      <c r="AB407" s="22">
        <f t="shared" si="38"/>
        <v>2020</v>
      </c>
      <c r="AC407" s="22">
        <f t="shared" si="39"/>
        <v>2020</v>
      </c>
      <c r="AD407" s="25" t="e">
        <f>AND(ROUND(O407,2)=O407,ROUND(P407,2)=P407,OR(AND(O407&lt;&gt;0,L407="п"),AND(P407&lt;&gt;0,L407="ф")),ЕФОРМУЛА(X407),ЕФОРМУЛА(Y407),ЕФОРМУЛА(Z407),ЕФОРМУЛА(AA407),ЕФОРМУЛА(AB407),ЕФОРМУЛА(AC407),NOT(ЕФОРМУЛА(O407)),NOT(ЕФОРМУЛА(P407)),M407&lt;&gt;0,N407&lt;&gt;0,OR(YEAR(M407=#REF!),YEAR(M407=#REF!),YEAR(M407=#REF!)),OR(YEAR(N407=#REF!),YEAR(N407=#REF!),YEAR(N407=#REF!)),OR(AND(A407="20. Выдача займов по договору № 1 (в кэш-пул ПАО «Газпром»)",H407="КЭШ-ПУЛ"),AND(A407&lt;&gt;"20. Выдача займов по договору № 1 (в кэш-пул ПАО «Газпром»)",H407&lt;&gt;"КЭШ-ПУЛ")))</f>
        <v>#REF!</v>
      </c>
    </row>
    <row r="408" spans="1:30" ht="15" customHeight="1" x14ac:dyDescent="0.2">
      <c r="A408" s="8"/>
      <c r="B408" s="8" t="s">
        <v>7</v>
      </c>
      <c r="C408" s="2" t="s">
        <v>19</v>
      </c>
      <c r="D408" s="6" t="s">
        <v>0</v>
      </c>
      <c r="E408" s="7" t="s">
        <v>2</v>
      </c>
      <c r="F408" s="8"/>
      <c r="G408" s="8"/>
      <c r="H408" s="8"/>
      <c r="I408" s="8"/>
      <c r="J408" s="8"/>
      <c r="K408" s="8"/>
      <c r="L408" s="8" t="s">
        <v>26</v>
      </c>
      <c r="M408" s="9">
        <v>43862</v>
      </c>
      <c r="N408" s="9">
        <v>43862</v>
      </c>
      <c r="O408" s="20">
        <v>200000</v>
      </c>
      <c r="P408" s="20"/>
      <c r="Q408" s="29"/>
      <c r="R408" s="12"/>
      <c r="S408" s="12"/>
      <c r="T408" s="12"/>
      <c r="U408" s="12"/>
      <c r="X408" s="22" t="str">
        <f>IF(B408="",VLOOKUP(A408,#REF!,2,FALSE),B408)</f>
        <v>10. Услуги транспорта</v>
      </c>
      <c r="Y408" s="22">
        <f t="shared" si="35"/>
        <v>2</v>
      </c>
      <c r="Z408" s="22">
        <f t="shared" si="36"/>
        <v>2</v>
      </c>
      <c r="AA408" s="22">
        <f t="shared" si="37"/>
        <v>2020</v>
      </c>
      <c r="AB408" s="22">
        <f t="shared" si="38"/>
        <v>2020</v>
      </c>
      <c r="AC408" s="22">
        <f t="shared" si="39"/>
        <v>2020</v>
      </c>
      <c r="AD408" s="25" t="e">
        <f>AND(ROUND(O408,2)=O408,ROUND(P408,2)=P408,OR(AND(O408&lt;&gt;0,L408="п"),AND(P408&lt;&gt;0,L408="ф")),ЕФОРМУЛА(X408),ЕФОРМУЛА(Y408),ЕФОРМУЛА(Z408),ЕФОРМУЛА(AA408),ЕФОРМУЛА(AB408),ЕФОРМУЛА(AC408),NOT(ЕФОРМУЛА(O408)),NOT(ЕФОРМУЛА(P408)),M408&lt;&gt;0,N408&lt;&gt;0,OR(YEAR(M408=#REF!),YEAR(M408=#REF!),YEAR(M408=#REF!)),OR(YEAR(N408=#REF!),YEAR(N408=#REF!),YEAR(N408=#REF!)),OR(AND(A408="20. Выдача займов по договору № 1 (в кэш-пул ПАО «Газпром»)",H408="КЭШ-ПУЛ"),AND(A408&lt;&gt;"20. Выдача займов по договору № 1 (в кэш-пул ПАО «Газпром»)",H408&lt;&gt;"КЭШ-ПУЛ")))</f>
        <v>#REF!</v>
      </c>
    </row>
    <row r="409" spans="1:30" ht="15" customHeight="1" x14ac:dyDescent="0.2">
      <c r="A409" s="8"/>
      <c r="B409" s="8" t="s">
        <v>9</v>
      </c>
      <c r="C409" s="2" t="s">
        <v>19</v>
      </c>
      <c r="D409" s="6" t="s">
        <v>0</v>
      </c>
      <c r="E409" s="7" t="s">
        <v>2</v>
      </c>
      <c r="F409" s="8"/>
      <c r="G409" s="8"/>
      <c r="H409" s="8"/>
      <c r="I409" s="8"/>
      <c r="J409" s="8"/>
      <c r="K409" s="8"/>
      <c r="L409" s="8" t="s">
        <v>26</v>
      </c>
      <c r="M409" s="9">
        <v>43862</v>
      </c>
      <c r="N409" s="9">
        <v>43862</v>
      </c>
      <c r="O409" s="20">
        <v>74400000</v>
      </c>
      <c r="P409" s="20"/>
      <c r="Q409" s="29"/>
      <c r="R409" s="12"/>
      <c r="S409" s="12"/>
      <c r="T409" s="12"/>
      <c r="U409" s="12"/>
      <c r="X409" s="22" t="str">
        <f>IF(B409="",VLOOKUP(A409,#REF!,2,FALSE),B409)</f>
        <v>12. Страхование</v>
      </c>
      <c r="Y409" s="22">
        <f t="shared" si="35"/>
        <v>2</v>
      </c>
      <c r="Z409" s="22">
        <f t="shared" si="36"/>
        <v>2</v>
      </c>
      <c r="AA409" s="22">
        <f t="shared" si="37"/>
        <v>2020</v>
      </c>
      <c r="AB409" s="22">
        <f t="shared" si="38"/>
        <v>2020</v>
      </c>
      <c r="AC409" s="22">
        <f t="shared" si="39"/>
        <v>2020</v>
      </c>
      <c r="AD409" s="25" t="e">
        <f>AND(ROUND(O409,2)=O409,ROUND(P409,2)=P409,OR(AND(O409&lt;&gt;0,L409="п"),AND(P409&lt;&gt;0,L409="ф")),ЕФОРМУЛА(X409),ЕФОРМУЛА(Y409),ЕФОРМУЛА(Z409),ЕФОРМУЛА(AA409),ЕФОРМУЛА(AB409),ЕФОРМУЛА(AC409),NOT(ЕФОРМУЛА(O409)),NOT(ЕФОРМУЛА(P409)),M409&lt;&gt;0,N409&lt;&gt;0,OR(YEAR(M409=#REF!),YEAR(M409=#REF!),YEAR(M409=#REF!)),OR(YEAR(N409=#REF!),YEAR(N409=#REF!),YEAR(N409=#REF!)),OR(AND(A409="20. Выдача займов по договору № 1 (в кэш-пул ПАО «Газпром»)",H409="КЭШ-ПУЛ"),AND(A409&lt;&gt;"20. Выдача займов по договору № 1 (в кэш-пул ПАО «Газпром»)",H409&lt;&gt;"КЭШ-ПУЛ")))</f>
        <v>#REF!</v>
      </c>
    </row>
    <row r="410" spans="1:30" ht="15" customHeight="1" x14ac:dyDescent="0.2">
      <c r="A410" s="8"/>
      <c r="B410" s="8" t="s">
        <v>10</v>
      </c>
      <c r="C410" s="2" t="s">
        <v>19</v>
      </c>
      <c r="D410" s="6" t="s">
        <v>0</v>
      </c>
      <c r="E410" s="7" t="s">
        <v>2</v>
      </c>
      <c r="F410" s="8"/>
      <c r="G410" s="8"/>
      <c r="H410" s="8"/>
      <c r="I410" s="8"/>
      <c r="J410" s="8"/>
      <c r="K410" s="8"/>
      <c r="L410" s="8" t="s">
        <v>26</v>
      </c>
      <c r="M410" s="9">
        <v>43862</v>
      </c>
      <c r="N410" s="9">
        <v>43862</v>
      </c>
      <c r="O410" s="20">
        <v>20344941.5</v>
      </c>
      <c r="P410" s="20"/>
      <c r="Q410" s="29"/>
      <c r="R410" s="12"/>
      <c r="S410" s="12"/>
      <c r="T410" s="12"/>
      <c r="U410" s="12"/>
      <c r="X410" s="22" t="str">
        <f>IF(B410="",VLOOKUP(A410,#REF!,2,FALSE),B410)</f>
        <v>13. Прочие расходы</v>
      </c>
      <c r="Y410" s="22">
        <f t="shared" si="35"/>
        <v>2</v>
      </c>
      <c r="Z410" s="22">
        <f t="shared" si="36"/>
        <v>2</v>
      </c>
      <c r="AA410" s="22">
        <f t="shared" si="37"/>
        <v>2020</v>
      </c>
      <c r="AB410" s="22">
        <f t="shared" si="38"/>
        <v>2020</v>
      </c>
      <c r="AC410" s="22">
        <f t="shared" si="39"/>
        <v>2020</v>
      </c>
      <c r="AD410" s="25" t="e">
        <f>AND(ROUND(O410,2)=O410,ROUND(P410,2)=P410,OR(AND(O410&lt;&gt;0,L410="п"),AND(P410&lt;&gt;0,L410="ф")),ЕФОРМУЛА(X410),ЕФОРМУЛА(Y410),ЕФОРМУЛА(Z410),ЕФОРМУЛА(AA410),ЕФОРМУЛА(AB410),ЕФОРМУЛА(AC410),NOT(ЕФОРМУЛА(O410)),NOT(ЕФОРМУЛА(P410)),M410&lt;&gt;0,N410&lt;&gt;0,OR(YEAR(M410=#REF!),YEAR(M410=#REF!),YEAR(M410=#REF!)),OR(YEAR(N410=#REF!),YEAR(N410=#REF!),YEAR(N410=#REF!)),OR(AND(A410="20. Выдача займов по договору № 1 (в кэш-пул ПАО «Газпром»)",H410="КЭШ-ПУЛ"),AND(A410&lt;&gt;"20. Выдача займов по договору № 1 (в кэш-пул ПАО «Газпром»)",H410&lt;&gt;"КЭШ-ПУЛ")))</f>
        <v>#REF!</v>
      </c>
    </row>
    <row r="411" spans="1:30" ht="15" customHeight="1" x14ac:dyDescent="0.2">
      <c r="A411" s="27" t="s">
        <v>16</v>
      </c>
      <c r="B411" s="27"/>
      <c r="C411" s="2" t="s">
        <v>20</v>
      </c>
      <c r="D411" s="6"/>
      <c r="E411" s="7" t="s">
        <v>2</v>
      </c>
      <c r="F411" s="8"/>
      <c r="G411" s="8"/>
      <c r="H411" s="8"/>
      <c r="I411" s="8"/>
      <c r="J411" s="8"/>
      <c r="K411" s="8"/>
      <c r="L411" s="8" t="s">
        <v>26</v>
      </c>
      <c r="M411" s="9">
        <v>43862</v>
      </c>
      <c r="N411" s="9">
        <v>43862</v>
      </c>
      <c r="O411" s="20">
        <v>296619000</v>
      </c>
      <c r="P411" s="20"/>
      <c r="Q411" s="11"/>
      <c r="R411" s="11"/>
      <c r="S411" s="11"/>
      <c r="T411" s="11"/>
      <c r="U411" s="11"/>
      <c r="X411" s="22" t="e">
        <f>IF(B411="",VLOOKUP(A411,#REF!,2,FALSE),B411)</f>
        <v>#REF!</v>
      </c>
      <c r="Y411" s="22">
        <f t="shared" si="35"/>
        <v>2</v>
      </c>
      <c r="Z411" s="22">
        <f t="shared" si="36"/>
        <v>2</v>
      </c>
      <c r="AA411" s="22">
        <f t="shared" si="37"/>
        <v>2020</v>
      </c>
      <c r="AB411" s="22">
        <f t="shared" si="38"/>
        <v>2020</v>
      </c>
      <c r="AC411" s="22">
        <f t="shared" si="39"/>
        <v>2020</v>
      </c>
      <c r="AD411" s="25" t="e">
        <f>AND(ROUND(O411,2)=O411,ROUND(P411,2)=P411,OR(AND(O411&lt;&gt;0,L411="п"),AND(P411&lt;&gt;0,L411="ф")),ЕФОРМУЛА(X411),ЕФОРМУЛА(Y411),ЕФОРМУЛА(Z411),ЕФОРМУЛА(AA411),ЕФОРМУЛА(AB411),ЕФОРМУЛА(AC411),NOT(ЕФОРМУЛА(O411)),NOT(ЕФОРМУЛА(P411)),M411&lt;&gt;0,N411&lt;&gt;0,OR(YEAR(M411=#REF!),YEAR(M411=#REF!),YEAR(M411=#REF!)),OR(YEAR(N411=#REF!),YEAR(N411=#REF!),YEAR(N411=#REF!)),OR(AND(A411="20. Выдача займов по договору № 1 (в кэш-пул ПАО «Газпром»)",H411="КЭШ-ПУЛ"),AND(A411&lt;&gt;"20. Выдача займов по договору № 1 (в кэш-пул ПАО «Газпром»)",H411&lt;&gt;"КЭШ-ПУЛ")))</f>
        <v>#REF!</v>
      </c>
    </row>
    <row r="412" spans="1:30" ht="15" customHeight="1" x14ac:dyDescent="0.2">
      <c r="A412" s="27" t="s">
        <v>60</v>
      </c>
      <c r="B412" s="27"/>
      <c r="C412" s="2" t="s">
        <v>20</v>
      </c>
      <c r="D412" s="6"/>
      <c r="E412" s="7" t="s">
        <v>2</v>
      </c>
      <c r="F412" s="8"/>
      <c r="G412" s="8"/>
      <c r="H412" s="8"/>
      <c r="I412" s="8"/>
      <c r="J412" s="8"/>
      <c r="K412" s="8"/>
      <c r="L412" s="8" t="s">
        <v>26</v>
      </c>
      <c r="M412" s="9">
        <v>43862</v>
      </c>
      <c r="N412" s="9">
        <v>43862</v>
      </c>
      <c r="O412" s="20">
        <v>3213000</v>
      </c>
      <c r="P412" s="20"/>
      <c r="Q412" s="11"/>
      <c r="R412" s="11"/>
      <c r="S412" s="11"/>
      <c r="T412" s="11"/>
      <c r="U412" s="11"/>
      <c r="X412" s="22" t="e">
        <f>IF(B412="",VLOOKUP(A412,#REF!,2,FALSE),B412)</f>
        <v>#REF!</v>
      </c>
      <c r="Y412" s="22">
        <f t="shared" si="35"/>
        <v>2</v>
      </c>
      <c r="Z412" s="22">
        <f t="shared" si="36"/>
        <v>2</v>
      </c>
      <c r="AA412" s="22">
        <f t="shared" si="37"/>
        <v>2020</v>
      </c>
      <c r="AB412" s="22">
        <f t="shared" si="38"/>
        <v>2020</v>
      </c>
      <c r="AC412" s="22">
        <f t="shared" si="39"/>
        <v>2020</v>
      </c>
      <c r="AD412" s="25" t="e">
        <f>AND(ROUND(O412,2)=O412,ROUND(P412,2)=P412,OR(AND(O412&lt;&gt;0,L412="п"),AND(P412&lt;&gt;0,L412="ф")),ЕФОРМУЛА(X412),ЕФОРМУЛА(Y412),ЕФОРМУЛА(Z412),ЕФОРМУЛА(AA412),ЕФОРМУЛА(AB412),ЕФОРМУЛА(AC412),NOT(ЕФОРМУЛА(O412)),NOT(ЕФОРМУЛА(P412)),M412&lt;&gt;0,N412&lt;&gt;0,OR(YEAR(M412=#REF!),YEAR(M412=#REF!),YEAR(M412=#REF!)),OR(YEAR(N412=#REF!),YEAR(N412=#REF!),YEAR(N412=#REF!)),OR(AND(A412="20. Выдача займов по договору № 1 (в кэш-пул ПАО «Газпром»)",H412="КЭШ-ПУЛ"),AND(A412&lt;&gt;"20. Выдача займов по договору № 1 (в кэш-пул ПАО «Газпром»)",H412&lt;&gt;"КЭШ-ПУЛ")))</f>
        <v>#REF!</v>
      </c>
    </row>
    <row r="413" spans="1:30" ht="15" customHeight="1" x14ac:dyDescent="0.2">
      <c r="A413" s="27"/>
      <c r="B413" s="27" t="s">
        <v>45</v>
      </c>
      <c r="C413" s="2" t="s">
        <v>20</v>
      </c>
      <c r="D413" s="6"/>
      <c r="E413" s="7" t="s">
        <v>2</v>
      </c>
      <c r="F413" s="8"/>
      <c r="G413" s="8"/>
      <c r="H413" s="8"/>
      <c r="I413" s="8"/>
      <c r="J413" s="8"/>
      <c r="K413" s="8"/>
      <c r="L413" s="8" t="s">
        <v>26</v>
      </c>
      <c r="M413" s="9">
        <v>43862</v>
      </c>
      <c r="N413" s="9">
        <v>43862</v>
      </c>
      <c r="O413" s="20">
        <v>2673000</v>
      </c>
      <c r="P413" s="20"/>
      <c r="Q413" s="12"/>
      <c r="R413" s="12"/>
      <c r="S413" s="12"/>
      <c r="T413" s="12"/>
      <c r="U413" s="12"/>
      <c r="X413" s="22" t="str">
        <f>IF(B413="",VLOOKUP(A413,#REF!,2,FALSE),B413)</f>
        <v>10.2. Услуги авиатранспорта</v>
      </c>
      <c r="Y413" s="22">
        <f t="shared" si="35"/>
        <v>2</v>
      </c>
      <c r="Z413" s="22">
        <f t="shared" si="36"/>
        <v>2</v>
      </c>
      <c r="AA413" s="22">
        <f t="shared" si="37"/>
        <v>2020</v>
      </c>
      <c r="AB413" s="22">
        <f t="shared" si="38"/>
        <v>2020</v>
      </c>
      <c r="AC413" s="22">
        <f t="shared" si="39"/>
        <v>2020</v>
      </c>
      <c r="AD413" s="25" t="e">
        <f>AND(ROUND(O413,2)=O413,ROUND(P413,2)=P413,OR(AND(O413&lt;&gt;0,L413="п"),AND(P413&lt;&gt;0,L413="ф")),ЕФОРМУЛА(X413),ЕФОРМУЛА(Y413),ЕФОРМУЛА(Z413),ЕФОРМУЛА(AA413),ЕФОРМУЛА(AB413),ЕФОРМУЛА(AC413),NOT(ЕФОРМУЛА(O413)),NOT(ЕФОРМУЛА(P413)),M413&lt;&gt;0,N413&lt;&gt;0,OR(YEAR(M413=#REF!),YEAR(M413=#REF!),YEAR(M413=#REF!)),OR(YEAR(N413=#REF!),YEAR(N413=#REF!),YEAR(N413=#REF!)),OR(AND(A413="20. Выдача займов по договору № 1 (в кэш-пул ПАО «Газпром»)",H413="КЭШ-ПУЛ"),AND(A413&lt;&gt;"20. Выдача займов по договору № 1 (в кэш-пул ПАО «Газпром»)",H413&lt;&gt;"КЭШ-ПУЛ")))</f>
        <v>#REF!</v>
      </c>
    </row>
    <row r="414" spans="1:30" ht="15" customHeight="1" x14ac:dyDescent="0.2">
      <c r="A414" s="27" t="s">
        <v>12</v>
      </c>
      <c r="B414" s="27"/>
      <c r="C414" s="2" t="s">
        <v>20</v>
      </c>
      <c r="D414" s="6"/>
      <c r="E414" s="7" t="s">
        <v>2</v>
      </c>
      <c r="F414" s="8"/>
      <c r="G414" s="8"/>
      <c r="H414" s="8"/>
      <c r="I414" s="8"/>
      <c r="J414" s="8"/>
      <c r="K414" s="8"/>
      <c r="L414" s="8" t="s">
        <v>26</v>
      </c>
      <c r="M414" s="9">
        <v>43862</v>
      </c>
      <c r="N414" s="9">
        <v>43862</v>
      </c>
      <c r="O414" s="20">
        <v>330271000</v>
      </c>
      <c r="P414" s="20"/>
      <c r="Q414" s="10"/>
      <c r="R414" s="10"/>
      <c r="S414" s="10"/>
      <c r="T414" s="10"/>
      <c r="U414" s="10"/>
      <c r="X414" s="22" t="e">
        <f>IF(B414="",VLOOKUP(A414,#REF!,2,FALSE),B414)</f>
        <v>#REF!</v>
      </c>
      <c r="Y414" s="22">
        <f t="shared" si="35"/>
        <v>2</v>
      </c>
      <c r="Z414" s="22">
        <f t="shared" si="36"/>
        <v>2</v>
      </c>
      <c r="AA414" s="22">
        <f t="shared" si="37"/>
        <v>2020</v>
      </c>
      <c r="AB414" s="22">
        <f t="shared" si="38"/>
        <v>2020</v>
      </c>
      <c r="AC414" s="22">
        <f t="shared" si="39"/>
        <v>2020</v>
      </c>
      <c r="AD414" s="25" t="e">
        <f>AND(ROUND(O414,2)=O414,ROUND(P414,2)=P414,OR(AND(O414&lt;&gt;0,L414="п"),AND(P414&lt;&gt;0,L414="ф")),ЕФОРМУЛА(X414),ЕФОРМУЛА(Y414),ЕФОРМУЛА(Z414),ЕФОРМУЛА(AA414),ЕФОРМУЛА(AB414),ЕФОРМУЛА(AC414),NOT(ЕФОРМУЛА(O414)),NOT(ЕФОРМУЛА(P414)),M414&lt;&gt;0,N414&lt;&gt;0,OR(YEAR(M414=#REF!),YEAR(M414=#REF!),YEAR(M414=#REF!)),OR(YEAR(N414=#REF!),YEAR(N414=#REF!),YEAR(N414=#REF!)),OR(AND(A414="20. Выдача займов по договору № 1 (в кэш-пул ПАО «Газпром»)",H414="КЭШ-ПУЛ"),AND(A414&lt;&gt;"20. Выдача займов по договору № 1 (в кэш-пул ПАО «Газпром»)",H414&lt;&gt;"КЭШ-ПУЛ")))</f>
        <v>#REF!</v>
      </c>
    </row>
    <row r="415" spans="1:30" ht="15" customHeight="1" x14ac:dyDescent="0.2">
      <c r="A415" s="27" t="s">
        <v>63</v>
      </c>
      <c r="B415" s="27"/>
      <c r="C415" s="2" t="s">
        <v>20</v>
      </c>
      <c r="D415" s="6"/>
      <c r="E415" s="7" t="s">
        <v>2</v>
      </c>
      <c r="F415" s="8"/>
      <c r="G415" s="8"/>
      <c r="H415" s="8"/>
      <c r="I415" s="8"/>
      <c r="J415" s="8"/>
      <c r="K415" s="8"/>
      <c r="L415" s="8" t="s">
        <v>26</v>
      </c>
      <c r="M415" s="9">
        <v>43862</v>
      </c>
      <c r="N415" s="9">
        <v>43862</v>
      </c>
      <c r="O415" s="20">
        <v>87139000</v>
      </c>
      <c r="P415" s="20"/>
      <c r="Q415" s="10"/>
      <c r="R415" s="10"/>
      <c r="S415" s="10"/>
      <c r="T415" s="10"/>
      <c r="U415" s="10"/>
      <c r="X415" s="22" t="e">
        <f>IF(B415="",VLOOKUP(A415,#REF!,2,FALSE),B415)</f>
        <v>#REF!</v>
      </c>
      <c r="Y415" s="22">
        <f t="shared" si="35"/>
        <v>2</v>
      </c>
      <c r="Z415" s="22">
        <f t="shared" si="36"/>
        <v>2</v>
      </c>
      <c r="AA415" s="22">
        <f t="shared" si="37"/>
        <v>2020</v>
      </c>
      <c r="AB415" s="22">
        <f t="shared" si="38"/>
        <v>2020</v>
      </c>
      <c r="AC415" s="22">
        <f t="shared" si="39"/>
        <v>2020</v>
      </c>
      <c r="AD415" s="25" t="e">
        <f>AND(ROUND(O415,2)=O415,ROUND(P415,2)=P415,OR(AND(O415&lt;&gt;0,L415="п"),AND(P415&lt;&gt;0,L415="ф")),ЕФОРМУЛА(X415),ЕФОРМУЛА(Y415),ЕФОРМУЛА(Z415),ЕФОРМУЛА(AA415),ЕФОРМУЛА(AB415),ЕФОРМУЛА(AC415),NOT(ЕФОРМУЛА(O415)),NOT(ЕФОРМУЛА(P415)),M415&lt;&gt;0,N415&lt;&gt;0,OR(YEAR(M415=#REF!),YEAR(M415=#REF!),YEAR(M415=#REF!)),OR(YEAR(N415=#REF!),YEAR(N415=#REF!),YEAR(N415=#REF!)),OR(AND(A415="20. Выдача займов по договору № 1 (в кэш-пул ПАО «Газпром»)",H415="КЭШ-ПУЛ"),AND(A415&lt;&gt;"20. Выдача займов по договору № 1 (в кэш-пул ПАО «Газпром»)",H415&lt;&gt;"КЭШ-ПУЛ")))</f>
        <v>#REF!</v>
      </c>
    </row>
    <row r="416" spans="1:30" ht="15" customHeight="1" x14ac:dyDescent="0.2">
      <c r="A416" s="27"/>
      <c r="B416" s="27" t="s">
        <v>44</v>
      </c>
      <c r="C416" s="2" t="s">
        <v>20</v>
      </c>
      <c r="D416" s="6"/>
      <c r="E416" s="7" t="s">
        <v>2</v>
      </c>
      <c r="F416" s="8"/>
      <c r="G416" s="8"/>
      <c r="H416" s="8"/>
      <c r="I416" s="8"/>
      <c r="J416" s="8"/>
      <c r="K416" s="8"/>
      <c r="L416" s="8" t="s">
        <v>26</v>
      </c>
      <c r="M416" s="9">
        <v>43862</v>
      </c>
      <c r="N416" s="9">
        <v>43862</v>
      </c>
      <c r="O416" s="20">
        <v>424000</v>
      </c>
      <c r="P416" s="20"/>
      <c r="Q416" s="12"/>
      <c r="R416" s="12"/>
      <c r="S416" s="12"/>
      <c r="T416" s="12"/>
      <c r="U416" s="12"/>
      <c r="X416" s="22" t="str">
        <f>IF(B416="",VLOOKUP(A416,#REF!,2,FALSE),B416)</f>
        <v>10.1. Услуги автотранспорта</v>
      </c>
      <c r="Y416" s="22">
        <f t="shared" si="35"/>
        <v>2</v>
      </c>
      <c r="Z416" s="22">
        <f t="shared" si="36"/>
        <v>2</v>
      </c>
      <c r="AA416" s="22">
        <f t="shared" si="37"/>
        <v>2020</v>
      </c>
      <c r="AB416" s="22">
        <f t="shared" si="38"/>
        <v>2020</v>
      </c>
      <c r="AC416" s="22">
        <f t="shared" si="39"/>
        <v>2020</v>
      </c>
      <c r="AD416" s="25" t="e">
        <f>AND(ROUND(O416,2)=O416,ROUND(P416,2)=P416,OR(AND(O416&lt;&gt;0,L416="п"),AND(P416&lt;&gt;0,L416="ф")),ЕФОРМУЛА(X416),ЕФОРМУЛА(Y416),ЕФОРМУЛА(Z416),ЕФОРМУЛА(AA416),ЕФОРМУЛА(AB416),ЕФОРМУЛА(AC416),NOT(ЕФОРМУЛА(O416)),NOT(ЕФОРМУЛА(P416)),M416&lt;&gt;0,N416&lt;&gt;0,OR(YEAR(M416=#REF!),YEAR(M416=#REF!),YEAR(M416=#REF!)),OR(YEAR(N416=#REF!),YEAR(N416=#REF!),YEAR(N416=#REF!)),OR(AND(A416="20. Выдача займов по договору № 1 (в кэш-пул ПАО «Газпром»)",H416="КЭШ-ПУЛ"),AND(A416&lt;&gt;"20. Выдача займов по договору № 1 (в кэш-пул ПАО «Газпром»)",H416&lt;&gt;"КЭШ-ПУЛ")))</f>
        <v>#REF!</v>
      </c>
    </row>
    <row r="417" spans="1:30" ht="15" customHeight="1" x14ac:dyDescent="0.2">
      <c r="A417" s="8" t="s">
        <v>59</v>
      </c>
      <c r="B417" s="8"/>
      <c r="C417" s="2" t="s">
        <v>20</v>
      </c>
      <c r="D417" s="6"/>
      <c r="E417" s="7" t="s">
        <v>2</v>
      </c>
      <c r="F417" s="8"/>
      <c r="G417" s="8"/>
      <c r="H417" s="8"/>
      <c r="I417" s="8"/>
      <c r="J417" s="8"/>
      <c r="K417" s="8"/>
      <c r="L417" s="8" t="s">
        <v>26</v>
      </c>
      <c r="M417" s="9">
        <v>43862</v>
      </c>
      <c r="N417" s="9">
        <v>43862</v>
      </c>
      <c r="O417" s="20">
        <v>240505000</v>
      </c>
      <c r="P417" s="20"/>
      <c r="Q417" s="11"/>
      <c r="R417" s="11"/>
      <c r="S417" s="11"/>
      <c r="T417" s="11"/>
      <c r="U417" s="11"/>
      <c r="X417" s="22" t="e">
        <f>IF(B417="",VLOOKUP(A417,#REF!,2,FALSE),B417)</f>
        <v>#REF!</v>
      </c>
      <c r="Y417" s="22">
        <f t="shared" si="35"/>
        <v>2</v>
      </c>
      <c r="Z417" s="22">
        <f t="shared" si="36"/>
        <v>2</v>
      </c>
      <c r="AA417" s="22">
        <f t="shared" si="37"/>
        <v>2020</v>
      </c>
      <c r="AB417" s="22">
        <f t="shared" si="38"/>
        <v>2020</v>
      </c>
      <c r="AC417" s="22">
        <f t="shared" si="39"/>
        <v>2020</v>
      </c>
      <c r="AD417" s="25" t="e">
        <f>AND(ROUND(O417,2)=O417,ROUND(P417,2)=P417,OR(AND(O417&lt;&gt;0,L417="п"),AND(P417&lt;&gt;0,L417="ф")),ЕФОРМУЛА(X417),ЕФОРМУЛА(Y417),ЕФОРМУЛА(Z417),ЕФОРМУЛА(AA417),ЕФОРМУЛА(AB417),ЕФОРМУЛА(AC417),NOT(ЕФОРМУЛА(O417)),NOT(ЕФОРМУЛА(P417)),M417&lt;&gt;0,N417&lt;&gt;0,OR(YEAR(M417=#REF!),YEAR(M417=#REF!),YEAR(M417=#REF!)),OR(YEAR(N417=#REF!),YEAR(N417=#REF!),YEAR(N417=#REF!)),OR(AND(A417="20. Выдача займов по договору № 1 (в кэш-пул ПАО «Газпром»)",H417="КЭШ-ПУЛ"),AND(A417&lt;&gt;"20. Выдача займов по договору № 1 (в кэш-пул ПАО «Газпром»)",H417&lt;&gt;"КЭШ-ПУЛ")))</f>
        <v>#REF!</v>
      </c>
    </row>
    <row r="418" spans="1:30" ht="15" customHeight="1" x14ac:dyDescent="0.2">
      <c r="A418" s="8" t="s">
        <v>8</v>
      </c>
      <c r="B418" s="8"/>
      <c r="C418" s="2" t="s">
        <v>20</v>
      </c>
      <c r="D418" s="6"/>
      <c r="E418" s="7" t="s">
        <v>2</v>
      </c>
      <c r="F418" s="8"/>
      <c r="G418" s="8"/>
      <c r="H418" s="8"/>
      <c r="I418" s="8"/>
      <c r="J418" s="8"/>
      <c r="K418" s="8"/>
      <c r="L418" s="8" t="s">
        <v>26</v>
      </c>
      <c r="M418" s="9">
        <v>43862</v>
      </c>
      <c r="N418" s="9">
        <v>43862</v>
      </c>
      <c r="O418" s="20">
        <v>1681000</v>
      </c>
      <c r="P418" s="20"/>
      <c r="Q418" s="11"/>
      <c r="R418" s="11"/>
      <c r="S418" s="11"/>
      <c r="T418" s="11"/>
      <c r="U418" s="11"/>
      <c r="X418" s="22" t="e">
        <f>IF(B418="",VLOOKUP(A418,#REF!,2,FALSE),B418)</f>
        <v>#REF!</v>
      </c>
      <c r="Y418" s="22">
        <f t="shared" si="35"/>
        <v>2</v>
      </c>
      <c r="Z418" s="22">
        <f t="shared" si="36"/>
        <v>2</v>
      </c>
      <c r="AA418" s="22">
        <f t="shared" si="37"/>
        <v>2020</v>
      </c>
      <c r="AB418" s="22">
        <f t="shared" si="38"/>
        <v>2020</v>
      </c>
      <c r="AC418" s="22">
        <f t="shared" si="39"/>
        <v>2020</v>
      </c>
      <c r="AD418" s="25" t="e">
        <f>AND(ROUND(O418,2)=O418,ROUND(P418,2)=P418,OR(AND(O418&lt;&gt;0,L418="п"),AND(P418&lt;&gt;0,L418="ф")),ЕФОРМУЛА(X418),ЕФОРМУЛА(Y418),ЕФОРМУЛА(Z418),ЕФОРМУЛА(AA418),ЕФОРМУЛА(AB418),ЕФОРМУЛА(AC418),NOT(ЕФОРМУЛА(O418)),NOT(ЕФОРМУЛА(P418)),M418&lt;&gt;0,N418&lt;&gt;0,OR(YEAR(M418=#REF!),YEAR(M418=#REF!),YEAR(M418=#REF!)),OR(YEAR(N418=#REF!),YEAR(N418=#REF!),YEAR(N418=#REF!)),OR(AND(A418="20. Выдача займов по договору № 1 (в кэш-пул ПАО «Газпром»)",H418="КЭШ-ПУЛ"),AND(A418&lt;&gt;"20. Выдача займов по договору № 1 (в кэш-пул ПАО «Газпром»)",H418&lt;&gt;"КЭШ-ПУЛ")))</f>
        <v>#REF!</v>
      </c>
    </row>
    <row r="419" spans="1:30" ht="15" customHeight="1" x14ac:dyDescent="0.2">
      <c r="A419" s="8" t="s">
        <v>42</v>
      </c>
      <c r="B419" s="8"/>
      <c r="C419" s="2" t="s">
        <v>20</v>
      </c>
      <c r="D419" s="6"/>
      <c r="E419" s="7" t="s">
        <v>2</v>
      </c>
      <c r="F419" s="8"/>
      <c r="G419" s="8"/>
      <c r="H419" s="8"/>
      <c r="I419" s="8"/>
      <c r="J419" s="8"/>
      <c r="K419" s="8"/>
      <c r="L419" s="8" t="s">
        <v>26</v>
      </c>
      <c r="M419" s="9">
        <v>43862</v>
      </c>
      <c r="N419" s="9">
        <v>43862</v>
      </c>
      <c r="O419" s="20">
        <v>8257000</v>
      </c>
      <c r="P419" s="20"/>
      <c r="Q419" s="11" t="s">
        <v>134</v>
      </c>
      <c r="R419" s="11"/>
      <c r="S419" s="11"/>
      <c r="T419" s="11"/>
      <c r="U419" s="11"/>
      <c r="X419" s="22" t="e">
        <f>IF(B419="",VLOOKUP(A419,#REF!,2,FALSE),B419)</f>
        <v>#REF!</v>
      </c>
      <c r="Y419" s="22">
        <f t="shared" si="35"/>
        <v>2</v>
      </c>
      <c r="Z419" s="22">
        <f t="shared" si="36"/>
        <v>2</v>
      </c>
      <c r="AA419" s="22">
        <f t="shared" si="37"/>
        <v>2020</v>
      </c>
      <c r="AB419" s="22">
        <f t="shared" si="38"/>
        <v>2020</v>
      </c>
      <c r="AC419" s="22">
        <f t="shared" si="39"/>
        <v>2020</v>
      </c>
      <c r="AD419" s="25" t="e">
        <f>AND(ROUND(O419,2)=O419,ROUND(P419,2)=P419,OR(AND(O419&lt;&gt;0,L419="п"),AND(P419&lt;&gt;0,L419="ф")),ЕФОРМУЛА(X419),ЕФОРМУЛА(Y419),ЕФОРМУЛА(Z419),ЕФОРМУЛА(AA419),ЕФОРМУЛА(AB419),ЕФОРМУЛА(AC419),NOT(ЕФОРМУЛА(O419)),NOT(ЕФОРМУЛА(P419)),M419&lt;&gt;0,N419&lt;&gt;0,OR(YEAR(M419=#REF!),YEAR(M419=#REF!),YEAR(M419=#REF!)),OR(YEAR(N419=#REF!),YEAR(N419=#REF!),YEAR(N419=#REF!)),OR(AND(A419="20. Выдача займов по договору № 1 (в кэш-пул ПАО «Газпром»)",H419="КЭШ-ПУЛ"),AND(A419&lt;&gt;"20. Выдача займов по договору № 1 (в кэш-пул ПАО «Газпром»)",H419&lt;&gt;"КЭШ-ПУЛ")))</f>
        <v>#REF!</v>
      </c>
    </row>
    <row r="420" spans="1:30" ht="15" customHeight="1" x14ac:dyDescent="0.2">
      <c r="A420" s="8" t="s">
        <v>41</v>
      </c>
      <c r="B420" s="8"/>
      <c r="C420" s="2" t="s">
        <v>20</v>
      </c>
      <c r="D420" s="6"/>
      <c r="E420" s="7" t="s">
        <v>2</v>
      </c>
      <c r="F420" s="8"/>
      <c r="G420" s="8"/>
      <c r="H420" s="8"/>
      <c r="I420" s="8"/>
      <c r="J420" s="8"/>
      <c r="K420" s="8"/>
      <c r="L420" s="8" t="s">
        <v>26</v>
      </c>
      <c r="M420" s="9">
        <v>43862</v>
      </c>
      <c r="N420" s="9">
        <v>43862</v>
      </c>
      <c r="O420" s="20">
        <v>19275000</v>
      </c>
      <c r="P420" s="20"/>
      <c r="Q420" s="11" t="s">
        <v>135</v>
      </c>
      <c r="R420" s="11"/>
      <c r="S420" s="11"/>
      <c r="T420" s="11"/>
      <c r="U420" s="11"/>
      <c r="X420" s="22" t="e">
        <f>IF(B420="",VLOOKUP(A420,#REF!,2,FALSE),B420)</f>
        <v>#REF!</v>
      </c>
      <c r="Y420" s="22">
        <f t="shared" si="35"/>
        <v>2</v>
      </c>
      <c r="Z420" s="22">
        <f t="shared" si="36"/>
        <v>2</v>
      </c>
      <c r="AA420" s="22">
        <f t="shared" si="37"/>
        <v>2020</v>
      </c>
      <c r="AB420" s="22">
        <f t="shared" si="38"/>
        <v>2020</v>
      </c>
      <c r="AC420" s="22">
        <f t="shared" si="39"/>
        <v>2020</v>
      </c>
      <c r="AD420" s="25" t="e">
        <f>AND(ROUND(O420,2)=O420,ROUND(P420,2)=P420,OR(AND(O420&lt;&gt;0,L420="п"),AND(P420&lt;&gt;0,L420="ф")),ЕФОРМУЛА(X420),ЕФОРМУЛА(Y420),ЕФОРМУЛА(Z420),ЕФОРМУЛА(AA420),ЕФОРМУЛА(AB420),ЕФОРМУЛА(AC420),NOT(ЕФОРМУЛА(O420)),NOT(ЕФОРМУЛА(P420)),M420&lt;&gt;0,N420&lt;&gt;0,OR(YEAR(M420=#REF!),YEAR(M420=#REF!),YEAR(M420=#REF!)),OR(YEAR(N420=#REF!),YEAR(N420=#REF!),YEAR(N420=#REF!)),OR(AND(A420="20. Выдача займов по договору № 1 (в кэш-пул ПАО «Газпром»)",H420="КЭШ-ПУЛ"),AND(A420&lt;&gt;"20. Выдача займов по договору № 1 (в кэш-пул ПАО «Газпром»)",H420&lt;&gt;"КЭШ-ПУЛ")))</f>
        <v>#REF!</v>
      </c>
    </row>
    <row r="421" spans="1:30" ht="15" customHeight="1" x14ac:dyDescent="0.2">
      <c r="A421" s="8"/>
      <c r="B421" s="8" t="s">
        <v>9</v>
      </c>
      <c r="C421" s="2" t="s">
        <v>20</v>
      </c>
      <c r="D421" s="6"/>
      <c r="E421" s="7" t="s">
        <v>2</v>
      </c>
      <c r="F421" s="8"/>
      <c r="G421" s="8"/>
      <c r="H421" s="8"/>
      <c r="I421" s="8"/>
      <c r="J421" s="8"/>
      <c r="K421" s="8"/>
      <c r="L421" s="8" t="s">
        <v>26</v>
      </c>
      <c r="M421" s="9">
        <v>43862</v>
      </c>
      <c r="N421" s="9">
        <v>43862</v>
      </c>
      <c r="O421" s="20">
        <v>18272000</v>
      </c>
      <c r="P421" s="20"/>
      <c r="Q421" s="11"/>
      <c r="R421" s="11"/>
      <c r="S421" s="11"/>
      <c r="T421" s="11"/>
      <c r="U421" s="11"/>
      <c r="X421" s="22" t="str">
        <f>IF(B421="",VLOOKUP(A421,#REF!,2,FALSE),B421)</f>
        <v>12. Страхование</v>
      </c>
      <c r="Y421" s="22">
        <f t="shared" si="35"/>
        <v>2</v>
      </c>
      <c r="Z421" s="22">
        <f t="shared" si="36"/>
        <v>2</v>
      </c>
      <c r="AA421" s="22">
        <f t="shared" si="37"/>
        <v>2020</v>
      </c>
      <c r="AB421" s="22">
        <f t="shared" si="38"/>
        <v>2020</v>
      </c>
      <c r="AC421" s="22">
        <f t="shared" si="39"/>
        <v>2020</v>
      </c>
      <c r="AD421" s="25" t="e">
        <f>AND(ROUND(O421,2)=O421,ROUND(P421,2)=P421,OR(AND(O421&lt;&gt;0,L421="п"),AND(P421&lt;&gt;0,L421="ф")),ЕФОРМУЛА(X421),ЕФОРМУЛА(Y421),ЕФОРМУЛА(Z421),ЕФОРМУЛА(AA421),ЕФОРМУЛА(AB421),ЕФОРМУЛА(AC421),NOT(ЕФОРМУЛА(O421)),NOT(ЕФОРМУЛА(P421)),M421&lt;&gt;0,N421&lt;&gt;0,OR(YEAR(M421=#REF!),YEAR(M421=#REF!),YEAR(M421=#REF!)),OR(YEAR(N421=#REF!),YEAR(N421=#REF!),YEAR(N421=#REF!)),OR(AND(A421="20. Выдача займов по договору № 1 (в кэш-пул ПАО «Газпром»)",H421="КЭШ-ПУЛ"),AND(A421&lt;&gt;"20. Выдача займов по договору № 1 (в кэш-пул ПАО «Газпром»)",H421&lt;&gt;"КЭШ-ПУЛ")))</f>
        <v>#REF!</v>
      </c>
    </row>
    <row r="422" spans="1:30" ht="15" customHeight="1" x14ac:dyDescent="0.2">
      <c r="A422" s="30" t="s">
        <v>16</v>
      </c>
      <c r="B422" s="27"/>
      <c r="C422" s="2" t="s">
        <v>20</v>
      </c>
      <c r="D422" s="6"/>
      <c r="E422" s="7" t="s">
        <v>2</v>
      </c>
      <c r="F422" s="8"/>
      <c r="G422" s="8"/>
      <c r="H422" s="8"/>
      <c r="I422" s="8"/>
      <c r="J422" s="8"/>
      <c r="K422" s="8"/>
      <c r="L422" s="8" t="s">
        <v>27</v>
      </c>
      <c r="M422" s="9">
        <v>43862</v>
      </c>
      <c r="N422" s="9">
        <v>43862</v>
      </c>
      <c r="O422" s="34"/>
      <c r="P422" s="34">
        <v>260209000</v>
      </c>
      <c r="Q422" s="11"/>
      <c r="R422" s="11"/>
      <c r="S422" s="11"/>
      <c r="T422" s="11"/>
      <c r="U422" s="11"/>
      <c r="X422" s="22" t="e">
        <f>IF(B422="",VLOOKUP(A422,#REF!,2,FALSE),B422)</f>
        <v>#REF!</v>
      </c>
      <c r="Y422" s="22">
        <f t="shared" si="35"/>
        <v>2</v>
      </c>
      <c r="Z422" s="22">
        <f t="shared" si="36"/>
        <v>2</v>
      </c>
      <c r="AA422" s="22">
        <f t="shared" si="37"/>
        <v>2020</v>
      </c>
      <c r="AB422" s="22">
        <f t="shared" si="38"/>
        <v>2020</v>
      </c>
      <c r="AC422" s="22">
        <f t="shared" si="39"/>
        <v>2020</v>
      </c>
      <c r="AD422" s="25" t="e">
        <f>AND(ROUND(O422,2)=O422,ROUND(P422,2)=P422,OR(AND(O422&lt;&gt;0,L422="п"),AND(P422&lt;&gt;0,L422="ф")),ЕФОРМУЛА(X422),ЕФОРМУЛА(Y422),ЕФОРМУЛА(Z422),ЕФОРМУЛА(AA422),ЕФОРМУЛА(AB422),ЕФОРМУЛА(AC422),NOT(ЕФОРМУЛА(O422)),NOT(ЕФОРМУЛА(P422)),M422&lt;&gt;0,N422&lt;&gt;0,OR(YEAR(M422=#REF!),YEAR(M422=#REF!),YEAR(M422=#REF!)),OR(YEAR(N422=#REF!),YEAR(N422=#REF!),YEAR(N422=#REF!)),OR(AND(A422="20. Выдача займов по договору № 1 (в кэш-пул ПАО «Газпром»)",H422="КЭШ-ПУЛ"),AND(A422&lt;&gt;"20. Выдача займов по договору № 1 (в кэш-пул ПАО «Газпром»)",H422&lt;&gt;"КЭШ-ПУЛ")))</f>
        <v>#REF!</v>
      </c>
    </row>
    <row r="423" spans="1:30" ht="12.75" customHeight="1" x14ac:dyDescent="0.2">
      <c r="A423" s="30" t="s">
        <v>60</v>
      </c>
      <c r="B423" s="27"/>
      <c r="C423" s="2" t="s">
        <v>20</v>
      </c>
      <c r="D423" s="6"/>
      <c r="E423" s="7" t="s">
        <v>2</v>
      </c>
      <c r="F423" s="8"/>
      <c r="G423" s="8"/>
      <c r="H423" s="8"/>
      <c r="I423" s="8"/>
      <c r="J423" s="8"/>
      <c r="K423" s="8"/>
      <c r="L423" s="8" t="s">
        <v>27</v>
      </c>
      <c r="M423" s="9">
        <v>43862</v>
      </c>
      <c r="N423" s="9">
        <v>43862</v>
      </c>
      <c r="O423" s="34"/>
      <c r="P423" s="20">
        <v>2269000</v>
      </c>
      <c r="Q423" s="11"/>
      <c r="R423" s="11"/>
      <c r="S423" s="11"/>
      <c r="T423" s="11"/>
      <c r="U423" s="11"/>
      <c r="X423" s="22" t="e">
        <f>IF(B423="",VLOOKUP(A423,#REF!,2,FALSE),B423)</f>
        <v>#REF!</v>
      </c>
      <c r="Y423" s="22">
        <f t="shared" si="35"/>
        <v>2</v>
      </c>
      <c r="Z423" s="22">
        <f t="shared" si="36"/>
        <v>2</v>
      </c>
      <c r="AA423" s="22">
        <f t="shared" si="37"/>
        <v>2020</v>
      </c>
      <c r="AB423" s="22">
        <f t="shared" si="38"/>
        <v>2020</v>
      </c>
      <c r="AC423" s="22">
        <f t="shared" si="39"/>
        <v>2020</v>
      </c>
      <c r="AD423" s="25" t="e">
        <f>AND(ROUND(O423,2)=O423,ROUND(P423,2)=P423,OR(AND(O423&lt;&gt;0,L423="п"),AND(P423&lt;&gt;0,L423="ф")),ЕФОРМУЛА(X423),ЕФОРМУЛА(Y423),ЕФОРМУЛА(Z423),ЕФОРМУЛА(AA423),ЕФОРМУЛА(AB423),ЕФОРМУЛА(AC423),NOT(ЕФОРМУЛА(O423)),NOT(ЕФОРМУЛА(P423)),M423&lt;&gt;0,N423&lt;&gt;0,OR(YEAR(M423=#REF!),YEAR(M423=#REF!),YEAR(M423=#REF!)),OR(YEAR(N423=#REF!),YEAR(N423=#REF!),YEAR(N423=#REF!)),OR(AND(A423="20. Выдача займов по договору № 1 (в кэш-пул ПАО «Газпром»)",H423="КЭШ-ПУЛ"),AND(A423&lt;&gt;"20. Выдача займов по договору № 1 (в кэш-пул ПАО «Газпром»)",H423&lt;&gt;"КЭШ-ПУЛ")))</f>
        <v>#REF!</v>
      </c>
    </row>
    <row r="424" spans="1:30" ht="13.5" customHeight="1" x14ac:dyDescent="0.2">
      <c r="A424" s="30"/>
      <c r="B424" s="27" t="s">
        <v>45</v>
      </c>
      <c r="C424" s="2" t="s">
        <v>20</v>
      </c>
      <c r="D424" s="6"/>
      <c r="E424" s="7" t="s">
        <v>2</v>
      </c>
      <c r="F424" s="8"/>
      <c r="G424" s="8"/>
      <c r="H424" s="8"/>
      <c r="I424" s="8"/>
      <c r="J424" s="8"/>
      <c r="K424" s="8"/>
      <c r="L424" s="8" t="s">
        <v>27</v>
      </c>
      <c r="M424" s="9">
        <v>43862</v>
      </c>
      <c r="N424" s="9">
        <v>43862</v>
      </c>
      <c r="O424" s="34"/>
      <c r="P424" s="34">
        <v>1111000</v>
      </c>
      <c r="Q424" s="12"/>
      <c r="R424" s="12"/>
      <c r="S424" s="12"/>
      <c r="T424" s="12"/>
      <c r="U424" s="12"/>
      <c r="X424" s="22" t="str">
        <f>IF(B424="",VLOOKUP(A424,#REF!,2,FALSE),B424)</f>
        <v>10.2. Услуги авиатранспорта</v>
      </c>
      <c r="Y424" s="22">
        <f t="shared" si="35"/>
        <v>2</v>
      </c>
      <c r="Z424" s="22">
        <f t="shared" si="36"/>
        <v>2</v>
      </c>
      <c r="AA424" s="22">
        <f t="shared" si="37"/>
        <v>2020</v>
      </c>
      <c r="AB424" s="22">
        <f t="shared" si="38"/>
        <v>2020</v>
      </c>
      <c r="AC424" s="22">
        <f t="shared" si="39"/>
        <v>2020</v>
      </c>
      <c r="AD424" s="25" t="e">
        <f>AND(ROUND(O424,2)=O424,ROUND(P424,2)=P424,OR(AND(O424&lt;&gt;0,L424="п"),AND(P424&lt;&gt;0,L424="ф")),ЕФОРМУЛА(X424),ЕФОРМУЛА(Y424),ЕФОРМУЛА(Z424),ЕФОРМУЛА(AA424),ЕФОРМУЛА(AB424),ЕФОРМУЛА(AC424),NOT(ЕФОРМУЛА(O424)),NOT(ЕФОРМУЛА(P424)),M424&lt;&gt;0,N424&lt;&gt;0,OR(YEAR(M424=#REF!),YEAR(M424=#REF!),YEAR(M424=#REF!)),OR(YEAR(N424=#REF!),YEAR(N424=#REF!),YEAR(N424=#REF!)),OR(AND(A424="20. Выдача займов по договору № 1 (в кэш-пул ПАО «Газпром»)",H424="КЭШ-ПУЛ"),AND(A424&lt;&gt;"20. Выдача займов по договору № 1 (в кэш-пул ПАО «Газпром»)",H424&lt;&gt;"КЭШ-ПУЛ")))</f>
        <v>#REF!</v>
      </c>
    </row>
    <row r="425" spans="1:30" ht="12.75" customHeight="1" x14ac:dyDescent="0.2">
      <c r="A425" s="30" t="s">
        <v>12</v>
      </c>
      <c r="B425" s="27"/>
      <c r="C425" s="2" t="s">
        <v>20</v>
      </c>
      <c r="D425" s="6"/>
      <c r="E425" s="7" t="s">
        <v>2</v>
      </c>
      <c r="F425" s="8"/>
      <c r="G425" s="8"/>
      <c r="H425" s="8"/>
      <c r="I425" s="8"/>
      <c r="J425" s="8"/>
      <c r="K425" s="8"/>
      <c r="L425" s="8" t="s">
        <v>27</v>
      </c>
      <c r="M425" s="9">
        <v>43862</v>
      </c>
      <c r="N425" s="9">
        <v>43862</v>
      </c>
      <c r="O425" s="34"/>
      <c r="P425" s="34">
        <v>318447000</v>
      </c>
      <c r="Q425" s="10"/>
      <c r="R425" s="10"/>
      <c r="S425" s="10"/>
      <c r="T425" s="10"/>
      <c r="U425" s="10"/>
      <c r="X425" s="22" t="e">
        <f>IF(B425="",VLOOKUP(A425,#REF!,2,FALSE),B425)</f>
        <v>#REF!</v>
      </c>
      <c r="Y425" s="22">
        <f t="shared" si="35"/>
        <v>2</v>
      </c>
      <c r="Z425" s="22">
        <f t="shared" si="36"/>
        <v>2</v>
      </c>
      <c r="AA425" s="22">
        <f t="shared" si="37"/>
        <v>2020</v>
      </c>
      <c r="AB425" s="22">
        <f t="shared" si="38"/>
        <v>2020</v>
      </c>
      <c r="AC425" s="22">
        <f t="shared" si="39"/>
        <v>2020</v>
      </c>
      <c r="AD425" s="25" t="e">
        <f>AND(ROUND(O425,2)=O425,ROUND(P425,2)=P425,OR(AND(O425&lt;&gt;0,L425="п"),AND(P425&lt;&gt;0,L425="ф")),ЕФОРМУЛА(X425),ЕФОРМУЛА(Y425),ЕФОРМУЛА(Z425),ЕФОРМУЛА(AA425),ЕФОРМУЛА(AB425),ЕФОРМУЛА(AC425),NOT(ЕФОРМУЛА(O425)),NOT(ЕФОРМУЛА(P425)),M425&lt;&gt;0,N425&lt;&gt;0,OR(YEAR(M425=#REF!),YEAR(M425=#REF!),YEAR(M425=#REF!)),OR(YEAR(N425=#REF!),YEAR(N425=#REF!),YEAR(N425=#REF!)),OR(AND(A425="20. Выдача займов по договору № 1 (в кэш-пул ПАО «Газпром»)",H425="КЭШ-ПУЛ"),AND(A425&lt;&gt;"20. Выдача займов по договору № 1 (в кэш-пул ПАО «Газпром»)",H425&lt;&gt;"КЭШ-ПУЛ")))</f>
        <v>#REF!</v>
      </c>
    </row>
    <row r="426" spans="1:30" ht="12.75" customHeight="1" x14ac:dyDescent="0.2">
      <c r="A426" s="30" t="s">
        <v>63</v>
      </c>
      <c r="B426" s="27"/>
      <c r="C426" s="2" t="s">
        <v>20</v>
      </c>
      <c r="D426" s="6"/>
      <c r="E426" s="7" t="s">
        <v>2</v>
      </c>
      <c r="F426" s="8"/>
      <c r="G426" s="8"/>
      <c r="H426" s="8"/>
      <c r="I426" s="8"/>
      <c r="J426" s="8"/>
      <c r="K426" s="8"/>
      <c r="L426" s="8" t="s">
        <v>27</v>
      </c>
      <c r="M426" s="9">
        <v>43862</v>
      </c>
      <c r="N426" s="9">
        <v>43862</v>
      </c>
      <c r="O426" s="34"/>
      <c r="P426" s="34">
        <v>89259000</v>
      </c>
      <c r="Q426" s="10"/>
      <c r="R426" s="10"/>
      <c r="S426" s="10"/>
      <c r="T426" s="10"/>
      <c r="U426" s="10"/>
      <c r="X426" s="22" t="e">
        <f>IF(B426="",VLOOKUP(A426,#REF!,2,FALSE),B426)</f>
        <v>#REF!</v>
      </c>
      <c r="Y426" s="22">
        <f t="shared" si="35"/>
        <v>2</v>
      </c>
      <c r="Z426" s="22">
        <f t="shared" si="36"/>
        <v>2</v>
      </c>
      <c r="AA426" s="22">
        <f t="shared" si="37"/>
        <v>2020</v>
      </c>
      <c r="AB426" s="22">
        <f t="shared" si="38"/>
        <v>2020</v>
      </c>
      <c r="AC426" s="22">
        <f t="shared" si="39"/>
        <v>2020</v>
      </c>
      <c r="AD426" s="25" t="e">
        <f>AND(ROUND(O426,2)=O426,ROUND(P426,2)=P426,OR(AND(O426&lt;&gt;0,L426="п"),AND(P426&lt;&gt;0,L426="ф")),ЕФОРМУЛА(X426),ЕФОРМУЛА(Y426),ЕФОРМУЛА(Z426),ЕФОРМУЛА(AA426),ЕФОРМУЛА(AB426),ЕФОРМУЛА(AC426),NOT(ЕФОРМУЛА(O426)),NOT(ЕФОРМУЛА(P426)),M426&lt;&gt;0,N426&lt;&gt;0,OR(YEAR(M426=#REF!),YEAR(M426=#REF!),YEAR(M426=#REF!)),OR(YEAR(N426=#REF!),YEAR(N426=#REF!),YEAR(N426=#REF!)),OR(AND(A426="20. Выдача займов по договору № 1 (в кэш-пул ПАО «Газпром»)",H426="КЭШ-ПУЛ"),AND(A426&lt;&gt;"20. Выдача займов по договору № 1 (в кэш-пул ПАО «Газпром»)",H426&lt;&gt;"КЭШ-ПУЛ")))</f>
        <v>#REF!</v>
      </c>
    </row>
    <row r="427" spans="1:30" ht="13.5" customHeight="1" x14ac:dyDescent="0.2">
      <c r="A427" s="30"/>
      <c r="B427" s="27" t="s">
        <v>44</v>
      </c>
      <c r="C427" s="2" t="s">
        <v>20</v>
      </c>
      <c r="D427" s="6"/>
      <c r="E427" s="7" t="s">
        <v>2</v>
      </c>
      <c r="F427" s="8"/>
      <c r="G427" s="8"/>
      <c r="H427" s="8"/>
      <c r="I427" s="8"/>
      <c r="J427" s="8"/>
      <c r="K427" s="8"/>
      <c r="L427" s="8" t="s">
        <v>27</v>
      </c>
      <c r="M427" s="9">
        <v>43862</v>
      </c>
      <c r="N427" s="9">
        <v>43862</v>
      </c>
      <c r="O427" s="34"/>
      <c r="P427" s="34">
        <v>283000</v>
      </c>
      <c r="Q427" s="12"/>
      <c r="R427" s="12"/>
      <c r="S427" s="12"/>
      <c r="T427" s="12"/>
      <c r="U427" s="12"/>
      <c r="X427" s="22" t="str">
        <f>IF(B427="",VLOOKUP(A427,#REF!,2,FALSE),B427)</f>
        <v>10.1. Услуги автотранспорта</v>
      </c>
      <c r="Y427" s="22">
        <f t="shared" si="35"/>
        <v>2</v>
      </c>
      <c r="Z427" s="22">
        <f t="shared" si="36"/>
        <v>2</v>
      </c>
      <c r="AA427" s="22">
        <f t="shared" si="37"/>
        <v>2020</v>
      </c>
      <c r="AB427" s="22">
        <f t="shared" si="38"/>
        <v>2020</v>
      </c>
      <c r="AC427" s="22">
        <f t="shared" si="39"/>
        <v>2020</v>
      </c>
      <c r="AD427" s="25" t="e">
        <f>AND(ROUND(O427,2)=O427,ROUND(P427,2)=P427,OR(AND(O427&lt;&gt;0,L427="п"),AND(P427&lt;&gt;0,L427="ф")),ЕФОРМУЛА(X427),ЕФОРМУЛА(Y427),ЕФОРМУЛА(Z427),ЕФОРМУЛА(AA427),ЕФОРМУЛА(AB427),ЕФОРМУЛА(AC427),NOT(ЕФОРМУЛА(O427)),NOT(ЕФОРМУЛА(P427)),M427&lt;&gt;0,N427&lt;&gt;0,OR(YEAR(M427=#REF!),YEAR(M427=#REF!),YEAR(M427=#REF!)),OR(YEAR(N427=#REF!),YEAR(N427=#REF!),YEAR(N427=#REF!)),OR(AND(A427="20. Выдача займов по договору № 1 (в кэш-пул ПАО «Газпром»)",H427="КЭШ-ПУЛ"),AND(A427&lt;&gt;"20. Выдача займов по договору № 1 (в кэш-пул ПАО «Газпром»)",H427&lt;&gt;"КЭШ-ПУЛ")))</f>
        <v>#REF!</v>
      </c>
    </row>
    <row r="428" spans="1:30" ht="81" customHeight="1" x14ac:dyDescent="0.2">
      <c r="A428" s="33" t="s">
        <v>40</v>
      </c>
      <c r="B428" s="27" t="s">
        <v>13</v>
      </c>
      <c r="C428" s="2" t="s">
        <v>20</v>
      </c>
      <c r="D428" s="6"/>
      <c r="E428" s="7" t="s">
        <v>2</v>
      </c>
      <c r="F428" s="8"/>
      <c r="G428" s="8"/>
      <c r="H428" s="8"/>
      <c r="I428" s="8"/>
      <c r="J428" s="8"/>
      <c r="K428" s="8"/>
      <c r="L428" s="8" t="s">
        <v>27</v>
      </c>
      <c r="M428" s="9">
        <v>43862</v>
      </c>
      <c r="N428" s="9">
        <v>43862</v>
      </c>
      <c r="O428" s="34"/>
      <c r="P428" s="34">
        <v>60000</v>
      </c>
      <c r="Q428" s="12" t="s">
        <v>137</v>
      </c>
      <c r="R428" s="12"/>
      <c r="S428" s="12"/>
      <c r="T428" s="12"/>
      <c r="U428" s="12"/>
      <c r="X428" s="22" t="str">
        <f>IF(B428="",VLOOKUP(A428,#REF!,2,FALSE),B428)</f>
        <v>04. Капремонт внешними подрядчиками</v>
      </c>
      <c r="Y428" s="22">
        <f t="shared" si="35"/>
        <v>2</v>
      </c>
      <c r="Z428" s="22">
        <f t="shared" si="36"/>
        <v>2</v>
      </c>
      <c r="AA428" s="22">
        <f t="shared" si="37"/>
        <v>2020</v>
      </c>
      <c r="AB428" s="22">
        <f t="shared" si="38"/>
        <v>2020</v>
      </c>
      <c r="AC428" s="22">
        <f t="shared" si="39"/>
        <v>2020</v>
      </c>
      <c r="AD428" s="25" t="e">
        <f>AND(ROUND(O428,2)=O428,ROUND(P428,2)=P428,OR(AND(O428&lt;&gt;0,L428="п"),AND(P428&lt;&gt;0,L428="ф")),ЕФОРМУЛА(X428),ЕФОРМУЛА(Y428),ЕФОРМУЛА(Z428),ЕФОРМУЛА(AA428),ЕФОРМУЛА(AB428),ЕФОРМУЛА(AC428),NOT(ЕФОРМУЛА(O428)),NOT(ЕФОРМУЛА(P428)),M428&lt;&gt;0,N428&lt;&gt;0,OR(YEAR(M428=#REF!),YEAR(M428=#REF!),YEAR(M428=#REF!)),OR(YEAR(N428=#REF!),YEAR(N428=#REF!),YEAR(N428=#REF!)),OR(AND(A428="20. Выдача займов по договору № 1 (в кэш-пул ПАО «Газпром»)",H428="КЭШ-ПУЛ"),AND(A428&lt;&gt;"20. Выдача займов по договору № 1 (в кэш-пул ПАО «Газпром»)",H428&lt;&gt;"КЭШ-ПУЛ")))</f>
        <v>#REF!</v>
      </c>
    </row>
    <row r="429" spans="1:30" ht="12.75" customHeight="1" x14ac:dyDescent="0.2">
      <c r="A429" s="31" t="s">
        <v>59</v>
      </c>
      <c r="B429" s="8"/>
      <c r="C429" s="2" t="s">
        <v>20</v>
      </c>
      <c r="D429" s="6"/>
      <c r="E429" s="7" t="s">
        <v>2</v>
      </c>
      <c r="F429" s="8"/>
      <c r="G429" s="8"/>
      <c r="H429" s="8"/>
      <c r="I429" s="8"/>
      <c r="J429" s="8"/>
      <c r="K429" s="8"/>
      <c r="L429" s="8" t="s">
        <v>27</v>
      </c>
      <c r="M429" s="9">
        <v>43862</v>
      </c>
      <c r="N429" s="9">
        <v>43862</v>
      </c>
      <c r="O429" s="34"/>
      <c r="P429" s="34">
        <v>219393000</v>
      </c>
      <c r="Q429" s="11"/>
      <c r="R429" s="11"/>
      <c r="S429" s="11"/>
      <c r="T429" s="11"/>
      <c r="U429" s="11"/>
      <c r="X429" s="22" t="e">
        <f>IF(B429="",VLOOKUP(A429,#REF!,2,FALSE),B429)</f>
        <v>#REF!</v>
      </c>
      <c r="Y429" s="22">
        <f t="shared" si="35"/>
        <v>2</v>
      </c>
      <c r="Z429" s="22">
        <f t="shared" si="36"/>
        <v>2</v>
      </c>
      <c r="AA429" s="22">
        <f t="shared" si="37"/>
        <v>2020</v>
      </c>
      <c r="AB429" s="22">
        <f t="shared" si="38"/>
        <v>2020</v>
      </c>
      <c r="AC429" s="22">
        <f t="shared" si="39"/>
        <v>2020</v>
      </c>
      <c r="AD429" s="25" t="e">
        <f>AND(ROUND(O429,2)=O429,ROUND(P429,2)=P429,OR(AND(O429&lt;&gt;0,L429="п"),AND(P429&lt;&gt;0,L429="ф")),ЕФОРМУЛА(X429),ЕФОРМУЛА(Y429),ЕФОРМУЛА(Z429),ЕФОРМУЛА(AA429),ЕФОРМУЛА(AB429),ЕФОРМУЛА(AC429),NOT(ЕФОРМУЛА(O429)),NOT(ЕФОРМУЛА(P429)),M429&lt;&gt;0,N429&lt;&gt;0,OR(YEAR(M429=#REF!),YEAR(M429=#REF!),YEAR(M429=#REF!)),OR(YEAR(N429=#REF!),YEAR(N429=#REF!),YEAR(N429=#REF!)),OR(AND(A429="20. Выдача займов по договору № 1 (в кэш-пул ПАО «Газпром»)",H429="КЭШ-ПУЛ"),AND(A429&lt;&gt;"20. Выдача займов по договору № 1 (в кэш-пул ПАО «Газпром»)",H429&lt;&gt;"КЭШ-ПУЛ")))</f>
        <v>#REF!</v>
      </c>
    </row>
    <row r="430" spans="1:30" ht="12.75" customHeight="1" x14ac:dyDescent="0.2">
      <c r="A430" s="31" t="s">
        <v>8</v>
      </c>
      <c r="B430" s="8"/>
      <c r="C430" s="2" t="s">
        <v>20</v>
      </c>
      <c r="D430" s="6"/>
      <c r="E430" s="7" t="s">
        <v>2</v>
      </c>
      <c r="F430" s="8"/>
      <c r="G430" s="8"/>
      <c r="H430" s="8"/>
      <c r="I430" s="8"/>
      <c r="J430" s="8"/>
      <c r="K430" s="8"/>
      <c r="L430" s="8" t="s">
        <v>27</v>
      </c>
      <c r="M430" s="9">
        <v>43862</v>
      </c>
      <c r="N430" s="9">
        <v>43862</v>
      </c>
      <c r="O430" s="34"/>
      <c r="P430" s="34">
        <v>1058000</v>
      </c>
      <c r="Q430" s="11"/>
      <c r="R430" s="11"/>
      <c r="S430" s="11"/>
      <c r="T430" s="11"/>
      <c r="U430" s="11"/>
      <c r="X430" s="22" t="e">
        <f>IF(B430="",VLOOKUP(A430,#REF!,2,FALSE),B430)</f>
        <v>#REF!</v>
      </c>
      <c r="Y430" s="22">
        <f t="shared" si="35"/>
        <v>2</v>
      </c>
      <c r="Z430" s="22">
        <f t="shared" si="36"/>
        <v>2</v>
      </c>
      <c r="AA430" s="22">
        <f t="shared" si="37"/>
        <v>2020</v>
      </c>
      <c r="AB430" s="22">
        <f t="shared" si="38"/>
        <v>2020</v>
      </c>
      <c r="AC430" s="22">
        <f t="shared" si="39"/>
        <v>2020</v>
      </c>
      <c r="AD430" s="25" t="e">
        <f>AND(ROUND(O430,2)=O430,ROUND(P430,2)=P430,OR(AND(O430&lt;&gt;0,L430="п"),AND(P430&lt;&gt;0,L430="ф")),ЕФОРМУЛА(X430),ЕФОРМУЛА(Y430),ЕФОРМУЛА(Z430),ЕФОРМУЛА(AA430),ЕФОРМУЛА(AB430),ЕФОРМУЛА(AC430),NOT(ЕФОРМУЛА(O430)),NOT(ЕФОРМУЛА(P430)),M430&lt;&gt;0,N430&lt;&gt;0,OR(YEAR(M430=#REF!),YEAR(M430=#REF!),YEAR(M430=#REF!)),OR(YEAR(N430=#REF!),YEAR(N430=#REF!),YEAR(N430=#REF!)),OR(AND(A430="20. Выдача займов по договору № 1 (в кэш-пул ПАО «Газпром»)",H430="КЭШ-ПУЛ"),AND(A430&lt;&gt;"20. Выдача займов по договору № 1 (в кэш-пул ПАО «Газпром»)",H430&lt;&gt;"КЭШ-ПУЛ")))</f>
        <v>#REF!</v>
      </c>
    </row>
    <row r="431" spans="1:30" ht="12.75" customHeight="1" x14ac:dyDescent="0.2">
      <c r="A431" s="31" t="s">
        <v>42</v>
      </c>
      <c r="B431" s="8"/>
      <c r="C431" s="2" t="s">
        <v>20</v>
      </c>
      <c r="D431" s="6"/>
      <c r="E431" s="7" t="s">
        <v>2</v>
      </c>
      <c r="F431" s="8"/>
      <c r="G431" s="8"/>
      <c r="H431" s="8"/>
      <c r="I431" s="8"/>
      <c r="J431" s="8"/>
      <c r="K431" s="8"/>
      <c r="L431" s="8" t="s">
        <v>27</v>
      </c>
      <c r="M431" s="9">
        <v>43862</v>
      </c>
      <c r="N431" s="9">
        <v>43862</v>
      </c>
      <c r="O431" s="34"/>
      <c r="P431" s="34">
        <v>12593000</v>
      </c>
      <c r="Q431" s="11"/>
      <c r="R431" s="11"/>
      <c r="S431" s="11"/>
      <c r="T431" s="11"/>
      <c r="U431" s="11"/>
      <c r="X431" s="22" t="e">
        <f>IF(B431="",VLOOKUP(A431,#REF!,2,FALSE),B431)</f>
        <v>#REF!</v>
      </c>
      <c r="Y431" s="22">
        <f t="shared" si="35"/>
        <v>2</v>
      </c>
      <c r="Z431" s="22">
        <f t="shared" si="36"/>
        <v>2</v>
      </c>
      <c r="AA431" s="22">
        <f t="shared" si="37"/>
        <v>2020</v>
      </c>
      <c r="AB431" s="22">
        <f t="shared" si="38"/>
        <v>2020</v>
      </c>
      <c r="AC431" s="22">
        <f t="shared" si="39"/>
        <v>2020</v>
      </c>
      <c r="AD431" s="25" t="e">
        <f>AND(ROUND(O431,2)=O431,ROUND(P431,2)=P431,OR(AND(O431&lt;&gt;0,L431="п"),AND(P431&lt;&gt;0,L431="ф")),ЕФОРМУЛА(X431),ЕФОРМУЛА(Y431),ЕФОРМУЛА(Z431),ЕФОРМУЛА(AA431),ЕФОРМУЛА(AB431),ЕФОРМУЛА(AC431),NOT(ЕФОРМУЛА(O431)),NOT(ЕФОРМУЛА(P431)),M431&lt;&gt;0,N431&lt;&gt;0,OR(YEAR(M431=#REF!),YEAR(M431=#REF!),YEAR(M431=#REF!)),OR(YEAR(N431=#REF!),YEAR(N431=#REF!),YEAR(N431=#REF!)),OR(AND(A431="20. Выдача займов по договору № 1 (в кэш-пул ПАО «Газпром»)",H431="КЭШ-ПУЛ"),AND(A431&lt;&gt;"20. Выдача займов по договору № 1 (в кэш-пул ПАО «Газпром»)",H431&lt;&gt;"КЭШ-ПУЛ")))</f>
        <v>#REF!</v>
      </c>
    </row>
    <row r="432" spans="1:30" ht="12.75" customHeight="1" x14ac:dyDescent="0.2">
      <c r="A432" s="31" t="s">
        <v>41</v>
      </c>
      <c r="B432" s="8"/>
      <c r="C432" s="2" t="s">
        <v>20</v>
      </c>
      <c r="D432" s="6"/>
      <c r="E432" s="7" t="s">
        <v>2</v>
      </c>
      <c r="F432" s="8"/>
      <c r="G432" s="8"/>
      <c r="H432" s="8"/>
      <c r="I432" s="8"/>
      <c r="J432" s="8"/>
      <c r="K432" s="8"/>
      <c r="L432" s="8" t="s">
        <v>27</v>
      </c>
      <c r="M432" s="9">
        <v>43862</v>
      </c>
      <c r="N432" s="9">
        <v>43862</v>
      </c>
      <c r="O432" s="34"/>
      <c r="P432" s="34">
        <v>23319000</v>
      </c>
      <c r="Q432" s="11"/>
      <c r="R432" s="11"/>
      <c r="S432" s="11"/>
      <c r="T432" s="11"/>
      <c r="U432" s="11"/>
      <c r="X432" s="22" t="e">
        <f>IF(B432="",VLOOKUP(A432,#REF!,2,FALSE),B432)</f>
        <v>#REF!</v>
      </c>
      <c r="Y432" s="22">
        <f t="shared" si="35"/>
        <v>2</v>
      </c>
      <c r="Z432" s="22">
        <f t="shared" si="36"/>
        <v>2</v>
      </c>
      <c r="AA432" s="22">
        <f t="shared" si="37"/>
        <v>2020</v>
      </c>
      <c r="AB432" s="22">
        <f t="shared" si="38"/>
        <v>2020</v>
      </c>
      <c r="AC432" s="22">
        <f t="shared" si="39"/>
        <v>2020</v>
      </c>
      <c r="AD432" s="25" t="e">
        <f>AND(ROUND(O432,2)=O432,ROUND(P432,2)=P432,OR(AND(O432&lt;&gt;0,L432="п"),AND(P432&lt;&gt;0,L432="ф")),ЕФОРМУЛА(X432),ЕФОРМУЛА(Y432),ЕФОРМУЛА(Z432),ЕФОРМУЛА(AA432),ЕФОРМУЛА(AB432),ЕФОРМУЛА(AC432),NOT(ЕФОРМУЛА(O432)),NOT(ЕФОРМУЛА(P432)),M432&lt;&gt;0,N432&lt;&gt;0,OR(YEAR(M432=#REF!),YEAR(M432=#REF!),YEAR(M432=#REF!)),OR(YEAR(N432=#REF!),YEAR(N432=#REF!),YEAR(N432=#REF!)),OR(AND(A432="20. Выдача займов по договору № 1 (в кэш-пул ПАО «Газпром»)",H432="КЭШ-ПУЛ"),AND(A432&lt;&gt;"20. Выдача займов по договору № 1 (в кэш-пул ПАО «Газпром»)",H432&lt;&gt;"КЭШ-ПУЛ")))</f>
        <v>#REF!</v>
      </c>
    </row>
    <row r="433" spans="1:32" ht="25.5" customHeight="1" x14ac:dyDescent="0.2">
      <c r="A433" s="31"/>
      <c r="B433" s="8" t="s">
        <v>9</v>
      </c>
      <c r="C433" s="2" t="s">
        <v>20</v>
      </c>
      <c r="D433" s="6"/>
      <c r="E433" s="7" t="s">
        <v>2</v>
      </c>
      <c r="F433" s="8"/>
      <c r="G433" s="8"/>
      <c r="H433" s="8"/>
      <c r="I433" s="8"/>
      <c r="J433" s="8"/>
      <c r="K433" s="8"/>
      <c r="L433" s="8" t="s">
        <v>27</v>
      </c>
      <c r="M433" s="9">
        <v>43862</v>
      </c>
      <c r="N433" s="9">
        <v>43862</v>
      </c>
      <c r="O433" s="34"/>
      <c r="P433" s="34">
        <v>15646000</v>
      </c>
      <c r="Q433" s="11"/>
      <c r="R433" s="11"/>
      <c r="S433" s="11"/>
      <c r="T433" s="11"/>
      <c r="U433" s="11"/>
      <c r="X433" s="22" t="str">
        <f>IF(B433="",VLOOKUP(A433,#REF!,2,FALSE),B433)</f>
        <v>12. Страхование</v>
      </c>
      <c r="Y433" s="22">
        <f t="shared" si="35"/>
        <v>2</v>
      </c>
      <c r="Z433" s="22">
        <f t="shared" si="36"/>
        <v>2</v>
      </c>
      <c r="AA433" s="22">
        <f t="shared" si="37"/>
        <v>2020</v>
      </c>
      <c r="AB433" s="22">
        <f t="shared" si="38"/>
        <v>2020</v>
      </c>
      <c r="AC433" s="22">
        <f t="shared" si="39"/>
        <v>2020</v>
      </c>
      <c r="AD433" s="25" t="e">
        <f>AND(ROUND(O433,2)=O433,ROUND(P433,2)=P433,OR(AND(O433&lt;&gt;0,L433="п"),AND(P433&lt;&gt;0,L433="ф")),ЕФОРМУЛА(X433),ЕФОРМУЛА(Y433),ЕФОРМУЛА(Z433),ЕФОРМУЛА(AA433),ЕФОРМУЛА(AB433),ЕФОРМУЛА(AC433),NOT(ЕФОРМУЛА(O433)),NOT(ЕФОРМУЛА(P433)),M433&lt;&gt;0,N433&lt;&gt;0,OR(YEAR(M433=#REF!),YEAR(M433=#REF!),YEAR(M433=#REF!)),OR(YEAR(N433=#REF!),YEAR(N433=#REF!),YEAR(N433=#REF!)),OR(AND(A433="20. Выдача займов по договору № 1 (в кэш-пул ПАО «Газпром»)",H433="КЭШ-ПУЛ"),AND(A433&lt;&gt;"20. Выдача займов по договору № 1 (в кэш-пул ПАО «Газпром»)",H433&lt;&gt;"КЭШ-ПУЛ")))</f>
        <v>#REF!</v>
      </c>
    </row>
    <row r="434" spans="1:32" ht="25.5" customHeight="1" x14ac:dyDescent="0.2">
      <c r="A434" s="2" t="s">
        <v>48</v>
      </c>
      <c r="C434" s="2" t="s">
        <v>20</v>
      </c>
      <c r="E434" s="7" t="s">
        <v>2</v>
      </c>
      <c r="L434" s="8" t="s">
        <v>26</v>
      </c>
      <c r="M434" s="9">
        <v>43862</v>
      </c>
      <c r="N434" s="9">
        <v>43862</v>
      </c>
      <c r="O434" s="21">
        <v>118000</v>
      </c>
      <c r="Q434" s="32" t="s">
        <v>136</v>
      </c>
      <c r="R434" s="32"/>
      <c r="S434" s="32"/>
      <c r="T434" s="32"/>
      <c r="U434" s="32"/>
      <c r="X434" s="22" t="e">
        <f>IF(B434="",VLOOKUP(A434,#REF!,2,FALSE),B434)</f>
        <v>#REF!</v>
      </c>
      <c r="Y434" s="22">
        <f t="shared" si="35"/>
        <v>2</v>
      </c>
      <c r="Z434" s="22">
        <f t="shared" si="36"/>
        <v>2</v>
      </c>
      <c r="AA434" s="22">
        <f t="shared" si="37"/>
        <v>2020</v>
      </c>
      <c r="AB434" s="22">
        <f t="shared" si="38"/>
        <v>2020</v>
      </c>
      <c r="AC434" s="22">
        <f t="shared" si="39"/>
        <v>2020</v>
      </c>
      <c r="AD434" s="25" t="e">
        <f>AND(ROUND(O434,2)=O434,ROUND(P434,2)=P434,OR(AND(O434&lt;&gt;0,L434="п"),AND(P434&lt;&gt;0,L434="ф")),ЕФОРМУЛА(X434),ЕФОРМУЛА(Y434),ЕФОРМУЛА(Z434),ЕФОРМУЛА(AA434),ЕФОРМУЛА(AB434),ЕФОРМУЛА(AC434),NOT(ЕФОРМУЛА(O434)),NOT(ЕФОРМУЛА(P434)),M434&lt;&gt;0,N434&lt;&gt;0,OR(YEAR(M434=#REF!),YEAR(M434=#REF!),YEAR(M434=#REF!)),OR(YEAR(N434=#REF!),YEAR(N434=#REF!),YEAR(N434=#REF!)),OR(AND(A434="20. Выдача займов по договору № 1 (в кэш-пул ПАО «Газпром»)",H434="КЭШ-ПУЛ"),AND(A434&lt;&gt;"20. Выдача займов по договору № 1 (в кэш-пул ПАО «Газпром»)",H434&lt;&gt;"КЭШ-ПУЛ")))</f>
        <v>#REF!</v>
      </c>
    </row>
    <row r="435" spans="1:32" ht="25.5" customHeight="1" x14ac:dyDescent="0.2">
      <c r="A435" s="2" t="s">
        <v>48</v>
      </c>
      <c r="C435" s="2" t="s">
        <v>20</v>
      </c>
      <c r="E435" s="7" t="s">
        <v>2</v>
      </c>
      <c r="L435" s="8" t="s">
        <v>27</v>
      </c>
      <c r="M435" s="9">
        <v>43862</v>
      </c>
      <c r="N435" s="9">
        <v>43862</v>
      </c>
      <c r="O435" s="35"/>
      <c r="P435" s="35">
        <v>2666000</v>
      </c>
      <c r="Q435" s="32" t="s">
        <v>136</v>
      </c>
      <c r="R435" s="32"/>
      <c r="S435" s="32"/>
      <c r="T435" s="32"/>
      <c r="U435" s="32"/>
      <c r="X435" s="22" t="e">
        <f>IF(B435="",VLOOKUP(A435,#REF!,2,FALSE),B435)</f>
        <v>#REF!</v>
      </c>
      <c r="Y435" s="22">
        <f t="shared" si="35"/>
        <v>2</v>
      </c>
      <c r="Z435" s="22">
        <f t="shared" si="36"/>
        <v>2</v>
      </c>
      <c r="AA435" s="22">
        <f t="shared" si="37"/>
        <v>2020</v>
      </c>
      <c r="AB435" s="22">
        <f t="shared" si="38"/>
        <v>2020</v>
      </c>
      <c r="AC435" s="22">
        <f t="shared" si="39"/>
        <v>2020</v>
      </c>
      <c r="AD435" s="25" t="e">
        <f>AND(ROUND(O435,2)=O435,ROUND(P435,2)=P435,OR(AND(O435&lt;&gt;0,L435="п"),AND(P435&lt;&gt;0,L435="ф")),ЕФОРМУЛА(X435),ЕФОРМУЛА(Y435),ЕФОРМУЛА(Z435),ЕФОРМУЛА(AA435),ЕФОРМУЛА(AB435),ЕФОРМУЛА(AC435),NOT(ЕФОРМУЛА(O435)),NOT(ЕФОРМУЛА(P435)),M435&lt;&gt;0,N435&lt;&gt;0,OR(YEAR(M435=#REF!),YEAR(M435=#REF!),YEAR(M435=#REF!)),OR(YEAR(N435=#REF!),YEAR(N435=#REF!),YEAR(N435=#REF!)),OR(AND(A435="20. Выдача займов по договору № 1 (в кэш-пул ПАО «Газпром»)",H435="КЭШ-ПУЛ"),AND(A435&lt;&gt;"20. Выдача займов по договору № 1 (в кэш-пул ПАО «Газпром»)",H435&lt;&gt;"КЭШ-ПУЛ")))</f>
        <v>#REF!</v>
      </c>
    </row>
    <row r="436" spans="1:32" ht="12.75" customHeight="1" x14ac:dyDescent="0.2">
      <c r="A436" s="2" t="s">
        <v>50</v>
      </c>
      <c r="C436" s="2" t="s">
        <v>20</v>
      </c>
      <c r="E436" s="7" t="s">
        <v>2</v>
      </c>
      <c r="L436" s="8" t="s">
        <v>26</v>
      </c>
      <c r="M436" s="9">
        <v>43862</v>
      </c>
      <c r="N436" s="9">
        <v>43862</v>
      </c>
      <c r="O436" s="21">
        <v>2633000</v>
      </c>
      <c r="X436" s="22" t="e">
        <f>IF(B436="",VLOOKUP(A436,#REF!,2,FALSE),B436)</f>
        <v>#REF!</v>
      </c>
      <c r="Y436" s="22">
        <f t="shared" si="35"/>
        <v>2</v>
      </c>
      <c r="Z436" s="22">
        <f t="shared" si="36"/>
        <v>2</v>
      </c>
      <c r="AA436" s="22">
        <f t="shared" si="37"/>
        <v>2020</v>
      </c>
      <c r="AB436" s="22">
        <f t="shared" si="38"/>
        <v>2020</v>
      </c>
      <c r="AC436" s="22">
        <f t="shared" si="39"/>
        <v>2020</v>
      </c>
      <c r="AD436" s="25" t="e">
        <f>AND(ROUND(O436,2)=O436,ROUND(P436,2)=P436,OR(AND(O436&lt;&gt;0,L436="п"),AND(P436&lt;&gt;0,L436="ф")),ЕФОРМУЛА(X436),ЕФОРМУЛА(Y436),ЕФОРМУЛА(Z436),ЕФОРМУЛА(AA436),ЕФОРМУЛА(AB436),ЕФОРМУЛА(AC436),NOT(ЕФОРМУЛА(O436)),NOT(ЕФОРМУЛА(P436)),M436&lt;&gt;0,N436&lt;&gt;0,OR(YEAR(M436=#REF!),YEAR(M436=#REF!),YEAR(M436=#REF!)),OR(YEAR(N436=#REF!),YEAR(N436=#REF!),YEAR(N436=#REF!)),OR(AND(A436="20. Выдача займов по договору № 1 (в кэш-пул ПАО «Газпром»)",H436="КЭШ-ПУЛ"),AND(A436&lt;&gt;"20. Выдача займов по договору № 1 (в кэш-пул ПАО «Газпром»)",H436&lt;&gt;"КЭШ-ПУЛ")))</f>
        <v>#REF!</v>
      </c>
    </row>
    <row r="437" spans="1:32" ht="12.75" customHeight="1" x14ac:dyDescent="0.2">
      <c r="A437" s="2" t="s">
        <v>50</v>
      </c>
      <c r="C437" s="2" t="s">
        <v>20</v>
      </c>
      <c r="E437" s="7" t="s">
        <v>2</v>
      </c>
      <c r="L437" s="8" t="s">
        <v>27</v>
      </c>
      <c r="M437" s="9">
        <v>43862</v>
      </c>
      <c r="N437" s="9">
        <v>43862</v>
      </c>
      <c r="O437" s="35"/>
      <c r="P437" s="35">
        <v>1937000</v>
      </c>
      <c r="X437" s="22" t="e">
        <f>IF(B437="",VLOOKUP(A437,#REF!,2,FALSE),B437)</f>
        <v>#REF!</v>
      </c>
      <c r="Y437" s="22">
        <f t="shared" si="35"/>
        <v>2</v>
      </c>
      <c r="Z437" s="22">
        <f t="shared" si="36"/>
        <v>2</v>
      </c>
      <c r="AA437" s="22">
        <f t="shared" si="37"/>
        <v>2020</v>
      </c>
      <c r="AB437" s="22">
        <f t="shared" si="38"/>
        <v>2020</v>
      </c>
      <c r="AC437" s="22">
        <f t="shared" si="39"/>
        <v>2020</v>
      </c>
      <c r="AD437" s="25" t="e">
        <f>AND(ROUND(O437,2)=O437,ROUND(P437,2)=P437,OR(AND(O437&lt;&gt;0,L437="п"),AND(P437&lt;&gt;0,L437="ф")),ЕФОРМУЛА(X437),ЕФОРМУЛА(Y437),ЕФОРМУЛА(Z437),ЕФОРМУЛА(AA437),ЕФОРМУЛА(AB437),ЕФОРМУЛА(AC437),NOT(ЕФОРМУЛА(O437)),NOT(ЕФОРМУЛА(P437)),M437&lt;&gt;0,N437&lt;&gt;0,OR(YEAR(M437=#REF!),YEAR(M437=#REF!),YEAR(M437=#REF!)),OR(YEAR(N437=#REF!),YEAR(N437=#REF!),YEAR(N437=#REF!)),OR(AND(A437="20. Выдача займов по договору № 1 (в кэш-пул ПАО «Газпром»)",H437="КЭШ-ПУЛ"),AND(A437&lt;&gt;"20. Выдача займов по договору № 1 (в кэш-пул ПАО «Газпром»)",H437&lt;&gt;"КЭШ-ПУЛ")))</f>
        <v>#REF!</v>
      </c>
    </row>
    <row r="438" spans="1:32" ht="12.75" customHeight="1" x14ac:dyDescent="0.2">
      <c r="A438" s="2" t="s">
        <v>52</v>
      </c>
      <c r="C438" s="2" t="s">
        <v>20</v>
      </c>
      <c r="E438" s="7" t="s">
        <v>2</v>
      </c>
      <c r="L438" s="8" t="s">
        <v>26</v>
      </c>
      <c r="M438" s="9">
        <v>43862</v>
      </c>
      <c r="N438" s="9">
        <v>43862</v>
      </c>
      <c r="O438" s="21">
        <v>55342000</v>
      </c>
      <c r="Q438" s="13" t="s">
        <v>138</v>
      </c>
      <c r="X438" s="22" t="e">
        <f>IF(B438="",VLOOKUP(A438,#REF!,2,FALSE),B438)</f>
        <v>#REF!</v>
      </c>
      <c r="Y438" s="22">
        <f t="shared" si="35"/>
        <v>2</v>
      </c>
      <c r="Z438" s="22">
        <f t="shared" si="36"/>
        <v>2</v>
      </c>
      <c r="AA438" s="22">
        <f t="shared" si="37"/>
        <v>2020</v>
      </c>
      <c r="AB438" s="22">
        <f t="shared" si="38"/>
        <v>2020</v>
      </c>
      <c r="AC438" s="22">
        <f t="shared" si="39"/>
        <v>2020</v>
      </c>
      <c r="AD438" s="25" t="e">
        <f>AND(ROUND(O438,2)=O438,ROUND(P438,2)=P438,OR(AND(O438&lt;&gt;0,L438="п"),AND(P438&lt;&gt;0,L438="ф")),ЕФОРМУЛА(X438),ЕФОРМУЛА(Y438),ЕФОРМУЛА(Z438),ЕФОРМУЛА(AA438),ЕФОРМУЛА(AB438),ЕФОРМУЛА(AC438),NOT(ЕФОРМУЛА(O438)),NOT(ЕФОРМУЛА(P438)),M438&lt;&gt;0,N438&lt;&gt;0,OR(YEAR(M438=#REF!),YEAR(M438=#REF!),YEAR(M438=#REF!)),OR(YEAR(N438=#REF!),YEAR(N438=#REF!),YEAR(N438=#REF!)),OR(AND(A438="20. Выдача займов по договору № 1 (в кэш-пул ПАО «Газпром»)",H438="КЭШ-ПУЛ"),AND(A438&lt;&gt;"20. Выдача займов по договору № 1 (в кэш-пул ПАО «Газпром»)",H438&lt;&gt;"КЭШ-ПУЛ")))</f>
        <v>#REF!</v>
      </c>
    </row>
    <row r="439" spans="1:32" ht="12.75" customHeight="1" x14ac:dyDescent="0.2">
      <c r="A439" s="2" t="s">
        <v>52</v>
      </c>
      <c r="C439" s="2" t="s">
        <v>20</v>
      </c>
      <c r="E439" s="7" t="s">
        <v>2</v>
      </c>
      <c r="L439" s="8" t="s">
        <v>27</v>
      </c>
      <c r="M439" s="9">
        <v>43862</v>
      </c>
      <c r="N439" s="9">
        <v>43862</v>
      </c>
      <c r="P439" s="21">
        <v>34123000</v>
      </c>
      <c r="Q439" s="13" t="s">
        <v>138</v>
      </c>
      <c r="X439" s="22" t="e">
        <f>IF(B439="",VLOOKUP(A439,#REF!,2,FALSE),B439)</f>
        <v>#REF!</v>
      </c>
      <c r="Y439" s="22">
        <f t="shared" si="35"/>
        <v>2</v>
      </c>
      <c r="Z439" s="22">
        <f t="shared" si="36"/>
        <v>2</v>
      </c>
      <c r="AA439" s="22">
        <f t="shared" si="37"/>
        <v>2020</v>
      </c>
      <c r="AB439" s="22">
        <f t="shared" si="38"/>
        <v>2020</v>
      </c>
      <c r="AC439" s="22">
        <f t="shared" si="39"/>
        <v>2020</v>
      </c>
      <c r="AD439" s="25" t="e">
        <f>AND(ROUND(O439,2)=O439,ROUND(P439,2)=P439,OR(AND(O439&lt;&gt;0,L439="п"),AND(P439&lt;&gt;0,L439="ф")),ЕФОРМУЛА(X439),ЕФОРМУЛА(Y439),ЕФОРМУЛА(Z439),ЕФОРМУЛА(AA439),ЕФОРМУЛА(AB439),ЕФОРМУЛА(AC439),NOT(ЕФОРМУЛА(O439)),NOT(ЕФОРМУЛА(P439)),M439&lt;&gt;0,N439&lt;&gt;0,OR(YEAR(M439=#REF!),YEAR(M439=#REF!),YEAR(M439=#REF!)),OR(YEAR(N439=#REF!),YEAR(N439=#REF!),YEAR(N439=#REF!)),OR(AND(A439="20. Выдача займов по договору № 1 (в кэш-пул ПАО «Газпром»)",H439="КЭШ-ПУЛ"),AND(A439&lt;&gt;"20. Выдача займов по договору № 1 (в кэш-пул ПАО «Газпром»)",H439&lt;&gt;"КЭШ-ПУЛ")))</f>
        <v>#REF!</v>
      </c>
    </row>
    <row r="440" spans="1:32" ht="12.6" customHeight="1" x14ac:dyDescent="0.2">
      <c r="A440" s="8" t="s">
        <v>64</v>
      </c>
      <c r="B440" s="8"/>
      <c r="C440" s="2" t="s">
        <v>19</v>
      </c>
      <c r="D440" s="6" t="s">
        <v>3</v>
      </c>
      <c r="E440" s="7" t="s">
        <v>1</v>
      </c>
      <c r="F440" s="8"/>
      <c r="G440" s="8"/>
      <c r="H440" s="8"/>
      <c r="I440" s="8"/>
      <c r="J440" s="8"/>
      <c r="K440" s="8"/>
      <c r="L440" s="8" t="s">
        <v>26</v>
      </c>
      <c r="M440" s="9">
        <v>43861</v>
      </c>
      <c r="N440" s="9">
        <v>43861</v>
      </c>
      <c r="O440" s="20">
        <v>1970000</v>
      </c>
      <c r="P440" s="20"/>
      <c r="Q440" s="29"/>
      <c r="R440" s="12"/>
      <c r="S440" s="12"/>
      <c r="T440" s="12"/>
      <c r="U440" s="12"/>
      <c r="X440" s="22" t="e">
        <f>IF(B440="",VLOOKUP(A440,#REF!,2,FALSE),B440)</f>
        <v>#REF!</v>
      </c>
      <c r="Y440" s="22">
        <f t="shared" si="35"/>
        <v>1</v>
      </c>
      <c r="Z440" s="22">
        <f t="shared" si="36"/>
        <v>1</v>
      </c>
      <c r="AA440" s="22">
        <f t="shared" si="37"/>
        <v>2020</v>
      </c>
      <c r="AB440" s="22">
        <f t="shared" si="38"/>
        <v>2020</v>
      </c>
      <c r="AC440" s="22">
        <f t="shared" si="39"/>
        <v>2020</v>
      </c>
      <c r="AD440" s="25" t="e">
        <f>AND(ROUND(O440,2)=O440,ROUND(P440,2)=P440,OR(AND(O440&lt;&gt;0,L440="п"),AND(P440&lt;&gt;0,L440="ф")),ЕФОРМУЛА(X440),ЕФОРМУЛА(Y440),ЕФОРМУЛА(Z440),ЕФОРМУЛА(AA440),ЕФОРМУЛА(AB440),ЕФОРМУЛА(AC440),NOT(ЕФОРМУЛА(O440)),NOT(ЕФОРМУЛА(P440)),M440&lt;&gt;0,N440&lt;&gt;0,OR(YEAR(M440=#REF!),YEAR(M440=#REF!),YEAR(M440=#REF!)),OR(YEAR(N440=#REF!),YEAR(N440=#REF!),YEAR(N440=#REF!)),OR(AND(A440="20. Выдача займов по договору № 1 (в кэш-пул ПАО «Газпром»)",H440="КЭШ-ПУЛ"),AND(A440&lt;&gt;"20. Выдача займов по договору № 1 (в кэш-пул ПАО «Газпром»)",H440&lt;&gt;"КЭШ-ПУЛ")))</f>
        <v>#REF!</v>
      </c>
    </row>
    <row r="441" spans="1:32" ht="12.6" customHeight="1" x14ac:dyDescent="0.2">
      <c r="A441" s="8" t="s">
        <v>100</v>
      </c>
      <c r="B441" s="8"/>
      <c r="C441" s="2" t="s">
        <v>19</v>
      </c>
      <c r="D441" s="6" t="s">
        <v>3</v>
      </c>
      <c r="E441" s="7" t="s">
        <v>1</v>
      </c>
      <c r="F441" s="8"/>
      <c r="G441" s="8"/>
      <c r="H441" s="8"/>
      <c r="I441" s="8"/>
      <c r="J441" s="8"/>
      <c r="K441" s="8"/>
      <c r="L441" s="8" t="s">
        <v>26</v>
      </c>
      <c r="M441" s="9">
        <v>43861</v>
      </c>
      <c r="N441" s="9">
        <v>43861</v>
      </c>
      <c r="O441" s="20">
        <v>24930000</v>
      </c>
      <c r="P441" s="20"/>
      <c r="Q441" s="29"/>
      <c r="R441" s="12"/>
      <c r="S441" s="12"/>
      <c r="T441" s="12"/>
      <c r="U441" s="12"/>
      <c r="X441" s="22" t="e">
        <f>IF(B441="",VLOOKUP(A441,#REF!,2,FALSE),B441)</f>
        <v>#REF!</v>
      </c>
      <c r="Y441" s="22">
        <f t="shared" si="35"/>
        <v>1</v>
      </c>
      <c r="Z441" s="22">
        <f t="shared" si="36"/>
        <v>1</v>
      </c>
      <c r="AA441" s="22">
        <f t="shared" si="37"/>
        <v>2020</v>
      </c>
      <c r="AB441" s="22">
        <f t="shared" si="38"/>
        <v>2020</v>
      </c>
      <c r="AC441" s="22">
        <f t="shared" si="39"/>
        <v>2020</v>
      </c>
      <c r="AD441" s="25" t="e">
        <f>AND(ROUND(O441,2)=O441,ROUND(P441,2)=P441,OR(AND(O441&lt;&gt;0,L441="п"),AND(P441&lt;&gt;0,L441="ф")),ЕФОРМУЛА(X441),ЕФОРМУЛА(Y441),ЕФОРМУЛА(Z441),ЕФОРМУЛА(AA441),ЕФОРМУЛА(AB441),ЕФОРМУЛА(AC441),NOT(ЕФОРМУЛА(O441)),NOT(ЕФОРМУЛА(P441)),M441&lt;&gt;0,N441&lt;&gt;0,OR(YEAR(M441=#REF!),YEAR(M441=#REF!),YEAR(M441=#REF!)),OR(YEAR(N441=#REF!),YEAR(N441=#REF!),YEAR(N441=#REF!)),OR(AND(A441="20. Выдача займов по договору № 1 (в кэш-пул ПАО «Газпром»)",H441="КЭШ-ПУЛ"),AND(A441&lt;&gt;"20. Выдача займов по договору № 1 (в кэш-пул ПАО «Газпром»)",H441&lt;&gt;"КЭШ-ПУЛ")))</f>
        <v>#REF!</v>
      </c>
    </row>
    <row r="442" spans="1:32" ht="12.6" customHeight="1" x14ac:dyDescent="0.2">
      <c r="A442" s="8" t="s">
        <v>64</v>
      </c>
      <c r="B442" s="8"/>
      <c r="C442" s="2" t="s">
        <v>19</v>
      </c>
      <c r="D442" s="6" t="s">
        <v>0</v>
      </c>
      <c r="E442" s="7" t="s">
        <v>1</v>
      </c>
      <c r="F442" s="8"/>
      <c r="G442" s="8"/>
      <c r="H442" s="8"/>
      <c r="I442" s="8"/>
      <c r="J442" s="8"/>
      <c r="K442" s="8"/>
      <c r="L442" s="8" t="s">
        <v>26</v>
      </c>
      <c r="M442" s="9">
        <v>43861</v>
      </c>
      <c r="N442" s="9">
        <v>43861</v>
      </c>
      <c r="O442" s="20">
        <v>2290040000</v>
      </c>
      <c r="P442" s="20"/>
      <c r="Q442" s="29"/>
      <c r="R442" s="12"/>
      <c r="S442" s="12"/>
      <c r="T442" s="12"/>
      <c r="U442" s="12"/>
      <c r="X442" s="22" t="e">
        <f>IF(B442="",VLOOKUP(A442,#REF!,2,FALSE),B442)</f>
        <v>#REF!</v>
      </c>
      <c r="Y442" s="22">
        <f t="shared" si="35"/>
        <v>1</v>
      </c>
      <c r="Z442" s="22">
        <f t="shared" si="36"/>
        <v>1</v>
      </c>
      <c r="AA442" s="22">
        <f t="shared" si="37"/>
        <v>2020</v>
      </c>
      <c r="AB442" s="22">
        <f t="shared" si="38"/>
        <v>2020</v>
      </c>
      <c r="AC442" s="22">
        <f t="shared" si="39"/>
        <v>2020</v>
      </c>
      <c r="AD442" s="25" t="e">
        <f>AND(ROUND(O442,2)=O442,ROUND(P442,2)=P442,OR(AND(O442&lt;&gt;0,L442="п"),AND(P442&lt;&gt;0,L442="ф")),ЕФОРМУЛА(X442),ЕФОРМУЛА(Y442),ЕФОРМУЛА(Z442),ЕФОРМУЛА(AA442),ЕФОРМУЛА(AB442),ЕФОРМУЛА(AC442),NOT(ЕФОРМУЛА(O442)),NOT(ЕФОРМУЛА(P442)),M442&lt;&gt;0,N442&lt;&gt;0,OR(YEAR(M442=#REF!),YEAR(M442=#REF!),YEAR(M442=#REF!)),OR(YEAR(N442=#REF!),YEAR(N442=#REF!),YEAR(N442=#REF!)),OR(AND(A442="20. Выдача займов по договору № 1 (в кэш-пул ПАО «Газпром»)",H442="КЭШ-ПУЛ"),AND(A442&lt;&gt;"20. Выдача займов по договору № 1 (в кэш-пул ПАО «Газпром»)",H442&lt;&gt;"КЭШ-ПУЛ")))</f>
        <v>#REF!</v>
      </c>
    </row>
    <row r="443" spans="1:32" ht="15" customHeight="1" x14ac:dyDescent="0.2">
      <c r="A443" s="27" t="s">
        <v>15</v>
      </c>
      <c r="B443" s="27"/>
      <c r="C443" s="2" t="s">
        <v>19</v>
      </c>
      <c r="D443" s="6" t="s">
        <v>0</v>
      </c>
      <c r="E443" s="7" t="s">
        <v>2</v>
      </c>
      <c r="F443" s="8"/>
      <c r="G443" s="8"/>
      <c r="H443" s="8"/>
      <c r="I443" s="8"/>
      <c r="J443" s="8"/>
      <c r="K443" s="8"/>
      <c r="L443" s="8" t="s">
        <v>26</v>
      </c>
      <c r="M443" s="9">
        <v>44075</v>
      </c>
      <c r="N443" s="9">
        <v>44075</v>
      </c>
      <c r="O443" s="20">
        <v>137480000</v>
      </c>
      <c r="P443" s="20"/>
      <c r="Q443" s="11"/>
      <c r="R443" s="11"/>
      <c r="S443" s="11"/>
      <c r="T443" s="11"/>
      <c r="U443" s="11"/>
      <c r="X443" s="22" t="e">
        <f>IF(B443="",VLOOKUP(A443,#REF!,2,FALSE),B443)</f>
        <v>#REF!</v>
      </c>
      <c r="Y443" s="22">
        <f t="shared" si="35"/>
        <v>9</v>
      </c>
      <c r="Z443" s="22">
        <f t="shared" si="36"/>
        <v>9</v>
      </c>
      <c r="AA443" s="22">
        <f t="shared" si="37"/>
        <v>2020</v>
      </c>
      <c r="AB443" s="22">
        <f t="shared" si="38"/>
        <v>2020</v>
      </c>
      <c r="AC443" s="22">
        <f t="shared" si="39"/>
        <v>2020</v>
      </c>
      <c r="AD443" s="25" t="e">
        <f>AND(ROUND(O443,2)=O443,ROUND(P443,2)=P443,OR(AND(O443&lt;&gt;0,L443="п"),AND(P443&lt;&gt;0,L443="ф")),ЕФОРМУЛА(X443),ЕФОРМУЛА(Y443),ЕФОРМУЛА(Z443),ЕФОРМУЛА(AA443),ЕФОРМУЛА(AB443),ЕФОРМУЛА(AC443),NOT(ЕФОРМУЛА(O443)),NOT(ЕФОРМУЛА(P443)),M443&lt;&gt;0,N443&lt;&gt;0,OR(YEAR(M443=#REF!),YEAR(M443=#REF!),YEAR(M443=#REF!)),OR(YEAR(N443=#REF!),YEAR(N443=#REF!),YEAR(N443=#REF!)),OR(AND(A443="20. Выдача займов по договору № 1 (в кэш-пул ПАО «Газпром»)",H443="КЭШ-ПУЛ"),AND(A443&lt;&gt;"20. Выдача займов по договору № 1 (в кэш-пул ПАО «Газпром»)",H443&lt;&gt;"КЭШ-ПУЛ")))</f>
        <v>#REF!</v>
      </c>
    </row>
    <row r="444" spans="1:32" ht="15" customHeight="1" x14ac:dyDescent="0.2">
      <c r="A444" s="8" t="s">
        <v>17</v>
      </c>
      <c r="B444" s="8"/>
      <c r="C444" s="2" t="s">
        <v>19</v>
      </c>
      <c r="D444" s="6" t="s">
        <v>0</v>
      </c>
      <c r="E444" s="7" t="s">
        <v>2</v>
      </c>
      <c r="F444" s="8"/>
      <c r="G444" s="8"/>
      <c r="H444" s="8"/>
      <c r="I444" s="8"/>
      <c r="J444" s="8"/>
      <c r="K444" s="8"/>
      <c r="L444" s="8" t="s">
        <v>26</v>
      </c>
      <c r="M444" s="9">
        <v>43845</v>
      </c>
      <c r="N444" s="9">
        <v>43845</v>
      </c>
      <c r="O444" s="20">
        <v>31600000</v>
      </c>
      <c r="P444" s="20"/>
      <c r="Q444" s="11"/>
      <c r="R444" s="11"/>
      <c r="S444" s="11"/>
      <c r="T444" s="11"/>
      <c r="U444" s="11"/>
      <c r="X444" s="22" t="e">
        <f>IF(B444="",VLOOKUP(A444,#REF!,2,FALSE),B444)</f>
        <v>#REF!</v>
      </c>
      <c r="Y444" s="22">
        <f t="shared" si="35"/>
        <v>1</v>
      </c>
      <c r="Z444" s="22">
        <f t="shared" si="36"/>
        <v>1</v>
      </c>
      <c r="AA444" s="22">
        <f t="shared" si="37"/>
        <v>2020</v>
      </c>
      <c r="AB444" s="22">
        <f t="shared" si="38"/>
        <v>2020</v>
      </c>
      <c r="AC444" s="22">
        <f t="shared" si="39"/>
        <v>2020</v>
      </c>
      <c r="AD444" s="25" t="e">
        <f>AND(ROUND(O444,2)=O444,ROUND(P444,2)=P444,OR(AND(O444&lt;&gt;0,L444="п"),AND(P444&lt;&gt;0,L444="ф")),ЕФОРМУЛА(X444),ЕФОРМУЛА(Y444),ЕФОРМУЛА(Z444),ЕФОРМУЛА(AA444),ЕФОРМУЛА(AB444),ЕФОРМУЛА(AC444),NOT(ЕФОРМУЛА(O444)),NOT(ЕФОРМУЛА(P444)),M444&lt;&gt;0,N444&lt;&gt;0,OR(YEAR(M444=#REF!),YEAR(M444=#REF!),YEAR(M444=#REF!)),OR(YEAR(N444=#REF!),YEAR(N444=#REF!),YEAR(N444=#REF!)),OR(AND(A444="20. Выдача займов по договору № 1 (в кэш-пул ПАО «Газпром»)",H444="КЭШ-ПУЛ"),AND(A444&lt;&gt;"20. Выдача займов по договору № 1 (в кэш-пул ПАО «Газпром»)",H444&lt;&gt;"КЭШ-ПУЛ")))</f>
        <v>#REF!</v>
      </c>
    </row>
    <row r="445" spans="1:32" ht="15" customHeight="1" x14ac:dyDescent="0.2">
      <c r="A445" s="8" t="s">
        <v>17</v>
      </c>
      <c r="B445" s="8"/>
      <c r="C445" s="2" t="s">
        <v>19</v>
      </c>
      <c r="D445" s="6" t="s">
        <v>0</v>
      </c>
      <c r="E445" s="7" t="s">
        <v>2</v>
      </c>
      <c r="F445" s="8"/>
      <c r="G445" s="8"/>
      <c r="H445" s="8" t="s">
        <v>120</v>
      </c>
      <c r="I445" s="8"/>
      <c r="J445" s="8"/>
      <c r="K445" s="8"/>
      <c r="L445" s="8" t="s">
        <v>26</v>
      </c>
      <c r="M445" s="9">
        <v>43830</v>
      </c>
      <c r="N445" s="9">
        <v>43830</v>
      </c>
      <c r="O445" s="20">
        <v>-43829.03</v>
      </c>
      <c r="P445" s="20"/>
      <c r="Q445" s="11"/>
      <c r="R445" s="11"/>
      <c r="S445" s="11"/>
      <c r="T445" s="11"/>
      <c r="U445" s="11"/>
      <c r="X445" s="22" t="e">
        <f>IF(B445="",VLOOKUP(A445,#REF!,2,FALSE),B445)</f>
        <v>#REF!</v>
      </c>
      <c r="Y445" s="22">
        <f t="shared" si="35"/>
        <v>12</v>
      </c>
      <c r="Z445" s="22">
        <f t="shared" si="36"/>
        <v>12</v>
      </c>
      <c r="AA445" s="22">
        <f t="shared" si="37"/>
        <v>2019</v>
      </c>
      <c r="AB445" s="22">
        <f t="shared" si="38"/>
        <v>2019</v>
      </c>
      <c r="AC445" s="22">
        <f t="shared" si="39"/>
        <v>2019</v>
      </c>
      <c r="AD445" s="25" t="e">
        <f>AND(ROUND(O445,2)=O445,ROUND(P445,2)=P445,OR(AND(O445&lt;&gt;0,L445="п"),AND(P445&lt;&gt;0,L445="ф")),ЕФОРМУЛА(X445),ЕФОРМУЛА(Y445),ЕФОРМУЛА(Z445),ЕФОРМУЛА(AA445),ЕФОРМУЛА(AB445),ЕФОРМУЛА(AC445),NOT(ЕФОРМУЛА(O445)),NOT(ЕФОРМУЛА(P445)),M445&lt;&gt;0,N445&lt;&gt;0,OR(YEAR(M445=#REF!),YEAR(M445=#REF!),YEAR(M445=#REF!)),OR(YEAR(N445=#REF!),YEAR(N445=#REF!),YEAR(N445=#REF!)),OR(AND(A445="20. Выдача займов по договору № 1 (в кэш-пул ПАО «Газпром»)",H445="КЭШ-ПУЛ"),AND(A445&lt;&gt;"20. Выдача займов по договору № 1 (в кэш-пул ПАО «Газпром»)",H445&lt;&gt;"КЭШ-ПУЛ")))</f>
        <v>#REF!</v>
      </c>
    </row>
    <row r="446" spans="1:32" ht="15" customHeight="1" x14ac:dyDescent="0.2">
      <c r="A446" s="8" t="s">
        <v>11</v>
      </c>
      <c r="B446" s="8"/>
      <c r="C446" s="2" t="s">
        <v>19</v>
      </c>
      <c r="D446" s="6" t="s">
        <v>0</v>
      </c>
      <c r="E446" s="7" t="s">
        <v>2</v>
      </c>
      <c r="F446" s="8" t="s">
        <v>25</v>
      </c>
      <c r="G446" s="8"/>
      <c r="H446" s="8"/>
      <c r="I446" s="8"/>
      <c r="J446" s="8"/>
      <c r="K446" s="8"/>
      <c r="L446" s="8" t="s">
        <v>26</v>
      </c>
      <c r="M446" s="9">
        <v>43831</v>
      </c>
      <c r="N446" s="9">
        <v>43831</v>
      </c>
      <c r="O446" s="20">
        <v>123260000</v>
      </c>
      <c r="P446" s="20"/>
      <c r="Q446" s="29"/>
      <c r="R446" s="12"/>
      <c r="S446" s="12"/>
      <c r="T446" s="12"/>
      <c r="U446" s="12"/>
      <c r="X446" s="22" t="e">
        <f>IF(B446="",VLOOKUP(A446,#REF!,2,FALSE),B446)</f>
        <v>#REF!</v>
      </c>
      <c r="Y446" s="22">
        <f t="shared" si="35"/>
        <v>1</v>
      </c>
      <c r="Z446" s="22">
        <f t="shared" si="36"/>
        <v>1</v>
      </c>
      <c r="AA446" s="22">
        <f t="shared" si="37"/>
        <v>2020</v>
      </c>
      <c r="AB446" s="22">
        <f t="shared" si="38"/>
        <v>2020</v>
      </c>
      <c r="AC446" s="22">
        <f t="shared" si="39"/>
        <v>2019</v>
      </c>
      <c r="AD446" s="25" t="e">
        <f>AND(ROUND(O446,2)=O446,ROUND(P446,2)=P446,OR(AND(O446&lt;&gt;0,L446="п"),AND(P446&lt;&gt;0,L446="ф")),ЕФОРМУЛА(X446),ЕФОРМУЛА(Y446),ЕФОРМУЛА(Z446),ЕФОРМУЛА(AA446),ЕФОРМУЛА(AB446),ЕФОРМУЛА(AC446),NOT(ЕФОРМУЛА(O446)),NOT(ЕФОРМУЛА(P446)),M446&lt;&gt;0,N446&lt;&gt;0,OR(YEAR(M446=#REF!),YEAR(M446=#REF!),YEAR(M446=#REF!)),OR(YEAR(N446=#REF!),YEAR(N446=#REF!),YEAR(N446=#REF!)),OR(AND(A446="20. Выдача займов по договору № 1 (в кэш-пул ПАО «Газпром»)",H446="КЭШ-ПУЛ"),AND(A446&lt;&gt;"20. Выдача займов по договору № 1 (в кэш-пул ПАО «Газпром»)",H446&lt;&gt;"КЭШ-ПУЛ")))</f>
        <v>#REF!</v>
      </c>
      <c r="AF446"/>
    </row>
    <row r="447" spans="1:32" ht="15" customHeight="1" x14ac:dyDescent="0.2">
      <c r="A447" s="8"/>
      <c r="B447" s="8" t="s">
        <v>10</v>
      </c>
      <c r="C447" s="2" t="s">
        <v>19</v>
      </c>
      <c r="D447" s="6" t="s">
        <v>0</v>
      </c>
      <c r="E447" s="7" t="s">
        <v>2</v>
      </c>
      <c r="F447" s="8" t="s">
        <v>25</v>
      </c>
      <c r="G447" s="8"/>
      <c r="H447" s="8"/>
      <c r="I447" s="8"/>
      <c r="J447" s="8"/>
      <c r="K447" s="8"/>
      <c r="L447" s="8" t="s">
        <v>26</v>
      </c>
      <c r="M447" s="9">
        <v>43831</v>
      </c>
      <c r="N447" s="9">
        <v>43831</v>
      </c>
      <c r="O447" s="20">
        <v>81890000</v>
      </c>
      <c r="P447" s="20"/>
      <c r="Q447" s="11"/>
      <c r="R447" s="10"/>
      <c r="S447" s="10"/>
      <c r="T447" s="10"/>
      <c r="U447" s="10"/>
      <c r="X447" s="22" t="str">
        <f>IF(B447="",VLOOKUP(A447,#REF!,2,FALSE),B447)</f>
        <v>13. Прочие расходы</v>
      </c>
      <c r="Y447" s="22">
        <f t="shared" si="35"/>
        <v>1</v>
      </c>
      <c r="Z447" s="22">
        <f t="shared" si="36"/>
        <v>1</v>
      </c>
      <c r="AA447" s="22">
        <f t="shared" si="37"/>
        <v>2020</v>
      </c>
      <c r="AB447" s="22">
        <f t="shared" si="38"/>
        <v>2020</v>
      </c>
      <c r="AC447" s="22">
        <f t="shared" si="39"/>
        <v>2019</v>
      </c>
      <c r="AD447" s="25" t="e">
        <f>AND(ROUND(O447,2)=O447,ROUND(P447,2)=P447,OR(AND(O447&lt;&gt;0,L447="п"),AND(P447&lt;&gt;0,L447="ф")),ЕФОРМУЛА(X447),ЕФОРМУЛА(Y447),ЕФОРМУЛА(Z447),ЕФОРМУЛА(AA447),ЕФОРМУЛА(AB447),ЕФОРМУЛА(AC447),NOT(ЕФОРМУЛА(O447)),NOT(ЕФОРМУЛА(P447)),M447&lt;&gt;0,N447&lt;&gt;0,OR(YEAR(M447=#REF!),YEAR(M447=#REF!),YEAR(M447=#REF!)),OR(YEAR(N447=#REF!),YEAR(N447=#REF!),YEAR(N447=#REF!)),OR(AND(A447="20. Выдача займов по договору № 1 (в кэш-пул ПАО «Газпром»)",H447="КЭШ-ПУЛ"),AND(A447&lt;&gt;"20. Выдача займов по договору № 1 (в кэш-пул ПАО «Газпром»)",H447&lt;&gt;"КЭШ-ПУЛ")))</f>
        <v>#REF!</v>
      </c>
    </row>
    <row r="448" spans="1:32" ht="15" customHeight="1" x14ac:dyDescent="0.2">
      <c r="A448" s="8"/>
      <c r="B448" s="8" t="s">
        <v>13</v>
      </c>
      <c r="C448" s="2" t="s">
        <v>19</v>
      </c>
      <c r="D448" s="6" t="s">
        <v>0</v>
      </c>
      <c r="E448" s="7" t="s">
        <v>2</v>
      </c>
      <c r="F448" s="8" t="s">
        <v>25</v>
      </c>
      <c r="G448" s="8"/>
      <c r="H448" s="8"/>
      <c r="I448" s="8"/>
      <c r="J448" s="8"/>
      <c r="K448" s="8"/>
      <c r="L448" s="8" t="s">
        <v>26</v>
      </c>
      <c r="M448" s="9">
        <v>43831</v>
      </c>
      <c r="N448" s="9">
        <v>43831</v>
      </c>
      <c r="O448" s="20">
        <v>178260000</v>
      </c>
      <c r="P448" s="20"/>
      <c r="Q448" s="11"/>
      <c r="R448" s="10"/>
      <c r="S448" s="10"/>
      <c r="T448" s="10"/>
      <c r="U448" s="10"/>
      <c r="X448" s="22" t="str">
        <f>IF(B448="",VLOOKUP(A448,#REF!,2,FALSE),B448)</f>
        <v>04. Капремонт внешними подрядчиками</v>
      </c>
      <c r="Y448" s="22">
        <f t="shared" si="35"/>
        <v>1</v>
      </c>
      <c r="Z448" s="22">
        <f t="shared" si="36"/>
        <v>1</v>
      </c>
      <c r="AA448" s="22">
        <f t="shared" si="37"/>
        <v>2020</v>
      </c>
      <c r="AB448" s="22">
        <f t="shared" si="38"/>
        <v>2020</v>
      </c>
      <c r="AC448" s="22">
        <f t="shared" si="39"/>
        <v>2019</v>
      </c>
      <c r="AD448" s="25" t="e">
        <f>AND(ROUND(O448,2)=O448,ROUND(P448,2)=P448,OR(AND(O448&lt;&gt;0,L448="п"),AND(P448&lt;&gt;0,L448="ф")),ЕФОРМУЛА(X448),ЕФОРМУЛА(Y448),ЕФОРМУЛА(Z448),ЕФОРМУЛА(AA448),ЕФОРМУЛА(AB448),ЕФОРМУЛА(AC448),NOT(ЕФОРМУЛА(O448)),NOT(ЕФОРМУЛА(P448)),M448&lt;&gt;0,N448&lt;&gt;0,OR(YEAR(M448=#REF!),YEAR(M448=#REF!),YEAR(M448=#REF!)),OR(YEAR(N448=#REF!),YEAR(N448=#REF!),YEAR(N448=#REF!)),OR(AND(A448="20. Выдача займов по договору № 1 (в кэш-пул ПАО «Газпром»)",H448="КЭШ-ПУЛ"),AND(A448&lt;&gt;"20. Выдача займов по договору № 1 (в кэш-пул ПАО «Газпром»)",H448&lt;&gt;"КЭШ-ПУЛ")))</f>
        <v>#REF!</v>
      </c>
    </row>
    <row r="449" spans="1:30" ht="12.6" customHeight="1" x14ac:dyDescent="0.2">
      <c r="A449" s="8" t="s">
        <v>41</v>
      </c>
      <c r="B449" s="8"/>
      <c r="C449" s="2" t="s">
        <v>19</v>
      </c>
      <c r="D449" s="6" t="s">
        <v>0</v>
      </c>
      <c r="E449" s="7" t="s">
        <v>2</v>
      </c>
      <c r="F449" s="8" t="s">
        <v>25</v>
      </c>
      <c r="G449" s="8"/>
      <c r="H449" s="8"/>
      <c r="I449" s="8"/>
      <c r="J449" s="8"/>
      <c r="K449" s="8"/>
      <c r="L449" s="8" t="s">
        <v>26</v>
      </c>
      <c r="M449" s="9">
        <v>43831</v>
      </c>
      <c r="N449" s="9">
        <v>43831</v>
      </c>
      <c r="O449" s="20">
        <v>31450000</v>
      </c>
      <c r="P449" s="20"/>
      <c r="Q449" s="11"/>
      <c r="R449" s="10"/>
      <c r="S449" s="10"/>
      <c r="T449" s="10"/>
      <c r="U449" s="10"/>
      <c r="X449" s="22" t="e">
        <f>IF(B449="",VLOOKUP(A449,#REF!,2,FALSE),B449)</f>
        <v>#REF!</v>
      </c>
      <c r="Y449" s="22">
        <f t="shared" si="35"/>
        <v>1</v>
      </c>
      <c r="Z449" s="22">
        <f t="shared" si="36"/>
        <v>1</v>
      </c>
      <c r="AA449" s="22">
        <f t="shared" si="37"/>
        <v>2020</v>
      </c>
      <c r="AB449" s="22">
        <f t="shared" si="38"/>
        <v>2020</v>
      </c>
      <c r="AC449" s="22">
        <f t="shared" si="39"/>
        <v>2019</v>
      </c>
      <c r="AD449" s="25" t="e">
        <f>AND(ROUND(O449,2)=O449,ROUND(P449,2)=P449,OR(AND(O449&lt;&gt;0,L449="п"),AND(P449&lt;&gt;0,L449="ф")),ЕФОРМУЛА(X449),ЕФОРМУЛА(Y449),ЕФОРМУЛА(Z449),ЕФОРМУЛА(AA449),ЕФОРМУЛА(AB449),ЕФОРМУЛА(AC449),NOT(ЕФОРМУЛА(O449)),NOT(ЕФОРМУЛА(P449)),M449&lt;&gt;0,N449&lt;&gt;0,OR(YEAR(M449=#REF!),YEAR(M449=#REF!),YEAR(M449=#REF!)),OR(YEAR(N449=#REF!),YEAR(N449=#REF!),YEAR(N449=#REF!)),OR(AND(A449="20. Выдача займов по договору № 1 (в кэш-пул ПАО «Газпром»)",H449="КЭШ-ПУЛ"),AND(A449&lt;&gt;"20. Выдача займов по договору № 1 (в кэш-пул ПАО «Газпром»)",H449&lt;&gt;"КЭШ-ПУЛ")))</f>
        <v>#REF!</v>
      </c>
    </row>
    <row r="450" spans="1:30" ht="15" customHeight="1" x14ac:dyDescent="0.2">
      <c r="A450" s="8" t="s">
        <v>42</v>
      </c>
      <c r="B450" s="8"/>
      <c r="C450" s="2" t="s">
        <v>19</v>
      </c>
      <c r="D450" s="6" t="s">
        <v>0</v>
      </c>
      <c r="E450" s="7" t="s">
        <v>2</v>
      </c>
      <c r="F450" s="8" t="s">
        <v>25</v>
      </c>
      <c r="G450" s="8"/>
      <c r="H450" s="8"/>
      <c r="I450" s="8"/>
      <c r="J450" s="8"/>
      <c r="K450" s="8"/>
      <c r="L450" s="8" t="s">
        <v>26</v>
      </c>
      <c r="M450" s="9">
        <v>43831</v>
      </c>
      <c r="N450" s="9">
        <v>43831</v>
      </c>
      <c r="O450" s="20">
        <v>9920000</v>
      </c>
      <c r="P450" s="20"/>
      <c r="Q450" s="11"/>
      <c r="R450" s="10"/>
      <c r="S450" s="10"/>
      <c r="T450" s="10"/>
      <c r="U450" s="10"/>
      <c r="X450" s="22" t="e">
        <f>IF(B450="",VLOOKUP(A450,#REF!,2,FALSE),B450)</f>
        <v>#REF!</v>
      </c>
      <c r="Y450" s="22">
        <f t="shared" si="35"/>
        <v>1</v>
      </c>
      <c r="Z450" s="22">
        <f t="shared" si="36"/>
        <v>1</v>
      </c>
      <c r="AA450" s="22">
        <f t="shared" si="37"/>
        <v>2020</v>
      </c>
      <c r="AB450" s="22">
        <f t="shared" si="38"/>
        <v>2020</v>
      </c>
      <c r="AC450" s="22">
        <f t="shared" si="39"/>
        <v>2019</v>
      </c>
      <c r="AD450" s="25" t="e">
        <f>AND(ROUND(O450,2)=O450,ROUND(P450,2)=P450,OR(AND(O450&lt;&gt;0,L450="п"),AND(P450&lt;&gt;0,L450="ф")),ЕФОРМУЛА(X450),ЕФОРМУЛА(Y450),ЕФОРМУЛА(Z450),ЕФОРМУЛА(AA450),ЕФОРМУЛА(AB450),ЕФОРМУЛА(AC450),NOT(ЕФОРМУЛА(O450)),NOT(ЕФОРМУЛА(P450)),M450&lt;&gt;0,N450&lt;&gt;0,OR(YEAR(M450=#REF!),YEAR(M450=#REF!),YEAR(M450=#REF!)),OR(YEAR(N450=#REF!),YEAR(N450=#REF!),YEAR(N450=#REF!)),OR(AND(A450="20. Выдача займов по договору № 1 (в кэш-пул ПАО «Газпром»)",H450="КЭШ-ПУЛ"),AND(A450&lt;&gt;"20. Выдача займов по договору № 1 (в кэш-пул ПАО «Газпром»)",H450&lt;&gt;"КЭШ-ПУЛ")))</f>
        <v>#REF!</v>
      </c>
    </row>
    <row r="451" spans="1:30" ht="15" customHeight="1" x14ac:dyDescent="0.2">
      <c r="A451" s="8"/>
      <c r="B451" s="8" t="s">
        <v>13</v>
      </c>
      <c r="C451" s="2" t="s">
        <v>19</v>
      </c>
      <c r="D451" s="6" t="s">
        <v>0</v>
      </c>
      <c r="E451" s="7" t="s">
        <v>2</v>
      </c>
      <c r="F451" s="8" t="s">
        <v>25</v>
      </c>
      <c r="G451" s="8"/>
      <c r="H451" s="8" t="s">
        <v>120</v>
      </c>
      <c r="I451" s="8"/>
      <c r="J451" s="8"/>
      <c r="K451" s="8"/>
      <c r="L451" s="8" t="s">
        <v>26</v>
      </c>
      <c r="M451" s="9">
        <v>43830</v>
      </c>
      <c r="N451" s="9">
        <v>43830</v>
      </c>
      <c r="O451" s="20">
        <v>-4266158.8</v>
      </c>
      <c r="P451" s="20"/>
      <c r="Q451" s="11"/>
      <c r="R451" s="10"/>
      <c r="S451" s="10"/>
      <c r="T451" s="10"/>
      <c r="U451" s="10"/>
      <c r="X451" s="22" t="str">
        <f>IF(B451="",VLOOKUP(A451,#REF!,2,FALSE),B451)</f>
        <v>04. Капремонт внешними подрядчиками</v>
      </c>
      <c r="Y451" s="22">
        <f t="shared" si="35"/>
        <v>12</v>
      </c>
      <c r="Z451" s="22">
        <f t="shared" si="36"/>
        <v>12</v>
      </c>
      <c r="AA451" s="22">
        <f t="shared" si="37"/>
        <v>2019</v>
      </c>
      <c r="AB451" s="22">
        <f t="shared" si="38"/>
        <v>2019</v>
      </c>
      <c r="AC451" s="22">
        <f t="shared" si="39"/>
        <v>2018</v>
      </c>
      <c r="AD451" s="25" t="e">
        <f>AND(ROUND(O451,2)=O451,ROUND(P451,2)=P451,OR(AND(O451&lt;&gt;0,L451="п"),AND(P451&lt;&gt;0,L451="ф")),ЕФОРМУЛА(X451),ЕФОРМУЛА(Y451),ЕФОРМУЛА(Z451),ЕФОРМУЛА(AA451),ЕФОРМУЛА(AB451),ЕФОРМУЛА(AC451),NOT(ЕФОРМУЛА(O451)),NOT(ЕФОРМУЛА(P451)),M451&lt;&gt;0,N451&lt;&gt;0,OR(YEAR(M451=#REF!),YEAR(M451=#REF!),YEAR(M451=#REF!)),OR(YEAR(N451=#REF!),YEAR(N451=#REF!),YEAR(N451=#REF!)),OR(AND(A451="20. Выдача займов по договору № 1 (в кэш-пул ПАО «Газпром»)",H451="КЭШ-ПУЛ"),AND(A451&lt;&gt;"20. Выдача займов по договору № 1 (в кэш-пул ПАО «Газпром»)",H451&lt;&gt;"КЭШ-ПУЛ")))</f>
        <v>#REF!</v>
      </c>
    </row>
    <row r="452" spans="1:30" ht="12.6" customHeight="1" x14ac:dyDescent="0.2">
      <c r="A452" s="8"/>
      <c r="B452" s="8" t="s">
        <v>10</v>
      </c>
      <c r="C452" s="2" t="s">
        <v>19</v>
      </c>
      <c r="D452" s="6" t="s">
        <v>0</v>
      </c>
      <c r="E452" s="7" t="s">
        <v>2</v>
      </c>
      <c r="F452" s="8" t="s">
        <v>25</v>
      </c>
      <c r="G452" s="8"/>
      <c r="H452" s="8" t="s">
        <v>120</v>
      </c>
      <c r="I452" s="8"/>
      <c r="J452" s="8"/>
      <c r="K452" s="8"/>
      <c r="L452" s="8" t="s">
        <v>26</v>
      </c>
      <c r="M452" s="9">
        <v>43830</v>
      </c>
      <c r="N452" s="9">
        <v>43830</v>
      </c>
      <c r="O452" s="20">
        <v>-2615400.66</v>
      </c>
      <c r="P452" s="20"/>
      <c r="Q452" s="11"/>
      <c r="R452" s="10"/>
      <c r="S452" s="10"/>
      <c r="T452" s="10"/>
      <c r="U452" s="10"/>
      <c r="X452" s="22" t="str">
        <f>IF(B452="",VLOOKUP(A452,#REF!,2,FALSE),B452)</f>
        <v>13. Прочие расходы</v>
      </c>
      <c r="Y452" s="22">
        <f t="shared" ref="Y452:Y515" si="40">MONTH(M452)</f>
        <v>12</v>
      </c>
      <c r="Z452" s="22">
        <f t="shared" ref="Z452:Z515" si="41">MONTH(N452)</f>
        <v>12</v>
      </c>
      <c r="AA452" s="22">
        <f t="shared" ref="AA452:AA515" si="42">YEAR(N452)</f>
        <v>2019</v>
      </c>
      <c r="AB452" s="22">
        <f t="shared" ref="AB452:AB515" si="43">YEAR(M452)</f>
        <v>2019</v>
      </c>
      <c r="AC452" s="22">
        <f t="shared" ref="AC452:AC515" si="44">IF(F452="X",AA452-1,AA452)</f>
        <v>2018</v>
      </c>
      <c r="AD452" s="25" t="e">
        <f>AND(ROUND(O452,2)=O452,ROUND(P452,2)=P452,OR(AND(O452&lt;&gt;0,L452="п"),AND(P452&lt;&gt;0,L452="ф")),ЕФОРМУЛА(X452),ЕФОРМУЛА(Y452),ЕФОРМУЛА(Z452),ЕФОРМУЛА(AA452),ЕФОРМУЛА(AB452),ЕФОРМУЛА(AC452),NOT(ЕФОРМУЛА(O452)),NOT(ЕФОРМУЛА(P452)),M452&lt;&gt;0,N452&lt;&gt;0,OR(YEAR(M452=#REF!),YEAR(M452=#REF!),YEAR(M452=#REF!)),OR(YEAR(N452=#REF!),YEAR(N452=#REF!),YEAR(N452=#REF!)),OR(AND(A452="20. Выдача займов по договору № 1 (в кэш-пул ПАО «Газпром»)",H452="КЭШ-ПУЛ"),AND(A452&lt;&gt;"20. Выдача займов по договору № 1 (в кэш-пул ПАО «Газпром»)",H452&lt;&gt;"КЭШ-ПУЛ")))</f>
        <v>#REF!</v>
      </c>
    </row>
    <row r="453" spans="1:30" ht="12.6" customHeight="1" x14ac:dyDescent="0.2">
      <c r="A453" s="8" t="s">
        <v>41</v>
      </c>
      <c r="B453" s="8"/>
      <c r="C453" s="2" t="s">
        <v>19</v>
      </c>
      <c r="D453" s="6" t="s">
        <v>0</v>
      </c>
      <c r="E453" s="7" t="s">
        <v>2</v>
      </c>
      <c r="F453" s="8" t="s">
        <v>25</v>
      </c>
      <c r="G453" s="8"/>
      <c r="H453" s="8" t="s">
        <v>120</v>
      </c>
      <c r="I453" s="8"/>
      <c r="J453" s="8"/>
      <c r="K453" s="8"/>
      <c r="L453" s="8" t="s">
        <v>26</v>
      </c>
      <c r="M453" s="9">
        <v>43830</v>
      </c>
      <c r="N453" s="9">
        <v>43830</v>
      </c>
      <c r="O453" s="20">
        <v>-1527959.01</v>
      </c>
      <c r="P453" s="20"/>
      <c r="Q453" s="11"/>
      <c r="R453" s="10"/>
      <c r="S453" s="10"/>
      <c r="T453" s="10"/>
      <c r="U453" s="10"/>
      <c r="X453" s="22" t="e">
        <f>IF(B453="",VLOOKUP(A453,#REF!,2,FALSE),B453)</f>
        <v>#REF!</v>
      </c>
      <c r="Y453" s="22">
        <f t="shared" si="40"/>
        <v>12</v>
      </c>
      <c r="Z453" s="22">
        <f t="shared" si="41"/>
        <v>12</v>
      </c>
      <c r="AA453" s="22">
        <f t="shared" si="42"/>
        <v>2019</v>
      </c>
      <c r="AB453" s="22">
        <f t="shared" si="43"/>
        <v>2019</v>
      </c>
      <c r="AC453" s="22">
        <f t="shared" si="44"/>
        <v>2018</v>
      </c>
      <c r="AD453" s="25" t="e">
        <f>AND(ROUND(O453,2)=O453,ROUND(P453,2)=P453,OR(AND(O453&lt;&gt;0,L453="п"),AND(P453&lt;&gt;0,L453="ф")),ЕФОРМУЛА(X453),ЕФОРМУЛА(Y453),ЕФОРМУЛА(Z453),ЕФОРМУЛА(AA453),ЕФОРМУЛА(AB453),ЕФОРМУЛА(AC453),NOT(ЕФОРМУЛА(O453)),NOT(ЕФОРМУЛА(P453)),M453&lt;&gt;0,N453&lt;&gt;0,OR(YEAR(M453=#REF!),YEAR(M453=#REF!),YEAR(M453=#REF!)),OR(YEAR(N453=#REF!),YEAR(N453=#REF!),YEAR(N453=#REF!)),OR(AND(A453="20. Выдача займов по договору № 1 (в кэш-пул ПАО «Газпром»)",H453="КЭШ-ПУЛ"),AND(A453&lt;&gt;"20. Выдача займов по договору № 1 (в кэш-пул ПАО «Газпром»)",H453&lt;&gt;"КЭШ-ПУЛ")))</f>
        <v>#REF!</v>
      </c>
    </row>
    <row r="454" spans="1:30" ht="12.6" customHeight="1" x14ac:dyDescent="0.2">
      <c r="A454" s="8" t="s">
        <v>42</v>
      </c>
      <c r="B454" s="8"/>
      <c r="C454" s="2" t="s">
        <v>19</v>
      </c>
      <c r="D454" s="6" t="s">
        <v>0</v>
      </c>
      <c r="E454" s="7" t="s">
        <v>2</v>
      </c>
      <c r="F454" s="8" t="s">
        <v>25</v>
      </c>
      <c r="G454" s="8"/>
      <c r="H454" s="8" t="s">
        <v>120</v>
      </c>
      <c r="I454" s="8"/>
      <c r="J454" s="8"/>
      <c r="K454" s="8"/>
      <c r="L454" s="8" t="s">
        <v>26</v>
      </c>
      <c r="M454" s="9">
        <v>43830</v>
      </c>
      <c r="N454" s="9">
        <v>43830</v>
      </c>
      <c r="O454" s="20">
        <v>-2106.88</v>
      </c>
      <c r="P454" s="20"/>
      <c r="Q454" s="11"/>
      <c r="R454" s="10"/>
      <c r="S454" s="10"/>
      <c r="T454" s="10"/>
      <c r="U454" s="10"/>
      <c r="X454" s="22" t="e">
        <f>IF(B454="",VLOOKUP(A454,#REF!,2,FALSE),B454)</f>
        <v>#REF!</v>
      </c>
      <c r="Y454" s="22">
        <f t="shared" si="40"/>
        <v>12</v>
      </c>
      <c r="Z454" s="22">
        <f t="shared" si="41"/>
        <v>12</v>
      </c>
      <c r="AA454" s="22">
        <f t="shared" si="42"/>
        <v>2019</v>
      </c>
      <c r="AB454" s="22">
        <f t="shared" si="43"/>
        <v>2019</v>
      </c>
      <c r="AC454" s="22">
        <f t="shared" si="44"/>
        <v>2018</v>
      </c>
      <c r="AD454" s="25" t="e">
        <f>AND(ROUND(O454,2)=O454,ROUND(P454,2)=P454,OR(AND(O454&lt;&gt;0,L454="п"),AND(P454&lt;&gt;0,L454="ф")),ЕФОРМУЛА(X454),ЕФОРМУЛА(Y454),ЕФОРМУЛА(Z454),ЕФОРМУЛА(AA454),ЕФОРМУЛА(AB454),ЕФОРМУЛА(AC454),NOT(ЕФОРМУЛА(O454)),NOT(ЕФОРМУЛА(P454)),M454&lt;&gt;0,N454&lt;&gt;0,OR(YEAR(M454=#REF!),YEAR(M454=#REF!),YEAR(M454=#REF!)),OR(YEAR(N454=#REF!),YEAR(N454=#REF!),YEAR(N454=#REF!)),OR(AND(A454="20. Выдача займов по договору № 1 (в кэш-пул ПАО «Газпром»)",H454="КЭШ-ПУЛ"),AND(A454&lt;&gt;"20. Выдача займов по договору № 1 (в кэш-пул ПАО «Газпром»)",H454&lt;&gt;"КЭШ-ПУЛ")))</f>
        <v>#REF!</v>
      </c>
    </row>
    <row r="455" spans="1:30" ht="12.6" customHeight="1" x14ac:dyDescent="0.2">
      <c r="A455" s="8" t="s">
        <v>11</v>
      </c>
      <c r="B455" s="8"/>
      <c r="C455" s="2" t="s">
        <v>19</v>
      </c>
      <c r="D455" s="6" t="s">
        <v>0</v>
      </c>
      <c r="E455" s="7" t="s">
        <v>2</v>
      </c>
      <c r="F455" s="8" t="s">
        <v>25</v>
      </c>
      <c r="G455" s="8"/>
      <c r="H455" s="8" t="s">
        <v>120</v>
      </c>
      <c r="I455" s="8"/>
      <c r="J455" s="8"/>
      <c r="K455" s="8"/>
      <c r="L455" s="8" t="s">
        <v>26</v>
      </c>
      <c r="M455" s="9">
        <v>43830</v>
      </c>
      <c r="N455" s="9">
        <v>43830</v>
      </c>
      <c r="O455" s="20">
        <v>-3994433.88</v>
      </c>
      <c r="P455" s="20"/>
      <c r="Q455" s="11"/>
      <c r="R455" s="10"/>
      <c r="S455" s="10"/>
      <c r="T455" s="10"/>
      <c r="U455" s="10"/>
      <c r="X455" s="22" t="e">
        <f>IF(B455="",VLOOKUP(A455,#REF!,2,FALSE),B455)</f>
        <v>#REF!</v>
      </c>
      <c r="Y455" s="22">
        <f t="shared" si="40"/>
        <v>12</v>
      </c>
      <c r="Z455" s="22">
        <f t="shared" si="41"/>
        <v>12</v>
      </c>
      <c r="AA455" s="22">
        <f t="shared" si="42"/>
        <v>2019</v>
      </c>
      <c r="AB455" s="22">
        <f t="shared" si="43"/>
        <v>2019</v>
      </c>
      <c r="AC455" s="22">
        <f t="shared" si="44"/>
        <v>2018</v>
      </c>
      <c r="AD455" s="25" t="e">
        <f>AND(ROUND(O455,2)=O455,ROUND(P455,2)=P455,OR(AND(O455&lt;&gt;0,L455="п"),AND(P455&lt;&gt;0,L455="ф")),ЕФОРМУЛА(X455),ЕФОРМУЛА(Y455),ЕФОРМУЛА(Z455),ЕФОРМУЛА(AA455),ЕФОРМУЛА(AB455),ЕФОРМУЛА(AC455),NOT(ЕФОРМУЛА(O455)),NOT(ЕФОРМУЛА(P455)),M455&lt;&gt;0,N455&lt;&gt;0,OR(YEAR(M455=#REF!),YEAR(M455=#REF!),YEAR(M455=#REF!)),OR(YEAR(N455=#REF!),YEAR(N455=#REF!),YEAR(N455=#REF!)),OR(AND(A455="20. Выдача займов по договору № 1 (в кэш-пул ПАО «Газпром»)",H455="КЭШ-ПУЛ"),AND(A455&lt;&gt;"20. Выдача займов по договору № 1 (в кэш-пул ПАО «Газпром»)",H455&lt;&gt;"КЭШ-ПУЛ")))</f>
        <v>#REF!</v>
      </c>
    </row>
    <row r="456" spans="1:30" ht="15" customHeight="1" x14ac:dyDescent="0.2">
      <c r="A456" s="8" t="s">
        <v>12</v>
      </c>
      <c r="B456" s="8"/>
      <c r="C456" s="2" t="s">
        <v>19</v>
      </c>
      <c r="D456" s="6" t="s">
        <v>0</v>
      </c>
      <c r="E456" s="7" t="s">
        <v>2</v>
      </c>
      <c r="F456" s="8"/>
      <c r="G456" s="8"/>
      <c r="H456" s="8"/>
      <c r="I456" s="8"/>
      <c r="J456" s="8"/>
      <c r="K456" s="8"/>
      <c r="L456" s="8" t="s">
        <v>26</v>
      </c>
      <c r="M456" s="9">
        <v>43831</v>
      </c>
      <c r="N456" s="9">
        <v>43831</v>
      </c>
      <c r="O456" s="20">
        <v>263670000</v>
      </c>
      <c r="P456" s="20"/>
      <c r="Q456" s="11"/>
      <c r="R456" s="10"/>
      <c r="S456" s="10"/>
      <c r="T456" s="10"/>
      <c r="U456" s="10"/>
      <c r="X456" s="22" t="e">
        <f>IF(B456="",VLOOKUP(A456,#REF!,2,FALSE),B456)</f>
        <v>#REF!</v>
      </c>
      <c r="Y456" s="22">
        <f t="shared" si="40"/>
        <v>1</v>
      </c>
      <c r="Z456" s="22">
        <f t="shared" si="41"/>
        <v>1</v>
      </c>
      <c r="AA456" s="22">
        <f t="shared" si="42"/>
        <v>2020</v>
      </c>
      <c r="AB456" s="22">
        <f t="shared" si="43"/>
        <v>2020</v>
      </c>
      <c r="AC456" s="22">
        <f t="shared" si="44"/>
        <v>2020</v>
      </c>
      <c r="AD456" s="25" t="e">
        <f>AND(ROUND(O456,2)=O456,ROUND(P456,2)=P456,OR(AND(O456&lt;&gt;0,L456="п"),AND(P456&lt;&gt;0,L456="ф")),ЕФОРМУЛА(X456),ЕФОРМУЛА(Y456),ЕФОРМУЛА(Z456),ЕФОРМУЛА(AA456),ЕФОРМУЛА(AB456),ЕФОРМУЛА(AC456),NOT(ЕФОРМУЛА(O456)),NOT(ЕФОРМУЛА(P456)),M456&lt;&gt;0,N456&lt;&gt;0,OR(YEAR(M456=#REF!),YEAR(M456=#REF!),YEAR(M456=#REF!)),OR(YEAR(N456=#REF!),YEAR(N456=#REF!),YEAR(N456=#REF!)),OR(AND(A456="20. Выдача займов по договору № 1 (в кэш-пул ПАО «Газпром»)",H456="КЭШ-ПУЛ"),AND(A456&lt;&gt;"20. Выдача займов по договору № 1 (в кэш-пул ПАО «Газпром»)",H456&lt;&gt;"КЭШ-ПУЛ")))</f>
        <v>#REF!</v>
      </c>
    </row>
    <row r="457" spans="1:30" ht="15" customHeight="1" x14ac:dyDescent="0.2">
      <c r="A457" s="8" t="s">
        <v>63</v>
      </c>
      <c r="B457" s="8"/>
      <c r="C457" s="2" t="s">
        <v>19</v>
      </c>
      <c r="D457" s="6" t="s">
        <v>0</v>
      </c>
      <c r="E457" s="7" t="s">
        <v>2</v>
      </c>
      <c r="F457" s="8"/>
      <c r="G457" s="8"/>
      <c r="H457" s="8"/>
      <c r="I457" s="8"/>
      <c r="J457" s="8"/>
      <c r="K457" s="8"/>
      <c r="L457" s="8" t="s">
        <v>26</v>
      </c>
      <c r="M457" s="9">
        <v>43831</v>
      </c>
      <c r="N457" s="9">
        <v>43831</v>
      </c>
      <c r="O457" s="20">
        <v>65340000</v>
      </c>
      <c r="P457" s="20"/>
      <c r="Q457" s="11"/>
      <c r="R457" s="10"/>
      <c r="S457" s="10"/>
      <c r="T457" s="10"/>
      <c r="U457" s="10"/>
      <c r="X457" s="22" t="e">
        <f>IF(B457="",VLOOKUP(A457,#REF!,2,FALSE),B457)</f>
        <v>#REF!</v>
      </c>
      <c r="Y457" s="22">
        <f t="shared" si="40"/>
        <v>1</v>
      </c>
      <c r="Z457" s="22">
        <f t="shared" si="41"/>
        <v>1</v>
      </c>
      <c r="AA457" s="22">
        <f t="shared" si="42"/>
        <v>2020</v>
      </c>
      <c r="AB457" s="22">
        <f t="shared" si="43"/>
        <v>2020</v>
      </c>
      <c r="AC457" s="22">
        <f t="shared" si="44"/>
        <v>2020</v>
      </c>
      <c r="AD457" s="25" t="e">
        <f>AND(ROUND(O457,2)=O457,ROUND(P457,2)=P457,OR(AND(O457&lt;&gt;0,L457="п"),AND(P457&lt;&gt;0,L457="ф")),ЕФОРМУЛА(X457),ЕФОРМУЛА(Y457),ЕФОРМУЛА(Z457),ЕФОРМУЛА(AA457),ЕФОРМУЛА(AB457),ЕФОРМУЛА(AC457),NOT(ЕФОРМУЛА(O457)),NOT(ЕФОРМУЛА(P457)),M457&lt;&gt;0,N457&lt;&gt;0,OR(YEAR(M457=#REF!),YEAR(M457=#REF!),YEAR(M457=#REF!)),OR(YEAR(N457=#REF!),YEAR(N457=#REF!),YEAR(N457=#REF!)),OR(AND(A457="20. Выдача займов по договору № 1 (в кэш-пул ПАО «Газпром»)",H457="КЭШ-ПУЛ"),AND(A457&lt;&gt;"20. Выдача займов по договору № 1 (в кэш-пул ПАО «Газпром»)",H457&lt;&gt;"КЭШ-ПУЛ")))</f>
        <v>#REF!</v>
      </c>
    </row>
    <row r="458" spans="1:30" ht="15" customHeight="1" x14ac:dyDescent="0.2">
      <c r="A458" s="8" t="s">
        <v>59</v>
      </c>
      <c r="B458" s="8"/>
      <c r="C458" s="2" t="s">
        <v>19</v>
      </c>
      <c r="D458" s="6" t="s">
        <v>0</v>
      </c>
      <c r="E458" s="7" t="s">
        <v>2</v>
      </c>
      <c r="F458" s="8"/>
      <c r="G458" s="8"/>
      <c r="H458" s="8"/>
      <c r="I458" s="8"/>
      <c r="J458" s="8"/>
      <c r="K458" s="8"/>
      <c r="L458" s="8" t="s">
        <v>26</v>
      </c>
      <c r="M458" s="9">
        <v>43831</v>
      </c>
      <c r="N458" s="9">
        <v>43831</v>
      </c>
      <c r="O458" s="20">
        <v>292910000</v>
      </c>
      <c r="P458" s="20"/>
      <c r="Q458" s="11"/>
      <c r="R458" s="11"/>
      <c r="S458" s="11"/>
      <c r="T458" s="11"/>
      <c r="U458" s="11"/>
      <c r="X458" s="22" t="e">
        <f>IF(B458="",VLOOKUP(A458,#REF!,2,FALSE),B458)</f>
        <v>#REF!</v>
      </c>
      <c r="Y458" s="22">
        <f t="shared" si="40"/>
        <v>1</v>
      </c>
      <c r="Z458" s="22">
        <f t="shared" si="41"/>
        <v>1</v>
      </c>
      <c r="AA458" s="22">
        <f t="shared" si="42"/>
        <v>2020</v>
      </c>
      <c r="AB458" s="22">
        <f t="shared" si="43"/>
        <v>2020</v>
      </c>
      <c r="AC458" s="22">
        <f t="shared" si="44"/>
        <v>2020</v>
      </c>
      <c r="AD458" s="25" t="e">
        <f>AND(ROUND(O458,2)=O458,ROUND(P458,2)=P458,OR(AND(O458&lt;&gt;0,L458="п"),AND(P458&lt;&gt;0,L458="ф")),ЕФОРМУЛА(X458),ЕФОРМУЛА(Y458),ЕФОРМУЛА(Z458),ЕФОРМУЛА(AA458),ЕФОРМУЛА(AB458),ЕФОРМУЛА(AC458),NOT(ЕФОРМУЛА(O458)),NOT(ЕФОРМУЛА(P458)),M458&lt;&gt;0,N458&lt;&gt;0,OR(YEAR(M458=#REF!),YEAR(M458=#REF!),YEAR(M458=#REF!)),OR(YEAR(N458=#REF!),YEAR(N458=#REF!),YEAR(N458=#REF!)),OR(AND(A458="20. Выдача займов по договору № 1 (в кэш-пул ПАО «Газпром»)",H458="КЭШ-ПУЛ"),AND(A458&lt;&gt;"20. Выдача займов по договору № 1 (в кэш-пул ПАО «Газпром»)",H458&lt;&gt;"КЭШ-ПУЛ")))</f>
        <v>#REF!</v>
      </c>
    </row>
    <row r="459" spans="1:30" ht="15" customHeight="1" x14ac:dyDescent="0.2">
      <c r="A459" s="8" t="s">
        <v>59</v>
      </c>
      <c r="B459" s="8"/>
      <c r="C459" s="2" t="s">
        <v>19</v>
      </c>
      <c r="D459" s="6" t="s">
        <v>3</v>
      </c>
      <c r="E459" s="7" t="s">
        <v>2</v>
      </c>
      <c r="F459" s="8"/>
      <c r="G459" s="8"/>
      <c r="H459" s="8"/>
      <c r="I459" s="8"/>
      <c r="J459" s="8"/>
      <c r="K459" s="8"/>
      <c r="L459" s="8" t="s">
        <v>26</v>
      </c>
      <c r="M459" s="9">
        <v>43831</v>
      </c>
      <c r="N459" s="9">
        <v>43831</v>
      </c>
      <c r="O459" s="20">
        <v>26900000</v>
      </c>
      <c r="P459" s="20"/>
      <c r="Q459" s="11"/>
      <c r="R459" s="11"/>
      <c r="S459" s="11"/>
      <c r="T459" s="11"/>
      <c r="U459" s="11"/>
      <c r="X459" s="22" t="e">
        <f>IF(B459="",VLOOKUP(A459,#REF!,2,FALSE),B459)</f>
        <v>#REF!</v>
      </c>
      <c r="Y459" s="22">
        <f t="shared" si="40"/>
        <v>1</v>
      </c>
      <c r="Z459" s="22">
        <f t="shared" si="41"/>
        <v>1</v>
      </c>
      <c r="AA459" s="22">
        <f t="shared" si="42"/>
        <v>2020</v>
      </c>
      <c r="AB459" s="22">
        <f t="shared" si="43"/>
        <v>2020</v>
      </c>
      <c r="AC459" s="22">
        <f t="shared" si="44"/>
        <v>2020</v>
      </c>
      <c r="AD459" s="25" t="e">
        <f>AND(ROUND(O459,2)=O459,ROUND(P459,2)=P459,OR(AND(O459&lt;&gt;0,L459="п"),AND(P459&lt;&gt;0,L459="ф")),ЕФОРМУЛА(X459),ЕФОРМУЛА(Y459),ЕФОРМУЛА(Z459),ЕФОРМУЛА(AA459),ЕФОРМУЛА(AB459),ЕФОРМУЛА(AC459),NOT(ЕФОРМУЛА(O459)),NOT(ЕФОРМУЛА(P459)),M459&lt;&gt;0,N459&lt;&gt;0,OR(YEAR(M459=#REF!),YEAR(M459=#REF!),YEAR(M459=#REF!)),OR(YEAR(N459=#REF!),YEAR(N459=#REF!),YEAR(N459=#REF!)),OR(AND(A459="20. Выдача займов по договору № 1 (в кэш-пул ПАО «Газпром»)",H459="КЭШ-ПУЛ"),AND(A459&lt;&gt;"20. Выдача займов по договору № 1 (в кэш-пул ПАО «Газпром»)",H459&lt;&gt;"КЭШ-ПУЛ")))</f>
        <v>#REF!</v>
      </c>
    </row>
    <row r="460" spans="1:30" ht="15" customHeight="1" x14ac:dyDescent="0.2">
      <c r="A460" s="8" t="s">
        <v>60</v>
      </c>
      <c r="B460" s="8"/>
      <c r="C460" s="2" t="s">
        <v>19</v>
      </c>
      <c r="D460" s="6" t="s">
        <v>0</v>
      </c>
      <c r="E460" s="7" t="s">
        <v>2</v>
      </c>
      <c r="F460" s="8"/>
      <c r="G460" s="8"/>
      <c r="H460" s="8"/>
      <c r="I460" s="8"/>
      <c r="J460" s="8"/>
      <c r="K460" s="8"/>
      <c r="L460" s="8" t="s">
        <v>26</v>
      </c>
      <c r="M460" s="9">
        <v>43831</v>
      </c>
      <c r="N460" s="9">
        <v>43831</v>
      </c>
      <c r="O460" s="20">
        <v>3000000</v>
      </c>
      <c r="P460" s="20"/>
      <c r="Q460" s="11"/>
      <c r="R460" s="11"/>
      <c r="S460" s="11"/>
      <c r="T460" s="11"/>
      <c r="U460" s="11"/>
      <c r="X460" s="22" t="e">
        <f>IF(B460="",VLOOKUP(A460,#REF!,2,FALSE),B460)</f>
        <v>#REF!</v>
      </c>
      <c r="Y460" s="22">
        <f t="shared" si="40"/>
        <v>1</v>
      </c>
      <c r="Z460" s="22">
        <f t="shared" si="41"/>
        <v>1</v>
      </c>
      <c r="AA460" s="22">
        <f t="shared" si="42"/>
        <v>2020</v>
      </c>
      <c r="AB460" s="22">
        <f t="shared" si="43"/>
        <v>2020</v>
      </c>
      <c r="AC460" s="22">
        <f t="shared" si="44"/>
        <v>2020</v>
      </c>
      <c r="AD460" s="25" t="e">
        <f>AND(ROUND(O460,2)=O460,ROUND(P460,2)=P460,OR(AND(O460&lt;&gt;0,L460="п"),AND(P460&lt;&gt;0,L460="ф")),ЕФОРМУЛА(X460),ЕФОРМУЛА(Y460),ЕФОРМУЛА(Z460),ЕФОРМУЛА(AA460),ЕФОРМУЛА(AB460),ЕФОРМУЛА(AC460),NOT(ЕФОРМУЛА(O460)),NOT(ЕФОРМУЛА(P460)),M460&lt;&gt;0,N460&lt;&gt;0,OR(YEAR(M460=#REF!),YEAR(M460=#REF!),YEAR(M460=#REF!)),OR(YEAR(N460=#REF!),YEAR(N460=#REF!),YEAR(N460=#REF!)),OR(AND(A460="20. Выдача займов по договору № 1 (в кэш-пул ПАО «Газпром»)",H460="КЭШ-ПУЛ"),AND(A460&lt;&gt;"20. Выдача займов по договору № 1 (в кэш-пул ПАО «Газпром»)",H460&lt;&gt;"КЭШ-ПУЛ")))</f>
        <v>#REF!</v>
      </c>
    </row>
    <row r="461" spans="1:30" ht="15" customHeight="1" x14ac:dyDescent="0.2">
      <c r="A461" s="27" t="s">
        <v>15</v>
      </c>
      <c r="B461" s="27"/>
      <c r="C461" s="2" t="s">
        <v>20</v>
      </c>
      <c r="D461" s="6"/>
      <c r="E461" s="7" t="s">
        <v>2</v>
      </c>
      <c r="F461" s="8"/>
      <c r="G461" s="8"/>
      <c r="H461" s="8"/>
      <c r="I461" s="8"/>
      <c r="J461" s="8"/>
      <c r="K461" s="8"/>
      <c r="L461" s="8" t="s">
        <v>26</v>
      </c>
      <c r="M461" s="9">
        <v>44075</v>
      </c>
      <c r="N461" s="9">
        <v>44075</v>
      </c>
      <c r="O461" s="20">
        <v>93743000</v>
      </c>
      <c r="P461" s="20"/>
      <c r="Q461" s="11"/>
      <c r="R461" s="11"/>
      <c r="S461" s="11"/>
      <c r="T461" s="11"/>
      <c r="U461" s="11"/>
      <c r="X461" s="22" t="e">
        <f>IF(B461="",VLOOKUP(A461,#REF!,2,FALSE),B461)</f>
        <v>#REF!</v>
      </c>
      <c r="Y461" s="22">
        <f t="shared" si="40"/>
        <v>9</v>
      </c>
      <c r="Z461" s="22">
        <f t="shared" si="41"/>
        <v>9</v>
      </c>
      <c r="AA461" s="22">
        <f t="shared" si="42"/>
        <v>2020</v>
      </c>
      <c r="AB461" s="22">
        <f t="shared" si="43"/>
        <v>2020</v>
      </c>
      <c r="AC461" s="22">
        <f t="shared" si="44"/>
        <v>2020</v>
      </c>
      <c r="AD461" s="25" t="e">
        <f>AND(ROUND(O461,2)=O461,ROUND(P461,2)=P461,OR(AND(O461&lt;&gt;0,L461="п"),AND(P461&lt;&gt;0,L461="ф")),ЕФОРМУЛА(X461),ЕФОРМУЛА(Y461),ЕФОРМУЛА(Z461),ЕФОРМУЛА(AA461),ЕФОРМУЛА(AB461),ЕФОРМУЛА(AC461),NOT(ЕФОРМУЛА(O461)),NOT(ЕФОРМУЛА(P461)),M461&lt;&gt;0,N461&lt;&gt;0,OR(YEAR(M461=#REF!),YEAR(M461=#REF!),YEAR(M461=#REF!)),OR(YEAR(N461=#REF!),YEAR(N461=#REF!),YEAR(N461=#REF!)),OR(AND(A461="20. Выдача займов по договору № 1 (в кэш-пул ПАО «Газпром»)",H461="КЭШ-ПУЛ"),AND(A461&lt;&gt;"20. Выдача займов по договору № 1 (в кэш-пул ПАО «Газпром»)",H461&lt;&gt;"КЭШ-ПУЛ")))</f>
        <v>#REF!</v>
      </c>
    </row>
    <row r="462" spans="1:30" ht="15" customHeight="1" x14ac:dyDescent="0.2">
      <c r="A462" s="8" t="s">
        <v>16</v>
      </c>
      <c r="B462" s="8"/>
      <c r="C462" s="2" t="s">
        <v>19</v>
      </c>
      <c r="D462" s="6" t="s">
        <v>0</v>
      </c>
      <c r="E462" s="7" t="s">
        <v>2</v>
      </c>
      <c r="F462" s="8"/>
      <c r="G462" s="8"/>
      <c r="H462" s="8"/>
      <c r="I462" s="8"/>
      <c r="J462" s="8"/>
      <c r="K462" s="8"/>
      <c r="L462" s="8" t="s">
        <v>26</v>
      </c>
      <c r="M462" s="9">
        <v>43831</v>
      </c>
      <c r="N462" s="9">
        <v>43831</v>
      </c>
      <c r="O462" s="20">
        <v>330700000</v>
      </c>
      <c r="P462" s="20"/>
      <c r="Q462" s="11"/>
      <c r="R462" s="11"/>
      <c r="S462" s="11"/>
      <c r="T462" s="11"/>
      <c r="U462" s="11"/>
      <c r="X462" s="22" t="e">
        <f>IF(B462="",VLOOKUP(A462,#REF!,2,FALSE),B462)</f>
        <v>#REF!</v>
      </c>
      <c r="Y462" s="22">
        <f t="shared" si="40"/>
        <v>1</v>
      </c>
      <c r="Z462" s="22">
        <f t="shared" si="41"/>
        <v>1</v>
      </c>
      <c r="AA462" s="22">
        <f t="shared" si="42"/>
        <v>2020</v>
      </c>
      <c r="AB462" s="22">
        <f t="shared" si="43"/>
        <v>2020</v>
      </c>
      <c r="AC462" s="22">
        <f t="shared" si="44"/>
        <v>2020</v>
      </c>
      <c r="AD462" s="25" t="e">
        <f>AND(ROUND(O462,2)=O462,ROUND(P462,2)=P462,OR(AND(O462&lt;&gt;0,L462="п"),AND(P462&lt;&gt;0,L462="ф")),ЕФОРМУЛА(X462),ЕФОРМУЛА(Y462),ЕФОРМУЛА(Z462),ЕФОРМУЛА(AA462),ЕФОРМУЛА(AB462),ЕФОРМУЛА(AC462),NOT(ЕФОРМУЛА(O462)),NOT(ЕФОРМУЛА(P462)),M462&lt;&gt;0,N462&lt;&gt;0,OR(YEAR(M462=#REF!),YEAR(M462=#REF!),YEAR(M462=#REF!)),OR(YEAR(N462=#REF!),YEAR(N462=#REF!),YEAR(N462=#REF!)),OR(AND(A462="20. Выдача займов по договору № 1 (в кэш-пул ПАО «Газпром»)",H462="КЭШ-ПУЛ"),AND(A462&lt;&gt;"20. Выдача займов по договору № 1 (в кэш-пул ПАО «Газпром»)",H462&lt;&gt;"КЭШ-ПУЛ")))</f>
        <v>#REF!</v>
      </c>
    </row>
    <row r="463" spans="1:30" ht="15" customHeight="1" x14ac:dyDescent="0.2">
      <c r="A463" s="8" t="s">
        <v>41</v>
      </c>
      <c r="B463" s="8"/>
      <c r="C463" s="2" t="s">
        <v>19</v>
      </c>
      <c r="D463" s="6" t="s">
        <v>0</v>
      </c>
      <c r="E463" s="7" t="s">
        <v>2</v>
      </c>
      <c r="F463" s="8"/>
      <c r="G463" s="8"/>
      <c r="H463" s="8"/>
      <c r="I463" s="8"/>
      <c r="J463" s="8"/>
      <c r="K463" s="8"/>
      <c r="L463" s="8" t="s">
        <v>26</v>
      </c>
      <c r="M463" s="9">
        <v>43831</v>
      </c>
      <c r="N463" s="9">
        <v>43831</v>
      </c>
      <c r="O463" s="20">
        <v>229870000</v>
      </c>
      <c r="P463" s="20"/>
      <c r="Q463" s="11"/>
      <c r="R463" s="11"/>
      <c r="S463" s="11"/>
      <c r="T463" s="11"/>
      <c r="U463" s="11"/>
      <c r="X463" s="22" t="e">
        <f>IF(B463="",VLOOKUP(A463,#REF!,2,FALSE),B463)</f>
        <v>#REF!</v>
      </c>
      <c r="Y463" s="22">
        <f t="shared" si="40"/>
        <v>1</v>
      </c>
      <c r="Z463" s="22">
        <f t="shared" si="41"/>
        <v>1</v>
      </c>
      <c r="AA463" s="22">
        <f t="shared" si="42"/>
        <v>2020</v>
      </c>
      <c r="AB463" s="22">
        <f t="shared" si="43"/>
        <v>2020</v>
      </c>
      <c r="AC463" s="22">
        <f t="shared" si="44"/>
        <v>2020</v>
      </c>
      <c r="AD463" s="25" t="e">
        <f>AND(ROUND(O463,2)=O463,ROUND(P463,2)=P463,OR(AND(O463&lt;&gt;0,L463="п"),AND(P463&lt;&gt;0,L463="ф")),ЕФОРМУЛА(X463),ЕФОРМУЛА(Y463),ЕФОРМУЛА(Z463),ЕФОРМУЛА(AA463),ЕФОРМУЛА(AB463),ЕФОРМУЛА(AC463),NOT(ЕФОРМУЛА(O463)),NOT(ЕФОРМУЛА(P463)),M463&lt;&gt;0,N463&lt;&gt;0,OR(YEAR(M463=#REF!),YEAR(M463=#REF!),YEAR(M463=#REF!)),OR(YEAR(N463=#REF!),YEAR(N463=#REF!),YEAR(N463=#REF!)),OR(AND(A463="20. Выдача займов по договору № 1 (в кэш-пул ПАО «Газпром»)",H463="КЭШ-ПУЛ"),AND(A463&lt;&gt;"20. Выдача займов по договору № 1 (в кэш-пул ПАО «Газпром»)",H463&lt;&gt;"КЭШ-ПУЛ")))</f>
        <v>#REF!</v>
      </c>
    </row>
    <row r="464" spans="1:30" ht="15" customHeight="1" x14ac:dyDescent="0.2">
      <c r="A464" s="8" t="s">
        <v>42</v>
      </c>
      <c r="B464" s="8"/>
      <c r="C464" s="2" t="s">
        <v>19</v>
      </c>
      <c r="D464" s="6" t="s">
        <v>0</v>
      </c>
      <c r="E464" s="7" t="s">
        <v>2</v>
      </c>
      <c r="F464" s="8"/>
      <c r="G464" s="8"/>
      <c r="H464" s="8"/>
      <c r="I464" s="8"/>
      <c r="J464" s="8"/>
      <c r="K464" s="8"/>
      <c r="L464" s="8" t="s">
        <v>26</v>
      </c>
      <c r="M464" s="9">
        <v>43831</v>
      </c>
      <c r="N464" s="9">
        <v>43831</v>
      </c>
      <c r="O464" s="20">
        <v>9870000</v>
      </c>
      <c r="P464" s="20"/>
      <c r="Q464" s="11"/>
      <c r="R464" s="10"/>
      <c r="S464" s="10"/>
      <c r="T464" s="10"/>
      <c r="U464" s="10"/>
      <c r="X464" s="22" t="e">
        <f>IF(B464="",VLOOKUP(A464,#REF!,2,FALSE),B464)</f>
        <v>#REF!</v>
      </c>
      <c r="Y464" s="22">
        <f t="shared" si="40"/>
        <v>1</v>
      </c>
      <c r="Z464" s="22">
        <f t="shared" si="41"/>
        <v>1</v>
      </c>
      <c r="AA464" s="22">
        <f t="shared" si="42"/>
        <v>2020</v>
      </c>
      <c r="AB464" s="22">
        <f t="shared" si="43"/>
        <v>2020</v>
      </c>
      <c r="AC464" s="22">
        <f t="shared" si="44"/>
        <v>2020</v>
      </c>
      <c r="AD464" s="25" t="e">
        <f>AND(ROUND(O464,2)=O464,ROUND(P464,2)=P464,OR(AND(O464&lt;&gt;0,L464="п"),AND(P464&lt;&gt;0,L464="ф")),ЕФОРМУЛА(X464),ЕФОРМУЛА(Y464),ЕФОРМУЛА(Z464),ЕФОРМУЛА(AA464),ЕФОРМУЛА(AB464),ЕФОРМУЛА(AC464),NOT(ЕФОРМУЛА(O464)),NOT(ЕФОРМУЛА(P464)),M464&lt;&gt;0,N464&lt;&gt;0,OR(YEAR(M464=#REF!),YEAR(M464=#REF!),YEAR(M464=#REF!)),OR(YEAR(N464=#REF!),YEAR(N464=#REF!),YEAR(N464=#REF!)),OR(AND(A464="20. Выдача займов по договору № 1 (в кэш-пул ПАО «Газпром»)",H464="КЭШ-ПУЛ"),AND(A464&lt;&gt;"20. Выдача займов по договору № 1 (в кэш-пул ПАО «Газпром»)",H464&lt;&gt;"КЭШ-ПУЛ")))</f>
        <v>#REF!</v>
      </c>
    </row>
    <row r="465" spans="1:30" ht="12.6" customHeight="1" x14ac:dyDescent="0.2">
      <c r="A465" s="8" t="s">
        <v>43</v>
      </c>
      <c r="B465" s="8"/>
      <c r="C465" s="2" t="s">
        <v>19</v>
      </c>
      <c r="D465" s="6" t="s">
        <v>0</v>
      </c>
      <c r="E465" s="7" t="s">
        <v>2</v>
      </c>
      <c r="F465" s="8"/>
      <c r="G465" s="8"/>
      <c r="H465" s="8"/>
      <c r="I465" s="8"/>
      <c r="J465" s="8"/>
      <c r="K465" s="8"/>
      <c r="L465" s="8" t="s">
        <v>26</v>
      </c>
      <c r="M465" s="9">
        <v>43831</v>
      </c>
      <c r="N465" s="9">
        <v>43831</v>
      </c>
      <c r="O465" s="20">
        <v>1220000</v>
      </c>
      <c r="P465" s="20"/>
      <c r="Q465" s="29"/>
      <c r="R465" s="12"/>
      <c r="S465" s="12"/>
      <c r="T465" s="12"/>
      <c r="U465" s="12"/>
      <c r="X465" s="22" t="e">
        <f>IF(B465="",VLOOKUP(A465,#REF!,2,FALSE),B465)</f>
        <v>#REF!</v>
      </c>
      <c r="Y465" s="22">
        <f t="shared" si="40"/>
        <v>1</v>
      </c>
      <c r="Z465" s="22">
        <f t="shared" si="41"/>
        <v>1</v>
      </c>
      <c r="AA465" s="22">
        <f t="shared" si="42"/>
        <v>2020</v>
      </c>
      <c r="AB465" s="22">
        <f t="shared" si="43"/>
        <v>2020</v>
      </c>
      <c r="AC465" s="22">
        <f t="shared" si="44"/>
        <v>2020</v>
      </c>
      <c r="AD465" s="25" t="e">
        <f>AND(ROUND(O465,2)=O465,ROUND(P465,2)=P465,OR(AND(O465&lt;&gt;0,L465="п"),AND(P465&lt;&gt;0,L465="ф")),ЕФОРМУЛА(X465),ЕФОРМУЛА(Y465),ЕФОРМУЛА(Z465),ЕФОРМУЛА(AA465),ЕФОРМУЛА(AB465),ЕФОРМУЛА(AC465),NOT(ЕФОРМУЛА(O465)),NOT(ЕФОРМУЛА(P465)),M465&lt;&gt;0,N465&lt;&gt;0,OR(YEAR(M465=#REF!),YEAR(M465=#REF!),YEAR(M465=#REF!)),OR(YEAR(N465=#REF!),YEAR(N465=#REF!),YEAR(N465=#REF!)),OR(AND(A465="20. Выдача займов по договору № 1 (в кэш-пул ПАО «Газпром»)",H465="КЭШ-ПУЛ"),AND(A465&lt;&gt;"20. Выдача займов по договору № 1 (в кэш-пул ПАО «Газпром»)",H465&lt;&gt;"КЭШ-ПУЛ")))</f>
        <v>#REF!</v>
      </c>
    </row>
    <row r="466" spans="1:30" ht="15" customHeight="1" x14ac:dyDescent="0.2">
      <c r="A466" s="8"/>
      <c r="B466" s="8" t="s">
        <v>62</v>
      </c>
      <c r="C466" s="2" t="s">
        <v>19</v>
      </c>
      <c r="D466" s="6" t="s">
        <v>0</v>
      </c>
      <c r="E466" s="7" t="s">
        <v>2</v>
      </c>
      <c r="F466" s="8"/>
      <c r="G466" s="8"/>
      <c r="H466" s="8"/>
      <c r="I466" s="8"/>
      <c r="J466" s="8"/>
      <c r="K466" s="8"/>
      <c r="L466" s="8" t="s">
        <v>26</v>
      </c>
      <c r="M466" s="9">
        <v>43831</v>
      </c>
      <c r="N466" s="9">
        <v>43831</v>
      </c>
      <c r="O466" s="20">
        <v>149800000</v>
      </c>
      <c r="P466" s="20"/>
      <c r="Q466" s="11"/>
      <c r="R466" s="11"/>
      <c r="S466" s="11"/>
      <c r="T466" s="11"/>
      <c r="U466" s="11"/>
      <c r="X466" s="22" t="str">
        <f>IF(B466="",VLOOKUP(A466,#REF!,2,FALSE),B466)</f>
        <v>03. Налоги</v>
      </c>
      <c r="Y466" s="22">
        <f t="shared" si="40"/>
        <v>1</v>
      </c>
      <c r="Z466" s="22">
        <f t="shared" si="41"/>
        <v>1</v>
      </c>
      <c r="AA466" s="22">
        <f t="shared" si="42"/>
        <v>2020</v>
      </c>
      <c r="AB466" s="22">
        <f t="shared" si="43"/>
        <v>2020</v>
      </c>
      <c r="AC466" s="22">
        <f t="shared" si="44"/>
        <v>2020</v>
      </c>
      <c r="AD466" s="25" t="e">
        <f>AND(ROUND(O466,2)=O466,ROUND(P466,2)=P466,OR(AND(O466&lt;&gt;0,L466="п"),AND(P466&lt;&gt;0,L466="ф")),ЕФОРМУЛА(X466),ЕФОРМУЛА(Y466),ЕФОРМУЛА(Z466),ЕФОРМУЛА(AA466),ЕФОРМУЛА(AB466),ЕФОРМУЛА(AC466),NOT(ЕФОРМУЛА(O466)),NOT(ЕФОРМУЛА(P466)),M466&lt;&gt;0,N466&lt;&gt;0,OR(YEAR(M466=#REF!),YEAR(M466=#REF!),YEAR(M466=#REF!)),OR(YEAR(N466=#REF!),YEAR(N466=#REF!),YEAR(N466=#REF!)),OR(AND(A466="20. Выдача займов по договору № 1 (в кэш-пул ПАО «Газпром»)",H466="КЭШ-ПУЛ"),AND(A466&lt;&gt;"20. Выдача займов по договору № 1 (в кэш-пул ПАО «Газпром»)",H466&lt;&gt;"КЭШ-ПУЛ")))</f>
        <v>#REF!</v>
      </c>
    </row>
    <row r="467" spans="1:30" ht="15" customHeight="1" x14ac:dyDescent="0.2">
      <c r="A467" s="8" t="s">
        <v>8</v>
      </c>
      <c r="B467" s="8"/>
      <c r="C467" s="2" t="s">
        <v>19</v>
      </c>
      <c r="D467" s="6" t="s">
        <v>0</v>
      </c>
      <c r="E467" s="7" t="s">
        <v>2</v>
      </c>
      <c r="F467" s="8"/>
      <c r="G467" s="8"/>
      <c r="H467" s="8"/>
      <c r="I467" s="8"/>
      <c r="J467" s="8"/>
      <c r="K467" s="8"/>
      <c r="L467" s="8" t="s">
        <v>26</v>
      </c>
      <c r="M467" s="9">
        <v>43831</v>
      </c>
      <c r="N467" s="9">
        <v>43831</v>
      </c>
      <c r="O467" s="20">
        <v>2240000</v>
      </c>
      <c r="P467" s="20"/>
      <c r="Q467" s="29"/>
      <c r="R467" s="12"/>
      <c r="S467" s="12"/>
      <c r="T467" s="12"/>
      <c r="U467" s="12"/>
      <c r="X467" s="22" t="e">
        <f>IF(B467="",VLOOKUP(A467,#REF!,2,FALSE),B467)</f>
        <v>#REF!</v>
      </c>
      <c r="Y467" s="22">
        <f t="shared" si="40"/>
        <v>1</v>
      </c>
      <c r="Z467" s="22">
        <f t="shared" si="41"/>
        <v>1</v>
      </c>
      <c r="AA467" s="22">
        <f t="shared" si="42"/>
        <v>2020</v>
      </c>
      <c r="AB467" s="22">
        <f t="shared" si="43"/>
        <v>2020</v>
      </c>
      <c r="AC467" s="22">
        <f t="shared" si="44"/>
        <v>2020</v>
      </c>
      <c r="AD467" s="25" t="e">
        <f>AND(ROUND(O467,2)=O467,ROUND(P467,2)=P467,OR(AND(O467&lt;&gt;0,L467="п"),AND(P467&lt;&gt;0,L467="ф")),ЕФОРМУЛА(X467),ЕФОРМУЛА(Y467),ЕФОРМУЛА(Z467),ЕФОРМУЛА(AA467),ЕФОРМУЛА(AB467),ЕФОРМУЛА(AC467),NOT(ЕФОРМУЛА(O467)),NOT(ЕФОРМУЛА(P467)),M467&lt;&gt;0,N467&lt;&gt;0,OR(YEAR(M467=#REF!),YEAR(M467=#REF!),YEAR(M467=#REF!)),OR(YEAR(N467=#REF!),YEAR(N467=#REF!),YEAR(N467=#REF!)),OR(AND(A467="20. Выдача займов по договору № 1 (в кэш-пул ПАО «Газпром»)",H467="КЭШ-ПУЛ"),AND(A467&lt;&gt;"20. Выдача займов по договору № 1 (в кэш-пул ПАО «Газпром»)",H467&lt;&gt;"КЭШ-ПУЛ")))</f>
        <v>#REF!</v>
      </c>
    </row>
    <row r="468" spans="1:30" ht="12.6" customHeight="1" x14ac:dyDescent="0.2">
      <c r="A468" s="8"/>
      <c r="B468" s="8" t="s">
        <v>13</v>
      </c>
      <c r="C468" s="2" t="s">
        <v>19</v>
      </c>
      <c r="D468" s="6" t="s">
        <v>0</v>
      </c>
      <c r="E468" s="7" t="s">
        <v>2</v>
      </c>
      <c r="F468" s="8"/>
      <c r="G468" s="8"/>
      <c r="H468" s="8"/>
      <c r="I468" s="8"/>
      <c r="J468" s="8"/>
      <c r="K468" s="8"/>
      <c r="L468" s="8" t="s">
        <v>26</v>
      </c>
      <c r="M468" s="9">
        <v>43831</v>
      </c>
      <c r="N468" s="9">
        <v>43831</v>
      </c>
      <c r="O468" s="20">
        <v>426500000</v>
      </c>
      <c r="P468" s="20"/>
      <c r="Q468" s="11"/>
      <c r="R468" s="11"/>
      <c r="S468" s="11"/>
      <c r="T468" s="11"/>
      <c r="U468" s="11"/>
      <c r="X468" s="22" t="str">
        <f>IF(B468="",VLOOKUP(A468,#REF!,2,FALSE),B468)</f>
        <v>04. Капремонт внешними подрядчиками</v>
      </c>
      <c r="Y468" s="22">
        <f t="shared" si="40"/>
        <v>1</v>
      </c>
      <c r="Z468" s="22">
        <f t="shared" si="41"/>
        <v>1</v>
      </c>
      <c r="AA468" s="22">
        <f t="shared" si="42"/>
        <v>2020</v>
      </c>
      <c r="AB468" s="22">
        <f t="shared" si="43"/>
        <v>2020</v>
      </c>
      <c r="AC468" s="22">
        <f t="shared" si="44"/>
        <v>2020</v>
      </c>
      <c r="AD468" s="25" t="e">
        <f>AND(ROUND(O468,2)=O468,ROUND(P468,2)=P468,OR(AND(O468&lt;&gt;0,L468="п"),AND(P468&lt;&gt;0,L468="ф")),ЕФОРМУЛА(X468),ЕФОРМУЛА(Y468),ЕФОРМУЛА(Z468),ЕФОРМУЛА(AA468),ЕФОРМУЛА(AB468),ЕФОРМУЛА(AC468),NOT(ЕФОРМУЛА(O468)),NOT(ЕФОРМУЛА(P468)),M468&lt;&gt;0,N468&lt;&gt;0,OR(YEAR(M468=#REF!),YEAR(M468=#REF!),YEAR(M468=#REF!)),OR(YEAR(N468=#REF!),YEAR(N468=#REF!),YEAR(N468=#REF!)),OR(AND(A468="20. Выдача займов по договору № 1 (в кэш-пул ПАО «Газпром»)",H468="КЭШ-ПУЛ"),AND(A468&lt;&gt;"20. Выдача займов по договору № 1 (в кэш-пул ПАО «Газпром»)",H468&lt;&gt;"КЭШ-ПУЛ")))</f>
        <v>#REF!</v>
      </c>
    </row>
    <row r="469" spans="1:30" ht="15" customHeight="1" x14ac:dyDescent="0.2">
      <c r="A469" s="8"/>
      <c r="B469" s="8" t="s">
        <v>7</v>
      </c>
      <c r="C469" s="2" t="s">
        <v>19</v>
      </c>
      <c r="D469" s="6" t="s">
        <v>0</v>
      </c>
      <c r="E469" s="7" t="s">
        <v>2</v>
      </c>
      <c r="F469" s="8"/>
      <c r="G469" s="8"/>
      <c r="H469" s="8"/>
      <c r="I469" s="8"/>
      <c r="J469" s="8"/>
      <c r="K469" s="8"/>
      <c r="L469" s="8" t="s">
        <v>26</v>
      </c>
      <c r="M469" s="9">
        <v>43831</v>
      </c>
      <c r="N469" s="9">
        <v>43831</v>
      </c>
      <c r="O469" s="20">
        <v>3730000</v>
      </c>
      <c r="P469" s="20"/>
      <c r="Q469" s="29"/>
      <c r="R469" s="12"/>
      <c r="S469" s="12"/>
      <c r="T469" s="12"/>
      <c r="U469" s="12"/>
      <c r="X469" s="22" t="str">
        <f>IF(B469="",VLOOKUP(A469,#REF!,2,FALSE),B469)</f>
        <v>10. Услуги транспорта</v>
      </c>
      <c r="Y469" s="22">
        <f t="shared" si="40"/>
        <v>1</v>
      </c>
      <c r="Z469" s="22">
        <f t="shared" si="41"/>
        <v>1</v>
      </c>
      <c r="AA469" s="22">
        <f t="shared" si="42"/>
        <v>2020</v>
      </c>
      <c r="AB469" s="22">
        <f t="shared" si="43"/>
        <v>2020</v>
      </c>
      <c r="AC469" s="22">
        <f t="shared" si="44"/>
        <v>2020</v>
      </c>
      <c r="AD469" s="25" t="e">
        <f>AND(ROUND(O469,2)=O469,ROUND(P469,2)=P469,OR(AND(O469&lt;&gt;0,L469="п"),AND(P469&lt;&gt;0,L469="ф")),ЕФОРМУЛА(X469),ЕФОРМУЛА(Y469),ЕФОРМУЛА(Z469),ЕФОРМУЛА(AA469),ЕФОРМУЛА(AB469),ЕФОРМУЛА(AC469),NOT(ЕФОРМУЛА(O469)),NOT(ЕФОРМУЛА(P469)),M469&lt;&gt;0,N469&lt;&gt;0,OR(YEAR(M469=#REF!),YEAR(M469=#REF!),YEAR(M469=#REF!)),OR(YEAR(N469=#REF!),YEAR(N469=#REF!),YEAR(N469=#REF!)),OR(AND(A469="20. Выдача займов по договору № 1 (в кэш-пул ПАО «Газпром»)",H469="КЭШ-ПУЛ"),AND(A469&lt;&gt;"20. Выдача займов по договору № 1 (в кэш-пул ПАО «Газпром»)",H469&lt;&gt;"КЭШ-ПУЛ")))</f>
        <v>#REF!</v>
      </c>
    </row>
    <row r="470" spans="1:30" ht="25.5" customHeight="1" x14ac:dyDescent="0.2">
      <c r="A470" s="8" t="s">
        <v>11</v>
      </c>
      <c r="B470" s="8"/>
      <c r="C470" s="2" t="s">
        <v>19</v>
      </c>
      <c r="D470" s="6" t="s">
        <v>0</v>
      </c>
      <c r="E470" s="7" t="s">
        <v>2</v>
      </c>
      <c r="F470" s="8"/>
      <c r="G470" s="8"/>
      <c r="H470" s="8"/>
      <c r="I470" s="8"/>
      <c r="J470" s="8"/>
      <c r="K470" s="8"/>
      <c r="L470" s="8" t="s">
        <v>26</v>
      </c>
      <c r="M470" s="9">
        <v>43831</v>
      </c>
      <c r="N470" s="9">
        <v>43831</v>
      </c>
      <c r="O470" s="20">
        <v>4100000</v>
      </c>
      <c r="P470" s="20"/>
      <c r="Q470" s="29"/>
      <c r="R470" s="12"/>
      <c r="S470" s="12"/>
      <c r="T470" s="12"/>
      <c r="U470" s="12"/>
      <c r="X470" s="22" t="e">
        <f>IF(B470="",VLOOKUP(A470,#REF!,2,FALSE),B470)</f>
        <v>#REF!</v>
      </c>
      <c r="Y470" s="22">
        <f t="shared" si="40"/>
        <v>1</v>
      </c>
      <c r="Z470" s="22">
        <f t="shared" si="41"/>
        <v>1</v>
      </c>
      <c r="AA470" s="22">
        <f t="shared" si="42"/>
        <v>2020</v>
      </c>
      <c r="AB470" s="22">
        <f t="shared" si="43"/>
        <v>2020</v>
      </c>
      <c r="AC470" s="22">
        <f t="shared" si="44"/>
        <v>2020</v>
      </c>
      <c r="AD470" s="25" t="e">
        <f>AND(ROUND(O470,2)=O470,ROUND(P470,2)=P470,OR(AND(O470&lt;&gt;0,L470="п"),AND(P470&lt;&gt;0,L470="ф")),ЕФОРМУЛА(X470),ЕФОРМУЛА(Y470),ЕФОРМУЛА(Z470),ЕФОРМУЛА(AA470),ЕФОРМУЛА(AB470),ЕФОРМУЛА(AC470),NOT(ЕФОРМУЛА(O470)),NOT(ЕФОРМУЛА(P470)),M470&lt;&gt;0,N470&lt;&gt;0,OR(YEAR(M470=#REF!),YEAR(M470=#REF!),YEAR(M470=#REF!)),OR(YEAR(N470=#REF!),YEAR(N470=#REF!),YEAR(N470=#REF!)),OR(AND(A470="20. Выдача займов по договору № 1 (в кэш-пул ПАО «Газпром»)",H470="КЭШ-ПУЛ"),AND(A470&lt;&gt;"20. Выдача займов по договору № 1 (в кэш-пул ПАО «Газпром»)",H470&lt;&gt;"КЭШ-ПУЛ")))</f>
        <v>#REF!</v>
      </c>
    </row>
    <row r="471" spans="1:30" ht="15" customHeight="1" x14ac:dyDescent="0.2">
      <c r="A471" s="8" t="s">
        <v>57</v>
      </c>
      <c r="B471" s="8"/>
      <c r="C471" s="2" t="s">
        <v>19</v>
      </c>
      <c r="D471" s="6" t="s">
        <v>0</v>
      </c>
      <c r="E471" s="7" t="s">
        <v>2</v>
      </c>
      <c r="F471" s="8"/>
      <c r="G471" s="8"/>
      <c r="H471" s="8"/>
      <c r="I471" s="8"/>
      <c r="J471" s="8"/>
      <c r="K471" s="8"/>
      <c r="L471" s="8" t="s">
        <v>26</v>
      </c>
      <c r="M471" s="9">
        <v>43831</v>
      </c>
      <c r="N471" s="9">
        <v>43831</v>
      </c>
      <c r="O471" s="20">
        <v>21730000</v>
      </c>
      <c r="P471" s="20"/>
      <c r="Q471" s="29"/>
      <c r="R471" s="12"/>
      <c r="S471" s="12"/>
      <c r="T471" s="12"/>
      <c r="U471" s="12"/>
      <c r="X471" s="22" t="e">
        <f>IF(B471="",VLOOKUP(A471,#REF!,2,FALSE),B471)</f>
        <v>#REF!</v>
      </c>
      <c r="Y471" s="22">
        <f t="shared" si="40"/>
        <v>1</v>
      </c>
      <c r="Z471" s="22">
        <f t="shared" si="41"/>
        <v>1</v>
      </c>
      <c r="AA471" s="22">
        <f t="shared" si="42"/>
        <v>2020</v>
      </c>
      <c r="AB471" s="22">
        <f t="shared" si="43"/>
        <v>2020</v>
      </c>
      <c r="AC471" s="22">
        <f t="shared" si="44"/>
        <v>2020</v>
      </c>
      <c r="AD471" s="25" t="e">
        <f>AND(ROUND(O471,2)=O471,ROUND(P471,2)=P471,OR(AND(O471&lt;&gt;0,L471="п"),AND(P471&lt;&gt;0,L471="ф")),ЕФОРМУЛА(X471),ЕФОРМУЛА(Y471),ЕФОРМУЛА(Z471),ЕФОРМУЛА(AA471),ЕФОРМУЛА(AB471),ЕФОРМУЛА(AC471),NOT(ЕФОРМУЛА(O471)),NOT(ЕФОРМУЛА(P471)),M471&lt;&gt;0,N471&lt;&gt;0,OR(YEAR(M471=#REF!),YEAR(M471=#REF!),YEAR(M471=#REF!)),OR(YEAR(N471=#REF!),YEAR(N471=#REF!),YEAR(N471=#REF!)),OR(AND(A471="20. Выдача займов по договору № 1 (в кэш-пул ПАО «Газпром»)",H471="КЭШ-ПУЛ"),AND(A471&lt;&gt;"20. Выдача займов по договору № 1 (в кэш-пул ПАО «Газпром»)",H471&lt;&gt;"КЭШ-ПУЛ")))</f>
        <v>#REF!</v>
      </c>
    </row>
    <row r="472" spans="1:30" ht="15" customHeight="1" x14ac:dyDescent="0.2">
      <c r="A472" s="8" t="s">
        <v>12</v>
      </c>
      <c r="B472" s="8"/>
      <c r="C472" s="2" t="s">
        <v>19</v>
      </c>
      <c r="D472" s="6" t="s">
        <v>3</v>
      </c>
      <c r="E472" s="7" t="s">
        <v>2</v>
      </c>
      <c r="F472" s="8"/>
      <c r="G472" s="8"/>
      <c r="H472" s="8"/>
      <c r="I472" s="8"/>
      <c r="J472" s="8"/>
      <c r="K472" s="8"/>
      <c r="L472" s="8" t="s">
        <v>26</v>
      </c>
      <c r="M472" s="9">
        <v>43831</v>
      </c>
      <c r="N472" s="9">
        <v>43831</v>
      </c>
      <c r="O472" s="20">
        <v>11896000</v>
      </c>
      <c r="P472" s="20"/>
      <c r="Q472" s="11"/>
      <c r="R472" s="10"/>
      <c r="S472" s="10"/>
      <c r="T472" s="10"/>
      <c r="U472" s="10"/>
      <c r="X472" s="22" t="e">
        <f>IF(B472="",VLOOKUP(A472,#REF!,2,FALSE),B472)</f>
        <v>#REF!</v>
      </c>
      <c r="Y472" s="22">
        <f t="shared" si="40"/>
        <v>1</v>
      </c>
      <c r="Z472" s="22">
        <f t="shared" si="41"/>
        <v>1</v>
      </c>
      <c r="AA472" s="22">
        <f t="shared" si="42"/>
        <v>2020</v>
      </c>
      <c r="AB472" s="22">
        <f t="shared" si="43"/>
        <v>2020</v>
      </c>
      <c r="AC472" s="22">
        <f t="shared" si="44"/>
        <v>2020</v>
      </c>
      <c r="AD472" s="25" t="e">
        <f>AND(ROUND(O472,2)=O472,ROUND(P472,2)=P472,OR(AND(O472&lt;&gt;0,L472="п"),AND(P472&lt;&gt;0,L472="ф")),ЕФОРМУЛА(X472),ЕФОРМУЛА(Y472),ЕФОРМУЛА(Z472),ЕФОРМУЛА(AA472),ЕФОРМУЛА(AB472),ЕФОРМУЛА(AC472),NOT(ЕФОРМУЛА(O472)),NOT(ЕФОРМУЛА(P472)),M472&lt;&gt;0,N472&lt;&gt;0,OR(YEAR(M472=#REF!),YEAR(M472=#REF!),YEAR(M472=#REF!)),OR(YEAR(N472=#REF!),YEAR(N472=#REF!),YEAR(N472=#REF!)),OR(AND(A472="20. Выдача займов по договору № 1 (в кэш-пул ПАО «Газпром»)",H472="КЭШ-ПУЛ"),AND(A472&lt;&gt;"20. Выдача займов по договору № 1 (в кэш-пул ПАО «Газпром»)",H472&lt;&gt;"КЭШ-ПУЛ")))</f>
        <v>#REF!</v>
      </c>
    </row>
    <row r="473" spans="1:30" ht="15" customHeight="1" x14ac:dyDescent="0.2">
      <c r="A473" s="8" t="s">
        <v>16</v>
      </c>
      <c r="B473" s="8"/>
      <c r="C473" s="2" t="s">
        <v>19</v>
      </c>
      <c r="D473" s="6" t="s">
        <v>0</v>
      </c>
      <c r="E473" s="7" t="s">
        <v>2</v>
      </c>
      <c r="F473" s="8"/>
      <c r="G473" s="8"/>
      <c r="H473" s="8" t="s">
        <v>120</v>
      </c>
      <c r="I473" s="8"/>
      <c r="J473" s="8"/>
      <c r="K473" s="8"/>
      <c r="L473" s="8" t="s">
        <v>26</v>
      </c>
      <c r="M473" s="9">
        <v>43830</v>
      </c>
      <c r="N473" s="9">
        <v>43830</v>
      </c>
      <c r="O473" s="20">
        <v>-1539158.64</v>
      </c>
      <c r="P473" s="20"/>
      <c r="Q473" s="11"/>
      <c r="R473" s="11"/>
      <c r="S473" s="11"/>
      <c r="T473" s="11"/>
      <c r="U473" s="11"/>
      <c r="X473" s="22" t="e">
        <f>IF(B473="",VLOOKUP(A473,#REF!,2,FALSE),B473)</f>
        <v>#REF!</v>
      </c>
      <c r="Y473" s="22">
        <f t="shared" si="40"/>
        <v>12</v>
      </c>
      <c r="Z473" s="22">
        <f t="shared" si="41"/>
        <v>12</v>
      </c>
      <c r="AA473" s="22">
        <f t="shared" si="42"/>
        <v>2019</v>
      </c>
      <c r="AB473" s="22">
        <f t="shared" si="43"/>
        <v>2019</v>
      </c>
      <c r="AC473" s="22">
        <f t="shared" si="44"/>
        <v>2019</v>
      </c>
      <c r="AD473" s="25" t="e">
        <f>AND(ROUND(O473,2)=O473,ROUND(P473,2)=P473,OR(AND(O473&lt;&gt;0,L473="п"),AND(P473&lt;&gt;0,L473="ф")),ЕФОРМУЛА(X473),ЕФОРМУЛА(Y473),ЕФОРМУЛА(Z473),ЕФОРМУЛА(AA473),ЕФОРМУЛА(AB473),ЕФОРМУЛА(AC473),NOT(ЕФОРМУЛА(O473)),NOT(ЕФОРМУЛА(P473)),M473&lt;&gt;0,N473&lt;&gt;0,OR(YEAR(M473=#REF!),YEAR(M473=#REF!),YEAR(M473=#REF!)),OR(YEAR(N473=#REF!),YEAR(N473=#REF!),YEAR(N473=#REF!)),OR(AND(A473="20. Выдача займов по договору № 1 (в кэш-пул ПАО «Газпром»)",H473="КЭШ-ПУЛ"),AND(A473&lt;&gt;"20. Выдача займов по договору № 1 (в кэш-пул ПАО «Газпром»)",H473&lt;&gt;"КЭШ-ПУЛ")))</f>
        <v>#REF!</v>
      </c>
    </row>
    <row r="474" spans="1:30" ht="15" customHeight="1" x14ac:dyDescent="0.2">
      <c r="A474" s="8" t="s">
        <v>60</v>
      </c>
      <c r="B474" s="8"/>
      <c r="C474" s="2" t="s">
        <v>19</v>
      </c>
      <c r="D474" s="6" t="s">
        <v>0</v>
      </c>
      <c r="E474" s="7" t="s">
        <v>2</v>
      </c>
      <c r="F474" s="8"/>
      <c r="G474" s="8"/>
      <c r="H474" s="8" t="s">
        <v>120</v>
      </c>
      <c r="I474" s="8"/>
      <c r="J474" s="8"/>
      <c r="K474" s="8"/>
      <c r="L474" s="8" t="s">
        <v>26</v>
      </c>
      <c r="M474" s="9">
        <v>43830</v>
      </c>
      <c r="N474" s="9">
        <v>43830</v>
      </c>
      <c r="O474" s="20">
        <v>-8787.14</v>
      </c>
      <c r="P474" s="20"/>
      <c r="Q474" s="11"/>
      <c r="R474" s="11"/>
      <c r="S474" s="11"/>
      <c r="T474" s="11"/>
      <c r="U474" s="11"/>
      <c r="X474" s="22" t="e">
        <f>IF(B474="",VLOOKUP(A474,#REF!,2,FALSE),B474)</f>
        <v>#REF!</v>
      </c>
      <c r="Y474" s="22">
        <f t="shared" si="40"/>
        <v>12</v>
      </c>
      <c r="Z474" s="22">
        <f t="shared" si="41"/>
        <v>12</v>
      </c>
      <c r="AA474" s="22">
        <f t="shared" si="42"/>
        <v>2019</v>
      </c>
      <c r="AB474" s="22">
        <f t="shared" si="43"/>
        <v>2019</v>
      </c>
      <c r="AC474" s="22">
        <f t="shared" si="44"/>
        <v>2019</v>
      </c>
      <c r="AD474" s="25" t="e">
        <f>AND(ROUND(O474,2)=O474,ROUND(P474,2)=P474,OR(AND(O474&lt;&gt;0,L474="п"),AND(P474&lt;&gt;0,L474="ф")),ЕФОРМУЛА(X474),ЕФОРМУЛА(Y474),ЕФОРМУЛА(Z474),ЕФОРМУЛА(AA474),ЕФОРМУЛА(AB474),ЕФОРМУЛА(AC474),NOT(ЕФОРМУЛА(O474)),NOT(ЕФОРМУЛА(P474)),M474&lt;&gt;0,N474&lt;&gt;0,OR(YEAR(M474=#REF!),YEAR(M474=#REF!),YEAR(M474=#REF!)),OR(YEAR(N474=#REF!),YEAR(N474=#REF!),YEAR(N474=#REF!)),OR(AND(A474="20. Выдача займов по договору № 1 (в кэш-пул ПАО «Газпром»)",H474="КЭШ-ПУЛ"),AND(A474&lt;&gt;"20. Выдача займов по договору № 1 (в кэш-пул ПАО «Газпром»)",H474&lt;&gt;"КЭШ-ПУЛ")))</f>
        <v>#REF!</v>
      </c>
    </row>
    <row r="475" spans="1:30" ht="15" customHeight="1" x14ac:dyDescent="0.2">
      <c r="A475" s="8" t="s">
        <v>59</v>
      </c>
      <c r="B475" s="8"/>
      <c r="C475" s="2" t="s">
        <v>19</v>
      </c>
      <c r="D475" s="6" t="s">
        <v>0</v>
      </c>
      <c r="E475" s="7" t="s">
        <v>2</v>
      </c>
      <c r="F475" s="8"/>
      <c r="G475" s="8"/>
      <c r="H475" s="8" t="s">
        <v>120</v>
      </c>
      <c r="I475" s="8"/>
      <c r="J475" s="8"/>
      <c r="K475" s="8"/>
      <c r="L475" s="8" t="s">
        <v>26</v>
      </c>
      <c r="M475" s="9">
        <v>43830</v>
      </c>
      <c r="N475" s="9">
        <v>43830</v>
      </c>
      <c r="O475" s="20">
        <v>-51572.800000000003</v>
      </c>
      <c r="P475" s="20"/>
      <c r="Q475" s="11"/>
      <c r="R475" s="11"/>
      <c r="S475" s="11"/>
      <c r="T475" s="11"/>
      <c r="U475" s="11"/>
      <c r="X475" s="22" t="e">
        <f>IF(B475="",VLOOKUP(A475,#REF!,2,FALSE),B475)</f>
        <v>#REF!</v>
      </c>
      <c r="Y475" s="22">
        <f t="shared" si="40"/>
        <v>12</v>
      </c>
      <c r="Z475" s="22">
        <f t="shared" si="41"/>
        <v>12</v>
      </c>
      <c r="AA475" s="22">
        <f t="shared" si="42"/>
        <v>2019</v>
      </c>
      <c r="AB475" s="22">
        <f t="shared" si="43"/>
        <v>2019</v>
      </c>
      <c r="AC475" s="22">
        <f t="shared" si="44"/>
        <v>2019</v>
      </c>
      <c r="AD475" s="25" t="e">
        <f>AND(ROUND(O475,2)=O475,ROUND(P475,2)=P475,OR(AND(O475&lt;&gt;0,L475="п"),AND(P475&lt;&gt;0,L475="ф")),ЕФОРМУЛА(X475),ЕФОРМУЛА(Y475),ЕФОРМУЛА(Z475),ЕФОРМУЛА(AA475),ЕФОРМУЛА(AB475),ЕФОРМУЛА(AC475),NOT(ЕФОРМУЛА(O475)),NOT(ЕФОРМУЛА(P475)),M475&lt;&gt;0,N475&lt;&gt;0,OR(YEAR(M475=#REF!),YEAR(M475=#REF!),YEAR(M475=#REF!)),OR(YEAR(N475=#REF!),YEAR(N475=#REF!),YEAR(N475=#REF!)),OR(AND(A475="20. Выдача займов по договору № 1 (в кэш-пул ПАО «Газпром»)",H475="КЭШ-ПУЛ"),AND(A475&lt;&gt;"20. Выдача займов по договору № 1 (в кэш-пул ПАО «Газпром»)",H475&lt;&gt;"КЭШ-ПУЛ")))</f>
        <v>#REF!</v>
      </c>
    </row>
    <row r="476" spans="1:30" ht="15" customHeight="1" x14ac:dyDescent="0.2">
      <c r="A476" s="8"/>
      <c r="B476" s="8" t="s">
        <v>9</v>
      </c>
      <c r="C476" s="2" t="s">
        <v>19</v>
      </c>
      <c r="D476" s="6" t="s">
        <v>0</v>
      </c>
      <c r="E476" s="7" t="s">
        <v>2</v>
      </c>
      <c r="F476" s="8"/>
      <c r="G476" s="8"/>
      <c r="H476" s="8"/>
      <c r="I476" s="8"/>
      <c r="J476" s="8"/>
      <c r="K476" s="8"/>
      <c r="L476" s="8" t="s">
        <v>26</v>
      </c>
      <c r="M476" s="9">
        <v>43831</v>
      </c>
      <c r="N476" s="9">
        <v>43831</v>
      </c>
      <c r="O476" s="20">
        <v>500000</v>
      </c>
      <c r="P476" s="20"/>
      <c r="Q476" s="29"/>
      <c r="R476" s="12"/>
      <c r="S476" s="12"/>
      <c r="T476" s="12"/>
      <c r="U476" s="12"/>
      <c r="X476" s="22" t="str">
        <f>IF(B476="",VLOOKUP(A476,#REF!,2,FALSE),B476)</f>
        <v>12. Страхование</v>
      </c>
      <c r="Y476" s="22">
        <f t="shared" si="40"/>
        <v>1</v>
      </c>
      <c r="Z476" s="22">
        <f t="shared" si="41"/>
        <v>1</v>
      </c>
      <c r="AA476" s="22">
        <f t="shared" si="42"/>
        <v>2020</v>
      </c>
      <c r="AB476" s="22">
        <f t="shared" si="43"/>
        <v>2020</v>
      </c>
      <c r="AC476" s="22">
        <f t="shared" si="44"/>
        <v>2020</v>
      </c>
      <c r="AD476" s="25" t="e">
        <f>AND(ROUND(O476,2)=O476,ROUND(P476,2)=P476,OR(AND(O476&lt;&gt;0,L476="п"),AND(P476&lt;&gt;0,L476="ф")),ЕФОРМУЛА(X476),ЕФОРМУЛА(Y476),ЕФОРМУЛА(Z476),ЕФОРМУЛА(AA476),ЕФОРМУЛА(AB476),ЕФОРМУЛА(AC476),NOT(ЕФОРМУЛА(O476)),NOT(ЕФОРМУЛА(P476)),M476&lt;&gt;0,N476&lt;&gt;0,OR(YEAR(M476=#REF!),YEAR(M476=#REF!),YEAR(M476=#REF!)),OR(YEAR(N476=#REF!),YEAR(N476=#REF!),YEAR(N476=#REF!)),OR(AND(A476="20. Выдача займов по договору № 1 (в кэш-пул ПАО «Газпром»)",H476="КЭШ-ПУЛ"),AND(A476&lt;&gt;"20. Выдача займов по договору № 1 (в кэш-пул ПАО «Газпром»)",H476&lt;&gt;"КЭШ-ПУЛ")))</f>
        <v>#REF!</v>
      </c>
    </row>
    <row r="477" spans="1:30" ht="15" customHeight="1" x14ac:dyDescent="0.2">
      <c r="A477" s="8" t="s">
        <v>8</v>
      </c>
      <c r="B477" s="8"/>
      <c r="C477" s="2" t="s">
        <v>19</v>
      </c>
      <c r="D477" s="6" t="s">
        <v>0</v>
      </c>
      <c r="E477" s="7" t="s">
        <v>2</v>
      </c>
      <c r="F477" s="8"/>
      <c r="G477" s="8"/>
      <c r="H477" s="8" t="s">
        <v>120</v>
      </c>
      <c r="I477" s="8"/>
      <c r="J477" s="8"/>
      <c r="K477" s="8"/>
      <c r="L477" s="8" t="s">
        <v>26</v>
      </c>
      <c r="M477" s="9">
        <v>43830</v>
      </c>
      <c r="N477" s="9">
        <v>43830</v>
      </c>
      <c r="O477" s="20">
        <v>-26534.720000000001</v>
      </c>
      <c r="P477" s="20"/>
      <c r="Q477" s="29"/>
      <c r="R477" s="12"/>
      <c r="S477" s="12"/>
      <c r="T477" s="12"/>
      <c r="U477" s="12"/>
      <c r="X477" s="22" t="e">
        <f>IF(B477="",VLOOKUP(A477,#REF!,2,FALSE),B477)</f>
        <v>#REF!</v>
      </c>
      <c r="Y477" s="22">
        <f t="shared" si="40"/>
        <v>12</v>
      </c>
      <c r="Z477" s="22">
        <f t="shared" si="41"/>
        <v>12</v>
      </c>
      <c r="AA477" s="22">
        <f t="shared" si="42"/>
        <v>2019</v>
      </c>
      <c r="AB477" s="22">
        <f t="shared" si="43"/>
        <v>2019</v>
      </c>
      <c r="AC477" s="22">
        <f t="shared" si="44"/>
        <v>2019</v>
      </c>
      <c r="AD477" s="25" t="e">
        <f>AND(ROUND(O477,2)=O477,ROUND(P477,2)=P477,OR(AND(O477&lt;&gt;0,L477="п"),AND(P477&lt;&gt;0,L477="ф")),ЕФОРМУЛА(X477),ЕФОРМУЛА(Y477),ЕФОРМУЛА(Z477),ЕФОРМУЛА(AA477),ЕФОРМУЛА(AB477),ЕФОРМУЛА(AC477),NOT(ЕФОРМУЛА(O477)),NOT(ЕФОРМУЛА(P477)),M477&lt;&gt;0,N477&lt;&gt;0,OR(YEAR(M477=#REF!),YEAR(M477=#REF!),YEAR(M477=#REF!)),OR(YEAR(N477=#REF!),YEAR(N477=#REF!),YEAR(N477=#REF!)),OR(AND(A477="20. Выдача займов по договору № 1 (в кэш-пул ПАО «Газпром»)",H477="КЭШ-ПУЛ"),AND(A477&lt;&gt;"20. Выдача займов по договору № 1 (в кэш-пул ПАО «Газпром»)",H477&lt;&gt;"КЭШ-ПУЛ")))</f>
        <v>#REF!</v>
      </c>
    </row>
    <row r="478" spans="1:30" ht="15" customHeight="1" x14ac:dyDescent="0.2">
      <c r="A478" s="8"/>
      <c r="B478" s="8" t="s">
        <v>10</v>
      </c>
      <c r="C478" s="2" t="s">
        <v>19</v>
      </c>
      <c r="D478" s="6" t="s">
        <v>0</v>
      </c>
      <c r="E478" s="7" t="s">
        <v>2</v>
      </c>
      <c r="F478" s="8"/>
      <c r="G478" s="8"/>
      <c r="H478" s="8"/>
      <c r="I478" s="8"/>
      <c r="J478" s="8"/>
      <c r="K478" s="8"/>
      <c r="L478" s="8" t="s">
        <v>26</v>
      </c>
      <c r="M478" s="9">
        <v>43831</v>
      </c>
      <c r="N478" s="9">
        <v>43831</v>
      </c>
      <c r="O478" s="20">
        <v>103360000</v>
      </c>
      <c r="P478" s="20"/>
      <c r="Q478" s="29"/>
      <c r="R478" s="12"/>
      <c r="S478" s="12"/>
      <c r="T478" s="12"/>
      <c r="U478" s="12"/>
      <c r="X478" s="22" t="str">
        <f>IF(B478="",VLOOKUP(A478,#REF!,2,FALSE),B478)</f>
        <v>13. Прочие расходы</v>
      </c>
      <c r="Y478" s="22">
        <f t="shared" si="40"/>
        <v>1</v>
      </c>
      <c r="Z478" s="22">
        <f t="shared" si="41"/>
        <v>1</v>
      </c>
      <c r="AA478" s="22">
        <f t="shared" si="42"/>
        <v>2020</v>
      </c>
      <c r="AB478" s="22">
        <f t="shared" si="43"/>
        <v>2020</v>
      </c>
      <c r="AC478" s="22">
        <f t="shared" si="44"/>
        <v>2020</v>
      </c>
      <c r="AD478" s="25" t="e">
        <f>AND(ROUND(O478,2)=O478,ROUND(P478,2)=P478,OR(AND(O478&lt;&gt;0,L478="п"),AND(P478&lt;&gt;0,L478="ф")),ЕФОРМУЛА(X478),ЕФОРМУЛА(Y478),ЕФОРМУЛА(Z478),ЕФОРМУЛА(AA478),ЕФОРМУЛА(AB478),ЕФОРМУЛА(AC478),NOT(ЕФОРМУЛА(O478)),NOT(ЕФОРМУЛА(P478)),M478&lt;&gt;0,N478&lt;&gt;0,OR(YEAR(M478=#REF!),YEAR(M478=#REF!),YEAR(M478=#REF!)),OR(YEAR(N478=#REF!),YEAR(N478=#REF!),YEAR(N478=#REF!)),OR(AND(A478="20. Выдача займов по договору № 1 (в кэш-пул ПАО «Газпром»)",H478="КЭШ-ПУЛ"),AND(A478&lt;&gt;"20. Выдача займов по договору № 1 (в кэш-пул ПАО «Газпром»)",H478&lt;&gt;"КЭШ-ПУЛ")))</f>
        <v>#REF!</v>
      </c>
    </row>
    <row r="479" spans="1:30" ht="15" customHeight="1" x14ac:dyDescent="0.2">
      <c r="A479" s="8" t="s">
        <v>11</v>
      </c>
      <c r="B479" s="8"/>
      <c r="C479" s="2" t="s">
        <v>19</v>
      </c>
      <c r="D479" s="6" t="s">
        <v>0</v>
      </c>
      <c r="E479" s="7" t="s">
        <v>2</v>
      </c>
      <c r="F479" s="8"/>
      <c r="G479" s="8"/>
      <c r="H479" s="8" t="s">
        <v>120</v>
      </c>
      <c r="I479" s="8"/>
      <c r="J479" s="8"/>
      <c r="K479" s="8"/>
      <c r="L479" s="8" t="s">
        <v>26</v>
      </c>
      <c r="M479" s="9">
        <v>43830</v>
      </c>
      <c r="N479" s="9">
        <v>43830</v>
      </c>
      <c r="O479" s="20">
        <v>-4100000</v>
      </c>
      <c r="P479" s="20"/>
      <c r="Q479" s="29"/>
      <c r="R479" s="12"/>
      <c r="S479" s="12"/>
      <c r="T479" s="12"/>
      <c r="U479" s="12"/>
      <c r="X479" s="22" t="e">
        <f>IF(B479="",VLOOKUP(A479,#REF!,2,FALSE),B479)</f>
        <v>#REF!</v>
      </c>
      <c r="Y479" s="22">
        <f t="shared" si="40"/>
        <v>12</v>
      </c>
      <c r="Z479" s="22">
        <f t="shared" si="41"/>
        <v>12</v>
      </c>
      <c r="AA479" s="22">
        <f t="shared" si="42"/>
        <v>2019</v>
      </c>
      <c r="AB479" s="22">
        <f t="shared" si="43"/>
        <v>2019</v>
      </c>
      <c r="AC479" s="22">
        <f t="shared" si="44"/>
        <v>2019</v>
      </c>
      <c r="AD479" s="25" t="e">
        <f>AND(ROUND(O479,2)=O479,ROUND(P479,2)=P479,OR(AND(O479&lt;&gt;0,L479="п"),AND(P479&lt;&gt;0,L479="ф")),ЕФОРМУЛА(X479),ЕФОРМУЛА(Y479),ЕФОРМУЛА(Z479),ЕФОРМУЛА(AA479),ЕФОРМУЛА(AB479),ЕФОРМУЛА(AC479),NOT(ЕФОРМУЛА(O479)),NOT(ЕФОРМУЛА(P479)),M479&lt;&gt;0,N479&lt;&gt;0,OR(YEAR(M479=#REF!),YEAR(M479=#REF!),YEAR(M479=#REF!)),OR(YEAR(N479=#REF!),YEAR(N479=#REF!),YEAR(N479=#REF!)),OR(AND(A479="20. Выдача займов по договору № 1 (в кэш-пул ПАО «Газпром»)",H479="КЭШ-ПУЛ"),AND(A479&lt;&gt;"20. Выдача займов по договору № 1 (в кэш-пул ПАО «Газпром»)",H479&lt;&gt;"КЭШ-ПУЛ")))</f>
        <v>#REF!</v>
      </c>
    </row>
    <row r="480" spans="1:30" ht="15" customHeight="1" x14ac:dyDescent="0.2">
      <c r="A480" s="8"/>
      <c r="B480" s="8" t="s">
        <v>7</v>
      </c>
      <c r="C480" s="2" t="s">
        <v>19</v>
      </c>
      <c r="D480" s="6" t="s">
        <v>0</v>
      </c>
      <c r="E480" s="7" t="s">
        <v>2</v>
      </c>
      <c r="F480" s="8"/>
      <c r="G480" s="8"/>
      <c r="H480" s="8"/>
      <c r="I480" s="8"/>
      <c r="J480" s="8"/>
      <c r="K480" s="8"/>
      <c r="L480" s="8" t="s">
        <v>26</v>
      </c>
      <c r="M480" s="9">
        <v>43831</v>
      </c>
      <c r="N480" s="9">
        <v>43831</v>
      </c>
      <c r="O480" s="20">
        <v>-6968.33</v>
      </c>
      <c r="P480" s="20"/>
      <c r="Q480" s="29"/>
      <c r="R480" s="12"/>
      <c r="S480" s="12"/>
      <c r="T480" s="12"/>
      <c r="U480" s="12"/>
      <c r="X480" s="22" t="str">
        <f>IF(B480="",VLOOKUP(A480,#REF!,2,FALSE),B480)</f>
        <v>10. Услуги транспорта</v>
      </c>
      <c r="Y480" s="22">
        <f t="shared" si="40"/>
        <v>1</v>
      </c>
      <c r="Z480" s="22">
        <f t="shared" si="41"/>
        <v>1</v>
      </c>
      <c r="AA480" s="22">
        <f t="shared" si="42"/>
        <v>2020</v>
      </c>
      <c r="AB480" s="22">
        <f t="shared" si="43"/>
        <v>2020</v>
      </c>
      <c r="AC480" s="22">
        <f t="shared" si="44"/>
        <v>2020</v>
      </c>
      <c r="AD480" s="25" t="e">
        <f>AND(ROUND(O480,2)=O480,ROUND(P480,2)=P480,OR(AND(O480&lt;&gt;0,L480="п"),AND(P480&lt;&gt;0,L480="ф")),ЕФОРМУЛА(X480),ЕФОРМУЛА(Y480),ЕФОРМУЛА(Z480),ЕФОРМУЛА(AA480),ЕФОРМУЛА(AB480),ЕФОРМУЛА(AC480),NOT(ЕФОРМУЛА(O480)),NOT(ЕФОРМУЛА(P480)),M480&lt;&gt;0,N480&lt;&gt;0,OR(YEAR(M480=#REF!),YEAR(M480=#REF!),YEAR(M480=#REF!)),OR(YEAR(N480=#REF!),YEAR(N480=#REF!),YEAR(N480=#REF!)),OR(AND(A480="20. Выдача займов по договору № 1 (в кэш-пул ПАО «Газпром»)",H480="КЭШ-ПУЛ"),AND(A480&lt;&gt;"20. Выдача займов по договору № 1 (в кэш-пул ПАО «Газпром»)",H480&lt;&gt;"КЭШ-ПУЛ")))</f>
        <v>#REF!</v>
      </c>
    </row>
    <row r="481" spans="1:30" ht="15" customHeight="1" x14ac:dyDescent="0.2">
      <c r="A481" s="8"/>
      <c r="B481" s="8" t="s">
        <v>10</v>
      </c>
      <c r="C481" s="2" t="s">
        <v>19</v>
      </c>
      <c r="D481" s="6" t="s">
        <v>0</v>
      </c>
      <c r="E481" s="7" t="s">
        <v>2</v>
      </c>
      <c r="F481" s="8"/>
      <c r="G481" s="8"/>
      <c r="H481" s="8" t="s">
        <v>120</v>
      </c>
      <c r="I481" s="8"/>
      <c r="J481" s="8"/>
      <c r="K481" s="8"/>
      <c r="L481" s="8" t="s">
        <v>26</v>
      </c>
      <c r="M481" s="9">
        <v>43830</v>
      </c>
      <c r="N481" s="9">
        <v>43830</v>
      </c>
      <c r="O481" s="20">
        <v>-247.49</v>
      </c>
      <c r="P481" s="20"/>
      <c r="Q481" s="29"/>
      <c r="R481" s="12"/>
      <c r="S481" s="12"/>
      <c r="T481" s="12"/>
      <c r="U481" s="12"/>
      <c r="X481" s="22" t="str">
        <f>IF(B481="",VLOOKUP(A481,#REF!,2,FALSE),B481)</f>
        <v>13. Прочие расходы</v>
      </c>
      <c r="Y481" s="22">
        <f t="shared" si="40"/>
        <v>12</v>
      </c>
      <c r="Z481" s="22">
        <f t="shared" si="41"/>
        <v>12</v>
      </c>
      <c r="AA481" s="22">
        <f t="shared" si="42"/>
        <v>2019</v>
      </c>
      <c r="AB481" s="22">
        <f t="shared" si="43"/>
        <v>2019</v>
      </c>
      <c r="AC481" s="22">
        <f t="shared" si="44"/>
        <v>2019</v>
      </c>
      <c r="AD481" s="25" t="e">
        <f>AND(ROUND(O481,2)=O481,ROUND(P481,2)=P481,OR(AND(O481&lt;&gt;0,L481="п"),AND(P481&lt;&gt;0,L481="ф")),ЕФОРМУЛА(X481),ЕФОРМУЛА(Y481),ЕФОРМУЛА(Z481),ЕФОРМУЛА(AA481),ЕФОРМУЛА(AB481),ЕФОРМУЛА(AC481),NOT(ЕФОРМУЛА(O481)),NOT(ЕФОРМУЛА(P481)),M481&lt;&gt;0,N481&lt;&gt;0,OR(YEAR(M481=#REF!),YEAR(M481=#REF!),YEAR(M481=#REF!)),OR(YEAR(N481=#REF!),YEAR(N481=#REF!),YEAR(N481=#REF!)),OR(AND(A481="20. Выдача займов по договору № 1 (в кэш-пул ПАО «Газпром»)",H481="КЭШ-ПУЛ"),AND(A481&lt;&gt;"20. Выдача займов по договору № 1 (в кэш-пул ПАО «Газпром»)",H481&lt;&gt;"КЭШ-ПУЛ")))</f>
        <v>#REF!</v>
      </c>
    </row>
    <row r="482" spans="1:30" ht="12.6" customHeight="1" x14ac:dyDescent="0.2">
      <c r="A482" s="8"/>
      <c r="B482" s="8" t="s">
        <v>62</v>
      </c>
      <c r="C482" s="2" t="s">
        <v>19</v>
      </c>
      <c r="D482" s="6" t="s">
        <v>0</v>
      </c>
      <c r="E482" s="7" t="s">
        <v>2</v>
      </c>
      <c r="F482" s="8"/>
      <c r="G482" s="8"/>
      <c r="H482" s="8" t="s">
        <v>120</v>
      </c>
      <c r="I482" s="8"/>
      <c r="J482" s="8"/>
      <c r="K482" s="8"/>
      <c r="L482" s="8" t="s">
        <v>26</v>
      </c>
      <c r="M482" s="9">
        <v>43830</v>
      </c>
      <c r="N482" s="9">
        <v>43830</v>
      </c>
      <c r="O482" s="20">
        <v>-31025380.030000001</v>
      </c>
      <c r="P482" s="20"/>
      <c r="Q482" s="11"/>
      <c r="R482" s="11"/>
      <c r="S482" s="11"/>
      <c r="T482" s="11"/>
      <c r="U482" s="11"/>
      <c r="X482" s="22" t="str">
        <f>IF(B482="",VLOOKUP(A482,#REF!,2,FALSE),B482)</f>
        <v>03. Налоги</v>
      </c>
      <c r="Y482" s="22">
        <f t="shared" si="40"/>
        <v>12</v>
      </c>
      <c r="Z482" s="22">
        <f t="shared" si="41"/>
        <v>12</v>
      </c>
      <c r="AA482" s="22">
        <f t="shared" si="42"/>
        <v>2019</v>
      </c>
      <c r="AB482" s="22">
        <f t="shared" si="43"/>
        <v>2019</v>
      </c>
      <c r="AC482" s="22">
        <f t="shared" si="44"/>
        <v>2019</v>
      </c>
      <c r="AD482" s="25" t="e">
        <f>AND(ROUND(O482,2)=O482,ROUND(P482,2)=P482,OR(AND(O482&lt;&gt;0,L482="п"),AND(P482&lt;&gt;0,L482="ф")),ЕФОРМУЛА(X482),ЕФОРМУЛА(Y482),ЕФОРМУЛА(Z482),ЕФОРМУЛА(AA482),ЕФОРМУЛА(AB482),ЕФОРМУЛА(AC482),NOT(ЕФОРМУЛА(O482)),NOT(ЕФОРМУЛА(P482)),M482&lt;&gt;0,N482&lt;&gt;0,OR(YEAR(M482=#REF!),YEAR(M482=#REF!),YEAR(M482=#REF!)),OR(YEAR(N482=#REF!),YEAR(N482=#REF!),YEAR(N482=#REF!)),OR(AND(A482="20. Выдача займов по договору № 1 (в кэш-пул ПАО «Газпром»)",H482="КЭШ-ПУЛ"),AND(A482&lt;&gt;"20. Выдача займов по договору № 1 (в кэш-пул ПАО «Газпром»)",H482&lt;&gt;"КЭШ-ПУЛ")))</f>
        <v>#REF!</v>
      </c>
    </row>
    <row r="483" spans="1:30" ht="15" customHeight="1" x14ac:dyDescent="0.2">
      <c r="A483" s="8" t="s">
        <v>57</v>
      </c>
      <c r="B483" s="8"/>
      <c r="C483" s="2" t="s">
        <v>19</v>
      </c>
      <c r="D483" s="6" t="s">
        <v>0</v>
      </c>
      <c r="E483" s="7" t="s">
        <v>2</v>
      </c>
      <c r="F483" s="8"/>
      <c r="G483" s="8"/>
      <c r="H483" s="8" t="s">
        <v>120</v>
      </c>
      <c r="I483" s="8"/>
      <c r="J483" s="8"/>
      <c r="K483" s="8"/>
      <c r="L483" s="8" t="s">
        <v>26</v>
      </c>
      <c r="M483" s="9">
        <v>43830</v>
      </c>
      <c r="N483" s="9">
        <v>43830</v>
      </c>
      <c r="O483" s="20">
        <v>3823</v>
      </c>
      <c r="P483" s="20"/>
      <c r="Q483" s="29"/>
      <c r="R483" s="12"/>
      <c r="S483" s="12"/>
      <c r="T483" s="12"/>
      <c r="U483" s="12"/>
      <c r="X483" s="22" t="e">
        <f>IF(B483="",VLOOKUP(A483,#REF!,2,FALSE),B483)</f>
        <v>#REF!</v>
      </c>
      <c r="Y483" s="22">
        <f t="shared" si="40"/>
        <v>12</v>
      </c>
      <c r="Z483" s="22">
        <f t="shared" si="41"/>
        <v>12</v>
      </c>
      <c r="AA483" s="22">
        <f t="shared" si="42"/>
        <v>2019</v>
      </c>
      <c r="AB483" s="22">
        <f t="shared" si="43"/>
        <v>2019</v>
      </c>
      <c r="AC483" s="22">
        <f t="shared" si="44"/>
        <v>2019</v>
      </c>
      <c r="AD483" s="25" t="e">
        <f>AND(ROUND(O483,2)=O483,ROUND(P483,2)=P483,OR(AND(O483&lt;&gt;0,L483="п"),AND(P483&lt;&gt;0,L483="ф")),ЕФОРМУЛА(X483),ЕФОРМУЛА(Y483),ЕФОРМУЛА(Z483),ЕФОРМУЛА(AA483),ЕФОРМУЛА(AB483),ЕФОРМУЛА(AC483),NOT(ЕФОРМУЛА(O483)),NOT(ЕФОРМУЛА(P483)),M483&lt;&gt;0,N483&lt;&gt;0,OR(YEAR(M483=#REF!),YEAR(M483=#REF!),YEAR(M483=#REF!)),OR(YEAR(N483=#REF!),YEAR(N483=#REF!),YEAR(N483=#REF!)),OR(AND(A483="20. Выдача займов по договору № 1 (в кэш-пул ПАО «Газпром»)",H483="КЭШ-ПУЛ"),AND(A483&lt;&gt;"20. Выдача займов по договору № 1 (в кэш-пул ПАО «Газпром»)",H483&lt;&gt;"КЭШ-ПУЛ")))</f>
        <v>#REF!</v>
      </c>
    </row>
    <row r="484" spans="1:30" ht="15" customHeight="1" x14ac:dyDescent="0.2">
      <c r="A484" s="27" t="s">
        <v>16</v>
      </c>
      <c r="B484" s="27"/>
      <c r="C484" s="2" t="s">
        <v>20</v>
      </c>
      <c r="D484" s="6"/>
      <c r="E484" s="7" t="s">
        <v>2</v>
      </c>
      <c r="F484" s="8"/>
      <c r="G484" s="8"/>
      <c r="H484" s="8"/>
      <c r="I484" s="8"/>
      <c r="J484" s="8"/>
      <c r="K484" s="8"/>
      <c r="L484" s="8" t="s">
        <v>26</v>
      </c>
      <c r="M484" s="9">
        <v>43831</v>
      </c>
      <c r="N484" s="9">
        <v>43831</v>
      </c>
      <c r="O484" s="20">
        <v>335067000</v>
      </c>
      <c r="P484" s="20"/>
      <c r="Q484" s="11"/>
      <c r="R484" s="11"/>
      <c r="S484" s="11"/>
      <c r="T484" s="11"/>
      <c r="U484" s="11"/>
      <c r="X484" s="22" t="e">
        <f>IF(B484="",VLOOKUP(A484,#REF!,2,FALSE),B484)</f>
        <v>#REF!</v>
      </c>
      <c r="Y484" s="22">
        <f t="shared" si="40"/>
        <v>1</v>
      </c>
      <c r="Z484" s="22">
        <f t="shared" si="41"/>
        <v>1</v>
      </c>
      <c r="AA484" s="22">
        <f t="shared" si="42"/>
        <v>2020</v>
      </c>
      <c r="AB484" s="22">
        <f t="shared" si="43"/>
        <v>2020</v>
      </c>
      <c r="AC484" s="22">
        <f t="shared" si="44"/>
        <v>2020</v>
      </c>
      <c r="AD484" s="25" t="e">
        <f>AND(ROUND(O484,2)=O484,ROUND(P484,2)=P484,OR(AND(O484&lt;&gt;0,L484="п"),AND(P484&lt;&gt;0,L484="ф")),ЕФОРМУЛА(X484),ЕФОРМУЛА(Y484),ЕФОРМУЛА(Z484),ЕФОРМУЛА(AA484),ЕФОРМУЛА(AB484),ЕФОРМУЛА(AC484),NOT(ЕФОРМУЛА(O484)),NOT(ЕФОРМУЛА(P484)),M484&lt;&gt;0,N484&lt;&gt;0,OR(YEAR(M484=#REF!),YEAR(M484=#REF!),YEAR(M484=#REF!)),OR(YEAR(N484=#REF!),YEAR(N484=#REF!),YEAR(N484=#REF!)),OR(AND(A484="20. Выдача займов по договору № 1 (в кэш-пул ПАО «Газпром»)",H484="КЭШ-ПУЛ"),AND(A484&lt;&gt;"20. Выдача займов по договору № 1 (в кэш-пул ПАО «Газпром»)",H484&lt;&gt;"КЭШ-ПУЛ")))</f>
        <v>#REF!</v>
      </c>
    </row>
    <row r="485" spans="1:30" ht="15" customHeight="1" x14ac:dyDescent="0.2">
      <c r="A485" s="27" t="s">
        <v>60</v>
      </c>
      <c r="B485" s="27"/>
      <c r="C485" s="2" t="s">
        <v>20</v>
      </c>
      <c r="D485" s="6"/>
      <c r="E485" s="7" t="s">
        <v>2</v>
      </c>
      <c r="F485" s="8"/>
      <c r="G485" s="8"/>
      <c r="H485" s="8"/>
      <c r="I485" s="8"/>
      <c r="J485" s="8"/>
      <c r="K485" s="8"/>
      <c r="L485" s="8" t="s">
        <v>26</v>
      </c>
      <c r="M485" s="9">
        <v>43831</v>
      </c>
      <c r="N485" s="9">
        <v>43831</v>
      </c>
      <c r="O485" s="20">
        <v>3213000</v>
      </c>
      <c r="P485" s="20"/>
      <c r="Q485" s="11"/>
      <c r="R485" s="11"/>
      <c r="S485" s="11"/>
      <c r="T485" s="11"/>
      <c r="U485" s="11"/>
      <c r="X485" s="22" t="e">
        <f>IF(B485="",VLOOKUP(A485,#REF!,2,FALSE),B485)</f>
        <v>#REF!</v>
      </c>
      <c r="Y485" s="22">
        <f t="shared" si="40"/>
        <v>1</v>
      </c>
      <c r="Z485" s="22">
        <f t="shared" si="41"/>
        <v>1</v>
      </c>
      <c r="AA485" s="22">
        <f t="shared" si="42"/>
        <v>2020</v>
      </c>
      <c r="AB485" s="22">
        <f t="shared" si="43"/>
        <v>2020</v>
      </c>
      <c r="AC485" s="22">
        <f t="shared" si="44"/>
        <v>2020</v>
      </c>
      <c r="AD485" s="25" t="e">
        <f>AND(ROUND(O485,2)=O485,ROUND(P485,2)=P485,OR(AND(O485&lt;&gt;0,L485="п"),AND(P485&lt;&gt;0,L485="ф")),ЕФОРМУЛА(X485),ЕФОРМУЛА(Y485),ЕФОРМУЛА(Z485),ЕФОРМУЛА(AA485),ЕФОРМУЛА(AB485),ЕФОРМУЛА(AC485),NOT(ЕФОРМУЛА(O485)),NOT(ЕФОРМУЛА(P485)),M485&lt;&gt;0,N485&lt;&gt;0,OR(YEAR(M485=#REF!),YEAR(M485=#REF!),YEAR(M485=#REF!)),OR(YEAR(N485=#REF!),YEAR(N485=#REF!),YEAR(N485=#REF!)),OR(AND(A485="20. Выдача займов по договору № 1 (в кэш-пул ПАО «Газпром»)",H485="КЭШ-ПУЛ"),AND(A485&lt;&gt;"20. Выдача займов по договору № 1 (в кэш-пул ПАО «Газпром»)",H485&lt;&gt;"КЭШ-ПУЛ")))</f>
        <v>#REF!</v>
      </c>
    </row>
    <row r="486" spans="1:30" ht="15" customHeight="1" x14ac:dyDescent="0.2">
      <c r="A486" s="27"/>
      <c r="B486" s="27" t="s">
        <v>45</v>
      </c>
      <c r="C486" s="2" t="s">
        <v>20</v>
      </c>
      <c r="D486" s="6"/>
      <c r="E486" s="7" t="s">
        <v>2</v>
      </c>
      <c r="F486" s="8"/>
      <c r="G486" s="8"/>
      <c r="H486" s="8"/>
      <c r="I486" s="8"/>
      <c r="J486" s="8"/>
      <c r="K486" s="8"/>
      <c r="L486" s="8" t="s">
        <v>26</v>
      </c>
      <c r="M486" s="9">
        <v>43831</v>
      </c>
      <c r="N486" s="9">
        <v>43831</v>
      </c>
      <c r="O486" s="20">
        <v>2673000</v>
      </c>
      <c r="P486" s="20"/>
      <c r="Q486" s="12"/>
      <c r="R486" s="12"/>
      <c r="S486" s="12"/>
      <c r="T486" s="12"/>
      <c r="U486" s="12"/>
      <c r="X486" s="22" t="str">
        <f>IF(B486="",VLOOKUP(A486,#REF!,2,FALSE),B486)</f>
        <v>10.2. Услуги авиатранспорта</v>
      </c>
      <c r="Y486" s="22">
        <f t="shared" si="40"/>
        <v>1</v>
      </c>
      <c r="Z486" s="22">
        <f t="shared" si="41"/>
        <v>1</v>
      </c>
      <c r="AA486" s="22">
        <f t="shared" si="42"/>
        <v>2020</v>
      </c>
      <c r="AB486" s="22">
        <f t="shared" si="43"/>
        <v>2020</v>
      </c>
      <c r="AC486" s="22">
        <f t="shared" si="44"/>
        <v>2020</v>
      </c>
      <c r="AD486" s="25" t="e">
        <f>AND(ROUND(O486,2)=O486,ROUND(P486,2)=P486,OR(AND(O486&lt;&gt;0,L486="п"),AND(P486&lt;&gt;0,L486="ф")),ЕФОРМУЛА(X486),ЕФОРМУЛА(Y486),ЕФОРМУЛА(Z486),ЕФОРМУЛА(AA486),ЕФОРМУЛА(AB486),ЕФОРМУЛА(AC486),NOT(ЕФОРМУЛА(O486)),NOT(ЕФОРМУЛА(P486)),M486&lt;&gt;0,N486&lt;&gt;0,OR(YEAR(M486=#REF!),YEAR(M486=#REF!),YEAR(M486=#REF!)),OR(YEAR(N486=#REF!),YEAR(N486=#REF!),YEAR(N486=#REF!)),OR(AND(A486="20. Выдача займов по договору № 1 (в кэш-пул ПАО «Газпром»)",H486="КЭШ-ПУЛ"),AND(A486&lt;&gt;"20. Выдача займов по договору № 1 (в кэш-пул ПАО «Газпром»)",H486&lt;&gt;"КЭШ-ПУЛ")))</f>
        <v>#REF!</v>
      </c>
    </row>
    <row r="487" spans="1:30" ht="12.6" customHeight="1" x14ac:dyDescent="0.2">
      <c r="A487" s="27" t="s">
        <v>12</v>
      </c>
      <c r="B487" s="27"/>
      <c r="C487" s="2" t="s">
        <v>20</v>
      </c>
      <c r="D487" s="6"/>
      <c r="E487" s="7" t="s">
        <v>2</v>
      </c>
      <c r="F487" s="8"/>
      <c r="G487" s="8"/>
      <c r="H487" s="8"/>
      <c r="I487" s="8"/>
      <c r="J487" s="8"/>
      <c r="K487" s="8"/>
      <c r="L487" s="8" t="s">
        <v>26</v>
      </c>
      <c r="M487" s="9">
        <v>43831</v>
      </c>
      <c r="N487" s="9">
        <v>43831</v>
      </c>
      <c r="O487" s="20">
        <v>269624000</v>
      </c>
      <c r="P487" s="20"/>
      <c r="Q487" s="10"/>
      <c r="R487" s="10"/>
      <c r="S487" s="10"/>
      <c r="T487" s="10"/>
      <c r="U487" s="10"/>
      <c r="X487" s="22" t="e">
        <f>IF(B487="",VLOOKUP(A487,#REF!,2,FALSE),B487)</f>
        <v>#REF!</v>
      </c>
      <c r="Y487" s="22">
        <f t="shared" si="40"/>
        <v>1</v>
      </c>
      <c r="Z487" s="22">
        <f t="shared" si="41"/>
        <v>1</v>
      </c>
      <c r="AA487" s="22">
        <f t="shared" si="42"/>
        <v>2020</v>
      </c>
      <c r="AB487" s="22">
        <f t="shared" si="43"/>
        <v>2020</v>
      </c>
      <c r="AC487" s="22">
        <f t="shared" si="44"/>
        <v>2020</v>
      </c>
      <c r="AD487" s="25" t="e">
        <f>AND(ROUND(O487,2)=O487,ROUND(P487,2)=P487,OR(AND(O487&lt;&gt;0,L487="п"),AND(P487&lt;&gt;0,L487="ф")),ЕФОРМУЛА(X487),ЕФОРМУЛА(Y487),ЕФОРМУЛА(Z487),ЕФОРМУЛА(AA487),ЕФОРМУЛА(AB487),ЕФОРМУЛА(AC487),NOT(ЕФОРМУЛА(O487)),NOT(ЕФОРМУЛА(P487)),M487&lt;&gt;0,N487&lt;&gt;0,OR(YEAR(M487=#REF!),YEAR(M487=#REF!),YEAR(M487=#REF!)),OR(YEAR(N487=#REF!),YEAR(N487=#REF!),YEAR(N487=#REF!)),OR(AND(A487="20. Выдача займов по договору № 1 (в кэш-пул ПАО «Газпром»)",H487="КЭШ-ПУЛ"),AND(A487&lt;&gt;"20. Выдача займов по договору № 1 (в кэш-пул ПАО «Газпром»)",H487&lt;&gt;"КЭШ-ПУЛ")))</f>
        <v>#REF!</v>
      </c>
    </row>
    <row r="488" spans="1:30" ht="12.6" customHeight="1" x14ac:dyDescent="0.2">
      <c r="A488" s="27" t="s">
        <v>63</v>
      </c>
      <c r="B488" s="27"/>
      <c r="C488" s="2" t="s">
        <v>20</v>
      </c>
      <c r="D488" s="6"/>
      <c r="E488" s="7" t="s">
        <v>2</v>
      </c>
      <c r="F488" s="8"/>
      <c r="G488" s="8"/>
      <c r="H488" s="8"/>
      <c r="I488" s="8"/>
      <c r="J488" s="8"/>
      <c r="K488" s="8"/>
      <c r="L488" s="8" t="s">
        <v>26</v>
      </c>
      <c r="M488" s="9">
        <v>43831</v>
      </c>
      <c r="N488" s="9">
        <v>43831</v>
      </c>
      <c r="O488" s="20">
        <v>71137000</v>
      </c>
      <c r="P488" s="20"/>
      <c r="Q488" s="10"/>
      <c r="R488" s="10"/>
      <c r="S488" s="10"/>
      <c r="T488" s="10"/>
      <c r="U488" s="10"/>
      <c r="X488" s="22" t="e">
        <f>IF(B488="",VLOOKUP(A488,#REF!,2,FALSE),B488)</f>
        <v>#REF!</v>
      </c>
      <c r="Y488" s="22">
        <f t="shared" si="40"/>
        <v>1</v>
      </c>
      <c r="Z488" s="22">
        <f t="shared" si="41"/>
        <v>1</v>
      </c>
      <c r="AA488" s="22">
        <f t="shared" si="42"/>
        <v>2020</v>
      </c>
      <c r="AB488" s="22">
        <f t="shared" si="43"/>
        <v>2020</v>
      </c>
      <c r="AC488" s="22">
        <f t="shared" si="44"/>
        <v>2020</v>
      </c>
      <c r="AD488" s="25" t="e">
        <f>AND(ROUND(O488,2)=O488,ROUND(P488,2)=P488,OR(AND(O488&lt;&gt;0,L488="п"),AND(P488&lt;&gt;0,L488="ф")),ЕФОРМУЛА(X488),ЕФОРМУЛА(Y488),ЕФОРМУЛА(Z488),ЕФОРМУЛА(AA488),ЕФОРМУЛА(AB488),ЕФОРМУЛА(AC488),NOT(ЕФОРМУЛА(O488)),NOT(ЕФОРМУЛА(P488)),M488&lt;&gt;0,N488&lt;&gt;0,OR(YEAR(M488=#REF!),YEAR(M488=#REF!),YEAR(M488=#REF!)),OR(YEAR(N488=#REF!),YEAR(N488=#REF!),YEAR(N488=#REF!)),OR(AND(A488="20. Выдача займов по договору № 1 (в кэш-пул ПАО «Газпром»)",H488="КЭШ-ПУЛ"),AND(A488&lt;&gt;"20. Выдача займов по договору № 1 (в кэш-пул ПАО «Газпром»)",H488&lt;&gt;"КЭШ-ПУЛ")))</f>
        <v>#REF!</v>
      </c>
    </row>
    <row r="489" spans="1:30" ht="12.6" customHeight="1" x14ac:dyDescent="0.2">
      <c r="A489" s="27"/>
      <c r="B489" s="27" t="s">
        <v>44</v>
      </c>
      <c r="C489" s="2" t="s">
        <v>20</v>
      </c>
      <c r="D489" s="6"/>
      <c r="E489" s="7" t="s">
        <v>2</v>
      </c>
      <c r="F489" s="8"/>
      <c r="G489" s="8"/>
      <c r="H489" s="8"/>
      <c r="I489" s="8"/>
      <c r="J489" s="8"/>
      <c r="K489" s="8"/>
      <c r="L489" s="8" t="s">
        <v>26</v>
      </c>
      <c r="M489" s="9">
        <v>43831</v>
      </c>
      <c r="N489" s="9">
        <v>43831</v>
      </c>
      <c r="O489" s="20">
        <v>424000</v>
      </c>
      <c r="P489" s="20"/>
      <c r="Q489" s="12"/>
      <c r="R489" s="12"/>
      <c r="S489" s="12"/>
      <c r="T489" s="12"/>
      <c r="U489" s="12"/>
      <c r="X489" s="22" t="str">
        <f>IF(B489="",VLOOKUP(A489,#REF!,2,FALSE),B489)</f>
        <v>10.1. Услуги автотранспорта</v>
      </c>
      <c r="Y489" s="22">
        <f t="shared" si="40"/>
        <v>1</v>
      </c>
      <c r="Z489" s="22">
        <f t="shared" si="41"/>
        <v>1</v>
      </c>
      <c r="AA489" s="22">
        <f t="shared" si="42"/>
        <v>2020</v>
      </c>
      <c r="AB489" s="22">
        <f t="shared" si="43"/>
        <v>2020</v>
      </c>
      <c r="AC489" s="22">
        <f t="shared" si="44"/>
        <v>2020</v>
      </c>
      <c r="AD489" s="25" t="e">
        <f>AND(ROUND(O489,2)=O489,ROUND(P489,2)=P489,OR(AND(O489&lt;&gt;0,L489="п"),AND(P489&lt;&gt;0,L489="ф")),ЕФОРМУЛА(X489),ЕФОРМУЛА(Y489),ЕФОРМУЛА(Z489),ЕФОРМУЛА(AA489),ЕФОРМУЛА(AB489),ЕФОРМУЛА(AC489),NOT(ЕФОРМУЛА(O489)),NOT(ЕФОРМУЛА(P489)),M489&lt;&gt;0,N489&lt;&gt;0,OR(YEAR(M489=#REF!),YEAR(M489=#REF!),YEAR(M489=#REF!)),OR(YEAR(N489=#REF!),YEAR(N489=#REF!),YEAR(N489=#REF!)),OR(AND(A489="20. Выдача займов по договору № 1 (в кэш-пул ПАО «Газпром»)",H489="КЭШ-ПУЛ"),AND(A489&lt;&gt;"20. Выдача займов по договору № 1 (в кэш-пул ПАО «Газпром»)",H489&lt;&gt;"КЭШ-ПУЛ")))</f>
        <v>#REF!</v>
      </c>
    </row>
    <row r="490" spans="1:30" ht="15" customHeight="1" x14ac:dyDescent="0.2">
      <c r="A490" s="8" t="s">
        <v>59</v>
      </c>
      <c r="B490" s="8"/>
      <c r="C490" s="2" t="s">
        <v>20</v>
      </c>
      <c r="D490" s="6"/>
      <c r="E490" s="7" t="s">
        <v>2</v>
      </c>
      <c r="F490" s="8"/>
      <c r="G490" s="8"/>
      <c r="H490" s="8"/>
      <c r="I490" s="8"/>
      <c r="J490" s="8"/>
      <c r="K490" s="8"/>
      <c r="L490" s="8" t="s">
        <v>26</v>
      </c>
      <c r="M490" s="9">
        <v>43831</v>
      </c>
      <c r="N490" s="9">
        <v>43831</v>
      </c>
      <c r="O490" s="20">
        <v>240505000</v>
      </c>
      <c r="P490" s="20"/>
      <c r="Q490" s="11"/>
      <c r="R490" s="11"/>
      <c r="S490" s="11"/>
      <c r="T490" s="11"/>
      <c r="U490" s="11"/>
      <c r="X490" s="22" t="e">
        <f>IF(B490="",VLOOKUP(A490,#REF!,2,FALSE),B490)</f>
        <v>#REF!</v>
      </c>
      <c r="Y490" s="22">
        <f t="shared" si="40"/>
        <v>1</v>
      </c>
      <c r="Z490" s="22">
        <f t="shared" si="41"/>
        <v>1</v>
      </c>
      <c r="AA490" s="22">
        <f t="shared" si="42"/>
        <v>2020</v>
      </c>
      <c r="AB490" s="22">
        <f t="shared" si="43"/>
        <v>2020</v>
      </c>
      <c r="AC490" s="22">
        <f t="shared" si="44"/>
        <v>2020</v>
      </c>
      <c r="AD490" s="25" t="e">
        <f>AND(ROUND(O490,2)=O490,ROUND(P490,2)=P490,OR(AND(O490&lt;&gt;0,L490="п"),AND(P490&lt;&gt;0,L490="ф")),ЕФОРМУЛА(X490),ЕФОРМУЛА(Y490),ЕФОРМУЛА(Z490),ЕФОРМУЛА(AA490),ЕФОРМУЛА(AB490),ЕФОРМУЛА(AC490),NOT(ЕФОРМУЛА(O490)),NOT(ЕФОРМУЛА(P490)),M490&lt;&gt;0,N490&lt;&gt;0,OR(YEAR(M490=#REF!),YEAR(M490=#REF!),YEAR(M490=#REF!)),OR(YEAR(N490=#REF!),YEAR(N490=#REF!),YEAR(N490=#REF!)),OR(AND(A490="20. Выдача займов по договору № 1 (в кэш-пул ПАО «Газпром»)",H490="КЭШ-ПУЛ"),AND(A490&lt;&gt;"20. Выдача займов по договору № 1 (в кэш-пул ПАО «Газпром»)",H490&lt;&gt;"КЭШ-ПУЛ")))</f>
        <v>#REF!</v>
      </c>
    </row>
    <row r="491" spans="1:30" ht="15" customHeight="1" x14ac:dyDescent="0.2">
      <c r="A491" s="8" t="s">
        <v>8</v>
      </c>
      <c r="B491" s="8"/>
      <c r="C491" s="2" t="s">
        <v>20</v>
      </c>
      <c r="D491" s="6"/>
      <c r="E491" s="7" t="s">
        <v>2</v>
      </c>
      <c r="F491" s="8"/>
      <c r="G491" s="8"/>
      <c r="H491" s="8"/>
      <c r="I491" s="8"/>
      <c r="J491" s="8"/>
      <c r="K491" s="8"/>
      <c r="L491" s="8" t="s">
        <v>26</v>
      </c>
      <c r="M491" s="9">
        <v>43831</v>
      </c>
      <c r="N491" s="9">
        <v>43831</v>
      </c>
      <c r="O491" s="20">
        <v>1681000</v>
      </c>
      <c r="P491" s="20"/>
      <c r="Q491" s="11"/>
      <c r="R491" s="11"/>
      <c r="S491" s="11"/>
      <c r="T491" s="11"/>
      <c r="U491" s="11"/>
      <c r="X491" s="22" t="e">
        <f>IF(B491="",VLOOKUP(A491,#REF!,2,FALSE),B491)</f>
        <v>#REF!</v>
      </c>
      <c r="Y491" s="22">
        <f t="shared" si="40"/>
        <v>1</v>
      </c>
      <c r="Z491" s="22">
        <f t="shared" si="41"/>
        <v>1</v>
      </c>
      <c r="AA491" s="22">
        <f t="shared" si="42"/>
        <v>2020</v>
      </c>
      <c r="AB491" s="22">
        <f t="shared" si="43"/>
        <v>2020</v>
      </c>
      <c r="AC491" s="22">
        <f t="shared" si="44"/>
        <v>2020</v>
      </c>
      <c r="AD491" s="25" t="e">
        <f>AND(ROUND(O491,2)=O491,ROUND(P491,2)=P491,OR(AND(O491&lt;&gt;0,L491="п"),AND(P491&lt;&gt;0,L491="ф")),ЕФОРМУЛА(X491),ЕФОРМУЛА(Y491),ЕФОРМУЛА(Z491),ЕФОРМУЛА(AA491),ЕФОРМУЛА(AB491),ЕФОРМУЛА(AC491),NOT(ЕФОРМУЛА(O491)),NOT(ЕФОРМУЛА(P491)),M491&lt;&gt;0,N491&lt;&gt;0,OR(YEAR(M491=#REF!),YEAR(M491=#REF!),YEAR(M491=#REF!)),OR(YEAR(N491=#REF!),YEAR(N491=#REF!),YEAR(N491=#REF!)),OR(AND(A491="20. Выдача займов по договору № 1 (в кэш-пул ПАО «Газпром»)",H491="КЭШ-ПУЛ"),AND(A491&lt;&gt;"20. Выдача займов по договору № 1 (в кэш-пул ПАО «Газпром»)",H491&lt;&gt;"КЭШ-ПУЛ")))</f>
        <v>#REF!</v>
      </c>
    </row>
    <row r="492" spans="1:30" ht="15" customHeight="1" x14ac:dyDescent="0.2">
      <c r="A492" s="8" t="s">
        <v>42</v>
      </c>
      <c r="B492" s="8"/>
      <c r="C492" s="2" t="s">
        <v>20</v>
      </c>
      <c r="D492" s="6"/>
      <c r="E492" s="7" t="s">
        <v>2</v>
      </c>
      <c r="F492" s="8"/>
      <c r="G492" s="8"/>
      <c r="H492" s="8"/>
      <c r="I492" s="8"/>
      <c r="J492" s="8"/>
      <c r="K492" s="8"/>
      <c r="L492" s="8" t="s">
        <v>26</v>
      </c>
      <c r="M492" s="9">
        <v>43831</v>
      </c>
      <c r="N492" s="9">
        <v>43831</v>
      </c>
      <c r="O492" s="20">
        <v>8257000</v>
      </c>
      <c r="P492" s="20"/>
      <c r="Q492" s="11"/>
      <c r="R492" s="11"/>
      <c r="S492" s="11"/>
      <c r="T492" s="11"/>
      <c r="U492" s="11"/>
      <c r="X492" s="22" t="e">
        <f>IF(B492="",VLOOKUP(A492,#REF!,2,FALSE),B492)</f>
        <v>#REF!</v>
      </c>
      <c r="Y492" s="22">
        <f t="shared" si="40"/>
        <v>1</v>
      </c>
      <c r="Z492" s="22">
        <f t="shared" si="41"/>
        <v>1</v>
      </c>
      <c r="AA492" s="22">
        <f t="shared" si="42"/>
        <v>2020</v>
      </c>
      <c r="AB492" s="22">
        <f t="shared" si="43"/>
        <v>2020</v>
      </c>
      <c r="AC492" s="22">
        <f t="shared" si="44"/>
        <v>2020</v>
      </c>
      <c r="AD492" s="25" t="e">
        <f>AND(ROUND(O492,2)=O492,ROUND(P492,2)=P492,OR(AND(O492&lt;&gt;0,L492="п"),AND(P492&lt;&gt;0,L492="ф")),ЕФОРМУЛА(X492),ЕФОРМУЛА(Y492),ЕФОРМУЛА(Z492),ЕФОРМУЛА(AA492),ЕФОРМУЛА(AB492),ЕФОРМУЛА(AC492),NOT(ЕФОРМУЛА(O492)),NOT(ЕФОРМУЛА(P492)),M492&lt;&gt;0,N492&lt;&gt;0,OR(YEAR(M492=#REF!),YEAR(M492=#REF!),YEAR(M492=#REF!)),OR(YEAR(N492=#REF!),YEAR(N492=#REF!),YEAR(N492=#REF!)),OR(AND(A492="20. Выдача займов по договору № 1 (в кэш-пул ПАО «Газпром»)",H492="КЭШ-ПУЛ"),AND(A492&lt;&gt;"20. Выдача займов по договору № 1 (в кэш-пул ПАО «Газпром»)",H492&lt;&gt;"КЭШ-ПУЛ")))</f>
        <v>#REF!</v>
      </c>
    </row>
    <row r="493" spans="1:30" ht="12.75" customHeight="1" x14ac:dyDescent="0.2">
      <c r="A493" s="8" t="s">
        <v>41</v>
      </c>
      <c r="B493" s="8"/>
      <c r="C493" s="2" t="s">
        <v>20</v>
      </c>
      <c r="D493" s="6"/>
      <c r="E493" s="7" t="s">
        <v>2</v>
      </c>
      <c r="F493" s="8"/>
      <c r="G493" s="8"/>
      <c r="H493" s="8"/>
      <c r="I493" s="8"/>
      <c r="J493" s="8"/>
      <c r="K493" s="8"/>
      <c r="L493" s="8" t="s">
        <v>26</v>
      </c>
      <c r="M493" s="9">
        <v>43831</v>
      </c>
      <c r="N493" s="9">
        <v>43831</v>
      </c>
      <c r="O493" s="20">
        <v>19275000</v>
      </c>
      <c r="P493" s="20"/>
      <c r="Q493" s="11"/>
      <c r="R493" s="11"/>
      <c r="S493" s="11"/>
      <c r="T493" s="11"/>
      <c r="U493" s="11"/>
      <c r="X493" s="22" t="e">
        <f>IF(B493="",VLOOKUP(A493,#REF!,2,FALSE),B493)</f>
        <v>#REF!</v>
      </c>
      <c r="Y493" s="22">
        <f t="shared" si="40"/>
        <v>1</v>
      </c>
      <c r="Z493" s="22">
        <f t="shared" si="41"/>
        <v>1</v>
      </c>
      <c r="AA493" s="22">
        <f t="shared" si="42"/>
        <v>2020</v>
      </c>
      <c r="AB493" s="22">
        <f t="shared" si="43"/>
        <v>2020</v>
      </c>
      <c r="AC493" s="22">
        <f t="shared" si="44"/>
        <v>2020</v>
      </c>
      <c r="AD493" s="25" t="e">
        <f>AND(ROUND(O493,2)=O493,ROUND(P493,2)=P493,OR(AND(O493&lt;&gt;0,L493="п"),AND(P493&lt;&gt;0,L493="ф")),ЕФОРМУЛА(X493),ЕФОРМУЛА(Y493),ЕФОРМУЛА(Z493),ЕФОРМУЛА(AA493),ЕФОРМУЛА(AB493),ЕФОРМУЛА(AC493),NOT(ЕФОРМУЛА(O493)),NOT(ЕФОРМУЛА(P493)),M493&lt;&gt;0,N493&lt;&gt;0,OR(YEAR(M493=#REF!),YEAR(M493=#REF!),YEAR(M493=#REF!)),OR(YEAR(N493=#REF!),YEAR(N493=#REF!),YEAR(N493=#REF!)),OR(AND(A493="20. Выдача займов по договору № 1 (в кэш-пул ПАО «Газпром»)",H493="КЭШ-ПУЛ"),AND(A493&lt;&gt;"20. Выдача займов по договору № 1 (в кэш-пул ПАО «Газпром»)",H493&lt;&gt;"КЭШ-ПУЛ")))</f>
        <v>#REF!</v>
      </c>
    </row>
    <row r="494" spans="1:30" ht="12.6" customHeight="1" x14ac:dyDescent="0.2">
      <c r="A494" s="8"/>
      <c r="B494" s="8" t="s">
        <v>9</v>
      </c>
      <c r="C494" s="2" t="s">
        <v>20</v>
      </c>
      <c r="D494" s="6"/>
      <c r="E494" s="7" t="s">
        <v>2</v>
      </c>
      <c r="F494" s="8"/>
      <c r="G494" s="8"/>
      <c r="H494" s="8"/>
      <c r="I494" s="8"/>
      <c r="J494" s="8"/>
      <c r="K494" s="8"/>
      <c r="L494" s="8" t="s">
        <v>26</v>
      </c>
      <c r="M494" s="9">
        <v>43831</v>
      </c>
      <c r="N494" s="9">
        <v>43831</v>
      </c>
      <c r="O494" s="20">
        <v>73847000</v>
      </c>
      <c r="P494" s="20"/>
      <c r="Q494" s="11"/>
      <c r="R494" s="11"/>
      <c r="S494" s="11"/>
      <c r="T494" s="11"/>
      <c r="U494" s="11"/>
      <c r="X494" s="22" t="str">
        <f>IF(B494="",VLOOKUP(A494,#REF!,2,FALSE),B494)</f>
        <v>12. Страхование</v>
      </c>
      <c r="Y494" s="22">
        <f t="shared" si="40"/>
        <v>1</v>
      </c>
      <c r="Z494" s="22">
        <f t="shared" si="41"/>
        <v>1</v>
      </c>
      <c r="AA494" s="22">
        <f t="shared" si="42"/>
        <v>2020</v>
      </c>
      <c r="AB494" s="22">
        <f t="shared" si="43"/>
        <v>2020</v>
      </c>
      <c r="AC494" s="22">
        <f t="shared" si="44"/>
        <v>2020</v>
      </c>
      <c r="AD494" s="25" t="e">
        <f>AND(ROUND(O494,2)=O494,ROUND(P494,2)=P494,OR(AND(O494&lt;&gt;0,L494="п"),AND(P494&lt;&gt;0,L494="ф")),ЕФОРМУЛА(X494),ЕФОРМУЛА(Y494),ЕФОРМУЛА(Z494),ЕФОРМУЛА(AA494),ЕФОРМУЛА(AB494),ЕФОРМУЛА(AC494),NOT(ЕФОРМУЛА(O494)),NOT(ЕФОРМУЛА(P494)),M494&lt;&gt;0,N494&lt;&gt;0,OR(YEAR(M494=#REF!),YEAR(M494=#REF!),YEAR(M494=#REF!)),OR(YEAR(N494=#REF!),YEAR(N494=#REF!),YEAR(N494=#REF!)),OR(AND(A494="20. Выдача займов по договору № 1 (в кэш-пул ПАО «Газпром»)",H494="КЭШ-ПУЛ"),AND(A494&lt;&gt;"20. Выдача займов по договору № 1 (в кэш-пул ПАО «Газпром»)",H494&lt;&gt;"КЭШ-ПУЛ")))</f>
        <v>#REF!</v>
      </c>
    </row>
    <row r="495" spans="1:30" ht="15" customHeight="1" x14ac:dyDescent="0.2">
      <c r="A495" s="30" t="s">
        <v>16</v>
      </c>
      <c r="B495" s="27"/>
      <c r="C495" s="2" t="s">
        <v>20</v>
      </c>
      <c r="D495" s="6"/>
      <c r="E495" s="7" t="s">
        <v>2</v>
      </c>
      <c r="F495" s="8"/>
      <c r="G495" s="8"/>
      <c r="H495" s="8"/>
      <c r="I495" s="8"/>
      <c r="J495" s="8"/>
      <c r="K495" s="8"/>
      <c r="L495" s="8" t="s">
        <v>27</v>
      </c>
      <c r="M495" s="9">
        <v>43831</v>
      </c>
      <c r="N495" s="9">
        <v>43831</v>
      </c>
      <c r="O495" s="20"/>
      <c r="P495" s="20">
        <v>240183000</v>
      </c>
      <c r="Q495" s="11"/>
      <c r="R495" s="11"/>
      <c r="S495" s="11"/>
      <c r="T495" s="11"/>
      <c r="U495" s="11"/>
      <c r="X495" s="22" t="e">
        <f>IF(B495="",VLOOKUP(A495,#REF!,2,FALSE),B495)</f>
        <v>#REF!</v>
      </c>
      <c r="Y495" s="22">
        <f t="shared" si="40"/>
        <v>1</v>
      </c>
      <c r="Z495" s="22">
        <f t="shared" si="41"/>
        <v>1</v>
      </c>
      <c r="AA495" s="22">
        <f t="shared" si="42"/>
        <v>2020</v>
      </c>
      <c r="AB495" s="22">
        <f t="shared" si="43"/>
        <v>2020</v>
      </c>
      <c r="AC495" s="22">
        <f t="shared" si="44"/>
        <v>2020</v>
      </c>
      <c r="AD495" s="25" t="e">
        <f>AND(ROUND(O495,2)=O495,ROUND(P495,2)=P495,OR(AND(O495&lt;&gt;0,L495="п"),AND(P495&lt;&gt;0,L495="ф")),ЕФОРМУЛА(X495),ЕФОРМУЛА(Y495),ЕФОРМУЛА(Z495),ЕФОРМУЛА(AA495),ЕФОРМУЛА(AB495),ЕФОРМУЛА(AC495),NOT(ЕФОРМУЛА(O495)),NOT(ЕФОРМУЛА(P495)),M495&lt;&gt;0,N495&lt;&gt;0,OR(YEAR(M495=#REF!),YEAR(M495=#REF!),YEAR(M495=#REF!)),OR(YEAR(N495=#REF!),YEAR(N495=#REF!),YEAR(N495=#REF!)),OR(AND(A495="20. Выдача займов по договору № 1 (в кэш-пул ПАО «Газпром»)",H495="КЭШ-ПУЛ"),AND(A495&lt;&gt;"20. Выдача займов по договору № 1 (в кэш-пул ПАО «Газпром»)",H495&lt;&gt;"КЭШ-ПУЛ")))</f>
        <v>#REF!</v>
      </c>
    </row>
    <row r="496" spans="1:30" ht="12.75" customHeight="1" x14ac:dyDescent="0.2">
      <c r="A496" s="30" t="s">
        <v>60</v>
      </c>
      <c r="B496" s="27"/>
      <c r="C496" s="2" t="s">
        <v>20</v>
      </c>
      <c r="D496" s="6"/>
      <c r="E496" s="7" t="s">
        <v>2</v>
      </c>
      <c r="F496" s="8"/>
      <c r="G496" s="8"/>
      <c r="H496" s="8"/>
      <c r="I496" s="8"/>
      <c r="J496" s="8"/>
      <c r="K496" s="8"/>
      <c r="L496" s="8" t="s">
        <v>27</v>
      </c>
      <c r="M496" s="9">
        <v>43831</v>
      </c>
      <c r="N496" s="9">
        <v>43831</v>
      </c>
      <c r="P496" s="20">
        <v>2269000</v>
      </c>
      <c r="Q496" s="11"/>
      <c r="R496" s="11"/>
      <c r="S496" s="11"/>
      <c r="T496" s="11"/>
      <c r="U496" s="11"/>
      <c r="X496" s="22" t="e">
        <f>IF(B496="",VLOOKUP(A496,#REF!,2,FALSE),B496)</f>
        <v>#REF!</v>
      </c>
      <c r="Y496" s="22">
        <f t="shared" si="40"/>
        <v>1</v>
      </c>
      <c r="Z496" s="22">
        <f t="shared" si="41"/>
        <v>1</v>
      </c>
      <c r="AA496" s="22">
        <f t="shared" si="42"/>
        <v>2020</v>
      </c>
      <c r="AB496" s="22">
        <f t="shared" si="43"/>
        <v>2020</v>
      </c>
      <c r="AC496" s="22">
        <f t="shared" si="44"/>
        <v>2020</v>
      </c>
      <c r="AD496" s="25" t="e">
        <f>AND(ROUND(O496,2)=O496,ROUND(P496,2)=P496,OR(AND(O496&lt;&gt;0,L496="п"),AND(P496&lt;&gt;0,L496="ф")),ЕФОРМУЛА(X496),ЕФОРМУЛА(Y496),ЕФОРМУЛА(Z496),ЕФОРМУЛА(AA496),ЕФОРМУЛА(AB496),ЕФОРМУЛА(AC496),NOT(ЕФОРМУЛА(O496)),NOT(ЕФОРМУЛА(P496)),M496&lt;&gt;0,N496&lt;&gt;0,OR(YEAR(M496=#REF!),YEAR(M496=#REF!),YEAR(M496=#REF!)),OR(YEAR(N496=#REF!),YEAR(N496=#REF!),YEAR(N496=#REF!)),OR(AND(A496="20. Выдача займов по договору № 1 (в кэш-пул ПАО «Газпром»)",H496="КЭШ-ПУЛ"),AND(A496&lt;&gt;"20. Выдача займов по договору № 1 (в кэш-пул ПАО «Газпром»)",H496&lt;&gt;"КЭШ-ПУЛ")))</f>
        <v>#REF!</v>
      </c>
    </row>
    <row r="497" spans="1:30" ht="15" customHeight="1" x14ac:dyDescent="0.2">
      <c r="A497" s="30" t="s">
        <v>12</v>
      </c>
      <c r="B497" s="27"/>
      <c r="C497" s="2" t="s">
        <v>20</v>
      </c>
      <c r="D497" s="6"/>
      <c r="E497" s="7" t="s">
        <v>2</v>
      </c>
      <c r="F497" s="8"/>
      <c r="G497" s="8"/>
      <c r="H497" s="8"/>
      <c r="I497" s="8"/>
      <c r="J497" s="8"/>
      <c r="K497" s="8"/>
      <c r="L497" s="8" t="s">
        <v>27</v>
      </c>
      <c r="M497" s="9">
        <v>43831</v>
      </c>
      <c r="N497" s="9">
        <v>43831</v>
      </c>
      <c r="P497" s="20">
        <v>265926000</v>
      </c>
      <c r="Q497" s="10"/>
      <c r="R497" s="10"/>
      <c r="S497" s="10"/>
      <c r="T497" s="10"/>
      <c r="U497" s="10"/>
      <c r="X497" s="22" t="e">
        <f>IF(B497="",VLOOKUP(A497,#REF!,2,FALSE),B497)</f>
        <v>#REF!</v>
      </c>
      <c r="Y497" s="22">
        <f t="shared" si="40"/>
        <v>1</v>
      </c>
      <c r="Z497" s="22">
        <f t="shared" si="41"/>
        <v>1</v>
      </c>
      <c r="AA497" s="22">
        <f t="shared" si="42"/>
        <v>2020</v>
      </c>
      <c r="AB497" s="22">
        <f t="shared" si="43"/>
        <v>2020</v>
      </c>
      <c r="AC497" s="22">
        <f t="shared" si="44"/>
        <v>2020</v>
      </c>
      <c r="AD497" s="25" t="e">
        <f>AND(ROUND(O497,2)=O497,ROUND(P497,2)=P497,OR(AND(O497&lt;&gt;0,L497="п"),AND(P497&lt;&gt;0,L497="ф")),ЕФОРМУЛА(X497),ЕФОРМУЛА(Y497),ЕФОРМУЛА(Z497),ЕФОРМУЛА(AA497),ЕФОРМУЛА(AB497),ЕФОРМУЛА(AC497),NOT(ЕФОРМУЛА(O497)),NOT(ЕФОРМУЛА(P497)),M497&lt;&gt;0,N497&lt;&gt;0,OR(YEAR(M497=#REF!),YEAR(M497=#REF!),YEAR(M497=#REF!)),OR(YEAR(N497=#REF!),YEAR(N497=#REF!),YEAR(N497=#REF!)),OR(AND(A497="20. Выдача займов по договору № 1 (в кэш-пул ПАО «Газпром»)",H497="КЭШ-ПУЛ"),AND(A497&lt;&gt;"20. Выдача займов по договору № 1 (в кэш-пул ПАО «Газпром»)",H497&lt;&gt;"КЭШ-ПУЛ")))</f>
        <v>#REF!</v>
      </c>
    </row>
    <row r="498" spans="1:30" ht="15" customHeight="1" x14ac:dyDescent="0.2">
      <c r="A498" s="30" t="s">
        <v>63</v>
      </c>
      <c r="B498" s="27"/>
      <c r="C498" s="2" t="s">
        <v>20</v>
      </c>
      <c r="D498" s="6"/>
      <c r="E498" s="7" t="s">
        <v>2</v>
      </c>
      <c r="F498" s="8"/>
      <c r="G498" s="8"/>
      <c r="H498" s="8"/>
      <c r="I498" s="8"/>
      <c r="J498" s="8"/>
      <c r="K498" s="8"/>
      <c r="L498" s="8" t="s">
        <v>27</v>
      </c>
      <c r="M498" s="9">
        <v>43831</v>
      </c>
      <c r="N498" s="9">
        <v>43831</v>
      </c>
      <c r="O498" s="20"/>
      <c r="P498" s="20">
        <v>75076000</v>
      </c>
      <c r="Q498" s="10"/>
      <c r="R498" s="10"/>
      <c r="S498" s="10"/>
      <c r="T498" s="10"/>
      <c r="U498" s="10"/>
      <c r="X498" s="22" t="e">
        <f>IF(B498="",VLOOKUP(A498,#REF!,2,FALSE),B498)</f>
        <v>#REF!</v>
      </c>
      <c r="Y498" s="22">
        <f t="shared" si="40"/>
        <v>1</v>
      </c>
      <c r="Z498" s="22">
        <f t="shared" si="41"/>
        <v>1</v>
      </c>
      <c r="AA498" s="22">
        <f t="shared" si="42"/>
        <v>2020</v>
      </c>
      <c r="AB498" s="22">
        <f t="shared" si="43"/>
        <v>2020</v>
      </c>
      <c r="AC498" s="22">
        <f t="shared" si="44"/>
        <v>2020</v>
      </c>
      <c r="AD498" s="25" t="e">
        <f>AND(ROUND(O498,2)=O498,ROUND(P498,2)=P498,OR(AND(O498&lt;&gt;0,L498="п"),AND(P498&lt;&gt;0,L498="ф")),ЕФОРМУЛА(X498),ЕФОРМУЛА(Y498),ЕФОРМУЛА(Z498),ЕФОРМУЛА(AA498),ЕФОРМУЛА(AB498),ЕФОРМУЛА(AC498),NOT(ЕФОРМУЛА(O498)),NOT(ЕФОРМУЛА(P498)),M498&lt;&gt;0,N498&lt;&gt;0,OR(YEAR(M498=#REF!),YEAR(M498=#REF!),YEAR(M498=#REF!)),OR(YEAR(N498=#REF!),YEAR(N498=#REF!),YEAR(N498=#REF!)),OR(AND(A498="20. Выдача займов по договору № 1 (в кэш-пул ПАО «Газпром»)",H498="КЭШ-ПУЛ"),AND(A498&lt;&gt;"20. Выдача займов по договору № 1 (в кэш-пул ПАО «Газпром»)",H498&lt;&gt;"КЭШ-ПУЛ")))</f>
        <v>#REF!</v>
      </c>
    </row>
    <row r="499" spans="1:30" ht="15" customHeight="1" x14ac:dyDescent="0.2">
      <c r="A499" s="30"/>
      <c r="B499" s="27" t="s">
        <v>44</v>
      </c>
      <c r="C499" s="2" t="s">
        <v>20</v>
      </c>
      <c r="D499" s="6"/>
      <c r="E499" s="7" t="s">
        <v>2</v>
      </c>
      <c r="F499" s="8"/>
      <c r="G499" s="8"/>
      <c r="H499" s="8"/>
      <c r="I499" s="8"/>
      <c r="J499" s="8"/>
      <c r="K499" s="8"/>
      <c r="L499" s="8" t="s">
        <v>27</v>
      </c>
      <c r="M499" s="9">
        <v>43831</v>
      </c>
      <c r="N499" s="9">
        <v>43831</v>
      </c>
      <c r="O499" s="20"/>
      <c r="P499" s="20">
        <v>54000</v>
      </c>
      <c r="Q499" s="12"/>
      <c r="R499" s="12"/>
      <c r="S499" s="12"/>
      <c r="T499" s="12"/>
      <c r="U499" s="12"/>
      <c r="X499" s="22" t="str">
        <f>IF(B499="",VLOOKUP(A499,#REF!,2,FALSE),B499)</f>
        <v>10.1. Услуги автотранспорта</v>
      </c>
      <c r="Y499" s="22">
        <f t="shared" si="40"/>
        <v>1</v>
      </c>
      <c r="Z499" s="22">
        <f t="shared" si="41"/>
        <v>1</v>
      </c>
      <c r="AA499" s="22">
        <f t="shared" si="42"/>
        <v>2020</v>
      </c>
      <c r="AB499" s="22">
        <f t="shared" si="43"/>
        <v>2020</v>
      </c>
      <c r="AC499" s="22">
        <f t="shared" si="44"/>
        <v>2020</v>
      </c>
      <c r="AD499" s="25" t="e">
        <f>AND(ROUND(O499,2)=O499,ROUND(P499,2)=P499,OR(AND(O499&lt;&gt;0,L499="п"),AND(P499&lt;&gt;0,L499="ф")),ЕФОРМУЛА(X499),ЕФОРМУЛА(Y499),ЕФОРМУЛА(Z499),ЕФОРМУЛА(AA499),ЕФОРМУЛА(AB499),ЕФОРМУЛА(AC499),NOT(ЕФОРМУЛА(O499)),NOT(ЕФОРМУЛА(P499)),M499&lt;&gt;0,N499&lt;&gt;0,OR(YEAR(M499=#REF!),YEAR(M499=#REF!),YEAR(M499=#REF!)),OR(YEAR(N499=#REF!),YEAR(N499=#REF!),YEAR(N499=#REF!)),OR(AND(A499="20. Выдача займов по договору № 1 (в кэш-пул ПАО «Газпром»)",H499="КЭШ-ПУЛ"),AND(A499&lt;&gt;"20. Выдача займов по договору № 1 (в кэш-пул ПАО «Газпром»)",H499&lt;&gt;"КЭШ-ПУЛ")))</f>
        <v>#REF!</v>
      </c>
    </row>
    <row r="500" spans="1:30" ht="15" customHeight="1" x14ac:dyDescent="0.2">
      <c r="A500" s="31" t="s">
        <v>59</v>
      </c>
      <c r="B500" s="8"/>
      <c r="C500" s="2" t="s">
        <v>20</v>
      </c>
      <c r="D500" s="6"/>
      <c r="E500" s="7" t="s">
        <v>2</v>
      </c>
      <c r="F500" s="8"/>
      <c r="G500" s="8"/>
      <c r="H500" s="8"/>
      <c r="I500" s="8"/>
      <c r="J500" s="8"/>
      <c r="K500" s="8"/>
      <c r="L500" s="8" t="s">
        <v>27</v>
      </c>
      <c r="M500" s="9">
        <v>43831</v>
      </c>
      <c r="N500" s="9">
        <v>43831</v>
      </c>
      <c r="O500" s="20"/>
      <c r="P500" s="20">
        <v>219394000</v>
      </c>
      <c r="Q500" s="11"/>
      <c r="R500" s="11"/>
      <c r="S500" s="11"/>
      <c r="T500" s="11"/>
      <c r="U500" s="11"/>
      <c r="X500" s="22" t="e">
        <f>IF(B500="",VLOOKUP(A500,#REF!,2,FALSE),B500)</f>
        <v>#REF!</v>
      </c>
      <c r="Y500" s="22">
        <f t="shared" si="40"/>
        <v>1</v>
      </c>
      <c r="Z500" s="22">
        <f t="shared" si="41"/>
        <v>1</v>
      </c>
      <c r="AA500" s="22">
        <f t="shared" si="42"/>
        <v>2020</v>
      </c>
      <c r="AB500" s="22">
        <f t="shared" si="43"/>
        <v>2020</v>
      </c>
      <c r="AC500" s="22">
        <f t="shared" si="44"/>
        <v>2020</v>
      </c>
      <c r="AD500" s="25" t="e">
        <f>AND(ROUND(O500,2)=O500,ROUND(P500,2)=P500,OR(AND(O500&lt;&gt;0,L500="п"),AND(P500&lt;&gt;0,L500="ф")),ЕФОРМУЛА(X500),ЕФОРМУЛА(Y500),ЕФОРМУЛА(Z500),ЕФОРМУЛА(AA500),ЕФОРМУЛА(AB500),ЕФОРМУЛА(AC500),NOT(ЕФОРМУЛА(O500)),NOT(ЕФОРМУЛА(P500)),M500&lt;&gt;0,N500&lt;&gt;0,OR(YEAR(M500=#REF!),YEAR(M500=#REF!),YEAR(M500=#REF!)),OR(YEAR(N500=#REF!),YEAR(N500=#REF!),YEAR(N500=#REF!)),OR(AND(A500="20. Выдача займов по договору № 1 (в кэш-пул ПАО «Газпром»)",H500="КЭШ-ПУЛ"),AND(A500&lt;&gt;"20. Выдача займов по договору № 1 (в кэш-пул ПАО «Газпром»)",H500&lt;&gt;"КЭШ-ПУЛ")))</f>
        <v>#REF!</v>
      </c>
    </row>
    <row r="501" spans="1:30" ht="15" customHeight="1" x14ac:dyDescent="0.2">
      <c r="A501" s="31" t="s">
        <v>8</v>
      </c>
      <c r="B501" s="8"/>
      <c r="C501" s="2" t="s">
        <v>20</v>
      </c>
      <c r="D501" s="6"/>
      <c r="E501" s="7" t="s">
        <v>2</v>
      </c>
      <c r="F501" s="8"/>
      <c r="G501" s="8"/>
      <c r="H501" s="8"/>
      <c r="I501" s="8"/>
      <c r="J501" s="8"/>
      <c r="K501" s="8"/>
      <c r="L501" s="8" t="s">
        <v>27</v>
      </c>
      <c r="M501" s="9">
        <v>43831</v>
      </c>
      <c r="N501" s="9">
        <v>43831</v>
      </c>
      <c r="O501" s="20"/>
      <c r="P501" s="20">
        <v>1435000</v>
      </c>
      <c r="Q501" s="11"/>
      <c r="R501" s="11"/>
      <c r="S501" s="11"/>
      <c r="T501" s="11"/>
      <c r="U501" s="11"/>
      <c r="X501" s="22" t="e">
        <f>IF(B501="",VLOOKUP(A501,#REF!,2,FALSE),B501)</f>
        <v>#REF!</v>
      </c>
      <c r="Y501" s="22">
        <f t="shared" si="40"/>
        <v>1</v>
      </c>
      <c r="Z501" s="22">
        <f t="shared" si="41"/>
        <v>1</v>
      </c>
      <c r="AA501" s="22">
        <f t="shared" si="42"/>
        <v>2020</v>
      </c>
      <c r="AB501" s="22">
        <f t="shared" si="43"/>
        <v>2020</v>
      </c>
      <c r="AC501" s="22">
        <f t="shared" si="44"/>
        <v>2020</v>
      </c>
      <c r="AD501" s="25" t="e">
        <f>AND(ROUND(O501,2)=O501,ROUND(P501,2)=P501,OR(AND(O501&lt;&gt;0,L501="п"),AND(P501&lt;&gt;0,L501="ф")),ЕФОРМУЛА(X501),ЕФОРМУЛА(Y501),ЕФОРМУЛА(Z501),ЕФОРМУЛА(AA501),ЕФОРМУЛА(AB501),ЕФОРМУЛА(AC501),NOT(ЕФОРМУЛА(O501)),NOT(ЕФОРМУЛА(P501)),M501&lt;&gt;0,N501&lt;&gt;0,OR(YEAR(M501=#REF!),YEAR(M501=#REF!),YEAR(M501=#REF!)),OR(YEAR(N501=#REF!),YEAR(N501=#REF!),YEAR(N501=#REF!)),OR(AND(A501="20. Выдача займов по договору № 1 (в кэш-пул ПАО «Газпром»)",H501="КЭШ-ПУЛ"),AND(A501&lt;&gt;"20. Выдача займов по договору № 1 (в кэш-пул ПАО «Газпром»)",H501&lt;&gt;"КЭШ-ПУЛ")))</f>
        <v>#REF!</v>
      </c>
    </row>
    <row r="502" spans="1:30" ht="15" customHeight="1" x14ac:dyDescent="0.2">
      <c r="A502" s="31" t="s">
        <v>42</v>
      </c>
      <c r="B502" s="8"/>
      <c r="C502" s="2" t="s">
        <v>20</v>
      </c>
      <c r="D502" s="6"/>
      <c r="E502" s="7" t="s">
        <v>2</v>
      </c>
      <c r="F502" s="8"/>
      <c r="G502" s="8"/>
      <c r="H502" s="8"/>
      <c r="I502" s="8"/>
      <c r="J502" s="8"/>
      <c r="K502" s="8"/>
      <c r="L502" s="8" t="s">
        <v>27</v>
      </c>
      <c r="M502" s="9">
        <v>43831</v>
      </c>
      <c r="N502" s="9">
        <v>43831</v>
      </c>
      <c r="O502" s="20"/>
      <c r="P502" s="20">
        <v>2299000</v>
      </c>
      <c r="Q502" s="11"/>
      <c r="R502" s="11"/>
      <c r="S502" s="11"/>
      <c r="T502" s="11"/>
      <c r="U502" s="11"/>
      <c r="X502" s="22" t="e">
        <f>IF(B502="",VLOOKUP(A502,#REF!,2,FALSE),B502)</f>
        <v>#REF!</v>
      </c>
      <c r="Y502" s="22">
        <f t="shared" si="40"/>
        <v>1</v>
      </c>
      <c r="Z502" s="22">
        <f t="shared" si="41"/>
        <v>1</v>
      </c>
      <c r="AA502" s="22">
        <f t="shared" si="42"/>
        <v>2020</v>
      </c>
      <c r="AB502" s="22">
        <f t="shared" si="43"/>
        <v>2020</v>
      </c>
      <c r="AC502" s="22">
        <f t="shared" si="44"/>
        <v>2020</v>
      </c>
      <c r="AD502" s="25" t="e">
        <f>AND(ROUND(O502,2)=O502,ROUND(P502,2)=P502,OR(AND(O502&lt;&gt;0,L502="п"),AND(P502&lt;&gt;0,L502="ф")),ЕФОРМУЛА(X502),ЕФОРМУЛА(Y502),ЕФОРМУЛА(Z502),ЕФОРМУЛА(AA502),ЕФОРМУЛА(AB502),ЕФОРМУЛА(AC502),NOT(ЕФОРМУЛА(O502)),NOT(ЕФОРМУЛА(P502)),M502&lt;&gt;0,N502&lt;&gt;0,OR(YEAR(M502=#REF!),YEAR(M502=#REF!),YEAR(M502=#REF!)),OR(YEAR(N502=#REF!),YEAR(N502=#REF!),YEAR(N502=#REF!)),OR(AND(A502="20. Выдача займов по договору № 1 (в кэш-пул ПАО «Газпром»)",H502="КЭШ-ПУЛ"),AND(A502&lt;&gt;"20. Выдача займов по договору № 1 (в кэш-пул ПАО «Газпром»)",H502&lt;&gt;"КЭШ-ПУЛ")))</f>
        <v>#REF!</v>
      </c>
    </row>
    <row r="503" spans="1:30" ht="12.75" customHeight="1" x14ac:dyDescent="0.2">
      <c r="A503" s="31" t="s">
        <v>41</v>
      </c>
      <c r="B503" s="8"/>
      <c r="C503" s="2" t="s">
        <v>20</v>
      </c>
      <c r="D503" s="6"/>
      <c r="E503" s="7" t="s">
        <v>2</v>
      </c>
      <c r="F503" s="8"/>
      <c r="G503" s="8"/>
      <c r="H503" s="8"/>
      <c r="I503" s="8"/>
      <c r="J503" s="8"/>
      <c r="K503" s="8"/>
      <c r="L503" s="8" t="s">
        <v>27</v>
      </c>
      <c r="M503" s="9">
        <v>43831</v>
      </c>
      <c r="N503" s="9">
        <v>43831</v>
      </c>
      <c r="O503" s="20"/>
      <c r="P503" s="20">
        <v>22179000</v>
      </c>
      <c r="Q503" s="11"/>
      <c r="R503" s="11"/>
      <c r="S503" s="11"/>
      <c r="T503" s="11"/>
      <c r="U503" s="11"/>
      <c r="X503" s="22" t="e">
        <f>IF(B503="",VLOOKUP(A503,#REF!,2,FALSE),B503)</f>
        <v>#REF!</v>
      </c>
      <c r="Y503" s="22">
        <f t="shared" si="40"/>
        <v>1</v>
      </c>
      <c r="Z503" s="22">
        <f t="shared" si="41"/>
        <v>1</v>
      </c>
      <c r="AA503" s="22">
        <f t="shared" si="42"/>
        <v>2020</v>
      </c>
      <c r="AB503" s="22">
        <f t="shared" si="43"/>
        <v>2020</v>
      </c>
      <c r="AC503" s="22">
        <f t="shared" si="44"/>
        <v>2020</v>
      </c>
      <c r="AD503" s="25" t="e">
        <f>AND(ROUND(O503,2)=O503,ROUND(P503,2)=P503,OR(AND(O503&lt;&gt;0,L503="п"),AND(P503&lt;&gt;0,L503="ф")),ЕФОРМУЛА(X503),ЕФОРМУЛА(Y503),ЕФОРМУЛА(Z503),ЕФОРМУЛА(AA503),ЕФОРМУЛА(AB503),ЕФОРМУЛА(AC503),NOT(ЕФОРМУЛА(O503)),NOT(ЕФОРМУЛА(P503)),M503&lt;&gt;0,N503&lt;&gt;0,OR(YEAR(M503=#REF!),YEAR(M503=#REF!),YEAR(M503=#REF!)),OR(YEAR(N503=#REF!),YEAR(N503=#REF!),YEAR(N503=#REF!)),OR(AND(A503="20. Выдача займов по договору № 1 (в кэш-пул ПАО «Газпром»)",H503="КЭШ-ПУЛ"),AND(A503&lt;&gt;"20. Выдача займов по договору № 1 (в кэш-пул ПАО «Газпром»)",H503&lt;&gt;"КЭШ-ПУЛ")))</f>
        <v>#REF!</v>
      </c>
    </row>
    <row r="504" spans="1:30" ht="25.5" customHeight="1" x14ac:dyDescent="0.2">
      <c r="A504" s="31"/>
      <c r="B504" s="8" t="s">
        <v>9</v>
      </c>
      <c r="C504" s="2" t="s">
        <v>20</v>
      </c>
      <c r="D504" s="6"/>
      <c r="E504" s="7" t="s">
        <v>2</v>
      </c>
      <c r="F504" s="8"/>
      <c r="G504" s="8"/>
      <c r="H504" s="8"/>
      <c r="I504" s="8"/>
      <c r="J504" s="8"/>
      <c r="K504" s="8"/>
      <c r="L504" s="8" t="s">
        <v>27</v>
      </c>
      <c r="M504" s="9">
        <v>43831</v>
      </c>
      <c r="N504" s="9">
        <v>43831</v>
      </c>
      <c r="O504" s="20"/>
      <c r="P504" s="20">
        <v>62809000</v>
      </c>
      <c r="Q504" s="11"/>
      <c r="R504" s="11"/>
      <c r="S504" s="11"/>
      <c r="T504" s="11"/>
      <c r="U504" s="11"/>
      <c r="X504" s="22" t="str">
        <f>IF(B504="",VLOOKUP(A504,#REF!,2,FALSE),B504)</f>
        <v>12. Страхование</v>
      </c>
      <c r="Y504" s="22">
        <f t="shared" si="40"/>
        <v>1</v>
      </c>
      <c r="Z504" s="22">
        <f t="shared" si="41"/>
        <v>1</v>
      </c>
      <c r="AA504" s="22">
        <f t="shared" si="42"/>
        <v>2020</v>
      </c>
      <c r="AB504" s="22">
        <f t="shared" si="43"/>
        <v>2020</v>
      </c>
      <c r="AC504" s="22">
        <f t="shared" si="44"/>
        <v>2020</v>
      </c>
      <c r="AD504" s="25" t="e">
        <f>AND(ROUND(O504,2)=O504,ROUND(P504,2)=P504,OR(AND(O504&lt;&gt;0,L504="п"),AND(P504&lt;&gt;0,L504="ф")),ЕФОРМУЛА(X504),ЕФОРМУЛА(Y504),ЕФОРМУЛА(Z504),ЕФОРМУЛА(AA504),ЕФОРМУЛА(AB504),ЕФОРМУЛА(AC504),NOT(ЕФОРМУЛА(O504)),NOT(ЕФОРМУЛА(P504)),M504&lt;&gt;0,N504&lt;&gt;0,OR(YEAR(M504=#REF!),YEAR(M504=#REF!),YEAR(M504=#REF!)),OR(YEAR(N504=#REF!),YEAR(N504=#REF!),YEAR(N504=#REF!)),OR(AND(A504="20. Выдача займов по договору № 1 (в кэш-пул ПАО «Газпром»)",H504="КЭШ-ПУЛ"),AND(A504&lt;&gt;"20. Выдача займов по договору № 1 (в кэш-пул ПАО «Газпром»)",H504&lt;&gt;"КЭШ-ПУЛ")))</f>
        <v>#REF!</v>
      </c>
    </row>
    <row r="505" spans="1:30" ht="25.5" customHeight="1" x14ac:dyDescent="0.2">
      <c r="A505" s="2" t="s">
        <v>48</v>
      </c>
      <c r="C505" s="2" t="s">
        <v>20</v>
      </c>
      <c r="E505" s="7" t="s">
        <v>2</v>
      </c>
      <c r="L505" s="8" t="s">
        <v>26</v>
      </c>
      <c r="M505" s="9">
        <v>43831</v>
      </c>
      <c r="N505" s="9">
        <v>43831</v>
      </c>
      <c r="O505" s="21">
        <v>118000</v>
      </c>
      <c r="Q505" s="32" t="s">
        <v>136</v>
      </c>
      <c r="R505" s="32"/>
      <c r="S505" s="32"/>
      <c r="T505" s="32"/>
      <c r="U505" s="32"/>
      <c r="X505" s="22" t="e">
        <f>IF(B505="",VLOOKUP(A505,#REF!,2,FALSE),B505)</f>
        <v>#REF!</v>
      </c>
      <c r="Y505" s="22">
        <f t="shared" si="40"/>
        <v>1</v>
      </c>
      <c r="Z505" s="22">
        <f t="shared" si="41"/>
        <v>1</v>
      </c>
      <c r="AA505" s="22">
        <f t="shared" si="42"/>
        <v>2020</v>
      </c>
      <c r="AB505" s="22">
        <f t="shared" si="43"/>
        <v>2020</v>
      </c>
      <c r="AC505" s="22">
        <f t="shared" si="44"/>
        <v>2020</v>
      </c>
      <c r="AD505" s="25" t="e">
        <f>AND(ROUND(O505,2)=O505,ROUND(P505,2)=P505,OR(AND(O505&lt;&gt;0,L505="п"),AND(P505&lt;&gt;0,L505="ф")),ЕФОРМУЛА(X505),ЕФОРМУЛА(Y505),ЕФОРМУЛА(Z505),ЕФОРМУЛА(AA505),ЕФОРМУЛА(AB505),ЕФОРМУЛА(AC505),NOT(ЕФОРМУЛА(O505)),NOT(ЕФОРМУЛА(P505)),M505&lt;&gt;0,N505&lt;&gt;0,OR(YEAR(M505=#REF!),YEAR(M505=#REF!),YEAR(M505=#REF!)),OR(YEAR(N505=#REF!),YEAR(N505=#REF!),YEAR(N505=#REF!)),OR(AND(A505="20. Выдача займов по договору № 1 (в кэш-пул ПАО «Газпром»)",H505="КЭШ-ПУЛ"),AND(A505&lt;&gt;"20. Выдача займов по договору № 1 (в кэш-пул ПАО «Газпром»)",H505&lt;&gt;"КЭШ-ПУЛ")))</f>
        <v>#REF!</v>
      </c>
    </row>
    <row r="506" spans="1:30" ht="25.5" customHeight="1" x14ac:dyDescent="0.2">
      <c r="A506" s="2" t="s">
        <v>48</v>
      </c>
      <c r="C506" s="2" t="s">
        <v>20</v>
      </c>
      <c r="E506" s="7" t="s">
        <v>2</v>
      </c>
      <c r="L506" s="8" t="s">
        <v>27</v>
      </c>
      <c r="M506" s="9">
        <v>43831</v>
      </c>
      <c r="N506" s="9">
        <v>43831</v>
      </c>
      <c r="P506" s="21">
        <v>118000</v>
      </c>
      <c r="Q506" s="32" t="s">
        <v>136</v>
      </c>
      <c r="R506" s="32"/>
      <c r="S506" s="32"/>
      <c r="T506" s="32"/>
      <c r="U506" s="32"/>
      <c r="X506" s="22" t="e">
        <f>IF(B506="",VLOOKUP(A506,#REF!,2,FALSE),B506)</f>
        <v>#REF!</v>
      </c>
      <c r="Y506" s="22">
        <f t="shared" si="40"/>
        <v>1</v>
      </c>
      <c r="Z506" s="22">
        <f t="shared" si="41"/>
        <v>1</v>
      </c>
      <c r="AA506" s="22">
        <f t="shared" si="42"/>
        <v>2020</v>
      </c>
      <c r="AB506" s="22">
        <f t="shared" si="43"/>
        <v>2020</v>
      </c>
      <c r="AC506" s="22">
        <f t="shared" si="44"/>
        <v>2020</v>
      </c>
      <c r="AD506" s="25" t="e">
        <f>AND(ROUND(O506,2)=O506,ROUND(P506,2)=P506,OR(AND(O506&lt;&gt;0,L506="п"),AND(P506&lt;&gt;0,L506="ф")),ЕФОРМУЛА(X506),ЕФОРМУЛА(Y506),ЕФОРМУЛА(Z506),ЕФОРМУЛА(AA506),ЕФОРМУЛА(AB506),ЕФОРМУЛА(AC506),NOT(ЕФОРМУЛА(O506)),NOT(ЕФОРМУЛА(P506)),M506&lt;&gt;0,N506&lt;&gt;0,OR(YEAR(M506=#REF!),YEAR(M506=#REF!),YEAR(M506=#REF!)),OR(YEAR(N506=#REF!),YEAR(N506=#REF!),YEAR(N506=#REF!)),OR(AND(A506="20. Выдача займов по договору № 1 (в кэш-пул ПАО «Газпром»)",H506="КЭШ-ПУЛ"),AND(A506&lt;&gt;"20. Выдача займов по договору № 1 (в кэш-пул ПАО «Газпром»)",H506&lt;&gt;"КЭШ-ПУЛ")))</f>
        <v>#REF!</v>
      </c>
    </row>
    <row r="507" spans="1:30" ht="12.75" customHeight="1" x14ac:dyDescent="0.2">
      <c r="A507" s="2" t="s">
        <v>50</v>
      </c>
      <c r="C507" s="2" t="s">
        <v>20</v>
      </c>
      <c r="E507" s="7" t="s">
        <v>2</v>
      </c>
      <c r="L507" s="8" t="s">
        <v>26</v>
      </c>
      <c r="M507" s="9">
        <v>43831</v>
      </c>
      <c r="N507" s="9">
        <v>43831</v>
      </c>
      <c r="O507" s="21">
        <v>2614000</v>
      </c>
      <c r="X507" s="22" t="e">
        <f>IF(B507="",VLOOKUP(A507,#REF!,2,FALSE),B507)</f>
        <v>#REF!</v>
      </c>
      <c r="Y507" s="22">
        <f t="shared" si="40"/>
        <v>1</v>
      </c>
      <c r="Z507" s="22">
        <f t="shared" si="41"/>
        <v>1</v>
      </c>
      <c r="AA507" s="22">
        <f t="shared" si="42"/>
        <v>2020</v>
      </c>
      <c r="AB507" s="22">
        <f t="shared" si="43"/>
        <v>2020</v>
      </c>
      <c r="AC507" s="22">
        <f t="shared" si="44"/>
        <v>2020</v>
      </c>
      <c r="AD507" s="25" t="e">
        <f>AND(ROUND(O507,2)=O507,ROUND(P507,2)=P507,OR(AND(O507&lt;&gt;0,L507="п"),AND(P507&lt;&gt;0,L507="ф")),ЕФОРМУЛА(X507),ЕФОРМУЛА(Y507),ЕФОРМУЛА(Z507),ЕФОРМУЛА(AA507),ЕФОРМУЛА(AB507),ЕФОРМУЛА(AC507),NOT(ЕФОРМУЛА(O507)),NOT(ЕФОРМУЛА(P507)),M507&lt;&gt;0,N507&lt;&gt;0,OR(YEAR(M507=#REF!),YEAR(M507=#REF!),YEAR(M507=#REF!)),OR(YEAR(N507=#REF!),YEAR(N507=#REF!),YEAR(N507=#REF!)),OR(AND(A507="20. Выдача займов по договору № 1 (в кэш-пул ПАО «Газпром»)",H507="КЭШ-ПУЛ"),AND(A507&lt;&gt;"20. Выдача займов по договору № 1 (в кэш-пул ПАО «Газпром»)",H507&lt;&gt;"КЭШ-ПУЛ")))</f>
        <v>#REF!</v>
      </c>
    </row>
    <row r="508" spans="1:30" ht="12.75" customHeight="1" x14ac:dyDescent="0.2">
      <c r="A508" s="2" t="s">
        <v>50</v>
      </c>
      <c r="C508" s="2" t="s">
        <v>20</v>
      </c>
      <c r="E508" s="7" t="s">
        <v>2</v>
      </c>
      <c r="L508" s="8" t="s">
        <v>27</v>
      </c>
      <c r="M508" s="9">
        <v>43831</v>
      </c>
      <c r="N508" s="9">
        <v>43831</v>
      </c>
      <c r="P508" s="21">
        <v>807000</v>
      </c>
      <c r="X508" s="22" t="e">
        <f>IF(B508="",VLOOKUP(A508,#REF!,2,FALSE),B508)</f>
        <v>#REF!</v>
      </c>
      <c r="Y508" s="22">
        <f t="shared" si="40"/>
        <v>1</v>
      </c>
      <c r="Z508" s="22">
        <f t="shared" si="41"/>
        <v>1</v>
      </c>
      <c r="AA508" s="22">
        <f t="shared" si="42"/>
        <v>2020</v>
      </c>
      <c r="AB508" s="22">
        <f t="shared" si="43"/>
        <v>2020</v>
      </c>
      <c r="AC508" s="22">
        <f t="shared" si="44"/>
        <v>2020</v>
      </c>
      <c r="AD508" s="25" t="e">
        <f>AND(ROUND(O508,2)=O508,ROUND(P508,2)=P508,OR(AND(O508&lt;&gt;0,L508="п"),AND(P508&lt;&gt;0,L508="ф")),ЕФОРМУЛА(X508),ЕФОРМУЛА(Y508),ЕФОРМУЛА(Z508),ЕФОРМУЛА(AA508),ЕФОРМУЛА(AB508),ЕФОРМУЛА(AC508),NOT(ЕФОРМУЛА(O508)),NOT(ЕФОРМУЛА(P508)),M508&lt;&gt;0,N508&lt;&gt;0,OR(YEAR(M508=#REF!),YEAR(M508=#REF!),YEAR(M508=#REF!)),OR(YEAR(N508=#REF!),YEAR(N508=#REF!),YEAR(N508=#REF!)),OR(AND(A508="20. Выдача займов по договору № 1 (в кэш-пул ПАО «Газпром»)",H508="КЭШ-ПУЛ"),AND(A508&lt;&gt;"20. Выдача займов по договору № 1 (в кэш-пул ПАО «Газпром»)",H508&lt;&gt;"КЭШ-ПУЛ")))</f>
        <v>#REF!</v>
      </c>
    </row>
    <row r="509" spans="1:30" ht="12.75" customHeight="1" x14ac:dyDescent="0.2">
      <c r="A509" s="2" t="s">
        <v>52</v>
      </c>
      <c r="C509" s="2" t="s">
        <v>20</v>
      </c>
      <c r="E509" s="7" t="s">
        <v>2</v>
      </c>
      <c r="L509" s="8" t="s">
        <v>26</v>
      </c>
      <c r="M509" s="9">
        <v>43831</v>
      </c>
      <c r="N509" s="9">
        <v>43831</v>
      </c>
      <c r="O509" s="21">
        <v>55361000</v>
      </c>
      <c r="Q509" s="13" t="s">
        <v>138</v>
      </c>
      <c r="X509" s="22" t="e">
        <f>IF(B509="",VLOOKUP(A509,#REF!,2,FALSE),B509)</f>
        <v>#REF!</v>
      </c>
      <c r="Y509" s="22">
        <f t="shared" si="40"/>
        <v>1</v>
      </c>
      <c r="Z509" s="22">
        <f t="shared" si="41"/>
        <v>1</v>
      </c>
      <c r="AA509" s="22">
        <f t="shared" si="42"/>
        <v>2020</v>
      </c>
      <c r="AB509" s="22">
        <f t="shared" si="43"/>
        <v>2020</v>
      </c>
      <c r="AC509" s="22">
        <f t="shared" si="44"/>
        <v>2020</v>
      </c>
      <c r="AD509" s="25" t="e">
        <f>AND(ROUND(O509,2)=O509,ROUND(P509,2)=P509,OR(AND(O509&lt;&gt;0,L509="п"),AND(P509&lt;&gt;0,L509="ф")),ЕФОРМУЛА(X509),ЕФОРМУЛА(Y509),ЕФОРМУЛА(Z509),ЕФОРМУЛА(AA509),ЕФОРМУЛА(AB509),ЕФОРМУЛА(AC509),NOT(ЕФОРМУЛА(O509)),NOT(ЕФОРМУЛА(P509)),M509&lt;&gt;0,N509&lt;&gt;0,OR(YEAR(M509=#REF!),YEAR(M509=#REF!),YEAR(M509=#REF!)),OR(YEAR(N509=#REF!),YEAR(N509=#REF!),YEAR(N509=#REF!)),OR(AND(A509="20. Выдача займов по договору № 1 (в кэш-пул ПАО «Газпром»)",H509="КЭШ-ПУЛ"),AND(A509&lt;&gt;"20. Выдача займов по договору № 1 (в кэш-пул ПАО «Газпром»)",H509&lt;&gt;"КЭШ-ПУЛ")))</f>
        <v>#REF!</v>
      </c>
    </row>
    <row r="510" spans="1:30" ht="15" customHeight="1" x14ac:dyDescent="0.2">
      <c r="A510" s="2" t="s">
        <v>52</v>
      </c>
      <c r="C510" s="2" t="s">
        <v>20</v>
      </c>
      <c r="E510" s="7" t="s">
        <v>2</v>
      </c>
      <c r="L510" s="8" t="s">
        <v>27</v>
      </c>
      <c r="M510" s="9">
        <v>43831</v>
      </c>
      <c r="N510" s="9">
        <v>43831</v>
      </c>
      <c r="P510" s="21">
        <v>13652000</v>
      </c>
      <c r="Q510" s="13" t="s">
        <v>138</v>
      </c>
      <c r="X510" s="22" t="e">
        <f>IF(B510="",VLOOKUP(A510,#REF!,2,FALSE),B510)</f>
        <v>#REF!</v>
      </c>
      <c r="Y510" s="22">
        <f t="shared" si="40"/>
        <v>1</v>
      </c>
      <c r="Z510" s="22">
        <f t="shared" si="41"/>
        <v>1</v>
      </c>
      <c r="AA510" s="22">
        <f t="shared" si="42"/>
        <v>2020</v>
      </c>
      <c r="AB510" s="22">
        <f t="shared" si="43"/>
        <v>2020</v>
      </c>
      <c r="AC510" s="22">
        <f t="shared" si="44"/>
        <v>2020</v>
      </c>
      <c r="AD510" s="25" t="e">
        <f>AND(ROUND(O510,2)=O510,ROUND(P510,2)=P510,OR(AND(O510&lt;&gt;0,L510="п"),AND(P510&lt;&gt;0,L510="ф")),ЕФОРМУЛА(X510),ЕФОРМУЛА(Y510),ЕФОРМУЛА(Z510),ЕФОРМУЛА(AA510),ЕФОРМУЛА(AB510),ЕФОРМУЛА(AC510),NOT(ЕФОРМУЛА(O510)),NOT(ЕФОРМУЛА(P510)),M510&lt;&gt;0,N510&lt;&gt;0,OR(YEAR(M510=#REF!),YEAR(M510=#REF!),YEAR(M510=#REF!)),OR(YEAR(N510=#REF!),YEAR(N510=#REF!),YEAR(N510=#REF!)),OR(AND(A510="20. Выдача займов по договору № 1 (в кэш-пул ПАО «Газпром»)",H510="КЭШ-ПУЛ"),AND(A510&lt;&gt;"20. Выдача займов по договору № 1 (в кэш-пул ПАО «Газпром»)",H510&lt;&gt;"КЭШ-ПУЛ")))</f>
        <v>#REF!</v>
      </c>
    </row>
    <row r="511" spans="1:30" ht="15" customHeight="1" x14ac:dyDescent="0.2">
      <c r="A511" s="8" t="s">
        <v>141</v>
      </c>
      <c r="B511" s="8"/>
      <c r="C511" s="2" t="s">
        <v>19</v>
      </c>
      <c r="D511" s="6" t="s">
        <v>0</v>
      </c>
      <c r="E511" s="7" t="s">
        <v>2</v>
      </c>
      <c r="F511" s="8"/>
      <c r="G511" s="8"/>
      <c r="H511" s="8"/>
      <c r="I511" s="8"/>
      <c r="J511" s="8"/>
      <c r="K511" s="8"/>
      <c r="L511" s="8" t="s">
        <v>26</v>
      </c>
      <c r="M511" s="9">
        <v>44013</v>
      </c>
      <c r="N511" s="9">
        <v>44013</v>
      </c>
      <c r="O511" s="20">
        <v>271637150</v>
      </c>
      <c r="P511" s="20"/>
      <c r="Q511" s="29"/>
      <c r="R511" s="12"/>
      <c r="S511" s="12"/>
      <c r="T511" s="12"/>
      <c r="U511" s="12"/>
      <c r="X511" s="22" t="e">
        <f>IF(B511="",VLOOKUP(A511,#REF!,2,FALSE),B511)</f>
        <v>#REF!</v>
      </c>
      <c r="Y511" s="22">
        <f t="shared" si="40"/>
        <v>7</v>
      </c>
      <c r="Z511" s="22">
        <f t="shared" si="41"/>
        <v>7</v>
      </c>
      <c r="AA511" s="22">
        <f t="shared" si="42"/>
        <v>2020</v>
      </c>
      <c r="AB511" s="22">
        <f t="shared" si="43"/>
        <v>2020</v>
      </c>
      <c r="AC511" s="22">
        <f t="shared" si="44"/>
        <v>2020</v>
      </c>
      <c r="AD511" s="25" t="e">
        <f>AND(ROUND(O511,2)=O511,ROUND(P511,2)=P511,OR(AND(O511&lt;&gt;0,L511="п"),AND(P511&lt;&gt;0,L511="ф")),ЕФОРМУЛА(X511),ЕФОРМУЛА(Y511),ЕФОРМУЛА(Z511),ЕФОРМУЛА(AA511),ЕФОРМУЛА(AB511),ЕФОРМУЛА(AC511),NOT(ЕФОРМУЛА(O511)),NOT(ЕФОРМУЛА(P511)),M511&lt;&gt;0,N511&lt;&gt;0,OR(YEAR(M511=#REF!),YEAR(M511=#REF!),YEAR(M511=#REF!)),OR(YEAR(N511=#REF!),YEAR(N511=#REF!),YEAR(N511=#REF!)),OR(AND(A511="20. Выдача займов по договору № 1 (в кэш-пул ПАО «Газпром»)",H511="КЭШ-ПУЛ"),AND(A511&lt;&gt;"20. Выдача займов по договору № 1 (в кэш-пул ПАО «Газпром»)",H511&lt;&gt;"КЭШ-ПУЛ")))</f>
        <v>#REF!</v>
      </c>
    </row>
    <row r="512" spans="1:30" ht="15" customHeight="1" x14ac:dyDescent="0.2">
      <c r="A512" s="8" t="s">
        <v>40</v>
      </c>
      <c r="B512" s="8"/>
      <c r="C512" s="2" t="s">
        <v>19</v>
      </c>
      <c r="D512" s="6" t="s">
        <v>0</v>
      </c>
      <c r="E512" s="7" t="s">
        <v>2</v>
      </c>
      <c r="F512" s="8"/>
      <c r="G512" s="8"/>
      <c r="H512" s="8"/>
      <c r="I512" s="8"/>
      <c r="J512" s="8"/>
      <c r="K512" s="27"/>
      <c r="L512" s="8" t="s">
        <v>26</v>
      </c>
      <c r="M512" s="9">
        <v>44013</v>
      </c>
      <c r="N512" s="9">
        <v>44013</v>
      </c>
      <c r="O512" s="20">
        <v>30752850</v>
      </c>
      <c r="P512" s="20"/>
      <c r="Q512" s="29"/>
      <c r="R512" s="12"/>
      <c r="S512" s="12"/>
      <c r="T512" s="12"/>
      <c r="U512" s="12"/>
      <c r="X512" s="22" t="e">
        <f>IF(B512="",VLOOKUP(A512,#REF!,2,FALSE),B512)</f>
        <v>#REF!</v>
      </c>
      <c r="Y512" s="22">
        <f t="shared" si="40"/>
        <v>7</v>
      </c>
      <c r="Z512" s="22">
        <f t="shared" si="41"/>
        <v>7</v>
      </c>
      <c r="AA512" s="22">
        <f t="shared" si="42"/>
        <v>2020</v>
      </c>
      <c r="AB512" s="22">
        <f t="shared" si="43"/>
        <v>2020</v>
      </c>
      <c r="AC512" s="22">
        <f t="shared" si="44"/>
        <v>2020</v>
      </c>
      <c r="AD512" s="25" t="e">
        <f>AND(ROUND(O512,2)=O512,ROUND(P512,2)=P512,OR(AND(O512&lt;&gt;0,L512="п"),AND(P512&lt;&gt;0,L512="ф")),ЕФОРМУЛА(X512),ЕФОРМУЛА(Y512),ЕФОРМУЛА(Z512),ЕФОРМУЛА(AA512),ЕФОРМУЛА(AB512),ЕФОРМУЛА(AC512),NOT(ЕФОРМУЛА(O512)),NOT(ЕФОРМУЛА(P512)),M512&lt;&gt;0,N512&lt;&gt;0,OR(YEAR(M512=#REF!),YEAR(M512=#REF!),YEAR(M512=#REF!)),OR(YEAR(N512=#REF!),YEAR(N512=#REF!),YEAR(N512=#REF!)),OR(AND(A512="20. Выдача займов по договору № 1 (в кэш-пул ПАО «Газпром»)",H512="КЭШ-ПУЛ"),AND(A512&lt;&gt;"20. Выдача займов по договору № 1 (в кэш-пул ПАО «Газпром»)",H512&lt;&gt;"КЭШ-ПУЛ")))</f>
        <v>#REF!</v>
      </c>
    </row>
    <row r="513" spans="1:30" ht="15" customHeight="1" x14ac:dyDescent="0.2">
      <c r="A513" s="8" t="s">
        <v>141</v>
      </c>
      <c r="B513" s="8"/>
      <c r="C513" s="2" t="s">
        <v>19</v>
      </c>
      <c r="D513" s="6" t="s">
        <v>0</v>
      </c>
      <c r="E513" s="7" t="s">
        <v>2</v>
      </c>
      <c r="F513" s="8"/>
      <c r="G513" s="8"/>
      <c r="H513" s="8"/>
      <c r="I513" s="8"/>
      <c r="J513" s="8"/>
      <c r="K513" s="8"/>
      <c r="L513" s="8" t="s">
        <v>26</v>
      </c>
      <c r="M513" s="9">
        <v>44044</v>
      </c>
      <c r="N513" s="9">
        <v>44044</v>
      </c>
      <c r="O513" s="20">
        <v>79918802.579999998</v>
      </c>
      <c r="P513" s="20"/>
      <c r="Q513" s="29"/>
      <c r="R513" s="12"/>
      <c r="S513" s="12"/>
      <c r="T513" s="12"/>
      <c r="U513" s="12"/>
      <c r="X513" s="22" t="e">
        <f>IF(B513="",VLOOKUP(A513,#REF!,2,FALSE),B513)</f>
        <v>#REF!</v>
      </c>
      <c r="Y513" s="22">
        <f t="shared" si="40"/>
        <v>8</v>
      </c>
      <c r="Z513" s="22">
        <f t="shared" si="41"/>
        <v>8</v>
      </c>
      <c r="AA513" s="22">
        <f t="shared" si="42"/>
        <v>2020</v>
      </c>
      <c r="AB513" s="22">
        <f t="shared" si="43"/>
        <v>2020</v>
      </c>
      <c r="AC513" s="22">
        <f t="shared" si="44"/>
        <v>2020</v>
      </c>
      <c r="AD513" s="25" t="e">
        <f>AND(ROUND(O513,2)=O513,ROUND(P513,2)=P513,OR(AND(O513&lt;&gt;0,L513="п"),AND(P513&lt;&gt;0,L513="ф")),ЕФОРМУЛА(X513),ЕФОРМУЛА(Y513),ЕФОРМУЛА(Z513),ЕФОРМУЛА(AA513),ЕФОРМУЛА(AB513),ЕФОРМУЛА(AC513),NOT(ЕФОРМУЛА(O513)),NOT(ЕФОРМУЛА(P513)),M513&lt;&gt;0,N513&lt;&gt;0,OR(YEAR(M513=#REF!),YEAR(M513=#REF!),YEAR(M513=#REF!)),OR(YEAR(N513=#REF!),YEAR(N513=#REF!),YEAR(N513=#REF!)),OR(AND(A513="20. Выдача займов по договору № 1 (в кэш-пул ПАО «Газпром»)",H513="КЭШ-ПУЛ"),AND(A513&lt;&gt;"20. Выдача займов по договору № 1 (в кэш-пул ПАО «Газпром»)",H513&lt;&gt;"КЭШ-ПУЛ")))</f>
        <v>#REF!</v>
      </c>
    </row>
    <row r="514" spans="1:30" ht="15" customHeight="1" x14ac:dyDescent="0.2">
      <c r="A514" s="8" t="s">
        <v>40</v>
      </c>
      <c r="B514" s="8"/>
      <c r="C514" s="2" t="s">
        <v>19</v>
      </c>
      <c r="D514" s="6" t="s">
        <v>0</v>
      </c>
      <c r="E514" s="7" t="s">
        <v>2</v>
      </c>
      <c r="F514" s="8"/>
      <c r="G514" s="8"/>
      <c r="H514" s="8"/>
      <c r="I514" s="8"/>
      <c r="J514" s="8"/>
      <c r="K514" s="27"/>
      <c r="L514" s="8" t="s">
        <v>26</v>
      </c>
      <c r="M514" s="9">
        <v>44044</v>
      </c>
      <c r="N514" s="9">
        <v>44044</v>
      </c>
      <c r="O514" s="20">
        <v>18141197.420000002</v>
      </c>
      <c r="P514" s="20"/>
      <c r="Q514" s="29"/>
      <c r="R514" s="12"/>
      <c r="S514" s="12"/>
      <c r="T514" s="12"/>
      <c r="U514" s="12"/>
      <c r="X514" s="22" t="e">
        <f>IF(B514="",VLOOKUP(A514,#REF!,2,FALSE),B514)</f>
        <v>#REF!</v>
      </c>
      <c r="Y514" s="22">
        <f t="shared" si="40"/>
        <v>8</v>
      </c>
      <c r="Z514" s="22">
        <f t="shared" si="41"/>
        <v>8</v>
      </c>
      <c r="AA514" s="22">
        <f t="shared" si="42"/>
        <v>2020</v>
      </c>
      <c r="AB514" s="22">
        <f t="shared" si="43"/>
        <v>2020</v>
      </c>
      <c r="AC514" s="22">
        <f t="shared" si="44"/>
        <v>2020</v>
      </c>
      <c r="AD514" s="25" t="e">
        <f>AND(ROUND(O514,2)=O514,ROUND(P514,2)=P514,OR(AND(O514&lt;&gt;0,L514="п"),AND(P514&lt;&gt;0,L514="ф")),ЕФОРМУЛА(X514),ЕФОРМУЛА(Y514),ЕФОРМУЛА(Z514),ЕФОРМУЛА(AA514),ЕФОРМУЛА(AB514),ЕФОРМУЛА(AC514),NOT(ЕФОРМУЛА(O514)),NOT(ЕФОРМУЛА(P514)),M514&lt;&gt;0,N514&lt;&gt;0,OR(YEAR(M514=#REF!),YEAR(M514=#REF!),YEAR(M514=#REF!)),OR(YEAR(N514=#REF!),YEAR(N514=#REF!),YEAR(N514=#REF!)),OR(AND(A514="20. Выдача займов по договору № 1 (в кэш-пул ПАО «Газпром»)",H514="КЭШ-ПУЛ"),AND(A514&lt;&gt;"20. Выдача займов по договору № 1 (в кэш-пул ПАО «Газпром»)",H514&lt;&gt;"КЭШ-ПУЛ")))</f>
        <v>#REF!</v>
      </c>
    </row>
    <row r="515" spans="1:30" ht="15" customHeight="1" x14ac:dyDescent="0.2">
      <c r="A515" s="27" t="s">
        <v>142</v>
      </c>
      <c r="B515" s="27"/>
      <c r="C515" s="2" t="s">
        <v>19</v>
      </c>
      <c r="D515" s="6" t="s">
        <v>0</v>
      </c>
      <c r="E515" s="7" t="s">
        <v>2</v>
      </c>
      <c r="F515" s="8"/>
      <c r="G515" s="8"/>
      <c r="H515" s="8"/>
      <c r="I515" s="8"/>
      <c r="J515" s="8"/>
      <c r="K515" s="8"/>
      <c r="L515" s="8" t="s">
        <v>26</v>
      </c>
      <c r="M515" s="9">
        <v>44075</v>
      </c>
      <c r="N515" s="9">
        <v>44075</v>
      </c>
      <c r="O515" s="20">
        <v>57870000</v>
      </c>
      <c r="P515" s="20"/>
      <c r="Q515" s="11"/>
      <c r="R515" s="11"/>
      <c r="S515" s="11"/>
      <c r="T515" s="11"/>
      <c r="U515" s="11"/>
      <c r="X515" s="22" t="e">
        <f>IF(B515="",VLOOKUP(A515,#REF!,2,FALSE),B515)</f>
        <v>#REF!</v>
      </c>
      <c r="Y515" s="22">
        <f t="shared" si="40"/>
        <v>9</v>
      </c>
      <c r="Z515" s="22">
        <f t="shared" si="41"/>
        <v>9</v>
      </c>
      <c r="AA515" s="22">
        <f t="shared" si="42"/>
        <v>2020</v>
      </c>
      <c r="AB515" s="22">
        <f t="shared" si="43"/>
        <v>2020</v>
      </c>
      <c r="AC515" s="22">
        <f t="shared" si="44"/>
        <v>2020</v>
      </c>
      <c r="AD515" s="25" t="e">
        <f>AND(ROUND(O515,2)=O515,ROUND(P515,2)=P515,OR(AND(O515&lt;&gt;0,L515="п"),AND(P515&lt;&gt;0,L515="ф")),ЕФОРМУЛА(X515),ЕФОРМУЛА(Y515),ЕФОРМУЛА(Z515),ЕФОРМУЛА(AA515),ЕФОРМУЛА(AB515),ЕФОРМУЛА(AC515),NOT(ЕФОРМУЛА(O515)),NOT(ЕФОРМУЛА(P515)),M515&lt;&gt;0,N515&lt;&gt;0,OR(YEAR(M515=#REF!),YEAR(M515=#REF!),YEAR(M515=#REF!)),OR(YEAR(N515=#REF!),YEAR(N515=#REF!),YEAR(N515=#REF!)),OR(AND(A515="20. Выдача займов по договору № 1 (в кэш-пул ПАО «Газпром»)",H515="КЭШ-ПУЛ"),AND(A515&lt;&gt;"20. Выдача займов по договору № 1 (в кэш-пул ПАО «Газпром»)",H515&lt;&gt;"КЭШ-ПУЛ")))</f>
        <v>#REF!</v>
      </c>
    </row>
    <row r="516" spans="1:30" ht="15" customHeight="1" x14ac:dyDescent="0.2">
      <c r="A516" s="8" t="s">
        <v>141</v>
      </c>
      <c r="B516" s="8"/>
      <c r="C516" s="2" t="s">
        <v>19</v>
      </c>
      <c r="D516" s="6" t="s">
        <v>0</v>
      </c>
      <c r="E516" s="7" t="s">
        <v>2</v>
      </c>
      <c r="F516" s="8"/>
      <c r="G516" s="8"/>
      <c r="H516" s="8"/>
      <c r="I516" s="8"/>
      <c r="J516" s="8"/>
      <c r="K516" s="8"/>
      <c r="L516" s="8" t="s">
        <v>26</v>
      </c>
      <c r="M516" s="9">
        <v>44075</v>
      </c>
      <c r="N516" s="9">
        <v>44075</v>
      </c>
      <c r="O516" s="20">
        <v>96693960</v>
      </c>
      <c r="P516" s="20"/>
      <c r="Q516" s="29"/>
      <c r="R516" s="12"/>
      <c r="S516" s="12"/>
      <c r="T516" s="12"/>
      <c r="U516" s="12"/>
      <c r="X516" s="22" t="e">
        <f>IF(B516="",VLOOKUP(A516,#REF!,2,FALSE),B516)</f>
        <v>#REF!</v>
      </c>
      <c r="Y516" s="22">
        <f t="shared" ref="Y516:Y579" si="45">MONTH(M516)</f>
        <v>9</v>
      </c>
      <c r="Z516" s="22">
        <f t="shared" ref="Z516:Z579" si="46">MONTH(N516)</f>
        <v>9</v>
      </c>
      <c r="AA516" s="22">
        <f t="shared" ref="AA516:AA579" si="47">YEAR(N516)</f>
        <v>2020</v>
      </c>
      <c r="AB516" s="22">
        <f t="shared" ref="AB516:AB579" si="48">YEAR(M516)</f>
        <v>2020</v>
      </c>
      <c r="AC516" s="22">
        <f t="shared" ref="AC516:AC579" si="49">IF(F516="X",AA516-1,AA516)</f>
        <v>2020</v>
      </c>
      <c r="AD516" s="25" t="e">
        <f>AND(ROUND(O516,2)=O516,ROUND(P516,2)=P516,OR(AND(O516&lt;&gt;0,L516="п"),AND(P516&lt;&gt;0,L516="ф")),ЕФОРМУЛА(X516),ЕФОРМУЛА(Y516),ЕФОРМУЛА(Z516),ЕФОРМУЛА(AA516),ЕФОРМУЛА(AB516),ЕФОРМУЛА(AC516),NOT(ЕФОРМУЛА(O516)),NOT(ЕФОРМУЛА(P516)),M516&lt;&gt;0,N516&lt;&gt;0,OR(YEAR(M516=#REF!),YEAR(M516=#REF!),YEAR(M516=#REF!)),OR(YEAR(N516=#REF!),YEAR(N516=#REF!),YEAR(N516=#REF!)),OR(AND(A516="20. Выдача займов по договору № 1 (в кэш-пул ПАО «Газпром»)",H516="КЭШ-ПУЛ"),AND(A516&lt;&gt;"20. Выдача займов по договору № 1 (в кэш-пул ПАО «Газпром»)",H516&lt;&gt;"КЭШ-ПУЛ")))</f>
        <v>#REF!</v>
      </c>
    </row>
    <row r="517" spans="1:30" ht="15" customHeight="1" x14ac:dyDescent="0.2">
      <c r="A517" s="8" t="s">
        <v>40</v>
      </c>
      <c r="B517" s="8"/>
      <c r="C517" s="2" t="s">
        <v>19</v>
      </c>
      <c r="D517" s="6" t="s">
        <v>0</v>
      </c>
      <c r="E517" s="7" t="s">
        <v>2</v>
      </c>
      <c r="F517" s="8"/>
      <c r="G517" s="8"/>
      <c r="H517" s="8"/>
      <c r="I517" s="8"/>
      <c r="J517" s="8"/>
      <c r="K517" s="27"/>
      <c r="L517" s="8" t="s">
        <v>26</v>
      </c>
      <c r="M517" s="9">
        <v>44075</v>
      </c>
      <c r="N517" s="9">
        <v>44075</v>
      </c>
      <c r="O517" s="20">
        <v>25406040</v>
      </c>
      <c r="P517" s="20"/>
      <c r="Q517" s="29"/>
      <c r="R517" s="12"/>
      <c r="S517" s="12"/>
      <c r="T517" s="12"/>
      <c r="U517" s="12"/>
      <c r="X517" s="22" t="e">
        <f>IF(B517="",VLOOKUP(A517,#REF!,2,FALSE),B517)</f>
        <v>#REF!</v>
      </c>
      <c r="Y517" s="22">
        <f t="shared" si="45"/>
        <v>9</v>
      </c>
      <c r="Z517" s="22">
        <f t="shared" si="46"/>
        <v>9</v>
      </c>
      <c r="AA517" s="22">
        <f t="shared" si="47"/>
        <v>2020</v>
      </c>
      <c r="AB517" s="22">
        <f t="shared" si="48"/>
        <v>2020</v>
      </c>
      <c r="AC517" s="22">
        <f t="shared" si="49"/>
        <v>2020</v>
      </c>
      <c r="AD517" s="25" t="e">
        <f>AND(ROUND(O517,2)=O517,ROUND(P517,2)=P517,OR(AND(O517&lt;&gt;0,L517="п"),AND(P517&lt;&gt;0,L517="ф")),ЕФОРМУЛА(X517),ЕФОРМУЛА(Y517),ЕФОРМУЛА(Z517),ЕФОРМУЛА(AA517),ЕФОРМУЛА(AB517),ЕФОРМУЛА(AC517),NOT(ЕФОРМУЛА(O517)),NOT(ЕФОРМУЛА(P517)),M517&lt;&gt;0,N517&lt;&gt;0,OR(YEAR(M517=#REF!),YEAR(M517=#REF!),YEAR(M517=#REF!)),OR(YEAR(N517=#REF!),YEAR(N517=#REF!),YEAR(N517=#REF!)),OR(AND(A517="20. Выдача займов по договору № 1 (в кэш-пул ПАО «Газпром»)",H517="КЭШ-ПУЛ"),AND(A517&lt;&gt;"20. Выдача займов по договору № 1 (в кэш-пул ПАО «Газпром»)",H517&lt;&gt;"КЭШ-ПУЛ")))</f>
        <v>#REF!</v>
      </c>
    </row>
    <row r="518" spans="1:30" ht="15" customHeight="1" x14ac:dyDescent="0.2">
      <c r="A518" s="27" t="s">
        <v>15</v>
      </c>
      <c r="B518" s="27"/>
      <c r="C518" s="2" t="s">
        <v>20</v>
      </c>
      <c r="D518" s="6"/>
      <c r="E518" s="7" t="s">
        <v>2</v>
      </c>
      <c r="F518" s="8"/>
      <c r="G518" s="8"/>
      <c r="H518" s="8"/>
      <c r="I518" s="8"/>
      <c r="J518" s="8"/>
      <c r="K518" s="8"/>
      <c r="L518" s="8" t="s">
        <v>26</v>
      </c>
      <c r="M518" s="9">
        <v>44105</v>
      </c>
      <c r="N518" s="9">
        <v>44105</v>
      </c>
      <c r="O518" s="20">
        <v>78383000</v>
      </c>
      <c r="P518" s="20"/>
      <c r="Q518" s="11"/>
      <c r="R518" s="11"/>
      <c r="S518" s="11"/>
      <c r="T518" s="11"/>
      <c r="U518" s="11"/>
      <c r="X518" s="22" t="e">
        <f>IF(B518="",VLOOKUP(A518,#REF!,2,FALSE),B518)</f>
        <v>#REF!</v>
      </c>
      <c r="Y518" s="22">
        <f t="shared" si="45"/>
        <v>10</v>
      </c>
      <c r="Z518" s="22">
        <f t="shared" si="46"/>
        <v>10</v>
      </c>
      <c r="AA518" s="22">
        <f t="shared" si="47"/>
        <v>2020</v>
      </c>
      <c r="AB518" s="22">
        <f t="shared" si="48"/>
        <v>2020</v>
      </c>
      <c r="AC518" s="22">
        <f t="shared" si="49"/>
        <v>2020</v>
      </c>
      <c r="AD518" s="25" t="e">
        <f>AND(ROUND(O518,2)=O518,ROUND(P518,2)=P518,OR(AND(O518&lt;&gt;0,L518="п"),AND(P518&lt;&gt;0,L518="ф")),ЕФОРМУЛА(X518),ЕФОРМУЛА(Y518),ЕФОРМУЛА(Z518),ЕФОРМУЛА(AA518),ЕФОРМУЛА(AB518),ЕФОРМУЛА(AC518),NOT(ЕФОРМУЛА(O518)),NOT(ЕФОРМУЛА(P518)),M518&lt;&gt;0,N518&lt;&gt;0,OR(YEAR(M518=#REF!),YEAR(M518=#REF!),YEAR(M518=#REF!)),OR(YEAR(N518=#REF!),YEAR(N518=#REF!),YEAR(N518=#REF!)),OR(AND(A518="20. Выдача займов по договору № 1 (в кэш-пул ПАО «Газпром»)",H518="КЭШ-ПУЛ"),AND(A518&lt;&gt;"20. Выдача займов по договору № 1 (в кэш-пул ПАО «Газпром»)",H518&lt;&gt;"КЭШ-ПУЛ")))</f>
        <v>#REF!</v>
      </c>
    </row>
    <row r="519" spans="1:30" ht="15" customHeight="1" x14ac:dyDescent="0.2">
      <c r="A519" s="27" t="s">
        <v>15</v>
      </c>
      <c r="B519" s="27"/>
      <c r="C519" s="2" t="s">
        <v>20</v>
      </c>
      <c r="D519" s="6"/>
      <c r="E519" s="7" t="s">
        <v>2</v>
      </c>
      <c r="F519" s="8"/>
      <c r="G519" s="8"/>
      <c r="H519" s="8"/>
      <c r="I519" s="8"/>
      <c r="J519" s="8"/>
      <c r="K519" s="8"/>
      <c r="L519" s="8" t="s">
        <v>26</v>
      </c>
      <c r="M519" s="9">
        <v>44136</v>
      </c>
      <c r="N519" s="9">
        <v>44136</v>
      </c>
      <c r="O519" s="20">
        <v>78383000</v>
      </c>
      <c r="P519" s="20"/>
      <c r="Q519" s="11"/>
      <c r="R519" s="11"/>
      <c r="S519" s="11"/>
      <c r="T519" s="11"/>
      <c r="U519" s="11"/>
      <c r="X519" s="22" t="e">
        <f>IF(B519="",VLOOKUP(A519,#REF!,2,FALSE),B519)</f>
        <v>#REF!</v>
      </c>
      <c r="Y519" s="22">
        <f t="shared" si="45"/>
        <v>11</v>
      </c>
      <c r="Z519" s="22">
        <f t="shared" si="46"/>
        <v>11</v>
      </c>
      <c r="AA519" s="22">
        <f t="shared" si="47"/>
        <v>2020</v>
      </c>
      <c r="AB519" s="22">
        <f t="shared" si="48"/>
        <v>2020</v>
      </c>
      <c r="AC519" s="22">
        <f t="shared" si="49"/>
        <v>2020</v>
      </c>
      <c r="AD519" s="25" t="e">
        <f>AND(ROUND(O519,2)=O519,ROUND(P519,2)=P519,OR(AND(O519&lt;&gt;0,L519="п"),AND(P519&lt;&gt;0,L519="ф")),ЕФОРМУЛА(X519),ЕФОРМУЛА(Y519),ЕФОРМУЛА(Z519),ЕФОРМУЛА(AA519),ЕФОРМУЛА(AB519),ЕФОРМУЛА(AC519),NOT(ЕФОРМУЛА(O519)),NOT(ЕФОРМУЛА(P519)),M519&lt;&gt;0,N519&lt;&gt;0,OR(YEAR(M519=#REF!),YEAR(M519=#REF!),YEAR(M519=#REF!)),OR(YEAR(N519=#REF!),YEAR(N519=#REF!),YEAR(N519=#REF!)),OR(AND(A519="20. Выдача займов по договору № 1 (в кэш-пул ПАО «Газпром»)",H519="КЭШ-ПУЛ"),AND(A519&lt;&gt;"20. Выдача займов по договору № 1 (в кэш-пул ПАО «Газпром»)",H519&lt;&gt;"КЭШ-ПУЛ")))</f>
        <v>#REF!</v>
      </c>
    </row>
    <row r="520" spans="1:30" ht="15" customHeight="1" x14ac:dyDescent="0.2">
      <c r="A520" s="27" t="s">
        <v>15</v>
      </c>
      <c r="B520" s="27"/>
      <c r="C520" s="2" t="s">
        <v>20</v>
      </c>
      <c r="D520" s="6"/>
      <c r="E520" s="7" t="s">
        <v>2</v>
      </c>
      <c r="F520" s="8"/>
      <c r="G520" s="8"/>
      <c r="H520" s="8"/>
      <c r="I520" s="8"/>
      <c r="J520" s="8"/>
      <c r="K520" s="8"/>
      <c r="L520" s="8" t="s">
        <v>26</v>
      </c>
      <c r="M520" s="9">
        <v>44166</v>
      </c>
      <c r="N520" s="9">
        <v>44166</v>
      </c>
      <c r="O520" s="20">
        <v>78383000</v>
      </c>
      <c r="P520" s="20"/>
      <c r="Q520" s="11"/>
      <c r="R520" s="11"/>
      <c r="S520" s="11"/>
      <c r="T520" s="11"/>
      <c r="U520" s="11"/>
      <c r="X520" s="22" t="e">
        <f>IF(B520="",VLOOKUP(A520,#REF!,2,FALSE),B520)</f>
        <v>#REF!</v>
      </c>
      <c r="Y520" s="22">
        <f t="shared" si="45"/>
        <v>12</v>
      </c>
      <c r="Z520" s="22">
        <f t="shared" si="46"/>
        <v>12</v>
      </c>
      <c r="AA520" s="22">
        <f t="shared" si="47"/>
        <v>2020</v>
      </c>
      <c r="AB520" s="22">
        <f t="shared" si="48"/>
        <v>2020</v>
      </c>
      <c r="AC520" s="22">
        <f t="shared" si="49"/>
        <v>2020</v>
      </c>
      <c r="AD520" s="25" t="e">
        <f>AND(ROUND(O520,2)=O520,ROUND(P520,2)=P520,OR(AND(O520&lt;&gt;0,L520="п"),AND(P520&lt;&gt;0,L520="ф")),ЕФОРМУЛА(X520),ЕФОРМУЛА(Y520),ЕФОРМУЛА(Z520),ЕФОРМУЛА(AA520),ЕФОРМУЛА(AB520),ЕФОРМУЛА(AC520),NOT(ЕФОРМУЛА(O520)),NOT(ЕФОРМУЛА(P520)),M520&lt;&gt;0,N520&lt;&gt;0,OR(YEAR(M520=#REF!),YEAR(M520=#REF!),YEAR(M520=#REF!)),OR(YEAR(N520=#REF!),YEAR(N520=#REF!),YEAR(N520=#REF!)),OR(AND(A520="20. Выдача займов по договору № 1 (в кэш-пул ПАО «Газпром»)",H520="КЭШ-ПУЛ"),AND(A520&lt;&gt;"20. Выдача займов по договору № 1 (в кэш-пул ПАО «Газпром»)",H520&lt;&gt;"КЭШ-ПУЛ")))</f>
        <v>#REF!</v>
      </c>
    </row>
    <row r="521" spans="1:30" ht="15" customHeight="1" x14ac:dyDescent="0.2">
      <c r="A521" s="8" t="s">
        <v>64</v>
      </c>
      <c r="B521" s="8"/>
      <c r="C521" s="2" t="s">
        <v>19</v>
      </c>
      <c r="D521" s="6" t="s">
        <v>0</v>
      </c>
      <c r="E521" s="7" t="s">
        <v>1</v>
      </c>
      <c r="F521" s="8"/>
      <c r="G521" s="8"/>
      <c r="H521" s="8"/>
      <c r="I521" s="8"/>
      <c r="J521" s="8"/>
      <c r="K521" s="8"/>
      <c r="L521" s="8" t="s">
        <v>26</v>
      </c>
      <c r="M521" s="9">
        <v>44105</v>
      </c>
      <c r="N521" s="9">
        <v>44105</v>
      </c>
      <c r="O521" s="20">
        <v>1985570000</v>
      </c>
      <c r="P521" s="20"/>
      <c r="Q521" s="29"/>
      <c r="R521" s="12"/>
      <c r="S521" s="12"/>
      <c r="T521" s="12"/>
      <c r="U521" s="12"/>
      <c r="X521" s="22" t="e">
        <f>IF(B521="",VLOOKUP(A521,#REF!,2,FALSE),B521)</f>
        <v>#REF!</v>
      </c>
      <c r="Y521" s="22">
        <f t="shared" si="45"/>
        <v>10</v>
      </c>
      <c r="Z521" s="22">
        <f t="shared" si="46"/>
        <v>10</v>
      </c>
      <c r="AA521" s="22">
        <f t="shared" si="47"/>
        <v>2020</v>
      </c>
      <c r="AB521" s="22">
        <f t="shared" si="48"/>
        <v>2020</v>
      </c>
      <c r="AC521" s="22">
        <f t="shared" si="49"/>
        <v>2020</v>
      </c>
      <c r="AD521" s="25" t="e">
        <f>AND(ROUND(O521,2)=O521,ROUND(P521,2)=P521,OR(AND(O521&lt;&gt;0,L521="п"),AND(P521&lt;&gt;0,L521="ф")),ЕФОРМУЛА(X521),ЕФОРМУЛА(Y521),ЕФОРМУЛА(Z521),ЕФОРМУЛА(AA521),ЕФОРМУЛА(AB521),ЕФОРМУЛА(AC521),NOT(ЕФОРМУЛА(O521)),NOT(ЕФОРМУЛА(P521)),M521&lt;&gt;0,N521&lt;&gt;0,OR(YEAR(M521=#REF!),YEAR(M521=#REF!),YEAR(M521=#REF!)),OR(YEAR(N521=#REF!),YEAR(N521=#REF!),YEAR(N521=#REF!)),OR(AND(A521="20. Выдача займов по договору № 1 (в кэш-пул ПАО «Газпром»)",H521="КЭШ-ПУЛ"),AND(A521&lt;&gt;"20. Выдача займов по договору № 1 (в кэш-пул ПАО «Газпром»)",H521&lt;&gt;"КЭШ-ПУЛ")))</f>
        <v>#REF!</v>
      </c>
    </row>
    <row r="522" spans="1:30" ht="15" customHeight="1" x14ac:dyDescent="0.2">
      <c r="A522" s="8" t="s">
        <v>64</v>
      </c>
      <c r="B522" s="8"/>
      <c r="C522" s="2" t="s">
        <v>19</v>
      </c>
      <c r="D522" s="6" t="s">
        <v>3</v>
      </c>
      <c r="E522" s="7" t="s">
        <v>1</v>
      </c>
      <c r="F522" s="8"/>
      <c r="G522" s="8"/>
      <c r="H522" s="8"/>
      <c r="I522" s="8"/>
      <c r="J522" s="8"/>
      <c r="K522" s="8"/>
      <c r="L522" s="8" t="s">
        <v>26</v>
      </c>
      <c r="M522" s="9">
        <v>44105</v>
      </c>
      <c r="N522" s="9">
        <v>44105</v>
      </c>
      <c r="O522" s="20">
        <v>1300000</v>
      </c>
      <c r="P522" s="20"/>
      <c r="Q522" s="29"/>
      <c r="R522" s="12"/>
      <c r="S522" s="12"/>
      <c r="T522" s="12"/>
      <c r="U522" s="12"/>
      <c r="X522" s="22" t="e">
        <f>IF(B522="",VLOOKUP(A522,#REF!,2,FALSE),B522)</f>
        <v>#REF!</v>
      </c>
      <c r="Y522" s="22">
        <f t="shared" si="45"/>
        <v>10</v>
      </c>
      <c r="Z522" s="22">
        <f t="shared" si="46"/>
        <v>10</v>
      </c>
      <c r="AA522" s="22">
        <f t="shared" si="47"/>
        <v>2020</v>
      </c>
      <c r="AB522" s="22">
        <f t="shared" si="48"/>
        <v>2020</v>
      </c>
      <c r="AC522" s="22">
        <f t="shared" si="49"/>
        <v>2020</v>
      </c>
      <c r="AD522" s="25" t="e">
        <f>AND(ROUND(O522,2)=O522,ROUND(P522,2)=P522,OR(AND(O522&lt;&gt;0,L522="п"),AND(P522&lt;&gt;0,L522="ф")),ЕФОРМУЛА(X522),ЕФОРМУЛА(Y522),ЕФОРМУЛА(Z522),ЕФОРМУЛА(AA522),ЕФОРМУЛА(AB522),ЕФОРМУЛА(AC522),NOT(ЕФОРМУЛА(O522)),NOT(ЕФОРМУЛА(P522)),M522&lt;&gt;0,N522&lt;&gt;0,OR(YEAR(M522=#REF!),YEAR(M522=#REF!),YEAR(M522=#REF!)),OR(YEAR(N522=#REF!),YEAR(N522=#REF!),YEAR(N522=#REF!)),OR(AND(A522="20. Выдача займов по договору № 1 (в кэш-пул ПАО «Газпром»)",H522="КЭШ-ПУЛ"),AND(A522&lt;&gt;"20. Выдача займов по договору № 1 (в кэш-пул ПАО «Газпром»)",H522&lt;&gt;"КЭШ-ПУЛ")))</f>
        <v>#REF!</v>
      </c>
    </row>
    <row r="523" spans="1:30" ht="15" customHeight="1" x14ac:dyDescent="0.2">
      <c r="A523" s="8" t="s">
        <v>100</v>
      </c>
      <c r="B523" s="8"/>
      <c r="C523" s="2" t="s">
        <v>19</v>
      </c>
      <c r="D523" s="6" t="s">
        <v>3</v>
      </c>
      <c r="E523" s="7" t="s">
        <v>1</v>
      </c>
      <c r="F523" s="8"/>
      <c r="G523" s="8"/>
      <c r="H523" s="8"/>
      <c r="I523" s="8"/>
      <c r="J523" s="8"/>
      <c r="K523" s="8"/>
      <c r="L523" s="8" t="s">
        <v>26</v>
      </c>
      <c r="M523" s="9">
        <v>44105</v>
      </c>
      <c r="N523" s="9">
        <v>44105</v>
      </c>
      <c r="O523" s="20">
        <v>5380000</v>
      </c>
      <c r="P523" s="20"/>
      <c r="Q523" s="29"/>
      <c r="R523" s="12"/>
      <c r="S523" s="12"/>
      <c r="T523" s="12"/>
      <c r="U523" s="12"/>
      <c r="X523" s="22" t="e">
        <f>IF(B523="",VLOOKUP(A523,#REF!,2,FALSE),B523)</f>
        <v>#REF!</v>
      </c>
      <c r="Y523" s="22">
        <f t="shared" si="45"/>
        <v>10</v>
      </c>
      <c r="Z523" s="22">
        <f t="shared" si="46"/>
        <v>10</v>
      </c>
      <c r="AA523" s="22">
        <f t="shared" si="47"/>
        <v>2020</v>
      </c>
      <c r="AB523" s="22">
        <f t="shared" si="48"/>
        <v>2020</v>
      </c>
      <c r="AC523" s="22">
        <f t="shared" si="49"/>
        <v>2020</v>
      </c>
      <c r="AD523" s="25" t="e">
        <f>AND(ROUND(O523,2)=O523,ROUND(P523,2)=P523,OR(AND(O523&lt;&gt;0,L523="п"),AND(P523&lt;&gt;0,L523="ф")),ЕФОРМУЛА(X523),ЕФОРМУЛА(Y523),ЕФОРМУЛА(Z523),ЕФОРМУЛА(AA523),ЕФОРМУЛА(AB523),ЕФОРМУЛА(AC523),NOT(ЕФОРМУЛА(O523)),NOT(ЕФОРМУЛА(P523)),M523&lt;&gt;0,N523&lt;&gt;0,OR(YEAR(M523=#REF!),YEAR(M523=#REF!),YEAR(M523=#REF!)),OR(YEAR(N523=#REF!),YEAR(N523=#REF!),YEAR(N523=#REF!)),OR(AND(A523="20. Выдача займов по договору № 1 (в кэш-пул ПАО «Газпром»)",H523="КЭШ-ПУЛ"),AND(A523&lt;&gt;"20. Выдача займов по договору № 1 (в кэш-пул ПАО «Газпром»)",H523&lt;&gt;"КЭШ-ПУЛ")))</f>
        <v>#REF!</v>
      </c>
    </row>
    <row r="524" spans="1:30" ht="15" customHeight="1" x14ac:dyDescent="0.2">
      <c r="A524" s="8" t="s">
        <v>64</v>
      </c>
      <c r="B524" s="8"/>
      <c r="C524" s="2" t="s">
        <v>19</v>
      </c>
      <c r="D524" s="6" t="s">
        <v>0</v>
      </c>
      <c r="E524" s="7" t="s">
        <v>1</v>
      </c>
      <c r="F524" s="8"/>
      <c r="G524" s="8"/>
      <c r="H524" s="8"/>
      <c r="I524" s="8"/>
      <c r="J524" s="8"/>
      <c r="K524" s="8"/>
      <c r="L524" s="8" t="s">
        <v>26</v>
      </c>
      <c r="M524" s="9">
        <v>44136</v>
      </c>
      <c r="N524" s="9">
        <v>44136</v>
      </c>
      <c r="O524" s="20">
        <v>1604780000</v>
      </c>
      <c r="P524" s="20"/>
      <c r="Q524" s="29"/>
      <c r="R524" s="12"/>
      <c r="S524" s="12"/>
      <c r="T524" s="12"/>
      <c r="U524" s="12"/>
      <c r="X524" s="22" t="e">
        <f>IF(B524="",VLOOKUP(A524,#REF!,2,FALSE),B524)</f>
        <v>#REF!</v>
      </c>
      <c r="Y524" s="22">
        <f t="shared" si="45"/>
        <v>11</v>
      </c>
      <c r="Z524" s="22">
        <f t="shared" si="46"/>
        <v>11</v>
      </c>
      <c r="AA524" s="22">
        <f t="shared" si="47"/>
        <v>2020</v>
      </c>
      <c r="AB524" s="22">
        <f t="shared" si="48"/>
        <v>2020</v>
      </c>
      <c r="AC524" s="22">
        <f t="shared" si="49"/>
        <v>2020</v>
      </c>
      <c r="AD524" s="25" t="e">
        <f>AND(ROUND(O524,2)=O524,ROUND(P524,2)=P524,OR(AND(O524&lt;&gt;0,L524="п"),AND(P524&lt;&gt;0,L524="ф")),ЕФОРМУЛА(X524),ЕФОРМУЛА(Y524),ЕФОРМУЛА(Z524),ЕФОРМУЛА(AA524),ЕФОРМУЛА(AB524),ЕФОРМУЛА(AC524),NOT(ЕФОРМУЛА(O524)),NOT(ЕФОРМУЛА(P524)),M524&lt;&gt;0,N524&lt;&gt;0,OR(YEAR(M524=#REF!),YEAR(M524=#REF!),YEAR(M524=#REF!)),OR(YEAR(N524=#REF!),YEAR(N524=#REF!),YEAR(N524=#REF!)),OR(AND(A524="20. Выдача займов по договору № 1 (в кэш-пул ПАО «Газпром»)",H524="КЭШ-ПУЛ"),AND(A524&lt;&gt;"20. Выдача займов по договору № 1 (в кэш-пул ПАО «Газпром»)",H524&lt;&gt;"КЭШ-ПУЛ")))</f>
        <v>#REF!</v>
      </c>
    </row>
    <row r="525" spans="1:30" ht="15" customHeight="1" x14ac:dyDescent="0.2">
      <c r="A525" s="8" t="s">
        <v>64</v>
      </c>
      <c r="B525" s="8"/>
      <c r="C525" s="2" t="s">
        <v>19</v>
      </c>
      <c r="D525" s="6" t="s">
        <v>3</v>
      </c>
      <c r="E525" s="7" t="s">
        <v>1</v>
      </c>
      <c r="F525" s="8"/>
      <c r="G525" s="8"/>
      <c r="H525" s="8"/>
      <c r="I525" s="8"/>
      <c r="J525" s="8"/>
      <c r="K525" s="8"/>
      <c r="L525" s="8" t="s">
        <v>26</v>
      </c>
      <c r="M525" s="9">
        <v>44136</v>
      </c>
      <c r="N525" s="9">
        <v>44136</v>
      </c>
      <c r="O525" s="20">
        <v>1300000</v>
      </c>
      <c r="P525" s="20"/>
      <c r="Q525" s="29"/>
      <c r="R525" s="12"/>
      <c r="S525" s="12"/>
      <c r="T525" s="12"/>
      <c r="U525" s="12"/>
      <c r="X525" s="22" t="e">
        <f>IF(B525="",VLOOKUP(A525,#REF!,2,FALSE),B525)</f>
        <v>#REF!</v>
      </c>
      <c r="Y525" s="22">
        <f t="shared" si="45"/>
        <v>11</v>
      </c>
      <c r="Z525" s="22">
        <f t="shared" si="46"/>
        <v>11</v>
      </c>
      <c r="AA525" s="22">
        <f t="shared" si="47"/>
        <v>2020</v>
      </c>
      <c r="AB525" s="22">
        <f t="shared" si="48"/>
        <v>2020</v>
      </c>
      <c r="AC525" s="22">
        <f t="shared" si="49"/>
        <v>2020</v>
      </c>
      <c r="AD525" s="25" t="e">
        <f>AND(ROUND(O525,2)=O525,ROUND(P525,2)=P525,OR(AND(O525&lt;&gt;0,L525="п"),AND(P525&lt;&gt;0,L525="ф")),ЕФОРМУЛА(X525),ЕФОРМУЛА(Y525),ЕФОРМУЛА(Z525),ЕФОРМУЛА(AA525),ЕФОРМУЛА(AB525),ЕФОРМУЛА(AC525),NOT(ЕФОРМУЛА(O525)),NOT(ЕФОРМУЛА(P525)),M525&lt;&gt;0,N525&lt;&gt;0,OR(YEAR(M525=#REF!),YEAR(M525=#REF!),YEAR(M525=#REF!)),OR(YEAR(N525=#REF!),YEAR(N525=#REF!),YEAR(N525=#REF!)),OR(AND(A525="20. Выдача займов по договору № 1 (в кэш-пул ПАО «Газпром»)",H525="КЭШ-ПУЛ"),AND(A525&lt;&gt;"20. Выдача займов по договору № 1 (в кэш-пул ПАО «Газпром»)",H525&lt;&gt;"КЭШ-ПУЛ")))</f>
        <v>#REF!</v>
      </c>
    </row>
    <row r="526" spans="1:30" ht="15" customHeight="1" x14ac:dyDescent="0.2">
      <c r="A526" s="8" t="s">
        <v>100</v>
      </c>
      <c r="B526" s="8"/>
      <c r="C526" s="2" t="s">
        <v>19</v>
      </c>
      <c r="D526" s="6" t="s">
        <v>3</v>
      </c>
      <c r="E526" s="7" t="s">
        <v>1</v>
      </c>
      <c r="F526" s="8"/>
      <c r="G526" s="8"/>
      <c r="H526" s="8"/>
      <c r="I526" s="8"/>
      <c r="J526" s="8"/>
      <c r="K526" s="8"/>
      <c r="L526" s="8" t="s">
        <v>26</v>
      </c>
      <c r="M526" s="9">
        <v>44136</v>
      </c>
      <c r="N526" s="9">
        <v>44136</v>
      </c>
      <c r="O526" s="20">
        <v>5500000</v>
      </c>
      <c r="P526" s="20"/>
      <c r="Q526" s="29"/>
      <c r="R526" s="12"/>
      <c r="S526" s="12"/>
      <c r="T526" s="12"/>
      <c r="U526" s="12"/>
      <c r="X526" s="22" t="e">
        <f>IF(B526="",VLOOKUP(A526,#REF!,2,FALSE),B526)</f>
        <v>#REF!</v>
      </c>
      <c r="Y526" s="22">
        <f t="shared" si="45"/>
        <v>11</v>
      </c>
      <c r="Z526" s="22">
        <f t="shared" si="46"/>
        <v>11</v>
      </c>
      <c r="AA526" s="22">
        <f t="shared" si="47"/>
        <v>2020</v>
      </c>
      <c r="AB526" s="22">
        <f t="shared" si="48"/>
        <v>2020</v>
      </c>
      <c r="AC526" s="22">
        <f t="shared" si="49"/>
        <v>2020</v>
      </c>
      <c r="AD526" s="25" t="e">
        <f>AND(ROUND(O526,2)=O526,ROUND(P526,2)=P526,OR(AND(O526&lt;&gt;0,L526="п"),AND(P526&lt;&gt;0,L526="ф")),ЕФОРМУЛА(X526),ЕФОРМУЛА(Y526),ЕФОРМУЛА(Z526),ЕФОРМУЛА(AA526),ЕФОРМУЛА(AB526),ЕФОРМУЛА(AC526),NOT(ЕФОРМУЛА(O526)),NOT(ЕФОРМУЛА(P526)),M526&lt;&gt;0,N526&lt;&gt;0,OR(YEAR(M526=#REF!),YEAR(M526=#REF!),YEAR(M526=#REF!)),OR(YEAR(N526=#REF!),YEAR(N526=#REF!),YEAR(N526=#REF!)),OR(AND(A526="20. Выдача займов по договору № 1 (в кэш-пул ПАО «Газпром»)",H526="КЭШ-ПУЛ"),AND(A526&lt;&gt;"20. Выдача займов по договору № 1 (в кэш-пул ПАО «Газпром»)",H526&lt;&gt;"КЭШ-ПУЛ")))</f>
        <v>#REF!</v>
      </c>
    </row>
    <row r="527" spans="1:30" ht="15" customHeight="1" x14ac:dyDescent="0.2">
      <c r="A527" s="8" t="s">
        <v>64</v>
      </c>
      <c r="B527" s="8"/>
      <c r="C527" s="2" t="s">
        <v>19</v>
      </c>
      <c r="D527" s="6" t="s">
        <v>0</v>
      </c>
      <c r="E527" s="7" t="s">
        <v>1</v>
      </c>
      <c r="F527" s="8"/>
      <c r="G527" s="8"/>
      <c r="H527" s="8"/>
      <c r="I527" s="8"/>
      <c r="J527" s="8"/>
      <c r="K527" s="8"/>
      <c r="L527" s="8" t="s">
        <v>26</v>
      </c>
      <c r="M527" s="9">
        <v>44166</v>
      </c>
      <c r="N527" s="9">
        <v>44166</v>
      </c>
      <c r="O527" s="20">
        <v>1571650000</v>
      </c>
      <c r="P527" s="20"/>
      <c r="Q527" s="29"/>
      <c r="R527" s="12"/>
      <c r="S527" s="12"/>
      <c r="T527" s="12"/>
      <c r="U527" s="12"/>
      <c r="X527" s="22" t="e">
        <f>IF(B527="",VLOOKUP(A527,#REF!,2,FALSE),B527)</f>
        <v>#REF!</v>
      </c>
      <c r="Y527" s="22">
        <f t="shared" si="45"/>
        <v>12</v>
      </c>
      <c r="Z527" s="22">
        <f t="shared" si="46"/>
        <v>12</v>
      </c>
      <c r="AA527" s="22">
        <f t="shared" si="47"/>
        <v>2020</v>
      </c>
      <c r="AB527" s="22">
        <f t="shared" si="48"/>
        <v>2020</v>
      </c>
      <c r="AC527" s="22">
        <f t="shared" si="49"/>
        <v>2020</v>
      </c>
      <c r="AD527" s="25" t="e">
        <f>AND(ROUND(O527,2)=O527,ROUND(P527,2)=P527,OR(AND(O527&lt;&gt;0,L527="п"),AND(P527&lt;&gt;0,L527="ф")),ЕФОРМУЛА(X527),ЕФОРМУЛА(Y527),ЕФОРМУЛА(Z527),ЕФОРМУЛА(AA527),ЕФОРМУЛА(AB527),ЕФОРМУЛА(AC527),NOT(ЕФОРМУЛА(O527)),NOT(ЕФОРМУЛА(P527)),M527&lt;&gt;0,N527&lt;&gt;0,OR(YEAR(M527=#REF!),YEAR(M527=#REF!),YEAR(M527=#REF!)),OR(YEAR(N527=#REF!),YEAR(N527=#REF!),YEAR(N527=#REF!)),OR(AND(A527="20. Выдача займов по договору № 1 (в кэш-пул ПАО «Газпром»)",H527="КЭШ-ПУЛ"),AND(A527&lt;&gt;"20. Выдача займов по договору № 1 (в кэш-пул ПАО «Газпром»)",H527&lt;&gt;"КЭШ-ПУЛ")))</f>
        <v>#REF!</v>
      </c>
    </row>
    <row r="528" spans="1:30" ht="15" customHeight="1" x14ac:dyDescent="0.2">
      <c r="A528" s="8" t="s">
        <v>64</v>
      </c>
      <c r="B528" s="8"/>
      <c r="C528" s="2" t="s">
        <v>19</v>
      </c>
      <c r="D528" s="6" t="s">
        <v>3</v>
      </c>
      <c r="E528" s="7" t="s">
        <v>1</v>
      </c>
      <c r="F528" s="8"/>
      <c r="G528" s="8"/>
      <c r="H528" s="8"/>
      <c r="I528" s="8"/>
      <c r="J528" s="8"/>
      <c r="K528" s="8"/>
      <c r="L528" s="8" t="s">
        <v>26</v>
      </c>
      <c r="M528" s="9">
        <v>44166</v>
      </c>
      <c r="N528" s="9">
        <v>44166</v>
      </c>
      <c r="O528" s="20">
        <v>1870000</v>
      </c>
      <c r="P528" s="20"/>
      <c r="Q528" s="29"/>
      <c r="R528" s="12"/>
      <c r="S528" s="12"/>
      <c r="T528" s="12"/>
      <c r="U528" s="12"/>
      <c r="X528" s="22" t="e">
        <f>IF(B528="",VLOOKUP(A528,#REF!,2,FALSE),B528)</f>
        <v>#REF!</v>
      </c>
      <c r="Y528" s="22">
        <f t="shared" si="45"/>
        <v>12</v>
      </c>
      <c r="Z528" s="22">
        <f t="shared" si="46"/>
        <v>12</v>
      </c>
      <c r="AA528" s="22">
        <f t="shared" si="47"/>
        <v>2020</v>
      </c>
      <c r="AB528" s="22">
        <f t="shared" si="48"/>
        <v>2020</v>
      </c>
      <c r="AC528" s="22">
        <f t="shared" si="49"/>
        <v>2020</v>
      </c>
      <c r="AD528" s="25" t="e">
        <f>AND(ROUND(O528,2)=O528,ROUND(P528,2)=P528,OR(AND(O528&lt;&gt;0,L528="п"),AND(P528&lt;&gt;0,L528="ф")),ЕФОРМУЛА(X528),ЕФОРМУЛА(Y528),ЕФОРМУЛА(Z528),ЕФОРМУЛА(AA528),ЕФОРМУЛА(AB528),ЕФОРМУЛА(AC528),NOT(ЕФОРМУЛА(O528)),NOT(ЕФОРМУЛА(P528)),M528&lt;&gt;0,N528&lt;&gt;0,OR(YEAR(M528=#REF!),YEAR(M528=#REF!),YEAR(M528=#REF!)),OR(YEAR(N528=#REF!),YEAR(N528=#REF!),YEAR(N528=#REF!)),OR(AND(A528="20. Выдача займов по договору № 1 (в кэш-пул ПАО «Газпром»)",H528="КЭШ-ПУЛ"),AND(A528&lt;&gt;"20. Выдача займов по договору № 1 (в кэш-пул ПАО «Газпром»)",H528&lt;&gt;"КЭШ-ПУЛ")))</f>
        <v>#REF!</v>
      </c>
    </row>
    <row r="529" spans="1:30" ht="15" customHeight="1" x14ac:dyDescent="0.2">
      <c r="A529" s="8" t="s">
        <v>100</v>
      </c>
      <c r="B529" s="8"/>
      <c r="C529" s="2" t="s">
        <v>19</v>
      </c>
      <c r="D529" s="6" t="s">
        <v>3</v>
      </c>
      <c r="E529" s="7" t="s">
        <v>1</v>
      </c>
      <c r="F529" s="8"/>
      <c r="G529" s="8"/>
      <c r="H529" s="8"/>
      <c r="I529" s="8"/>
      <c r="J529" s="8"/>
      <c r="K529" s="8"/>
      <c r="L529" s="8" t="s">
        <v>26</v>
      </c>
      <c r="M529" s="9">
        <v>44166</v>
      </c>
      <c r="N529" s="9">
        <v>44166</v>
      </c>
      <c r="O529" s="20">
        <v>25480000</v>
      </c>
      <c r="P529" s="20"/>
      <c r="Q529" s="29"/>
      <c r="R529" s="12"/>
      <c r="S529" s="12"/>
      <c r="T529" s="12"/>
      <c r="U529" s="12"/>
      <c r="X529" s="22" t="e">
        <f>IF(B529="",VLOOKUP(A529,#REF!,2,FALSE),B529)</f>
        <v>#REF!</v>
      </c>
      <c r="Y529" s="22">
        <f t="shared" si="45"/>
        <v>12</v>
      </c>
      <c r="Z529" s="22">
        <f t="shared" si="46"/>
        <v>12</v>
      </c>
      <c r="AA529" s="22">
        <f t="shared" si="47"/>
        <v>2020</v>
      </c>
      <c r="AB529" s="22">
        <f t="shared" si="48"/>
        <v>2020</v>
      </c>
      <c r="AC529" s="22">
        <f t="shared" si="49"/>
        <v>2020</v>
      </c>
      <c r="AD529" s="25" t="e">
        <f>AND(ROUND(O529,2)=O529,ROUND(P529,2)=P529,OR(AND(O529&lt;&gt;0,L529="п"),AND(P529&lt;&gt;0,L529="ф")),ЕФОРМУЛА(X529),ЕФОРМУЛА(Y529),ЕФОРМУЛА(Z529),ЕФОРМУЛА(AA529),ЕФОРМУЛА(AB529),ЕФОРМУЛА(AC529),NOT(ЕФОРМУЛА(O529)),NOT(ЕФОРМУЛА(P529)),M529&lt;&gt;0,N529&lt;&gt;0,OR(YEAR(M529=#REF!),YEAR(M529=#REF!),YEAR(M529=#REF!)),OR(YEAR(N529=#REF!),YEAR(N529=#REF!),YEAR(N529=#REF!)),OR(AND(A529="20. Выдача займов по договору № 1 (в кэш-пул ПАО «Газпром»)",H529="КЭШ-ПУЛ"),AND(A529&lt;&gt;"20. Выдача займов по договору № 1 (в кэш-пул ПАО «Газпром»)",H529&lt;&gt;"КЭШ-ПУЛ")))</f>
        <v>#REF!</v>
      </c>
    </row>
    <row r="530" spans="1:30" ht="15" customHeight="1" x14ac:dyDescent="0.2">
      <c r="A530" s="27" t="s">
        <v>12</v>
      </c>
      <c r="B530" s="27"/>
      <c r="C530" s="2" t="s">
        <v>19</v>
      </c>
      <c r="D530" s="6" t="s">
        <v>0</v>
      </c>
      <c r="E530" s="7" t="s">
        <v>2</v>
      </c>
      <c r="F530" s="8"/>
      <c r="G530" s="8"/>
      <c r="H530" s="8"/>
      <c r="I530" s="8"/>
      <c r="J530" s="8"/>
      <c r="K530" s="8"/>
      <c r="L530" s="8" t="s">
        <v>26</v>
      </c>
      <c r="M530" s="9">
        <v>44105</v>
      </c>
      <c r="N530" s="9">
        <v>44105</v>
      </c>
      <c r="O530" s="20">
        <v>296034000</v>
      </c>
      <c r="P530" s="20"/>
      <c r="Q530" s="11"/>
      <c r="R530" s="10"/>
      <c r="S530" s="10"/>
      <c r="T530" s="10"/>
      <c r="U530" s="10"/>
      <c r="X530" s="22" t="e">
        <f>IF(B530="",VLOOKUP(A530,#REF!,2,FALSE),B530)</f>
        <v>#REF!</v>
      </c>
      <c r="Y530" s="22">
        <f t="shared" si="45"/>
        <v>10</v>
      </c>
      <c r="Z530" s="22">
        <f t="shared" si="46"/>
        <v>10</v>
      </c>
      <c r="AA530" s="22">
        <f t="shared" si="47"/>
        <v>2020</v>
      </c>
      <c r="AB530" s="22">
        <f t="shared" si="48"/>
        <v>2020</v>
      </c>
      <c r="AC530" s="22">
        <f t="shared" si="49"/>
        <v>2020</v>
      </c>
      <c r="AD530" s="25" t="e">
        <f>AND(ROUND(O530,2)=O530,ROUND(P530,2)=P530,OR(AND(O530&lt;&gt;0,L530="п"),AND(P530&lt;&gt;0,L530="ф")),ЕФОРМУЛА(X530),ЕФОРМУЛА(Y530),ЕФОРМУЛА(Z530),ЕФОРМУЛА(AA530),ЕФОРМУЛА(AB530),ЕФОРМУЛА(AC530),NOT(ЕФОРМУЛА(O530)),NOT(ЕФОРМУЛА(P530)),M530&lt;&gt;0,N530&lt;&gt;0,OR(YEAR(M530=#REF!),YEAR(M530=#REF!),YEAR(M530=#REF!)),OR(YEAR(N530=#REF!),YEAR(N530=#REF!),YEAR(N530=#REF!)),OR(AND(A530="20. Выдача займов по договору № 1 (в кэш-пул ПАО «Газпром»)",H530="КЭШ-ПУЛ"),AND(A530&lt;&gt;"20. Выдача займов по договору № 1 (в кэш-пул ПАО «Газпром»)",H530&lt;&gt;"КЭШ-ПУЛ")))</f>
        <v>#REF!</v>
      </c>
    </row>
    <row r="531" spans="1:30" ht="15" customHeight="1" x14ac:dyDescent="0.2">
      <c r="A531" s="27" t="s">
        <v>12</v>
      </c>
      <c r="B531" s="27"/>
      <c r="C531" s="2" t="s">
        <v>19</v>
      </c>
      <c r="D531" s="6" t="s">
        <v>0</v>
      </c>
      <c r="E531" s="7" t="s">
        <v>2</v>
      </c>
      <c r="F531" s="8"/>
      <c r="G531" s="8"/>
      <c r="H531" s="8"/>
      <c r="I531" s="8"/>
      <c r="J531" s="8"/>
      <c r="K531" s="8"/>
      <c r="L531" s="8" t="s">
        <v>26</v>
      </c>
      <c r="M531" s="9">
        <v>44136</v>
      </c>
      <c r="N531" s="9">
        <v>44136</v>
      </c>
      <c r="O531" s="20">
        <v>245000000</v>
      </c>
      <c r="P531" s="20"/>
      <c r="Q531" s="11"/>
      <c r="R531" s="10"/>
      <c r="S531" s="10"/>
      <c r="T531" s="10"/>
      <c r="U531" s="10"/>
      <c r="X531" s="22" t="e">
        <f>IF(B531="",VLOOKUP(A531,#REF!,2,FALSE),B531)</f>
        <v>#REF!</v>
      </c>
      <c r="Y531" s="22">
        <f t="shared" si="45"/>
        <v>11</v>
      </c>
      <c r="Z531" s="22">
        <f t="shared" si="46"/>
        <v>11</v>
      </c>
      <c r="AA531" s="22">
        <f t="shared" si="47"/>
        <v>2020</v>
      </c>
      <c r="AB531" s="22">
        <f t="shared" si="48"/>
        <v>2020</v>
      </c>
      <c r="AC531" s="22">
        <f t="shared" si="49"/>
        <v>2020</v>
      </c>
      <c r="AD531" s="25" t="e">
        <f>AND(ROUND(O531,2)=O531,ROUND(P531,2)=P531,OR(AND(O531&lt;&gt;0,L531="п"),AND(P531&lt;&gt;0,L531="ф")),ЕФОРМУЛА(X531),ЕФОРМУЛА(Y531),ЕФОРМУЛА(Z531),ЕФОРМУЛА(AA531),ЕФОРМУЛА(AB531),ЕФОРМУЛА(AC531),NOT(ЕФОРМУЛА(O531)),NOT(ЕФОРМУЛА(P531)),M531&lt;&gt;0,N531&lt;&gt;0,OR(YEAR(M531=#REF!),YEAR(M531=#REF!),YEAR(M531=#REF!)),OR(YEAR(N531=#REF!),YEAR(N531=#REF!),YEAR(N531=#REF!)),OR(AND(A531="20. Выдача займов по договору № 1 (в кэш-пул ПАО «Газпром»)",H531="КЭШ-ПУЛ"),AND(A531&lt;&gt;"20. Выдача займов по договору № 1 (в кэш-пул ПАО «Газпром»)",H531&lt;&gt;"КЭШ-ПУЛ")))</f>
        <v>#REF!</v>
      </c>
    </row>
    <row r="532" spans="1:30" ht="15" customHeight="1" x14ac:dyDescent="0.2">
      <c r="A532" s="27" t="s">
        <v>12</v>
      </c>
      <c r="B532" s="27"/>
      <c r="C532" s="2" t="s">
        <v>19</v>
      </c>
      <c r="D532" s="6" t="s">
        <v>0</v>
      </c>
      <c r="E532" s="7" t="s">
        <v>2</v>
      </c>
      <c r="F532" s="8"/>
      <c r="G532" s="8"/>
      <c r="H532" s="8"/>
      <c r="I532" s="8"/>
      <c r="J532" s="8"/>
      <c r="K532" s="8"/>
      <c r="L532" s="8" t="s">
        <v>26</v>
      </c>
      <c r="M532" s="9">
        <v>44166</v>
      </c>
      <c r="N532" s="9">
        <v>44166</v>
      </c>
      <c r="O532" s="20">
        <v>282210000</v>
      </c>
      <c r="P532" s="20"/>
      <c r="Q532" s="11"/>
      <c r="R532" s="10"/>
      <c r="S532" s="10"/>
      <c r="T532" s="10"/>
      <c r="U532" s="10"/>
      <c r="X532" s="22" t="e">
        <f>IF(B532="",VLOOKUP(A532,#REF!,2,FALSE),B532)</f>
        <v>#REF!</v>
      </c>
      <c r="Y532" s="22">
        <f t="shared" si="45"/>
        <v>12</v>
      </c>
      <c r="Z532" s="22">
        <f t="shared" si="46"/>
        <v>12</v>
      </c>
      <c r="AA532" s="22">
        <f t="shared" si="47"/>
        <v>2020</v>
      </c>
      <c r="AB532" s="22">
        <f t="shared" si="48"/>
        <v>2020</v>
      </c>
      <c r="AC532" s="22">
        <f t="shared" si="49"/>
        <v>2020</v>
      </c>
      <c r="AD532" s="25" t="e">
        <f>AND(ROUND(O532,2)=O532,ROUND(P532,2)=P532,OR(AND(O532&lt;&gt;0,L532="п"),AND(P532&lt;&gt;0,L532="ф")),ЕФОРМУЛА(X532),ЕФОРМУЛА(Y532),ЕФОРМУЛА(Z532),ЕФОРМУЛА(AA532),ЕФОРМУЛА(AB532),ЕФОРМУЛА(AC532),NOT(ЕФОРМУЛА(O532)),NOT(ЕФОРМУЛА(P532)),M532&lt;&gt;0,N532&lt;&gt;0,OR(YEAR(M532=#REF!),YEAR(M532=#REF!),YEAR(M532=#REF!)),OR(YEAR(N532=#REF!),YEAR(N532=#REF!),YEAR(N532=#REF!)),OR(AND(A532="20. Выдача займов по договору № 1 (в кэш-пул ПАО «Газпром»)",H532="КЭШ-ПУЛ"),AND(A532&lt;&gt;"20. Выдача займов по договору № 1 (в кэш-пул ПАО «Газпром»)",H532&lt;&gt;"КЭШ-ПУЛ")))</f>
        <v>#REF!</v>
      </c>
    </row>
    <row r="533" spans="1:30" ht="15" customHeight="1" x14ac:dyDescent="0.2">
      <c r="A533" s="27" t="s">
        <v>63</v>
      </c>
      <c r="B533" s="27"/>
      <c r="C533" s="2" t="s">
        <v>19</v>
      </c>
      <c r="D533" s="6" t="s">
        <v>0</v>
      </c>
      <c r="E533" s="7" t="s">
        <v>2</v>
      </c>
      <c r="F533" s="8"/>
      <c r="G533" s="8"/>
      <c r="H533" s="8"/>
      <c r="I533" s="8"/>
      <c r="J533" s="8"/>
      <c r="K533" s="8"/>
      <c r="L533" s="8" t="s">
        <v>26</v>
      </c>
      <c r="M533" s="9">
        <v>44105</v>
      </c>
      <c r="N533" s="9">
        <v>44105</v>
      </c>
      <c r="O533" s="20">
        <v>120000000</v>
      </c>
      <c r="P533" s="20"/>
      <c r="Q533" s="11"/>
      <c r="R533" s="10"/>
      <c r="S533" s="10"/>
      <c r="T533" s="10"/>
      <c r="U533" s="10"/>
      <c r="X533" s="22" t="e">
        <f>IF(B533="",VLOOKUP(A533,#REF!,2,FALSE),B533)</f>
        <v>#REF!</v>
      </c>
      <c r="Y533" s="22">
        <f t="shared" si="45"/>
        <v>10</v>
      </c>
      <c r="Z533" s="22">
        <f t="shared" si="46"/>
        <v>10</v>
      </c>
      <c r="AA533" s="22">
        <f t="shared" si="47"/>
        <v>2020</v>
      </c>
      <c r="AB533" s="22">
        <f t="shared" si="48"/>
        <v>2020</v>
      </c>
      <c r="AC533" s="22">
        <f t="shared" si="49"/>
        <v>2020</v>
      </c>
      <c r="AD533" s="25" t="e">
        <f>AND(ROUND(O533,2)=O533,ROUND(P533,2)=P533,OR(AND(O533&lt;&gt;0,L533="п"),AND(P533&lt;&gt;0,L533="ф")),ЕФОРМУЛА(X533),ЕФОРМУЛА(Y533),ЕФОРМУЛА(Z533),ЕФОРМУЛА(AA533),ЕФОРМУЛА(AB533),ЕФОРМУЛА(AC533),NOT(ЕФОРМУЛА(O533)),NOT(ЕФОРМУЛА(P533)),M533&lt;&gt;0,N533&lt;&gt;0,OR(YEAR(M533=#REF!),YEAR(M533=#REF!),YEAR(M533=#REF!)),OR(YEAR(N533=#REF!),YEAR(N533=#REF!),YEAR(N533=#REF!)),OR(AND(A533="20. Выдача займов по договору № 1 (в кэш-пул ПАО «Газпром»)",H533="КЭШ-ПУЛ"),AND(A533&lt;&gt;"20. Выдача займов по договору № 1 (в кэш-пул ПАО «Газпром»)",H533&lt;&gt;"КЭШ-ПУЛ")))</f>
        <v>#REF!</v>
      </c>
    </row>
    <row r="534" spans="1:30" ht="15" customHeight="1" x14ac:dyDescent="0.2">
      <c r="A534" s="27" t="s">
        <v>63</v>
      </c>
      <c r="B534" s="27"/>
      <c r="C534" s="2" t="s">
        <v>19</v>
      </c>
      <c r="D534" s="6" t="s">
        <v>0</v>
      </c>
      <c r="E534" s="7" t="s">
        <v>2</v>
      </c>
      <c r="F534" s="8"/>
      <c r="G534" s="8"/>
      <c r="H534" s="8"/>
      <c r="I534" s="8"/>
      <c r="J534" s="8"/>
      <c r="K534" s="8"/>
      <c r="L534" s="8" t="s">
        <v>26</v>
      </c>
      <c r="M534" s="9">
        <v>44136</v>
      </c>
      <c r="N534" s="9">
        <v>44136</v>
      </c>
      <c r="O534" s="20">
        <v>67000000</v>
      </c>
      <c r="P534" s="20"/>
      <c r="Q534" s="11"/>
      <c r="R534" s="10"/>
      <c r="S534" s="10"/>
      <c r="T534" s="10"/>
      <c r="U534" s="10"/>
      <c r="X534" s="22" t="e">
        <f>IF(B534="",VLOOKUP(A534,#REF!,2,FALSE),B534)</f>
        <v>#REF!</v>
      </c>
      <c r="Y534" s="22">
        <f t="shared" si="45"/>
        <v>11</v>
      </c>
      <c r="Z534" s="22">
        <f t="shared" si="46"/>
        <v>11</v>
      </c>
      <c r="AA534" s="22">
        <f t="shared" si="47"/>
        <v>2020</v>
      </c>
      <c r="AB534" s="22">
        <f t="shared" si="48"/>
        <v>2020</v>
      </c>
      <c r="AC534" s="22">
        <f t="shared" si="49"/>
        <v>2020</v>
      </c>
      <c r="AD534" s="25" t="e">
        <f>AND(ROUND(O534,2)=O534,ROUND(P534,2)=P534,OR(AND(O534&lt;&gt;0,L534="п"),AND(P534&lt;&gt;0,L534="ф")),ЕФОРМУЛА(X534),ЕФОРМУЛА(Y534),ЕФОРМУЛА(Z534),ЕФОРМУЛА(AA534),ЕФОРМУЛА(AB534),ЕФОРМУЛА(AC534),NOT(ЕФОРМУЛА(O534)),NOT(ЕФОРМУЛА(P534)),M534&lt;&gt;0,N534&lt;&gt;0,OR(YEAR(M534=#REF!),YEAR(M534=#REF!),YEAR(M534=#REF!)),OR(YEAR(N534=#REF!),YEAR(N534=#REF!),YEAR(N534=#REF!)),OR(AND(A534="20. Выдача займов по договору № 1 (в кэш-пул ПАО «Газпром»)",H534="КЭШ-ПУЛ"),AND(A534&lt;&gt;"20. Выдача займов по договору № 1 (в кэш-пул ПАО «Газпром»)",H534&lt;&gt;"КЭШ-ПУЛ")))</f>
        <v>#REF!</v>
      </c>
    </row>
    <row r="535" spans="1:30" ht="15" customHeight="1" x14ac:dyDescent="0.2">
      <c r="A535" s="27" t="s">
        <v>63</v>
      </c>
      <c r="B535" s="27"/>
      <c r="C535" s="2" t="s">
        <v>19</v>
      </c>
      <c r="D535" s="6" t="s">
        <v>0</v>
      </c>
      <c r="E535" s="7" t="s">
        <v>2</v>
      </c>
      <c r="F535" s="8"/>
      <c r="G535" s="8"/>
      <c r="H535" s="8"/>
      <c r="I535" s="8"/>
      <c r="J535" s="8"/>
      <c r="K535" s="8"/>
      <c r="L535" s="8" t="s">
        <v>26</v>
      </c>
      <c r="M535" s="9">
        <v>44166</v>
      </c>
      <c r="N535" s="9">
        <v>44166</v>
      </c>
      <c r="O535" s="20">
        <v>61490000</v>
      </c>
      <c r="P535" s="20"/>
      <c r="Q535" s="11"/>
      <c r="R535" s="10"/>
      <c r="S535" s="10"/>
      <c r="T535" s="10"/>
      <c r="U535" s="10"/>
      <c r="X535" s="22" t="e">
        <f>IF(B535="",VLOOKUP(A535,#REF!,2,FALSE),B535)</f>
        <v>#REF!</v>
      </c>
      <c r="Y535" s="22">
        <f t="shared" si="45"/>
        <v>12</v>
      </c>
      <c r="Z535" s="22">
        <f t="shared" si="46"/>
        <v>12</v>
      </c>
      <c r="AA535" s="22">
        <f t="shared" si="47"/>
        <v>2020</v>
      </c>
      <c r="AB535" s="22">
        <f t="shared" si="48"/>
        <v>2020</v>
      </c>
      <c r="AC535" s="22">
        <f t="shared" si="49"/>
        <v>2020</v>
      </c>
      <c r="AD535" s="25" t="e">
        <f>AND(ROUND(O535,2)=O535,ROUND(P535,2)=P535,OR(AND(O535&lt;&gt;0,L535="п"),AND(P535&lt;&gt;0,L535="ф")),ЕФОРМУЛА(X535),ЕФОРМУЛА(Y535),ЕФОРМУЛА(Z535),ЕФОРМУЛА(AA535),ЕФОРМУЛА(AB535),ЕФОРМУЛА(AC535),NOT(ЕФОРМУЛА(O535)),NOT(ЕФОРМУЛА(P535)),M535&lt;&gt;0,N535&lt;&gt;0,OR(YEAR(M535=#REF!),YEAR(M535=#REF!),YEAR(M535=#REF!)),OR(YEAR(N535=#REF!),YEAR(N535=#REF!),YEAR(N535=#REF!)),OR(AND(A535="20. Выдача займов по договору № 1 (в кэш-пул ПАО «Газпром»)",H535="КЭШ-ПУЛ"),AND(A535&lt;&gt;"20. Выдача займов по договору № 1 (в кэш-пул ПАО «Газпром»)",H535&lt;&gt;"КЭШ-ПУЛ")))</f>
        <v>#REF!</v>
      </c>
    </row>
    <row r="536" spans="1:30" ht="15" customHeight="1" x14ac:dyDescent="0.2">
      <c r="A536" s="27"/>
      <c r="B536" s="27" t="s">
        <v>62</v>
      </c>
      <c r="C536" s="2" t="s">
        <v>19</v>
      </c>
      <c r="D536" s="6" t="s">
        <v>0</v>
      </c>
      <c r="E536" s="7" t="s">
        <v>2</v>
      </c>
      <c r="F536" s="8"/>
      <c r="G536" s="8"/>
      <c r="H536" s="8"/>
      <c r="I536" s="8"/>
      <c r="J536" s="8"/>
      <c r="K536" s="8"/>
      <c r="L536" s="8" t="s">
        <v>26</v>
      </c>
      <c r="M536" s="9">
        <v>44105</v>
      </c>
      <c r="N536" s="9">
        <v>44105</v>
      </c>
      <c r="O536" s="20">
        <v>163933633.22</v>
      </c>
      <c r="P536" s="20"/>
      <c r="Q536" s="11"/>
      <c r="R536" s="11"/>
      <c r="S536" s="11"/>
      <c r="T536" s="11"/>
      <c r="U536" s="11"/>
      <c r="X536" s="22" t="str">
        <f>IF(B536="",VLOOKUP(A536,#REF!,2,FALSE),B536)</f>
        <v>03. Налоги</v>
      </c>
      <c r="Y536" s="22">
        <f t="shared" si="45"/>
        <v>10</v>
      </c>
      <c r="Z536" s="22">
        <f t="shared" si="46"/>
        <v>10</v>
      </c>
      <c r="AA536" s="22">
        <f t="shared" si="47"/>
        <v>2020</v>
      </c>
      <c r="AB536" s="22">
        <f t="shared" si="48"/>
        <v>2020</v>
      </c>
      <c r="AC536" s="22">
        <f t="shared" si="49"/>
        <v>2020</v>
      </c>
      <c r="AD536" s="25" t="e">
        <f>AND(ROUND(O536,2)=O536,ROUND(P536,2)=P536,OR(AND(O536&lt;&gt;0,L536="п"),AND(P536&lt;&gt;0,L536="ф")),ЕФОРМУЛА(X536),ЕФОРМУЛА(Y536),ЕФОРМУЛА(Z536),ЕФОРМУЛА(AA536),ЕФОРМУЛА(AB536),ЕФОРМУЛА(AC536),NOT(ЕФОРМУЛА(O536)),NOT(ЕФОРМУЛА(P536)),M536&lt;&gt;0,N536&lt;&gt;0,OR(YEAR(M536=#REF!),YEAR(M536=#REF!),YEAR(M536=#REF!)),OR(YEAR(N536=#REF!),YEAR(N536=#REF!),YEAR(N536=#REF!)),OR(AND(A536="20. Выдача займов по договору № 1 (в кэш-пул ПАО «Газпром»)",H536="КЭШ-ПУЛ"),AND(A536&lt;&gt;"20. Выдача займов по договору № 1 (в кэш-пул ПАО «Газпром»)",H536&lt;&gt;"КЭШ-ПУЛ")))</f>
        <v>#REF!</v>
      </c>
    </row>
    <row r="537" spans="1:30" ht="15" customHeight="1" x14ac:dyDescent="0.2">
      <c r="A537" s="27"/>
      <c r="B537" s="27" t="s">
        <v>62</v>
      </c>
      <c r="C537" s="2" t="s">
        <v>19</v>
      </c>
      <c r="D537" s="6" t="s">
        <v>0</v>
      </c>
      <c r="E537" s="7" t="s">
        <v>2</v>
      </c>
      <c r="F537" s="8"/>
      <c r="G537" s="8"/>
      <c r="H537" s="8"/>
      <c r="I537" s="8"/>
      <c r="J537" s="8"/>
      <c r="K537" s="8"/>
      <c r="L537" s="8" t="s">
        <v>26</v>
      </c>
      <c r="M537" s="9">
        <v>44136</v>
      </c>
      <c r="N537" s="9">
        <v>44136</v>
      </c>
      <c r="O537" s="20">
        <v>139200000</v>
      </c>
      <c r="P537" s="20"/>
      <c r="Q537" s="11"/>
      <c r="R537" s="11"/>
      <c r="S537" s="11"/>
      <c r="T537" s="11"/>
      <c r="U537" s="11"/>
      <c r="X537" s="22" t="str">
        <f>IF(B537="",VLOOKUP(A537,#REF!,2,FALSE),B537)</f>
        <v>03. Налоги</v>
      </c>
      <c r="Y537" s="22">
        <f t="shared" si="45"/>
        <v>11</v>
      </c>
      <c r="Z537" s="22">
        <f t="shared" si="46"/>
        <v>11</v>
      </c>
      <c r="AA537" s="22">
        <f t="shared" si="47"/>
        <v>2020</v>
      </c>
      <c r="AB537" s="22">
        <f t="shared" si="48"/>
        <v>2020</v>
      </c>
      <c r="AC537" s="22">
        <f t="shared" si="49"/>
        <v>2020</v>
      </c>
      <c r="AD537" s="25" t="e">
        <f>AND(ROUND(O537,2)=O537,ROUND(P537,2)=P537,OR(AND(O537&lt;&gt;0,L537="п"),AND(P537&lt;&gt;0,L537="ф")),ЕФОРМУЛА(X537),ЕФОРМУЛА(Y537),ЕФОРМУЛА(Z537),ЕФОРМУЛА(AA537),ЕФОРМУЛА(AB537),ЕФОРМУЛА(AC537),NOT(ЕФОРМУЛА(O537)),NOT(ЕФОРМУЛА(P537)),M537&lt;&gt;0,N537&lt;&gt;0,OR(YEAR(M537=#REF!),YEAR(M537=#REF!),YEAR(M537=#REF!)),OR(YEAR(N537=#REF!),YEAR(N537=#REF!),YEAR(N537=#REF!)),OR(AND(A537="20. Выдача займов по договору № 1 (в кэш-пул ПАО «Газпром»)",H537="КЭШ-ПУЛ"),AND(A537&lt;&gt;"20. Выдача займов по договору № 1 (в кэш-пул ПАО «Газпром»)",H537&lt;&gt;"КЭШ-ПУЛ")))</f>
        <v>#REF!</v>
      </c>
    </row>
    <row r="538" spans="1:30" ht="15" customHeight="1" x14ac:dyDescent="0.2">
      <c r="A538" s="27"/>
      <c r="B538" s="27" t="s">
        <v>62</v>
      </c>
      <c r="C538" s="2" t="s">
        <v>19</v>
      </c>
      <c r="D538" s="6" t="s">
        <v>0</v>
      </c>
      <c r="E538" s="7" t="s">
        <v>2</v>
      </c>
      <c r="F538" s="8"/>
      <c r="G538" s="8"/>
      <c r="H538" s="8"/>
      <c r="I538" s="8"/>
      <c r="J538" s="8"/>
      <c r="K538" s="8"/>
      <c r="L538" s="8" t="s">
        <v>26</v>
      </c>
      <c r="M538" s="9">
        <v>44166</v>
      </c>
      <c r="N538" s="9">
        <v>44166</v>
      </c>
      <c r="O538" s="20">
        <v>139200000</v>
      </c>
      <c r="P538" s="20"/>
      <c r="Q538" s="11"/>
      <c r="R538" s="11"/>
      <c r="S538" s="11"/>
      <c r="T538" s="11"/>
      <c r="U538" s="11"/>
      <c r="X538" s="22" t="str">
        <f>IF(B538="",VLOOKUP(A538,#REF!,2,FALSE),B538)</f>
        <v>03. Налоги</v>
      </c>
      <c r="Y538" s="22">
        <f t="shared" si="45"/>
        <v>12</v>
      </c>
      <c r="Z538" s="22">
        <f t="shared" si="46"/>
        <v>12</v>
      </c>
      <c r="AA538" s="22">
        <f t="shared" si="47"/>
        <v>2020</v>
      </c>
      <c r="AB538" s="22">
        <f t="shared" si="48"/>
        <v>2020</v>
      </c>
      <c r="AC538" s="22">
        <f t="shared" si="49"/>
        <v>2020</v>
      </c>
      <c r="AD538" s="25" t="e">
        <f>AND(ROUND(O538,2)=O538,ROUND(P538,2)=P538,OR(AND(O538&lt;&gt;0,L538="п"),AND(P538&lt;&gt;0,L538="ф")),ЕФОРМУЛА(X538),ЕФОРМУЛА(Y538),ЕФОРМУЛА(Z538),ЕФОРМУЛА(AA538),ЕФОРМУЛА(AB538),ЕФОРМУЛА(AC538),NOT(ЕФОРМУЛА(O538)),NOT(ЕФОРМУЛА(P538)),M538&lt;&gt;0,N538&lt;&gt;0,OR(YEAR(M538=#REF!),YEAR(M538=#REF!),YEAR(M538=#REF!)),OR(YEAR(N538=#REF!),YEAR(N538=#REF!),YEAR(N538=#REF!)),OR(AND(A538="20. Выдача займов по договору № 1 (в кэш-пул ПАО «Газпром»)",H538="КЭШ-ПУЛ"),AND(A538&lt;&gt;"20. Выдача займов по договору № 1 (в кэш-пул ПАО «Газпром»)",H538&lt;&gt;"КЭШ-ПУЛ")))</f>
        <v>#REF!</v>
      </c>
    </row>
    <row r="539" spans="1:30" ht="15" customHeight="1" x14ac:dyDescent="0.2">
      <c r="A539" s="8" t="s">
        <v>141</v>
      </c>
      <c r="B539" s="8"/>
      <c r="C539" s="2" t="s">
        <v>19</v>
      </c>
      <c r="D539" s="6" t="s">
        <v>0</v>
      </c>
      <c r="E539" s="7" t="s">
        <v>2</v>
      </c>
      <c r="F539" s="8"/>
      <c r="G539" s="8"/>
      <c r="H539" s="8"/>
      <c r="I539" s="8"/>
      <c r="J539" s="8"/>
      <c r="K539" s="8"/>
      <c r="L539" s="8" t="s">
        <v>26</v>
      </c>
      <c r="M539" s="9">
        <v>44105</v>
      </c>
      <c r="N539" s="9">
        <v>44105</v>
      </c>
      <c r="O539" s="20">
        <v>255001000</v>
      </c>
      <c r="P539" s="20"/>
      <c r="Q539" s="29"/>
      <c r="R539" s="12"/>
      <c r="S539" s="12"/>
      <c r="T539" s="12"/>
      <c r="U539" s="12"/>
      <c r="X539" s="22" t="e">
        <f>IF(B539="",VLOOKUP(A539,#REF!,2,FALSE),B539)</f>
        <v>#REF!</v>
      </c>
      <c r="Y539" s="22">
        <f t="shared" si="45"/>
        <v>10</v>
      </c>
      <c r="Z539" s="22">
        <f t="shared" si="46"/>
        <v>10</v>
      </c>
      <c r="AA539" s="22">
        <f t="shared" si="47"/>
        <v>2020</v>
      </c>
      <c r="AB539" s="22">
        <f t="shared" si="48"/>
        <v>2020</v>
      </c>
      <c r="AC539" s="22">
        <f t="shared" si="49"/>
        <v>2020</v>
      </c>
      <c r="AD539" s="25" t="e">
        <f>AND(ROUND(O539,2)=O539,ROUND(P539,2)=P539,OR(AND(O539&lt;&gt;0,L539="п"),AND(P539&lt;&gt;0,L539="ф")),ЕФОРМУЛА(X539),ЕФОРМУЛА(Y539),ЕФОРМУЛА(Z539),ЕФОРМУЛА(AA539),ЕФОРМУЛА(AB539),ЕФОРМУЛА(AC539),NOT(ЕФОРМУЛА(O539)),NOT(ЕФОРМУЛА(P539)),M539&lt;&gt;0,N539&lt;&gt;0,OR(YEAR(M539=#REF!),YEAR(M539=#REF!),YEAR(M539=#REF!)),OR(YEAR(N539=#REF!),YEAR(N539=#REF!),YEAR(N539=#REF!)),OR(AND(A539="20. Выдача займов по договору № 1 (в кэш-пул ПАО «Газпром»)",H539="КЭШ-ПУЛ"),AND(A539&lt;&gt;"20. Выдача займов по договору № 1 (в кэш-пул ПАО «Газпром»)",H539&lt;&gt;"КЭШ-ПУЛ")))</f>
        <v>#REF!</v>
      </c>
    </row>
    <row r="540" spans="1:30" ht="15" customHeight="1" x14ac:dyDescent="0.2">
      <c r="A540" s="8" t="s">
        <v>40</v>
      </c>
      <c r="B540" s="8"/>
      <c r="C540" s="2" t="s">
        <v>19</v>
      </c>
      <c r="D540" s="6" t="s">
        <v>0</v>
      </c>
      <c r="E540" s="7" t="s">
        <v>2</v>
      </c>
      <c r="F540" s="8"/>
      <c r="G540" s="8"/>
      <c r="H540" s="8"/>
      <c r="I540" s="8"/>
      <c r="J540" s="8"/>
      <c r="K540" s="27"/>
      <c r="L540" s="8" t="s">
        <v>26</v>
      </c>
      <c r="M540" s="9">
        <v>44105</v>
      </c>
      <c r="N540" s="9">
        <v>44105</v>
      </c>
      <c r="O540" s="20">
        <v>19989000</v>
      </c>
      <c r="P540" s="20"/>
      <c r="Q540" s="29"/>
      <c r="R540" s="12"/>
      <c r="S540" s="12"/>
      <c r="T540" s="12"/>
      <c r="U540" s="12"/>
      <c r="X540" s="22" t="e">
        <f>IF(B540="",VLOOKUP(A540,#REF!,2,FALSE),B540)</f>
        <v>#REF!</v>
      </c>
      <c r="Y540" s="22">
        <f t="shared" si="45"/>
        <v>10</v>
      </c>
      <c r="Z540" s="22">
        <f t="shared" si="46"/>
        <v>10</v>
      </c>
      <c r="AA540" s="22">
        <f t="shared" si="47"/>
        <v>2020</v>
      </c>
      <c r="AB540" s="22">
        <f t="shared" si="48"/>
        <v>2020</v>
      </c>
      <c r="AC540" s="22">
        <f t="shared" si="49"/>
        <v>2020</v>
      </c>
      <c r="AD540" s="25" t="e">
        <f>AND(ROUND(O540,2)=O540,ROUND(P540,2)=P540,OR(AND(O540&lt;&gt;0,L540="п"),AND(P540&lt;&gt;0,L540="ф")),ЕФОРМУЛА(X540),ЕФОРМУЛА(Y540),ЕФОРМУЛА(Z540),ЕФОРМУЛА(AA540),ЕФОРМУЛА(AB540),ЕФОРМУЛА(AC540),NOT(ЕФОРМУЛА(O540)),NOT(ЕФОРМУЛА(P540)),M540&lt;&gt;0,N540&lt;&gt;0,OR(YEAR(M540=#REF!),YEAR(M540=#REF!),YEAR(M540=#REF!)),OR(YEAR(N540=#REF!),YEAR(N540=#REF!),YEAR(N540=#REF!)),OR(AND(A540="20. Выдача займов по договору № 1 (в кэш-пул ПАО «Газпром»)",H540="КЭШ-ПУЛ"),AND(A540&lt;&gt;"20. Выдача займов по договору № 1 (в кэш-пул ПАО «Газпром»)",H540&lt;&gt;"КЭШ-ПУЛ")))</f>
        <v>#REF!</v>
      </c>
    </row>
    <row r="541" spans="1:30" ht="15" customHeight="1" x14ac:dyDescent="0.2">
      <c r="A541" s="8" t="s">
        <v>141</v>
      </c>
      <c r="B541" s="8"/>
      <c r="C541" s="2" t="s">
        <v>19</v>
      </c>
      <c r="D541" s="6" t="s">
        <v>0</v>
      </c>
      <c r="E541" s="7" t="s">
        <v>2</v>
      </c>
      <c r="F541" s="8"/>
      <c r="G541" s="8"/>
      <c r="H541" s="8"/>
      <c r="I541" s="8"/>
      <c r="J541" s="8"/>
      <c r="K541" s="8"/>
      <c r="L541" s="8" t="s">
        <v>26</v>
      </c>
      <c r="M541" s="9">
        <v>44136</v>
      </c>
      <c r="N541" s="9">
        <v>44136</v>
      </c>
      <c r="O541" s="20">
        <v>102690000</v>
      </c>
      <c r="P541" s="20"/>
      <c r="Q541" s="29"/>
      <c r="R541" s="12"/>
      <c r="S541" s="12"/>
      <c r="T541" s="12"/>
      <c r="U541" s="12"/>
      <c r="X541" s="22" t="e">
        <f>IF(B541="",VLOOKUP(A541,#REF!,2,FALSE),B541)</f>
        <v>#REF!</v>
      </c>
      <c r="Y541" s="22">
        <f t="shared" si="45"/>
        <v>11</v>
      </c>
      <c r="Z541" s="22">
        <f t="shared" si="46"/>
        <v>11</v>
      </c>
      <c r="AA541" s="22">
        <f t="shared" si="47"/>
        <v>2020</v>
      </c>
      <c r="AB541" s="22">
        <f t="shared" si="48"/>
        <v>2020</v>
      </c>
      <c r="AC541" s="22">
        <f t="shared" si="49"/>
        <v>2020</v>
      </c>
      <c r="AD541" s="25" t="e">
        <f>AND(ROUND(O541,2)=O541,ROUND(P541,2)=P541,OR(AND(O541&lt;&gt;0,L541="п"),AND(P541&lt;&gt;0,L541="ф")),ЕФОРМУЛА(X541),ЕФОРМУЛА(Y541),ЕФОРМУЛА(Z541),ЕФОРМУЛА(AA541),ЕФОРМУЛА(AB541),ЕФОРМУЛА(AC541),NOT(ЕФОРМУЛА(O541)),NOT(ЕФОРМУЛА(P541)),M541&lt;&gt;0,N541&lt;&gt;0,OR(YEAR(M541=#REF!),YEAR(M541=#REF!),YEAR(M541=#REF!)),OR(YEAR(N541=#REF!),YEAR(N541=#REF!),YEAR(N541=#REF!)),OR(AND(A541="20. Выдача займов по договору № 1 (в кэш-пул ПАО «Газпром»)",H541="КЭШ-ПУЛ"),AND(A541&lt;&gt;"20. Выдача займов по договору № 1 (в кэш-пул ПАО «Газпром»)",H541&lt;&gt;"КЭШ-ПУЛ")))</f>
        <v>#REF!</v>
      </c>
    </row>
    <row r="542" spans="1:30" ht="15" customHeight="1" x14ac:dyDescent="0.2">
      <c r="A542" s="8" t="s">
        <v>40</v>
      </c>
      <c r="B542" s="8"/>
      <c r="C542" s="2" t="s">
        <v>19</v>
      </c>
      <c r="D542" s="6" t="s">
        <v>0</v>
      </c>
      <c r="E542" s="7" t="s">
        <v>2</v>
      </c>
      <c r="F542" s="8"/>
      <c r="G542" s="8"/>
      <c r="H542" s="8"/>
      <c r="I542" s="8"/>
      <c r="J542" s="8"/>
      <c r="K542" s="27"/>
      <c r="L542" s="8" t="s">
        <v>26</v>
      </c>
      <c r="M542" s="9">
        <v>44136</v>
      </c>
      <c r="N542" s="9">
        <v>44136</v>
      </c>
      <c r="O542" s="20">
        <v>2720000</v>
      </c>
      <c r="P542" s="20"/>
      <c r="Q542" s="29"/>
      <c r="R542" s="12"/>
      <c r="S542" s="12"/>
      <c r="T542" s="12"/>
      <c r="U542" s="12"/>
      <c r="X542" s="22" t="e">
        <f>IF(B542="",VLOOKUP(A542,#REF!,2,FALSE),B542)</f>
        <v>#REF!</v>
      </c>
      <c r="Y542" s="22">
        <f t="shared" si="45"/>
        <v>11</v>
      </c>
      <c r="Z542" s="22">
        <f t="shared" si="46"/>
        <v>11</v>
      </c>
      <c r="AA542" s="22">
        <f t="shared" si="47"/>
        <v>2020</v>
      </c>
      <c r="AB542" s="22">
        <f t="shared" si="48"/>
        <v>2020</v>
      </c>
      <c r="AC542" s="22">
        <f t="shared" si="49"/>
        <v>2020</v>
      </c>
      <c r="AD542" s="25" t="e">
        <f>AND(ROUND(O542,2)=O542,ROUND(P542,2)=P542,OR(AND(O542&lt;&gt;0,L542="п"),AND(P542&lt;&gt;0,L542="ф")),ЕФОРМУЛА(X542),ЕФОРМУЛА(Y542),ЕФОРМУЛА(Z542),ЕФОРМУЛА(AA542),ЕФОРМУЛА(AB542),ЕФОРМУЛА(AC542),NOT(ЕФОРМУЛА(O542)),NOT(ЕФОРМУЛА(P542)),M542&lt;&gt;0,N542&lt;&gt;0,OR(YEAR(M542=#REF!),YEAR(M542=#REF!),YEAR(M542=#REF!)),OR(YEAR(N542=#REF!),YEAR(N542=#REF!),YEAR(N542=#REF!)),OR(AND(A542="20. Выдача займов по договору № 1 (в кэш-пул ПАО «Газпром»)",H542="КЭШ-ПУЛ"),AND(A542&lt;&gt;"20. Выдача займов по договору № 1 (в кэш-пул ПАО «Газпром»)",H542&lt;&gt;"КЭШ-ПУЛ")))</f>
        <v>#REF!</v>
      </c>
    </row>
    <row r="543" spans="1:30" ht="15" customHeight="1" x14ac:dyDescent="0.2">
      <c r="A543" s="8" t="s">
        <v>141</v>
      </c>
      <c r="B543" s="8"/>
      <c r="C543" s="2" t="s">
        <v>19</v>
      </c>
      <c r="D543" s="6" t="s">
        <v>0</v>
      </c>
      <c r="E543" s="7" t="s">
        <v>2</v>
      </c>
      <c r="F543" s="8"/>
      <c r="G543" s="8"/>
      <c r="H543" s="8"/>
      <c r="I543" s="8"/>
      <c r="J543" s="8"/>
      <c r="K543" s="8"/>
      <c r="L543" s="8" t="s">
        <v>26</v>
      </c>
      <c r="M543" s="9">
        <v>44166</v>
      </c>
      <c r="N543" s="9">
        <v>44166</v>
      </c>
      <c r="O543" s="20">
        <v>228429083.03</v>
      </c>
      <c r="P543" s="20"/>
      <c r="Q543" s="29"/>
      <c r="R543" s="12"/>
      <c r="S543" s="12"/>
      <c r="T543" s="12"/>
      <c r="U543" s="12"/>
      <c r="X543" s="22" t="e">
        <f>IF(B543="",VLOOKUP(A543,#REF!,2,FALSE),B543)</f>
        <v>#REF!</v>
      </c>
      <c r="Y543" s="22">
        <f t="shared" si="45"/>
        <v>12</v>
      </c>
      <c r="Z543" s="22">
        <f t="shared" si="46"/>
        <v>12</v>
      </c>
      <c r="AA543" s="22">
        <f t="shared" si="47"/>
        <v>2020</v>
      </c>
      <c r="AB543" s="22">
        <f t="shared" si="48"/>
        <v>2020</v>
      </c>
      <c r="AC543" s="22">
        <f t="shared" si="49"/>
        <v>2020</v>
      </c>
      <c r="AD543" s="25" t="e">
        <f>AND(ROUND(O543,2)=O543,ROUND(P543,2)=P543,OR(AND(O543&lt;&gt;0,L543="п"),AND(P543&lt;&gt;0,L543="ф")),ЕФОРМУЛА(X543),ЕФОРМУЛА(Y543),ЕФОРМУЛА(Z543),ЕФОРМУЛА(AA543),ЕФОРМУЛА(AB543),ЕФОРМУЛА(AC543),NOT(ЕФОРМУЛА(O543)),NOT(ЕФОРМУЛА(P543)),M543&lt;&gt;0,N543&lt;&gt;0,OR(YEAR(M543=#REF!),YEAR(M543=#REF!),YEAR(M543=#REF!)),OR(YEAR(N543=#REF!),YEAR(N543=#REF!),YEAR(N543=#REF!)),OR(AND(A543="20. Выдача займов по договору № 1 (в кэш-пул ПАО «Газпром»)",H543="КЭШ-ПУЛ"),AND(A543&lt;&gt;"20. Выдача займов по договору № 1 (в кэш-пул ПАО «Газпром»)",H543&lt;&gt;"КЭШ-ПУЛ")))</f>
        <v>#REF!</v>
      </c>
    </row>
    <row r="544" spans="1:30" ht="15" customHeight="1" x14ac:dyDescent="0.2">
      <c r="A544" s="8" t="s">
        <v>40</v>
      </c>
      <c r="B544" s="8"/>
      <c r="C544" s="2" t="s">
        <v>19</v>
      </c>
      <c r="D544" s="6" t="s">
        <v>0</v>
      </c>
      <c r="E544" s="7" t="s">
        <v>2</v>
      </c>
      <c r="F544" s="8"/>
      <c r="G544" s="8"/>
      <c r="H544" s="8"/>
      <c r="I544" s="8"/>
      <c r="J544" s="8"/>
      <c r="K544" s="27"/>
      <c r="L544" s="8" t="s">
        <v>26</v>
      </c>
      <c r="M544" s="9">
        <v>44166</v>
      </c>
      <c r="N544" s="9">
        <v>44166</v>
      </c>
      <c r="O544" s="20">
        <v>12582766.58</v>
      </c>
      <c r="P544" s="20"/>
      <c r="Q544" s="29"/>
      <c r="R544" s="12"/>
      <c r="S544" s="12"/>
      <c r="T544" s="12"/>
      <c r="U544" s="12"/>
      <c r="X544" s="22" t="e">
        <f>IF(B544="",VLOOKUP(A544,#REF!,2,FALSE),B544)</f>
        <v>#REF!</v>
      </c>
      <c r="Y544" s="22">
        <f t="shared" si="45"/>
        <v>12</v>
      </c>
      <c r="Z544" s="22">
        <f t="shared" si="46"/>
        <v>12</v>
      </c>
      <c r="AA544" s="22">
        <f t="shared" si="47"/>
        <v>2020</v>
      </c>
      <c r="AB544" s="22">
        <f t="shared" si="48"/>
        <v>2020</v>
      </c>
      <c r="AC544" s="22">
        <f t="shared" si="49"/>
        <v>2020</v>
      </c>
      <c r="AD544" s="25" t="e">
        <f>AND(ROUND(O544,2)=O544,ROUND(P544,2)=P544,OR(AND(O544&lt;&gt;0,L544="п"),AND(P544&lt;&gt;0,L544="ф")),ЕФОРМУЛА(X544),ЕФОРМУЛА(Y544),ЕФОРМУЛА(Z544),ЕФОРМУЛА(AA544),ЕФОРМУЛА(AB544),ЕФОРМУЛА(AC544),NOT(ЕФОРМУЛА(O544)),NOT(ЕФОРМУЛА(P544)),M544&lt;&gt;0,N544&lt;&gt;0,OR(YEAR(M544=#REF!),YEAR(M544=#REF!),YEAR(M544=#REF!)),OR(YEAR(N544=#REF!),YEAR(N544=#REF!),YEAR(N544=#REF!)),OR(AND(A544="20. Выдача займов по договору № 1 (в кэш-пул ПАО «Газпром»)",H544="КЭШ-ПУЛ"),AND(A544&lt;&gt;"20. Выдача займов по договору № 1 (в кэш-пул ПАО «Газпром»)",H544&lt;&gt;"КЭШ-ПУЛ")))</f>
        <v>#REF!</v>
      </c>
    </row>
    <row r="545" spans="1:30" ht="15" customHeight="1" x14ac:dyDescent="0.2">
      <c r="A545" s="8" t="s">
        <v>59</v>
      </c>
      <c r="B545" s="8"/>
      <c r="C545" s="2" t="s">
        <v>19</v>
      </c>
      <c r="D545" s="6" t="s">
        <v>0</v>
      </c>
      <c r="E545" s="7" t="s">
        <v>2</v>
      </c>
      <c r="F545" s="8"/>
      <c r="G545" s="8"/>
      <c r="H545" s="8"/>
      <c r="I545" s="8"/>
      <c r="J545" s="8"/>
      <c r="K545" s="8"/>
      <c r="L545" s="8" t="s">
        <v>26</v>
      </c>
      <c r="M545" s="9">
        <v>44105</v>
      </c>
      <c r="N545" s="9">
        <v>44105</v>
      </c>
      <c r="O545" s="20">
        <v>238260000</v>
      </c>
      <c r="P545" s="20"/>
      <c r="Q545" s="11"/>
      <c r="R545" s="11"/>
      <c r="S545" s="11"/>
      <c r="T545" s="11"/>
      <c r="U545" s="11"/>
      <c r="X545" s="22" t="e">
        <f>IF(B545="",VLOOKUP(A545,#REF!,2,FALSE),B545)</f>
        <v>#REF!</v>
      </c>
      <c r="Y545" s="22">
        <f t="shared" si="45"/>
        <v>10</v>
      </c>
      <c r="Z545" s="22">
        <f t="shared" si="46"/>
        <v>10</v>
      </c>
      <c r="AA545" s="22">
        <f t="shared" si="47"/>
        <v>2020</v>
      </c>
      <c r="AB545" s="22">
        <f t="shared" si="48"/>
        <v>2020</v>
      </c>
      <c r="AC545" s="22">
        <f t="shared" si="49"/>
        <v>2020</v>
      </c>
      <c r="AD545" s="25" t="e">
        <f>AND(ROUND(O545,2)=O545,ROUND(P545,2)=P545,OR(AND(O545&lt;&gt;0,L545="п"),AND(P545&lt;&gt;0,L545="ф")),ЕФОРМУЛА(X545),ЕФОРМУЛА(Y545),ЕФОРМУЛА(Z545),ЕФОРМУЛА(AA545),ЕФОРМУЛА(AB545),ЕФОРМУЛА(AC545),NOT(ЕФОРМУЛА(O545)),NOT(ЕФОРМУЛА(P545)),M545&lt;&gt;0,N545&lt;&gt;0,OR(YEAR(M545=#REF!),YEAR(M545=#REF!),YEAR(M545=#REF!)),OR(YEAR(N545=#REF!),YEAR(N545=#REF!),YEAR(N545=#REF!)),OR(AND(A545="20. Выдача займов по договору № 1 (в кэш-пул ПАО «Газпром»)",H545="КЭШ-ПУЛ"),AND(A545&lt;&gt;"20. Выдача займов по договору № 1 (в кэш-пул ПАО «Газпром»)",H545&lt;&gt;"КЭШ-ПУЛ")))</f>
        <v>#REF!</v>
      </c>
    </row>
    <row r="546" spans="1:30" ht="15" customHeight="1" x14ac:dyDescent="0.2">
      <c r="A546" s="8" t="s">
        <v>59</v>
      </c>
      <c r="B546" s="8"/>
      <c r="C546" s="2" t="s">
        <v>19</v>
      </c>
      <c r="D546" s="6" t="s">
        <v>3</v>
      </c>
      <c r="E546" s="7" t="s">
        <v>2</v>
      </c>
      <c r="F546" s="8"/>
      <c r="G546" s="8"/>
      <c r="H546" s="8"/>
      <c r="I546" s="8"/>
      <c r="J546" s="8"/>
      <c r="K546" s="8"/>
      <c r="L546" s="8" t="s">
        <v>26</v>
      </c>
      <c r="M546" s="9">
        <v>44105</v>
      </c>
      <c r="N546" s="9">
        <v>44105</v>
      </c>
      <c r="O546" s="20">
        <v>26680000</v>
      </c>
      <c r="P546" s="20"/>
      <c r="Q546" s="11"/>
      <c r="R546" s="11"/>
      <c r="S546" s="11"/>
      <c r="T546" s="11"/>
      <c r="U546" s="11"/>
      <c r="X546" s="22" t="e">
        <f>IF(B546="",VLOOKUP(A546,#REF!,2,FALSE),B546)</f>
        <v>#REF!</v>
      </c>
      <c r="Y546" s="22">
        <f t="shared" si="45"/>
        <v>10</v>
      </c>
      <c r="Z546" s="22">
        <f t="shared" si="46"/>
        <v>10</v>
      </c>
      <c r="AA546" s="22">
        <f t="shared" si="47"/>
        <v>2020</v>
      </c>
      <c r="AB546" s="22">
        <f t="shared" si="48"/>
        <v>2020</v>
      </c>
      <c r="AC546" s="22">
        <f t="shared" si="49"/>
        <v>2020</v>
      </c>
      <c r="AD546" s="25" t="e">
        <f>AND(ROUND(O546,2)=O546,ROUND(P546,2)=P546,OR(AND(O546&lt;&gt;0,L546="п"),AND(P546&lt;&gt;0,L546="ф")),ЕФОРМУЛА(X546),ЕФОРМУЛА(Y546),ЕФОРМУЛА(Z546),ЕФОРМУЛА(AA546),ЕФОРМУЛА(AB546),ЕФОРМУЛА(AC546),NOT(ЕФОРМУЛА(O546)),NOT(ЕФОРМУЛА(P546)),M546&lt;&gt;0,N546&lt;&gt;0,OR(YEAR(M546=#REF!),YEAR(M546=#REF!),YEAR(M546=#REF!)),OR(YEAR(N546=#REF!),YEAR(N546=#REF!),YEAR(N546=#REF!)),OR(AND(A546="20. Выдача займов по договору № 1 (в кэш-пул ПАО «Газпром»)",H546="КЭШ-ПУЛ"),AND(A546&lt;&gt;"20. Выдача займов по договору № 1 (в кэш-пул ПАО «Газпром»)",H546&lt;&gt;"КЭШ-ПУЛ")))</f>
        <v>#REF!</v>
      </c>
    </row>
    <row r="547" spans="1:30" ht="15" customHeight="1" x14ac:dyDescent="0.2">
      <c r="A547" s="8" t="s">
        <v>59</v>
      </c>
      <c r="B547" s="8"/>
      <c r="C547" s="2" t="s">
        <v>19</v>
      </c>
      <c r="D547" s="6" t="s">
        <v>0</v>
      </c>
      <c r="E547" s="7" t="s">
        <v>2</v>
      </c>
      <c r="F547" s="8"/>
      <c r="G547" s="8"/>
      <c r="H547" s="8"/>
      <c r="I547" s="8"/>
      <c r="J547" s="8"/>
      <c r="K547" s="8"/>
      <c r="L547" s="8" t="s">
        <v>26</v>
      </c>
      <c r="M547" s="9">
        <v>44136</v>
      </c>
      <c r="N547" s="9">
        <v>44136</v>
      </c>
      <c r="O547" s="20">
        <v>152680000</v>
      </c>
      <c r="P547" s="20"/>
      <c r="Q547" s="11"/>
      <c r="R547" s="11"/>
      <c r="S547" s="11"/>
      <c r="T547" s="11"/>
      <c r="U547" s="11"/>
      <c r="X547" s="22" t="e">
        <f>IF(B547="",VLOOKUP(A547,#REF!,2,FALSE),B547)</f>
        <v>#REF!</v>
      </c>
      <c r="Y547" s="22">
        <f t="shared" si="45"/>
        <v>11</v>
      </c>
      <c r="Z547" s="22">
        <f t="shared" si="46"/>
        <v>11</v>
      </c>
      <c r="AA547" s="22">
        <f t="shared" si="47"/>
        <v>2020</v>
      </c>
      <c r="AB547" s="22">
        <f t="shared" si="48"/>
        <v>2020</v>
      </c>
      <c r="AC547" s="22">
        <f t="shared" si="49"/>
        <v>2020</v>
      </c>
      <c r="AD547" s="25" t="e">
        <f>AND(ROUND(O547,2)=O547,ROUND(P547,2)=P547,OR(AND(O547&lt;&gt;0,L547="п"),AND(P547&lt;&gt;0,L547="ф")),ЕФОРМУЛА(X547),ЕФОРМУЛА(Y547),ЕФОРМУЛА(Z547),ЕФОРМУЛА(AA547),ЕФОРМУЛА(AB547),ЕФОРМУЛА(AC547),NOT(ЕФОРМУЛА(O547)),NOT(ЕФОРМУЛА(P547)),M547&lt;&gt;0,N547&lt;&gt;0,OR(YEAR(M547=#REF!),YEAR(M547=#REF!),YEAR(M547=#REF!)),OR(YEAR(N547=#REF!),YEAR(N547=#REF!),YEAR(N547=#REF!)),OR(AND(A547="20. Выдача займов по договору № 1 (в кэш-пул ПАО «Газпром»)",H547="КЭШ-ПУЛ"),AND(A547&lt;&gt;"20. Выдача займов по договору № 1 (в кэш-пул ПАО «Газпром»)",H547&lt;&gt;"КЭШ-ПУЛ")))</f>
        <v>#REF!</v>
      </c>
    </row>
    <row r="548" spans="1:30" ht="15" customHeight="1" x14ac:dyDescent="0.2">
      <c r="A548" s="8" t="s">
        <v>59</v>
      </c>
      <c r="B548" s="8"/>
      <c r="C548" s="2" t="s">
        <v>19</v>
      </c>
      <c r="D548" s="6" t="s">
        <v>3</v>
      </c>
      <c r="E548" s="7" t="s">
        <v>2</v>
      </c>
      <c r="F548" s="8"/>
      <c r="G548" s="8"/>
      <c r="H548" s="8"/>
      <c r="I548" s="8"/>
      <c r="J548" s="8"/>
      <c r="K548" s="8"/>
      <c r="L548" s="8" t="s">
        <v>26</v>
      </c>
      <c r="M548" s="9">
        <v>44136</v>
      </c>
      <c r="N548" s="9">
        <v>44136</v>
      </c>
      <c r="O548" s="20">
        <v>26800000</v>
      </c>
      <c r="P548" s="20"/>
      <c r="Q548" s="11"/>
      <c r="R548" s="11"/>
      <c r="S548" s="11"/>
      <c r="T548" s="11"/>
      <c r="U548" s="11"/>
      <c r="X548" s="22" t="e">
        <f>IF(B548="",VLOOKUP(A548,#REF!,2,FALSE),B548)</f>
        <v>#REF!</v>
      </c>
      <c r="Y548" s="22">
        <f t="shared" si="45"/>
        <v>11</v>
      </c>
      <c r="Z548" s="22">
        <f t="shared" si="46"/>
        <v>11</v>
      </c>
      <c r="AA548" s="22">
        <f t="shared" si="47"/>
        <v>2020</v>
      </c>
      <c r="AB548" s="22">
        <f t="shared" si="48"/>
        <v>2020</v>
      </c>
      <c r="AC548" s="22">
        <f t="shared" si="49"/>
        <v>2020</v>
      </c>
      <c r="AD548" s="25" t="e">
        <f>AND(ROUND(O548,2)=O548,ROUND(P548,2)=P548,OR(AND(O548&lt;&gt;0,L548="п"),AND(P548&lt;&gt;0,L548="ф")),ЕФОРМУЛА(X548),ЕФОРМУЛА(Y548),ЕФОРМУЛА(Z548),ЕФОРМУЛА(AA548),ЕФОРМУЛА(AB548),ЕФОРМУЛА(AC548),NOT(ЕФОРМУЛА(O548)),NOT(ЕФОРМУЛА(P548)),M548&lt;&gt;0,N548&lt;&gt;0,OR(YEAR(M548=#REF!),YEAR(M548=#REF!),YEAR(M548=#REF!)),OR(YEAR(N548=#REF!),YEAR(N548=#REF!),YEAR(N548=#REF!)),OR(AND(A548="20. Выдача займов по договору № 1 (в кэш-пул ПАО «Газпром»)",H548="КЭШ-ПУЛ"),AND(A548&lt;&gt;"20. Выдача займов по договору № 1 (в кэш-пул ПАО «Газпром»)",H548&lt;&gt;"КЭШ-ПУЛ")))</f>
        <v>#REF!</v>
      </c>
    </row>
    <row r="549" spans="1:30" ht="15" customHeight="1" x14ac:dyDescent="0.2">
      <c r="A549" s="8" t="s">
        <v>59</v>
      </c>
      <c r="B549" s="8"/>
      <c r="C549" s="2" t="s">
        <v>19</v>
      </c>
      <c r="D549" s="6" t="s">
        <v>0</v>
      </c>
      <c r="E549" s="7" t="s">
        <v>2</v>
      </c>
      <c r="F549" s="8"/>
      <c r="G549" s="8"/>
      <c r="H549" s="8"/>
      <c r="I549" s="8"/>
      <c r="J549" s="8"/>
      <c r="K549" s="8"/>
      <c r="L549" s="8" t="s">
        <v>26</v>
      </c>
      <c r="M549" s="9">
        <v>44166</v>
      </c>
      <c r="N549" s="9">
        <v>44166</v>
      </c>
      <c r="O549" s="20">
        <v>310203100.83999997</v>
      </c>
      <c r="P549" s="20"/>
      <c r="Q549" s="11"/>
      <c r="R549" s="11"/>
      <c r="S549" s="11"/>
      <c r="T549" s="11"/>
      <c r="U549" s="11"/>
      <c r="X549" s="22" t="e">
        <f>IF(B549="",VLOOKUP(A549,#REF!,2,FALSE),B549)</f>
        <v>#REF!</v>
      </c>
      <c r="Y549" s="22">
        <f t="shared" si="45"/>
        <v>12</v>
      </c>
      <c r="Z549" s="22">
        <f t="shared" si="46"/>
        <v>12</v>
      </c>
      <c r="AA549" s="22">
        <f t="shared" si="47"/>
        <v>2020</v>
      </c>
      <c r="AB549" s="22">
        <f t="shared" si="48"/>
        <v>2020</v>
      </c>
      <c r="AC549" s="22">
        <f t="shared" si="49"/>
        <v>2020</v>
      </c>
      <c r="AD549" s="25" t="e">
        <f>AND(ROUND(O549,2)=O549,ROUND(P549,2)=P549,OR(AND(O549&lt;&gt;0,L549="п"),AND(P549&lt;&gt;0,L549="ф")),ЕФОРМУЛА(X549),ЕФОРМУЛА(Y549),ЕФОРМУЛА(Z549),ЕФОРМУЛА(AA549),ЕФОРМУЛА(AB549),ЕФОРМУЛА(AC549),NOT(ЕФОРМУЛА(O549)),NOT(ЕФОРМУЛА(P549)),M549&lt;&gt;0,N549&lt;&gt;0,OR(YEAR(M549=#REF!),YEAR(M549=#REF!),YEAR(M549=#REF!)),OR(YEAR(N549=#REF!),YEAR(N549=#REF!),YEAR(N549=#REF!)),OR(AND(A549="20. Выдача займов по договору № 1 (в кэш-пул ПАО «Газпром»)",H549="КЭШ-ПУЛ"),AND(A549&lt;&gt;"20. Выдача займов по договору № 1 (в кэш-пул ПАО «Газпром»)",H549&lt;&gt;"КЭШ-ПУЛ")))</f>
        <v>#REF!</v>
      </c>
    </row>
    <row r="550" spans="1:30" ht="15" customHeight="1" x14ac:dyDescent="0.2">
      <c r="A550" s="8" t="s">
        <v>59</v>
      </c>
      <c r="B550" s="8"/>
      <c r="C550" s="2" t="s">
        <v>19</v>
      </c>
      <c r="D550" s="6" t="s">
        <v>3</v>
      </c>
      <c r="E550" s="7" t="s">
        <v>2</v>
      </c>
      <c r="F550" s="8"/>
      <c r="G550" s="8"/>
      <c r="H550" s="8"/>
      <c r="I550" s="8"/>
      <c r="J550" s="8"/>
      <c r="K550" s="8"/>
      <c r="L550" s="8" t="s">
        <v>26</v>
      </c>
      <c r="M550" s="9">
        <v>44166</v>
      </c>
      <c r="N550" s="9">
        <v>44166</v>
      </c>
      <c r="O550" s="20">
        <v>40208676.759999998</v>
      </c>
      <c r="P550" s="20"/>
      <c r="Q550" s="11"/>
      <c r="R550" s="11"/>
      <c r="S550" s="11"/>
      <c r="T550" s="11"/>
      <c r="U550" s="11"/>
      <c r="X550" s="22" t="e">
        <f>IF(B550="",VLOOKUP(A550,#REF!,2,FALSE),B550)</f>
        <v>#REF!</v>
      </c>
      <c r="Y550" s="22">
        <f t="shared" si="45"/>
        <v>12</v>
      </c>
      <c r="Z550" s="22">
        <f t="shared" si="46"/>
        <v>12</v>
      </c>
      <c r="AA550" s="22">
        <f t="shared" si="47"/>
        <v>2020</v>
      </c>
      <c r="AB550" s="22">
        <f t="shared" si="48"/>
        <v>2020</v>
      </c>
      <c r="AC550" s="22">
        <f t="shared" si="49"/>
        <v>2020</v>
      </c>
      <c r="AD550" s="25" t="e">
        <f>AND(ROUND(O550,2)=O550,ROUND(P550,2)=P550,OR(AND(O550&lt;&gt;0,L550="п"),AND(P550&lt;&gt;0,L550="ф")),ЕФОРМУЛА(X550),ЕФОРМУЛА(Y550),ЕФОРМУЛА(Z550),ЕФОРМУЛА(AA550),ЕФОРМУЛА(AB550),ЕФОРМУЛА(AC550),NOT(ЕФОРМУЛА(O550)),NOT(ЕФОРМУЛА(P550)),M550&lt;&gt;0,N550&lt;&gt;0,OR(YEAR(M550=#REF!),YEAR(M550=#REF!),YEAR(M550=#REF!)),OR(YEAR(N550=#REF!),YEAR(N550=#REF!),YEAR(N550=#REF!)),OR(AND(A550="20. Выдача займов по договору № 1 (в кэш-пул ПАО «Газпром»)",H550="КЭШ-ПУЛ"),AND(A550&lt;&gt;"20. Выдача займов по договору № 1 (в кэш-пул ПАО «Газпром»)",H550&lt;&gt;"КЭШ-ПУЛ")))</f>
        <v>#REF!</v>
      </c>
    </row>
    <row r="551" spans="1:30" ht="15" customHeight="1" x14ac:dyDescent="0.2">
      <c r="A551" s="27" t="s">
        <v>60</v>
      </c>
      <c r="B551" s="27"/>
      <c r="C551" s="2" t="s">
        <v>19</v>
      </c>
      <c r="D551" s="6" t="s">
        <v>0</v>
      </c>
      <c r="E551" s="7" t="s">
        <v>2</v>
      </c>
      <c r="F551" s="8"/>
      <c r="G551" s="8"/>
      <c r="H551" s="8"/>
      <c r="I551" s="8"/>
      <c r="J551" s="8"/>
      <c r="K551" s="8"/>
      <c r="L551" s="8" t="s">
        <v>26</v>
      </c>
      <c r="M551" s="9">
        <v>44105</v>
      </c>
      <c r="N551" s="9">
        <v>44105</v>
      </c>
      <c r="O551" s="20">
        <v>2300000</v>
      </c>
      <c r="P551" s="20"/>
      <c r="Q551" s="11"/>
      <c r="R551" s="11"/>
      <c r="S551" s="11"/>
      <c r="T551" s="11"/>
      <c r="U551" s="11"/>
      <c r="X551" s="22" t="e">
        <f>IF(B551="",VLOOKUP(A551,#REF!,2,FALSE),B551)</f>
        <v>#REF!</v>
      </c>
      <c r="Y551" s="22">
        <f t="shared" si="45"/>
        <v>10</v>
      </c>
      <c r="Z551" s="22">
        <f t="shared" si="46"/>
        <v>10</v>
      </c>
      <c r="AA551" s="22">
        <f t="shared" si="47"/>
        <v>2020</v>
      </c>
      <c r="AB551" s="22">
        <f t="shared" si="48"/>
        <v>2020</v>
      </c>
      <c r="AC551" s="22">
        <f t="shared" si="49"/>
        <v>2020</v>
      </c>
      <c r="AD551" s="25" t="e">
        <f>AND(ROUND(O551,2)=O551,ROUND(P551,2)=P551,OR(AND(O551&lt;&gt;0,L551="п"),AND(P551&lt;&gt;0,L551="ф")),ЕФОРМУЛА(X551),ЕФОРМУЛА(Y551),ЕФОРМУЛА(Z551),ЕФОРМУЛА(AA551),ЕФОРМУЛА(AB551),ЕФОРМУЛА(AC551),NOT(ЕФОРМУЛА(O551)),NOT(ЕФОРМУЛА(P551)),M551&lt;&gt;0,N551&lt;&gt;0,OR(YEAR(M551=#REF!),YEAR(M551=#REF!),YEAR(M551=#REF!)),OR(YEAR(N551=#REF!),YEAR(N551=#REF!),YEAR(N551=#REF!)),OR(AND(A551="20. Выдача займов по договору № 1 (в кэш-пул ПАО «Газпром»)",H551="КЭШ-ПУЛ"),AND(A551&lt;&gt;"20. Выдача займов по договору № 1 (в кэш-пул ПАО «Газпром»)",H551&lt;&gt;"КЭШ-ПУЛ")))</f>
        <v>#REF!</v>
      </c>
    </row>
    <row r="552" spans="1:30" ht="15" customHeight="1" x14ac:dyDescent="0.2">
      <c r="A552" s="27" t="s">
        <v>60</v>
      </c>
      <c r="B552" s="27"/>
      <c r="C552" s="2" t="s">
        <v>19</v>
      </c>
      <c r="D552" s="6" t="s">
        <v>0</v>
      </c>
      <c r="E552" s="7" t="s">
        <v>2</v>
      </c>
      <c r="F552" s="8"/>
      <c r="G552" s="8"/>
      <c r="H552" s="8"/>
      <c r="I552" s="8"/>
      <c r="J552" s="8"/>
      <c r="K552" s="8"/>
      <c r="L552" s="8" t="s">
        <v>26</v>
      </c>
      <c r="M552" s="9">
        <v>44136</v>
      </c>
      <c r="N552" s="9">
        <v>44136</v>
      </c>
      <c r="O552" s="20">
        <v>2400000</v>
      </c>
      <c r="P552" s="20"/>
      <c r="Q552" s="11"/>
      <c r="R552" s="11"/>
      <c r="S552" s="11"/>
      <c r="T552" s="11"/>
      <c r="U552" s="11"/>
      <c r="X552" s="22" t="e">
        <f>IF(B552="",VLOOKUP(A552,#REF!,2,FALSE),B552)</f>
        <v>#REF!</v>
      </c>
      <c r="Y552" s="22">
        <f t="shared" si="45"/>
        <v>11</v>
      </c>
      <c r="Z552" s="22">
        <f t="shared" si="46"/>
        <v>11</v>
      </c>
      <c r="AA552" s="22">
        <f t="shared" si="47"/>
        <v>2020</v>
      </c>
      <c r="AB552" s="22">
        <f t="shared" si="48"/>
        <v>2020</v>
      </c>
      <c r="AC552" s="22">
        <f t="shared" si="49"/>
        <v>2020</v>
      </c>
      <c r="AD552" s="25" t="e">
        <f>AND(ROUND(O552,2)=O552,ROUND(P552,2)=P552,OR(AND(O552&lt;&gt;0,L552="п"),AND(P552&lt;&gt;0,L552="ф")),ЕФОРМУЛА(X552),ЕФОРМУЛА(Y552),ЕФОРМУЛА(Z552),ЕФОРМУЛА(AA552),ЕФОРМУЛА(AB552),ЕФОРМУЛА(AC552),NOT(ЕФОРМУЛА(O552)),NOT(ЕФОРМУЛА(P552)),M552&lt;&gt;0,N552&lt;&gt;0,OR(YEAR(M552=#REF!),YEAR(M552=#REF!),YEAR(M552=#REF!)),OR(YEAR(N552=#REF!),YEAR(N552=#REF!),YEAR(N552=#REF!)),OR(AND(A552="20. Выдача займов по договору № 1 (в кэш-пул ПАО «Газпром»)",H552="КЭШ-ПУЛ"),AND(A552&lt;&gt;"20. Выдача займов по договору № 1 (в кэш-пул ПАО «Газпром»)",H552&lt;&gt;"КЭШ-ПУЛ")))</f>
        <v>#REF!</v>
      </c>
    </row>
    <row r="553" spans="1:30" ht="15" customHeight="1" x14ac:dyDescent="0.2">
      <c r="A553" s="27" t="s">
        <v>60</v>
      </c>
      <c r="B553" s="27"/>
      <c r="C553" s="2" t="s">
        <v>19</v>
      </c>
      <c r="D553" s="6" t="s">
        <v>0</v>
      </c>
      <c r="E553" s="7" t="s">
        <v>2</v>
      </c>
      <c r="F553" s="8"/>
      <c r="G553" s="8"/>
      <c r="H553" s="8"/>
      <c r="I553" s="8"/>
      <c r="J553" s="8"/>
      <c r="K553" s="8"/>
      <c r="L553" s="8" t="s">
        <v>26</v>
      </c>
      <c r="M553" s="9">
        <v>44166</v>
      </c>
      <c r="N553" s="9">
        <v>44166</v>
      </c>
      <c r="O553" s="20">
        <v>7885200.46</v>
      </c>
      <c r="P553" s="20"/>
      <c r="Q553" s="11"/>
      <c r="R553" s="11"/>
      <c r="S553" s="11"/>
      <c r="T553" s="11"/>
      <c r="U553" s="11"/>
      <c r="X553" s="22" t="e">
        <f>IF(B553="",VLOOKUP(A553,#REF!,2,FALSE),B553)</f>
        <v>#REF!</v>
      </c>
      <c r="Y553" s="22">
        <f t="shared" si="45"/>
        <v>12</v>
      </c>
      <c r="Z553" s="22">
        <f t="shared" si="46"/>
        <v>12</v>
      </c>
      <c r="AA553" s="22">
        <f t="shared" si="47"/>
        <v>2020</v>
      </c>
      <c r="AB553" s="22">
        <f t="shared" si="48"/>
        <v>2020</v>
      </c>
      <c r="AC553" s="22">
        <f t="shared" si="49"/>
        <v>2020</v>
      </c>
      <c r="AD553" s="25" t="e">
        <f>AND(ROUND(O553,2)=O553,ROUND(P553,2)=P553,OR(AND(O553&lt;&gt;0,L553="п"),AND(P553&lt;&gt;0,L553="ф")),ЕФОРМУЛА(X553),ЕФОРМУЛА(Y553),ЕФОРМУЛА(Z553),ЕФОРМУЛА(AA553),ЕФОРМУЛА(AB553),ЕФОРМУЛА(AC553),NOT(ЕФОРМУЛА(O553)),NOT(ЕФОРМУЛА(P553)),M553&lt;&gt;0,N553&lt;&gt;0,OR(YEAR(M553=#REF!),YEAR(M553=#REF!),YEAR(M553=#REF!)),OR(YEAR(N553=#REF!),YEAR(N553=#REF!),YEAR(N553=#REF!)),OR(AND(A553="20. Выдача займов по договору № 1 (в кэш-пул ПАО «Газпром»)",H553="КЭШ-ПУЛ"),AND(A553&lt;&gt;"20. Выдача займов по договору № 1 (в кэш-пул ПАО «Газпром»)",H553&lt;&gt;"КЭШ-ПУЛ")))</f>
        <v>#REF!</v>
      </c>
    </row>
    <row r="554" spans="1:30" ht="15" customHeight="1" x14ac:dyDescent="0.2">
      <c r="A554" s="27" t="s">
        <v>15</v>
      </c>
      <c r="B554" s="27"/>
      <c r="C554" s="2" t="s">
        <v>19</v>
      </c>
      <c r="D554" s="6" t="s">
        <v>0</v>
      </c>
      <c r="E554" s="7" t="s">
        <v>2</v>
      </c>
      <c r="F554" s="8"/>
      <c r="G554" s="8"/>
      <c r="H554" s="8"/>
      <c r="I554" s="8"/>
      <c r="J554" s="8"/>
      <c r="K554" s="8"/>
      <c r="L554" s="8" t="s">
        <v>26</v>
      </c>
      <c r="M554" s="9">
        <v>44105</v>
      </c>
      <c r="N554" s="9">
        <v>44105</v>
      </c>
      <c r="O554" s="20">
        <v>170000000</v>
      </c>
      <c r="P554" s="20"/>
      <c r="Q554" s="11"/>
      <c r="R554" s="11"/>
      <c r="S554" s="11"/>
      <c r="T554" s="11"/>
      <c r="U554" s="11"/>
      <c r="X554" s="22" t="e">
        <f>IF(B554="",VLOOKUP(A554,#REF!,2,FALSE),B554)</f>
        <v>#REF!</v>
      </c>
      <c r="Y554" s="22">
        <f t="shared" si="45"/>
        <v>10</v>
      </c>
      <c r="Z554" s="22">
        <f t="shared" si="46"/>
        <v>10</v>
      </c>
      <c r="AA554" s="22">
        <f t="shared" si="47"/>
        <v>2020</v>
      </c>
      <c r="AB554" s="22">
        <f t="shared" si="48"/>
        <v>2020</v>
      </c>
      <c r="AC554" s="22">
        <f t="shared" si="49"/>
        <v>2020</v>
      </c>
      <c r="AD554" s="25" t="e">
        <f>AND(ROUND(O554,2)=O554,ROUND(P554,2)=P554,OR(AND(O554&lt;&gt;0,L554="п"),AND(P554&lt;&gt;0,L554="ф")),ЕФОРМУЛА(X554),ЕФОРМУЛА(Y554),ЕФОРМУЛА(Z554),ЕФОРМУЛА(AA554),ЕФОРМУЛА(AB554),ЕФОРМУЛА(AC554),NOT(ЕФОРМУЛА(O554)),NOT(ЕФОРМУЛА(P554)),M554&lt;&gt;0,N554&lt;&gt;0,OR(YEAR(M554=#REF!),YEAR(M554=#REF!),YEAR(M554=#REF!)),OR(YEAR(N554=#REF!),YEAR(N554=#REF!),YEAR(N554=#REF!)),OR(AND(A554="20. Выдача займов по договору № 1 (в кэш-пул ПАО «Газпром»)",H554="КЭШ-ПУЛ"),AND(A554&lt;&gt;"20. Выдача займов по договору № 1 (в кэш-пул ПАО «Газпром»)",H554&lt;&gt;"КЭШ-ПУЛ")))</f>
        <v>#REF!</v>
      </c>
    </row>
    <row r="555" spans="1:30" ht="15" customHeight="1" x14ac:dyDescent="0.2">
      <c r="A555" s="27" t="s">
        <v>15</v>
      </c>
      <c r="B555" s="27"/>
      <c r="C555" s="2" t="s">
        <v>19</v>
      </c>
      <c r="D555" s="6" t="s">
        <v>0</v>
      </c>
      <c r="E555" s="7" t="s">
        <v>2</v>
      </c>
      <c r="F555" s="8"/>
      <c r="G555" s="8"/>
      <c r="H555" s="8"/>
      <c r="I555" s="8"/>
      <c r="J555" s="8"/>
      <c r="K555" s="8"/>
      <c r="L555" s="8" t="s">
        <v>26</v>
      </c>
      <c r="M555" s="9">
        <v>44136</v>
      </c>
      <c r="N555" s="9">
        <v>44136</v>
      </c>
      <c r="O555" s="20">
        <v>150000000</v>
      </c>
      <c r="P555" s="20"/>
      <c r="Q555" s="11"/>
      <c r="R555" s="11"/>
      <c r="S555" s="11"/>
      <c r="T555" s="11"/>
      <c r="U555" s="11"/>
      <c r="X555" s="22" t="e">
        <f>IF(B555="",VLOOKUP(A555,#REF!,2,FALSE),B555)</f>
        <v>#REF!</v>
      </c>
      <c r="Y555" s="22">
        <f t="shared" si="45"/>
        <v>11</v>
      </c>
      <c r="Z555" s="22">
        <f t="shared" si="46"/>
        <v>11</v>
      </c>
      <c r="AA555" s="22">
        <f t="shared" si="47"/>
        <v>2020</v>
      </c>
      <c r="AB555" s="22">
        <f t="shared" si="48"/>
        <v>2020</v>
      </c>
      <c r="AC555" s="22">
        <f t="shared" si="49"/>
        <v>2020</v>
      </c>
      <c r="AD555" s="25" t="e">
        <f>AND(ROUND(O555,2)=O555,ROUND(P555,2)=P555,OR(AND(O555&lt;&gt;0,L555="п"),AND(P555&lt;&gt;0,L555="ф")),ЕФОРМУЛА(X555),ЕФОРМУЛА(Y555),ЕФОРМУЛА(Z555),ЕФОРМУЛА(AA555),ЕФОРМУЛА(AB555),ЕФОРМУЛА(AC555),NOT(ЕФОРМУЛА(O555)),NOT(ЕФОРМУЛА(P555)),M555&lt;&gt;0,N555&lt;&gt;0,OR(YEAR(M555=#REF!),YEAR(M555=#REF!),YEAR(M555=#REF!)),OR(YEAR(N555=#REF!),YEAR(N555=#REF!),YEAR(N555=#REF!)),OR(AND(A555="20. Выдача займов по договору № 1 (в кэш-пул ПАО «Газпром»)",H555="КЭШ-ПУЛ"),AND(A555&lt;&gt;"20. Выдача займов по договору № 1 (в кэш-пул ПАО «Газпром»)",H555&lt;&gt;"КЭШ-ПУЛ")))</f>
        <v>#REF!</v>
      </c>
    </row>
    <row r="556" spans="1:30" ht="15" customHeight="1" x14ac:dyDescent="0.2">
      <c r="A556" s="27" t="s">
        <v>15</v>
      </c>
      <c r="B556" s="27"/>
      <c r="C556" s="2" t="s">
        <v>19</v>
      </c>
      <c r="D556" s="6" t="s">
        <v>0</v>
      </c>
      <c r="E556" s="7" t="s">
        <v>2</v>
      </c>
      <c r="F556" s="8"/>
      <c r="G556" s="8"/>
      <c r="H556" s="8"/>
      <c r="I556" s="8"/>
      <c r="J556" s="8"/>
      <c r="K556" s="8"/>
      <c r="L556" s="8" t="s">
        <v>26</v>
      </c>
      <c r="M556" s="9">
        <v>44166</v>
      </c>
      <c r="N556" s="9">
        <v>44166</v>
      </c>
      <c r="O556" s="20">
        <v>112180000</v>
      </c>
      <c r="P556" s="20"/>
      <c r="Q556" s="11"/>
      <c r="R556" s="11"/>
      <c r="S556" s="11"/>
      <c r="T556" s="11"/>
      <c r="U556" s="11"/>
      <c r="X556" s="22" t="e">
        <f>IF(B556="",VLOOKUP(A556,#REF!,2,FALSE),B556)</f>
        <v>#REF!</v>
      </c>
      <c r="Y556" s="22">
        <f t="shared" si="45"/>
        <v>12</v>
      </c>
      <c r="Z556" s="22">
        <f t="shared" si="46"/>
        <v>12</v>
      </c>
      <c r="AA556" s="22">
        <f t="shared" si="47"/>
        <v>2020</v>
      </c>
      <c r="AB556" s="22">
        <f t="shared" si="48"/>
        <v>2020</v>
      </c>
      <c r="AC556" s="22">
        <f t="shared" si="49"/>
        <v>2020</v>
      </c>
      <c r="AD556" s="25" t="e">
        <f>AND(ROUND(O556,2)=O556,ROUND(P556,2)=P556,OR(AND(O556&lt;&gt;0,L556="п"),AND(P556&lt;&gt;0,L556="ф")),ЕФОРМУЛА(X556),ЕФОРМУЛА(Y556),ЕФОРМУЛА(Z556),ЕФОРМУЛА(AA556),ЕФОРМУЛА(AB556),ЕФОРМУЛА(AC556),NOT(ЕФОРМУЛА(O556)),NOT(ЕФОРМУЛА(P556)),M556&lt;&gt;0,N556&lt;&gt;0,OR(YEAR(M556=#REF!),YEAR(M556=#REF!),YEAR(M556=#REF!)),OR(YEAR(N556=#REF!),YEAR(N556=#REF!),YEAR(N556=#REF!)),OR(AND(A556="20. Выдача займов по договору № 1 (в кэш-пул ПАО «Газпром»)",H556="КЭШ-ПУЛ"),AND(A556&lt;&gt;"20. Выдача займов по договору № 1 (в кэш-пул ПАО «Газпром»)",H556&lt;&gt;"КЭШ-ПУЛ")))</f>
        <v>#REF!</v>
      </c>
    </row>
    <row r="557" spans="1:30" ht="12.6" customHeight="1" x14ac:dyDescent="0.2">
      <c r="A557" s="27" t="s">
        <v>16</v>
      </c>
      <c r="B557" s="27"/>
      <c r="C557" s="2" t="s">
        <v>19</v>
      </c>
      <c r="D557" s="6" t="s">
        <v>0</v>
      </c>
      <c r="E557" s="7" t="s">
        <v>2</v>
      </c>
      <c r="F557" s="8"/>
      <c r="G557" s="8"/>
      <c r="H557" s="8"/>
      <c r="I557" s="8"/>
      <c r="J557" s="8"/>
      <c r="K557" s="8"/>
      <c r="L557" s="8" t="s">
        <v>26</v>
      </c>
      <c r="M557" s="9">
        <v>44105</v>
      </c>
      <c r="N557" s="9">
        <v>44105</v>
      </c>
      <c r="O557" s="20">
        <v>370200000</v>
      </c>
      <c r="P557" s="20"/>
      <c r="Q557" s="11"/>
      <c r="R557" s="11"/>
      <c r="S557" s="11"/>
      <c r="T557" s="11"/>
      <c r="U557" s="11"/>
      <c r="X557" s="22" t="e">
        <f>IF(B557="",VLOOKUP(A557,#REF!,2,FALSE),B557)</f>
        <v>#REF!</v>
      </c>
      <c r="Y557" s="22">
        <f t="shared" si="45"/>
        <v>10</v>
      </c>
      <c r="Z557" s="22">
        <f t="shared" si="46"/>
        <v>10</v>
      </c>
      <c r="AA557" s="22">
        <f t="shared" si="47"/>
        <v>2020</v>
      </c>
      <c r="AB557" s="22">
        <f t="shared" si="48"/>
        <v>2020</v>
      </c>
      <c r="AC557" s="22">
        <f t="shared" si="49"/>
        <v>2020</v>
      </c>
      <c r="AD557" s="25" t="e">
        <f>AND(ROUND(O557,2)=O557,ROUND(P557,2)=P557,OR(AND(O557&lt;&gt;0,L557="п"),AND(P557&lt;&gt;0,L557="ф")),ЕФОРМУЛА(X557),ЕФОРМУЛА(Y557),ЕФОРМУЛА(Z557),ЕФОРМУЛА(AA557),ЕФОРМУЛА(AB557),ЕФОРМУЛА(AC557),NOT(ЕФОРМУЛА(O557)),NOT(ЕФОРМУЛА(P557)),M557&lt;&gt;0,N557&lt;&gt;0,OR(YEAR(M557=#REF!),YEAR(M557=#REF!),YEAR(M557=#REF!)),OR(YEAR(N557=#REF!),YEAR(N557=#REF!),YEAR(N557=#REF!)),OR(AND(A557="20. Выдача займов по договору № 1 (в кэш-пул ПАО «Газпром»)",H557="КЭШ-ПУЛ"),AND(A557&lt;&gt;"20. Выдача займов по договору № 1 (в кэш-пул ПАО «Газпром»)",H557&lt;&gt;"КЭШ-ПУЛ")))</f>
        <v>#REF!</v>
      </c>
    </row>
    <row r="558" spans="1:30" ht="12.6" customHeight="1" x14ac:dyDescent="0.2">
      <c r="A558" s="27" t="s">
        <v>16</v>
      </c>
      <c r="B558" s="27"/>
      <c r="C558" s="2" t="s">
        <v>19</v>
      </c>
      <c r="D558" s="6" t="s">
        <v>0</v>
      </c>
      <c r="E558" s="7" t="s">
        <v>2</v>
      </c>
      <c r="F558" s="8"/>
      <c r="G558" s="8"/>
      <c r="H558" s="8"/>
      <c r="I558" s="8"/>
      <c r="J558" s="8"/>
      <c r="K558" s="8"/>
      <c r="L558" s="8" t="s">
        <v>26</v>
      </c>
      <c r="M558" s="9">
        <v>44136</v>
      </c>
      <c r="N558" s="9">
        <v>44136</v>
      </c>
      <c r="O558" s="20">
        <v>369000000</v>
      </c>
      <c r="P558" s="20"/>
      <c r="Q558" s="11"/>
      <c r="R558" s="11"/>
      <c r="S558" s="11"/>
      <c r="T558" s="11"/>
      <c r="U558" s="11"/>
      <c r="X558" s="22" t="e">
        <f>IF(B558="",VLOOKUP(A558,#REF!,2,FALSE),B558)</f>
        <v>#REF!</v>
      </c>
      <c r="Y558" s="22">
        <f t="shared" si="45"/>
        <v>11</v>
      </c>
      <c r="Z558" s="22">
        <f t="shared" si="46"/>
        <v>11</v>
      </c>
      <c r="AA558" s="22">
        <f t="shared" si="47"/>
        <v>2020</v>
      </c>
      <c r="AB558" s="22">
        <f t="shared" si="48"/>
        <v>2020</v>
      </c>
      <c r="AC558" s="22">
        <f t="shared" si="49"/>
        <v>2020</v>
      </c>
      <c r="AD558" s="25" t="e">
        <f>AND(ROUND(O558,2)=O558,ROUND(P558,2)=P558,OR(AND(O558&lt;&gt;0,L558="п"),AND(P558&lt;&gt;0,L558="ф")),ЕФОРМУЛА(X558),ЕФОРМУЛА(Y558),ЕФОРМУЛА(Z558),ЕФОРМУЛА(AA558),ЕФОРМУЛА(AB558),ЕФОРМУЛА(AC558),NOT(ЕФОРМУЛА(O558)),NOT(ЕФОРМУЛА(P558)),M558&lt;&gt;0,N558&lt;&gt;0,OR(YEAR(M558=#REF!),YEAR(M558=#REF!),YEAR(M558=#REF!)),OR(YEAR(N558=#REF!),YEAR(N558=#REF!),YEAR(N558=#REF!)),OR(AND(A558="20. Выдача займов по договору № 1 (в кэш-пул ПАО «Газпром»)",H558="КЭШ-ПУЛ"),AND(A558&lt;&gt;"20. Выдача займов по договору № 1 (в кэш-пул ПАО «Газпром»)",H558&lt;&gt;"КЭШ-ПУЛ")))</f>
        <v>#REF!</v>
      </c>
    </row>
    <row r="559" spans="1:30" ht="12.6" customHeight="1" x14ac:dyDescent="0.2">
      <c r="A559" s="27" t="s">
        <v>16</v>
      </c>
      <c r="B559" s="27"/>
      <c r="C559" s="2" t="s">
        <v>19</v>
      </c>
      <c r="D559" s="6" t="s">
        <v>0</v>
      </c>
      <c r="E559" s="7" t="s">
        <v>2</v>
      </c>
      <c r="F559" s="8"/>
      <c r="G559" s="8"/>
      <c r="H559" s="8"/>
      <c r="I559" s="8"/>
      <c r="J559" s="8"/>
      <c r="K559" s="8"/>
      <c r="L559" s="8" t="s">
        <v>26</v>
      </c>
      <c r="M559" s="9">
        <v>44166</v>
      </c>
      <c r="N559" s="9">
        <v>44166</v>
      </c>
      <c r="O559" s="20">
        <v>403108226.20999998</v>
      </c>
      <c r="P559" s="20"/>
      <c r="Q559" s="11"/>
      <c r="R559" s="11"/>
      <c r="S559" s="11"/>
      <c r="T559" s="11"/>
      <c r="U559" s="11"/>
      <c r="X559" s="22" t="e">
        <f>IF(B559="",VLOOKUP(A559,#REF!,2,FALSE),B559)</f>
        <v>#REF!</v>
      </c>
      <c r="Y559" s="22">
        <f t="shared" si="45"/>
        <v>12</v>
      </c>
      <c r="Z559" s="22">
        <f t="shared" si="46"/>
        <v>12</v>
      </c>
      <c r="AA559" s="22">
        <f t="shared" si="47"/>
        <v>2020</v>
      </c>
      <c r="AB559" s="22">
        <f t="shared" si="48"/>
        <v>2020</v>
      </c>
      <c r="AC559" s="22">
        <f t="shared" si="49"/>
        <v>2020</v>
      </c>
      <c r="AD559" s="25" t="e">
        <f>AND(ROUND(O559,2)=O559,ROUND(P559,2)=P559,OR(AND(O559&lt;&gt;0,L559="п"),AND(P559&lt;&gt;0,L559="ф")),ЕФОРМУЛА(X559),ЕФОРМУЛА(Y559),ЕФОРМУЛА(Z559),ЕФОРМУЛА(AA559),ЕФОРМУЛА(AB559),ЕФОРМУЛА(AC559),NOT(ЕФОРМУЛА(O559)),NOT(ЕФОРМУЛА(P559)),M559&lt;&gt;0,N559&lt;&gt;0,OR(YEAR(M559=#REF!),YEAR(M559=#REF!),YEAR(M559=#REF!)),OR(YEAR(N559=#REF!),YEAR(N559=#REF!),YEAR(N559=#REF!)),OR(AND(A559="20. Выдача займов по договору № 1 (в кэш-пул ПАО «Газпром»)",H559="КЭШ-ПУЛ"),AND(A559&lt;&gt;"20. Выдача займов по договору № 1 (в кэш-пул ПАО «Газпром»)",H559&lt;&gt;"КЭШ-ПУЛ")))</f>
        <v>#REF!</v>
      </c>
    </row>
    <row r="560" spans="1:30" ht="15" customHeight="1" x14ac:dyDescent="0.2">
      <c r="A560" s="8" t="s">
        <v>17</v>
      </c>
      <c r="B560" s="8"/>
      <c r="C560" s="2" t="s">
        <v>19</v>
      </c>
      <c r="D560" s="6" t="s">
        <v>0</v>
      </c>
      <c r="E560" s="7" t="s">
        <v>2</v>
      </c>
      <c r="F560" s="8"/>
      <c r="G560" s="8"/>
      <c r="H560" s="8"/>
      <c r="I560" s="8"/>
      <c r="J560" s="8"/>
      <c r="K560" s="8"/>
      <c r="L560" s="8" t="s">
        <v>26</v>
      </c>
      <c r="M560" s="9">
        <v>44105</v>
      </c>
      <c r="N560" s="9">
        <v>44105</v>
      </c>
      <c r="O560" s="20">
        <v>79067000</v>
      </c>
      <c r="P560" s="20"/>
      <c r="Q560" s="11"/>
      <c r="R560" s="11"/>
      <c r="S560" s="11"/>
      <c r="T560" s="11"/>
      <c r="U560" s="11"/>
      <c r="X560" s="22" t="e">
        <f>IF(B560="",VLOOKUP(A560,#REF!,2,FALSE),B560)</f>
        <v>#REF!</v>
      </c>
      <c r="Y560" s="22">
        <f t="shared" si="45"/>
        <v>10</v>
      </c>
      <c r="Z560" s="22">
        <f t="shared" si="46"/>
        <v>10</v>
      </c>
      <c r="AA560" s="22">
        <f t="shared" si="47"/>
        <v>2020</v>
      </c>
      <c r="AB560" s="22">
        <f t="shared" si="48"/>
        <v>2020</v>
      </c>
      <c r="AC560" s="22">
        <f t="shared" si="49"/>
        <v>2020</v>
      </c>
      <c r="AD560" s="25" t="e">
        <f>AND(ROUND(O560,2)=O560,ROUND(P560,2)=P560,OR(AND(O560&lt;&gt;0,L560="п"),AND(P560&lt;&gt;0,L560="ф")),ЕФОРМУЛА(X560),ЕФОРМУЛА(Y560),ЕФОРМУЛА(Z560),ЕФОРМУЛА(AA560),ЕФОРМУЛА(AB560),ЕФОРМУЛА(AC560),NOT(ЕФОРМУЛА(O560)),NOT(ЕФОРМУЛА(P560)),M560&lt;&gt;0,N560&lt;&gt;0,OR(YEAR(M560=#REF!),YEAR(M560=#REF!),YEAR(M560=#REF!)),OR(YEAR(N560=#REF!),YEAR(N560=#REF!),YEAR(N560=#REF!)),OR(AND(A560="20. Выдача займов по договору № 1 (в кэш-пул ПАО «Газпром»)",H560="КЭШ-ПУЛ"),AND(A560&lt;&gt;"20. Выдача займов по договору № 1 (в кэш-пул ПАО «Газпром»)",H560&lt;&gt;"КЭШ-ПУЛ")))</f>
        <v>#REF!</v>
      </c>
    </row>
    <row r="561" spans="1:30" ht="15" customHeight="1" x14ac:dyDescent="0.2">
      <c r="A561" s="8" t="s">
        <v>17</v>
      </c>
      <c r="B561" s="8"/>
      <c r="C561" s="2" t="s">
        <v>19</v>
      </c>
      <c r="D561" s="6" t="s">
        <v>0</v>
      </c>
      <c r="E561" s="7" t="s">
        <v>2</v>
      </c>
      <c r="F561" s="8"/>
      <c r="G561" s="8"/>
      <c r="H561" s="8"/>
      <c r="I561" s="8"/>
      <c r="J561" s="8"/>
      <c r="K561" s="8"/>
      <c r="L561" s="8" t="s">
        <v>26</v>
      </c>
      <c r="M561" s="9">
        <v>44136</v>
      </c>
      <c r="N561" s="9">
        <v>44136</v>
      </c>
      <c r="O561" s="20">
        <v>11687000</v>
      </c>
      <c r="P561" s="20"/>
      <c r="Q561" s="11"/>
      <c r="R561" s="11"/>
      <c r="S561" s="11"/>
      <c r="T561" s="11"/>
      <c r="U561" s="11"/>
      <c r="X561" s="22" t="e">
        <f>IF(B561="",VLOOKUP(A561,#REF!,2,FALSE),B561)</f>
        <v>#REF!</v>
      </c>
      <c r="Y561" s="22">
        <f t="shared" si="45"/>
        <v>11</v>
      </c>
      <c r="Z561" s="22">
        <f t="shared" si="46"/>
        <v>11</v>
      </c>
      <c r="AA561" s="22">
        <f t="shared" si="47"/>
        <v>2020</v>
      </c>
      <c r="AB561" s="22">
        <f t="shared" si="48"/>
        <v>2020</v>
      </c>
      <c r="AC561" s="22">
        <f t="shared" si="49"/>
        <v>2020</v>
      </c>
      <c r="AD561" s="25" t="e">
        <f>AND(ROUND(O561,2)=O561,ROUND(P561,2)=P561,OR(AND(O561&lt;&gt;0,L561="п"),AND(P561&lt;&gt;0,L561="ф")),ЕФОРМУЛА(X561),ЕФОРМУЛА(Y561),ЕФОРМУЛА(Z561),ЕФОРМУЛА(AA561),ЕФОРМУЛА(AB561),ЕФОРМУЛА(AC561),NOT(ЕФОРМУЛА(O561)),NOT(ЕФОРМУЛА(P561)),M561&lt;&gt;0,N561&lt;&gt;0,OR(YEAR(M561=#REF!),YEAR(M561=#REF!),YEAR(M561=#REF!)),OR(YEAR(N561=#REF!),YEAR(N561=#REF!),YEAR(N561=#REF!)),OR(AND(A561="20. Выдача займов по договору № 1 (в кэш-пул ПАО «Газпром»)",H561="КЭШ-ПУЛ"),AND(A561&lt;&gt;"20. Выдача займов по договору № 1 (в кэш-пул ПАО «Газпром»)",H561&lt;&gt;"КЭШ-ПУЛ")))</f>
        <v>#REF!</v>
      </c>
    </row>
    <row r="562" spans="1:30" ht="15" customHeight="1" x14ac:dyDescent="0.2">
      <c r="A562" s="8" t="s">
        <v>17</v>
      </c>
      <c r="B562" s="8"/>
      <c r="C562" s="2" t="s">
        <v>19</v>
      </c>
      <c r="D562" s="6" t="s">
        <v>0</v>
      </c>
      <c r="E562" s="7" t="s">
        <v>2</v>
      </c>
      <c r="F562" s="8"/>
      <c r="G562" s="8"/>
      <c r="H562" s="8"/>
      <c r="I562" s="8"/>
      <c r="J562" s="8"/>
      <c r="K562" s="8"/>
      <c r="L562" s="8" t="s">
        <v>26</v>
      </c>
      <c r="M562" s="9">
        <v>44166</v>
      </c>
      <c r="N562" s="9">
        <v>44166</v>
      </c>
      <c r="O562" s="20">
        <v>57347673.340000004</v>
      </c>
      <c r="P562" s="20"/>
      <c r="Q562" s="11"/>
      <c r="R562" s="11"/>
      <c r="S562" s="11"/>
      <c r="T562" s="11"/>
      <c r="U562" s="11"/>
      <c r="X562" s="22" t="e">
        <f>IF(B562="",VLOOKUP(A562,#REF!,2,FALSE),B562)</f>
        <v>#REF!</v>
      </c>
      <c r="Y562" s="22">
        <f t="shared" si="45"/>
        <v>12</v>
      </c>
      <c r="Z562" s="22">
        <f t="shared" si="46"/>
        <v>12</v>
      </c>
      <c r="AA562" s="22">
        <f t="shared" si="47"/>
        <v>2020</v>
      </c>
      <c r="AB562" s="22">
        <f t="shared" si="48"/>
        <v>2020</v>
      </c>
      <c r="AC562" s="22">
        <f t="shared" si="49"/>
        <v>2020</v>
      </c>
      <c r="AD562" s="25" t="e">
        <f>AND(ROUND(O562,2)=O562,ROUND(P562,2)=P562,OR(AND(O562&lt;&gt;0,L562="п"),AND(P562&lt;&gt;0,L562="ф")),ЕФОРМУЛА(X562),ЕФОРМУЛА(Y562),ЕФОРМУЛА(Z562),ЕФОРМУЛА(AA562),ЕФОРМУЛА(AB562),ЕФОРМУЛА(AC562),NOT(ЕФОРМУЛА(O562)),NOT(ЕФОРМУЛА(P562)),M562&lt;&gt;0,N562&lt;&gt;0,OR(YEAR(M562=#REF!),YEAR(M562=#REF!),YEAR(M562=#REF!)),OR(YEAR(N562=#REF!),YEAR(N562=#REF!),YEAR(N562=#REF!)),OR(AND(A562="20. Выдача займов по договору № 1 (в кэш-пул ПАО «Газпром»)",H562="КЭШ-ПУЛ"),AND(A562&lt;&gt;"20. Выдача займов по договору № 1 (в кэш-пул ПАО «Газпром»)",H562&lt;&gt;"КЭШ-ПУЛ")))</f>
        <v>#REF!</v>
      </c>
    </row>
    <row r="563" spans="1:30" ht="15" customHeight="1" x14ac:dyDescent="0.2">
      <c r="A563" s="27" t="s">
        <v>142</v>
      </c>
      <c r="B563" s="27"/>
      <c r="C563" s="2" t="s">
        <v>19</v>
      </c>
      <c r="D563" s="6" t="s">
        <v>0</v>
      </c>
      <c r="E563" s="7" t="s">
        <v>2</v>
      </c>
      <c r="F563" s="8"/>
      <c r="G563" s="8"/>
      <c r="H563" s="8"/>
      <c r="I563" s="8"/>
      <c r="J563" s="8"/>
      <c r="K563" s="8"/>
      <c r="L563" s="8" t="s">
        <v>26</v>
      </c>
      <c r="M563" s="9">
        <v>44105</v>
      </c>
      <c r="N563" s="9">
        <v>44105</v>
      </c>
      <c r="O563" s="20">
        <v>58820000</v>
      </c>
      <c r="P563" s="20"/>
      <c r="Q563" s="11"/>
      <c r="R563" s="11"/>
      <c r="S563" s="11"/>
      <c r="T563" s="11"/>
      <c r="U563" s="11"/>
      <c r="X563" s="22" t="e">
        <f>IF(B563="",VLOOKUP(A563,#REF!,2,FALSE),B563)</f>
        <v>#REF!</v>
      </c>
      <c r="Y563" s="22">
        <f t="shared" si="45"/>
        <v>10</v>
      </c>
      <c r="Z563" s="22">
        <f t="shared" si="46"/>
        <v>10</v>
      </c>
      <c r="AA563" s="22">
        <f t="shared" si="47"/>
        <v>2020</v>
      </c>
      <c r="AB563" s="22">
        <f t="shared" si="48"/>
        <v>2020</v>
      </c>
      <c r="AC563" s="22">
        <f t="shared" si="49"/>
        <v>2020</v>
      </c>
      <c r="AD563" s="25" t="e">
        <f>AND(ROUND(O563,2)=O563,ROUND(P563,2)=P563,OR(AND(O563&lt;&gt;0,L563="п"),AND(P563&lt;&gt;0,L563="ф")),ЕФОРМУЛА(X563),ЕФОРМУЛА(Y563),ЕФОРМУЛА(Z563),ЕФОРМУЛА(AA563),ЕФОРМУЛА(AB563),ЕФОРМУЛА(AC563),NOT(ЕФОРМУЛА(O563)),NOT(ЕФОРМУЛА(P563)),M563&lt;&gt;0,N563&lt;&gt;0,OR(YEAR(M563=#REF!),YEAR(M563=#REF!),YEAR(M563=#REF!)),OR(YEAR(N563=#REF!),YEAR(N563=#REF!),YEAR(N563=#REF!)),OR(AND(A563="20. Выдача займов по договору № 1 (в кэш-пул ПАО «Газпром»)",H563="КЭШ-ПУЛ"),AND(A563&lt;&gt;"20. Выдача займов по договору № 1 (в кэш-пул ПАО «Газпром»)",H563&lt;&gt;"КЭШ-ПУЛ")))</f>
        <v>#REF!</v>
      </c>
    </row>
    <row r="564" spans="1:30" ht="15" customHeight="1" x14ac:dyDescent="0.2">
      <c r="A564" s="27" t="s">
        <v>41</v>
      </c>
      <c r="B564" s="27"/>
      <c r="C564" s="2" t="s">
        <v>19</v>
      </c>
      <c r="D564" s="6" t="s">
        <v>0</v>
      </c>
      <c r="E564" s="7" t="s">
        <v>2</v>
      </c>
      <c r="F564" s="8"/>
      <c r="G564" s="8"/>
      <c r="H564" s="8"/>
      <c r="I564" s="8"/>
      <c r="J564" s="8"/>
      <c r="K564" s="8"/>
      <c r="L564" s="8" t="s">
        <v>26</v>
      </c>
      <c r="M564" s="9">
        <v>44105</v>
      </c>
      <c r="N564" s="9">
        <v>44105</v>
      </c>
      <c r="O564" s="20">
        <v>75302000</v>
      </c>
      <c r="P564" s="20"/>
      <c r="Q564" s="11"/>
      <c r="R564" s="11"/>
      <c r="S564" s="11"/>
      <c r="T564" s="11"/>
      <c r="U564" s="11"/>
      <c r="X564" s="22" t="e">
        <f>IF(B564="",VLOOKUP(A564,#REF!,2,FALSE),B564)</f>
        <v>#REF!</v>
      </c>
      <c r="Y564" s="22">
        <f t="shared" si="45"/>
        <v>10</v>
      </c>
      <c r="Z564" s="22">
        <f t="shared" si="46"/>
        <v>10</v>
      </c>
      <c r="AA564" s="22">
        <f t="shared" si="47"/>
        <v>2020</v>
      </c>
      <c r="AB564" s="22">
        <f t="shared" si="48"/>
        <v>2020</v>
      </c>
      <c r="AC564" s="22">
        <f t="shared" si="49"/>
        <v>2020</v>
      </c>
      <c r="AD564" s="25" t="e">
        <f>AND(ROUND(O564,2)=O564,ROUND(P564,2)=P564,OR(AND(O564&lt;&gt;0,L564="п"),AND(P564&lt;&gt;0,L564="ф")),ЕФОРМУЛА(X564),ЕФОРМУЛА(Y564),ЕФОРМУЛА(Z564),ЕФОРМУЛА(AA564),ЕФОРМУЛА(AB564),ЕФОРМУЛА(AC564),NOT(ЕФОРМУЛА(O564)),NOT(ЕФОРМУЛА(P564)),M564&lt;&gt;0,N564&lt;&gt;0,OR(YEAR(M564=#REF!),YEAR(M564=#REF!),YEAR(M564=#REF!)),OR(YEAR(N564=#REF!),YEAR(N564=#REF!),YEAR(N564=#REF!)),OR(AND(A564="20. Выдача займов по договору № 1 (в кэш-пул ПАО «Газпром»)",H564="КЭШ-ПУЛ"),AND(A564&lt;&gt;"20. Выдача займов по договору № 1 (в кэш-пул ПАО «Газпром»)",H564&lt;&gt;"КЭШ-ПУЛ")))</f>
        <v>#REF!</v>
      </c>
    </row>
    <row r="565" spans="1:30" ht="15" customHeight="1" x14ac:dyDescent="0.2">
      <c r="A565" s="27" t="s">
        <v>41</v>
      </c>
      <c r="B565" s="27"/>
      <c r="C565" s="2" t="s">
        <v>19</v>
      </c>
      <c r="D565" s="6" t="s">
        <v>0</v>
      </c>
      <c r="E565" s="7" t="s">
        <v>2</v>
      </c>
      <c r="F565" s="8"/>
      <c r="G565" s="8"/>
      <c r="H565" s="8"/>
      <c r="I565" s="8"/>
      <c r="J565" s="8"/>
      <c r="K565" s="8"/>
      <c r="L565" s="8" t="s">
        <v>26</v>
      </c>
      <c r="M565" s="9">
        <v>44136</v>
      </c>
      <c r="N565" s="9">
        <v>44136</v>
      </c>
      <c r="O565" s="20">
        <v>17680000</v>
      </c>
      <c r="P565" s="20"/>
      <c r="Q565" s="11"/>
      <c r="R565" s="11"/>
      <c r="S565" s="11"/>
      <c r="T565" s="11"/>
      <c r="U565" s="11"/>
      <c r="X565" s="22" t="e">
        <f>IF(B565="",VLOOKUP(A565,#REF!,2,FALSE),B565)</f>
        <v>#REF!</v>
      </c>
      <c r="Y565" s="22">
        <f t="shared" si="45"/>
        <v>11</v>
      </c>
      <c r="Z565" s="22">
        <f t="shared" si="46"/>
        <v>11</v>
      </c>
      <c r="AA565" s="22">
        <f t="shared" si="47"/>
        <v>2020</v>
      </c>
      <c r="AB565" s="22">
        <f t="shared" si="48"/>
        <v>2020</v>
      </c>
      <c r="AC565" s="22">
        <f t="shared" si="49"/>
        <v>2020</v>
      </c>
      <c r="AD565" s="25" t="e">
        <f>AND(ROUND(O565,2)=O565,ROUND(P565,2)=P565,OR(AND(O565&lt;&gt;0,L565="п"),AND(P565&lt;&gt;0,L565="ф")),ЕФОРМУЛА(X565),ЕФОРМУЛА(Y565),ЕФОРМУЛА(Z565),ЕФОРМУЛА(AA565),ЕФОРМУЛА(AB565),ЕФОРМУЛА(AC565),NOT(ЕФОРМУЛА(O565)),NOT(ЕФОРМУЛА(P565)),M565&lt;&gt;0,N565&lt;&gt;0,OR(YEAR(M565=#REF!),YEAR(M565=#REF!),YEAR(M565=#REF!)),OR(YEAR(N565=#REF!),YEAR(N565=#REF!),YEAR(N565=#REF!)),OR(AND(A565="20. Выдача займов по договору № 1 (в кэш-пул ПАО «Газпром»)",H565="КЭШ-ПУЛ"),AND(A565&lt;&gt;"20. Выдача займов по договору № 1 (в кэш-пул ПАО «Газпром»)",H565&lt;&gt;"КЭШ-ПУЛ")))</f>
        <v>#REF!</v>
      </c>
    </row>
    <row r="566" spans="1:30" ht="15" customHeight="1" x14ac:dyDescent="0.2">
      <c r="A566" s="27" t="s">
        <v>41</v>
      </c>
      <c r="B566" s="27"/>
      <c r="C566" s="2" t="s">
        <v>19</v>
      </c>
      <c r="D566" s="6" t="s">
        <v>0</v>
      </c>
      <c r="E566" s="7" t="s">
        <v>2</v>
      </c>
      <c r="F566" s="8"/>
      <c r="G566" s="8"/>
      <c r="H566" s="8"/>
      <c r="I566" s="8"/>
      <c r="J566" s="8"/>
      <c r="K566" s="8"/>
      <c r="L566" s="8" t="s">
        <v>26</v>
      </c>
      <c r="M566" s="9">
        <v>44166</v>
      </c>
      <c r="N566" s="9">
        <v>44166</v>
      </c>
      <c r="O566" s="20">
        <v>30913765.870000001</v>
      </c>
      <c r="P566" s="20"/>
      <c r="Q566" s="11"/>
      <c r="R566" s="11"/>
      <c r="S566" s="11"/>
      <c r="T566" s="11"/>
      <c r="U566" s="11"/>
      <c r="X566" s="22" t="e">
        <f>IF(B566="",VLOOKUP(A566,#REF!,2,FALSE),B566)</f>
        <v>#REF!</v>
      </c>
      <c r="Y566" s="22">
        <f t="shared" si="45"/>
        <v>12</v>
      </c>
      <c r="Z566" s="22">
        <f t="shared" si="46"/>
        <v>12</v>
      </c>
      <c r="AA566" s="22">
        <f t="shared" si="47"/>
        <v>2020</v>
      </c>
      <c r="AB566" s="22">
        <f t="shared" si="48"/>
        <v>2020</v>
      </c>
      <c r="AC566" s="22">
        <f t="shared" si="49"/>
        <v>2020</v>
      </c>
      <c r="AD566" s="25" t="e">
        <f>AND(ROUND(O566,2)=O566,ROUND(P566,2)=P566,OR(AND(O566&lt;&gt;0,L566="п"),AND(P566&lt;&gt;0,L566="ф")),ЕФОРМУЛА(X566),ЕФОРМУЛА(Y566),ЕФОРМУЛА(Z566),ЕФОРМУЛА(AA566),ЕФОРМУЛА(AB566),ЕФОРМУЛА(AC566),NOT(ЕФОРМУЛА(O566)),NOT(ЕФОРМУЛА(P566)),M566&lt;&gt;0,N566&lt;&gt;0,OR(YEAR(M566=#REF!),YEAR(M566=#REF!),YEAR(M566=#REF!)),OR(YEAR(N566=#REF!),YEAR(N566=#REF!),YEAR(N566=#REF!)),OR(AND(A566="20. Выдача займов по договору № 1 (в кэш-пул ПАО «Газпром»)",H566="КЭШ-ПУЛ"),AND(A566&lt;&gt;"20. Выдача займов по договору № 1 (в кэш-пул ПАО «Газпром»)",H566&lt;&gt;"КЭШ-ПУЛ")))</f>
        <v>#REF!</v>
      </c>
    </row>
    <row r="567" spans="1:30" ht="15" customHeight="1" x14ac:dyDescent="0.2">
      <c r="A567" s="27" t="s">
        <v>42</v>
      </c>
      <c r="B567" s="27"/>
      <c r="C567" s="2" t="s">
        <v>19</v>
      </c>
      <c r="D567" s="6" t="s">
        <v>0</v>
      </c>
      <c r="E567" s="7" t="s">
        <v>2</v>
      </c>
      <c r="F567" s="8"/>
      <c r="G567" s="8"/>
      <c r="H567" s="8"/>
      <c r="I567" s="8"/>
      <c r="J567" s="8"/>
      <c r="K567" s="8"/>
      <c r="L567" s="8" t="s">
        <v>26</v>
      </c>
      <c r="M567" s="9">
        <v>44105</v>
      </c>
      <c r="N567" s="9">
        <v>44105</v>
      </c>
      <c r="O567" s="20">
        <v>14000000</v>
      </c>
      <c r="P567" s="20"/>
      <c r="Q567" s="11"/>
      <c r="R567" s="10"/>
      <c r="S567" s="10"/>
      <c r="T567" s="10"/>
      <c r="U567" s="10"/>
      <c r="X567" s="22" t="e">
        <f>IF(B567="",VLOOKUP(A567,#REF!,2,FALSE),B567)</f>
        <v>#REF!</v>
      </c>
      <c r="Y567" s="22">
        <f t="shared" si="45"/>
        <v>10</v>
      </c>
      <c r="Z567" s="22">
        <f t="shared" si="46"/>
        <v>10</v>
      </c>
      <c r="AA567" s="22">
        <f t="shared" si="47"/>
        <v>2020</v>
      </c>
      <c r="AB567" s="22">
        <f t="shared" si="48"/>
        <v>2020</v>
      </c>
      <c r="AC567" s="22">
        <f t="shared" si="49"/>
        <v>2020</v>
      </c>
      <c r="AD567" s="25" t="e">
        <f>AND(ROUND(O567,2)=O567,ROUND(P567,2)=P567,OR(AND(O567&lt;&gt;0,L567="п"),AND(P567&lt;&gt;0,L567="ф")),ЕФОРМУЛА(X567),ЕФОРМУЛА(Y567),ЕФОРМУЛА(Z567),ЕФОРМУЛА(AA567),ЕФОРМУЛА(AB567),ЕФОРМУЛА(AC567),NOT(ЕФОРМУЛА(O567)),NOT(ЕФОРМУЛА(P567)),M567&lt;&gt;0,N567&lt;&gt;0,OR(YEAR(M567=#REF!),YEAR(M567=#REF!),YEAR(M567=#REF!)),OR(YEAR(N567=#REF!),YEAR(N567=#REF!),YEAR(N567=#REF!)),OR(AND(A567="20. Выдача займов по договору № 1 (в кэш-пул ПАО «Газпром»)",H567="КЭШ-ПУЛ"),AND(A567&lt;&gt;"20. Выдача займов по договору № 1 (в кэш-пул ПАО «Газпром»)",H567&lt;&gt;"КЭШ-ПУЛ")))</f>
        <v>#REF!</v>
      </c>
    </row>
    <row r="568" spans="1:30" ht="15" customHeight="1" x14ac:dyDescent="0.2">
      <c r="A568" s="27" t="s">
        <v>42</v>
      </c>
      <c r="B568" s="27"/>
      <c r="C568" s="2" t="s">
        <v>19</v>
      </c>
      <c r="D568" s="6" t="s">
        <v>0</v>
      </c>
      <c r="E568" s="7" t="s">
        <v>2</v>
      </c>
      <c r="F568" s="8"/>
      <c r="G568" s="8"/>
      <c r="H568" s="8"/>
      <c r="I568" s="8"/>
      <c r="J568" s="8"/>
      <c r="K568" s="8"/>
      <c r="L568" s="8" t="s">
        <v>26</v>
      </c>
      <c r="M568" s="9">
        <v>44136</v>
      </c>
      <c r="N568" s="9">
        <v>44136</v>
      </c>
      <c r="O568" s="20">
        <v>15330000</v>
      </c>
      <c r="P568" s="20"/>
      <c r="Q568" s="11"/>
      <c r="R568" s="10"/>
      <c r="S568" s="10"/>
      <c r="T568" s="10"/>
      <c r="U568" s="10"/>
      <c r="X568" s="22" t="e">
        <f>IF(B568="",VLOOKUP(A568,#REF!,2,FALSE),B568)</f>
        <v>#REF!</v>
      </c>
      <c r="Y568" s="22">
        <f t="shared" si="45"/>
        <v>11</v>
      </c>
      <c r="Z568" s="22">
        <f t="shared" si="46"/>
        <v>11</v>
      </c>
      <c r="AA568" s="22">
        <f t="shared" si="47"/>
        <v>2020</v>
      </c>
      <c r="AB568" s="22">
        <f t="shared" si="48"/>
        <v>2020</v>
      </c>
      <c r="AC568" s="22">
        <f t="shared" si="49"/>
        <v>2020</v>
      </c>
      <c r="AD568" s="25" t="e">
        <f>AND(ROUND(O568,2)=O568,ROUND(P568,2)=P568,OR(AND(O568&lt;&gt;0,L568="п"),AND(P568&lt;&gt;0,L568="ф")),ЕФОРМУЛА(X568),ЕФОРМУЛА(Y568),ЕФОРМУЛА(Z568),ЕФОРМУЛА(AA568),ЕФОРМУЛА(AB568),ЕФОРМУЛА(AC568),NOT(ЕФОРМУЛА(O568)),NOT(ЕФОРМУЛА(P568)),M568&lt;&gt;0,N568&lt;&gt;0,OR(YEAR(M568=#REF!),YEAR(M568=#REF!),YEAR(M568=#REF!)),OR(YEAR(N568=#REF!),YEAR(N568=#REF!),YEAR(N568=#REF!)),OR(AND(A568="20. Выдача займов по договору № 1 (в кэш-пул ПАО «Газпром»)",H568="КЭШ-ПУЛ"),AND(A568&lt;&gt;"20. Выдача займов по договору № 1 (в кэш-пул ПАО «Газпром»)",H568&lt;&gt;"КЭШ-ПУЛ")))</f>
        <v>#REF!</v>
      </c>
    </row>
    <row r="569" spans="1:30" ht="15" customHeight="1" x14ac:dyDescent="0.2">
      <c r="A569" s="27" t="s">
        <v>42</v>
      </c>
      <c r="B569" s="27"/>
      <c r="C569" s="2" t="s">
        <v>19</v>
      </c>
      <c r="D569" s="6" t="s">
        <v>0</v>
      </c>
      <c r="E569" s="7" t="s">
        <v>2</v>
      </c>
      <c r="F569" s="8"/>
      <c r="G569" s="8"/>
      <c r="H569" s="8"/>
      <c r="I569" s="8"/>
      <c r="J569" s="8"/>
      <c r="K569" s="8"/>
      <c r="L569" s="8" t="s">
        <v>26</v>
      </c>
      <c r="M569" s="9">
        <v>44166</v>
      </c>
      <c r="N569" s="9">
        <v>44166</v>
      </c>
      <c r="O569" s="20">
        <v>15268820.58</v>
      </c>
      <c r="P569" s="20"/>
      <c r="Q569" s="11"/>
      <c r="R569" s="10"/>
      <c r="S569" s="10"/>
      <c r="T569" s="10"/>
      <c r="U569" s="10"/>
      <c r="X569" s="22" t="e">
        <f>IF(B569="",VLOOKUP(A569,#REF!,2,FALSE),B569)</f>
        <v>#REF!</v>
      </c>
      <c r="Y569" s="22">
        <f t="shared" si="45"/>
        <v>12</v>
      </c>
      <c r="Z569" s="22">
        <f t="shared" si="46"/>
        <v>12</v>
      </c>
      <c r="AA569" s="22">
        <f t="shared" si="47"/>
        <v>2020</v>
      </c>
      <c r="AB569" s="22">
        <f t="shared" si="48"/>
        <v>2020</v>
      </c>
      <c r="AC569" s="22">
        <f t="shared" si="49"/>
        <v>2020</v>
      </c>
      <c r="AD569" s="25" t="e">
        <f>AND(ROUND(O569,2)=O569,ROUND(P569,2)=P569,OR(AND(O569&lt;&gt;0,L569="п"),AND(P569&lt;&gt;0,L569="ф")),ЕФОРМУЛА(X569),ЕФОРМУЛА(Y569),ЕФОРМУЛА(Z569),ЕФОРМУЛА(AA569),ЕФОРМУЛА(AB569),ЕФОРМУЛА(AC569),NOT(ЕФОРМУЛА(O569)),NOT(ЕФОРМУЛА(P569)),M569&lt;&gt;0,N569&lt;&gt;0,OR(YEAR(M569=#REF!),YEAR(M569=#REF!),YEAR(M569=#REF!)),OR(YEAR(N569=#REF!),YEAR(N569=#REF!),YEAR(N569=#REF!)),OR(AND(A569="20. Выдача займов по договору № 1 (в кэш-пул ПАО «Газпром»)",H569="КЭШ-ПУЛ"),AND(A569&lt;&gt;"20. Выдача займов по договору № 1 (в кэш-пул ПАО «Газпром»)",H569&lt;&gt;"КЭШ-ПУЛ")))</f>
        <v>#REF!</v>
      </c>
    </row>
    <row r="570" spans="1:30" ht="15" customHeight="1" x14ac:dyDescent="0.2">
      <c r="A570" s="27" t="s">
        <v>43</v>
      </c>
      <c r="B570" s="27"/>
      <c r="C570" s="2" t="s">
        <v>19</v>
      </c>
      <c r="D570" s="6" t="s">
        <v>0</v>
      </c>
      <c r="E570" s="7" t="s">
        <v>2</v>
      </c>
      <c r="F570" s="8"/>
      <c r="G570" s="8"/>
      <c r="H570" s="8"/>
      <c r="I570" s="8"/>
      <c r="J570" s="8"/>
      <c r="K570" s="8"/>
      <c r="L570" s="8" t="s">
        <v>26</v>
      </c>
      <c r="M570" s="9">
        <v>44105</v>
      </c>
      <c r="N570" s="9">
        <v>44105</v>
      </c>
      <c r="O570" s="20">
        <v>388000</v>
      </c>
      <c r="P570" s="20"/>
      <c r="Q570" s="29"/>
      <c r="R570" s="12"/>
      <c r="S570" s="12"/>
      <c r="T570" s="12"/>
      <c r="U570" s="12"/>
      <c r="X570" s="22" t="e">
        <f>IF(B570="",VLOOKUP(A570,#REF!,2,FALSE),B570)</f>
        <v>#REF!</v>
      </c>
      <c r="Y570" s="22">
        <f t="shared" si="45"/>
        <v>10</v>
      </c>
      <c r="Z570" s="22">
        <f t="shared" si="46"/>
        <v>10</v>
      </c>
      <c r="AA570" s="22">
        <f t="shared" si="47"/>
        <v>2020</v>
      </c>
      <c r="AB570" s="22">
        <f t="shared" si="48"/>
        <v>2020</v>
      </c>
      <c r="AC570" s="22">
        <f t="shared" si="49"/>
        <v>2020</v>
      </c>
      <c r="AD570" s="25" t="e">
        <f>AND(ROUND(O570,2)=O570,ROUND(P570,2)=P570,OR(AND(O570&lt;&gt;0,L570="п"),AND(P570&lt;&gt;0,L570="ф")),ЕФОРМУЛА(X570),ЕФОРМУЛА(Y570),ЕФОРМУЛА(Z570),ЕФОРМУЛА(AA570),ЕФОРМУЛА(AB570),ЕФОРМУЛА(AC570),NOT(ЕФОРМУЛА(O570)),NOT(ЕФОРМУЛА(P570)),M570&lt;&gt;0,N570&lt;&gt;0,OR(YEAR(M570=#REF!),YEAR(M570=#REF!),YEAR(M570=#REF!)),OR(YEAR(N570=#REF!),YEAR(N570=#REF!),YEAR(N570=#REF!)),OR(AND(A570="20. Выдача займов по договору № 1 (в кэш-пул ПАО «Газпром»)",H570="КЭШ-ПУЛ"),AND(A570&lt;&gt;"20. Выдача займов по договору № 1 (в кэш-пул ПАО «Газпром»)",H570&lt;&gt;"КЭШ-ПУЛ")))</f>
        <v>#REF!</v>
      </c>
    </row>
    <row r="571" spans="1:30" ht="15" customHeight="1" x14ac:dyDescent="0.2">
      <c r="A571" s="27" t="s">
        <v>43</v>
      </c>
      <c r="B571" s="27"/>
      <c r="C571" s="2" t="s">
        <v>19</v>
      </c>
      <c r="D571" s="6" t="s">
        <v>0</v>
      </c>
      <c r="E571" s="7" t="s">
        <v>2</v>
      </c>
      <c r="F571" s="8"/>
      <c r="G571" s="8"/>
      <c r="H571" s="8"/>
      <c r="I571" s="8"/>
      <c r="J571" s="8"/>
      <c r="K571" s="8"/>
      <c r="L571" s="8" t="s">
        <v>26</v>
      </c>
      <c r="M571" s="9">
        <v>44136</v>
      </c>
      <c r="N571" s="9">
        <v>44136</v>
      </c>
      <c r="O571" s="20">
        <v>610000</v>
      </c>
      <c r="P571" s="20"/>
      <c r="Q571" s="29"/>
      <c r="R571" s="12"/>
      <c r="S571" s="12"/>
      <c r="T571" s="12"/>
      <c r="U571" s="12"/>
      <c r="X571" s="22" t="e">
        <f>IF(B571="",VLOOKUP(A571,#REF!,2,FALSE),B571)</f>
        <v>#REF!</v>
      </c>
      <c r="Y571" s="22">
        <f t="shared" si="45"/>
        <v>11</v>
      </c>
      <c r="Z571" s="22">
        <f t="shared" si="46"/>
        <v>11</v>
      </c>
      <c r="AA571" s="22">
        <f t="shared" si="47"/>
        <v>2020</v>
      </c>
      <c r="AB571" s="22">
        <f t="shared" si="48"/>
        <v>2020</v>
      </c>
      <c r="AC571" s="22">
        <f t="shared" si="49"/>
        <v>2020</v>
      </c>
      <c r="AD571" s="25" t="e">
        <f>AND(ROUND(O571,2)=O571,ROUND(P571,2)=P571,OR(AND(O571&lt;&gt;0,L571="п"),AND(P571&lt;&gt;0,L571="ф")),ЕФОРМУЛА(X571),ЕФОРМУЛА(Y571),ЕФОРМУЛА(Z571),ЕФОРМУЛА(AA571),ЕФОРМУЛА(AB571),ЕФОРМУЛА(AC571),NOT(ЕФОРМУЛА(O571)),NOT(ЕФОРМУЛА(P571)),M571&lt;&gt;0,N571&lt;&gt;0,OR(YEAR(M571=#REF!),YEAR(M571=#REF!),YEAR(M571=#REF!)),OR(YEAR(N571=#REF!),YEAR(N571=#REF!),YEAR(N571=#REF!)),OR(AND(A571="20. Выдача займов по договору № 1 (в кэш-пул ПАО «Газпром»)",H571="КЭШ-ПУЛ"),AND(A571&lt;&gt;"20. Выдача займов по договору № 1 (в кэш-пул ПАО «Газпром»)",H571&lt;&gt;"КЭШ-ПУЛ")))</f>
        <v>#REF!</v>
      </c>
    </row>
    <row r="572" spans="1:30" ht="15" customHeight="1" x14ac:dyDescent="0.2">
      <c r="A572" s="27" t="s">
        <v>43</v>
      </c>
      <c r="B572" s="27"/>
      <c r="C572" s="2" t="s">
        <v>19</v>
      </c>
      <c r="D572" s="6" t="s">
        <v>0</v>
      </c>
      <c r="E572" s="7" t="s">
        <v>2</v>
      </c>
      <c r="F572" s="8"/>
      <c r="G572" s="8"/>
      <c r="H572" s="8"/>
      <c r="I572" s="8"/>
      <c r="J572" s="8"/>
      <c r="K572" s="8"/>
      <c r="L572" s="8" t="s">
        <v>26</v>
      </c>
      <c r="M572" s="9">
        <v>44166</v>
      </c>
      <c r="N572" s="9">
        <v>44166</v>
      </c>
      <c r="O572" s="20">
        <v>820000</v>
      </c>
      <c r="P572" s="20"/>
      <c r="Q572" s="29"/>
      <c r="R572" s="12"/>
      <c r="S572" s="12"/>
      <c r="T572" s="12"/>
      <c r="U572" s="12"/>
      <c r="X572" s="22" t="e">
        <f>IF(B572="",VLOOKUP(A572,#REF!,2,FALSE),B572)</f>
        <v>#REF!</v>
      </c>
      <c r="Y572" s="22">
        <f t="shared" si="45"/>
        <v>12</v>
      </c>
      <c r="Z572" s="22">
        <f t="shared" si="46"/>
        <v>12</v>
      </c>
      <c r="AA572" s="22">
        <f t="shared" si="47"/>
        <v>2020</v>
      </c>
      <c r="AB572" s="22">
        <f t="shared" si="48"/>
        <v>2020</v>
      </c>
      <c r="AC572" s="22">
        <f t="shared" si="49"/>
        <v>2020</v>
      </c>
      <c r="AD572" s="25" t="e">
        <f>AND(ROUND(O572,2)=O572,ROUND(P572,2)=P572,OR(AND(O572&lt;&gt;0,L572="п"),AND(P572&lt;&gt;0,L572="ф")),ЕФОРМУЛА(X572),ЕФОРМУЛА(Y572),ЕФОРМУЛА(Z572),ЕФОРМУЛА(AA572),ЕФОРМУЛА(AB572),ЕФОРМУЛА(AC572),NOT(ЕФОРМУЛА(O572)),NOT(ЕФОРМУЛА(P572)),M572&lt;&gt;0,N572&lt;&gt;0,OR(YEAR(M572=#REF!),YEAR(M572=#REF!),YEAR(M572=#REF!)),OR(YEAR(N572=#REF!),YEAR(N572=#REF!),YEAR(N572=#REF!)),OR(AND(A572="20. Выдача займов по договору № 1 (в кэш-пул ПАО «Газпром»)",H572="КЭШ-ПУЛ"),AND(A572&lt;&gt;"20. Выдача займов по договору № 1 (в кэш-пул ПАО «Газпром»)",H572&lt;&gt;"КЭШ-ПУЛ")))</f>
        <v>#REF!</v>
      </c>
    </row>
    <row r="573" spans="1:30" ht="15" customHeight="1" x14ac:dyDescent="0.2">
      <c r="A573" s="27"/>
      <c r="B573" s="27" t="s">
        <v>7</v>
      </c>
      <c r="C573" s="2" t="s">
        <v>19</v>
      </c>
      <c r="D573" s="6" t="s">
        <v>0</v>
      </c>
      <c r="E573" s="7" t="s">
        <v>2</v>
      </c>
      <c r="F573" s="8"/>
      <c r="G573" s="8"/>
      <c r="H573" s="8"/>
      <c r="I573" s="8"/>
      <c r="J573" s="8"/>
      <c r="K573" s="8"/>
      <c r="L573" s="8" t="s">
        <v>26</v>
      </c>
      <c r="M573" s="9">
        <v>44105</v>
      </c>
      <c r="N573" s="9">
        <v>44105</v>
      </c>
      <c r="O573" s="20">
        <v>2100000</v>
      </c>
      <c r="P573" s="20"/>
      <c r="Q573" s="29"/>
      <c r="R573" s="12"/>
      <c r="S573" s="12"/>
      <c r="T573" s="12"/>
      <c r="U573" s="12"/>
      <c r="X573" s="22" t="str">
        <f>IF(B573="",VLOOKUP(A573,#REF!,2,FALSE),B573)</f>
        <v>10. Услуги транспорта</v>
      </c>
      <c r="Y573" s="22">
        <f t="shared" si="45"/>
        <v>10</v>
      </c>
      <c r="Z573" s="22">
        <f t="shared" si="46"/>
        <v>10</v>
      </c>
      <c r="AA573" s="22">
        <f t="shared" si="47"/>
        <v>2020</v>
      </c>
      <c r="AB573" s="22">
        <f t="shared" si="48"/>
        <v>2020</v>
      </c>
      <c r="AC573" s="22">
        <f t="shared" si="49"/>
        <v>2020</v>
      </c>
      <c r="AD573" s="25" t="e">
        <f>AND(ROUND(O573,2)=O573,ROUND(P573,2)=P573,OR(AND(O573&lt;&gt;0,L573="п"),AND(P573&lt;&gt;0,L573="ф")),ЕФОРМУЛА(X573),ЕФОРМУЛА(Y573),ЕФОРМУЛА(Z573),ЕФОРМУЛА(AA573),ЕФОРМУЛА(AB573),ЕФОРМУЛА(AC573),NOT(ЕФОРМУЛА(O573)),NOT(ЕФОРМУЛА(P573)),M573&lt;&gt;0,N573&lt;&gt;0,OR(YEAR(M573=#REF!),YEAR(M573=#REF!),YEAR(M573=#REF!)),OR(YEAR(N573=#REF!),YEAR(N573=#REF!),YEAR(N573=#REF!)),OR(AND(A573="20. Выдача займов по договору № 1 (в кэш-пул ПАО «Газпром»)",H573="КЭШ-ПУЛ"),AND(A573&lt;&gt;"20. Выдача займов по договору № 1 (в кэш-пул ПАО «Газпром»)",H573&lt;&gt;"КЭШ-ПУЛ")))</f>
        <v>#REF!</v>
      </c>
    </row>
    <row r="574" spans="1:30" ht="15" customHeight="1" x14ac:dyDescent="0.2">
      <c r="A574" s="27"/>
      <c r="B574" s="27" t="s">
        <v>7</v>
      </c>
      <c r="C574" s="2" t="s">
        <v>19</v>
      </c>
      <c r="D574" s="6" t="s">
        <v>0</v>
      </c>
      <c r="E574" s="7" t="s">
        <v>2</v>
      </c>
      <c r="F574" s="8"/>
      <c r="G574" s="8"/>
      <c r="H574" s="8"/>
      <c r="I574" s="8"/>
      <c r="J574" s="8"/>
      <c r="K574" s="8"/>
      <c r="L574" s="8" t="s">
        <v>26</v>
      </c>
      <c r="M574" s="9">
        <v>44136</v>
      </c>
      <c r="N574" s="9">
        <v>44136</v>
      </c>
      <c r="O574" s="20">
        <v>5400000</v>
      </c>
      <c r="P574" s="20"/>
      <c r="Q574" s="29"/>
      <c r="R574" s="12"/>
      <c r="S574" s="12"/>
      <c r="T574" s="12"/>
      <c r="U574" s="12"/>
      <c r="X574" s="22" t="str">
        <f>IF(B574="",VLOOKUP(A574,#REF!,2,FALSE),B574)</f>
        <v>10. Услуги транспорта</v>
      </c>
      <c r="Y574" s="22">
        <f t="shared" si="45"/>
        <v>11</v>
      </c>
      <c r="Z574" s="22">
        <f t="shared" si="46"/>
        <v>11</v>
      </c>
      <c r="AA574" s="22">
        <f t="shared" si="47"/>
        <v>2020</v>
      </c>
      <c r="AB574" s="22">
        <f t="shared" si="48"/>
        <v>2020</v>
      </c>
      <c r="AC574" s="22">
        <f t="shared" si="49"/>
        <v>2020</v>
      </c>
      <c r="AD574" s="25" t="e">
        <f>AND(ROUND(O574,2)=O574,ROUND(P574,2)=P574,OR(AND(O574&lt;&gt;0,L574="п"),AND(P574&lt;&gt;0,L574="ф")),ЕФОРМУЛА(X574),ЕФОРМУЛА(Y574),ЕФОРМУЛА(Z574),ЕФОРМУЛА(AA574),ЕФОРМУЛА(AB574),ЕФОРМУЛА(AC574),NOT(ЕФОРМУЛА(O574)),NOT(ЕФОРМУЛА(P574)),M574&lt;&gt;0,N574&lt;&gt;0,OR(YEAR(M574=#REF!),YEAR(M574=#REF!),YEAR(M574=#REF!)),OR(YEAR(N574=#REF!),YEAR(N574=#REF!),YEAR(N574=#REF!)),OR(AND(A574="20. Выдача займов по договору № 1 (в кэш-пул ПАО «Газпром»)",H574="КЭШ-ПУЛ"),AND(A574&lt;&gt;"20. Выдача займов по договору № 1 (в кэш-пул ПАО «Газпром»)",H574&lt;&gt;"КЭШ-ПУЛ")))</f>
        <v>#REF!</v>
      </c>
    </row>
    <row r="575" spans="1:30" ht="15" customHeight="1" x14ac:dyDescent="0.2">
      <c r="A575" s="27"/>
      <c r="B575" s="27" t="s">
        <v>7</v>
      </c>
      <c r="C575" s="2" t="s">
        <v>19</v>
      </c>
      <c r="D575" s="6" t="s">
        <v>0</v>
      </c>
      <c r="E575" s="7" t="s">
        <v>2</v>
      </c>
      <c r="F575" s="8"/>
      <c r="G575" s="8"/>
      <c r="H575" s="8"/>
      <c r="I575" s="8"/>
      <c r="J575" s="8"/>
      <c r="K575" s="8"/>
      <c r="L575" s="8" t="s">
        <v>26</v>
      </c>
      <c r="M575" s="9">
        <v>44166</v>
      </c>
      <c r="N575" s="9">
        <v>44166</v>
      </c>
      <c r="O575" s="20">
        <v>2974247.75</v>
      </c>
      <c r="P575" s="20"/>
      <c r="Q575" s="29"/>
      <c r="R575" s="12"/>
      <c r="S575" s="12"/>
      <c r="T575" s="12"/>
      <c r="U575" s="12"/>
      <c r="X575" s="22" t="str">
        <f>IF(B575="",VLOOKUP(A575,#REF!,2,FALSE),B575)</f>
        <v>10. Услуги транспорта</v>
      </c>
      <c r="Y575" s="22">
        <f t="shared" si="45"/>
        <v>12</v>
      </c>
      <c r="Z575" s="22">
        <f t="shared" si="46"/>
        <v>12</v>
      </c>
      <c r="AA575" s="22">
        <f t="shared" si="47"/>
        <v>2020</v>
      </c>
      <c r="AB575" s="22">
        <f t="shared" si="48"/>
        <v>2020</v>
      </c>
      <c r="AC575" s="22">
        <f t="shared" si="49"/>
        <v>2020</v>
      </c>
      <c r="AD575" s="25" t="e">
        <f>AND(ROUND(O575,2)=O575,ROUND(P575,2)=P575,OR(AND(O575&lt;&gt;0,L575="п"),AND(P575&lt;&gt;0,L575="ф")),ЕФОРМУЛА(X575),ЕФОРМУЛА(Y575),ЕФОРМУЛА(Z575),ЕФОРМУЛА(AA575),ЕФОРМУЛА(AB575),ЕФОРМУЛА(AC575),NOT(ЕФОРМУЛА(O575)),NOT(ЕФОРМУЛА(P575)),M575&lt;&gt;0,N575&lt;&gt;0,OR(YEAR(M575=#REF!),YEAR(M575=#REF!),YEAR(M575=#REF!)),OR(YEAR(N575=#REF!),YEAR(N575=#REF!),YEAR(N575=#REF!)),OR(AND(A575="20. Выдача займов по договору № 1 (в кэш-пул ПАО «Газпром»)",H575="КЭШ-ПУЛ"),AND(A575&lt;&gt;"20. Выдача займов по договору № 1 (в кэш-пул ПАО «Газпром»)",H575&lt;&gt;"КЭШ-ПУЛ")))</f>
        <v>#REF!</v>
      </c>
    </row>
    <row r="576" spans="1:30" ht="15.75" customHeight="1" x14ac:dyDescent="0.2">
      <c r="A576" s="27" t="s">
        <v>8</v>
      </c>
      <c r="B576" s="27"/>
      <c r="C576" s="2" t="s">
        <v>19</v>
      </c>
      <c r="D576" s="6" t="s">
        <v>0</v>
      </c>
      <c r="E576" s="7" t="s">
        <v>2</v>
      </c>
      <c r="F576" s="8"/>
      <c r="G576" s="8"/>
      <c r="H576" s="8"/>
      <c r="I576" s="8"/>
      <c r="J576" s="8"/>
      <c r="K576" s="8"/>
      <c r="L576" s="8" t="s">
        <v>26</v>
      </c>
      <c r="M576" s="9">
        <v>44105</v>
      </c>
      <c r="N576" s="9">
        <v>44105</v>
      </c>
      <c r="O576" s="20">
        <v>2250000</v>
      </c>
      <c r="P576" s="20"/>
      <c r="Q576" s="29"/>
      <c r="R576" s="12"/>
      <c r="S576" s="12"/>
      <c r="T576" s="12"/>
      <c r="U576" s="12"/>
      <c r="X576" s="22" t="e">
        <f>IF(B576="",VLOOKUP(A576,#REF!,2,FALSE),B576)</f>
        <v>#REF!</v>
      </c>
      <c r="Y576" s="22">
        <f t="shared" si="45"/>
        <v>10</v>
      </c>
      <c r="Z576" s="22">
        <f t="shared" si="46"/>
        <v>10</v>
      </c>
      <c r="AA576" s="22">
        <f t="shared" si="47"/>
        <v>2020</v>
      </c>
      <c r="AB576" s="22">
        <f t="shared" si="48"/>
        <v>2020</v>
      </c>
      <c r="AC576" s="22">
        <f t="shared" si="49"/>
        <v>2020</v>
      </c>
      <c r="AD576" s="25" t="e">
        <f>AND(ROUND(O576,2)=O576,ROUND(P576,2)=P576,OR(AND(O576&lt;&gt;0,L576="п"),AND(P576&lt;&gt;0,L576="ф")),ЕФОРМУЛА(X576),ЕФОРМУЛА(Y576),ЕФОРМУЛА(Z576),ЕФОРМУЛА(AA576),ЕФОРМУЛА(AB576),ЕФОРМУЛА(AC576),NOT(ЕФОРМУЛА(O576)),NOT(ЕФОРМУЛА(P576)),M576&lt;&gt;0,N576&lt;&gt;0,OR(YEAR(M576=#REF!),YEAR(M576=#REF!),YEAR(M576=#REF!)),OR(YEAR(N576=#REF!),YEAR(N576=#REF!),YEAR(N576=#REF!)),OR(AND(A576="20. Выдача займов по договору № 1 (в кэш-пул ПАО «Газпром»)",H576="КЭШ-ПУЛ"),AND(A576&lt;&gt;"20. Выдача займов по договору № 1 (в кэш-пул ПАО «Газпром»)",H576&lt;&gt;"КЭШ-ПУЛ")))</f>
        <v>#REF!</v>
      </c>
    </row>
    <row r="577" spans="1:30" ht="15.75" customHeight="1" x14ac:dyDescent="0.2">
      <c r="A577" s="27" t="s">
        <v>8</v>
      </c>
      <c r="B577" s="27"/>
      <c r="C577" s="2" t="s">
        <v>19</v>
      </c>
      <c r="D577" s="6" t="s">
        <v>0</v>
      </c>
      <c r="E577" s="7" t="s">
        <v>2</v>
      </c>
      <c r="F577" s="8"/>
      <c r="G577" s="8"/>
      <c r="H577" s="8"/>
      <c r="I577" s="8"/>
      <c r="J577" s="8"/>
      <c r="K577" s="8"/>
      <c r="L577" s="8" t="s">
        <v>26</v>
      </c>
      <c r="M577" s="9">
        <v>44136</v>
      </c>
      <c r="N577" s="9">
        <v>44136</v>
      </c>
      <c r="O577" s="20">
        <v>1200000</v>
      </c>
      <c r="P577" s="20"/>
      <c r="Q577" s="29"/>
      <c r="R577" s="12"/>
      <c r="S577" s="12"/>
      <c r="T577" s="12"/>
      <c r="U577" s="12"/>
      <c r="X577" s="22" t="e">
        <f>IF(B577="",VLOOKUP(A577,#REF!,2,FALSE),B577)</f>
        <v>#REF!</v>
      </c>
      <c r="Y577" s="22">
        <f t="shared" si="45"/>
        <v>11</v>
      </c>
      <c r="Z577" s="22">
        <f t="shared" si="46"/>
        <v>11</v>
      </c>
      <c r="AA577" s="22">
        <f t="shared" si="47"/>
        <v>2020</v>
      </c>
      <c r="AB577" s="22">
        <f t="shared" si="48"/>
        <v>2020</v>
      </c>
      <c r="AC577" s="22">
        <f t="shared" si="49"/>
        <v>2020</v>
      </c>
      <c r="AD577" s="25" t="e">
        <f>AND(ROUND(O577,2)=O577,ROUND(P577,2)=P577,OR(AND(O577&lt;&gt;0,L577="п"),AND(P577&lt;&gt;0,L577="ф")),ЕФОРМУЛА(X577),ЕФОРМУЛА(Y577),ЕФОРМУЛА(Z577),ЕФОРМУЛА(AA577),ЕФОРМУЛА(AB577),ЕФОРМУЛА(AC577),NOT(ЕФОРМУЛА(O577)),NOT(ЕФОРМУЛА(P577)),M577&lt;&gt;0,N577&lt;&gt;0,OR(YEAR(M577=#REF!),YEAR(M577=#REF!),YEAR(M577=#REF!)),OR(YEAR(N577=#REF!),YEAR(N577=#REF!),YEAR(N577=#REF!)),OR(AND(A577="20. Выдача займов по договору № 1 (в кэш-пул ПАО «Газпром»)",H577="КЭШ-ПУЛ"),AND(A577&lt;&gt;"20. Выдача займов по договору № 1 (в кэш-пул ПАО «Газпром»)",H577&lt;&gt;"КЭШ-ПУЛ")))</f>
        <v>#REF!</v>
      </c>
    </row>
    <row r="578" spans="1:30" ht="15.75" customHeight="1" x14ac:dyDescent="0.2">
      <c r="A578" s="27" t="s">
        <v>8</v>
      </c>
      <c r="B578" s="27"/>
      <c r="C578" s="2" t="s">
        <v>19</v>
      </c>
      <c r="D578" s="6" t="s">
        <v>0</v>
      </c>
      <c r="E578" s="7" t="s">
        <v>2</v>
      </c>
      <c r="F578" s="8"/>
      <c r="G578" s="8"/>
      <c r="H578" s="8"/>
      <c r="I578" s="8"/>
      <c r="J578" s="8"/>
      <c r="K578" s="8"/>
      <c r="L578" s="8" t="s">
        <v>26</v>
      </c>
      <c r="M578" s="9">
        <v>44166</v>
      </c>
      <c r="N578" s="9">
        <v>44166</v>
      </c>
      <c r="O578" s="20">
        <v>4109471.06</v>
      </c>
      <c r="P578" s="20"/>
      <c r="Q578" s="29"/>
      <c r="R578" s="12"/>
      <c r="S578" s="12"/>
      <c r="T578" s="12"/>
      <c r="U578" s="12"/>
      <c r="X578" s="22" t="e">
        <f>IF(B578="",VLOOKUP(A578,#REF!,2,FALSE),B578)</f>
        <v>#REF!</v>
      </c>
      <c r="Y578" s="22">
        <f t="shared" si="45"/>
        <v>12</v>
      </c>
      <c r="Z578" s="22">
        <f t="shared" si="46"/>
        <v>12</v>
      </c>
      <c r="AA578" s="22">
        <f t="shared" si="47"/>
        <v>2020</v>
      </c>
      <c r="AB578" s="22">
        <f t="shared" si="48"/>
        <v>2020</v>
      </c>
      <c r="AC578" s="22">
        <f t="shared" si="49"/>
        <v>2020</v>
      </c>
      <c r="AD578" s="25" t="e">
        <f>AND(ROUND(O578,2)=O578,ROUND(P578,2)=P578,OR(AND(O578&lt;&gt;0,L578="п"),AND(P578&lt;&gt;0,L578="ф")),ЕФОРМУЛА(X578),ЕФОРМУЛА(Y578),ЕФОРМУЛА(Z578),ЕФОРМУЛА(AA578),ЕФОРМУЛА(AB578),ЕФОРМУЛА(AC578),NOT(ЕФОРМУЛА(O578)),NOT(ЕФОРМУЛА(P578)),M578&lt;&gt;0,N578&lt;&gt;0,OR(YEAR(M578=#REF!),YEAR(M578=#REF!),YEAR(M578=#REF!)),OR(YEAR(N578=#REF!),YEAR(N578=#REF!),YEAR(N578=#REF!)),OR(AND(A578="20. Выдача займов по договору № 1 (в кэш-пул ПАО «Газпром»)",H578="КЭШ-ПУЛ"),AND(A578&lt;&gt;"20. Выдача займов по договору № 1 (в кэш-пул ПАО «Газпром»)",H578&lt;&gt;"КЭШ-ПУЛ")))</f>
        <v>#REF!</v>
      </c>
    </row>
    <row r="579" spans="1:30" ht="15" customHeight="1" x14ac:dyDescent="0.2">
      <c r="A579" s="27"/>
      <c r="B579" s="27" t="s">
        <v>9</v>
      </c>
      <c r="C579" s="2" t="s">
        <v>19</v>
      </c>
      <c r="D579" s="6" t="s">
        <v>0</v>
      </c>
      <c r="E579" s="7" t="s">
        <v>2</v>
      </c>
      <c r="F579" s="8"/>
      <c r="G579" s="8"/>
      <c r="H579" s="8"/>
      <c r="I579" s="8"/>
      <c r="J579" s="8"/>
      <c r="K579" s="8"/>
      <c r="L579" s="8" t="s">
        <v>26</v>
      </c>
      <c r="M579" s="9">
        <v>44105</v>
      </c>
      <c r="N579" s="9">
        <v>44105</v>
      </c>
      <c r="O579" s="20">
        <v>10900000</v>
      </c>
      <c r="P579" s="20"/>
      <c r="Q579" s="29"/>
      <c r="R579" s="12"/>
      <c r="S579" s="12"/>
      <c r="T579" s="12"/>
      <c r="U579" s="12"/>
      <c r="X579" s="22" t="str">
        <f>IF(B579="",VLOOKUP(A579,#REF!,2,FALSE),B579)</f>
        <v>12. Страхование</v>
      </c>
      <c r="Y579" s="22">
        <f t="shared" si="45"/>
        <v>10</v>
      </c>
      <c r="Z579" s="22">
        <f t="shared" si="46"/>
        <v>10</v>
      </c>
      <c r="AA579" s="22">
        <f t="shared" si="47"/>
        <v>2020</v>
      </c>
      <c r="AB579" s="22">
        <f t="shared" si="48"/>
        <v>2020</v>
      </c>
      <c r="AC579" s="22">
        <f t="shared" si="49"/>
        <v>2020</v>
      </c>
      <c r="AD579" s="25" t="e">
        <f>AND(ROUND(O579,2)=O579,ROUND(P579,2)=P579,OR(AND(O579&lt;&gt;0,L579="п"),AND(P579&lt;&gt;0,L579="ф")),ЕФОРМУЛА(X579),ЕФОРМУЛА(Y579),ЕФОРМУЛА(Z579),ЕФОРМУЛА(AA579),ЕФОРМУЛА(AB579),ЕФОРМУЛА(AC579),NOT(ЕФОРМУЛА(O579)),NOT(ЕФОРМУЛА(P579)),M579&lt;&gt;0,N579&lt;&gt;0,OR(YEAR(M579=#REF!),YEAR(M579=#REF!),YEAR(M579=#REF!)),OR(YEAR(N579=#REF!),YEAR(N579=#REF!),YEAR(N579=#REF!)),OR(AND(A579="20. Выдача займов по договору № 1 (в кэш-пул ПАО «Газпром»)",H579="КЭШ-ПУЛ"),AND(A579&lt;&gt;"20. Выдача займов по договору № 1 (в кэш-пул ПАО «Газпром»)",H579&lt;&gt;"КЭШ-ПУЛ")))</f>
        <v>#REF!</v>
      </c>
    </row>
    <row r="580" spans="1:30" ht="15" customHeight="1" x14ac:dyDescent="0.2">
      <c r="A580" s="27"/>
      <c r="B580" s="27" t="s">
        <v>9</v>
      </c>
      <c r="C580" s="2" t="s">
        <v>19</v>
      </c>
      <c r="D580" s="6" t="s">
        <v>0</v>
      </c>
      <c r="E580" s="7" t="s">
        <v>2</v>
      </c>
      <c r="F580" s="8"/>
      <c r="G580" s="8"/>
      <c r="H580" s="8"/>
      <c r="I580" s="8"/>
      <c r="J580" s="8"/>
      <c r="K580" s="8"/>
      <c r="L580" s="8" t="s">
        <v>26</v>
      </c>
      <c r="M580" s="9">
        <v>44136</v>
      </c>
      <c r="N580" s="9">
        <v>44136</v>
      </c>
      <c r="O580" s="20">
        <v>40160000</v>
      </c>
      <c r="P580" s="20"/>
      <c r="Q580" s="29"/>
      <c r="R580" s="12"/>
      <c r="S580" s="12"/>
      <c r="T580" s="12"/>
      <c r="U580" s="12"/>
      <c r="X580" s="22" t="str">
        <f>IF(B580="",VLOOKUP(A580,#REF!,2,FALSE),B580)</f>
        <v>12. Страхование</v>
      </c>
      <c r="Y580" s="22">
        <f t="shared" ref="Y580:Y643" si="50">MONTH(M580)</f>
        <v>11</v>
      </c>
      <c r="Z580" s="22">
        <f t="shared" ref="Z580:Z643" si="51">MONTH(N580)</f>
        <v>11</v>
      </c>
      <c r="AA580" s="22">
        <f t="shared" ref="AA580:AA643" si="52">YEAR(N580)</f>
        <v>2020</v>
      </c>
      <c r="AB580" s="22">
        <f t="shared" ref="AB580:AB643" si="53">YEAR(M580)</f>
        <v>2020</v>
      </c>
      <c r="AC580" s="22">
        <f t="shared" ref="AC580:AC643" si="54">IF(F580="X",AA580-1,AA580)</f>
        <v>2020</v>
      </c>
      <c r="AD580" s="25" t="e">
        <f>AND(ROUND(O580,2)=O580,ROUND(P580,2)=P580,OR(AND(O580&lt;&gt;0,L580="п"),AND(P580&lt;&gt;0,L580="ф")),ЕФОРМУЛА(X580),ЕФОРМУЛА(Y580),ЕФОРМУЛА(Z580),ЕФОРМУЛА(AA580),ЕФОРМУЛА(AB580),ЕФОРМУЛА(AC580),NOT(ЕФОРМУЛА(O580)),NOT(ЕФОРМУЛА(P580)),M580&lt;&gt;0,N580&lt;&gt;0,OR(YEAR(M580=#REF!),YEAR(M580=#REF!),YEAR(M580=#REF!)),OR(YEAR(N580=#REF!),YEAR(N580=#REF!),YEAR(N580=#REF!)),OR(AND(A580="20. Выдача займов по договору № 1 (в кэш-пул ПАО «Газпром»)",H580="КЭШ-ПУЛ"),AND(A580&lt;&gt;"20. Выдача займов по договору № 1 (в кэш-пул ПАО «Газпром»)",H580&lt;&gt;"КЭШ-ПУЛ")))</f>
        <v>#REF!</v>
      </c>
    </row>
    <row r="581" spans="1:30" ht="15" customHeight="1" x14ac:dyDescent="0.2">
      <c r="A581" s="27"/>
      <c r="B581" s="27" t="s">
        <v>9</v>
      </c>
      <c r="C581" s="2" t="s">
        <v>19</v>
      </c>
      <c r="D581" s="6" t="s">
        <v>0</v>
      </c>
      <c r="E581" s="7" t="s">
        <v>2</v>
      </c>
      <c r="F581" s="8"/>
      <c r="G581" s="8"/>
      <c r="H581" s="8"/>
      <c r="I581" s="8"/>
      <c r="J581" s="8"/>
      <c r="K581" s="8"/>
      <c r="L581" s="8" t="s">
        <v>26</v>
      </c>
      <c r="M581" s="9">
        <v>44166</v>
      </c>
      <c r="N581" s="9">
        <v>44166</v>
      </c>
      <c r="O581" s="20">
        <v>23019634</v>
      </c>
      <c r="P581" s="20"/>
      <c r="Q581" s="29"/>
      <c r="R581" s="12"/>
      <c r="S581" s="12"/>
      <c r="T581" s="12"/>
      <c r="U581" s="12"/>
      <c r="X581" s="22" t="str">
        <f>IF(B581="",VLOOKUP(A581,#REF!,2,FALSE),B581)</f>
        <v>12. Страхование</v>
      </c>
      <c r="Y581" s="22">
        <f t="shared" si="50"/>
        <v>12</v>
      </c>
      <c r="Z581" s="22">
        <f t="shared" si="51"/>
        <v>12</v>
      </c>
      <c r="AA581" s="22">
        <f t="shared" si="52"/>
        <v>2020</v>
      </c>
      <c r="AB581" s="22">
        <f t="shared" si="53"/>
        <v>2020</v>
      </c>
      <c r="AC581" s="22">
        <f t="shared" si="54"/>
        <v>2020</v>
      </c>
      <c r="AD581" s="25" t="e">
        <f>AND(ROUND(O581,2)=O581,ROUND(P581,2)=P581,OR(AND(O581&lt;&gt;0,L581="п"),AND(P581&lt;&gt;0,L581="ф")),ЕФОРМУЛА(X581),ЕФОРМУЛА(Y581),ЕФОРМУЛА(Z581),ЕФОРМУЛА(AA581),ЕФОРМУЛА(AB581),ЕФОРМУЛА(AC581),NOT(ЕФОРМУЛА(O581)),NOT(ЕФОРМУЛА(P581)),M581&lt;&gt;0,N581&lt;&gt;0,OR(YEAR(M581=#REF!),YEAR(M581=#REF!),YEAR(M581=#REF!)),OR(YEAR(N581=#REF!),YEAR(N581=#REF!),YEAR(N581=#REF!)),OR(AND(A581="20. Выдача займов по договору № 1 (в кэш-пул ПАО «Газпром»)",H581="КЭШ-ПУЛ"),AND(A581&lt;&gt;"20. Выдача займов по договору № 1 (в кэш-пул ПАО «Газпром»)",H581&lt;&gt;"КЭШ-ПУЛ")))</f>
        <v>#REF!</v>
      </c>
    </row>
    <row r="582" spans="1:30" ht="15" customHeight="1" x14ac:dyDescent="0.2">
      <c r="A582" s="27"/>
      <c r="B582" s="27" t="s">
        <v>10</v>
      </c>
      <c r="C582" s="2" t="s">
        <v>19</v>
      </c>
      <c r="D582" s="6" t="s">
        <v>0</v>
      </c>
      <c r="E582" s="7" t="s">
        <v>2</v>
      </c>
      <c r="F582" s="8"/>
      <c r="G582" s="8"/>
      <c r="H582" s="8"/>
      <c r="I582" s="8"/>
      <c r="J582" s="8"/>
      <c r="K582" s="8"/>
      <c r="L582" s="8" t="s">
        <v>26</v>
      </c>
      <c r="M582" s="9">
        <v>44105</v>
      </c>
      <c r="N582" s="9">
        <v>44105</v>
      </c>
      <c r="O582" s="20">
        <v>142000000</v>
      </c>
      <c r="P582" s="20"/>
      <c r="Q582" s="29"/>
      <c r="R582" s="12"/>
      <c r="S582" s="12"/>
      <c r="T582" s="12"/>
      <c r="U582" s="12"/>
      <c r="X582" s="22" t="str">
        <f>IF(B582="",VLOOKUP(A582,#REF!,2,FALSE),B582)</f>
        <v>13. Прочие расходы</v>
      </c>
      <c r="Y582" s="22">
        <f t="shared" si="50"/>
        <v>10</v>
      </c>
      <c r="Z582" s="22">
        <f t="shared" si="51"/>
        <v>10</v>
      </c>
      <c r="AA582" s="22">
        <f t="shared" si="52"/>
        <v>2020</v>
      </c>
      <c r="AB582" s="22">
        <f t="shared" si="53"/>
        <v>2020</v>
      </c>
      <c r="AC582" s="22">
        <f t="shared" si="54"/>
        <v>2020</v>
      </c>
      <c r="AD582" s="25" t="e">
        <f>AND(ROUND(O582,2)=O582,ROUND(P582,2)=P582,OR(AND(O582&lt;&gt;0,L582="п"),AND(P582&lt;&gt;0,L582="ф")),ЕФОРМУЛА(X582),ЕФОРМУЛА(Y582),ЕФОРМУЛА(Z582),ЕФОРМУЛА(AA582),ЕФОРМУЛА(AB582),ЕФОРМУЛА(AC582),NOT(ЕФОРМУЛА(O582)),NOT(ЕФОРМУЛА(P582)),M582&lt;&gt;0,N582&lt;&gt;0,OR(YEAR(M582=#REF!),YEAR(M582=#REF!),YEAR(M582=#REF!)),OR(YEAR(N582=#REF!),YEAR(N582=#REF!),YEAR(N582=#REF!)),OR(AND(A582="20. Выдача займов по договору № 1 (в кэш-пул ПАО «Газпром»)",H582="КЭШ-ПУЛ"),AND(A582&lt;&gt;"20. Выдача займов по договору № 1 (в кэш-пул ПАО «Газпром»)",H582&lt;&gt;"КЭШ-ПУЛ")))</f>
        <v>#REF!</v>
      </c>
    </row>
    <row r="583" spans="1:30" ht="15" customHeight="1" x14ac:dyDescent="0.2">
      <c r="A583" s="27"/>
      <c r="B583" s="27" t="s">
        <v>10</v>
      </c>
      <c r="C583" s="2" t="s">
        <v>19</v>
      </c>
      <c r="D583" s="6" t="s">
        <v>0</v>
      </c>
      <c r="E583" s="7" t="s">
        <v>2</v>
      </c>
      <c r="F583" s="8"/>
      <c r="G583" s="8"/>
      <c r="H583" s="8"/>
      <c r="I583" s="8"/>
      <c r="J583" s="8"/>
      <c r="K583" s="8"/>
      <c r="L583" s="8" t="s">
        <v>26</v>
      </c>
      <c r="M583" s="9">
        <v>44136</v>
      </c>
      <c r="N583" s="9">
        <v>44136</v>
      </c>
      <c r="O583" s="20">
        <v>55000000</v>
      </c>
      <c r="P583" s="20"/>
      <c r="Q583" s="29"/>
      <c r="R583" s="12"/>
      <c r="S583" s="12"/>
      <c r="T583" s="12"/>
      <c r="U583" s="12"/>
      <c r="X583" s="22" t="str">
        <f>IF(B583="",VLOOKUP(A583,#REF!,2,FALSE),B583)</f>
        <v>13. Прочие расходы</v>
      </c>
      <c r="Y583" s="22">
        <f t="shared" si="50"/>
        <v>11</v>
      </c>
      <c r="Z583" s="22">
        <f t="shared" si="51"/>
        <v>11</v>
      </c>
      <c r="AA583" s="22">
        <f t="shared" si="52"/>
        <v>2020</v>
      </c>
      <c r="AB583" s="22">
        <f t="shared" si="53"/>
        <v>2020</v>
      </c>
      <c r="AC583" s="22">
        <f t="shared" si="54"/>
        <v>2020</v>
      </c>
      <c r="AD583" s="25" t="e">
        <f>AND(ROUND(O583,2)=O583,ROUND(P583,2)=P583,OR(AND(O583&lt;&gt;0,L583="п"),AND(P583&lt;&gt;0,L583="ф")),ЕФОРМУЛА(X583),ЕФОРМУЛА(Y583),ЕФОРМУЛА(Z583),ЕФОРМУЛА(AA583),ЕФОРМУЛА(AB583),ЕФОРМУЛА(AC583),NOT(ЕФОРМУЛА(O583)),NOT(ЕФОРМУЛА(P583)),M583&lt;&gt;0,N583&lt;&gt;0,OR(YEAR(M583=#REF!),YEAR(M583=#REF!),YEAR(M583=#REF!)),OR(YEAR(N583=#REF!),YEAR(N583=#REF!),YEAR(N583=#REF!)),OR(AND(A583="20. Выдача займов по договору № 1 (в кэш-пул ПАО «Газпром»)",H583="КЭШ-ПУЛ"),AND(A583&lt;&gt;"20. Выдача займов по договору № 1 (в кэш-пул ПАО «Газпром»)",H583&lt;&gt;"КЭШ-ПУЛ")))</f>
        <v>#REF!</v>
      </c>
    </row>
    <row r="584" spans="1:30" ht="15" customHeight="1" x14ac:dyDescent="0.2">
      <c r="A584" s="27"/>
      <c r="B584" s="27" t="s">
        <v>10</v>
      </c>
      <c r="C584" s="2" t="s">
        <v>19</v>
      </c>
      <c r="D584" s="6" t="s">
        <v>0</v>
      </c>
      <c r="E584" s="7" t="s">
        <v>2</v>
      </c>
      <c r="F584" s="8"/>
      <c r="G584" s="8"/>
      <c r="H584" s="8"/>
      <c r="I584" s="8"/>
      <c r="J584" s="8"/>
      <c r="K584" s="8"/>
      <c r="L584" s="8" t="s">
        <v>26</v>
      </c>
      <c r="M584" s="9">
        <v>44166</v>
      </c>
      <c r="N584" s="9">
        <v>44166</v>
      </c>
      <c r="O584" s="20">
        <v>141875613.94999999</v>
      </c>
      <c r="P584" s="20"/>
      <c r="Q584" s="29"/>
      <c r="R584" s="12"/>
      <c r="S584" s="12"/>
      <c r="T584" s="12"/>
      <c r="U584" s="12"/>
      <c r="X584" s="22" t="str">
        <f>IF(B584="",VLOOKUP(A584,#REF!,2,FALSE),B584)</f>
        <v>13. Прочие расходы</v>
      </c>
      <c r="Y584" s="22">
        <f t="shared" si="50"/>
        <v>12</v>
      </c>
      <c r="Z584" s="22">
        <f t="shared" si="51"/>
        <v>12</v>
      </c>
      <c r="AA584" s="22">
        <f t="shared" si="52"/>
        <v>2020</v>
      </c>
      <c r="AB584" s="22">
        <f t="shared" si="53"/>
        <v>2020</v>
      </c>
      <c r="AC584" s="22">
        <f t="shared" si="54"/>
        <v>2020</v>
      </c>
      <c r="AD584" s="25" t="e">
        <f>AND(ROUND(O584,2)=O584,ROUND(P584,2)=P584,OR(AND(O584&lt;&gt;0,L584="п"),AND(P584&lt;&gt;0,L584="ф")),ЕФОРМУЛА(X584),ЕФОРМУЛА(Y584),ЕФОРМУЛА(Z584),ЕФОРМУЛА(AA584),ЕФОРМУЛА(AB584),ЕФОРМУЛА(AC584),NOT(ЕФОРМУЛА(O584)),NOT(ЕФОРМУЛА(P584)),M584&lt;&gt;0,N584&lt;&gt;0,OR(YEAR(M584=#REF!),YEAR(M584=#REF!),YEAR(M584=#REF!)),OR(YEAR(N584=#REF!),YEAR(N584=#REF!),YEAR(N584=#REF!)),OR(AND(A584="20. Выдача займов по договору № 1 (в кэш-пул ПАО «Газпром»)",H584="КЭШ-ПУЛ"),AND(A584&lt;&gt;"20. Выдача займов по договору № 1 (в кэш-пул ПАО «Газпром»)",H584&lt;&gt;"КЭШ-ПУЛ")))</f>
        <v>#REF!</v>
      </c>
    </row>
    <row r="585" spans="1:30" ht="13.5" customHeight="1" x14ac:dyDescent="0.2">
      <c r="A585" s="27" t="s">
        <v>11</v>
      </c>
      <c r="B585" s="27"/>
      <c r="C585" s="2" t="s">
        <v>19</v>
      </c>
      <c r="D585" s="6" t="s">
        <v>0</v>
      </c>
      <c r="E585" s="7" t="s">
        <v>2</v>
      </c>
      <c r="F585" s="8"/>
      <c r="G585" s="8"/>
      <c r="H585" s="8"/>
      <c r="I585" s="8"/>
      <c r="J585" s="8"/>
      <c r="K585" s="8"/>
      <c r="L585" s="8" t="s">
        <v>26</v>
      </c>
      <c r="M585" s="9">
        <v>44105</v>
      </c>
      <c r="N585" s="9">
        <v>44105</v>
      </c>
      <c r="O585" s="20">
        <v>59910000</v>
      </c>
      <c r="P585" s="20"/>
      <c r="Q585" s="29"/>
      <c r="R585" s="12"/>
      <c r="S585" s="12"/>
      <c r="T585" s="12"/>
      <c r="U585" s="12"/>
      <c r="X585" s="22" t="e">
        <f>IF(B585="",VLOOKUP(A585,#REF!,2,FALSE),B585)</f>
        <v>#REF!</v>
      </c>
      <c r="Y585" s="22">
        <f t="shared" si="50"/>
        <v>10</v>
      </c>
      <c r="Z585" s="22">
        <f t="shared" si="51"/>
        <v>10</v>
      </c>
      <c r="AA585" s="22">
        <f t="shared" si="52"/>
        <v>2020</v>
      </c>
      <c r="AB585" s="22">
        <f t="shared" si="53"/>
        <v>2020</v>
      </c>
      <c r="AC585" s="22">
        <f t="shared" si="54"/>
        <v>2020</v>
      </c>
      <c r="AD585" s="25" t="e">
        <f>AND(ROUND(O585,2)=O585,ROUND(P585,2)=P585,OR(AND(O585&lt;&gt;0,L585="п"),AND(P585&lt;&gt;0,L585="ф")),ЕФОРМУЛА(X585),ЕФОРМУЛА(Y585),ЕФОРМУЛА(Z585),ЕФОРМУЛА(AA585),ЕФОРМУЛА(AB585),ЕФОРМУЛА(AC585),NOT(ЕФОРМУЛА(O585)),NOT(ЕФОРМУЛА(P585)),M585&lt;&gt;0,N585&lt;&gt;0,OR(YEAR(M585=#REF!),YEAR(M585=#REF!),YEAR(M585=#REF!)),OR(YEAR(N585=#REF!),YEAR(N585=#REF!),YEAR(N585=#REF!)),OR(AND(A585="20. Выдача займов по договору № 1 (в кэш-пул ПАО «Газпром»)",H585="КЭШ-ПУЛ"),AND(A585&lt;&gt;"20. Выдача займов по договору № 1 (в кэш-пул ПАО «Газпром»)",H585&lt;&gt;"КЭШ-ПУЛ")))</f>
        <v>#REF!</v>
      </c>
    </row>
    <row r="586" spans="1:30" ht="13.5" customHeight="1" x14ac:dyDescent="0.2">
      <c r="A586" s="27" t="s">
        <v>11</v>
      </c>
      <c r="B586" s="27"/>
      <c r="C586" s="2" t="s">
        <v>19</v>
      </c>
      <c r="D586" s="6" t="s">
        <v>0</v>
      </c>
      <c r="E586" s="7" t="s">
        <v>2</v>
      </c>
      <c r="F586" s="8"/>
      <c r="G586" s="8"/>
      <c r="H586" s="8"/>
      <c r="I586" s="8"/>
      <c r="J586" s="8"/>
      <c r="K586" s="8"/>
      <c r="L586" s="8" t="s">
        <v>26</v>
      </c>
      <c r="M586" s="9">
        <v>44136</v>
      </c>
      <c r="N586" s="9">
        <v>44136</v>
      </c>
      <c r="O586" s="20">
        <v>24420000</v>
      </c>
      <c r="P586" s="20"/>
      <c r="Q586" s="29"/>
      <c r="R586" s="12"/>
      <c r="S586" s="12"/>
      <c r="T586" s="12"/>
      <c r="U586" s="12"/>
      <c r="X586" s="22" t="e">
        <f>IF(B586="",VLOOKUP(A586,#REF!,2,FALSE),B586)</f>
        <v>#REF!</v>
      </c>
      <c r="Y586" s="22">
        <f t="shared" si="50"/>
        <v>11</v>
      </c>
      <c r="Z586" s="22">
        <f t="shared" si="51"/>
        <v>11</v>
      </c>
      <c r="AA586" s="22">
        <f t="shared" si="52"/>
        <v>2020</v>
      </c>
      <c r="AB586" s="22">
        <f t="shared" si="53"/>
        <v>2020</v>
      </c>
      <c r="AC586" s="22">
        <f t="shared" si="54"/>
        <v>2020</v>
      </c>
      <c r="AD586" s="25" t="e">
        <f>AND(ROUND(O586,2)=O586,ROUND(P586,2)=P586,OR(AND(O586&lt;&gt;0,L586="п"),AND(P586&lt;&gt;0,L586="ф")),ЕФОРМУЛА(X586),ЕФОРМУЛА(Y586),ЕФОРМУЛА(Z586),ЕФОРМУЛА(AA586),ЕФОРМУЛА(AB586),ЕФОРМУЛА(AC586),NOT(ЕФОРМУЛА(O586)),NOT(ЕФОРМУЛА(P586)),M586&lt;&gt;0,N586&lt;&gt;0,OR(YEAR(M586=#REF!),YEAR(M586=#REF!),YEAR(M586=#REF!)),OR(YEAR(N586=#REF!),YEAR(N586=#REF!),YEAR(N586=#REF!)),OR(AND(A586="20. Выдача займов по договору № 1 (в кэш-пул ПАО «Газпром»)",H586="КЭШ-ПУЛ"),AND(A586&lt;&gt;"20. Выдача займов по договору № 1 (в кэш-пул ПАО «Газпром»)",H586&lt;&gt;"КЭШ-ПУЛ")))</f>
        <v>#REF!</v>
      </c>
    </row>
    <row r="587" spans="1:30" ht="13.5" customHeight="1" x14ac:dyDescent="0.2">
      <c r="A587" s="27" t="s">
        <v>11</v>
      </c>
      <c r="B587" s="27"/>
      <c r="C587" s="2" t="s">
        <v>19</v>
      </c>
      <c r="D587" s="6" t="s">
        <v>0</v>
      </c>
      <c r="E587" s="7" t="s">
        <v>2</v>
      </c>
      <c r="F587" s="8"/>
      <c r="G587" s="8"/>
      <c r="H587" s="8"/>
      <c r="I587" s="8"/>
      <c r="J587" s="8"/>
      <c r="K587" s="8"/>
      <c r="L587" s="8" t="s">
        <v>26</v>
      </c>
      <c r="M587" s="9">
        <v>44166</v>
      </c>
      <c r="N587" s="9">
        <v>44166</v>
      </c>
      <c r="O587" s="20">
        <v>12970741.779999999</v>
      </c>
      <c r="P587" s="20"/>
      <c r="Q587" s="29"/>
      <c r="R587" s="12"/>
      <c r="S587" s="12"/>
      <c r="T587" s="12"/>
      <c r="U587" s="12"/>
      <c r="X587" s="22" t="e">
        <f>IF(B587="",VLOOKUP(A587,#REF!,2,FALSE),B587)</f>
        <v>#REF!</v>
      </c>
      <c r="Y587" s="22">
        <f t="shared" si="50"/>
        <v>12</v>
      </c>
      <c r="Z587" s="22">
        <f t="shared" si="51"/>
        <v>12</v>
      </c>
      <c r="AA587" s="22">
        <f t="shared" si="52"/>
        <v>2020</v>
      </c>
      <c r="AB587" s="22">
        <f t="shared" si="53"/>
        <v>2020</v>
      </c>
      <c r="AC587" s="22">
        <f t="shared" si="54"/>
        <v>2020</v>
      </c>
      <c r="AD587" s="25" t="e">
        <f>AND(ROUND(O587,2)=O587,ROUND(P587,2)=P587,OR(AND(O587&lt;&gt;0,L587="п"),AND(P587&lt;&gt;0,L587="ф")),ЕФОРМУЛА(X587),ЕФОРМУЛА(Y587),ЕФОРМУЛА(Z587),ЕФОРМУЛА(AA587),ЕФОРМУЛА(AB587),ЕФОРМУЛА(AC587),NOT(ЕФОРМУЛА(O587)),NOT(ЕФОРМУЛА(P587)),M587&lt;&gt;0,N587&lt;&gt;0,OR(YEAR(M587=#REF!),YEAR(M587=#REF!),YEAR(M587=#REF!)),OR(YEAR(N587=#REF!),YEAR(N587=#REF!),YEAR(N587=#REF!)),OR(AND(A587="20. Выдача займов по договору № 1 (в кэш-пул ПАО «Газпром»)",H587="КЭШ-ПУЛ"),AND(A587&lt;&gt;"20. Выдача займов по договору № 1 (в кэш-пул ПАО «Газпром»)",H587&lt;&gt;"КЭШ-ПУЛ")))</f>
        <v>#REF!</v>
      </c>
    </row>
    <row r="588" spans="1:30" ht="13.5" customHeight="1" x14ac:dyDescent="0.2">
      <c r="A588" s="27" t="s">
        <v>652</v>
      </c>
      <c r="B588" s="27"/>
      <c r="C588" s="2" t="s">
        <v>19</v>
      </c>
      <c r="D588" s="6" t="s">
        <v>0</v>
      </c>
      <c r="E588" s="7" t="s">
        <v>2</v>
      </c>
      <c r="F588" s="8"/>
      <c r="G588" s="8"/>
      <c r="H588" s="8"/>
      <c r="I588" s="8"/>
      <c r="J588" s="8"/>
      <c r="K588" s="8"/>
      <c r="L588" s="8" t="s">
        <v>26</v>
      </c>
      <c r="M588" s="9">
        <v>44166</v>
      </c>
      <c r="N588" s="9">
        <v>44166</v>
      </c>
      <c r="O588" s="20">
        <v>780000</v>
      </c>
      <c r="P588" s="20"/>
      <c r="Q588" s="29"/>
      <c r="R588" s="12"/>
      <c r="S588" s="12"/>
      <c r="T588" s="12"/>
      <c r="U588" s="12"/>
      <c r="X588" s="22" t="e">
        <f>IF(B588="",VLOOKUP(A588,#REF!,2,FALSE),B588)</f>
        <v>#REF!</v>
      </c>
      <c r="Y588" s="22">
        <f t="shared" si="50"/>
        <v>12</v>
      </c>
      <c r="Z588" s="22">
        <f t="shared" si="51"/>
        <v>12</v>
      </c>
      <c r="AA588" s="22">
        <f t="shared" si="52"/>
        <v>2020</v>
      </c>
      <c r="AB588" s="22">
        <f t="shared" si="53"/>
        <v>2020</v>
      </c>
      <c r="AC588" s="22">
        <f t="shared" si="54"/>
        <v>2020</v>
      </c>
      <c r="AD588" s="25" t="e">
        <f>AND(ROUND(O588,2)=O588,ROUND(P588,2)=P588,OR(AND(O588&lt;&gt;0,L588="п"),AND(P588&lt;&gt;0,L588="ф")),ЕФОРМУЛА(X588),ЕФОРМУЛА(Y588),ЕФОРМУЛА(Z588),ЕФОРМУЛА(AA588),ЕФОРМУЛА(AB588),ЕФОРМУЛА(AC588),NOT(ЕФОРМУЛА(O588)),NOT(ЕФОРМУЛА(P588)),M588&lt;&gt;0,N588&lt;&gt;0,OR(YEAR(M588=#REF!),YEAR(M588=#REF!),YEAR(M588=#REF!)),OR(YEAR(N588=#REF!),YEAR(N588=#REF!),YEAR(N588=#REF!)),OR(AND(A588="20. Выдача займов по договору № 1 (в кэш-пул ПАО «Газпром»)",H588="КЭШ-ПУЛ"),AND(A588&lt;&gt;"20. Выдача займов по договору № 1 (в кэш-пул ПАО «Газпром»)",H588&lt;&gt;"КЭШ-ПУЛ")))</f>
        <v>#REF!</v>
      </c>
    </row>
    <row r="589" spans="1:30" ht="15" customHeight="1" x14ac:dyDescent="0.2">
      <c r="A589" s="27" t="s">
        <v>142</v>
      </c>
      <c r="B589" s="27"/>
      <c r="C589" s="2" t="s">
        <v>19</v>
      </c>
      <c r="D589" s="6" t="s">
        <v>0</v>
      </c>
      <c r="E589" s="7" t="s">
        <v>2</v>
      </c>
      <c r="F589" s="8"/>
      <c r="G589" s="8"/>
      <c r="H589" s="8"/>
      <c r="I589" s="8"/>
      <c r="J589" s="8"/>
      <c r="K589" s="8"/>
      <c r="L589" s="8" t="s">
        <v>26</v>
      </c>
      <c r="M589" s="9">
        <v>44136</v>
      </c>
      <c r="N589" s="9">
        <v>44136</v>
      </c>
      <c r="O589" s="20">
        <v>600000</v>
      </c>
      <c r="P589" s="20"/>
      <c r="Q589" s="11"/>
      <c r="R589" s="11"/>
      <c r="S589" s="11"/>
      <c r="T589" s="11"/>
      <c r="U589" s="11"/>
      <c r="X589" s="22" t="e">
        <f>IF(B589="",VLOOKUP(A589,#REF!,2,FALSE),B589)</f>
        <v>#REF!</v>
      </c>
      <c r="Y589" s="22">
        <f t="shared" si="50"/>
        <v>11</v>
      </c>
      <c r="Z589" s="22">
        <f t="shared" si="51"/>
        <v>11</v>
      </c>
      <c r="AA589" s="22">
        <f t="shared" si="52"/>
        <v>2020</v>
      </c>
      <c r="AB589" s="22">
        <f t="shared" si="53"/>
        <v>2020</v>
      </c>
      <c r="AC589" s="22">
        <f t="shared" si="54"/>
        <v>2020</v>
      </c>
      <c r="AD589" s="25" t="e">
        <f>AND(ROUND(O589,2)=O589,ROUND(P589,2)=P589,OR(AND(O589&lt;&gt;0,L589="п"),AND(P589&lt;&gt;0,L589="ф")),ЕФОРМУЛА(X589),ЕФОРМУЛА(Y589),ЕФОРМУЛА(Z589),ЕФОРМУЛА(AA589),ЕФОРМУЛА(AB589),ЕФОРМУЛА(AC589),NOT(ЕФОРМУЛА(O589)),NOT(ЕФОРМУЛА(P589)),M589&lt;&gt;0,N589&lt;&gt;0,OR(YEAR(M589=#REF!),YEAR(M589=#REF!),YEAR(M589=#REF!)),OR(YEAR(N589=#REF!),YEAR(N589=#REF!),YEAR(N589=#REF!)),OR(AND(A589="20. Выдача займов по договору № 1 (в кэш-пул ПАО «Газпром»)",H589="КЭШ-ПУЛ"),AND(A589&lt;&gt;"20. Выдача займов по договору № 1 (в кэш-пул ПАО «Газпром»)",H589&lt;&gt;"КЭШ-ПУЛ")))</f>
        <v>#REF!</v>
      </c>
    </row>
    <row r="590" spans="1:30" ht="15" customHeight="1" x14ac:dyDescent="0.2">
      <c r="A590" s="8" t="s">
        <v>57</v>
      </c>
      <c r="B590" s="8"/>
      <c r="C590" s="2" t="s">
        <v>19</v>
      </c>
      <c r="D590" s="6" t="s">
        <v>0</v>
      </c>
      <c r="E590" s="7" t="s">
        <v>2</v>
      </c>
      <c r="F590" s="8"/>
      <c r="G590" s="8"/>
      <c r="H590" s="8"/>
      <c r="I590" s="8"/>
      <c r="J590" s="8"/>
      <c r="K590" s="8"/>
      <c r="L590" s="8" t="s">
        <v>26</v>
      </c>
      <c r="M590" s="9">
        <v>44136</v>
      </c>
      <c r="N590" s="9">
        <v>44136</v>
      </c>
      <c r="O590" s="20">
        <v>1000</v>
      </c>
      <c r="P590" s="20"/>
      <c r="Q590" s="29"/>
      <c r="R590" s="12"/>
      <c r="S590" s="12"/>
      <c r="T590" s="12"/>
      <c r="U590" s="12"/>
      <c r="X590" s="22" t="e">
        <f>IF(B590="",VLOOKUP(A590,#REF!,2,FALSE),B590)</f>
        <v>#REF!</v>
      </c>
      <c r="Y590" s="22">
        <f t="shared" si="50"/>
        <v>11</v>
      </c>
      <c r="Z590" s="22">
        <f t="shared" si="51"/>
        <v>11</v>
      </c>
      <c r="AA590" s="22">
        <f t="shared" si="52"/>
        <v>2020</v>
      </c>
      <c r="AB590" s="22">
        <f t="shared" si="53"/>
        <v>2020</v>
      </c>
      <c r="AC590" s="22">
        <f t="shared" si="54"/>
        <v>2020</v>
      </c>
      <c r="AD590" s="25" t="e">
        <f>AND(ROUND(O590,2)=O590,ROUND(P590,2)=P590,OR(AND(O590&lt;&gt;0,L590="п"),AND(P590&lt;&gt;0,L590="ф")),ЕФОРМУЛА(X590),ЕФОРМУЛА(Y590),ЕФОРМУЛА(Z590),ЕФОРМУЛА(AA590),ЕФОРМУЛА(AB590),ЕФОРМУЛА(AC590),NOT(ЕФОРМУЛА(O590)),NOT(ЕФОРМУЛА(P590)),M590&lt;&gt;0,N590&lt;&gt;0,OR(YEAR(M590=#REF!),YEAR(M590=#REF!),YEAR(M590=#REF!)),OR(YEAR(N590=#REF!),YEAR(N590=#REF!),YEAR(N590=#REF!)),OR(AND(A590="20. Выдача займов по договору № 1 (в кэш-пул ПАО «Газпром»)",H590="КЭШ-ПУЛ"),AND(A590&lt;&gt;"20. Выдача займов по договору № 1 (в кэш-пул ПАО «Газпром»)",H590&lt;&gt;"КЭШ-ПУЛ")))</f>
        <v>#REF!</v>
      </c>
    </row>
    <row r="591" spans="1:30" ht="15" customHeight="1" x14ac:dyDescent="0.2">
      <c r="A591" s="27" t="s">
        <v>63</v>
      </c>
      <c r="B591" s="27"/>
      <c r="C591" s="2" t="s">
        <v>19</v>
      </c>
      <c r="D591" s="6" t="s">
        <v>3</v>
      </c>
      <c r="E591" s="7" t="s">
        <v>2</v>
      </c>
      <c r="F591" s="8"/>
      <c r="G591" s="8"/>
      <c r="H591" s="8"/>
      <c r="I591" s="8"/>
      <c r="J591" s="8"/>
      <c r="K591" s="8"/>
      <c r="L591" s="8" t="s">
        <v>26</v>
      </c>
      <c r="M591" s="9">
        <v>44166</v>
      </c>
      <c r="N591" s="9">
        <v>44166</v>
      </c>
      <c r="O591" s="20">
        <v>3510000</v>
      </c>
      <c r="P591" s="20"/>
      <c r="Q591" s="11"/>
      <c r="R591" s="10"/>
      <c r="S591" s="10"/>
      <c r="T591" s="10"/>
      <c r="U591" s="10"/>
      <c r="X591" s="22" t="e">
        <f>IF(B591="",VLOOKUP(A591,#REF!,2,FALSE),B591)</f>
        <v>#REF!</v>
      </c>
      <c r="Y591" s="22">
        <f t="shared" si="50"/>
        <v>12</v>
      </c>
      <c r="Z591" s="22">
        <f t="shared" si="51"/>
        <v>12</v>
      </c>
      <c r="AA591" s="22">
        <f t="shared" si="52"/>
        <v>2020</v>
      </c>
      <c r="AB591" s="22">
        <f t="shared" si="53"/>
        <v>2020</v>
      </c>
      <c r="AC591" s="22">
        <f t="shared" si="54"/>
        <v>2020</v>
      </c>
      <c r="AD591" s="25" t="e">
        <f>AND(ROUND(O591,2)=O591,ROUND(P591,2)=P591,OR(AND(O591&lt;&gt;0,L591="п"),AND(P591&lt;&gt;0,L591="ф")),ЕФОРМУЛА(X591),ЕФОРМУЛА(Y591),ЕФОРМУЛА(Z591),ЕФОРМУЛА(AA591),ЕФОРМУЛА(AB591),ЕФОРМУЛА(AC591),NOT(ЕФОРМУЛА(O591)),NOT(ЕФОРМУЛА(P591)),M591&lt;&gt;0,N591&lt;&gt;0,OR(YEAR(M591=#REF!),YEAR(M591=#REF!),YEAR(M591=#REF!)),OR(YEAR(N591=#REF!),YEAR(N591=#REF!),YEAR(N591=#REF!)),OR(AND(A591="20. Выдача займов по договору № 1 (в кэш-пул ПАО «Газпром»)",H591="КЭШ-ПУЛ"),AND(A591&lt;&gt;"20. Выдача займов по договору № 1 (в кэш-пул ПАО «Газпром»)",H591&lt;&gt;"КЭШ-ПУЛ")))</f>
        <v>#REF!</v>
      </c>
    </row>
    <row r="592" spans="1:30" ht="15" customHeight="1" x14ac:dyDescent="0.2">
      <c r="A592" s="27" t="s">
        <v>142</v>
      </c>
      <c r="B592" s="27"/>
      <c r="C592" s="2" t="s">
        <v>19</v>
      </c>
      <c r="D592" s="6" t="s">
        <v>0</v>
      </c>
      <c r="E592" s="7" t="s">
        <v>2</v>
      </c>
      <c r="F592" s="8"/>
      <c r="G592" s="8"/>
      <c r="H592" s="8"/>
      <c r="I592" s="8"/>
      <c r="J592" s="8"/>
      <c r="K592" s="8"/>
      <c r="L592" s="8" t="s">
        <v>26</v>
      </c>
      <c r="M592" s="9">
        <v>44166</v>
      </c>
      <c r="N592" s="9">
        <v>44166</v>
      </c>
      <c r="O592" s="20">
        <v>300000</v>
      </c>
      <c r="P592" s="20"/>
      <c r="Q592" s="11"/>
      <c r="R592" s="11"/>
      <c r="S592" s="11"/>
      <c r="T592" s="11"/>
      <c r="U592" s="11"/>
      <c r="X592" s="22" t="e">
        <f>IF(B592="",VLOOKUP(A592,#REF!,2,FALSE),B592)</f>
        <v>#REF!</v>
      </c>
      <c r="Y592" s="22">
        <f t="shared" si="50"/>
        <v>12</v>
      </c>
      <c r="Z592" s="22">
        <f t="shared" si="51"/>
        <v>12</v>
      </c>
      <c r="AA592" s="22">
        <f t="shared" si="52"/>
        <v>2020</v>
      </c>
      <c r="AB592" s="22">
        <f t="shared" si="53"/>
        <v>2020</v>
      </c>
      <c r="AC592" s="22">
        <f t="shared" si="54"/>
        <v>2020</v>
      </c>
      <c r="AD592" s="25" t="e">
        <f>AND(ROUND(O592,2)=O592,ROUND(P592,2)=P592,OR(AND(O592&lt;&gt;0,L592="п"),AND(P592&lt;&gt;0,L592="ф")),ЕФОРМУЛА(X592),ЕФОРМУЛА(Y592),ЕФОРМУЛА(Z592),ЕФОРМУЛА(AA592),ЕФОРМУЛА(AB592),ЕФОРМУЛА(AC592),NOT(ЕФОРМУЛА(O592)),NOT(ЕФОРМУЛА(P592)),M592&lt;&gt;0,N592&lt;&gt;0,OR(YEAR(M592=#REF!),YEAR(M592=#REF!),YEAR(M592=#REF!)),OR(YEAR(N592=#REF!),YEAR(N592=#REF!),YEAR(N592=#REF!)),OR(AND(A592="20. Выдача займов по договору № 1 (в кэш-пул ПАО «Газпром»)",H592="КЭШ-ПУЛ"),AND(A592&lt;&gt;"20. Выдача займов по договору № 1 (в кэш-пул ПАО «Газпром»)",H592&lt;&gt;"КЭШ-ПУЛ")))</f>
        <v>#REF!</v>
      </c>
    </row>
    <row r="593" spans="1:30" ht="15" customHeight="1" x14ac:dyDescent="0.2">
      <c r="A593" s="27"/>
      <c r="B593" s="27" t="s">
        <v>10</v>
      </c>
      <c r="C593" s="2" t="s">
        <v>19</v>
      </c>
      <c r="D593" s="6" t="s">
        <v>3</v>
      </c>
      <c r="E593" s="7" t="s">
        <v>2</v>
      </c>
      <c r="F593" s="8"/>
      <c r="G593" s="8"/>
      <c r="H593" s="8"/>
      <c r="I593" s="8"/>
      <c r="J593" s="8"/>
      <c r="K593" s="8"/>
      <c r="L593" s="8" t="s">
        <v>26</v>
      </c>
      <c r="M593" s="9">
        <v>44166</v>
      </c>
      <c r="N593" s="9">
        <v>44166</v>
      </c>
      <c r="O593" s="20">
        <v>1270000</v>
      </c>
      <c r="P593" s="20"/>
      <c r="Q593" s="29"/>
      <c r="R593" s="12"/>
      <c r="S593" s="12"/>
      <c r="T593" s="12"/>
      <c r="U593" s="12"/>
      <c r="X593" s="22" t="str">
        <f>IF(B593="",VLOOKUP(A593,#REF!,2,FALSE),B593)</f>
        <v>13. Прочие расходы</v>
      </c>
      <c r="Y593" s="22">
        <f t="shared" si="50"/>
        <v>12</v>
      </c>
      <c r="Z593" s="22">
        <f t="shared" si="51"/>
        <v>12</v>
      </c>
      <c r="AA593" s="22">
        <f t="shared" si="52"/>
        <v>2020</v>
      </c>
      <c r="AB593" s="22">
        <f t="shared" si="53"/>
        <v>2020</v>
      </c>
      <c r="AC593" s="22">
        <f t="shared" si="54"/>
        <v>2020</v>
      </c>
      <c r="AD593" s="25" t="e">
        <f>AND(ROUND(O593,2)=O593,ROUND(P593,2)=P593,OR(AND(O593&lt;&gt;0,L593="п"),AND(P593&lt;&gt;0,L593="ф")),ЕФОРМУЛА(X593),ЕФОРМУЛА(Y593),ЕФОРМУЛА(Z593),ЕФОРМУЛА(AA593),ЕФОРМУЛА(AB593),ЕФОРМУЛА(AC593),NOT(ЕФОРМУЛА(O593)),NOT(ЕФОРМУЛА(P593)),M593&lt;&gt;0,N593&lt;&gt;0,OR(YEAR(M593=#REF!),YEAR(M593=#REF!),YEAR(M593=#REF!)),OR(YEAR(N593=#REF!),YEAR(N593=#REF!),YEAR(N593=#REF!)),OR(AND(A593="20. Выдача займов по договору № 1 (в кэш-пул ПАО «Газпром»)",H593="КЭШ-ПУЛ"),AND(A593&lt;&gt;"20. Выдача займов по договору № 1 (в кэш-пул ПАО «Газпром»)",H593&lt;&gt;"КЭШ-ПУЛ")))</f>
        <v>#REF!</v>
      </c>
    </row>
    <row r="594" spans="1:30" ht="12.6" customHeight="1" x14ac:dyDescent="0.2">
      <c r="A594" s="27" t="s">
        <v>16</v>
      </c>
      <c r="B594" s="27"/>
      <c r="C594" s="2" t="s">
        <v>20</v>
      </c>
      <c r="D594" s="6"/>
      <c r="E594" s="7" t="s">
        <v>2</v>
      </c>
      <c r="F594" s="8"/>
      <c r="G594" s="8"/>
      <c r="H594" s="8"/>
      <c r="I594" s="8"/>
      <c r="J594" s="8"/>
      <c r="K594" s="8"/>
      <c r="L594" s="8" t="s">
        <v>27</v>
      </c>
      <c r="M594" s="9">
        <v>44013</v>
      </c>
      <c r="N594" s="9">
        <v>44013</v>
      </c>
      <c r="O594" s="20"/>
      <c r="P594" s="20">
        <v>272360000</v>
      </c>
      <c r="Q594" s="11"/>
      <c r="R594" s="11"/>
      <c r="S594" s="11"/>
      <c r="T594" s="11"/>
      <c r="U594" s="11"/>
      <c r="X594" s="22" t="e">
        <f>IF(B594="",VLOOKUP(A594,#REF!,2,FALSE),B594)</f>
        <v>#REF!</v>
      </c>
      <c r="Y594" s="22">
        <f t="shared" si="50"/>
        <v>7</v>
      </c>
      <c r="Z594" s="22">
        <f t="shared" si="51"/>
        <v>7</v>
      </c>
      <c r="AA594" s="22">
        <f t="shared" si="52"/>
        <v>2020</v>
      </c>
      <c r="AB594" s="22">
        <f t="shared" si="53"/>
        <v>2020</v>
      </c>
      <c r="AC594" s="22">
        <f t="shared" si="54"/>
        <v>2020</v>
      </c>
      <c r="AD594" s="25" t="e">
        <f>AND(ROUND(O594,2)=O594,ROUND(P594,2)=P594,OR(AND(O594&lt;&gt;0,L594="п"),AND(P594&lt;&gt;0,L594="ф")),ЕФОРМУЛА(X594),ЕФОРМУЛА(Y594),ЕФОРМУЛА(Z594),ЕФОРМУЛА(AA594),ЕФОРМУЛА(AB594),ЕФОРМУЛА(AC594),NOT(ЕФОРМУЛА(O594)),NOT(ЕФОРМУЛА(P594)),M594&lt;&gt;0,N594&lt;&gt;0,OR(YEAR(M594=#REF!),YEAR(M594=#REF!),YEAR(M594=#REF!)),OR(YEAR(N594=#REF!),YEAR(N594=#REF!),YEAR(N594=#REF!)),OR(AND(A594="20. Выдача займов по договору № 1 (в кэш-пул ПАО «Газпром»)",H594="КЭШ-ПУЛ"),AND(A594&lt;&gt;"20. Выдача займов по договору № 1 (в кэш-пул ПАО «Газпром»)",H594&lt;&gt;"КЭШ-ПУЛ")))</f>
        <v>#REF!</v>
      </c>
    </row>
    <row r="595" spans="1:30" ht="12.6" customHeight="1" x14ac:dyDescent="0.2">
      <c r="A595" s="27" t="s">
        <v>60</v>
      </c>
      <c r="B595" s="27"/>
      <c r="C595" s="2" t="s">
        <v>20</v>
      </c>
      <c r="D595" s="6"/>
      <c r="E595" s="7" t="s">
        <v>2</v>
      </c>
      <c r="F595" s="8"/>
      <c r="G595" s="8"/>
      <c r="H595" s="8"/>
      <c r="I595" s="8"/>
      <c r="J595" s="8"/>
      <c r="K595" s="8"/>
      <c r="L595" s="8" t="s">
        <v>27</v>
      </c>
      <c r="M595" s="9">
        <v>44013</v>
      </c>
      <c r="N595" s="9">
        <v>44013</v>
      </c>
      <c r="O595" s="20"/>
      <c r="P595" s="20">
        <v>2440000</v>
      </c>
      <c r="Q595" s="11"/>
      <c r="R595" s="11"/>
      <c r="S595" s="11"/>
      <c r="T595" s="11"/>
      <c r="U595" s="11"/>
      <c r="X595" s="22" t="e">
        <f>IF(B595="",VLOOKUP(A595,#REF!,2,FALSE),B595)</f>
        <v>#REF!</v>
      </c>
      <c r="Y595" s="22">
        <f t="shared" si="50"/>
        <v>7</v>
      </c>
      <c r="Z595" s="22">
        <f t="shared" si="51"/>
        <v>7</v>
      </c>
      <c r="AA595" s="22">
        <f t="shared" si="52"/>
        <v>2020</v>
      </c>
      <c r="AB595" s="22">
        <f t="shared" si="53"/>
        <v>2020</v>
      </c>
      <c r="AC595" s="22">
        <f t="shared" si="54"/>
        <v>2020</v>
      </c>
      <c r="AD595" s="25" t="e">
        <f>AND(ROUND(O595,2)=O595,ROUND(P595,2)=P595,OR(AND(O595&lt;&gt;0,L595="п"),AND(P595&lt;&gt;0,L595="ф")),ЕФОРМУЛА(X595),ЕФОРМУЛА(Y595),ЕФОРМУЛА(Z595),ЕФОРМУЛА(AA595),ЕФОРМУЛА(AB595),ЕФОРМУЛА(AC595),NOT(ЕФОРМУЛА(O595)),NOT(ЕФОРМУЛА(P595)),M595&lt;&gt;0,N595&lt;&gt;0,OR(YEAR(M595=#REF!),YEAR(M595=#REF!),YEAR(M595=#REF!)),OR(YEAR(N595=#REF!),YEAR(N595=#REF!),YEAR(N595=#REF!)),OR(AND(A595="20. Выдача займов по договору № 1 (в кэш-пул ПАО «Газпром»)",H595="КЭШ-ПУЛ"),AND(A595&lt;&gt;"20. Выдача займов по договору № 1 (в кэш-пул ПАО «Газпром»)",H595&lt;&gt;"КЭШ-ПУЛ")))</f>
        <v>#REF!</v>
      </c>
    </row>
    <row r="596" spans="1:30" ht="12.6" customHeight="1" x14ac:dyDescent="0.2">
      <c r="A596" s="27"/>
      <c r="B596" s="27" t="s">
        <v>45</v>
      </c>
      <c r="C596" s="2" t="s">
        <v>20</v>
      </c>
      <c r="D596" s="6"/>
      <c r="E596" s="7" t="s">
        <v>2</v>
      </c>
      <c r="F596" s="8"/>
      <c r="G596" s="8"/>
      <c r="H596" s="8"/>
      <c r="I596" s="8"/>
      <c r="J596" s="8"/>
      <c r="K596" s="8"/>
      <c r="L596" s="8" t="s">
        <v>27</v>
      </c>
      <c r="M596" s="9">
        <v>44013</v>
      </c>
      <c r="N596" s="9">
        <v>44013</v>
      </c>
      <c r="O596" s="20"/>
      <c r="P596" s="20">
        <v>1570000</v>
      </c>
      <c r="Q596" s="12"/>
      <c r="R596" s="12"/>
      <c r="S596" s="12"/>
      <c r="T596" s="12"/>
      <c r="U596" s="12"/>
      <c r="X596" s="22" t="str">
        <f>IF(B596="",VLOOKUP(A596,#REF!,2,FALSE),B596)</f>
        <v>10.2. Услуги авиатранспорта</v>
      </c>
      <c r="Y596" s="22">
        <f t="shared" si="50"/>
        <v>7</v>
      </c>
      <c r="Z596" s="22">
        <f t="shared" si="51"/>
        <v>7</v>
      </c>
      <c r="AA596" s="22">
        <f t="shared" si="52"/>
        <v>2020</v>
      </c>
      <c r="AB596" s="22">
        <f t="shared" si="53"/>
        <v>2020</v>
      </c>
      <c r="AC596" s="22">
        <f t="shared" si="54"/>
        <v>2020</v>
      </c>
      <c r="AD596" s="25" t="e">
        <f>AND(ROUND(O596,2)=O596,ROUND(P596,2)=P596,OR(AND(O596&lt;&gt;0,L596="п"),AND(P596&lt;&gt;0,L596="ф")),ЕФОРМУЛА(X596),ЕФОРМУЛА(Y596),ЕФОРМУЛА(Z596),ЕФОРМУЛА(AA596),ЕФОРМУЛА(AB596),ЕФОРМУЛА(AC596),NOT(ЕФОРМУЛА(O596)),NOT(ЕФОРМУЛА(P596)),M596&lt;&gt;0,N596&lt;&gt;0,OR(YEAR(M596=#REF!),YEAR(M596=#REF!),YEAR(M596=#REF!)),OR(YEAR(N596=#REF!),YEAR(N596=#REF!),YEAR(N596=#REF!)),OR(AND(A596="20. Выдача займов по договору № 1 (в кэш-пул ПАО «Газпром»)",H596="КЭШ-ПУЛ"),AND(A596&lt;&gt;"20. Выдача займов по договору № 1 (в кэш-пул ПАО «Газпром»)",H596&lt;&gt;"КЭШ-ПУЛ")))</f>
        <v>#REF!</v>
      </c>
    </row>
    <row r="597" spans="1:30" ht="12.6" customHeight="1" x14ac:dyDescent="0.2">
      <c r="A597" s="27" t="s">
        <v>12</v>
      </c>
      <c r="B597" s="27"/>
      <c r="C597" s="2" t="s">
        <v>20</v>
      </c>
      <c r="D597" s="6"/>
      <c r="E597" s="7" t="s">
        <v>2</v>
      </c>
      <c r="F597" s="8"/>
      <c r="G597" s="8"/>
      <c r="H597" s="8"/>
      <c r="I597" s="8"/>
      <c r="J597" s="8"/>
      <c r="K597" s="8"/>
      <c r="L597" s="8" t="s">
        <v>27</v>
      </c>
      <c r="M597" s="9">
        <v>44013</v>
      </c>
      <c r="N597" s="9">
        <v>44013</v>
      </c>
      <c r="O597" s="20"/>
      <c r="P597" s="20">
        <v>371567000</v>
      </c>
      <c r="Q597" s="10"/>
      <c r="R597" s="10"/>
      <c r="S597" s="10"/>
      <c r="T597" s="10"/>
      <c r="U597" s="10"/>
      <c r="X597" s="22" t="e">
        <f>IF(B597="",VLOOKUP(A597,#REF!,2,FALSE),B597)</f>
        <v>#REF!</v>
      </c>
      <c r="Y597" s="22">
        <f t="shared" si="50"/>
        <v>7</v>
      </c>
      <c r="Z597" s="22">
        <f t="shared" si="51"/>
        <v>7</v>
      </c>
      <c r="AA597" s="22">
        <f t="shared" si="52"/>
        <v>2020</v>
      </c>
      <c r="AB597" s="22">
        <f t="shared" si="53"/>
        <v>2020</v>
      </c>
      <c r="AC597" s="22">
        <f t="shared" si="54"/>
        <v>2020</v>
      </c>
      <c r="AD597" s="25" t="e">
        <f>AND(ROUND(O597,2)=O597,ROUND(P597,2)=P597,OR(AND(O597&lt;&gt;0,L597="п"),AND(P597&lt;&gt;0,L597="ф")),ЕФОРМУЛА(X597),ЕФОРМУЛА(Y597),ЕФОРМУЛА(Z597),ЕФОРМУЛА(AA597),ЕФОРМУЛА(AB597),ЕФОРМУЛА(AC597),NOT(ЕФОРМУЛА(O597)),NOT(ЕФОРМУЛА(P597)),M597&lt;&gt;0,N597&lt;&gt;0,OR(YEAR(M597=#REF!),YEAR(M597=#REF!),YEAR(M597=#REF!)),OR(YEAR(N597=#REF!),YEAR(N597=#REF!),YEAR(N597=#REF!)),OR(AND(A597="20. Выдача займов по договору № 1 (в кэш-пул ПАО «Газпром»)",H597="КЭШ-ПУЛ"),AND(A597&lt;&gt;"20. Выдача займов по договору № 1 (в кэш-пул ПАО «Газпром»)",H597&lt;&gt;"КЭШ-ПУЛ")))</f>
        <v>#REF!</v>
      </c>
    </row>
    <row r="598" spans="1:30" ht="12.6" customHeight="1" x14ac:dyDescent="0.2">
      <c r="A598" s="27" t="s">
        <v>63</v>
      </c>
      <c r="B598" s="27"/>
      <c r="C598" s="2" t="s">
        <v>20</v>
      </c>
      <c r="D598" s="6"/>
      <c r="E598" s="7" t="s">
        <v>2</v>
      </c>
      <c r="F598" s="8"/>
      <c r="G598" s="8"/>
      <c r="H598" s="8"/>
      <c r="I598" s="8"/>
      <c r="J598" s="8"/>
      <c r="K598" s="8"/>
      <c r="L598" s="8" t="s">
        <v>27</v>
      </c>
      <c r="M598" s="9">
        <v>44013</v>
      </c>
      <c r="N598" s="9">
        <v>44013</v>
      </c>
      <c r="O598" s="20"/>
      <c r="P598" s="20">
        <v>92090000</v>
      </c>
      <c r="Q598" s="10"/>
      <c r="R598" s="10"/>
      <c r="S598" s="10"/>
      <c r="T598" s="10"/>
      <c r="U598" s="10"/>
      <c r="X598" s="22" t="e">
        <f>IF(B598="",VLOOKUP(A598,#REF!,2,FALSE),B598)</f>
        <v>#REF!</v>
      </c>
      <c r="Y598" s="22">
        <f t="shared" si="50"/>
        <v>7</v>
      </c>
      <c r="Z598" s="22">
        <f t="shared" si="51"/>
        <v>7</v>
      </c>
      <c r="AA598" s="22">
        <f t="shared" si="52"/>
        <v>2020</v>
      </c>
      <c r="AB598" s="22">
        <f t="shared" si="53"/>
        <v>2020</v>
      </c>
      <c r="AC598" s="22">
        <f t="shared" si="54"/>
        <v>2020</v>
      </c>
      <c r="AD598" s="25" t="e">
        <f>AND(ROUND(O598,2)=O598,ROUND(P598,2)=P598,OR(AND(O598&lt;&gt;0,L598="п"),AND(P598&lt;&gt;0,L598="ф")),ЕФОРМУЛА(X598),ЕФОРМУЛА(Y598),ЕФОРМУЛА(Z598),ЕФОРМУЛА(AA598),ЕФОРМУЛА(AB598),ЕФОРМУЛА(AC598),NOT(ЕФОРМУЛА(O598)),NOT(ЕФОРМУЛА(P598)),M598&lt;&gt;0,N598&lt;&gt;0,OR(YEAR(M598=#REF!),YEAR(M598=#REF!),YEAR(M598=#REF!)),OR(YEAR(N598=#REF!),YEAR(N598=#REF!),YEAR(N598=#REF!)),OR(AND(A598="20. Выдача займов по договору № 1 (в кэш-пул ПАО «Газпром»)",H598="КЭШ-ПУЛ"),AND(A598&lt;&gt;"20. Выдача займов по договору № 1 (в кэш-пул ПАО «Газпром»)",H598&lt;&gt;"КЭШ-ПУЛ")))</f>
        <v>#REF!</v>
      </c>
    </row>
    <row r="599" spans="1:30" ht="12.6" customHeight="1" x14ac:dyDescent="0.2">
      <c r="A599" s="27"/>
      <c r="B599" s="27" t="s">
        <v>44</v>
      </c>
      <c r="C599" s="2" t="s">
        <v>20</v>
      </c>
      <c r="D599" s="6"/>
      <c r="E599" s="7" t="s">
        <v>2</v>
      </c>
      <c r="F599" s="8"/>
      <c r="G599" s="8"/>
      <c r="H599" s="8"/>
      <c r="I599" s="8"/>
      <c r="J599" s="8"/>
      <c r="K599" s="8"/>
      <c r="L599" s="8" t="s">
        <v>27</v>
      </c>
      <c r="M599" s="9">
        <v>44013</v>
      </c>
      <c r="N599" s="9">
        <v>44013</v>
      </c>
      <c r="O599" s="20"/>
      <c r="P599" s="20">
        <v>1484000</v>
      </c>
      <c r="Q599" s="12"/>
      <c r="R599" s="12"/>
      <c r="S599" s="12"/>
      <c r="T599" s="12"/>
      <c r="U599" s="12"/>
      <c r="X599" s="22" t="str">
        <f>IF(B599="",VLOOKUP(A599,#REF!,2,FALSE),B599)</f>
        <v>10.1. Услуги автотранспорта</v>
      </c>
      <c r="Y599" s="22">
        <f t="shared" si="50"/>
        <v>7</v>
      </c>
      <c r="Z599" s="22">
        <f t="shared" si="51"/>
        <v>7</v>
      </c>
      <c r="AA599" s="22">
        <f t="shared" si="52"/>
        <v>2020</v>
      </c>
      <c r="AB599" s="22">
        <f t="shared" si="53"/>
        <v>2020</v>
      </c>
      <c r="AC599" s="22">
        <f t="shared" si="54"/>
        <v>2020</v>
      </c>
      <c r="AD599" s="25" t="e">
        <f>AND(ROUND(O599,2)=O599,ROUND(P599,2)=P599,OR(AND(O599&lt;&gt;0,L599="п"),AND(P599&lt;&gt;0,L599="ф")),ЕФОРМУЛА(X599),ЕФОРМУЛА(Y599),ЕФОРМУЛА(Z599),ЕФОРМУЛА(AA599),ЕФОРМУЛА(AB599),ЕФОРМУЛА(AC599),NOT(ЕФОРМУЛА(O599)),NOT(ЕФОРМУЛА(P599)),M599&lt;&gt;0,N599&lt;&gt;0,OR(YEAR(M599=#REF!),YEAR(M599=#REF!),YEAR(M599=#REF!)),OR(YEAR(N599=#REF!),YEAR(N599=#REF!),YEAR(N599=#REF!)),OR(AND(A599="20. Выдача займов по договору № 1 (в кэш-пул ПАО «Газпром»)",H599="КЭШ-ПУЛ"),AND(A599&lt;&gt;"20. Выдача займов по договору № 1 (в кэш-пул ПАО «Газпром»)",H599&lt;&gt;"КЭШ-ПУЛ")))</f>
        <v>#REF!</v>
      </c>
    </row>
    <row r="600" spans="1:30" ht="12.6" customHeight="1" x14ac:dyDescent="0.2">
      <c r="A600" s="33" t="s">
        <v>40</v>
      </c>
      <c r="B600" s="27" t="s">
        <v>13</v>
      </c>
      <c r="C600" s="2" t="s">
        <v>20</v>
      </c>
      <c r="D600" s="6"/>
      <c r="E600" s="7" t="s">
        <v>2</v>
      </c>
      <c r="F600" s="8"/>
      <c r="G600" s="8"/>
      <c r="H600" s="8"/>
      <c r="I600" s="8"/>
      <c r="J600" s="8"/>
      <c r="K600" s="8"/>
      <c r="L600" s="8" t="s">
        <v>27</v>
      </c>
      <c r="M600" s="9">
        <v>44013</v>
      </c>
      <c r="N600" s="9">
        <v>44013</v>
      </c>
      <c r="O600" s="20"/>
      <c r="P600" s="20">
        <v>103925000</v>
      </c>
      <c r="Q600" s="12" t="s">
        <v>137</v>
      </c>
      <c r="R600" s="12"/>
      <c r="S600" s="12"/>
      <c r="T600" s="12"/>
      <c r="U600" s="12"/>
      <c r="X600" s="22" t="str">
        <f>IF(B600="",VLOOKUP(A600,#REF!,2,FALSE),B600)</f>
        <v>04. Капремонт внешними подрядчиками</v>
      </c>
      <c r="Y600" s="22">
        <f t="shared" si="50"/>
        <v>7</v>
      </c>
      <c r="Z600" s="22">
        <f t="shared" si="51"/>
        <v>7</v>
      </c>
      <c r="AA600" s="22">
        <f t="shared" si="52"/>
        <v>2020</v>
      </c>
      <c r="AB600" s="22">
        <f t="shared" si="53"/>
        <v>2020</v>
      </c>
      <c r="AC600" s="22">
        <f t="shared" si="54"/>
        <v>2020</v>
      </c>
      <c r="AD600" s="25" t="e">
        <f>AND(ROUND(O600,2)=O600,ROUND(P600,2)=P600,OR(AND(O600&lt;&gt;0,L600="п"),AND(P600&lt;&gt;0,L600="ф")),ЕФОРМУЛА(X600),ЕФОРМУЛА(Y600),ЕФОРМУЛА(Z600),ЕФОРМУЛА(AA600),ЕФОРМУЛА(AB600),ЕФОРМУЛА(AC600),NOT(ЕФОРМУЛА(O600)),NOT(ЕФОРМУЛА(P600)),M600&lt;&gt;0,N600&lt;&gt;0,OR(YEAR(M600=#REF!),YEAR(M600=#REF!),YEAR(M600=#REF!)),OR(YEAR(N600=#REF!),YEAR(N600=#REF!),YEAR(N600=#REF!)),OR(AND(A600="20. Выдача займов по договору № 1 (в кэш-пул ПАО «Газпром»)",H600="КЭШ-ПУЛ"),AND(A600&lt;&gt;"20. Выдача займов по договору № 1 (в кэш-пул ПАО «Газпром»)",H600&lt;&gt;"КЭШ-ПУЛ")))</f>
        <v>#REF!</v>
      </c>
    </row>
    <row r="601" spans="1:30" ht="12.6" customHeight="1" x14ac:dyDescent="0.2">
      <c r="A601" s="8" t="s">
        <v>59</v>
      </c>
      <c r="B601" s="8"/>
      <c r="C601" s="2" t="s">
        <v>20</v>
      </c>
      <c r="D601" s="6"/>
      <c r="E601" s="7" t="s">
        <v>2</v>
      </c>
      <c r="F601" s="8"/>
      <c r="G601" s="8"/>
      <c r="H601" s="8"/>
      <c r="I601" s="8"/>
      <c r="J601" s="8"/>
      <c r="K601" s="8"/>
      <c r="L601" s="8" t="s">
        <v>27</v>
      </c>
      <c r="M601" s="9">
        <v>44013</v>
      </c>
      <c r="N601" s="9">
        <v>44013</v>
      </c>
      <c r="O601" s="20"/>
      <c r="P601" s="20">
        <v>220782000</v>
      </c>
      <c r="Q601" s="11"/>
      <c r="R601" s="11"/>
      <c r="S601" s="11"/>
      <c r="T601" s="11"/>
      <c r="U601" s="11"/>
      <c r="X601" s="22" t="e">
        <f>IF(B601="",VLOOKUP(A601,#REF!,2,FALSE),B601)</f>
        <v>#REF!</v>
      </c>
      <c r="Y601" s="22">
        <f t="shared" si="50"/>
        <v>7</v>
      </c>
      <c r="Z601" s="22">
        <f t="shared" si="51"/>
        <v>7</v>
      </c>
      <c r="AA601" s="22">
        <f t="shared" si="52"/>
        <v>2020</v>
      </c>
      <c r="AB601" s="22">
        <f t="shared" si="53"/>
        <v>2020</v>
      </c>
      <c r="AC601" s="22">
        <f t="shared" si="54"/>
        <v>2020</v>
      </c>
      <c r="AD601" s="25" t="e">
        <f>AND(ROUND(O601,2)=O601,ROUND(P601,2)=P601,OR(AND(O601&lt;&gt;0,L601="п"),AND(P601&lt;&gt;0,L601="ф")),ЕФОРМУЛА(X601),ЕФОРМУЛА(Y601),ЕФОРМУЛА(Z601),ЕФОРМУЛА(AA601),ЕФОРМУЛА(AB601),ЕФОРМУЛА(AC601),NOT(ЕФОРМУЛА(O601)),NOT(ЕФОРМУЛА(P601)),M601&lt;&gt;0,N601&lt;&gt;0,OR(YEAR(M601=#REF!),YEAR(M601=#REF!),YEAR(M601=#REF!)),OR(YEAR(N601=#REF!),YEAR(N601=#REF!),YEAR(N601=#REF!)),OR(AND(A601="20. Выдача займов по договору № 1 (в кэш-пул ПАО «Газпром»)",H601="КЭШ-ПУЛ"),AND(A601&lt;&gt;"20. Выдача займов по договору № 1 (в кэш-пул ПАО «Газпром»)",H601&lt;&gt;"КЭШ-ПУЛ")))</f>
        <v>#REF!</v>
      </c>
    </row>
    <row r="602" spans="1:30" ht="13.5" customHeight="1" x14ac:dyDescent="0.2">
      <c r="A602" s="8" t="s">
        <v>17</v>
      </c>
      <c r="B602" s="8"/>
      <c r="C602" s="2" t="s">
        <v>20</v>
      </c>
      <c r="D602" s="6"/>
      <c r="E602" s="7" t="s">
        <v>2</v>
      </c>
      <c r="F602" s="8"/>
      <c r="G602" s="8"/>
      <c r="H602" s="8"/>
      <c r="I602" s="8"/>
      <c r="J602" s="8"/>
      <c r="K602" s="8"/>
      <c r="L602" s="8" t="s">
        <v>27</v>
      </c>
      <c r="M602" s="9">
        <v>44013</v>
      </c>
      <c r="N602" s="9">
        <v>44013</v>
      </c>
      <c r="O602" s="20"/>
      <c r="P602" s="20">
        <v>856000</v>
      </c>
      <c r="Q602" s="11"/>
      <c r="R602" s="11"/>
      <c r="S602" s="11"/>
      <c r="T602" s="11"/>
      <c r="U602" s="11"/>
      <c r="X602" s="22" t="e">
        <f>IF(B602="",VLOOKUP(A602,#REF!,2,FALSE),B602)</f>
        <v>#REF!</v>
      </c>
      <c r="Y602" s="22">
        <f t="shared" si="50"/>
        <v>7</v>
      </c>
      <c r="Z602" s="22">
        <f t="shared" si="51"/>
        <v>7</v>
      </c>
      <c r="AA602" s="22">
        <f t="shared" si="52"/>
        <v>2020</v>
      </c>
      <c r="AB602" s="22">
        <f t="shared" si="53"/>
        <v>2020</v>
      </c>
      <c r="AC602" s="22">
        <f t="shared" si="54"/>
        <v>2020</v>
      </c>
      <c r="AD602" s="25" t="e">
        <f>AND(ROUND(O602,2)=O602,ROUND(P602,2)=P602,OR(AND(O602&lt;&gt;0,L602="п"),AND(P602&lt;&gt;0,L602="ф")),ЕФОРМУЛА(X602),ЕФОРМУЛА(Y602),ЕФОРМУЛА(Z602),ЕФОРМУЛА(AA602),ЕФОРМУЛА(AB602),ЕФОРМУЛА(AC602),NOT(ЕФОРМУЛА(O602)),NOT(ЕФОРМУЛА(P602)),M602&lt;&gt;0,N602&lt;&gt;0,OR(YEAR(M602=#REF!),YEAR(M602=#REF!),YEAR(M602=#REF!)),OR(YEAR(N602=#REF!),YEAR(N602=#REF!),YEAR(N602=#REF!)),OR(AND(A602="20. Выдача займов по договору № 1 (в кэш-пул ПАО «Газпром»)",H602="КЭШ-ПУЛ"),AND(A602&lt;&gt;"20. Выдача займов по договору № 1 (в кэш-пул ПАО «Газпром»)",H602&lt;&gt;"КЭШ-ПУЛ")))</f>
        <v>#REF!</v>
      </c>
    </row>
    <row r="603" spans="1:30" ht="12.6" customHeight="1" x14ac:dyDescent="0.2">
      <c r="A603" s="8" t="s">
        <v>8</v>
      </c>
      <c r="B603" s="8"/>
      <c r="C603" s="2" t="s">
        <v>20</v>
      </c>
      <c r="D603" s="6"/>
      <c r="E603" s="7" t="s">
        <v>2</v>
      </c>
      <c r="F603" s="8"/>
      <c r="G603" s="8"/>
      <c r="H603" s="8"/>
      <c r="I603" s="8"/>
      <c r="J603" s="8"/>
      <c r="K603" s="8"/>
      <c r="L603" s="8" t="s">
        <v>27</v>
      </c>
      <c r="M603" s="9">
        <v>44013</v>
      </c>
      <c r="N603" s="9">
        <v>44013</v>
      </c>
      <c r="O603" s="20"/>
      <c r="P603" s="20">
        <v>1397000</v>
      </c>
      <c r="Q603" s="11"/>
      <c r="R603" s="11"/>
      <c r="S603" s="11"/>
      <c r="T603" s="11"/>
      <c r="U603" s="11"/>
      <c r="X603" s="22" t="e">
        <f>IF(B603="",VLOOKUP(A603,#REF!,2,FALSE),B603)</f>
        <v>#REF!</v>
      </c>
      <c r="Y603" s="22">
        <f t="shared" si="50"/>
        <v>7</v>
      </c>
      <c r="Z603" s="22">
        <f t="shared" si="51"/>
        <v>7</v>
      </c>
      <c r="AA603" s="22">
        <f t="shared" si="52"/>
        <v>2020</v>
      </c>
      <c r="AB603" s="22">
        <f t="shared" si="53"/>
        <v>2020</v>
      </c>
      <c r="AC603" s="22">
        <f t="shared" si="54"/>
        <v>2020</v>
      </c>
      <c r="AD603" s="25" t="e">
        <f>AND(ROUND(O603,2)=O603,ROUND(P603,2)=P603,OR(AND(O603&lt;&gt;0,L603="п"),AND(P603&lt;&gt;0,L603="ф")),ЕФОРМУЛА(X603),ЕФОРМУЛА(Y603),ЕФОРМУЛА(Z603),ЕФОРМУЛА(AA603),ЕФОРМУЛА(AB603),ЕФОРМУЛА(AC603),NOT(ЕФОРМУЛА(O603)),NOT(ЕФОРМУЛА(P603)),M603&lt;&gt;0,N603&lt;&gt;0,OR(YEAR(M603=#REF!),YEAR(M603=#REF!),YEAR(M603=#REF!)),OR(YEAR(N603=#REF!),YEAR(N603=#REF!),YEAR(N603=#REF!)),OR(AND(A603="20. Выдача займов по договору № 1 (в кэш-пул ПАО «Газпром»)",H603="КЭШ-ПУЛ"),AND(A603&lt;&gt;"20. Выдача займов по договору № 1 (в кэш-пул ПАО «Газпром»)",H603&lt;&gt;"КЭШ-ПУЛ")))</f>
        <v>#REF!</v>
      </c>
    </row>
    <row r="604" spans="1:30" ht="12.6" customHeight="1" x14ac:dyDescent="0.2">
      <c r="A604" s="8" t="s">
        <v>42</v>
      </c>
      <c r="B604" s="8"/>
      <c r="C604" s="2" t="s">
        <v>20</v>
      </c>
      <c r="D604" s="6"/>
      <c r="E604" s="7" t="s">
        <v>2</v>
      </c>
      <c r="F604" s="8"/>
      <c r="G604" s="8"/>
      <c r="H604" s="8"/>
      <c r="I604" s="8"/>
      <c r="J604" s="8"/>
      <c r="K604" s="8"/>
      <c r="L604" s="8" t="s">
        <v>27</v>
      </c>
      <c r="M604" s="9">
        <v>44013</v>
      </c>
      <c r="N604" s="9">
        <v>44013</v>
      </c>
      <c r="O604" s="20"/>
      <c r="P604" s="20">
        <v>11857000</v>
      </c>
      <c r="Q604" s="11"/>
      <c r="R604" s="11"/>
      <c r="S604" s="11"/>
      <c r="T604" s="11"/>
      <c r="U604" s="11"/>
      <c r="X604" s="22" t="e">
        <f>IF(B604="",VLOOKUP(A604,#REF!,2,FALSE),B604)</f>
        <v>#REF!</v>
      </c>
      <c r="Y604" s="22">
        <f t="shared" si="50"/>
        <v>7</v>
      </c>
      <c r="Z604" s="22">
        <f t="shared" si="51"/>
        <v>7</v>
      </c>
      <c r="AA604" s="22">
        <f t="shared" si="52"/>
        <v>2020</v>
      </c>
      <c r="AB604" s="22">
        <f t="shared" si="53"/>
        <v>2020</v>
      </c>
      <c r="AC604" s="22">
        <f t="shared" si="54"/>
        <v>2020</v>
      </c>
      <c r="AD604" s="25" t="e">
        <f>AND(ROUND(O604,2)=O604,ROUND(P604,2)=P604,OR(AND(O604&lt;&gt;0,L604="п"),AND(P604&lt;&gt;0,L604="ф")),ЕФОРМУЛА(X604),ЕФОРМУЛА(Y604),ЕФОРМУЛА(Z604),ЕФОРМУЛА(AA604),ЕФОРМУЛА(AB604),ЕФОРМУЛА(AC604),NOT(ЕФОРМУЛА(O604)),NOT(ЕФОРМУЛА(P604)),M604&lt;&gt;0,N604&lt;&gt;0,OR(YEAR(M604=#REF!),YEAR(M604=#REF!),YEAR(M604=#REF!)),OR(YEAR(N604=#REF!),YEAR(N604=#REF!),YEAR(N604=#REF!)),OR(AND(A604="20. Выдача займов по договору № 1 (в кэш-пул ПАО «Газпром»)",H604="КЭШ-ПУЛ"),AND(A604&lt;&gt;"20. Выдача займов по договору № 1 (в кэш-пул ПАО «Газпром»)",H604&lt;&gt;"КЭШ-ПУЛ")))</f>
        <v>#REF!</v>
      </c>
    </row>
    <row r="605" spans="1:30" ht="12.6" customHeight="1" x14ac:dyDescent="0.2">
      <c r="A605" s="8" t="s">
        <v>41</v>
      </c>
      <c r="B605" s="8"/>
      <c r="C605" s="2" t="s">
        <v>20</v>
      </c>
      <c r="D605" s="6"/>
      <c r="E605" s="7" t="s">
        <v>2</v>
      </c>
      <c r="F605" s="8"/>
      <c r="G605" s="8"/>
      <c r="H605" s="8"/>
      <c r="I605" s="8"/>
      <c r="J605" s="8"/>
      <c r="K605" s="8"/>
      <c r="L605" s="8" t="s">
        <v>27</v>
      </c>
      <c r="M605" s="9">
        <v>44013</v>
      </c>
      <c r="N605" s="9">
        <v>44013</v>
      </c>
      <c r="O605" s="20"/>
      <c r="P605" s="20">
        <v>30931000</v>
      </c>
      <c r="Q605" s="11"/>
      <c r="R605" s="11"/>
      <c r="S605" s="11"/>
      <c r="T605" s="11"/>
      <c r="U605" s="11"/>
      <c r="X605" s="22" t="e">
        <f>IF(B605="",VLOOKUP(A605,#REF!,2,FALSE),B605)</f>
        <v>#REF!</v>
      </c>
      <c r="Y605" s="22">
        <f t="shared" si="50"/>
        <v>7</v>
      </c>
      <c r="Z605" s="22">
        <f t="shared" si="51"/>
        <v>7</v>
      </c>
      <c r="AA605" s="22">
        <f t="shared" si="52"/>
        <v>2020</v>
      </c>
      <c r="AB605" s="22">
        <f t="shared" si="53"/>
        <v>2020</v>
      </c>
      <c r="AC605" s="22">
        <f t="shared" si="54"/>
        <v>2020</v>
      </c>
      <c r="AD605" s="25" t="e">
        <f>AND(ROUND(O605,2)=O605,ROUND(P605,2)=P605,OR(AND(O605&lt;&gt;0,L605="п"),AND(P605&lt;&gt;0,L605="ф")),ЕФОРМУЛА(X605),ЕФОРМУЛА(Y605),ЕФОРМУЛА(Z605),ЕФОРМУЛА(AA605),ЕФОРМУЛА(AB605),ЕФОРМУЛА(AC605),NOT(ЕФОРМУЛА(O605)),NOT(ЕФОРМУЛА(P605)),M605&lt;&gt;0,N605&lt;&gt;0,OR(YEAR(M605=#REF!),YEAR(M605=#REF!),YEAR(M605=#REF!)),OR(YEAR(N605=#REF!),YEAR(N605=#REF!),YEAR(N605=#REF!)),OR(AND(A605="20. Выдача займов по договору № 1 (в кэш-пул ПАО «Газпром»)",H605="КЭШ-ПУЛ"),AND(A605&lt;&gt;"20. Выдача займов по договору № 1 (в кэш-пул ПАО «Газпром»)",H605&lt;&gt;"КЭШ-ПУЛ")))</f>
        <v>#REF!</v>
      </c>
    </row>
    <row r="606" spans="1:30" ht="15" customHeight="1" x14ac:dyDescent="0.2">
      <c r="A606" s="27" t="s">
        <v>15</v>
      </c>
      <c r="B606" s="27"/>
      <c r="C606" s="2" t="s">
        <v>20</v>
      </c>
      <c r="D606" s="6"/>
      <c r="E606" s="7" t="s">
        <v>2</v>
      </c>
      <c r="F606" s="8"/>
      <c r="G606" s="8"/>
      <c r="H606" s="8"/>
      <c r="I606" s="8"/>
      <c r="J606" s="8"/>
      <c r="K606" s="8"/>
      <c r="L606" s="8" t="s">
        <v>27</v>
      </c>
      <c r="M606" s="9">
        <v>44013</v>
      </c>
      <c r="N606" s="9">
        <v>44013</v>
      </c>
      <c r="O606" s="20"/>
      <c r="P606" s="20">
        <v>140343000</v>
      </c>
      <c r="Q606" s="11"/>
      <c r="R606" s="11"/>
      <c r="S606" s="11"/>
      <c r="T606" s="11"/>
      <c r="U606" s="11"/>
      <c r="X606" s="22" t="e">
        <f>IF(B606="",VLOOKUP(A606,#REF!,2,FALSE),B606)</f>
        <v>#REF!</v>
      </c>
      <c r="Y606" s="22">
        <f t="shared" si="50"/>
        <v>7</v>
      </c>
      <c r="Z606" s="22">
        <f t="shared" si="51"/>
        <v>7</v>
      </c>
      <c r="AA606" s="22">
        <f t="shared" si="52"/>
        <v>2020</v>
      </c>
      <c r="AB606" s="22">
        <f t="shared" si="53"/>
        <v>2020</v>
      </c>
      <c r="AC606" s="22">
        <f t="shared" si="54"/>
        <v>2020</v>
      </c>
      <c r="AD606" s="25" t="e">
        <f>AND(ROUND(O606,2)=O606,ROUND(P606,2)=P606,OR(AND(O606&lt;&gt;0,L606="п"),AND(P606&lt;&gt;0,L606="ф")),ЕФОРМУЛА(X606),ЕФОРМУЛА(Y606),ЕФОРМУЛА(Z606),ЕФОРМУЛА(AA606),ЕФОРМУЛА(AB606),ЕФОРМУЛА(AC606),NOT(ЕФОРМУЛА(O606)),NOT(ЕФОРМУЛА(P606)),M606&lt;&gt;0,N606&lt;&gt;0,OR(YEAR(M606=#REF!),YEAR(M606=#REF!),YEAR(M606=#REF!)),OR(YEAR(N606=#REF!),YEAR(N606=#REF!),YEAR(N606=#REF!)),OR(AND(A606="20. Выдача займов по договору № 1 (в кэш-пул ПАО «Газпром»)",H606="КЭШ-ПУЛ"),AND(A606&lt;&gt;"20. Выдача займов по договору № 1 (в кэш-пул ПАО «Газпром»)",H606&lt;&gt;"КЭШ-ПУЛ")))</f>
        <v>#REF!</v>
      </c>
    </row>
    <row r="607" spans="1:30" ht="12.75" customHeight="1" x14ac:dyDescent="0.2">
      <c r="A607" s="2" t="s">
        <v>50</v>
      </c>
      <c r="C607" s="2" t="s">
        <v>20</v>
      </c>
      <c r="E607" s="7" t="s">
        <v>2</v>
      </c>
      <c r="L607" s="8" t="s">
        <v>26</v>
      </c>
      <c r="M607" s="9">
        <v>44013</v>
      </c>
      <c r="N607" s="9">
        <v>44013</v>
      </c>
      <c r="O607" s="21">
        <v>198000</v>
      </c>
      <c r="X607" s="22" t="e">
        <f>IF(B607="",VLOOKUP(A607,#REF!,2,FALSE),B607)</f>
        <v>#REF!</v>
      </c>
      <c r="Y607" s="22">
        <f t="shared" si="50"/>
        <v>7</v>
      </c>
      <c r="Z607" s="22">
        <f t="shared" si="51"/>
        <v>7</v>
      </c>
      <c r="AA607" s="22">
        <f t="shared" si="52"/>
        <v>2020</v>
      </c>
      <c r="AB607" s="22">
        <f t="shared" si="53"/>
        <v>2020</v>
      </c>
      <c r="AC607" s="22">
        <f t="shared" si="54"/>
        <v>2020</v>
      </c>
      <c r="AD607" s="25" t="e">
        <f>AND(ROUND(O607,2)=O607,ROUND(P607,2)=P607,OR(AND(O607&lt;&gt;0,L607="п"),AND(P607&lt;&gt;0,L607="ф")),ЕФОРМУЛА(X607),ЕФОРМУЛА(Y607),ЕФОРМУЛА(Z607),ЕФОРМУЛА(AA607),ЕФОРМУЛА(AB607),ЕФОРМУЛА(AC607),NOT(ЕФОРМУЛА(O607)),NOT(ЕФОРМУЛА(P607)),M607&lt;&gt;0,N607&lt;&gt;0,OR(YEAR(M607=#REF!),YEAR(M607=#REF!),YEAR(M607=#REF!)),OR(YEAR(N607=#REF!),YEAR(N607=#REF!),YEAR(N607=#REF!)),OR(AND(A607="20. Выдача займов по договору № 1 (в кэш-пул ПАО «Газпром»)",H607="КЭШ-ПУЛ"),AND(A607&lt;&gt;"20. Выдача займов по договору № 1 (в кэш-пул ПАО «Газпром»)",H607&lt;&gt;"КЭШ-ПУЛ")))</f>
        <v>#REF!</v>
      </c>
    </row>
    <row r="608" spans="1:30" ht="13.5" customHeight="1" x14ac:dyDescent="0.2">
      <c r="A608" s="2" t="s">
        <v>50</v>
      </c>
      <c r="C608" s="2" t="s">
        <v>20</v>
      </c>
      <c r="E608" s="7" t="s">
        <v>2</v>
      </c>
      <c r="L608" s="8" t="s">
        <v>27</v>
      </c>
      <c r="M608" s="9">
        <v>44013</v>
      </c>
      <c r="N608" s="9">
        <v>44013</v>
      </c>
      <c r="P608" s="21">
        <v>1317000</v>
      </c>
      <c r="X608" s="22" t="e">
        <f>IF(B608="",VLOOKUP(A608,#REF!,2,FALSE),B608)</f>
        <v>#REF!</v>
      </c>
      <c r="Y608" s="22">
        <f t="shared" si="50"/>
        <v>7</v>
      </c>
      <c r="Z608" s="22">
        <f t="shared" si="51"/>
        <v>7</v>
      </c>
      <c r="AA608" s="22">
        <f t="shared" si="52"/>
        <v>2020</v>
      </c>
      <c r="AB608" s="22">
        <f t="shared" si="53"/>
        <v>2020</v>
      </c>
      <c r="AC608" s="22">
        <f t="shared" si="54"/>
        <v>2020</v>
      </c>
      <c r="AD608" s="25" t="e">
        <f>AND(ROUND(O608,2)=O608,ROUND(P608,2)=P608,OR(AND(O608&lt;&gt;0,L608="п"),AND(P608&lt;&gt;0,L608="ф")),ЕФОРМУЛА(X608),ЕФОРМУЛА(Y608),ЕФОРМУЛА(Z608),ЕФОРМУЛА(AA608),ЕФОРМУЛА(AB608),ЕФОРМУЛА(AC608),NOT(ЕФОРМУЛА(O608)),NOT(ЕФОРМУЛА(P608)),M608&lt;&gt;0,N608&lt;&gt;0,OR(YEAR(M608=#REF!),YEAR(M608=#REF!),YEAR(M608=#REF!)),OR(YEAR(N608=#REF!),YEAR(N608=#REF!),YEAR(N608=#REF!)),OR(AND(A608="20. Выдача займов по договору № 1 (в кэш-пул ПАО «Газпром»)",H608="КЭШ-ПУЛ"),AND(A608&lt;&gt;"20. Выдача займов по договору № 1 (в кэш-пул ПАО «Газпром»)",H608&lt;&gt;"КЭШ-ПУЛ")))</f>
        <v>#REF!</v>
      </c>
    </row>
    <row r="609" spans="1:30" ht="12.75" customHeight="1" x14ac:dyDescent="0.2">
      <c r="A609" s="2" t="s">
        <v>52</v>
      </c>
      <c r="C609" s="2" t="s">
        <v>20</v>
      </c>
      <c r="E609" s="7" t="s">
        <v>2</v>
      </c>
      <c r="L609" s="8" t="s">
        <v>26</v>
      </c>
      <c r="M609" s="9">
        <v>44013</v>
      </c>
      <c r="N609" s="9">
        <v>44013</v>
      </c>
      <c r="O609" s="21">
        <v>44061000</v>
      </c>
      <c r="Q609" s="13" t="s">
        <v>138</v>
      </c>
      <c r="X609" s="22" t="e">
        <f>IF(B609="",VLOOKUP(A609,#REF!,2,FALSE),B609)</f>
        <v>#REF!</v>
      </c>
      <c r="Y609" s="22">
        <f t="shared" si="50"/>
        <v>7</v>
      </c>
      <c r="Z609" s="22">
        <f t="shared" si="51"/>
        <v>7</v>
      </c>
      <c r="AA609" s="22">
        <f t="shared" si="52"/>
        <v>2020</v>
      </c>
      <c r="AB609" s="22">
        <f t="shared" si="53"/>
        <v>2020</v>
      </c>
      <c r="AC609" s="22">
        <f t="shared" si="54"/>
        <v>2020</v>
      </c>
      <c r="AD609" s="25" t="e">
        <f>AND(ROUND(O609,2)=O609,ROUND(P609,2)=P609,OR(AND(O609&lt;&gt;0,L609="п"),AND(P609&lt;&gt;0,L609="ф")),ЕФОРМУЛА(X609),ЕФОРМУЛА(Y609),ЕФОРМУЛА(Z609),ЕФОРМУЛА(AA609),ЕФОРМУЛА(AB609),ЕФОРМУЛА(AC609),NOT(ЕФОРМУЛА(O609)),NOT(ЕФОРМУЛА(P609)),M609&lt;&gt;0,N609&lt;&gt;0,OR(YEAR(M609=#REF!),YEAR(M609=#REF!),YEAR(M609=#REF!)),OR(YEAR(N609=#REF!),YEAR(N609=#REF!),YEAR(N609=#REF!)),OR(AND(A609="20. Выдача займов по договору № 1 (в кэш-пул ПАО «Газпром»)",H609="КЭШ-ПУЛ"),AND(A609&lt;&gt;"20. Выдача займов по договору № 1 (в кэш-пул ПАО «Газпром»)",H609&lt;&gt;"КЭШ-ПУЛ")))</f>
        <v>#REF!</v>
      </c>
    </row>
    <row r="610" spans="1:30" ht="12.75" customHeight="1" x14ac:dyDescent="0.2">
      <c r="A610" s="2" t="s">
        <v>52</v>
      </c>
      <c r="C610" s="2" t="s">
        <v>20</v>
      </c>
      <c r="E610" s="7" t="s">
        <v>2</v>
      </c>
      <c r="L610" s="8" t="s">
        <v>27</v>
      </c>
      <c r="M610" s="9">
        <v>44013</v>
      </c>
      <c r="N610" s="9">
        <v>44013</v>
      </c>
      <c r="P610" s="21">
        <v>58994000</v>
      </c>
      <c r="Q610" s="13" t="s">
        <v>139</v>
      </c>
      <c r="X610" s="22" t="e">
        <f>IF(B610="",VLOOKUP(A610,#REF!,2,FALSE),B610)</f>
        <v>#REF!</v>
      </c>
      <c r="Y610" s="22">
        <f t="shared" si="50"/>
        <v>7</v>
      </c>
      <c r="Z610" s="22">
        <f t="shared" si="51"/>
        <v>7</v>
      </c>
      <c r="AA610" s="22">
        <f t="shared" si="52"/>
        <v>2020</v>
      </c>
      <c r="AB610" s="22">
        <f t="shared" si="53"/>
        <v>2020</v>
      </c>
      <c r="AC610" s="22">
        <f t="shared" si="54"/>
        <v>2020</v>
      </c>
      <c r="AD610" s="25" t="e">
        <f>AND(ROUND(O610,2)=O610,ROUND(P610,2)=P610,OR(AND(O610&lt;&gt;0,L610="п"),AND(P610&lt;&gt;0,L610="ф")),ЕФОРМУЛА(X610),ЕФОРМУЛА(Y610),ЕФОРМУЛА(Z610),ЕФОРМУЛА(AA610),ЕФОРМУЛА(AB610),ЕФОРМУЛА(AC610),NOT(ЕФОРМУЛА(O610)),NOT(ЕФОРМУЛА(P610)),M610&lt;&gt;0,N610&lt;&gt;0,OR(YEAR(M610=#REF!),YEAR(M610=#REF!),YEAR(M610=#REF!)),OR(YEAR(N610=#REF!),YEAR(N610=#REF!),YEAR(N610=#REF!)),OR(AND(A610="20. Выдача займов по договору № 1 (в кэш-пул ПАО «Газпром»)",H610="КЭШ-ПУЛ"),AND(A610&lt;&gt;"20. Выдача займов по договору № 1 (в кэш-пул ПАО «Газпром»)",H610&lt;&gt;"КЭШ-ПУЛ")))</f>
        <v>#REF!</v>
      </c>
    </row>
    <row r="611" spans="1:30" ht="25.5" customHeight="1" x14ac:dyDescent="0.2">
      <c r="A611" s="2" t="s">
        <v>48</v>
      </c>
      <c r="C611" s="2" t="s">
        <v>20</v>
      </c>
      <c r="E611" s="7" t="s">
        <v>2</v>
      </c>
      <c r="L611" s="8" t="s">
        <v>26</v>
      </c>
      <c r="M611" s="9">
        <v>44013</v>
      </c>
      <c r="N611" s="9">
        <v>44013</v>
      </c>
      <c r="O611" s="21">
        <v>16546000</v>
      </c>
      <c r="Q611" s="32" t="s">
        <v>136</v>
      </c>
      <c r="R611" s="32"/>
      <c r="S611" s="32"/>
      <c r="T611" s="32"/>
      <c r="U611" s="32"/>
      <c r="X611" s="22" t="e">
        <f>IF(B611="",VLOOKUP(A611,#REF!,2,FALSE),B611)</f>
        <v>#REF!</v>
      </c>
      <c r="Y611" s="22">
        <f t="shared" si="50"/>
        <v>7</v>
      </c>
      <c r="Z611" s="22">
        <f t="shared" si="51"/>
        <v>7</v>
      </c>
      <c r="AA611" s="22">
        <f t="shared" si="52"/>
        <v>2020</v>
      </c>
      <c r="AB611" s="22">
        <f t="shared" si="53"/>
        <v>2020</v>
      </c>
      <c r="AC611" s="22">
        <f t="shared" si="54"/>
        <v>2020</v>
      </c>
      <c r="AD611" s="25" t="e">
        <f>AND(ROUND(O611,2)=O611,ROUND(P611,2)=P611,OR(AND(O611&lt;&gt;0,L611="п"),AND(P611&lt;&gt;0,L611="ф")),ЕФОРМУЛА(X611),ЕФОРМУЛА(Y611),ЕФОРМУЛА(Z611),ЕФОРМУЛА(AA611),ЕФОРМУЛА(AB611),ЕФОРМУЛА(AC611),NOT(ЕФОРМУЛА(O611)),NOT(ЕФОРМУЛА(P611)),M611&lt;&gt;0,N611&lt;&gt;0,OR(YEAR(M611=#REF!),YEAR(M611=#REF!),YEAR(M611=#REF!)),OR(YEAR(N611=#REF!),YEAR(N611=#REF!),YEAR(N611=#REF!)),OR(AND(A611="20. Выдача займов по договору № 1 (в кэш-пул ПАО «Газпром»)",H611="КЭШ-ПУЛ"),AND(A611&lt;&gt;"20. Выдача займов по договору № 1 (в кэш-пул ПАО «Газпром»)",H611&lt;&gt;"КЭШ-ПУЛ")))</f>
        <v>#REF!</v>
      </c>
    </row>
    <row r="612" spans="1:30" ht="25.5" customHeight="1" x14ac:dyDescent="0.2">
      <c r="A612" s="2" t="s">
        <v>48</v>
      </c>
      <c r="C612" s="2" t="s">
        <v>20</v>
      </c>
      <c r="E612" s="7" t="s">
        <v>2</v>
      </c>
      <c r="L612" s="8" t="s">
        <v>27</v>
      </c>
      <c r="M612" s="9">
        <v>44013</v>
      </c>
      <c r="N612" s="9">
        <v>44013</v>
      </c>
      <c r="P612" s="21">
        <v>8139000</v>
      </c>
      <c r="Q612" s="32" t="s">
        <v>136</v>
      </c>
      <c r="R612" s="32"/>
      <c r="S612" s="32"/>
      <c r="T612" s="32"/>
      <c r="U612" s="32"/>
      <c r="X612" s="22" t="e">
        <f>IF(B612="",VLOOKUP(A612,#REF!,2,FALSE),B612)</f>
        <v>#REF!</v>
      </c>
      <c r="Y612" s="22">
        <f t="shared" si="50"/>
        <v>7</v>
      </c>
      <c r="Z612" s="22">
        <f t="shared" si="51"/>
        <v>7</v>
      </c>
      <c r="AA612" s="22">
        <f t="shared" si="52"/>
        <v>2020</v>
      </c>
      <c r="AB612" s="22">
        <f t="shared" si="53"/>
        <v>2020</v>
      </c>
      <c r="AC612" s="22">
        <f t="shared" si="54"/>
        <v>2020</v>
      </c>
      <c r="AD612" s="25" t="e">
        <f>AND(ROUND(O612,2)=O612,ROUND(P612,2)=P612,OR(AND(O612&lt;&gt;0,L612="п"),AND(P612&lt;&gt;0,L612="ф")),ЕФОРМУЛА(X612),ЕФОРМУЛА(Y612),ЕФОРМУЛА(Z612),ЕФОРМУЛА(AA612),ЕФОРМУЛА(AB612),ЕФОРМУЛА(AC612),NOT(ЕФОРМУЛА(O612)),NOT(ЕФОРМУЛА(P612)),M612&lt;&gt;0,N612&lt;&gt;0,OR(YEAR(M612=#REF!),YEAR(M612=#REF!),YEAR(M612=#REF!)),OR(YEAR(N612=#REF!),YEAR(N612=#REF!),YEAR(N612=#REF!)),OR(AND(A612="20. Выдача займов по договору № 1 (в кэш-пул ПАО «Газпром»)",H612="КЭШ-ПУЛ"),AND(A612&lt;&gt;"20. Выдача займов по договору № 1 (в кэш-пул ПАО «Газпром»)",H612&lt;&gt;"КЭШ-ПУЛ")))</f>
        <v>#REF!</v>
      </c>
    </row>
    <row r="613" spans="1:30" ht="12.6" customHeight="1" x14ac:dyDescent="0.2">
      <c r="A613" s="8"/>
      <c r="B613" s="8" t="s">
        <v>9</v>
      </c>
      <c r="C613" s="2" t="s">
        <v>20</v>
      </c>
      <c r="D613" s="6"/>
      <c r="E613" s="7" t="s">
        <v>2</v>
      </c>
      <c r="F613" s="8"/>
      <c r="G613" s="8"/>
      <c r="H613" s="8"/>
      <c r="I613" s="8"/>
      <c r="J613" s="8"/>
      <c r="K613" s="8"/>
      <c r="L613" s="8" t="s">
        <v>27</v>
      </c>
      <c r="M613" s="9">
        <v>44013</v>
      </c>
      <c r="N613" s="9">
        <v>44013</v>
      </c>
      <c r="O613" s="20"/>
      <c r="P613" s="20">
        <v>27212000</v>
      </c>
      <c r="Q613" s="11"/>
      <c r="R613" s="11"/>
      <c r="S613" s="11"/>
      <c r="T613" s="11"/>
      <c r="U613" s="11"/>
      <c r="X613" s="22" t="str">
        <f>IF(B613="",VLOOKUP(A613,#REF!,2,FALSE),B613)</f>
        <v>12. Страхование</v>
      </c>
      <c r="Y613" s="22">
        <f t="shared" si="50"/>
        <v>7</v>
      </c>
      <c r="Z613" s="22">
        <f t="shared" si="51"/>
        <v>7</v>
      </c>
      <c r="AA613" s="22">
        <f t="shared" si="52"/>
        <v>2020</v>
      </c>
      <c r="AB613" s="22">
        <f t="shared" si="53"/>
        <v>2020</v>
      </c>
      <c r="AC613" s="22">
        <f t="shared" si="54"/>
        <v>2020</v>
      </c>
      <c r="AD613" s="25" t="e">
        <f>AND(ROUND(O613,2)=O613,ROUND(P613,2)=P613,OR(AND(O613&lt;&gt;0,L613="п"),AND(P613&lt;&gt;0,L613="ф")),ЕФОРМУЛА(X613),ЕФОРМУЛА(Y613),ЕФОРМУЛА(Z613),ЕФОРМУЛА(AA613),ЕФОРМУЛА(AB613),ЕФОРМУЛА(AC613),NOT(ЕФОРМУЛА(O613)),NOT(ЕФОРМУЛА(P613)),M613&lt;&gt;0,N613&lt;&gt;0,OR(YEAR(M613=#REF!),YEAR(M613=#REF!),YEAR(M613=#REF!)),OR(YEAR(N613=#REF!),YEAR(N613=#REF!),YEAR(N613=#REF!)),OR(AND(A613="20. Выдача займов по договору № 1 (в кэш-пул ПАО «Газпром»)",H613="КЭШ-ПУЛ"),AND(A613&lt;&gt;"20. Выдача займов по договору № 1 (в кэш-пул ПАО «Газпром»)",H613&lt;&gt;"КЭШ-ПУЛ")))</f>
        <v>#REF!</v>
      </c>
    </row>
    <row r="614" spans="1:30" ht="15" customHeight="1" x14ac:dyDescent="0.2">
      <c r="A614" s="27" t="s">
        <v>16</v>
      </c>
      <c r="B614" s="27"/>
      <c r="C614" s="2" t="s">
        <v>20</v>
      </c>
      <c r="D614" s="6"/>
      <c r="E614" s="7" t="s">
        <v>2</v>
      </c>
      <c r="F614" s="8"/>
      <c r="G614" s="8"/>
      <c r="H614" s="8"/>
      <c r="I614" s="8"/>
      <c r="J614" s="8"/>
      <c r="K614" s="8"/>
      <c r="L614" s="8" t="s">
        <v>27</v>
      </c>
      <c r="M614" s="9">
        <v>44044</v>
      </c>
      <c r="N614" s="9">
        <v>44044</v>
      </c>
      <c r="O614" s="20"/>
      <c r="P614" s="20">
        <v>294171000</v>
      </c>
      <c r="Q614" s="11"/>
      <c r="R614" s="11"/>
      <c r="S614" s="11"/>
      <c r="T614" s="11"/>
      <c r="U614" s="11"/>
      <c r="X614" s="22" t="e">
        <f>IF(B614="",VLOOKUP(A614,#REF!,2,FALSE),B614)</f>
        <v>#REF!</v>
      </c>
      <c r="Y614" s="22">
        <f t="shared" si="50"/>
        <v>8</v>
      </c>
      <c r="Z614" s="22">
        <f t="shared" si="51"/>
        <v>8</v>
      </c>
      <c r="AA614" s="22">
        <f t="shared" si="52"/>
        <v>2020</v>
      </c>
      <c r="AB614" s="22">
        <f t="shared" si="53"/>
        <v>2020</v>
      </c>
      <c r="AC614" s="22">
        <f t="shared" si="54"/>
        <v>2020</v>
      </c>
      <c r="AD614" s="25" t="e">
        <f>AND(ROUND(O614,2)=O614,ROUND(P614,2)=P614,OR(AND(O614&lt;&gt;0,L614="п"),AND(P614&lt;&gt;0,L614="ф")),ЕФОРМУЛА(X614),ЕФОРМУЛА(Y614),ЕФОРМУЛА(Z614),ЕФОРМУЛА(AA614),ЕФОРМУЛА(AB614),ЕФОРМУЛА(AC614),NOT(ЕФОРМУЛА(O614)),NOT(ЕФОРМУЛА(P614)),M614&lt;&gt;0,N614&lt;&gt;0,OR(YEAR(M614=#REF!),YEAR(M614=#REF!),YEAR(M614=#REF!)),OR(YEAR(N614=#REF!),YEAR(N614=#REF!),YEAR(N614=#REF!)),OR(AND(A614="20. Выдача займов по договору № 1 (в кэш-пул ПАО «Газпром»)",H614="КЭШ-ПУЛ"),AND(A614&lt;&gt;"20. Выдача займов по договору № 1 (в кэш-пул ПАО «Газпром»)",H614&lt;&gt;"КЭШ-ПУЛ")))</f>
        <v>#REF!</v>
      </c>
    </row>
    <row r="615" spans="1:30" ht="15" customHeight="1" x14ac:dyDescent="0.2">
      <c r="A615" s="27"/>
      <c r="B615" s="27" t="s">
        <v>45</v>
      </c>
      <c r="C615" s="2" t="s">
        <v>20</v>
      </c>
      <c r="D615" s="6"/>
      <c r="E615" s="7" t="s">
        <v>2</v>
      </c>
      <c r="F615" s="8"/>
      <c r="G615" s="8"/>
      <c r="H615" s="8"/>
      <c r="I615" s="8"/>
      <c r="J615" s="8"/>
      <c r="K615" s="8"/>
      <c r="L615" s="8" t="s">
        <v>27</v>
      </c>
      <c r="M615" s="9">
        <v>44044</v>
      </c>
      <c r="N615" s="9">
        <v>44044</v>
      </c>
      <c r="O615" s="20"/>
      <c r="P615" s="20">
        <v>1112000</v>
      </c>
      <c r="Q615" s="12"/>
      <c r="R615" s="12"/>
      <c r="S615" s="12"/>
      <c r="T615" s="12"/>
      <c r="U615" s="12"/>
      <c r="X615" s="22" t="str">
        <f>IF(B615="",VLOOKUP(A615,#REF!,2,FALSE),B615)</f>
        <v>10.2. Услуги авиатранспорта</v>
      </c>
      <c r="Y615" s="22">
        <f t="shared" si="50"/>
        <v>8</v>
      </c>
      <c r="Z615" s="22">
        <f t="shared" si="51"/>
        <v>8</v>
      </c>
      <c r="AA615" s="22">
        <f t="shared" si="52"/>
        <v>2020</v>
      </c>
      <c r="AB615" s="22">
        <f t="shared" si="53"/>
        <v>2020</v>
      </c>
      <c r="AC615" s="22">
        <f t="shared" si="54"/>
        <v>2020</v>
      </c>
      <c r="AD615" s="25" t="e">
        <f>AND(ROUND(O615,2)=O615,ROUND(P615,2)=P615,OR(AND(O615&lt;&gt;0,L615="п"),AND(P615&lt;&gt;0,L615="ф")),ЕФОРМУЛА(X615),ЕФОРМУЛА(Y615),ЕФОРМУЛА(Z615),ЕФОРМУЛА(AA615),ЕФОРМУЛА(AB615),ЕФОРМУЛА(AC615),NOT(ЕФОРМУЛА(O615)),NOT(ЕФОРМУЛА(P615)),M615&lt;&gt;0,N615&lt;&gt;0,OR(YEAR(M615=#REF!),YEAR(M615=#REF!),YEAR(M615=#REF!)),OR(YEAR(N615=#REF!),YEAR(N615=#REF!),YEAR(N615=#REF!)),OR(AND(A615="20. Выдача займов по договору № 1 (в кэш-пул ПАО «Газпром»)",H615="КЭШ-ПУЛ"),AND(A615&lt;&gt;"20. Выдача займов по договору № 1 (в кэш-пул ПАО «Газпром»)",H615&lt;&gt;"КЭШ-ПУЛ")))</f>
        <v>#REF!</v>
      </c>
    </row>
    <row r="616" spans="1:30" ht="15" customHeight="1" x14ac:dyDescent="0.2">
      <c r="A616" s="27" t="s">
        <v>12</v>
      </c>
      <c r="B616" s="27"/>
      <c r="C616" s="2" t="s">
        <v>20</v>
      </c>
      <c r="D616" s="6"/>
      <c r="E616" s="7" t="s">
        <v>2</v>
      </c>
      <c r="F616" s="8"/>
      <c r="G616" s="8"/>
      <c r="H616" s="8"/>
      <c r="I616" s="8"/>
      <c r="J616" s="8"/>
      <c r="K616" s="8"/>
      <c r="L616" s="8" t="s">
        <v>27</v>
      </c>
      <c r="M616" s="9">
        <v>44044</v>
      </c>
      <c r="N616" s="9">
        <v>44044</v>
      </c>
      <c r="O616" s="20"/>
      <c r="P616" s="20">
        <v>314011000</v>
      </c>
      <c r="Q616" s="10"/>
      <c r="R616" s="10"/>
      <c r="S616" s="10"/>
      <c r="T616" s="10"/>
      <c r="U616" s="10"/>
      <c r="X616" s="22" t="e">
        <f>IF(B616="",VLOOKUP(A616,#REF!,2,FALSE),B616)</f>
        <v>#REF!</v>
      </c>
      <c r="Y616" s="22">
        <f t="shared" si="50"/>
        <v>8</v>
      </c>
      <c r="Z616" s="22">
        <f t="shared" si="51"/>
        <v>8</v>
      </c>
      <c r="AA616" s="22">
        <f t="shared" si="52"/>
        <v>2020</v>
      </c>
      <c r="AB616" s="22">
        <f t="shared" si="53"/>
        <v>2020</v>
      </c>
      <c r="AC616" s="22">
        <f t="shared" si="54"/>
        <v>2020</v>
      </c>
      <c r="AD616" s="25" t="e">
        <f>AND(ROUND(O616,2)=O616,ROUND(P616,2)=P616,OR(AND(O616&lt;&gt;0,L616="п"),AND(P616&lt;&gt;0,L616="ф")),ЕФОРМУЛА(X616),ЕФОРМУЛА(Y616),ЕФОРМУЛА(Z616),ЕФОРМУЛА(AA616),ЕФОРМУЛА(AB616),ЕФОРМУЛА(AC616),NOT(ЕФОРМУЛА(O616)),NOT(ЕФОРМУЛА(P616)),M616&lt;&gt;0,N616&lt;&gt;0,OR(YEAR(M616=#REF!),YEAR(M616=#REF!),YEAR(M616=#REF!)),OR(YEAR(N616=#REF!),YEAR(N616=#REF!),YEAR(N616=#REF!)),OR(AND(A616="20. Выдача займов по договору № 1 (в кэш-пул ПАО «Газпром»)",H616="КЭШ-ПУЛ"),AND(A616&lt;&gt;"20. Выдача займов по договору № 1 (в кэш-пул ПАО «Газпром»)",H616&lt;&gt;"КЭШ-ПУЛ")))</f>
        <v>#REF!</v>
      </c>
    </row>
    <row r="617" spans="1:30" ht="15" customHeight="1" x14ac:dyDescent="0.2">
      <c r="A617" s="27" t="s">
        <v>63</v>
      </c>
      <c r="B617" s="27"/>
      <c r="C617" s="2" t="s">
        <v>20</v>
      </c>
      <c r="D617" s="6"/>
      <c r="E617" s="7" t="s">
        <v>2</v>
      </c>
      <c r="F617" s="8"/>
      <c r="G617" s="8"/>
      <c r="H617" s="8"/>
      <c r="I617" s="8"/>
      <c r="J617" s="8"/>
      <c r="K617" s="8"/>
      <c r="L617" s="8" t="s">
        <v>27</v>
      </c>
      <c r="M617" s="9">
        <v>44044</v>
      </c>
      <c r="N617" s="9">
        <v>44044</v>
      </c>
      <c r="O617" s="20"/>
      <c r="P617" s="20">
        <v>84214000</v>
      </c>
      <c r="Q617" s="10"/>
      <c r="R617" s="10"/>
      <c r="S617" s="10"/>
      <c r="T617" s="10"/>
      <c r="U617" s="10"/>
      <c r="X617" s="22" t="e">
        <f>IF(B617="",VLOOKUP(A617,#REF!,2,FALSE),B617)</f>
        <v>#REF!</v>
      </c>
      <c r="Y617" s="22">
        <f t="shared" si="50"/>
        <v>8</v>
      </c>
      <c r="Z617" s="22">
        <f t="shared" si="51"/>
        <v>8</v>
      </c>
      <c r="AA617" s="22">
        <f t="shared" si="52"/>
        <v>2020</v>
      </c>
      <c r="AB617" s="22">
        <f t="shared" si="53"/>
        <v>2020</v>
      </c>
      <c r="AC617" s="22">
        <f t="shared" si="54"/>
        <v>2020</v>
      </c>
      <c r="AD617" s="25" t="e">
        <f>AND(ROUND(O617,2)=O617,ROUND(P617,2)=P617,OR(AND(O617&lt;&gt;0,L617="п"),AND(P617&lt;&gt;0,L617="ф")),ЕФОРМУЛА(X617),ЕФОРМУЛА(Y617),ЕФОРМУЛА(Z617),ЕФОРМУЛА(AA617),ЕФОРМУЛА(AB617),ЕФОРМУЛА(AC617),NOT(ЕФОРМУЛА(O617)),NOT(ЕФОРМУЛА(P617)),M617&lt;&gt;0,N617&lt;&gt;0,OR(YEAR(M617=#REF!),YEAR(M617=#REF!),YEAR(M617=#REF!)),OR(YEAR(N617=#REF!),YEAR(N617=#REF!),YEAR(N617=#REF!)),OR(AND(A617="20. Выдача займов по договору № 1 (в кэш-пул ПАО «Газпром»)",H617="КЭШ-ПУЛ"),AND(A617&lt;&gt;"20. Выдача займов по договору № 1 (в кэш-пул ПАО «Газпром»)",H617&lt;&gt;"КЭШ-ПУЛ")))</f>
        <v>#REF!</v>
      </c>
    </row>
    <row r="618" spans="1:30" ht="15" customHeight="1" x14ac:dyDescent="0.2">
      <c r="A618" s="27"/>
      <c r="B618" s="27" t="s">
        <v>44</v>
      </c>
      <c r="C618" s="2" t="s">
        <v>20</v>
      </c>
      <c r="D618" s="6"/>
      <c r="E618" s="7" t="s">
        <v>2</v>
      </c>
      <c r="F618" s="8"/>
      <c r="G618" s="8"/>
      <c r="H618" s="8"/>
      <c r="I618" s="8"/>
      <c r="J618" s="8"/>
      <c r="K618" s="8"/>
      <c r="L618" s="8" t="s">
        <v>27</v>
      </c>
      <c r="M618" s="9">
        <v>44044</v>
      </c>
      <c r="N618" s="9">
        <v>44044</v>
      </c>
      <c r="O618" s="20"/>
      <c r="P618" s="20">
        <v>1072000</v>
      </c>
      <c r="Q618" s="12"/>
      <c r="R618" s="12"/>
      <c r="S618" s="12"/>
      <c r="T618" s="12"/>
      <c r="U618" s="12"/>
      <c r="X618" s="22" t="str">
        <f>IF(B618="",VLOOKUP(A618,#REF!,2,FALSE),B618)</f>
        <v>10.1. Услуги автотранспорта</v>
      </c>
      <c r="Y618" s="22">
        <f t="shared" si="50"/>
        <v>8</v>
      </c>
      <c r="Z618" s="22">
        <f t="shared" si="51"/>
        <v>8</v>
      </c>
      <c r="AA618" s="22">
        <f t="shared" si="52"/>
        <v>2020</v>
      </c>
      <c r="AB618" s="22">
        <f t="shared" si="53"/>
        <v>2020</v>
      </c>
      <c r="AC618" s="22">
        <f t="shared" si="54"/>
        <v>2020</v>
      </c>
      <c r="AD618" s="25" t="e">
        <f>AND(ROUND(O618,2)=O618,ROUND(P618,2)=P618,OR(AND(O618&lt;&gt;0,L618="п"),AND(P618&lt;&gt;0,L618="ф")),ЕФОРМУЛА(X618),ЕФОРМУЛА(Y618),ЕФОРМУЛА(Z618),ЕФОРМУЛА(AA618),ЕФОРМУЛА(AB618),ЕФОРМУЛА(AC618),NOT(ЕФОРМУЛА(O618)),NOT(ЕФОРМУЛА(P618)),M618&lt;&gt;0,N618&lt;&gt;0,OR(YEAR(M618=#REF!),YEAR(M618=#REF!),YEAR(M618=#REF!)),OR(YEAR(N618=#REF!),YEAR(N618=#REF!),YEAR(N618=#REF!)),OR(AND(A618="20. Выдача займов по договору № 1 (в кэш-пул ПАО «Газпром»)",H618="КЭШ-ПУЛ"),AND(A618&lt;&gt;"20. Выдача займов по договору № 1 (в кэш-пул ПАО «Газпром»)",H618&lt;&gt;"КЭШ-ПУЛ")))</f>
        <v>#REF!</v>
      </c>
    </row>
    <row r="619" spans="1:30" ht="15" customHeight="1" x14ac:dyDescent="0.2">
      <c r="A619" s="33" t="s">
        <v>40</v>
      </c>
      <c r="B619" s="27" t="s">
        <v>13</v>
      </c>
      <c r="C619" s="2" t="s">
        <v>20</v>
      </c>
      <c r="D619" s="6"/>
      <c r="E619" s="7" t="s">
        <v>2</v>
      </c>
      <c r="F619" s="8"/>
      <c r="G619" s="8"/>
      <c r="H619" s="8"/>
      <c r="I619" s="8"/>
      <c r="J619" s="8"/>
      <c r="K619" s="8"/>
      <c r="L619" s="8" t="s">
        <v>27</v>
      </c>
      <c r="M619" s="9">
        <v>44044</v>
      </c>
      <c r="N619" s="9">
        <v>44044</v>
      </c>
      <c r="O619" s="20"/>
      <c r="P619" s="20">
        <v>119129000</v>
      </c>
      <c r="Q619" s="12" t="s">
        <v>137</v>
      </c>
      <c r="R619" s="12"/>
      <c r="S619" s="12"/>
      <c r="T619" s="12"/>
      <c r="U619" s="12"/>
      <c r="X619" s="22" t="str">
        <f>IF(B619="",VLOOKUP(A619,#REF!,2,FALSE),B619)</f>
        <v>04. Капремонт внешними подрядчиками</v>
      </c>
      <c r="Y619" s="22">
        <f t="shared" si="50"/>
        <v>8</v>
      </c>
      <c r="Z619" s="22">
        <f t="shared" si="51"/>
        <v>8</v>
      </c>
      <c r="AA619" s="22">
        <f t="shared" si="52"/>
        <v>2020</v>
      </c>
      <c r="AB619" s="22">
        <f t="shared" si="53"/>
        <v>2020</v>
      </c>
      <c r="AC619" s="22">
        <f t="shared" si="54"/>
        <v>2020</v>
      </c>
      <c r="AD619" s="25" t="e">
        <f>AND(ROUND(O619,2)=O619,ROUND(P619,2)=P619,OR(AND(O619&lt;&gt;0,L619="п"),AND(P619&lt;&gt;0,L619="ф")),ЕФОРМУЛА(X619),ЕФОРМУЛА(Y619),ЕФОРМУЛА(Z619),ЕФОРМУЛА(AA619),ЕФОРМУЛА(AB619),ЕФОРМУЛА(AC619),NOT(ЕФОРМУЛА(O619)),NOT(ЕФОРМУЛА(P619)),M619&lt;&gt;0,N619&lt;&gt;0,OR(YEAR(M619=#REF!),YEAR(M619=#REF!),YEAR(M619=#REF!)),OR(YEAR(N619=#REF!),YEAR(N619=#REF!),YEAR(N619=#REF!)),OR(AND(A619="20. Выдача займов по договору № 1 (в кэш-пул ПАО «Газпром»)",H619="КЭШ-ПУЛ"),AND(A619&lt;&gt;"20. Выдача займов по договору № 1 (в кэш-пул ПАО «Газпром»)",H619&lt;&gt;"КЭШ-ПУЛ")))</f>
        <v>#REF!</v>
      </c>
    </row>
    <row r="620" spans="1:30" ht="15" customHeight="1" x14ac:dyDescent="0.2">
      <c r="A620" s="8" t="s">
        <v>59</v>
      </c>
      <c r="B620" s="8"/>
      <c r="C620" s="2" t="s">
        <v>20</v>
      </c>
      <c r="D620" s="6"/>
      <c r="E620" s="7" t="s">
        <v>2</v>
      </c>
      <c r="F620" s="8"/>
      <c r="G620" s="8"/>
      <c r="H620" s="8"/>
      <c r="I620" s="8"/>
      <c r="J620" s="8"/>
      <c r="K620" s="8"/>
      <c r="L620" s="8" t="s">
        <v>27</v>
      </c>
      <c r="M620" s="9">
        <v>44044</v>
      </c>
      <c r="N620" s="9">
        <v>44044</v>
      </c>
      <c r="O620" s="20"/>
      <c r="P620" s="20">
        <v>220781000</v>
      </c>
      <c r="Q620" s="11"/>
      <c r="R620" s="11"/>
      <c r="S620" s="11"/>
      <c r="T620" s="11"/>
      <c r="U620" s="11"/>
      <c r="X620" s="22" t="e">
        <f>IF(B620="",VLOOKUP(A620,#REF!,2,FALSE),B620)</f>
        <v>#REF!</v>
      </c>
      <c r="Y620" s="22">
        <f t="shared" si="50"/>
        <v>8</v>
      </c>
      <c r="Z620" s="22">
        <f t="shared" si="51"/>
        <v>8</v>
      </c>
      <c r="AA620" s="22">
        <f t="shared" si="52"/>
        <v>2020</v>
      </c>
      <c r="AB620" s="22">
        <f t="shared" si="53"/>
        <v>2020</v>
      </c>
      <c r="AC620" s="22">
        <f t="shared" si="54"/>
        <v>2020</v>
      </c>
      <c r="AD620" s="25" t="e">
        <f>AND(ROUND(O620,2)=O620,ROUND(P620,2)=P620,OR(AND(O620&lt;&gt;0,L620="п"),AND(P620&lt;&gt;0,L620="ф")),ЕФОРМУЛА(X620),ЕФОРМУЛА(Y620),ЕФОРМУЛА(Z620),ЕФОРМУЛА(AA620),ЕФОРМУЛА(AB620),ЕФОРМУЛА(AC620),NOT(ЕФОРМУЛА(O620)),NOT(ЕФОРМУЛА(P620)),M620&lt;&gt;0,N620&lt;&gt;0,OR(YEAR(M620=#REF!),YEAR(M620=#REF!),YEAR(M620=#REF!)),OR(YEAR(N620=#REF!),YEAR(N620=#REF!),YEAR(N620=#REF!)),OR(AND(A620="20. Выдача займов по договору № 1 (в кэш-пул ПАО «Газпром»)",H620="КЭШ-ПУЛ"),AND(A620&lt;&gt;"20. Выдача займов по договору № 1 (в кэш-пул ПАО «Газпром»)",H620&lt;&gt;"КЭШ-ПУЛ")))</f>
        <v>#REF!</v>
      </c>
    </row>
    <row r="621" spans="1:30" ht="15" customHeight="1" x14ac:dyDescent="0.2">
      <c r="A621" s="8" t="s">
        <v>8</v>
      </c>
      <c r="B621" s="8"/>
      <c r="C621" s="2" t="s">
        <v>20</v>
      </c>
      <c r="D621" s="6"/>
      <c r="E621" s="7" t="s">
        <v>2</v>
      </c>
      <c r="F621" s="8"/>
      <c r="G621" s="8"/>
      <c r="H621" s="8"/>
      <c r="I621" s="8"/>
      <c r="J621" s="8"/>
      <c r="K621" s="8"/>
      <c r="L621" s="8" t="s">
        <v>27</v>
      </c>
      <c r="M621" s="9">
        <v>44044</v>
      </c>
      <c r="N621" s="9">
        <v>44044</v>
      </c>
      <c r="O621" s="20"/>
      <c r="P621" s="20">
        <v>975000</v>
      </c>
      <c r="Q621" s="11"/>
      <c r="R621" s="11"/>
      <c r="S621" s="11"/>
      <c r="T621" s="11"/>
      <c r="U621" s="11"/>
      <c r="X621" s="22" t="e">
        <f>IF(B621="",VLOOKUP(A621,#REF!,2,FALSE),B621)</f>
        <v>#REF!</v>
      </c>
      <c r="Y621" s="22">
        <f t="shared" si="50"/>
        <v>8</v>
      </c>
      <c r="Z621" s="22">
        <f t="shared" si="51"/>
        <v>8</v>
      </c>
      <c r="AA621" s="22">
        <f t="shared" si="52"/>
        <v>2020</v>
      </c>
      <c r="AB621" s="22">
        <f t="shared" si="53"/>
        <v>2020</v>
      </c>
      <c r="AC621" s="22">
        <f t="shared" si="54"/>
        <v>2020</v>
      </c>
      <c r="AD621" s="25" t="e">
        <f>AND(ROUND(O621,2)=O621,ROUND(P621,2)=P621,OR(AND(O621&lt;&gt;0,L621="п"),AND(P621&lt;&gt;0,L621="ф")),ЕФОРМУЛА(X621),ЕФОРМУЛА(Y621),ЕФОРМУЛА(Z621),ЕФОРМУЛА(AA621),ЕФОРМУЛА(AB621),ЕФОРМУЛА(AC621),NOT(ЕФОРМУЛА(O621)),NOT(ЕФОРМУЛА(P621)),M621&lt;&gt;0,N621&lt;&gt;0,OR(YEAR(M621=#REF!),YEAR(M621=#REF!),YEAR(M621=#REF!)),OR(YEAR(N621=#REF!),YEAR(N621=#REF!),YEAR(N621=#REF!)),OR(AND(A621="20. Выдача займов по договору № 1 (в кэш-пул ПАО «Газпром»)",H621="КЭШ-ПУЛ"),AND(A621&lt;&gt;"20. Выдача займов по договору № 1 (в кэш-пул ПАО «Газпром»)",H621&lt;&gt;"КЭШ-ПУЛ")))</f>
        <v>#REF!</v>
      </c>
    </row>
    <row r="622" spans="1:30" ht="15" customHeight="1" x14ac:dyDescent="0.2">
      <c r="A622" s="8" t="s">
        <v>42</v>
      </c>
      <c r="B622" s="8"/>
      <c r="C622" s="2" t="s">
        <v>20</v>
      </c>
      <c r="D622" s="6"/>
      <c r="E622" s="7" t="s">
        <v>2</v>
      </c>
      <c r="F622" s="8"/>
      <c r="G622" s="8"/>
      <c r="H622" s="8"/>
      <c r="I622" s="8"/>
      <c r="J622" s="8"/>
      <c r="K622" s="8"/>
      <c r="L622" s="8" t="s">
        <v>27</v>
      </c>
      <c r="M622" s="9">
        <v>44044</v>
      </c>
      <c r="N622" s="9">
        <v>44044</v>
      </c>
      <c r="O622" s="20"/>
      <c r="P622" s="20">
        <v>12524000</v>
      </c>
      <c r="Q622" s="11"/>
      <c r="R622" s="11"/>
      <c r="S622" s="11"/>
      <c r="T622" s="11"/>
      <c r="U622" s="11"/>
      <c r="X622" s="22" t="e">
        <f>IF(B622="",VLOOKUP(A622,#REF!,2,FALSE),B622)</f>
        <v>#REF!</v>
      </c>
      <c r="Y622" s="22">
        <f t="shared" si="50"/>
        <v>8</v>
      </c>
      <c r="Z622" s="22">
        <f t="shared" si="51"/>
        <v>8</v>
      </c>
      <c r="AA622" s="22">
        <f t="shared" si="52"/>
        <v>2020</v>
      </c>
      <c r="AB622" s="22">
        <f t="shared" si="53"/>
        <v>2020</v>
      </c>
      <c r="AC622" s="22">
        <f t="shared" si="54"/>
        <v>2020</v>
      </c>
      <c r="AD622" s="25" t="e">
        <f>AND(ROUND(O622,2)=O622,ROUND(P622,2)=P622,OR(AND(O622&lt;&gt;0,L622="п"),AND(P622&lt;&gt;0,L622="ф")),ЕФОРМУЛА(X622),ЕФОРМУЛА(Y622),ЕФОРМУЛА(Z622),ЕФОРМУЛА(AA622),ЕФОРМУЛА(AB622),ЕФОРМУЛА(AC622),NOT(ЕФОРМУЛА(O622)),NOT(ЕФОРМУЛА(P622)),M622&lt;&gt;0,N622&lt;&gt;0,OR(YEAR(M622=#REF!),YEAR(M622=#REF!),YEAR(M622=#REF!)),OR(YEAR(N622=#REF!),YEAR(N622=#REF!),YEAR(N622=#REF!)),OR(AND(A622="20. Выдача займов по договору № 1 (в кэш-пул ПАО «Газпром»)",H622="КЭШ-ПУЛ"),AND(A622&lt;&gt;"20. Выдача займов по договору № 1 (в кэш-пул ПАО «Газпром»)",H622&lt;&gt;"КЭШ-ПУЛ")))</f>
        <v>#REF!</v>
      </c>
    </row>
    <row r="623" spans="1:30" ht="15" customHeight="1" x14ac:dyDescent="0.2">
      <c r="A623" s="8" t="s">
        <v>41</v>
      </c>
      <c r="B623" s="8"/>
      <c r="C623" s="2" t="s">
        <v>20</v>
      </c>
      <c r="D623" s="6"/>
      <c r="E623" s="7" t="s">
        <v>2</v>
      </c>
      <c r="F623" s="8"/>
      <c r="G623" s="8"/>
      <c r="H623" s="8"/>
      <c r="I623" s="8"/>
      <c r="J623" s="8"/>
      <c r="K623" s="8"/>
      <c r="L623" s="8" t="s">
        <v>27</v>
      </c>
      <c r="M623" s="9">
        <v>44044</v>
      </c>
      <c r="N623" s="9">
        <v>44044</v>
      </c>
      <c r="O623" s="20"/>
      <c r="P623" s="20">
        <v>183475000</v>
      </c>
      <c r="Q623" s="11"/>
      <c r="R623" s="11"/>
      <c r="S623" s="11"/>
      <c r="T623" s="11"/>
      <c r="U623" s="11"/>
      <c r="X623" s="22" t="e">
        <f>IF(B623="",VLOOKUP(A623,#REF!,2,FALSE),B623)</f>
        <v>#REF!</v>
      </c>
      <c r="Y623" s="22">
        <f t="shared" si="50"/>
        <v>8</v>
      </c>
      <c r="Z623" s="22">
        <f t="shared" si="51"/>
        <v>8</v>
      </c>
      <c r="AA623" s="22">
        <f t="shared" si="52"/>
        <v>2020</v>
      </c>
      <c r="AB623" s="22">
        <f t="shared" si="53"/>
        <v>2020</v>
      </c>
      <c r="AC623" s="22">
        <f t="shared" si="54"/>
        <v>2020</v>
      </c>
      <c r="AD623" s="25" t="e">
        <f>AND(ROUND(O623,2)=O623,ROUND(P623,2)=P623,OR(AND(O623&lt;&gt;0,L623="п"),AND(P623&lt;&gt;0,L623="ф")),ЕФОРМУЛА(X623),ЕФОРМУЛА(Y623),ЕФОРМУЛА(Z623),ЕФОРМУЛА(AA623),ЕФОРМУЛА(AB623),ЕФОРМУЛА(AC623),NOT(ЕФОРМУЛА(O623)),NOT(ЕФОРМУЛА(P623)),M623&lt;&gt;0,N623&lt;&gt;0,OR(YEAR(M623=#REF!),YEAR(M623=#REF!),YEAR(M623=#REF!)),OR(YEAR(N623=#REF!),YEAR(N623=#REF!),YEAR(N623=#REF!)),OR(AND(A623="20. Выдача займов по договору № 1 (в кэш-пул ПАО «Газпром»)",H623="КЭШ-ПУЛ"),AND(A623&lt;&gt;"20. Выдача займов по договору № 1 (в кэш-пул ПАО «Газпром»)",H623&lt;&gt;"КЭШ-ПУЛ")))</f>
        <v>#REF!</v>
      </c>
    </row>
    <row r="624" spans="1:30" ht="15" customHeight="1" x14ac:dyDescent="0.2">
      <c r="A624" s="8"/>
      <c r="B624" s="8" t="s">
        <v>9</v>
      </c>
      <c r="C624" s="2" t="s">
        <v>20</v>
      </c>
      <c r="D624" s="6"/>
      <c r="E624" s="7" t="s">
        <v>2</v>
      </c>
      <c r="F624" s="8"/>
      <c r="G624" s="8"/>
      <c r="H624" s="8"/>
      <c r="I624" s="8"/>
      <c r="J624" s="8"/>
      <c r="K624" s="8"/>
      <c r="L624" s="8" t="s">
        <v>27</v>
      </c>
      <c r="M624" s="9">
        <v>44044</v>
      </c>
      <c r="N624" s="9">
        <v>44044</v>
      </c>
      <c r="O624" s="20"/>
      <c r="P624" s="20">
        <v>15265000</v>
      </c>
      <c r="Q624" s="11"/>
      <c r="R624" s="11"/>
      <c r="S624" s="11"/>
      <c r="T624" s="11"/>
      <c r="U624" s="11"/>
      <c r="X624" s="22" t="str">
        <f>IF(B624="",VLOOKUP(A624,#REF!,2,FALSE),B624)</f>
        <v>12. Страхование</v>
      </c>
      <c r="Y624" s="22">
        <f t="shared" si="50"/>
        <v>8</v>
      </c>
      <c r="Z624" s="22">
        <f t="shared" si="51"/>
        <v>8</v>
      </c>
      <c r="AA624" s="22">
        <f t="shared" si="52"/>
        <v>2020</v>
      </c>
      <c r="AB624" s="22">
        <f t="shared" si="53"/>
        <v>2020</v>
      </c>
      <c r="AC624" s="22">
        <f t="shared" si="54"/>
        <v>2020</v>
      </c>
      <c r="AD624" s="25" t="e">
        <f>AND(ROUND(O624,2)=O624,ROUND(P624,2)=P624,OR(AND(O624&lt;&gt;0,L624="п"),AND(P624&lt;&gt;0,L624="ф")),ЕФОРМУЛА(X624),ЕФОРМУЛА(Y624),ЕФОРМУЛА(Z624),ЕФОРМУЛА(AA624),ЕФОРМУЛА(AB624),ЕФОРМУЛА(AC624),NOT(ЕФОРМУЛА(O624)),NOT(ЕФОРМУЛА(P624)),M624&lt;&gt;0,N624&lt;&gt;0,OR(YEAR(M624=#REF!),YEAR(M624=#REF!),YEAR(M624=#REF!)),OR(YEAR(N624=#REF!),YEAR(N624=#REF!),YEAR(N624=#REF!)),OR(AND(A624="20. Выдача займов по договору № 1 (в кэш-пул ПАО «Газпром»)",H624="КЭШ-ПУЛ"),AND(A624&lt;&gt;"20. Выдача займов по договору № 1 (в кэш-пул ПАО «Газпром»)",H624&lt;&gt;"КЭШ-ПУЛ")))</f>
        <v>#REF!</v>
      </c>
    </row>
    <row r="625" spans="1:30" ht="15" customHeight="1" x14ac:dyDescent="0.2">
      <c r="A625" s="27" t="s">
        <v>15</v>
      </c>
      <c r="B625" s="27"/>
      <c r="C625" s="2" t="s">
        <v>20</v>
      </c>
      <c r="D625" s="6"/>
      <c r="E625" s="7" t="s">
        <v>2</v>
      </c>
      <c r="F625" s="8"/>
      <c r="G625" s="8"/>
      <c r="H625" s="8"/>
      <c r="I625" s="8"/>
      <c r="J625" s="8"/>
      <c r="K625" s="8"/>
      <c r="L625" s="8" t="s">
        <v>27</v>
      </c>
      <c r="M625" s="9">
        <v>44044</v>
      </c>
      <c r="N625" s="9">
        <v>44044</v>
      </c>
      <c r="O625" s="20"/>
      <c r="P625" s="20">
        <v>109945000</v>
      </c>
      <c r="Q625" s="11"/>
      <c r="R625" s="11"/>
      <c r="S625" s="11"/>
      <c r="T625" s="11"/>
      <c r="U625" s="11"/>
      <c r="X625" s="22" t="e">
        <f>IF(B625="",VLOOKUP(A625,#REF!,2,FALSE),B625)</f>
        <v>#REF!</v>
      </c>
      <c r="Y625" s="22">
        <f t="shared" si="50"/>
        <v>8</v>
      </c>
      <c r="Z625" s="22">
        <f t="shared" si="51"/>
        <v>8</v>
      </c>
      <c r="AA625" s="22">
        <f t="shared" si="52"/>
        <v>2020</v>
      </c>
      <c r="AB625" s="22">
        <f t="shared" si="53"/>
        <v>2020</v>
      </c>
      <c r="AC625" s="22">
        <f t="shared" si="54"/>
        <v>2020</v>
      </c>
      <c r="AD625" s="25" t="e">
        <f>AND(ROUND(O625,2)=O625,ROUND(P625,2)=P625,OR(AND(O625&lt;&gt;0,L625="п"),AND(P625&lt;&gt;0,L625="ф")),ЕФОРМУЛА(X625),ЕФОРМУЛА(Y625),ЕФОРМУЛА(Z625),ЕФОРМУЛА(AA625),ЕФОРМУЛА(AB625),ЕФОРМУЛА(AC625),NOT(ЕФОРМУЛА(O625)),NOT(ЕФОРМУЛА(P625)),M625&lt;&gt;0,N625&lt;&gt;0,OR(YEAR(M625=#REF!),YEAR(M625=#REF!),YEAR(M625=#REF!)),OR(YEAR(N625=#REF!),YEAR(N625=#REF!),YEAR(N625=#REF!)),OR(AND(A625="20. Выдача займов по договору № 1 (в кэш-пул ПАО «Газпром»)",H625="КЭШ-ПУЛ"),AND(A625&lt;&gt;"20. Выдача займов по договору № 1 (в кэш-пул ПАО «Газпром»)",H625&lt;&gt;"КЭШ-ПУЛ")))</f>
        <v>#REF!</v>
      </c>
    </row>
    <row r="626" spans="1:30" ht="12.75" customHeight="1" x14ac:dyDescent="0.2">
      <c r="A626" s="2" t="s">
        <v>50</v>
      </c>
      <c r="C626" s="2" t="s">
        <v>20</v>
      </c>
      <c r="E626" s="7" t="s">
        <v>2</v>
      </c>
      <c r="L626" s="8" t="s">
        <v>26</v>
      </c>
      <c r="M626" s="9">
        <v>44044</v>
      </c>
      <c r="N626" s="9">
        <v>44044</v>
      </c>
      <c r="O626" s="21">
        <v>198000</v>
      </c>
      <c r="X626" s="22" t="e">
        <f>IF(B626="",VLOOKUP(A626,#REF!,2,FALSE),B626)</f>
        <v>#REF!</v>
      </c>
      <c r="Y626" s="22">
        <f t="shared" si="50"/>
        <v>8</v>
      </c>
      <c r="Z626" s="22">
        <f t="shared" si="51"/>
        <v>8</v>
      </c>
      <c r="AA626" s="22">
        <f t="shared" si="52"/>
        <v>2020</v>
      </c>
      <c r="AB626" s="22">
        <f t="shared" si="53"/>
        <v>2020</v>
      </c>
      <c r="AC626" s="22">
        <f t="shared" si="54"/>
        <v>2020</v>
      </c>
      <c r="AD626" s="25" t="e">
        <f>AND(ROUND(O626,2)=O626,ROUND(P626,2)=P626,OR(AND(O626&lt;&gt;0,L626="п"),AND(P626&lt;&gt;0,L626="ф")),ЕФОРМУЛА(X626),ЕФОРМУЛА(Y626),ЕФОРМУЛА(Z626),ЕФОРМУЛА(AA626),ЕФОРМУЛА(AB626),ЕФОРМУЛА(AC626),NOT(ЕФОРМУЛА(O626)),NOT(ЕФОРМУЛА(P626)),M626&lt;&gt;0,N626&lt;&gt;0,OR(YEAR(M626=#REF!),YEAR(M626=#REF!),YEAR(M626=#REF!)),OR(YEAR(N626=#REF!),YEAR(N626=#REF!),YEAR(N626=#REF!)),OR(AND(A626="20. Выдача займов по договору № 1 (в кэш-пул ПАО «Газпром»)",H626="КЭШ-ПУЛ"),AND(A626&lt;&gt;"20. Выдача займов по договору № 1 (в кэш-пул ПАО «Газпром»)",H626&lt;&gt;"КЭШ-ПУЛ")))</f>
        <v>#REF!</v>
      </c>
    </row>
    <row r="627" spans="1:30" ht="13.5" customHeight="1" x14ac:dyDescent="0.2">
      <c r="A627" s="2" t="s">
        <v>50</v>
      </c>
      <c r="C627" s="2" t="s">
        <v>20</v>
      </c>
      <c r="E627" s="7" t="s">
        <v>2</v>
      </c>
      <c r="L627" s="8" t="s">
        <v>27</v>
      </c>
      <c r="M627" s="9">
        <v>44044</v>
      </c>
      <c r="N627" s="9">
        <v>44044</v>
      </c>
      <c r="P627" s="21">
        <v>1460000</v>
      </c>
      <c r="X627" s="22" t="e">
        <f>IF(B627="",VLOOKUP(A627,#REF!,2,FALSE),B627)</f>
        <v>#REF!</v>
      </c>
      <c r="Y627" s="22">
        <f t="shared" si="50"/>
        <v>8</v>
      </c>
      <c r="Z627" s="22">
        <f t="shared" si="51"/>
        <v>8</v>
      </c>
      <c r="AA627" s="22">
        <f t="shared" si="52"/>
        <v>2020</v>
      </c>
      <c r="AB627" s="22">
        <f t="shared" si="53"/>
        <v>2020</v>
      </c>
      <c r="AC627" s="22">
        <f t="shared" si="54"/>
        <v>2020</v>
      </c>
      <c r="AD627" s="25" t="e">
        <f>AND(ROUND(O627,2)=O627,ROUND(P627,2)=P627,OR(AND(O627&lt;&gt;0,L627="п"),AND(P627&lt;&gt;0,L627="ф")),ЕФОРМУЛА(X627),ЕФОРМУЛА(Y627),ЕФОРМУЛА(Z627),ЕФОРМУЛА(AA627),ЕФОРМУЛА(AB627),ЕФОРМУЛА(AC627),NOT(ЕФОРМУЛА(O627)),NOT(ЕФОРМУЛА(P627)),M627&lt;&gt;0,N627&lt;&gt;0,OR(YEAR(M627=#REF!),YEAR(M627=#REF!),YEAR(M627=#REF!)),OR(YEAR(N627=#REF!),YEAR(N627=#REF!),YEAR(N627=#REF!)),OR(AND(A627="20. Выдача займов по договору № 1 (в кэш-пул ПАО «Газпром»)",H627="КЭШ-ПУЛ"),AND(A627&lt;&gt;"20. Выдача займов по договору № 1 (в кэш-пул ПАО «Газпром»)",H627&lt;&gt;"КЭШ-ПУЛ")))</f>
        <v>#REF!</v>
      </c>
    </row>
    <row r="628" spans="1:30" ht="12.75" customHeight="1" x14ac:dyDescent="0.2">
      <c r="A628" s="2" t="s">
        <v>52</v>
      </c>
      <c r="C628" s="2" t="s">
        <v>20</v>
      </c>
      <c r="E628" s="7" t="s">
        <v>2</v>
      </c>
      <c r="L628" s="8" t="s">
        <v>26</v>
      </c>
      <c r="M628" s="9">
        <v>44044</v>
      </c>
      <c r="N628" s="9">
        <v>44044</v>
      </c>
      <c r="O628" s="21">
        <v>44061000</v>
      </c>
      <c r="Q628" s="13" t="s">
        <v>138</v>
      </c>
      <c r="X628" s="22" t="e">
        <f>IF(B628="",VLOOKUP(A628,#REF!,2,FALSE),B628)</f>
        <v>#REF!</v>
      </c>
      <c r="Y628" s="22">
        <f t="shared" si="50"/>
        <v>8</v>
      </c>
      <c r="Z628" s="22">
        <f t="shared" si="51"/>
        <v>8</v>
      </c>
      <c r="AA628" s="22">
        <f t="shared" si="52"/>
        <v>2020</v>
      </c>
      <c r="AB628" s="22">
        <f t="shared" si="53"/>
        <v>2020</v>
      </c>
      <c r="AC628" s="22">
        <f t="shared" si="54"/>
        <v>2020</v>
      </c>
      <c r="AD628" s="25" t="e">
        <f>AND(ROUND(O628,2)=O628,ROUND(P628,2)=P628,OR(AND(O628&lt;&gt;0,L628="п"),AND(P628&lt;&gt;0,L628="ф")),ЕФОРМУЛА(X628),ЕФОРМУЛА(Y628),ЕФОРМУЛА(Z628),ЕФОРМУЛА(AA628),ЕФОРМУЛА(AB628),ЕФОРМУЛА(AC628),NOT(ЕФОРМУЛА(O628)),NOT(ЕФОРМУЛА(P628)),M628&lt;&gt;0,N628&lt;&gt;0,OR(YEAR(M628=#REF!),YEAR(M628=#REF!),YEAR(M628=#REF!)),OR(YEAR(N628=#REF!),YEAR(N628=#REF!),YEAR(N628=#REF!)),OR(AND(A628="20. Выдача займов по договору № 1 (в кэш-пул ПАО «Газпром»)",H628="КЭШ-ПУЛ"),AND(A628&lt;&gt;"20. Выдача займов по договору № 1 (в кэш-пул ПАО «Газпром»)",H628&lt;&gt;"КЭШ-ПУЛ")))</f>
        <v>#REF!</v>
      </c>
    </row>
    <row r="629" spans="1:30" ht="12.75" customHeight="1" x14ac:dyDescent="0.2">
      <c r="A629" s="2" t="s">
        <v>52</v>
      </c>
      <c r="C629" s="2" t="s">
        <v>20</v>
      </c>
      <c r="E629" s="7" t="s">
        <v>2</v>
      </c>
      <c r="L629" s="8" t="s">
        <v>27</v>
      </c>
      <c r="M629" s="9">
        <v>44044</v>
      </c>
      <c r="N629" s="9">
        <v>44044</v>
      </c>
      <c r="P629" s="21">
        <v>29698000</v>
      </c>
      <c r="Q629" s="13" t="s">
        <v>139</v>
      </c>
      <c r="X629" s="22" t="e">
        <f>IF(B629="",VLOOKUP(A629,#REF!,2,FALSE),B629)</f>
        <v>#REF!</v>
      </c>
      <c r="Y629" s="22">
        <f t="shared" si="50"/>
        <v>8</v>
      </c>
      <c r="Z629" s="22">
        <f t="shared" si="51"/>
        <v>8</v>
      </c>
      <c r="AA629" s="22">
        <f t="shared" si="52"/>
        <v>2020</v>
      </c>
      <c r="AB629" s="22">
        <f t="shared" si="53"/>
        <v>2020</v>
      </c>
      <c r="AC629" s="22">
        <f t="shared" si="54"/>
        <v>2020</v>
      </c>
      <c r="AD629" s="25" t="e">
        <f>AND(ROUND(O629,2)=O629,ROUND(P629,2)=P629,OR(AND(O629&lt;&gt;0,L629="п"),AND(P629&lt;&gt;0,L629="ф")),ЕФОРМУЛА(X629),ЕФОРМУЛА(Y629),ЕФОРМУЛА(Z629),ЕФОРМУЛА(AA629),ЕФОРМУЛА(AB629),ЕФОРМУЛА(AC629),NOT(ЕФОРМУЛА(O629)),NOT(ЕФОРМУЛА(P629)),M629&lt;&gt;0,N629&lt;&gt;0,OR(YEAR(M629=#REF!),YEAR(M629=#REF!),YEAR(M629=#REF!)),OR(YEAR(N629=#REF!),YEAR(N629=#REF!),YEAR(N629=#REF!)),OR(AND(A629="20. Выдача займов по договору № 1 (в кэш-пул ПАО «Газпром»)",H629="КЭШ-ПУЛ"),AND(A629&lt;&gt;"20. Выдача займов по договору № 1 (в кэш-пул ПАО «Газпром»)",H629&lt;&gt;"КЭШ-ПУЛ")))</f>
        <v>#REF!</v>
      </c>
    </row>
    <row r="630" spans="1:30" ht="25.5" customHeight="1" x14ac:dyDescent="0.2">
      <c r="A630" s="2" t="s">
        <v>48</v>
      </c>
      <c r="C630" s="2" t="s">
        <v>20</v>
      </c>
      <c r="E630" s="7" t="s">
        <v>2</v>
      </c>
      <c r="L630" s="8" t="s">
        <v>26</v>
      </c>
      <c r="M630" s="9">
        <v>44044</v>
      </c>
      <c r="N630" s="9">
        <v>44044</v>
      </c>
      <c r="O630" s="21">
        <v>6741000</v>
      </c>
      <c r="Q630" s="32" t="s">
        <v>136</v>
      </c>
      <c r="R630" s="32"/>
      <c r="S630" s="32"/>
      <c r="T630" s="32"/>
      <c r="U630" s="32"/>
      <c r="X630" s="22" t="e">
        <f>IF(B630="",VLOOKUP(A630,#REF!,2,FALSE),B630)</f>
        <v>#REF!</v>
      </c>
      <c r="Y630" s="22">
        <f t="shared" si="50"/>
        <v>8</v>
      </c>
      <c r="Z630" s="22">
        <f t="shared" si="51"/>
        <v>8</v>
      </c>
      <c r="AA630" s="22">
        <f t="shared" si="52"/>
        <v>2020</v>
      </c>
      <c r="AB630" s="22">
        <f t="shared" si="53"/>
        <v>2020</v>
      </c>
      <c r="AC630" s="22">
        <f t="shared" si="54"/>
        <v>2020</v>
      </c>
      <c r="AD630" s="25" t="e">
        <f>AND(ROUND(O630,2)=O630,ROUND(P630,2)=P630,OR(AND(O630&lt;&gt;0,L630="п"),AND(P630&lt;&gt;0,L630="ф")),ЕФОРМУЛА(X630),ЕФОРМУЛА(Y630),ЕФОРМУЛА(Z630),ЕФОРМУЛА(AA630),ЕФОРМУЛА(AB630),ЕФОРМУЛА(AC630),NOT(ЕФОРМУЛА(O630)),NOT(ЕФОРМУЛА(P630)),M630&lt;&gt;0,N630&lt;&gt;0,OR(YEAR(M630=#REF!),YEAR(M630=#REF!),YEAR(M630=#REF!)),OR(YEAR(N630=#REF!),YEAR(N630=#REF!),YEAR(N630=#REF!)),OR(AND(A630="20. Выдача займов по договору № 1 (в кэш-пул ПАО «Газпром»)",H630="КЭШ-ПУЛ"),AND(A630&lt;&gt;"20. Выдача займов по договору № 1 (в кэш-пул ПАО «Газпром»)",H630&lt;&gt;"КЭШ-ПУЛ")))</f>
        <v>#REF!</v>
      </c>
    </row>
    <row r="631" spans="1:30" ht="25.5" customHeight="1" x14ac:dyDescent="0.2">
      <c r="A631" s="2" t="s">
        <v>48</v>
      </c>
      <c r="C631" s="2" t="s">
        <v>20</v>
      </c>
      <c r="E631" s="7" t="s">
        <v>2</v>
      </c>
      <c r="L631" s="8" t="s">
        <v>27</v>
      </c>
      <c r="M631" s="9">
        <v>44044</v>
      </c>
      <c r="N631" s="9">
        <v>44044</v>
      </c>
      <c r="P631" s="21">
        <v>13932000</v>
      </c>
      <c r="Q631" s="32" t="s">
        <v>136</v>
      </c>
      <c r="R631" s="32"/>
      <c r="S631" s="32"/>
      <c r="T631" s="32"/>
      <c r="U631" s="32"/>
      <c r="X631" s="22" t="e">
        <f>IF(B631="",VLOOKUP(A631,#REF!,2,FALSE),B631)</f>
        <v>#REF!</v>
      </c>
      <c r="Y631" s="22">
        <f t="shared" si="50"/>
        <v>8</v>
      </c>
      <c r="Z631" s="22">
        <f t="shared" si="51"/>
        <v>8</v>
      </c>
      <c r="AA631" s="22">
        <f t="shared" si="52"/>
        <v>2020</v>
      </c>
      <c r="AB631" s="22">
        <f t="shared" si="53"/>
        <v>2020</v>
      </c>
      <c r="AC631" s="22">
        <f t="shared" si="54"/>
        <v>2020</v>
      </c>
      <c r="AD631" s="25" t="e">
        <f>AND(ROUND(O631,2)=O631,ROUND(P631,2)=P631,OR(AND(O631&lt;&gt;0,L631="п"),AND(P631&lt;&gt;0,L631="ф")),ЕФОРМУЛА(X631),ЕФОРМУЛА(Y631),ЕФОРМУЛА(Z631),ЕФОРМУЛА(AA631),ЕФОРМУЛА(AB631),ЕФОРМУЛА(AC631),NOT(ЕФОРМУЛА(O631)),NOT(ЕФОРМУЛА(P631)),M631&lt;&gt;0,N631&lt;&gt;0,OR(YEAR(M631=#REF!),YEAR(M631=#REF!),YEAR(M631=#REF!)),OR(YEAR(N631=#REF!),YEAR(N631=#REF!),YEAR(N631=#REF!)),OR(AND(A631="20. Выдача займов по договору № 1 (в кэш-пул ПАО «Газпром»)",H631="КЭШ-ПУЛ"),AND(A631&lt;&gt;"20. Выдача займов по договору № 1 (в кэш-пул ПАО «Газпром»)",H631&lt;&gt;"КЭШ-ПУЛ")))</f>
        <v>#REF!</v>
      </c>
    </row>
    <row r="632" spans="1:30" ht="12.6" customHeight="1" x14ac:dyDescent="0.2">
      <c r="A632" s="8" t="s">
        <v>42</v>
      </c>
      <c r="B632" s="8"/>
      <c r="C632" s="2" t="s">
        <v>20</v>
      </c>
      <c r="D632" s="6"/>
      <c r="E632" s="7" t="s">
        <v>2</v>
      </c>
      <c r="F632" s="8"/>
      <c r="G632" s="8"/>
      <c r="H632" s="8"/>
      <c r="I632" s="8"/>
      <c r="J632" s="8"/>
      <c r="K632" s="8"/>
      <c r="L632" s="8" t="s">
        <v>27</v>
      </c>
      <c r="M632" s="9">
        <v>44075</v>
      </c>
      <c r="N632" s="9">
        <v>44075</v>
      </c>
      <c r="O632" s="20"/>
      <c r="P632" s="20">
        <v>10509000</v>
      </c>
      <c r="Q632" s="11"/>
      <c r="R632" s="11"/>
      <c r="S632" s="11"/>
      <c r="T632" s="11"/>
      <c r="U632" s="11"/>
      <c r="X632" s="22" t="e">
        <f>IF(B632="",VLOOKUP(A632,#REF!,2,FALSE),B632)</f>
        <v>#REF!</v>
      </c>
      <c r="Y632" s="22">
        <f t="shared" si="50"/>
        <v>9</v>
      </c>
      <c r="Z632" s="22">
        <f t="shared" si="51"/>
        <v>9</v>
      </c>
      <c r="AA632" s="22">
        <f t="shared" si="52"/>
        <v>2020</v>
      </c>
      <c r="AB632" s="22">
        <f t="shared" si="53"/>
        <v>2020</v>
      </c>
      <c r="AC632" s="22">
        <f t="shared" si="54"/>
        <v>2020</v>
      </c>
      <c r="AD632" s="25" t="e">
        <f>AND(ROUND(O632,2)=O632,ROUND(P632,2)=P632,OR(AND(O632&lt;&gt;0,L632="п"),AND(P632&lt;&gt;0,L632="ф")),ЕФОРМУЛА(X632),ЕФОРМУЛА(Y632),ЕФОРМУЛА(Z632),ЕФОРМУЛА(AA632),ЕФОРМУЛА(AB632),ЕФОРМУЛА(AC632),NOT(ЕФОРМУЛА(O632)),NOT(ЕФОРМУЛА(P632)),M632&lt;&gt;0,N632&lt;&gt;0,OR(YEAR(M632=#REF!),YEAR(M632=#REF!),YEAR(M632=#REF!)),OR(YEAR(N632=#REF!),YEAR(N632=#REF!),YEAR(N632=#REF!)),OR(AND(A632="20. Выдача займов по договору № 1 (в кэш-пул ПАО «Газпром»)",H632="КЭШ-ПУЛ"),AND(A632&lt;&gt;"20. Выдача займов по договору № 1 (в кэш-пул ПАО «Газпром»)",H632&lt;&gt;"КЭШ-ПУЛ")))</f>
        <v>#REF!</v>
      </c>
    </row>
    <row r="633" spans="1:30" ht="12.6" customHeight="1" x14ac:dyDescent="0.2">
      <c r="A633" s="8" t="s">
        <v>41</v>
      </c>
      <c r="B633" s="8"/>
      <c r="C633" s="2" t="s">
        <v>20</v>
      </c>
      <c r="D633" s="6"/>
      <c r="E633" s="7" t="s">
        <v>2</v>
      </c>
      <c r="F633" s="8"/>
      <c r="G633" s="8"/>
      <c r="H633" s="8"/>
      <c r="I633" s="8"/>
      <c r="J633" s="8"/>
      <c r="K633" s="8"/>
      <c r="L633" s="8" t="s">
        <v>27</v>
      </c>
      <c r="M633" s="9">
        <v>44075</v>
      </c>
      <c r="N633" s="9">
        <v>44075</v>
      </c>
      <c r="O633" s="20"/>
      <c r="P633" s="20">
        <v>376516000</v>
      </c>
      <c r="Q633" s="11"/>
      <c r="R633" s="11"/>
      <c r="S633" s="11"/>
      <c r="T633" s="11"/>
      <c r="U633" s="11"/>
      <c r="X633" s="22" t="e">
        <f>IF(B633="",VLOOKUP(A633,#REF!,2,FALSE),B633)</f>
        <v>#REF!</v>
      </c>
      <c r="Y633" s="22">
        <f t="shared" si="50"/>
        <v>9</v>
      </c>
      <c r="Z633" s="22">
        <f t="shared" si="51"/>
        <v>9</v>
      </c>
      <c r="AA633" s="22">
        <f t="shared" si="52"/>
        <v>2020</v>
      </c>
      <c r="AB633" s="22">
        <f t="shared" si="53"/>
        <v>2020</v>
      </c>
      <c r="AC633" s="22">
        <f t="shared" si="54"/>
        <v>2020</v>
      </c>
      <c r="AD633" s="25" t="e">
        <f>AND(ROUND(O633,2)=O633,ROUND(P633,2)=P633,OR(AND(O633&lt;&gt;0,L633="п"),AND(P633&lt;&gt;0,L633="ф")),ЕФОРМУЛА(X633),ЕФОРМУЛА(Y633),ЕФОРМУЛА(Z633),ЕФОРМУЛА(AA633),ЕФОРМУЛА(AB633),ЕФОРМУЛА(AC633),NOT(ЕФОРМУЛА(O633)),NOT(ЕФОРМУЛА(P633)),M633&lt;&gt;0,N633&lt;&gt;0,OR(YEAR(M633=#REF!),YEAR(M633=#REF!),YEAR(M633=#REF!)),OR(YEAR(N633=#REF!),YEAR(N633=#REF!),YEAR(N633=#REF!)),OR(AND(A633="20. Выдача займов по договору № 1 (в кэш-пул ПАО «Газпром»)",H633="КЭШ-ПУЛ"),AND(A633&lt;&gt;"20. Выдача займов по договору № 1 (в кэш-пул ПАО «Газпром»)",H633&lt;&gt;"КЭШ-ПУЛ")))</f>
        <v>#REF!</v>
      </c>
    </row>
    <row r="634" spans="1:30" ht="15" customHeight="1" x14ac:dyDescent="0.2">
      <c r="A634" s="27" t="s">
        <v>16</v>
      </c>
      <c r="B634" s="27"/>
      <c r="C634" s="2" t="s">
        <v>20</v>
      </c>
      <c r="D634" s="6"/>
      <c r="E634" s="7" t="s">
        <v>2</v>
      </c>
      <c r="F634" s="8"/>
      <c r="G634" s="8"/>
      <c r="H634" s="8"/>
      <c r="I634" s="8"/>
      <c r="J634" s="8"/>
      <c r="K634" s="8"/>
      <c r="L634" s="8" t="s">
        <v>27</v>
      </c>
      <c r="M634" s="9">
        <v>44075</v>
      </c>
      <c r="N634" s="9">
        <v>44075</v>
      </c>
      <c r="O634" s="20"/>
      <c r="P634" s="20">
        <v>309645000</v>
      </c>
      <c r="Q634" s="11"/>
      <c r="R634" s="11"/>
      <c r="S634" s="11"/>
      <c r="T634" s="11"/>
      <c r="U634" s="11"/>
      <c r="X634" s="22" t="e">
        <f>IF(B634="",VLOOKUP(A634,#REF!,2,FALSE),B634)</f>
        <v>#REF!</v>
      </c>
      <c r="Y634" s="22">
        <f t="shared" si="50"/>
        <v>9</v>
      </c>
      <c r="Z634" s="22">
        <f t="shared" si="51"/>
        <v>9</v>
      </c>
      <c r="AA634" s="22">
        <f t="shared" si="52"/>
        <v>2020</v>
      </c>
      <c r="AB634" s="22">
        <f t="shared" si="53"/>
        <v>2020</v>
      </c>
      <c r="AC634" s="22">
        <f t="shared" si="54"/>
        <v>2020</v>
      </c>
      <c r="AD634" s="25" t="e">
        <f>AND(ROUND(O634,2)=O634,ROUND(P634,2)=P634,OR(AND(O634&lt;&gt;0,L634="п"),AND(P634&lt;&gt;0,L634="ф")),ЕФОРМУЛА(X634),ЕФОРМУЛА(Y634),ЕФОРМУЛА(Z634),ЕФОРМУЛА(AA634),ЕФОРМУЛА(AB634),ЕФОРМУЛА(AC634),NOT(ЕФОРМУЛА(O634)),NOT(ЕФОРМУЛА(P634)),M634&lt;&gt;0,N634&lt;&gt;0,OR(YEAR(M634=#REF!),YEAR(M634=#REF!),YEAR(M634=#REF!)),OR(YEAR(N634=#REF!),YEAR(N634=#REF!),YEAR(N634=#REF!)),OR(AND(A634="20. Выдача займов по договору № 1 (в кэш-пул ПАО «Газпром»)",H634="КЭШ-ПУЛ"),AND(A634&lt;&gt;"20. Выдача займов по договору № 1 (в кэш-пул ПАО «Газпром»)",H634&lt;&gt;"КЭШ-ПУЛ")))</f>
        <v>#REF!</v>
      </c>
    </row>
    <row r="635" spans="1:30" ht="15" customHeight="1" x14ac:dyDescent="0.2">
      <c r="A635" s="27" t="s">
        <v>60</v>
      </c>
      <c r="B635" s="27"/>
      <c r="C635" s="2" t="s">
        <v>20</v>
      </c>
      <c r="D635" s="6"/>
      <c r="E635" s="7" t="s">
        <v>2</v>
      </c>
      <c r="F635" s="8"/>
      <c r="G635" s="8"/>
      <c r="H635" s="8"/>
      <c r="I635" s="8"/>
      <c r="J635" s="8"/>
      <c r="K635" s="8"/>
      <c r="L635" s="8" t="s">
        <v>27</v>
      </c>
      <c r="M635" s="9">
        <v>44075</v>
      </c>
      <c r="N635" s="9">
        <v>44075</v>
      </c>
      <c r="O635" s="20"/>
      <c r="P635" s="20">
        <v>2758000</v>
      </c>
      <c r="Q635" s="11"/>
      <c r="R635" s="11"/>
      <c r="S635" s="11"/>
      <c r="T635" s="11"/>
      <c r="U635" s="11"/>
      <c r="X635" s="22" t="e">
        <f>IF(B635="",VLOOKUP(A635,#REF!,2,FALSE),B635)</f>
        <v>#REF!</v>
      </c>
      <c r="Y635" s="22">
        <f t="shared" si="50"/>
        <v>9</v>
      </c>
      <c r="Z635" s="22">
        <f t="shared" si="51"/>
        <v>9</v>
      </c>
      <c r="AA635" s="22">
        <f t="shared" si="52"/>
        <v>2020</v>
      </c>
      <c r="AB635" s="22">
        <f t="shared" si="53"/>
        <v>2020</v>
      </c>
      <c r="AC635" s="22">
        <f t="shared" si="54"/>
        <v>2020</v>
      </c>
      <c r="AD635" s="25" t="e">
        <f>AND(ROUND(O635,2)=O635,ROUND(P635,2)=P635,OR(AND(O635&lt;&gt;0,L635="п"),AND(P635&lt;&gt;0,L635="ф")),ЕФОРМУЛА(X635),ЕФОРМУЛА(Y635),ЕФОРМУЛА(Z635),ЕФОРМУЛА(AA635),ЕФОРМУЛА(AB635),ЕФОРМУЛА(AC635),NOT(ЕФОРМУЛА(O635)),NOT(ЕФОРМУЛА(P635)),M635&lt;&gt;0,N635&lt;&gt;0,OR(YEAR(M635=#REF!),YEAR(M635=#REF!),YEAR(M635=#REF!)),OR(YEAR(N635=#REF!),YEAR(N635=#REF!),YEAR(N635=#REF!)),OR(AND(A635="20. Выдача займов по договору № 1 (в кэш-пул ПАО «Газпром»)",H635="КЭШ-ПУЛ"),AND(A635&lt;&gt;"20. Выдача займов по договору № 1 (в кэш-пул ПАО «Газпром»)",H635&lt;&gt;"КЭШ-ПУЛ")))</f>
        <v>#REF!</v>
      </c>
    </row>
    <row r="636" spans="1:30" ht="15.75" customHeight="1" x14ac:dyDescent="0.2">
      <c r="A636" s="27"/>
      <c r="B636" s="27" t="s">
        <v>45</v>
      </c>
      <c r="C636" s="2" t="s">
        <v>20</v>
      </c>
      <c r="D636" s="6"/>
      <c r="E636" s="7" t="s">
        <v>2</v>
      </c>
      <c r="F636" s="8"/>
      <c r="G636" s="8"/>
      <c r="H636" s="8"/>
      <c r="I636" s="8"/>
      <c r="J636" s="8"/>
      <c r="K636" s="8"/>
      <c r="L636" s="8" t="s">
        <v>27</v>
      </c>
      <c r="M636" s="9">
        <v>44075</v>
      </c>
      <c r="N636" s="9">
        <v>44075</v>
      </c>
      <c r="O636" s="20"/>
      <c r="P636" s="20">
        <v>1111000</v>
      </c>
      <c r="Q636" s="12"/>
      <c r="R636" s="12"/>
      <c r="S636" s="12"/>
      <c r="T636" s="12"/>
      <c r="U636" s="12"/>
      <c r="X636" s="22" t="str">
        <f>IF(B636="",VLOOKUP(A636,#REF!,2,FALSE),B636)</f>
        <v>10.2. Услуги авиатранспорта</v>
      </c>
      <c r="Y636" s="22">
        <f t="shared" si="50"/>
        <v>9</v>
      </c>
      <c r="Z636" s="22">
        <f t="shared" si="51"/>
        <v>9</v>
      </c>
      <c r="AA636" s="22">
        <f t="shared" si="52"/>
        <v>2020</v>
      </c>
      <c r="AB636" s="22">
        <f t="shared" si="53"/>
        <v>2020</v>
      </c>
      <c r="AC636" s="22">
        <f t="shared" si="54"/>
        <v>2020</v>
      </c>
      <c r="AD636" s="25" t="e">
        <f>AND(ROUND(O636,2)=O636,ROUND(P636,2)=P636,OR(AND(O636&lt;&gt;0,L636="п"),AND(P636&lt;&gt;0,L636="ф")),ЕФОРМУЛА(X636),ЕФОРМУЛА(Y636),ЕФОРМУЛА(Z636),ЕФОРМУЛА(AA636),ЕФОРМУЛА(AB636),ЕФОРМУЛА(AC636),NOT(ЕФОРМУЛА(O636)),NOT(ЕФОРМУЛА(P636)),M636&lt;&gt;0,N636&lt;&gt;0,OR(YEAR(M636=#REF!),YEAR(M636=#REF!),YEAR(M636=#REF!)),OR(YEAR(N636=#REF!),YEAR(N636=#REF!),YEAR(N636=#REF!)),OR(AND(A636="20. Выдача займов по договору № 1 (в кэш-пул ПАО «Газпром»)",H636="КЭШ-ПУЛ"),AND(A636&lt;&gt;"20. Выдача займов по договору № 1 (в кэш-пул ПАО «Газпром»)",H636&lt;&gt;"КЭШ-ПУЛ")))</f>
        <v>#REF!</v>
      </c>
    </row>
    <row r="637" spans="1:30" ht="12.6" customHeight="1" x14ac:dyDescent="0.2">
      <c r="A637" s="27" t="s">
        <v>12</v>
      </c>
      <c r="B637" s="27"/>
      <c r="C637" s="2" t="s">
        <v>20</v>
      </c>
      <c r="D637" s="6"/>
      <c r="E637" s="7" t="s">
        <v>2</v>
      </c>
      <c r="F637" s="8"/>
      <c r="G637" s="8"/>
      <c r="H637" s="8"/>
      <c r="I637" s="8"/>
      <c r="J637" s="8"/>
      <c r="K637" s="8"/>
      <c r="L637" s="8" t="s">
        <v>27</v>
      </c>
      <c r="M637" s="9">
        <v>44075</v>
      </c>
      <c r="N637" s="9">
        <v>44075</v>
      </c>
      <c r="O637" s="20"/>
      <c r="P637" s="20">
        <v>442760000</v>
      </c>
      <c r="Q637" s="10"/>
      <c r="R637" s="10"/>
      <c r="S637" s="10"/>
      <c r="T637" s="10"/>
      <c r="U637" s="10"/>
      <c r="X637" s="22" t="e">
        <f>IF(B637="",VLOOKUP(A637,#REF!,2,FALSE),B637)</f>
        <v>#REF!</v>
      </c>
      <c r="Y637" s="22">
        <f t="shared" si="50"/>
        <v>9</v>
      </c>
      <c r="Z637" s="22">
        <f t="shared" si="51"/>
        <v>9</v>
      </c>
      <c r="AA637" s="22">
        <f t="shared" si="52"/>
        <v>2020</v>
      </c>
      <c r="AB637" s="22">
        <f t="shared" si="53"/>
        <v>2020</v>
      </c>
      <c r="AC637" s="22">
        <f t="shared" si="54"/>
        <v>2020</v>
      </c>
      <c r="AD637" s="25" t="e">
        <f>AND(ROUND(O637,2)=O637,ROUND(P637,2)=P637,OR(AND(O637&lt;&gt;0,L637="п"),AND(P637&lt;&gt;0,L637="ф")),ЕФОРМУЛА(X637),ЕФОРМУЛА(Y637),ЕФОРМУЛА(Z637),ЕФОРМУЛА(AA637),ЕФОРМУЛА(AB637),ЕФОРМУЛА(AC637),NOT(ЕФОРМУЛА(O637)),NOT(ЕФОРМУЛА(P637)),M637&lt;&gt;0,N637&lt;&gt;0,OR(YEAR(M637=#REF!),YEAR(M637=#REF!),YEAR(M637=#REF!)),OR(YEAR(N637=#REF!),YEAR(N637=#REF!),YEAR(N637=#REF!)),OR(AND(A637="20. Выдача займов по договору № 1 (в кэш-пул ПАО «Газпром»)",H637="КЭШ-ПУЛ"),AND(A637&lt;&gt;"20. Выдача займов по договору № 1 (в кэш-пул ПАО «Газпром»)",H637&lt;&gt;"КЭШ-ПУЛ")))</f>
        <v>#REF!</v>
      </c>
    </row>
    <row r="638" spans="1:30" ht="12.6" customHeight="1" x14ac:dyDescent="0.2">
      <c r="A638" s="27" t="s">
        <v>63</v>
      </c>
      <c r="B638" s="27"/>
      <c r="C638" s="2" t="s">
        <v>20</v>
      </c>
      <c r="D638" s="6"/>
      <c r="E638" s="7" t="s">
        <v>2</v>
      </c>
      <c r="F638" s="8"/>
      <c r="G638" s="8"/>
      <c r="H638" s="8"/>
      <c r="I638" s="8"/>
      <c r="J638" s="8"/>
      <c r="K638" s="8"/>
      <c r="L638" s="8" t="s">
        <v>27</v>
      </c>
      <c r="M638" s="9">
        <v>44075</v>
      </c>
      <c r="N638" s="9">
        <v>44075</v>
      </c>
      <c r="O638" s="20"/>
      <c r="P638" s="20">
        <v>120377000</v>
      </c>
      <c r="Q638" s="10"/>
      <c r="R638" s="10"/>
      <c r="S638" s="10"/>
      <c r="T638" s="10"/>
      <c r="U638" s="10"/>
      <c r="X638" s="22" t="e">
        <f>IF(B638="",VLOOKUP(A638,#REF!,2,FALSE),B638)</f>
        <v>#REF!</v>
      </c>
      <c r="Y638" s="22">
        <f t="shared" si="50"/>
        <v>9</v>
      </c>
      <c r="Z638" s="22">
        <f t="shared" si="51"/>
        <v>9</v>
      </c>
      <c r="AA638" s="22">
        <f t="shared" si="52"/>
        <v>2020</v>
      </c>
      <c r="AB638" s="22">
        <f t="shared" si="53"/>
        <v>2020</v>
      </c>
      <c r="AC638" s="22">
        <f t="shared" si="54"/>
        <v>2020</v>
      </c>
      <c r="AD638" s="25" t="e">
        <f>AND(ROUND(O638,2)=O638,ROUND(P638,2)=P638,OR(AND(O638&lt;&gt;0,L638="п"),AND(P638&lt;&gt;0,L638="ф")),ЕФОРМУЛА(X638),ЕФОРМУЛА(Y638),ЕФОРМУЛА(Z638),ЕФОРМУЛА(AA638),ЕФОРМУЛА(AB638),ЕФОРМУЛА(AC638),NOT(ЕФОРМУЛА(O638)),NOT(ЕФОРМУЛА(P638)),M638&lt;&gt;0,N638&lt;&gt;0,OR(YEAR(M638=#REF!),YEAR(M638=#REF!),YEAR(M638=#REF!)),OR(YEAR(N638=#REF!),YEAR(N638=#REF!),YEAR(N638=#REF!)),OR(AND(A638="20. Выдача займов по договору № 1 (в кэш-пул ПАО «Газпром»)",H638="КЭШ-ПУЛ"),AND(A638&lt;&gt;"20. Выдача займов по договору № 1 (в кэш-пул ПАО «Газпром»)",H638&lt;&gt;"КЭШ-ПУЛ")))</f>
        <v>#REF!</v>
      </c>
    </row>
    <row r="639" spans="1:30" ht="15" customHeight="1" x14ac:dyDescent="0.2">
      <c r="A639" s="27"/>
      <c r="B639" s="27" t="s">
        <v>44</v>
      </c>
      <c r="C639" s="2" t="s">
        <v>20</v>
      </c>
      <c r="D639" s="6"/>
      <c r="E639" s="7" t="s">
        <v>2</v>
      </c>
      <c r="F639" s="8"/>
      <c r="G639" s="8"/>
      <c r="H639" s="8"/>
      <c r="I639" s="8"/>
      <c r="J639" s="8"/>
      <c r="K639" s="8"/>
      <c r="L639" s="8" t="s">
        <v>27</v>
      </c>
      <c r="M639" s="9">
        <v>44075</v>
      </c>
      <c r="N639" s="9">
        <v>44075</v>
      </c>
      <c r="O639" s="20"/>
      <c r="P639" s="20">
        <v>726000</v>
      </c>
      <c r="Q639" s="12"/>
      <c r="R639" s="12"/>
      <c r="S639" s="12"/>
      <c r="T639" s="12"/>
      <c r="U639" s="12"/>
      <c r="X639" s="22" t="str">
        <f>IF(B639="",VLOOKUP(A639,#REF!,2,FALSE),B639)</f>
        <v>10.1. Услуги автотранспорта</v>
      </c>
      <c r="Y639" s="22">
        <f t="shared" si="50"/>
        <v>9</v>
      </c>
      <c r="Z639" s="22">
        <f t="shared" si="51"/>
        <v>9</v>
      </c>
      <c r="AA639" s="22">
        <f t="shared" si="52"/>
        <v>2020</v>
      </c>
      <c r="AB639" s="22">
        <f t="shared" si="53"/>
        <v>2020</v>
      </c>
      <c r="AC639" s="22">
        <f t="shared" si="54"/>
        <v>2020</v>
      </c>
      <c r="AD639" s="25" t="e">
        <f>AND(ROUND(O639,2)=O639,ROUND(P639,2)=P639,OR(AND(O639&lt;&gt;0,L639="п"),AND(P639&lt;&gt;0,L639="ф")),ЕФОРМУЛА(X639),ЕФОРМУЛА(Y639),ЕФОРМУЛА(Z639),ЕФОРМУЛА(AA639),ЕФОРМУЛА(AB639),ЕФОРМУЛА(AC639),NOT(ЕФОРМУЛА(O639)),NOT(ЕФОРМУЛА(P639)),M639&lt;&gt;0,N639&lt;&gt;0,OR(YEAR(M639=#REF!),YEAR(M639=#REF!),YEAR(M639=#REF!)),OR(YEAR(N639=#REF!),YEAR(N639=#REF!),YEAR(N639=#REF!)),OR(AND(A639="20. Выдача займов по договору № 1 (в кэш-пул ПАО «Газпром»)",H639="КЭШ-ПУЛ"),AND(A639&lt;&gt;"20. Выдача займов по договору № 1 (в кэш-пул ПАО «Газпром»)",H639&lt;&gt;"КЭШ-ПУЛ")))</f>
        <v>#REF!</v>
      </c>
    </row>
    <row r="640" spans="1:30" ht="12.6" customHeight="1" x14ac:dyDescent="0.2">
      <c r="A640" s="33" t="s">
        <v>40</v>
      </c>
      <c r="B640" s="27" t="s">
        <v>13</v>
      </c>
      <c r="C640" s="2" t="s">
        <v>20</v>
      </c>
      <c r="D640" s="6"/>
      <c r="E640" s="7" t="s">
        <v>2</v>
      </c>
      <c r="F640" s="8"/>
      <c r="G640" s="8"/>
      <c r="H640" s="8"/>
      <c r="I640" s="8"/>
      <c r="J640" s="8"/>
      <c r="K640" s="8"/>
      <c r="L640" s="8" t="s">
        <v>27</v>
      </c>
      <c r="M640" s="9">
        <v>44075</v>
      </c>
      <c r="N640" s="9">
        <v>44075</v>
      </c>
      <c r="O640" s="20"/>
      <c r="P640" s="20">
        <v>276703000</v>
      </c>
      <c r="Q640" s="12" t="s">
        <v>137</v>
      </c>
      <c r="R640" s="12"/>
      <c r="S640" s="12"/>
      <c r="T640" s="12"/>
      <c r="U640" s="12"/>
      <c r="X640" s="22" t="str">
        <f>IF(B640="",VLOOKUP(A640,#REF!,2,FALSE),B640)</f>
        <v>04. Капремонт внешними подрядчиками</v>
      </c>
      <c r="Y640" s="22">
        <f t="shared" si="50"/>
        <v>9</v>
      </c>
      <c r="Z640" s="22">
        <f t="shared" si="51"/>
        <v>9</v>
      </c>
      <c r="AA640" s="22">
        <f t="shared" si="52"/>
        <v>2020</v>
      </c>
      <c r="AB640" s="22">
        <f t="shared" si="53"/>
        <v>2020</v>
      </c>
      <c r="AC640" s="22">
        <f t="shared" si="54"/>
        <v>2020</v>
      </c>
      <c r="AD640" s="25" t="e">
        <f>AND(ROUND(O640,2)=O640,ROUND(P640,2)=P640,OR(AND(O640&lt;&gt;0,L640="п"),AND(P640&lt;&gt;0,L640="ф")),ЕФОРМУЛА(X640),ЕФОРМУЛА(Y640),ЕФОРМУЛА(Z640),ЕФОРМУЛА(AA640),ЕФОРМУЛА(AB640),ЕФОРМУЛА(AC640),NOT(ЕФОРМУЛА(O640)),NOT(ЕФОРМУЛА(P640)),M640&lt;&gt;0,N640&lt;&gt;0,OR(YEAR(M640=#REF!),YEAR(M640=#REF!),YEAR(M640=#REF!)),OR(YEAR(N640=#REF!),YEAR(N640=#REF!),YEAR(N640=#REF!)),OR(AND(A640="20. Выдача займов по договору № 1 (в кэш-пул ПАО «Газпром»)",H640="КЭШ-ПУЛ"),AND(A640&lt;&gt;"20. Выдача займов по договору № 1 (в кэш-пул ПАО «Газпром»)",H640&lt;&gt;"КЭШ-ПУЛ")))</f>
        <v>#REF!</v>
      </c>
    </row>
    <row r="641" spans="1:30" ht="12.6" customHeight="1" x14ac:dyDescent="0.2">
      <c r="A641" s="8" t="s">
        <v>59</v>
      </c>
      <c r="B641" s="8"/>
      <c r="C641" s="2" t="s">
        <v>20</v>
      </c>
      <c r="D641" s="6"/>
      <c r="E641" s="7" t="s">
        <v>2</v>
      </c>
      <c r="F641" s="8"/>
      <c r="G641" s="8"/>
      <c r="H641" s="8"/>
      <c r="I641" s="8"/>
      <c r="J641" s="8"/>
      <c r="K641" s="8"/>
      <c r="L641" s="8" t="s">
        <v>27</v>
      </c>
      <c r="M641" s="9">
        <v>44075</v>
      </c>
      <c r="N641" s="9">
        <v>44075</v>
      </c>
      <c r="O641" s="20"/>
      <c r="P641" s="20">
        <v>220782000</v>
      </c>
      <c r="Q641" s="11"/>
      <c r="R641" s="11"/>
      <c r="S641" s="11"/>
      <c r="T641" s="11"/>
      <c r="U641" s="11"/>
      <c r="X641" s="22" t="e">
        <f>IF(B641="",VLOOKUP(A641,#REF!,2,FALSE),B641)</f>
        <v>#REF!</v>
      </c>
      <c r="Y641" s="22">
        <f t="shared" si="50"/>
        <v>9</v>
      </c>
      <c r="Z641" s="22">
        <f t="shared" si="51"/>
        <v>9</v>
      </c>
      <c r="AA641" s="22">
        <f t="shared" si="52"/>
        <v>2020</v>
      </c>
      <c r="AB641" s="22">
        <f t="shared" si="53"/>
        <v>2020</v>
      </c>
      <c r="AC641" s="22">
        <f t="shared" si="54"/>
        <v>2020</v>
      </c>
      <c r="AD641" s="25" t="e">
        <f>AND(ROUND(O641,2)=O641,ROUND(P641,2)=P641,OR(AND(O641&lt;&gt;0,L641="п"),AND(P641&lt;&gt;0,L641="ф")),ЕФОРМУЛА(X641),ЕФОРМУЛА(Y641),ЕФОРМУЛА(Z641),ЕФОРМУЛА(AA641),ЕФОРМУЛА(AB641),ЕФОРМУЛА(AC641),NOT(ЕФОРМУЛА(O641)),NOT(ЕФОРМУЛА(P641)),M641&lt;&gt;0,N641&lt;&gt;0,OR(YEAR(M641=#REF!),YEAR(M641=#REF!),YEAR(M641=#REF!)),OR(YEAR(N641=#REF!),YEAR(N641=#REF!),YEAR(N641=#REF!)),OR(AND(A641="20. Выдача займов по договору № 1 (в кэш-пул ПАО «Газпром»)",H641="КЭШ-ПУЛ"),AND(A641&lt;&gt;"20. Выдача займов по договору № 1 (в кэш-пул ПАО «Газпром»)",H641&lt;&gt;"КЭШ-ПУЛ")))</f>
        <v>#REF!</v>
      </c>
    </row>
    <row r="642" spans="1:30" ht="12.6" customHeight="1" x14ac:dyDescent="0.2">
      <c r="A642" s="8" t="s">
        <v>17</v>
      </c>
      <c r="B642" s="8"/>
      <c r="C642" s="2" t="s">
        <v>20</v>
      </c>
      <c r="D642" s="6"/>
      <c r="E642" s="7" t="s">
        <v>2</v>
      </c>
      <c r="F642" s="8"/>
      <c r="G642" s="8"/>
      <c r="H642" s="8"/>
      <c r="I642" s="8"/>
      <c r="J642" s="8"/>
      <c r="K642" s="8"/>
      <c r="L642" s="8" t="s">
        <v>27</v>
      </c>
      <c r="M642" s="9">
        <v>44075</v>
      </c>
      <c r="N642" s="9">
        <v>44075</v>
      </c>
      <c r="O642" s="20"/>
      <c r="P642" s="20">
        <v>62892000</v>
      </c>
      <c r="Q642" s="11"/>
      <c r="R642" s="11"/>
      <c r="S642" s="11"/>
      <c r="T642" s="11"/>
      <c r="U642" s="11"/>
      <c r="X642" s="22" t="e">
        <f>IF(B642="",VLOOKUP(A642,#REF!,2,FALSE),B642)</f>
        <v>#REF!</v>
      </c>
      <c r="Y642" s="22">
        <f t="shared" si="50"/>
        <v>9</v>
      </c>
      <c r="Z642" s="22">
        <f t="shared" si="51"/>
        <v>9</v>
      </c>
      <c r="AA642" s="22">
        <f t="shared" si="52"/>
        <v>2020</v>
      </c>
      <c r="AB642" s="22">
        <f t="shared" si="53"/>
        <v>2020</v>
      </c>
      <c r="AC642" s="22">
        <f t="shared" si="54"/>
        <v>2020</v>
      </c>
      <c r="AD642" s="25" t="e">
        <f>AND(ROUND(O642,2)=O642,ROUND(P642,2)=P642,OR(AND(O642&lt;&gt;0,L642="п"),AND(P642&lt;&gt;0,L642="ф")),ЕФОРМУЛА(X642),ЕФОРМУЛА(Y642),ЕФОРМУЛА(Z642),ЕФОРМУЛА(AA642),ЕФОРМУЛА(AB642),ЕФОРМУЛА(AC642),NOT(ЕФОРМУЛА(O642)),NOT(ЕФОРМУЛА(P642)),M642&lt;&gt;0,N642&lt;&gt;0,OR(YEAR(M642=#REF!),YEAR(M642=#REF!),YEAR(M642=#REF!)),OR(YEAR(N642=#REF!),YEAR(N642=#REF!),YEAR(N642=#REF!)),OR(AND(A642="20. Выдача займов по договору № 1 (в кэш-пул ПАО «Газпром»)",H642="КЭШ-ПУЛ"),AND(A642&lt;&gt;"20. Выдача займов по договору № 1 (в кэш-пул ПАО «Газпром»)",H642&lt;&gt;"КЭШ-ПУЛ")))</f>
        <v>#REF!</v>
      </c>
    </row>
    <row r="643" spans="1:30" ht="12.6" customHeight="1" x14ac:dyDescent="0.2">
      <c r="A643" s="8" t="s">
        <v>8</v>
      </c>
      <c r="B643" s="8"/>
      <c r="C643" s="2" t="s">
        <v>20</v>
      </c>
      <c r="D643" s="6"/>
      <c r="E643" s="7" t="s">
        <v>2</v>
      </c>
      <c r="F643" s="8"/>
      <c r="G643" s="8"/>
      <c r="H643" s="8"/>
      <c r="I643" s="8"/>
      <c r="J643" s="8"/>
      <c r="K643" s="8"/>
      <c r="L643" s="8" t="s">
        <v>27</v>
      </c>
      <c r="M643" s="9">
        <v>44075</v>
      </c>
      <c r="N643" s="9">
        <v>44075</v>
      </c>
      <c r="O643" s="20"/>
      <c r="P643" s="20">
        <v>4197000</v>
      </c>
      <c r="Q643" s="11"/>
      <c r="R643" s="11"/>
      <c r="S643" s="11"/>
      <c r="T643" s="11"/>
      <c r="U643" s="11"/>
      <c r="X643" s="22" t="e">
        <f>IF(B643="",VLOOKUP(A643,#REF!,2,FALSE),B643)</f>
        <v>#REF!</v>
      </c>
      <c r="Y643" s="22">
        <f t="shared" si="50"/>
        <v>9</v>
      </c>
      <c r="Z643" s="22">
        <f t="shared" si="51"/>
        <v>9</v>
      </c>
      <c r="AA643" s="22">
        <f t="shared" si="52"/>
        <v>2020</v>
      </c>
      <c r="AB643" s="22">
        <f t="shared" si="53"/>
        <v>2020</v>
      </c>
      <c r="AC643" s="22">
        <f t="shared" si="54"/>
        <v>2020</v>
      </c>
      <c r="AD643" s="25" t="e">
        <f>AND(ROUND(O643,2)=O643,ROUND(P643,2)=P643,OR(AND(O643&lt;&gt;0,L643="п"),AND(P643&lt;&gt;0,L643="ф")),ЕФОРМУЛА(X643),ЕФОРМУЛА(Y643),ЕФОРМУЛА(Z643),ЕФОРМУЛА(AA643),ЕФОРМУЛА(AB643),ЕФОРМУЛА(AC643),NOT(ЕФОРМУЛА(O643)),NOT(ЕФОРМУЛА(P643)),M643&lt;&gt;0,N643&lt;&gt;0,OR(YEAR(M643=#REF!),YEAR(M643=#REF!),YEAR(M643=#REF!)),OR(YEAR(N643=#REF!),YEAR(N643=#REF!),YEAR(N643=#REF!)),OR(AND(A643="20. Выдача займов по договору № 1 (в кэш-пул ПАО «Газпром»)",H643="КЭШ-ПУЛ"),AND(A643&lt;&gt;"20. Выдача займов по договору № 1 (в кэш-пул ПАО «Газпром»)",H643&lt;&gt;"КЭШ-ПУЛ")))</f>
        <v>#REF!</v>
      </c>
    </row>
    <row r="644" spans="1:30" ht="12.6" customHeight="1" x14ac:dyDescent="0.2">
      <c r="A644" s="8"/>
      <c r="B644" s="8" t="s">
        <v>9</v>
      </c>
      <c r="C644" s="2" t="s">
        <v>20</v>
      </c>
      <c r="D644" s="6"/>
      <c r="E644" s="7" t="s">
        <v>2</v>
      </c>
      <c r="F644" s="8"/>
      <c r="G644" s="8"/>
      <c r="H644" s="8"/>
      <c r="I644" s="8"/>
      <c r="J644" s="8"/>
      <c r="K644" s="8"/>
      <c r="L644" s="8" t="s">
        <v>27</v>
      </c>
      <c r="M644" s="9">
        <v>44075</v>
      </c>
      <c r="N644" s="9">
        <v>44075</v>
      </c>
      <c r="O644" s="20"/>
      <c r="P644" s="20">
        <v>15060000</v>
      </c>
      <c r="Q644" s="11"/>
      <c r="R644" s="11"/>
      <c r="S644" s="11"/>
      <c r="T644" s="11"/>
      <c r="U644" s="11"/>
      <c r="X644" s="22" t="str">
        <f>IF(B644="",VLOOKUP(A644,#REF!,2,FALSE),B644)</f>
        <v>12. Страхование</v>
      </c>
      <c r="Y644" s="22">
        <f t="shared" ref="Y644:Y707" si="55">MONTH(M644)</f>
        <v>9</v>
      </c>
      <c r="Z644" s="22">
        <f t="shared" ref="Z644:Z707" si="56">MONTH(N644)</f>
        <v>9</v>
      </c>
      <c r="AA644" s="22">
        <f t="shared" ref="AA644:AA707" si="57">YEAR(N644)</f>
        <v>2020</v>
      </c>
      <c r="AB644" s="22">
        <f t="shared" ref="AB644:AB707" si="58">YEAR(M644)</f>
        <v>2020</v>
      </c>
      <c r="AC644" s="22">
        <f t="shared" ref="AC644:AC707" si="59">IF(F644="X",AA644-1,AA644)</f>
        <v>2020</v>
      </c>
      <c r="AD644" s="25" t="e">
        <f>AND(ROUND(O644,2)=O644,ROUND(P644,2)=P644,OR(AND(O644&lt;&gt;0,L644="п"),AND(P644&lt;&gt;0,L644="ф")),ЕФОРМУЛА(X644),ЕФОРМУЛА(Y644),ЕФОРМУЛА(Z644),ЕФОРМУЛА(AA644),ЕФОРМУЛА(AB644),ЕФОРМУЛА(AC644),NOT(ЕФОРМУЛА(O644)),NOT(ЕФОРМУЛА(P644)),M644&lt;&gt;0,N644&lt;&gt;0,OR(YEAR(M644=#REF!),YEAR(M644=#REF!),YEAR(M644=#REF!)),OR(YEAR(N644=#REF!),YEAR(N644=#REF!),YEAR(N644=#REF!)),OR(AND(A644="20. Выдача займов по договору № 1 (в кэш-пул ПАО «Газпром»)",H644="КЭШ-ПУЛ"),AND(A644&lt;&gt;"20. Выдача займов по договору № 1 (в кэш-пул ПАО «Газпром»)",H644&lt;&gt;"КЭШ-ПУЛ")))</f>
        <v>#REF!</v>
      </c>
    </row>
    <row r="645" spans="1:30" ht="12.75" customHeight="1" x14ac:dyDescent="0.2">
      <c r="A645" s="2" t="s">
        <v>50</v>
      </c>
      <c r="C645" s="2" t="s">
        <v>20</v>
      </c>
      <c r="E645" s="7" t="s">
        <v>2</v>
      </c>
      <c r="L645" s="8" t="s">
        <v>26</v>
      </c>
      <c r="M645" s="9">
        <v>44075</v>
      </c>
      <c r="N645" s="9">
        <v>44075</v>
      </c>
      <c r="O645" s="21">
        <v>198000</v>
      </c>
      <c r="X645" s="22" t="e">
        <f>IF(B645="",VLOOKUP(A645,#REF!,2,FALSE),B645)</f>
        <v>#REF!</v>
      </c>
      <c r="Y645" s="22">
        <f t="shared" si="55"/>
        <v>9</v>
      </c>
      <c r="Z645" s="22">
        <f t="shared" si="56"/>
        <v>9</v>
      </c>
      <c r="AA645" s="22">
        <f t="shared" si="57"/>
        <v>2020</v>
      </c>
      <c r="AB645" s="22">
        <f t="shared" si="58"/>
        <v>2020</v>
      </c>
      <c r="AC645" s="22">
        <f t="shared" si="59"/>
        <v>2020</v>
      </c>
      <c r="AD645" s="25" t="e">
        <f>AND(ROUND(O645,2)=O645,ROUND(P645,2)=P645,OR(AND(O645&lt;&gt;0,L645="п"),AND(P645&lt;&gt;0,L645="ф")),ЕФОРМУЛА(X645),ЕФОРМУЛА(Y645),ЕФОРМУЛА(Z645),ЕФОРМУЛА(AA645),ЕФОРМУЛА(AB645),ЕФОРМУЛА(AC645),NOT(ЕФОРМУЛА(O645)),NOT(ЕФОРМУЛА(P645)),M645&lt;&gt;0,N645&lt;&gt;0,OR(YEAR(M645=#REF!),YEAR(M645=#REF!),YEAR(M645=#REF!)),OR(YEAR(N645=#REF!),YEAR(N645=#REF!),YEAR(N645=#REF!)),OR(AND(A645="20. Выдача займов по договору № 1 (в кэш-пул ПАО «Газпром»)",H645="КЭШ-ПУЛ"),AND(A645&lt;&gt;"20. Выдача займов по договору № 1 (в кэш-пул ПАО «Газпром»)",H645&lt;&gt;"КЭШ-ПУЛ")))</f>
        <v>#REF!</v>
      </c>
    </row>
    <row r="646" spans="1:30" ht="13.5" customHeight="1" x14ac:dyDescent="0.2">
      <c r="A646" s="2" t="s">
        <v>50</v>
      </c>
      <c r="C646" s="2" t="s">
        <v>20</v>
      </c>
      <c r="E646" s="7" t="s">
        <v>2</v>
      </c>
      <c r="L646" s="8" t="s">
        <v>27</v>
      </c>
      <c r="M646" s="9">
        <v>44075</v>
      </c>
      <c r="N646" s="9">
        <v>44075</v>
      </c>
      <c r="P646" s="21">
        <v>1350000</v>
      </c>
      <c r="X646" s="22" t="e">
        <f>IF(B646="",VLOOKUP(A646,#REF!,2,FALSE),B646)</f>
        <v>#REF!</v>
      </c>
      <c r="Y646" s="22">
        <f t="shared" si="55"/>
        <v>9</v>
      </c>
      <c r="Z646" s="22">
        <f t="shared" si="56"/>
        <v>9</v>
      </c>
      <c r="AA646" s="22">
        <f t="shared" si="57"/>
        <v>2020</v>
      </c>
      <c r="AB646" s="22">
        <f t="shared" si="58"/>
        <v>2020</v>
      </c>
      <c r="AC646" s="22">
        <f t="shared" si="59"/>
        <v>2020</v>
      </c>
      <c r="AD646" s="25" t="e">
        <f>AND(ROUND(O646,2)=O646,ROUND(P646,2)=P646,OR(AND(O646&lt;&gt;0,L646="п"),AND(P646&lt;&gt;0,L646="ф")),ЕФОРМУЛА(X646),ЕФОРМУЛА(Y646),ЕФОРМУЛА(Z646),ЕФОРМУЛА(AA646),ЕФОРМУЛА(AB646),ЕФОРМУЛА(AC646),NOT(ЕФОРМУЛА(O646)),NOT(ЕФОРМУЛА(P646)),M646&lt;&gt;0,N646&lt;&gt;0,OR(YEAR(M646=#REF!),YEAR(M646=#REF!),YEAR(M646=#REF!)),OR(YEAR(N646=#REF!),YEAR(N646=#REF!),YEAR(N646=#REF!)),OR(AND(A646="20. Выдача займов по договору № 1 (в кэш-пул ПАО «Газпром»)",H646="КЭШ-ПУЛ"),AND(A646&lt;&gt;"20. Выдача займов по договору № 1 (в кэш-пул ПАО «Газпром»)",H646&lt;&gt;"КЭШ-ПУЛ")))</f>
        <v>#REF!</v>
      </c>
    </row>
    <row r="647" spans="1:30" ht="12.75" customHeight="1" x14ac:dyDescent="0.2">
      <c r="A647" s="2" t="s">
        <v>52</v>
      </c>
      <c r="C647" s="2" t="s">
        <v>20</v>
      </c>
      <c r="E647" s="7" t="s">
        <v>2</v>
      </c>
      <c r="L647" s="8" t="s">
        <v>26</v>
      </c>
      <c r="M647" s="9">
        <v>44075</v>
      </c>
      <c r="N647" s="9">
        <v>44075</v>
      </c>
      <c r="O647" s="21">
        <v>44061000</v>
      </c>
      <c r="Q647" s="13" t="s">
        <v>138</v>
      </c>
      <c r="X647" s="22" t="e">
        <f>IF(B647="",VLOOKUP(A647,#REF!,2,FALSE),B647)</f>
        <v>#REF!</v>
      </c>
      <c r="Y647" s="22">
        <f t="shared" si="55"/>
        <v>9</v>
      </c>
      <c r="Z647" s="22">
        <f t="shared" si="56"/>
        <v>9</v>
      </c>
      <c r="AA647" s="22">
        <f t="shared" si="57"/>
        <v>2020</v>
      </c>
      <c r="AB647" s="22">
        <f t="shared" si="58"/>
        <v>2020</v>
      </c>
      <c r="AC647" s="22">
        <f t="shared" si="59"/>
        <v>2020</v>
      </c>
      <c r="AD647" s="25" t="e">
        <f>AND(ROUND(O647,2)=O647,ROUND(P647,2)=P647,OR(AND(O647&lt;&gt;0,L647="п"),AND(P647&lt;&gt;0,L647="ф")),ЕФОРМУЛА(X647),ЕФОРМУЛА(Y647),ЕФОРМУЛА(Z647),ЕФОРМУЛА(AA647),ЕФОРМУЛА(AB647),ЕФОРМУЛА(AC647),NOT(ЕФОРМУЛА(O647)),NOT(ЕФОРМУЛА(P647)),M647&lt;&gt;0,N647&lt;&gt;0,OR(YEAR(M647=#REF!),YEAR(M647=#REF!),YEAR(M647=#REF!)),OR(YEAR(N647=#REF!),YEAR(N647=#REF!),YEAR(N647=#REF!)),OR(AND(A647="20. Выдача займов по договору № 1 (в кэш-пул ПАО «Газпром»)",H647="КЭШ-ПУЛ"),AND(A647&lt;&gt;"20. Выдача займов по договору № 1 (в кэш-пул ПАО «Газпром»)",H647&lt;&gt;"КЭШ-ПУЛ")))</f>
        <v>#REF!</v>
      </c>
    </row>
    <row r="648" spans="1:30" ht="12.75" customHeight="1" x14ac:dyDescent="0.2">
      <c r="A648" s="2" t="s">
        <v>52</v>
      </c>
      <c r="C648" s="2" t="s">
        <v>20</v>
      </c>
      <c r="E648" s="7" t="s">
        <v>2</v>
      </c>
      <c r="L648" s="8" t="s">
        <v>27</v>
      </c>
      <c r="M648" s="9">
        <v>44075</v>
      </c>
      <c r="N648" s="9">
        <v>44075</v>
      </c>
      <c r="P648" s="21">
        <v>60046000</v>
      </c>
      <c r="Q648" s="13" t="s">
        <v>139</v>
      </c>
      <c r="X648" s="22" t="e">
        <f>IF(B648="",VLOOKUP(A648,#REF!,2,FALSE),B648)</f>
        <v>#REF!</v>
      </c>
      <c r="Y648" s="22">
        <f t="shared" si="55"/>
        <v>9</v>
      </c>
      <c r="Z648" s="22">
        <f t="shared" si="56"/>
        <v>9</v>
      </c>
      <c r="AA648" s="22">
        <f t="shared" si="57"/>
        <v>2020</v>
      </c>
      <c r="AB648" s="22">
        <f t="shared" si="58"/>
        <v>2020</v>
      </c>
      <c r="AC648" s="22">
        <f t="shared" si="59"/>
        <v>2020</v>
      </c>
      <c r="AD648" s="25" t="e">
        <f>AND(ROUND(O648,2)=O648,ROUND(P648,2)=P648,OR(AND(O648&lt;&gt;0,L648="п"),AND(P648&lt;&gt;0,L648="ф")),ЕФОРМУЛА(X648),ЕФОРМУЛА(Y648),ЕФОРМУЛА(Z648),ЕФОРМУЛА(AA648),ЕФОРМУЛА(AB648),ЕФОРМУЛА(AC648),NOT(ЕФОРМУЛА(O648)),NOT(ЕФОРМУЛА(P648)),M648&lt;&gt;0,N648&lt;&gt;0,OR(YEAR(M648=#REF!),YEAR(M648=#REF!),YEAR(M648=#REF!)),OR(YEAR(N648=#REF!),YEAR(N648=#REF!),YEAR(N648=#REF!)),OR(AND(A648="20. Выдача займов по договору № 1 (в кэш-пул ПАО «Газпром»)",H648="КЭШ-ПУЛ"),AND(A648&lt;&gt;"20. Выдача займов по договору № 1 (в кэш-пул ПАО «Газпром»)",H648&lt;&gt;"КЭШ-ПУЛ")))</f>
        <v>#REF!</v>
      </c>
    </row>
    <row r="649" spans="1:30" ht="25.5" customHeight="1" x14ac:dyDescent="0.2">
      <c r="A649" s="2" t="s">
        <v>48</v>
      </c>
      <c r="C649" s="2" t="s">
        <v>20</v>
      </c>
      <c r="E649" s="7" t="s">
        <v>2</v>
      </c>
      <c r="L649" s="8" t="s">
        <v>26</v>
      </c>
      <c r="M649" s="9">
        <v>44075</v>
      </c>
      <c r="N649" s="9">
        <v>44075</v>
      </c>
      <c r="O649" s="21">
        <v>84408000</v>
      </c>
      <c r="Q649" s="32" t="s">
        <v>136</v>
      </c>
      <c r="R649" s="32"/>
      <c r="S649" s="32"/>
      <c r="T649" s="32"/>
      <c r="U649" s="32"/>
      <c r="X649" s="22" t="e">
        <f>IF(B649="",VLOOKUP(A649,#REF!,2,FALSE),B649)</f>
        <v>#REF!</v>
      </c>
      <c r="Y649" s="22">
        <f t="shared" si="55"/>
        <v>9</v>
      </c>
      <c r="Z649" s="22">
        <f t="shared" si="56"/>
        <v>9</v>
      </c>
      <c r="AA649" s="22">
        <f t="shared" si="57"/>
        <v>2020</v>
      </c>
      <c r="AB649" s="22">
        <f t="shared" si="58"/>
        <v>2020</v>
      </c>
      <c r="AC649" s="22">
        <f t="shared" si="59"/>
        <v>2020</v>
      </c>
      <c r="AD649" s="25" t="e">
        <f>AND(ROUND(O649,2)=O649,ROUND(P649,2)=P649,OR(AND(O649&lt;&gt;0,L649="п"),AND(P649&lt;&gt;0,L649="ф")),ЕФОРМУЛА(X649),ЕФОРМУЛА(Y649),ЕФОРМУЛА(Z649),ЕФОРМУЛА(AA649),ЕФОРМУЛА(AB649),ЕФОРМУЛА(AC649),NOT(ЕФОРМУЛА(O649)),NOT(ЕФОРМУЛА(P649)),M649&lt;&gt;0,N649&lt;&gt;0,OR(YEAR(M649=#REF!),YEAR(M649=#REF!),YEAR(M649=#REF!)),OR(YEAR(N649=#REF!),YEAR(N649=#REF!),YEAR(N649=#REF!)),OR(AND(A649="20. Выдача займов по договору № 1 (в кэш-пул ПАО «Газпром»)",H649="КЭШ-ПУЛ"),AND(A649&lt;&gt;"20. Выдача займов по договору № 1 (в кэш-пул ПАО «Газпром»)",H649&lt;&gt;"КЭШ-ПУЛ")))</f>
        <v>#REF!</v>
      </c>
    </row>
    <row r="650" spans="1:30" ht="25.5" customHeight="1" x14ac:dyDescent="0.2">
      <c r="A650" s="2" t="s">
        <v>48</v>
      </c>
      <c r="C650" s="2" t="s">
        <v>20</v>
      </c>
      <c r="E650" s="7" t="s">
        <v>2</v>
      </c>
      <c r="L650" s="8" t="s">
        <v>27</v>
      </c>
      <c r="M650" s="9">
        <v>44075</v>
      </c>
      <c r="N650" s="9">
        <v>44075</v>
      </c>
      <c r="P650" s="21">
        <v>61263000</v>
      </c>
      <c r="Q650" s="32" t="s">
        <v>136</v>
      </c>
      <c r="R650" s="32"/>
      <c r="S650" s="32"/>
      <c r="T650" s="32"/>
      <c r="U650" s="32"/>
      <c r="X650" s="22" t="e">
        <f>IF(B650="",VLOOKUP(A650,#REF!,2,FALSE),B650)</f>
        <v>#REF!</v>
      </c>
      <c r="Y650" s="22">
        <f t="shared" si="55"/>
        <v>9</v>
      </c>
      <c r="Z650" s="22">
        <f t="shared" si="56"/>
        <v>9</v>
      </c>
      <c r="AA650" s="22">
        <f t="shared" si="57"/>
        <v>2020</v>
      </c>
      <c r="AB650" s="22">
        <f t="shared" si="58"/>
        <v>2020</v>
      </c>
      <c r="AC650" s="22">
        <f t="shared" si="59"/>
        <v>2020</v>
      </c>
      <c r="AD650" s="25" t="e">
        <f>AND(ROUND(O650,2)=O650,ROUND(P650,2)=P650,OR(AND(O650&lt;&gt;0,L650="п"),AND(P650&lt;&gt;0,L650="ф")),ЕФОРМУЛА(X650),ЕФОРМУЛА(Y650),ЕФОРМУЛА(Z650),ЕФОРМУЛА(AA650),ЕФОРМУЛА(AB650),ЕФОРМУЛА(AC650),NOT(ЕФОРМУЛА(O650)),NOT(ЕФОРМУЛА(P650)),M650&lt;&gt;0,N650&lt;&gt;0,OR(YEAR(M650=#REF!),YEAR(M650=#REF!),YEAR(M650=#REF!)),OR(YEAR(N650=#REF!),YEAR(N650=#REF!),YEAR(N650=#REF!)),OR(AND(A650="20. Выдача займов по договору № 1 (в кэш-пул ПАО «Газпром»)",H650="КЭШ-ПУЛ"),AND(A650&lt;&gt;"20. Выдача займов по договору № 1 (в кэш-пул ПАО «Газпром»)",H650&lt;&gt;"КЭШ-ПУЛ")))</f>
        <v>#REF!</v>
      </c>
    </row>
    <row r="651" spans="1:30" ht="15" customHeight="1" x14ac:dyDescent="0.2">
      <c r="A651" s="27" t="s">
        <v>15</v>
      </c>
      <c r="B651" s="27"/>
      <c r="C651" s="2" t="s">
        <v>20</v>
      </c>
      <c r="D651" s="6"/>
      <c r="E651" s="7" t="s">
        <v>2</v>
      </c>
      <c r="F651" s="8"/>
      <c r="G651" s="8"/>
      <c r="H651" s="8"/>
      <c r="I651" s="8"/>
      <c r="J651" s="8"/>
      <c r="K651" s="8"/>
      <c r="L651" s="8" t="s">
        <v>27</v>
      </c>
      <c r="M651" s="9">
        <v>44075</v>
      </c>
      <c r="N651" s="9">
        <v>44075</v>
      </c>
      <c r="O651" s="20"/>
      <c r="P651" s="20">
        <v>138606000</v>
      </c>
      <c r="Q651" s="11"/>
      <c r="R651" s="11"/>
      <c r="S651" s="11"/>
      <c r="T651" s="11"/>
      <c r="U651" s="11"/>
      <c r="X651" s="22" t="e">
        <f>IF(B651="",VLOOKUP(A651,#REF!,2,FALSE),B651)</f>
        <v>#REF!</v>
      </c>
      <c r="Y651" s="22">
        <f t="shared" si="55"/>
        <v>9</v>
      </c>
      <c r="Z651" s="22">
        <f t="shared" si="56"/>
        <v>9</v>
      </c>
      <c r="AA651" s="22">
        <f t="shared" si="57"/>
        <v>2020</v>
      </c>
      <c r="AB651" s="22">
        <f t="shared" si="58"/>
        <v>2020</v>
      </c>
      <c r="AC651" s="22">
        <f t="shared" si="59"/>
        <v>2020</v>
      </c>
      <c r="AD651" s="25" t="e">
        <f>AND(ROUND(O651,2)=O651,ROUND(P651,2)=P651,OR(AND(O651&lt;&gt;0,L651="п"),AND(P651&lt;&gt;0,L651="ф")),ЕФОРМУЛА(X651),ЕФОРМУЛА(Y651),ЕФОРМУЛА(Z651),ЕФОРМУЛА(AA651),ЕФОРМУЛА(AB651),ЕФОРМУЛА(AC651),NOT(ЕФОРМУЛА(O651)),NOT(ЕФОРМУЛА(P651)),M651&lt;&gt;0,N651&lt;&gt;0,OR(YEAR(M651=#REF!),YEAR(M651=#REF!),YEAR(M651=#REF!)),OR(YEAR(N651=#REF!),YEAR(N651=#REF!),YEAR(N651=#REF!)),OR(AND(A651="20. Выдача займов по договору № 1 (в кэш-пул ПАО «Газпром»)",H651="КЭШ-ПУЛ"),AND(A651&lt;&gt;"20. Выдача займов по договору № 1 (в кэш-пул ПАО «Газпром»)",H651&lt;&gt;"КЭШ-ПУЛ")))</f>
        <v>#REF!</v>
      </c>
    </row>
    <row r="652" spans="1:30" ht="15" customHeight="1" x14ac:dyDescent="0.2">
      <c r="A652" s="27"/>
      <c r="B652" s="27" t="s">
        <v>45</v>
      </c>
      <c r="C652" s="2" t="s">
        <v>20</v>
      </c>
      <c r="D652" s="6"/>
      <c r="E652" s="7" t="s">
        <v>2</v>
      </c>
      <c r="F652" s="8"/>
      <c r="G652" s="8"/>
      <c r="H652" s="8"/>
      <c r="I652" s="8"/>
      <c r="J652" s="8"/>
      <c r="K652" s="8"/>
      <c r="L652" s="8" t="s">
        <v>26</v>
      </c>
      <c r="M652" s="9">
        <v>43800</v>
      </c>
      <c r="N652" s="9">
        <v>43800</v>
      </c>
      <c r="O652" s="20">
        <v>2427000</v>
      </c>
      <c r="P652" s="20"/>
      <c r="Q652" s="12"/>
      <c r="R652" s="12"/>
      <c r="S652" s="12"/>
      <c r="T652" s="12"/>
      <c r="U652" s="12"/>
      <c r="X652" s="22" t="str">
        <f>IF(B652="",VLOOKUP(A652,#REF!,2,FALSE),B652)</f>
        <v>10.2. Услуги авиатранспорта</v>
      </c>
      <c r="Y652" s="22">
        <f t="shared" si="55"/>
        <v>12</v>
      </c>
      <c r="Z652" s="22">
        <f t="shared" si="56"/>
        <v>12</v>
      </c>
      <c r="AA652" s="22">
        <f t="shared" si="57"/>
        <v>2019</v>
      </c>
      <c r="AB652" s="22">
        <f t="shared" si="58"/>
        <v>2019</v>
      </c>
      <c r="AC652" s="22">
        <f t="shared" si="59"/>
        <v>2019</v>
      </c>
      <c r="AD652" s="25" t="e">
        <f>AND(ROUND(O652,2)=O652,ROUND(P652,2)=P652,OR(AND(O652&lt;&gt;0,L652="п"),AND(P652&lt;&gt;0,L652="ф")),ЕФОРМУЛА(X652),ЕФОРМУЛА(Y652),ЕФОРМУЛА(Z652),ЕФОРМУЛА(AA652),ЕФОРМУЛА(AB652),ЕФОРМУЛА(AC652),NOT(ЕФОРМУЛА(O652)),NOT(ЕФОРМУЛА(P652)),M652&lt;&gt;0,N652&lt;&gt;0,OR(YEAR(M652=#REF!),YEAR(M652=#REF!),YEAR(M652=#REF!)),OR(YEAR(N652=#REF!),YEAR(N652=#REF!),YEAR(N652=#REF!)),OR(AND(A652="20. Выдача займов по договору № 1 (в кэш-пул ПАО «Газпром»)",H652="КЭШ-ПУЛ"),AND(A652&lt;&gt;"20. Выдача займов по договору № 1 (в кэш-пул ПАО «Газпром»)",H652&lt;&gt;"КЭШ-ПУЛ")))</f>
        <v>#REF!</v>
      </c>
    </row>
    <row r="653" spans="1:30" ht="12.6" customHeight="1" x14ac:dyDescent="0.2">
      <c r="A653" s="27"/>
      <c r="B653" s="27" t="s">
        <v>44</v>
      </c>
      <c r="C653" s="2" t="s">
        <v>20</v>
      </c>
      <c r="D653" s="6"/>
      <c r="E653" s="7" t="s">
        <v>2</v>
      </c>
      <c r="F653" s="8"/>
      <c r="G653" s="8"/>
      <c r="H653" s="8"/>
      <c r="I653" s="8"/>
      <c r="J653" s="8"/>
      <c r="K653" s="8"/>
      <c r="L653" s="8" t="s">
        <v>26</v>
      </c>
      <c r="M653" s="9">
        <v>43800</v>
      </c>
      <c r="N653" s="9">
        <v>43800</v>
      </c>
      <c r="O653" s="20">
        <v>763000</v>
      </c>
      <c r="P653" s="20"/>
      <c r="Q653" s="12"/>
      <c r="R653" s="12"/>
      <c r="S653" s="12"/>
      <c r="T653" s="12"/>
      <c r="U653" s="12"/>
      <c r="X653" s="22" t="str">
        <f>IF(B653="",VLOOKUP(A653,#REF!,2,FALSE),B653)</f>
        <v>10.1. Услуги автотранспорта</v>
      </c>
      <c r="Y653" s="22">
        <f t="shared" si="55"/>
        <v>12</v>
      </c>
      <c r="Z653" s="22">
        <f t="shared" si="56"/>
        <v>12</v>
      </c>
      <c r="AA653" s="22">
        <f t="shared" si="57"/>
        <v>2019</v>
      </c>
      <c r="AB653" s="22">
        <f t="shared" si="58"/>
        <v>2019</v>
      </c>
      <c r="AC653" s="22">
        <f t="shared" si="59"/>
        <v>2019</v>
      </c>
      <c r="AD653" s="25" t="e">
        <f>AND(ROUND(O653,2)=O653,ROUND(P653,2)=P653,OR(AND(O653&lt;&gt;0,L653="п"),AND(P653&lt;&gt;0,L653="ф")),ЕФОРМУЛА(X653),ЕФОРМУЛА(Y653),ЕФОРМУЛА(Z653),ЕФОРМУЛА(AA653),ЕФОРМУЛА(AB653),ЕФОРМУЛА(AC653),NOT(ЕФОРМУЛА(O653)),NOT(ЕФОРМУЛА(P653)),M653&lt;&gt;0,N653&lt;&gt;0,OR(YEAR(M653=#REF!),YEAR(M653=#REF!),YEAR(M653=#REF!)),OR(YEAR(N653=#REF!),YEAR(N653=#REF!),YEAR(N653=#REF!)),OR(AND(A653="20. Выдача займов по договору № 1 (в кэш-пул ПАО «Газпром»)",H653="КЭШ-ПУЛ"),AND(A653&lt;&gt;"20. Выдача займов по договору № 1 (в кэш-пул ПАО «Газпром»)",H653&lt;&gt;"КЭШ-ПУЛ")))</f>
        <v>#REF!</v>
      </c>
    </row>
    <row r="654" spans="1:30" ht="12.6" customHeight="1" x14ac:dyDescent="0.2">
      <c r="A654" s="8"/>
      <c r="B654" s="8" t="s">
        <v>9</v>
      </c>
      <c r="C654" s="2" t="s">
        <v>20</v>
      </c>
      <c r="D654" s="6"/>
      <c r="E654" s="7" t="s">
        <v>2</v>
      </c>
      <c r="F654" s="8"/>
      <c r="G654" s="8"/>
      <c r="H654" s="8"/>
      <c r="I654" s="8"/>
      <c r="J654" s="8"/>
      <c r="K654" s="8"/>
      <c r="L654" s="8" t="s">
        <v>26</v>
      </c>
      <c r="M654" s="9">
        <v>43800</v>
      </c>
      <c r="N654" s="9">
        <v>43800</v>
      </c>
      <c r="O654" s="20">
        <v>15006000</v>
      </c>
      <c r="P654" s="20"/>
      <c r="Q654" s="11"/>
      <c r="R654" s="11"/>
      <c r="S654" s="11"/>
      <c r="T654" s="11"/>
      <c r="U654" s="11"/>
      <c r="X654" s="22" t="str">
        <f>IF(B654="",VLOOKUP(A654,#REF!,2,FALSE),B654)</f>
        <v>12. Страхование</v>
      </c>
      <c r="Y654" s="22">
        <f t="shared" si="55"/>
        <v>12</v>
      </c>
      <c r="Z654" s="22">
        <f t="shared" si="56"/>
        <v>12</v>
      </c>
      <c r="AA654" s="22">
        <f t="shared" si="57"/>
        <v>2019</v>
      </c>
      <c r="AB654" s="22">
        <f t="shared" si="58"/>
        <v>2019</v>
      </c>
      <c r="AC654" s="22">
        <f t="shared" si="59"/>
        <v>2019</v>
      </c>
      <c r="AD654" s="25" t="e">
        <f>AND(ROUND(O654,2)=O654,ROUND(P654,2)=P654,OR(AND(O654&lt;&gt;0,L654="п"),AND(P654&lt;&gt;0,L654="ф")),ЕФОРМУЛА(X654),ЕФОРМУЛА(Y654),ЕФОРМУЛА(Z654),ЕФОРМУЛА(AA654),ЕФОРМУЛА(AB654),ЕФОРМУЛА(AC654),NOT(ЕФОРМУЛА(O654)),NOT(ЕФОРМУЛА(P654)),M654&lt;&gt;0,N654&lt;&gt;0,OR(YEAR(M654=#REF!),YEAR(M654=#REF!),YEAR(M654=#REF!)),OR(YEAR(N654=#REF!),YEAR(N654=#REF!),YEAR(N654=#REF!)),OR(AND(A654="20. Выдача займов по договору № 1 (в кэш-пул ПАО «Газпром»)",H654="КЭШ-ПУЛ"),AND(A654&lt;&gt;"20. Выдача займов по договору № 1 (в кэш-пул ПАО «Газпром»)",H654&lt;&gt;"КЭШ-ПУЛ")))</f>
        <v>#REF!</v>
      </c>
    </row>
    <row r="655" spans="1:30" ht="15" customHeight="1" x14ac:dyDescent="0.2">
      <c r="A655" s="27"/>
      <c r="B655" s="27" t="s">
        <v>45</v>
      </c>
      <c r="C655" s="2" t="s">
        <v>20</v>
      </c>
      <c r="D655" s="6"/>
      <c r="E655" s="7" t="s">
        <v>2</v>
      </c>
      <c r="F655" s="8"/>
      <c r="G655" s="8"/>
      <c r="H655" s="8"/>
      <c r="I655" s="8"/>
      <c r="J655" s="8"/>
      <c r="K655" s="8"/>
      <c r="L655" s="8" t="s">
        <v>27</v>
      </c>
      <c r="M655" s="9">
        <v>43800</v>
      </c>
      <c r="N655" s="9">
        <v>43800</v>
      </c>
      <c r="O655" s="20"/>
      <c r="P655" s="20">
        <v>2997000</v>
      </c>
      <c r="Q655" s="12"/>
      <c r="R655" s="12"/>
      <c r="S655" s="12"/>
      <c r="T655" s="12"/>
      <c r="U655" s="12"/>
      <c r="X655" s="22" t="str">
        <f>IF(B655="",VLOOKUP(A655,#REF!,2,FALSE),B655)</f>
        <v>10.2. Услуги авиатранспорта</v>
      </c>
      <c r="Y655" s="22">
        <f t="shared" si="55"/>
        <v>12</v>
      </c>
      <c r="Z655" s="22">
        <f t="shared" si="56"/>
        <v>12</v>
      </c>
      <c r="AA655" s="22">
        <f t="shared" si="57"/>
        <v>2019</v>
      </c>
      <c r="AB655" s="22">
        <f t="shared" si="58"/>
        <v>2019</v>
      </c>
      <c r="AC655" s="22">
        <f t="shared" si="59"/>
        <v>2019</v>
      </c>
      <c r="AD655" s="25" t="e">
        <f>AND(ROUND(O655,2)=O655,ROUND(P655,2)=P655,OR(AND(O655&lt;&gt;0,L655="п"),AND(P655&lt;&gt;0,L655="ф")),ЕФОРМУЛА(X655),ЕФОРМУЛА(Y655),ЕФОРМУЛА(Z655),ЕФОРМУЛА(AA655),ЕФОРМУЛА(AB655),ЕФОРМУЛА(AC655),NOT(ЕФОРМУЛА(O655)),NOT(ЕФОРМУЛА(P655)),M655&lt;&gt;0,N655&lt;&gt;0,OR(YEAR(M655=#REF!),YEAR(M655=#REF!),YEAR(M655=#REF!)),OR(YEAR(N655=#REF!),YEAR(N655=#REF!),YEAR(N655=#REF!)),OR(AND(A655="20. Выдача займов по договору № 1 (в кэш-пул ПАО «Газпром»)",H655="КЭШ-ПУЛ"),AND(A655&lt;&gt;"20. Выдача займов по договору № 1 (в кэш-пул ПАО «Газпром»)",H655&lt;&gt;"КЭШ-ПУЛ")))</f>
        <v>#REF!</v>
      </c>
    </row>
    <row r="656" spans="1:30" ht="12.6" customHeight="1" x14ac:dyDescent="0.2">
      <c r="A656" s="27"/>
      <c r="B656" s="27" t="s">
        <v>44</v>
      </c>
      <c r="C656" s="2" t="s">
        <v>20</v>
      </c>
      <c r="D656" s="6"/>
      <c r="E656" s="7" t="s">
        <v>2</v>
      </c>
      <c r="F656" s="8"/>
      <c r="G656" s="8"/>
      <c r="H656" s="8"/>
      <c r="I656" s="8"/>
      <c r="J656" s="8"/>
      <c r="K656" s="8"/>
      <c r="L656" s="8" t="s">
        <v>27</v>
      </c>
      <c r="M656" s="9">
        <v>43800</v>
      </c>
      <c r="N656" s="9">
        <v>43800</v>
      </c>
      <c r="O656" s="20"/>
      <c r="P656" s="20">
        <v>126000</v>
      </c>
      <c r="Q656" s="12"/>
      <c r="R656" s="12"/>
      <c r="S656" s="12"/>
      <c r="T656" s="12"/>
      <c r="U656" s="12"/>
      <c r="X656" s="22" t="str">
        <f>IF(B656="",VLOOKUP(A656,#REF!,2,FALSE),B656)</f>
        <v>10.1. Услуги автотранспорта</v>
      </c>
      <c r="Y656" s="22">
        <f t="shared" si="55"/>
        <v>12</v>
      </c>
      <c r="Z656" s="22">
        <f t="shared" si="56"/>
        <v>12</v>
      </c>
      <c r="AA656" s="22">
        <f t="shared" si="57"/>
        <v>2019</v>
      </c>
      <c r="AB656" s="22">
        <f t="shared" si="58"/>
        <v>2019</v>
      </c>
      <c r="AC656" s="22">
        <f t="shared" si="59"/>
        <v>2019</v>
      </c>
      <c r="AD656" s="25" t="e">
        <f>AND(ROUND(O656,2)=O656,ROUND(P656,2)=P656,OR(AND(O656&lt;&gt;0,L656="п"),AND(P656&lt;&gt;0,L656="ф")),ЕФОРМУЛА(X656),ЕФОРМУЛА(Y656),ЕФОРМУЛА(Z656),ЕФОРМУЛА(AA656),ЕФОРМУЛА(AB656),ЕФОРМУЛА(AC656),NOT(ЕФОРМУЛА(O656)),NOT(ЕФОРМУЛА(P656)),M656&lt;&gt;0,N656&lt;&gt;0,OR(YEAR(M656=#REF!),YEAR(M656=#REF!),YEAR(M656=#REF!)),OR(YEAR(N656=#REF!),YEAR(N656=#REF!),YEAR(N656=#REF!)),OR(AND(A656="20. Выдача займов по договору № 1 (в кэш-пул ПАО «Газпром»)",H656="КЭШ-ПУЛ"),AND(A656&lt;&gt;"20. Выдача займов по договору № 1 (в кэш-пул ПАО «Газпром»)",H656&lt;&gt;"КЭШ-ПУЛ")))</f>
        <v>#REF!</v>
      </c>
    </row>
    <row r="657" spans="1:30" ht="12.6" customHeight="1" x14ac:dyDescent="0.2">
      <c r="A657" s="8"/>
      <c r="B657" s="8" t="s">
        <v>9</v>
      </c>
      <c r="C657" s="2" t="s">
        <v>20</v>
      </c>
      <c r="D657" s="6"/>
      <c r="E657" s="7" t="s">
        <v>2</v>
      </c>
      <c r="F657" s="8"/>
      <c r="G657" s="8"/>
      <c r="H657" s="8"/>
      <c r="I657" s="8"/>
      <c r="J657" s="8"/>
      <c r="K657" s="8"/>
      <c r="L657" s="8" t="s">
        <v>27</v>
      </c>
      <c r="M657" s="9">
        <v>43800</v>
      </c>
      <c r="N657" s="9">
        <v>43800</v>
      </c>
      <c r="O657" s="20"/>
      <c r="P657" s="20">
        <v>16739000</v>
      </c>
      <c r="Q657" s="11"/>
      <c r="R657" s="11"/>
      <c r="S657" s="11"/>
      <c r="T657" s="11"/>
      <c r="U657" s="11"/>
      <c r="X657" s="22" t="str">
        <f>IF(B657="",VLOOKUP(A657,#REF!,2,FALSE),B657)</f>
        <v>12. Страхование</v>
      </c>
      <c r="Y657" s="22">
        <f t="shared" si="55"/>
        <v>12</v>
      </c>
      <c r="Z657" s="22">
        <f t="shared" si="56"/>
        <v>12</v>
      </c>
      <c r="AA657" s="22">
        <f t="shared" si="57"/>
        <v>2019</v>
      </c>
      <c r="AB657" s="22">
        <f t="shared" si="58"/>
        <v>2019</v>
      </c>
      <c r="AC657" s="22">
        <f t="shared" si="59"/>
        <v>2019</v>
      </c>
      <c r="AD657" s="25" t="e">
        <f>AND(ROUND(O657,2)=O657,ROUND(P657,2)=P657,OR(AND(O657&lt;&gt;0,L657="п"),AND(P657&lt;&gt;0,L657="ф")),ЕФОРМУЛА(X657),ЕФОРМУЛА(Y657),ЕФОРМУЛА(Z657),ЕФОРМУЛА(AA657),ЕФОРМУЛА(AB657),ЕФОРМУЛА(AC657),NOT(ЕФОРМУЛА(O657)),NOT(ЕФОРМУЛА(P657)),M657&lt;&gt;0,N657&lt;&gt;0,OR(YEAR(M657=#REF!),YEAR(M657=#REF!),YEAR(M657=#REF!)),OR(YEAR(N657=#REF!),YEAR(N657=#REF!),YEAR(N657=#REF!)),OR(AND(A657="20. Выдача займов по договору № 1 (в кэш-пул ПАО «Газпром»)",H657="КЭШ-ПУЛ"),AND(A657&lt;&gt;"20. Выдача займов по договору № 1 (в кэш-пул ПАО «Газпром»)",H657&lt;&gt;"КЭШ-ПУЛ")))</f>
        <v>#REF!</v>
      </c>
    </row>
    <row r="658" spans="1:30" ht="15" customHeight="1" x14ac:dyDescent="0.2">
      <c r="A658" s="8" t="s">
        <v>57</v>
      </c>
      <c r="B658" s="8"/>
      <c r="C658" s="2" t="s">
        <v>19</v>
      </c>
      <c r="D658" s="6" t="s">
        <v>0</v>
      </c>
      <c r="E658" s="7" t="s">
        <v>2</v>
      </c>
      <c r="F658" s="8"/>
      <c r="G658" s="8"/>
      <c r="H658" s="8"/>
      <c r="I658" s="8"/>
      <c r="J658" s="8"/>
      <c r="K658" s="8"/>
      <c r="L658" s="8" t="s">
        <v>26</v>
      </c>
      <c r="M658" s="9">
        <v>44166</v>
      </c>
      <c r="N658" s="9">
        <v>44166</v>
      </c>
      <c r="O658" s="20">
        <v>1000</v>
      </c>
      <c r="P658" s="20"/>
      <c r="Q658" s="29"/>
      <c r="R658" s="12"/>
      <c r="S658" s="12"/>
      <c r="T658" s="12"/>
      <c r="U658" s="12"/>
      <c r="X658" s="22" t="e">
        <f>IF(B658="",VLOOKUP(A658,#REF!,2,FALSE),B658)</f>
        <v>#REF!</v>
      </c>
      <c r="Y658" s="22">
        <f t="shared" si="55"/>
        <v>12</v>
      </c>
      <c r="Z658" s="22">
        <f t="shared" si="56"/>
        <v>12</v>
      </c>
      <c r="AA658" s="22">
        <f t="shared" si="57"/>
        <v>2020</v>
      </c>
      <c r="AB658" s="22">
        <f t="shared" si="58"/>
        <v>2020</v>
      </c>
      <c r="AC658" s="22">
        <f t="shared" si="59"/>
        <v>2020</v>
      </c>
      <c r="AD658" s="25" t="e">
        <f>AND(ROUND(O658,2)=O658,ROUND(P658,2)=P658,OR(AND(O658&lt;&gt;0,L658="п"),AND(P658&lt;&gt;0,L658="ф")),ЕФОРМУЛА(X658),ЕФОРМУЛА(Y658),ЕФОРМУЛА(Z658),ЕФОРМУЛА(AA658),ЕФОРМУЛА(AB658),ЕФОРМУЛА(AC658),NOT(ЕФОРМУЛА(O658)),NOT(ЕФОРМУЛА(P658)),M658&lt;&gt;0,N658&lt;&gt;0,OR(YEAR(M658=#REF!),YEAR(M658=#REF!),YEAR(M658=#REF!)),OR(YEAR(N658=#REF!),YEAR(N658=#REF!),YEAR(N658=#REF!)),OR(AND(A658="20. Выдача займов по договору № 1 (в кэш-пул ПАО «Газпром»)",H658="КЭШ-ПУЛ"),AND(A658&lt;&gt;"20. Выдача займов по договору № 1 (в кэш-пул ПАО «Газпром»)",H658&lt;&gt;"КЭШ-ПУЛ")))</f>
        <v>#REF!</v>
      </c>
    </row>
    <row r="659" spans="1:30" ht="15" customHeight="1" x14ac:dyDescent="0.2">
      <c r="A659" s="8" t="s">
        <v>12</v>
      </c>
      <c r="B659" s="8"/>
      <c r="C659" s="2" t="s">
        <v>19</v>
      </c>
      <c r="D659" s="6" t="s">
        <v>0</v>
      </c>
      <c r="E659" s="7" t="s">
        <v>2</v>
      </c>
      <c r="F659" s="8"/>
      <c r="G659" s="8"/>
      <c r="H659" s="8"/>
      <c r="I659" s="8"/>
      <c r="J659" s="8"/>
      <c r="K659" s="8"/>
      <c r="L659" s="8" t="s">
        <v>26</v>
      </c>
      <c r="M659" s="9">
        <v>44197</v>
      </c>
      <c r="N659" s="9">
        <v>44197</v>
      </c>
      <c r="O659" s="20">
        <v>302810000</v>
      </c>
      <c r="P659" s="20"/>
      <c r="Q659" s="11"/>
      <c r="R659" s="10"/>
      <c r="S659" s="10"/>
      <c r="T659" s="10"/>
      <c r="U659" s="10"/>
      <c r="X659" s="22" t="e">
        <f>IF(B659="",VLOOKUP(A659,#REF!,2,FALSE),B659)</f>
        <v>#REF!</v>
      </c>
      <c r="Y659" s="22">
        <f t="shared" si="55"/>
        <v>1</v>
      </c>
      <c r="Z659" s="22">
        <f t="shared" si="56"/>
        <v>1</v>
      </c>
      <c r="AA659" s="22">
        <f t="shared" si="57"/>
        <v>2021</v>
      </c>
      <c r="AB659" s="22">
        <f t="shared" si="58"/>
        <v>2021</v>
      </c>
      <c r="AC659" s="22">
        <f t="shared" si="59"/>
        <v>2021</v>
      </c>
      <c r="AD659" s="25" t="e">
        <f>AND(ROUND(O659,2)=O659,ROUND(P659,2)=P659,OR(AND(O659&lt;&gt;0,L659="п"),AND(P659&lt;&gt;0,L659="ф")),ЕФОРМУЛА(X659),ЕФОРМУЛА(Y659),ЕФОРМУЛА(Z659),ЕФОРМУЛА(AA659),ЕФОРМУЛА(AB659),ЕФОРМУЛА(AC659),NOT(ЕФОРМУЛА(O659)),NOT(ЕФОРМУЛА(P659)),M659&lt;&gt;0,N659&lt;&gt;0,OR(YEAR(M659=#REF!),YEAR(M659=#REF!),YEAR(M659=#REF!)),OR(YEAR(N659=#REF!),YEAR(N659=#REF!),YEAR(N659=#REF!)),OR(AND(A659="20. Выдача займов по договору № 1 (в кэш-пул ПАО «Газпром»)",H659="КЭШ-ПУЛ"),AND(A659&lt;&gt;"20. Выдача займов по договору № 1 (в кэш-пул ПАО «Газпром»)",H659&lt;&gt;"КЭШ-ПУЛ")))</f>
        <v>#REF!</v>
      </c>
    </row>
    <row r="660" spans="1:30" ht="15" customHeight="1" x14ac:dyDescent="0.2">
      <c r="A660" s="8" t="s">
        <v>12</v>
      </c>
      <c r="B660" s="8"/>
      <c r="C660" s="2" t="s">
        <v>19</v>
      </c>
      <c r="D660" s="6" t="s">
        <v>3</v>
      </c>
      <c r="E660" s="7" t="s">
        <v>2</v>
      </c>
      <c r="F660" s="8"/>
      <c r="G660" s="8"/>
      <c r="H660" s="8"/>
      <c r="I660" s="8"/>
      <c r="J660" s="8"/>
      <c r="K660" s="8"/>
      <c r="L660" s="8" t="s">
        <v>26</v>
      </c>
      <c r="M660" s="9">
        <v>44197</v>
      </c>
      <c r="N660" s="9">
        <v>44197</v>
      </c>
      <c r="O660" s="20">
        <v>1388200.58</v>
      </c>
      <c r="P660" s="20"/>
      <c r="Q660" s="11"/>
      <c r="R660" s="10"/>
      <c r="S660" s="10"/>
      <c r="T660" s="10"/>
      <c r="U660" s="10"/>
      <c r="X660" s="22" t="e">
        <f>IF(B660="",VLOOKUP(A660,#REF!,2,FALSE),B660)</f>
        <v>#REF!</v>
      </c>
      <c r="Y660" s="22">
        <f t="shared" si="55"/>
        <v>1</v>
      </c>
      <c r="Z660" s="22">
        <f t="shared" si="56"/>
        <v>1</v>
      </c>
      <c r="AA660" s="22">
        <f t="shared" si="57"/>
        <v>2021</v>
      </c>
      <c r="AB660" s="22">
        <f t="shared" si="58"/>
        <v>2021</v>
      </c>
      <c r="AC660" s="22">
        <f t="shared" si="59"/>
        <v>2021</v>
      </c>
      <c r="AD660" s="25" t="e">
        <f>AND(ROUND(O660,2)=O660,ROUND(P660,2)=P660,OR(AND(O660&lt;&gt;0,L660="п"),AND(P660&lt;&gt;0,L660="ф")),ЕФОРМУЛА(X660),ЕФОРМУЛА(Y660),ЕФОРМУЛА(Z660),ЕФОРМУЛА(AA660),ЕФОРМУЛА(AB660),ЕФОРМУЛА(AC660),NOT(ЕФОРМУЛА(O660)),NOT(ЕФОРМУЛА(P660)),M660&lt;&gt;0,N660&lt;&gt;0,OR(YEAR(M660=#REF!),YEAR(M660=#REF!),YEAR(M660=#REF!)),OR(YEAR(N660=#REF!),YEAR(N660=#REF!),YEAR(N660=#REF!)),OR(AND(A660="20. Выдача займов по договору № 1 (в кэш-пул ПАО «Газпром»)",H660="КЭШ-ПУЛ"),AND(A660&lt;&gt;"20. Выдача займов по договору № 1 (в кэш-пул ПАО «Газпром»)",H660&lt;&gt;"КЭШ-ПУЛ")))</f>
        <v>#REF!</v>
      </c>
    </row>
    <row r="661" spans="1:30" ht="15" customHeight="1" x14ac:dyDescent="0.2">
      <c r="A661" s="8" t="s">
        <v>63</v>
      </c>
      <c r="B661" s="8"/>
      <c r="C661" s="2" t="s">
        <v>19</v>
      </c>
      <c r="D661" s="6" t="s">
        <v>0</v>
      </c>
      <c r="E661" s="7" t="s">
        <v>2</v>
      </c>
      <c r="F661" s="8"/>
      <c r="G661" s="8"/>
      <c r="H661" s="8"/>
      <c r="I661" s="8"/>
      <c r="J661" s="8"/>
      <c r="K661" s="8"/>
      <c r="L661" s="8" t="s">
        <v>26</v>
      </c>
      <c r="M661" s="9">
        <v>44197</v>
      </c>
      <c r="N661" s="9">
        <v>44197</v>
      </c>
      <c r="O661" s="20">
        <v>75000000</v>
      </c>
      <c r="P661" s="20"/>
      <c r="Q661" s="11"/>
      <c r="R661" s="10"/>
      <c r="S661" s="10"/>
      <c r="T661" s="10"/>
      <c r="U661" s="10"/>
      <c r="X661" s="22" t="e">
        <f>IF(B661="",VLOOKUP(A661,#REF!,2,FALSE),B661)</f>
        <v>#REF!</v>
      </c>
      <c r="Y661" s="22">
        <f t="shared" si="55"/>
        <v>1</v>
      </c>
      <c r="Z661" s="22">
        <f t="shared" si="56"/>
        <v>1</v>
      </c>
      <c r="AA661" s="22">
        <f t="shared" si="57"/>
        <v>2021</v>
      </c>
      <c r="AB661" s="22">
        <f t="shared" si="58"/>
        <v>2021</v>
      </c>
      <c r="AC661" s="22">
        <f t="shared" si="59"/>
        <v>2021</v>
      </c>
      <c r="AD661" s="25" t="e">
        <f>AND(ROUND(O661,2)=O661,ROUND(P661,2)=P661,OR(AND(O661&lt;&gt;0,L661="п"),AND(P661&lt;&gt;0,L661="ф")),ЕФОРМУЛА(X661),ЕФОРМУЛА(Y661),ЕФОРМУЛА(Z661),ЕФОРМУЛА(AA661),ЕФОРМУЛА(AB661),ЕФОРМУЛА(AC661),NOT(ЕФОРМУЛА(O661)),NOT(ЕФОРМУЛА(P661)),M661&lt;&gt;0,N661&lt;&gt;0,OR(YEAR(M661=#REF!),YEAR(M661=#REF!),YEAR(M661=#REF!)),OR(YEAR(N661=#REF!),YEAR(N661=#REF!),YEAR(N661=#REF!)),OR(AND(A661="20. Выдача займов по договору № 1 (в кэш-пул ПАО «Газпром»)",H661="КЭШ-ПУЛ"),AND(A661&lt;&gt;"20. Выдача займов по договору № 1 (в кэш-пул ПАО «Газпром»)",H661&lt;&gt;"КЭШ-ПУЛ")))</f>
        <v>#REF!</v>
      </c>
    </row>
    <row r="662" spans="1:30" ht="15" customHeight="1" x14ac:dyDescent="0.2">
      <c r="A662" s="8"/>
      <c r="B662" s="8" t="s">
        <v>62</v>
      </c>
      <c r="C662" s="2" t="s">
        <v>19</v>
      </c>
      <c r="D662" s="6" t="s">
        <v>0</v>
      </c>
      <c r="E662" s="7" t="s">
        <v>2</v>
      </c>
      <c r="F662" s="8"/>
      <c r="G662" s="8"/>
      <c r="H662" s="8"/>
      <c r="I662" s="8"/>
      <c r="J662" s="8"/>
      <c r="K662" s="8"/>
      <c r="L662" s="8" t="s">
        <v>26</v>
      </c>
      <c r="M662" s="9">
        <v>44197</v>
      </c>
      <c r="N662" s="9">
        <v>44197</v>
      </c>
      <c r="O662" s="20">
        <v>59155941</v>
      </c>
      <c r="P662" s="20"/>
      <c r="Q662" s="11"/>
      <c r="R662" s="11"/>
      <c r="S662" s="11"/>
      <c r="T662" s="11"/>
      <c r="U662" s="11"/>
      <c r="X662" s="22" t="str">
        <f>IF(B662="",VLOOKUP(A662,#REF!,2,FALSE),B662)</f>
        <v>03. Налоги</v>
      </c>
      <c r="Y662" s="22">
        <f t="shared" si="55"/>
        <v>1</v>
      </c>
      <c r="Z662" s="22">
        <f t="shared" si="56"/>
        <v>1</v>
      </c>
      <c r="AA662" s="22">
        <f t="shared" si="57"/>
        <v>2021</v>
      </c>
      <c r="AB662" s="22">
        <f t="shared" si="58"/>
        <v>2021</v>
      </c>
      <c r="AC662" s="22">
        <f t="shared" si="59"/>
        <v>2021</v>
      </c>
      <c r="AD662" s="25" t="e">
        <f>AND(ROUND(O662,2)=O662,ROUND(P662,2)=P662,OR(AND(O662&lt;&gt;0,L662="п"),AND(P662&lt;&gt;0,L662="ф")),ЕФОРМУЛА(X662),ЕФОРМУЛА(Y662),ЕФОРМУЛА(Z662),ЕФОРМУЛА(AA662),ЕФОРМУЛА(AB662),ЕФОРМУЛА(AC662),NOT(ЕФОРМУЛА(O662)),NOT(ЕФОРМУЛА(P662)),M662&lt;&gt;0,N662&lt;&gt;0,OR(YEAR(M662=#REF!),YEAR(M662=#REF!),YEAR(M662=#REF!)),OR(YEAR(N662=#REF!),YEAR(N662=#REF!),YEAR(N662=#REF!)),OR(AND(A662="20. Выдача займов по договору № 1 (в кэш-пул ПАО «Газпром»)",H662="КЭШ-ПУЛ"),AND(A662&lt;&gt;"20. Выдача займов по договору № 1 (в кэш-пул ПАО «Газпром»)",H662&lt;&gt;"КЭШ-ПУЛ")))</f>
        <v>#REF!</v>
      </c>
    </row>
    <row r="663" spans="1:30" ht="15" customHeight="1" x14ac:dyDescent="0.2">
      <c r="A663" s="8" t="s">
        <v>59</v>
      </c>
      <c r="B663" s="8"/>
      <c r="C663" s="2" t="s">
        <v>19</v>
      </c>
      <c r="D663" s="6" t="s">
        <v>0</v>
      </c>
      <c r="E663" s="7" t="s">
        <v>2</v>
      </c>
      <c r="F663" s="8"/>
      <c r="G663" s="8"/>
      <c r="H663" s="8"/>
      <c r="I663" s="8"/>
      <c r="J663" s="8"/>
      <c r="K663" s="8"/>
      <c r="L663" s="8" t="s">
        <v>26</v>
      </c>
      <c r="M663" s="9">
        <v>44197</v>
      </c>
      <c r="N663" s="9">
        <v>44197</v>
      </c>
      <c r="O663" s="20">
        <v>230928200.58000001</v>
      </c>
      <c r="P663" s="20"/>
      <c r="Q663" s="11"/>
      <c r="R663" s="11"/>
      <c r="S663" s="11"/>
      <c r="T663" s="11"/>
      <c r="U663" s="11"/>
      <c r="X663" s="22" t="e">
        <f>IF(B663="",VLOOKUP(A663,#REF!,2,FALSE),B663)</f>
        <v>#REF!</v>
      </c>
      <c r="Y663" s="22">
        <f t="shared" si="55"/>
        <v>1</v>
      </c>
      <c r="Z663" s="22">
        <f t="shared" si="56"/>
        <v>1</v>
      </c>
      <c r="AA663" s="22">
        <f t="shared" si="57"/>
        <v>2021</v>
      </c>
      <c r="AB663" s="22">
        <f t="shared" si="58"/>
        <v>2021</v>
      </c>
      <c r="AC663" s="22">
        <f t="shared" si="59"/>
        <v>2021</v>
      </c>
      <c r="AD663" s="25" t="e">
        <f>AND(ROUND(O663,2)=O663,ROUND(P663,2)=P663,OR(AND(O663&lt;&gt;0,L663="п"),AND(P663&lt;&gt;0,L663="ф")),ЕФОРМУЛА(X663),ЕФОРМУЛА(Y663),ЕФОРМУЛА(Z663),ЕФОРМУЛА(AA663),ЕФОРМУЛА(AB663),ЕФОРМУЛА(AC663),NOT(ЕФОРМУЛА(O663)),NOT(ЕФОРМУЛА(P663)),M663&lt;&gt;0,N663&lt;&gt;0,OR(YEAR(M663=#REF!),YEAR(M663=#REF!),YEAR(M663=#REF!)),OR(YEAR(N663=#REF!),YEAR(N663=#REF!),YEAR(N663=#REF!)),OR(AND(A663="20. Выдача займов по договору № 1 (в кэш-пул ПАО «Газпром»)",H663="КЭШ-ПУЛ"),AND(A663&lt;&gt;"20. Выдача займов по договору № 1 (в кэш-пул ПАО «Газпром»)",H663&lt;&gt;"КЭШ-ПУЛ")))</f>
        <v>#REF!</v>
      </c>
    </row>
    <row r="664" spans="1:30" ht="15" customHeight="1" x14ac:dyDescent="0.2">
      <c r="A664" s="8" t="s">
        <v>59</v>
      </c>
      <c r="B664" s="8"/>
      <c r="C664" s="2" t="s">
        <v>19</v>
      </c>
      <c r="D664" s="6" t="s">
        <v>3</v>
      </c>
      <c r="E664" s="7" t="s">
        <v>2</v>
      </c>
      <c r="F664" s="8"/>
      <c r="G664" s="8"/>
      <c r="H664" s="8"/>
      <c r="I664" s="8"/>
      <c r="J664" s="8"/>
      <c r="K664" s="8"/>
      <c r="L664" s="8" t="s">
        <v>26</v>
      </c>
      <c r="M664" s="9">
        <v>44197</v>
      </c>
      <c r="N664" s="9">
        <v>44197</v>
      </c>
      <c r="O664" s="20">
        <v>50071799.420000002</v>
      </c>
      <c r="P664" s="20"/>
      <c r="Q664" s="11"/>
      <c r="R664" s="11"/>
      <c r="S664" s="11"/>
      <c r="T664" s="11"/>
      <c r="U664" s="11"/>
      <c r="X664" s="22" t="e">
        <f>IF(B664="",VLOOKUP(A664,#REF!,2,FALSE),B664)</f>
        <v>#REF!</v>
      </c>
      <c r="Y664" s="22">
        <f t="shared" si="55"/>
        <v>1</v>
      </c>
      <c r="Z664" s="22">
        <f t="shared" si="56"/>
        <v>1</v>
      </c>
      <c r="AA664" s="22">
        <f t="shared" si="57"/>
        <v>2021</v>
      </c>
      <c r="AB664" s="22">
        <f t="shared" si="58"/>
        <v>2021</v>
      </c>
      <c r="AC664" s="22">
        <f t="shared" si="59"/>
        <v>2021</v>
      </c>
      <c r="AD664" s="25" t="e">
        <f>AND(ROUND(O664,2)=O664,ROUND(P664,2)=P664,OR(AND(O664&lt;&gt;0,L664="п"),AND(P664&lt;&gt;0,L664="ф")),ЕФОРМУЛА(X664),ЕФОРМУЛА(Y664),ЕФОРМУЛА(Z664),ЕФОРМУЛА(AA664),ЕФОРМУЛА(AB664),ЕФОРМУЛА(AC664),NOT(ЕФОРМУЛА(O664)),NOT(ЕФОРМУЛА(P664)),M664&lt;&gt;0,N664&lt;&gt;0,OR(YEAR(M664=#REF!),YEAR(M664=#REF!),YEAR(M664=#REF!)),OR(YEAR(N664=#REF!),YEAR(N664=#REF!),YEAR(N664=#REF!)),OR(AND(A664="20. Выдача займов по договору № 1 (в кэш-пул ПАО «Газпром»)",H664="КЭШ-ПУЛ"),AND(A664&lt;&gt;"20. Выдача займов по договору № 1 (в кэш-пул ПАО «Газпром»)",H664&lt;&gt;"КЭШ-ПУЛ")))</f>
        <v>#REF!</v>
      </c>
    </row>
    <row r="665" spans="1:30" ht="27.75" customHeight="1" x14ac:dyDescent="0.2">
      <c r="A665" s="8" t="s">
        <v>60</v>
      </c>
      <c r="B665" s="8"/>
      <c r="C665" s="2" t="s">
        <v>19</v>
      </c>
      <c r="D665" s="6" t="s">
        <v>0</v>
      </c>
      <c r="E665" s="7" t="s">
        <v>2</v>
      </c>
      <c r="F665" s="8"/>
      <c r="G665" s="8"/>
      <c r="H665" s="8"/>
      <c r="I665" s="8"/>
      <c r="J665" s="8"/>
      <c r="K665" s="8"/>
      <c r="L665" s="8" t="s">
        <v>26</v>
      </c>
      <c r="M665" s="9">
        <v>44197</v>
      </c>
      <c r="N665" s="9">
        <v>44197</v>
      </c>
      <c r="O665" s="20">
        <v>1220000</v>
      </c>
      <c r="P665" s="20"/>
      <c r="Q665" s="11"/>
      <c r="R665" s="11"/>
      <c r="S665" s="11"/>
      <c r="T665" s="11"/>
      <c r="U665" s="11"/>
      <c r="X665" s="22" t="e">
        <f>IF(B665="",VLOOKUP(A665,#REF!,2,FALSE),B665)</f>
        <v>#REF!</v>
      </c>
      <c r="Y665" s="22">
        <f t="shared" si="55"/>
        <v>1</v>
      </c>
      <c r="Z665" s="22">
        <f t="shared" si="56"/>
        <v>1</v>
      </c>
      <c r="AA665" s="22">
        <f t="shared" si="57"/>
        <v>2021</v>
      </c>
      <c r="AB665" s="22">
        <f t="shared" si="58"/>
        <v>2021</v>
      </c>
      <c r="AC665" s="22">
        <f t="shared" si="59"/>
        <v>2021</v>
      </c>
      <c r="AD665" s="25" t="e">
        <f>AND(ROUND(O665,2)=O665,ROUND(P665,2)=P665,OR(AND(O665&lt;&gt;0,L665="п"),AND(P665&lt;&gt;0,L665="ф")),ЕФОРМУЛА(X665),ЕФОРМУЛА(Y665),ЕФОРМУЛА(Z665),ЕФОРМУЛА(AA665),ЕФОРМУЛА(AB665),ЕФОРМУЛА(AC665),NOT(ЕФОРМУЛА(O665)),NOT(ЕФОРМУЛА(P665)),M665&lt;&gt;0,N665&lt;&gt;0,OR(YEAR(M665=#REF!),YEAR(M665=#REF!),YEAR(M665=#REF!)),OR(YEAR(N665=#REF!),YEAR(N665=#REF!),YEAR(N665=#REF!)),OR(AND(A665="20. Выдача займов по договору № 1 (в кэш-пул ПАО «Газпром»)",H665="КЭШ-ПУЛ"),AND(A665&lt;&gt;"20. Выдача займов по договору № 1 (в кэш-пул ПАО «Газпром»)",H665&lt;&gt;"КЭШ-ПУЛ")))</f>
        <v>#REF!</v>
      </c>
    </row>
    <row r="666" spans="1:30" ht="12" customHeight="1" x14ac:dyDescent="0.2">
      <c r="A666" s="8" t="s">
        <v>15</v>
      </c>
      <c r="B666" s="8"/>
      <c r="C666" s="2" t="s">
        <v>19</v>
      </c>
      <c r="D666" s="6" t="s">
        <v>0</v>
      </c>
      <c r="E666" s="7" t="s">
        <v>2</v>
      </c>
      <c r="F666" s="8"/>
      <c r="G666" s="8"/>
      <c r="H666" s="8"/>
      <c r="I666" s="8"/>
      <c r="J666" s="8"/>
      <c r="K666" s="8"/>
      <c r="L666" s="8" t="s">
        <v>26</v>
      </c>
      <c r="M666" s="9">
        <v>44197</v>
      </c>
      <c r="N666" s="9">
        <v>44197</v>
      </c>
      <c r="O666" s="20">
        <v>150000000</v>
      </c>
      <c r="P666" s="20"/>
      <c r="Q666" s="11"/>
      <c r="R666" s="11"/>
      <c r="S666" s="11"/>
      <c r="T666" s="11"/>
      <c r="U666" s="11"/>
      <c r="X666" s="22" t="e">
        <f>IF(B666="",VLOOKUP(A666,#REF!,2,FALSE),B666)</f>
        <v>#REF!</v>
      </c>
      <c r="Y666" s="22">
        <f t="shared" si="55"/>
        <v>1</v>
      </c>
      <c r="Z666" s="22">
        <f t="shared" si="56"/>
        <v>1</v>
      </c>
      <c r="AA666" s="22">
        <f t="shared" si="57"/>
        <v>2021</v>
      </c>
      <c r="AB666" s="22">
        <f t="shared" si="58"/>
        <v>2021</v>
      </c>
      <c r="AC666" s="22">
        <f t="shared" si="59"/>
        <v>2021</v>
      </c>
      <c r="AD666" s="25" t="e">
        <f>AND(ROUND(O666,2)=O666,ROUND(P666,2)=P666,OR(AND(O666&lt;&gt;0,L666="п"),AND(P666&lt;&gt;0,L666="ф")),ЕФОРМУЛА(X666),ЕФОРМУЛА(Y666),ЕФОРМУЛА(Z666),ЕФОРМУЛА(AA666),ЕФОРМУЛА(AB666),ЕФОРМУЛА(AC666),NOT(ЕФОРМУЛА(O666)),NOT(ЕФОРМУЛА(P666)),M666&lt;&gt;0,N666&lt;&gt;0,OR(YEAR(M666=#REF!),YEAR(M666=#REF!),YEAR(M666=#REF!)),OR(YEAR(N666=#REF!),YEAR(N666=#REF!),YEAR(N666=#REF!)),OR(AND(A666="20. Выдача займов по договору № 1 (в кэш-пул ПАО «Газпром»)",H666="КЭШ-ПУЛ"),AND(A666&lt;&gt;"20. Выдача займов по договору № 1 (в кэш-пул ПАО «Газпром»)",H666&lt;&gt;"КЭШ-ПУЛ")))</f>
        <v>#REF!</v>
      </c>
    </row>
    <row r="667" spans="1:30" ht="15" customHeight="1" x14ac:dyDescent="0.2">
      <c r="A667" s="8" t="s">
        <v>16</v>
      </c>
      <c r="B667" s="8"/>
      <c r="C667" s="2" t="s">
        <v>19</v>
      </c>
      <c r="D667" s="6" t="s">
        <v>0</v>
      </c>
      <c r="E667" s="7" t="s">
        <v>2</v>
      </c>
      <c r="F667" s="8"/>
      <c r="G667" s="8"/>
      <c r="H667" s="8"/>
      <c r="I667" s="8"/>
      <c r="J667" s="8"/>
      <c r="K667" s="8"/>
      <c r="L667" s="8" t="s">
        <v>26</v>
      </c>
      <c r="M667" s="9">
        <v>44197</v>
      </c>
      <c r="N667" s="9">
        <v>44197</v>
      </c>
      <c r="O667" s="20">
        <v>372240000</v>
      </c>
      <c r="P667" s="20"/>
      <c r="Q667" s="11"/>
      <c r="R667" s="11"/>
      <c r="S667" s="11"/>
      <c r="T667" s="11"/>
      <c r="U667" s="11"/>
      <c r="X667" s="22" t="e">
        <f>IF(B667="",VLOOKUP(A667,#REF!,2,FALSE),B667)</f>
        <v>#REF!</v>
      </c>
      <c r="Y667" s="22">
        <f t="shared" si="55"/>
        <v>1</v>
      </c>
      <c r="Z667" s="22">
        <f t="shared" si="56"/>
        <v>1</v>
      </c>
      <c r="AA667" s="22">
        <f t="shared" si="57"/>
        <v>2021</v>
      </c>
      <c r="AB667" s="22">
        <f t="shared" si="58"/>
        <v>2021</v>
      </c>
      <c r="AC667" s="22">
        <f t="shared" si="59"/>
        <v>2021</v>
      </c>
      <c r="AD667" s="25" t="e">
        <f>AND(ROUND(O667,2)=O667,ROUND(P667,2)=P667,OR(AND(O667&lt;&gt;0,L667="п"),AND(P667&lt;&gt;0,L667="ф")),ЕФОРМУЛА(X667),ЕФОРМУЛА(Y667),ЕФОРМУЛА(Z667),ЕФОРМУЛА(AA667),ЕФОРМУЛА(AB667),ЕФОРМУЛА(AC667),NOT(ЕФОРМУЛА(O667)),NOT(ЕФОРМУЛА(P667)),M667&lt;&gt;0,N667&lt;&gt;0,OR(YEAR(M667=#REF!),YEAR(M667=#REF!),YEAR(M667=#REF!)),OR(YEAR(N667=#REF!),YEAR(N667=#REF!),YEAR(N667=#REF!)),OR(AND(A667="20. Выдача займов по договору № 1 (в кэш-пул ПАО «Газпром»)",H667="КЭШ-ПУЛ"),AND(A667&lt;&gt;"20. Выдача займов по договору № 1 (в кэш-пул ПАО «Газпром»)",H667&lt;&gt;"КЭШ-ПУЛ")))</f>
        <v>#REF!</v>
      </c>
    </row>
    <row r="668" spans="1:30" ht="15" customHeight="1" x14ac:dyDescent="0.2">
      <c r="A668" s="8" t="s">
        <v>16</v>
      </c>
      <c r="B668" s="8"/>
      <c r="C668" s="2" t="s">
        <v>19</v>
      </c>
      <c r="D668" s="6" t="s">
        <v>0</v>
      </c>
      <c r="E668" s="7" t="s">
        <v>2</v>
      </c>
      <c r="F668" s="8" t="s">
        <v>25</v>
      </c>
      <c r="G668" s="8"/>
      <c r="H668" s="8"/>
      <c r="I668" s="8"/>
      <c r="J668" s="8"/>
      <c r="K668" s="8"/>
      <c r="L668" s="8" t="s">
        <v>26</v>
      </c>
      <c r="M668" s="9">
        <v>44197</v>
      </c>
      <c r="N668" s="9">
        <v>44197</v>
      </c>
      <c r="O668" s="20">
        <v>78000000</v>
      </c>
      <c r="P668" s="20"/>
      <c r="Q668" s="11"/>
      <c r="R668" s="11"/>
      <c r="S668" s="11"/>
      <c r="T668" s="11"/>
      <c r="U668" s="11"/>
      <c r="X668" s="22" t="e">
        <f>IF(B668="",VLOOKUP(A668,#REF!,2,FALSE),B668)</f>
        <v>#REF!</v>
      </c>
      <c r="Y668" s="22">
        <f t="shared" si="55"/>
        <v>1</v>
      </c>
      <c r="Z668" s="22">
        <f t="shared" si="56"/>
        <v>1</v>
      </c>
      <c r="AA668" s="22">
        <f t="shared" si="57"/>
        <v>2021</v>
      </c>
      <c r="AB668" s="22">
        <f t="shared" si="58"/>
        <v>2021</v>
      </c>
      <c r="AC668" s="22">
        <f t="shared" si="59"/>
        <v>2020</v>
      </c>
      <c r="AD668" s="25" t="e">
        <f>AND(ROUND(O668,2)=O668,ROUND(P668,2)=P668,OR(AND(O668&lt;&gt;0,L668="п"),AND(P668&lt;&gt;0,L668="ф")),ЕФОРМУЛА(X668),ЕФОРМУЛА(Y668),ЕФОРМУЛА(Z668),ЕФОРМУЛА(AA668),ЕФОРМУЛА(AB668),ЕФОРМУЛА(AC668),NOT(ЕФОРМУЛА(O668)),NOT(ЕФОРМУЛА(P668)),M668&lt;&gt;0,N668&lt;&gt;0,OR(YEAR(M668=#REF!),YEAR(M668=#REF!),YEAR(M668=#REF!)),OR(YEAR(N668=#REF!),YEAR(N668=#REF!),YEAR(N668=#REF!)),OR(AND(A668="20. Выдача займов по договору № 1 (в кэш-пул ПАО «Газпром»)",H668="КЭШ-ПУЛ"),AND(A668&lt;&gt;"20. Выдача займов по договору № 1 (в кэш-пул ПАО «Газпром»)",H668&lt;&gt;"КЭШ-ПУЛ")))</f>
        <v>#REF!</v>
      </c>
    </row>
    <row r="669" spans="1:30" ht="15" customHeight="1" x14ac:dyDescent="0.2">
      <c r="A669" s="8" t="s">
        <v>17</v>
      </c>
      <c r="B669" s="8"/>
      <c r="C669" s="2" t="s">
        <v>19</v>
      </c>
      <c r="D669" s="6" t="s">
        <v>0</v>
      </c>
      <c r="E669" s="7" t="s">
        <v>2</v>
      </c>
      <c r="F669" s="8"/>
      <c r="G669" s="8"/>
      <c r="H669" s="8"/>
      <c r="I669" s="8"/>
      <c r="J669" s="8"/>
      <c r="K669" s="8"/>
      <c r="L669" s="8" t="s">
        <v>26</v>
      </c>
      <c r="M669" s="9">
        <v>44197</v>
      </c>
      <c r="N669" s="9">
        <v>44197</v>
      </c>
      <c r="O669" s="20">
        <v>11790000</v>
      </c>
      <c r="P669" s="20"/>
      <c r="Q669" s="11"/>
      <c r="R669" s="11"/>
      <c r="S669" s="11"/>
      <c r="T669" s="11"/>
      <c r="U669" s="11"/>
      <c r="X669" s="22" t="e">
        <f>IF(B669="",VLOOKUP(A669,#REF!,2,FALSE),B669)</f>
        <v>#REF!</v>
      </c>
      <c r="Y669" s="22">
        <f t="shared" si="55"/>
        <v>1</v>
      </c>
      <c r="Z669" s="22">
        <f t="shared" si="56"/>
        <v>1</v>
      </c>
      <c r="AA669" s="22">
        <f t="shared" si="57"/>
        <v>2021</v>
      </c>
      <c r="AB669" s="22">
        <f t="shared" si="58"/>
        <v>2021</v>
      </c>
      <c r="AC669" s="22">
        <f t="shared" si="59"/>
        <v>2021</v>
      </c>
      <c r="AD669" s="25" t="e">
        <f>AND(ROUND(O669,2)=O669,ROUND(P669,2)=P669,OR(AND(O669&lt;&gt;0,L669="п"),AND(P669&lt;&gt;0,L669="ф")),ЕФОРМУЛА(X669),ЕФОРМУЛА(Y669),ЕФОРМУЛА(Z669),ЕФОРМУЛА(AA669),ЕФОРМУЛА(AB669),ЕФОРМУЛА(AC669),NOT(ЕФОРМУЛА(O669)),NOT(ЕФОРМУЛА(P669)),M669&lt;&gt;0,N669&lt;&gt;0,OR(YEAR(M669=#REF!),YEAR(M669=#REF!),YEAR(M669=#REF!)),OR(YEAR(N669=#REF!),YEAR(N669=#REF!),YEAR(N669=#REF!)),OR(AND(A669="20. Выдача займов по договору № 1 (в кэш-пул ПАО «Газпром»)",H669="КЭШ-ПУЛ"),AND(A669&lt;&gt;"20. Выдача займов по договору № 1 (в кэш-пул ПАО «Газпром»)",H669&lt;&gt;"КЭШ-ПУЛ")))</f>
        <v>#REF!</v>
      </c>
    </row>
    <row r="670" spans="1:30" ht="15" customHeight="1" x14ac:dyDescent="0.2">
      <c r="A670" s="27" t="s">
        <v>142</v>
      </c>
      <c r="B670" s="27"/>
      <c r="C670" s="2" t="s">
        <v>19</v>
      </c>
      <c r="D670" s="6" t="s">
        <v>0</v>
      </c>
      <c r="E670" s="7" t="s">
        <v>2</v>
      </c>
      <c r="F670" s="8"/>
      <c r="G670" s="8"/>
      <c r="H670" s="8"/>
      <c r="I670" s="8"/>
      <c r="J670" s="8"/>
      <c r="K670" s="8"/>
      <c r="L670" s="8" t="s">
        <v>26</v>
      </c>
      <c r="M670" s="9">
        <v>44197</v>
      </c>
      <c r="N670" s="9">
        <v>44197</v>
      </c>
      <c r="O670" s="20">
        <v>83320000</v>
      </c>
      <c r="P670" s="20"/>
      <c r="Q670" s="11"/>
      <c r="R670" s="11"/>
      <c r="S670" s="11"/>
      <c r="T670" s="11"/>
      <c r="U670" s="11"/>
      <c r="X670" s="22" t="e">
        <f>IF(B670="",VLOOKUP(A670,#REF!,2,FALSE),B670)</f>
        <v>#REF!</v>
      </c>
      <c r="Y670" s="22">
        <f t="shared" si="55"/>
        <v>1</v>
      </c>
      <c r="Z670" s="22">
        <f t="shared" si="56"/>
        <v>1</v>
      </c>
      <c r="AA670" s="22">
        <f t="shared" si="57"/>
        <v>2021</v>
      </c>
      <c r="AB670" s="22">
        <f t="shared" si="58"/>
        <v>2021</v>
      </c>
      <c r="AC670" s="22">
        <f t="shared" si="59"/>
        <v>2021</v>
      </c>
      <c r="AD670" s="25" t="e">
        <f>AND(ROUND(O670,2)=O670,ROUND(P670,2)=P670,OR(AND(O670&lt;&gt;0,L670="п"),AND(P670&lt;&gt;0,L670="ф")),ЕФОРМУЛА(X670),ЕФОРМУЛА(Y670),ЕФОРМУЛА(Z670),ЕФОРМУЛА(AA670),ЕФОРМУЛА(AB670),ЕФОРМУЛА(AC670),NOT(ЕФОРМУЛА(O670)),NOT(ЕФОРМУЛА(P670)),M670&lt;&gt;0,N670&lt;&gt;0,OR(YEAR(M670=#REF!),YEAR(M670=#REF!),YEAR(M670=#REF!)),OR(YEAR(N670=#REF!),YEAR(N670=#REF!),YEAR(N670=#REF!)),OR(AND(A670="20. Выдача займов по договору № 1 (в кэш-пул ПАО «Газпром»)",H670="КЭШ-ПУЛ"),AND(A670&lt;&gt;"20. Выдача займов по договору № 1 (в кэш-пул ПАО «Газпром»)",H670&lt;&gt;"КЭШ-ПУЛ")))</f>
        <v>#REF!</v>
      </c>
    </row>
    <row r="671" spans="1:30" ht="15" customHeight="1" x14ac:dyDescent="0.2">
      <c r="A671" s="8" t="s">
        <v>42</v>
      </c>
      <c r="B671" s="8"/>
      <c r="C671" s="2" t="s">
        <v>19</v>
      </c>
      <c r="D671" s="6" t="s">
        <v>0</v>
      </c>
      <c r="E671" s="7" t="s">
        <v>2</v>
      </c>
      <c r="F671" s="8" t="s">
        <v>25</v>
      </c>
      <c r="G671" s="8"/>
      <c r="H671" s="8"/>
      <c r="I671" s="8"/>
      <c r="J671" s="8"/>
      <c r="K671" s="8"/>
      <c r="L671" s="8" t="s">
        <v>26</v>
      </c>
      <c r="M671" s="9">
        <v>44197</v>
      </c>
      <c r="N671" s="9">
        <v>44197</v>
      </c>
      <c r="O671" s="20">
        <v>5777893.1200000001</v>
      </c>
      <c r="P671" s="20"/>
      <c r="Q671" s="11"/>
      <c r="R671" s="10"/>
      <c r="S671" s="10"/>
      <c r="T671" s="10"/>
      <c r="U671" s="10"/>
      <c r="X671" s="22" t="e">
        <f>IF(B671="",VLOOKUP(A671,#REF!,2,FALSE),B671)</f>
        <v>#REF!</v>
      </c>
      <c r="Y671" s="22">
        <f t="shared" si="55"/>
        <v>1</v>
      </c>
      <c r="Z671" s="22">
        <f t="shared" si="56"/>
        <v>1</v>
      </c>
      <c r="AA671" s="22">
        <f t="shared" si="57"/>
        <v>2021</v>
      </c>
      <c r="AB671" s="22">
        <f t="shared" si="58"/>
        <v>2021</v>
      </c>
      <c r="AC671" s="22">
        <f t="shared" si="59"/>
        <v>2020</v>
      </c>
      <c r="AD671" s="25" t="e">
        <f>AND(ROUND(O671,2)=O671,ROUND(P671,2)=P671,OR(AND(O671&lt;&gt;0,L671="п"),AND(P671&lt;&gt;0,L671="ф")),ЕФОРМУЛА(X671),ЕФОРМУЛА(Y671),ЕФОРМУЛА(Z671),ЕФОРМУЛА(AA671),ЕФОРМУЛА(AB671),ЕФОРМУЛА(AC671),NOT(ЕФОРМУЛА(O671)),NOT(ЕФОРМУЛА(P671)),M671&lt;&gt;0,N671&lt;&gt;0,OR(YEAR(M671=#REF!),YEAR(M671=#REF!),YEAR(M671=#REF!)),OR(YEAR(N671=#REF!),YEAR(N671=#REF!),YEAR(N671=#REF!)),OR(AND(A671="20. Выдача займов по договору № 1 (в кэш-пул ПАО «Газпром»)",H671="КЭШ-ПУЛ"),AND(A671&lt;&gt;"20. Выдача займов по договору № 1 (в кэш-пул ПАО «Газпром»)",H671&lt;&gt;"КЭШ-ПУЛ")))</f>
        <v>#REF!</v>
      </c>
    </row>
    <row r="672" spans="1:30" ht="15" customHeight="1" x14ac:dyDescent="0.2">
      <c r="A672" s="8" t="s">
        <v>42</v>
      </c>
      <c r="B672" s="8"/>
      <c r="C672" s="2" t="s">
        <v>19</v>
      </c>
      <c r="D672" s="6" t="s">
        <v>0</v>
      </c>
      <c r="E672" s="7" t="s">
        <v>2</v>
      </c>
      <c r="F672" s="8"/>
      <c r="G672" s="8"/>
      <c r="H672" s="8"/>
      <c r="I672" s="8"/>
      <c r="J672" s="8"/>
      <c r="K672" s="8"/>
      <c r="L672" s="8" t="s">
        <v>26</v>
      </c>
      <c r="M672" s="9">
        <v>44197</v>
      </c>
      <c r="N672" s="9">
        <v>44197</v>
      </c>
      <c r="O672" s="20">
        <v>20517106.879999999</v>
      </c>
      <c r="P672" s="20"/>
      <c r="Q672" s="11"/>
      <c r="R672" s="10"/>
      <c r="S672" s="10"/>
      <c r="T672" s="10"/>
      <c r="U672" s="10"/>
      <c r="X672" s="22" t="e">
        <f>IF(B672="",VLOOKUP(A672,#REF!,2,FALSE),B672)</f>
        <v>#REF!</v>
      </c>
      <c r="Y672" s="22">
        <f t="shared" si="55"/>
        <v>1</v>
      </c>
      <c r="Z672" s="22">
        <f t="shared" si="56"/>
        <v>1</v>
      </c>
      <c r="AA672" s="22">
        <f t="shared" si="57"/>
        <v>2021</v>
      </c>
      <c r="AB672" s="22">
        <f t="shared" si="58"/>
        <v>2021</v>
      </c>
      <c r="AC672" s="22">
        <f t="shared" si="59"/>
        <v>2021</v>
      </c>
      <c r="AD672" s="25" t="e">
        <f>AND(ROUND(O672,2)=O672,ROUND(P672,2)=P672,OR(AND(O672&lt;&gt;0,L672="п"),AND(P672&lt;&gt;0,L672="ф")),ЕФОРМУЛА(X672),ЕФОРМУЛА(Y672),ЕФОРМУЛА(Z672),ЕФОРМУЛА(AA672),ЕФОРМУЛА(AB672),ЕФОРМУЛА(AC672),NOT(ЕФОРМУЛА(O672)),NOT(ЕФОРМУЛА(P672)),M672&lt;&gt;0,N672&lt;&gt;0,OR(YEAR(M672=#REF!),YEAR(M672=#REF!),YEAR(M672=#REF!)),OR(YEAR(N672=#REF!),YEAR(N672=#REF!),YEAR(N672=#REF!)),OR(AND(A672="20. Выдача займов по договору № 1 (в кэш-пул ПАО «Газпром»)",H672="КЭШ-ПУЛ"),AND(A672&lt;&gt;"20. Выдача займов по договору № 1 (в кэш-пул ПАО «Газпром»)",H672&lt;&gt;"КЭШ-ПУЛ")))</f>
        <v>#REF!</v>
      </c>
    </row>
    <row r="673" spans="1:32" ht="15" customHeight="1" x14ac:dyDescent="0.2">
      <c r="A673" s="8" t="s">
        <v>41</v>
      </c>
      <c r="B673" s="8"/>
      <c r="C673" s="2" t="s">
        <v>19</v>
      </c>
      <c r="D673" s="6" t="s">
        <v>0</v>
      </c>
      <c r="E673" s="7" t="s">
        <v>2</v>
      </c>
      <c r="F673" s="8"/>
      <c r="G673" s="8"/>
      <c r="H673" s="8"/>
      <c r="I673" s="8"/>
      <c r="J673" s="8"/>
      <c r="K673" s="8"/>
      <c r="L673" s="8" t="s">
        <v>26</v>
      </c>
      <c r="M673" s="9">
        <v>44197</v>
      </c>
      <c r="N673" s="9">
        <v>44197</v>
      </c>
      <c r="O673" s="20">
        <v>46767893.119999997</v>
      </c>
      <c r="P673" s="20"/>
      <c r="Q673" s="11"/>
      <c r="R673" s="11"/>
      <c r="S673" s="11"/>
      <c r="T673" s="11"/>
      <c r="U673" s="11"/>
      <c r="X673" s="22" t="e">
        <f>IF(B673="",VLOOKUP(A673,#REF!,2,FALSE),B673)</f>
        <v>#REF!</v>
      </c>
      <c r="Y673" s="22">
        <f t="shared" si="55"/>
        <v>1</v>
      </c>
      <c r="Z673" s="22">
        <f t="shared" si="56"/>
        <v>1</v>
      </c>
      <c r="AA673" s="22">
        <f t="shared" si="57"/>
        <v>2021</v>
      </c>
      <c r="AB673" s="22">
        <f t="shared" si="58"/>
        <v>2021</v>
      </c>
      <c r="AC673" s="22">
        <f t="shared" si="59"/>
        <v>2021</v>
      </c>
      <c r="AD673" s="25" t="e">
        <f>AND(ROUND(O673,2)=O673,ROUND(P673,2)=P673,OR(AND(O673&lt;&gt;0,L673="п"),AND(P673&lt;&gt;0,L673="ф")),ЕФОРМУЛА(X673),ЕФОРМУЛА(Y673),ЕФОРМУЛА(Z673),ЕФОРМУЛА(AA673),ЕФОРМУЛА(AB673),ЕФОРМУЛА(AC673),NOT(ЕФОРМУЛА(O673)),NOT(ЕФОРМУЛА(P673)),M673&lt;&gt;0,N673&lt;&gt;0,OR(YEAR(M673=#REF!),YEAR(M673=#REF!),YEAR(M673=#REF!)),OR(YEAR(N673=#REF!),YEAR(N673=#REF!),YEAR(N673=#REF!)),OR(AND(A673="20. Выдача займов по договору № 1 (в кэш-пул ПАО «Газпром»)",H673="КЭШ-ПУЛ"),AND(A673&lt;&gt;"20. Выдача займов по договору № 1 (в кэш-пул ПАО «Газпром»)",H673&lt;&gt;"КЭШ-ПУЛ")))</f>
        <v>#REF!</v>
      </c>
    </row>
    <row r="674" spans="1:32" ht="12.6" customHeight="1" x14ac:dyDescent="0.2">
      <c r="A674" s="8" t="s">
        <v>43</v>
      </c>
      <c r="B674" s="8"/>
      <c r="C674" s="2" t="s">
        <v>19</v>
      </c>
      <c r="D674" s="6" t="s">
        <v>0</v>
      </c>
      <c r="E674" s="7" t="s">
        <v>2</v>
      </c>
      <c r="F674" s="8"/>
      <c r="G674" s="8"/>
      <c r="H674" s="8"/>
      <c r="I674" s="8"/>
      <c r="J674" s="8"/>
      <c r="K674" s="8"/>
      <c r="L674" s="8" t="s">
        <v>26</v>
      </c>
      <c r="M674" s="9">
        <v>44197</v>
      </c>
      <c r="N674" s="9">
        <v>44197</v>
      </c>
      <c r="O674" s="20">
        <v>350000</v>
      </c>
      <c r="P674" s="20"/>
      <c r="Q674" s="29"/>
      <c r="R674" s="12"/>
      <c r="S674" s="12"/>
      <c r="T674" s="12"/>
      <c r="U674" s="12"/>
      <c r="X674" s="22" t="e">
        <f>IF(B674="",VLOOKUP(A674,#REF!,2,FALSE),B674)</f>
        <v>#REF!</v>
      </c>
      <c r="Y674" s="22">
        <f t="shared" si="55"/>
        <v>1</v>
      </c>
      <c r="Z674" s="22">
        <f t="shared" si="56"/>
        <v>1</v>
      </c>
      <c r="AA674" s="22">
        <f t="shared" si="57"/>
        <v>2021</v>
      </c>
      <c r="AB674" s="22">
        <f t="shared" si="58"/>
        <v>2021</v>
      </c>
      <c r="AC674" s="22">
        <f t="shared" si="59"/>
        <v>2021</v>
      </c>
      <c r="AD674" s="25" t="e">
        <f>AND(ROUND(O674,2)=O674,ROUND(P674,2)=P674,OR(AND(O674&lt;&gt;0,L674="п"),AND(P674&lt;&gt;0,L674="ф")),ЕФОРМУЛА(X674),ЕФОРМУЛА(Y674),ЕФОРМУЛА(Z674),ЕФОРМУЛА(AA674),ЕФОРМУЛА(AB674),ЕФОРМУЛА(AC674),NOT(ЕФОРМУЛА(O674)),NOT(ЕФОРМУЛА(P674)),M674&lt;&gt;0,N674&lt;&gt;0,OR(YEAR(M674=#REF!),YEAR(M674=#REF!),YEAR(M674=#REF!)),OR(YEAR(N674=#REF!),YEAR(N674=#REF!),YEAR(N674=#REF!)),OR(AND(A674="20. Выдача займов по договору № 1 (в кэш-пул ПАО «Газпром»)",H674="КЭШ-ПУЛ"),AND(A674&lt;&gt;"20. Выдача займов по договору № 1 (в кэш-пул ПАО «Газпром»)",H674&lt;&gt;"КЭШ-ПУЛ")))</f>
        <v>#REF!</v>
      </c>
    </row>
    <row r="675" spans="1:32" ht="15" customHeight="1" x14ac:dyDescent="0.2">
      <c r="A675" s="8"/>
      <c r="B675" s="8" t="s">
        <v>7</v>
      </c>
      <c r="C675" s="2" t="s">
        <v>19</v>
      </c>
      <c r="D675" s="6" t="s">
        <v>0</v>
      </c>
      <c r="E675" s="7" t="s">
        <v>2</v>
      </c>
      <c r="F675" s="8"/>
      <c r="G675" s="8"/>
      <c r="H675" s="8"/>
      <c r="I675" s="8"/>
      <c r="J675" s="8"/>
      <c r="K675" s="8"/>
      <c r="L675" s="8" t="s">
        <v>26</v>
      </c>
      <c r="M675" s="9">
        <v>44197</v>
      </c>
      <c r="N675" s="9">
        <v>44197</v>
      </c>
      <c r="O675" s="20">
        <v>3100000</v>
      </c>
      <c r="P675" s="20"/>
      <c r="Q675" s="29"/>
      <c r="R675" s="12"/>
      <c r="S675" s="12"/>
      <c r="T675" s="12"/>
      <c r="U675" s="12"/>
      <c r="X675" s="22" t="str">
        <f>IF(B675="",VLOOKUP(A675,#REF!,2,FALSE),B675)</f>
        <v>10. Услуги транспорта</v>
      </c>
      <c r="Y675" s="22">
        <f t="shared" si="55"/>
        <v>1</v>
      </c>
      <c r="Z675" s="22">
        <f t="shared" si="56"/>
        <v>1</v>
      </c>
      <c r="AA675" s="22">
        <f t="shared" si="57"/>
        <v>2021</v>
      </c>
      <c r="AB675" s="22">
        <f t="shared" si="58"/>
        <v>2021</v>
      </c>
      <c r="AC675" s="22">
        <f t="shared" si="59"/>
        <v>2021</v>
      </c>
      <c r="AD675" s="25" t="e">
        <f>AND(ROUND(O675,2)=O675,ROUND(P675,2)=P675,OR(AND(O675&lt;&gt;0,L675="п"),AND(P675&lt;&gt;0,L675="ф")),ЕФОРМУЛА(X675),ЕФОРМУЛА(Y675),ЕФОРМУЛА(Z675),ЕФОРМУЛА(AA675),ЕФОРМУЛА(AB675),ЕФОРМУЛА(AC675),NOT(ЕФОРМУЛА(O675)),NOT(ЕФОРМУЛА(P675)),M675&lt;&gt;0,N675&lt;&gt;0,OR(YEAR(M675=#REF!),YEAR(M675=#REF!),YEAR(M675=#REF!)),OR(YEAR(N675=#REF!),YEAR(N675=#REF!),YEAR(N675=#REF!)),OR(AND(A675="20. Выдача займов по договору № 1 (в кэш-пул ПАО «Газпром»)",H675="КЭШ-ПУЛ"),AND(A675&lt;&gt;"20. Выдача займов по договору № 1 (в кэш-пул ПАО «Газпром»)",H675&lt;&gt;"КЭШ-ПУЛ")))</f>
        <v>#REF!</v>
      </c>
    </row>
    <row r="676" spans="1:32" ht="15" customHeight="1" x14ac:dyDescent="0.2">
      <c r="A676" s="8" t="s">
        <v>8</v>
      </c>
      <c r="B676" s="8"/>
      <c r="C676" s="2" t="s">
        <v>19</v>
      </c>
      <c r="D676" s="6" t="s">
        <v>0</v>
      </c>
      <c r="E676" s="7" t="s">
        <v>2</v>
      </c>
      <c r="F676" s="8"/>
      <c r="G676" s="8"/>
      <c r="H676" s="8"/>
      <c r="I676" s="8"/>
      <c r="J676" s="8"/>
      <c r="K676" s="8"/>
      <c r="L676" s="8" t="s">
        <v>26</v>
      </c>
      <c r="M676" s="9">
        <v>44197</v>
      </c>
      <c r="N676" s="9">
        <v>44197</v>
      </c>
      <c r="O676" s="20">
        <v>1690000</v>
      </c>
      <c r="P676" s="20"/>
      <c r="Q676" s="29"/>
      <c r="R676" s="12"/>
      <c r="S676" s="12"/>
      <c r="T676" s="12"/>
      <c r="U676" s="12"/>
      <c r="X676" s="22" t="e">
        <f>IF(B676="",VLOOKUP(A676,#REF!,2,FALSE),B676)</f>
        <v>#REF!</v>
      </c>
      <c r="Y676" s="22">
        <f t="shared" si="55"/>
        <v>1</v>
      </c>
      <c r="Z676" s="22">
        <f t="shared" si="56"/>
        <v>1</v>
      </c>
      <c r="AA676" s="22">
        <f t="shared" si="57"/>
        <v>2021</v>
      </c>
      <c r="AB676" s="22">
        <f t="shared" si="58"/>
        <v>2021</v>
      </c>
      <c r="AC676" s="22">
        <f t="shared" si="59"/>
        <v>2021</v>
      </c>
      <c r="AD676" s="25" t="e">
        <f>AND(ROUND(O676,2)=O676,ROUND(P676,2)=P676,OR(AND(O676&lt;&gt;0,L676="п"),AND(P676&lt;&gt;0,L676="ф")),ЕФОРМУЛА(X676),ЕФОРМУЛА(Y676),ЕФОРМУЛА(Z676),ЕФОРМУЛА(AA676),ЕФОРМУЛА(AB676),ЕФОРМУЛА(AC676),NOT(ЕФОРМУЛА(O676)),NOT(ЕФОРМУЛА(P676)),M676&lt;&gt;0,N676&lt;&gt;0,OR(YEAR(M676=#REF!),YEAR(M676=#REF!),YEAR(M676=#REF!)),OR(YEAR(N676=#REF!),YEAR(N676=#REF!),YEAR(N676=#REF!)),OR(AND(A676="20. Выдача займов по договору № 1 (в кэш-пул ПАО «Газпром»)",H676="КЭШ-ПУЛ"),AND(A676&lt;&gt;"20. Выдача займов по договору № 1 (в кэш-пул ПАО «Газпром»)",H676&lt;&gt;"КЭШ-ПУЛ")))</f>
        <v>#REF!</v>
      </c>
    </row>
    <row r="677" spans="1:32" ht="13.5" customHeight="1" x14ac:dyDescent="0.2">
      <c r="A677" s="27" t="s">
        <v>652</v>
      </c>
      <c r="B677" s="27"/>
      <c r="C677" s="2" t="s">
        <v>19</v>
      </c>
      <c r="D677" s="6" t="s">
        <v>0</v>
      </c>
      <c r="E677" s="7" t="s">
        <v>2</v>
      </c>
      <c r="F677" s="8"/>
      <c r="G677" s="8"/>
      <c r="H677" s="8"/>
      <c r="I677" s="8"/>
      <c r="J677" s="8"/>
      <c r="K677" s="8"/>
      <c r="L677" s="8" t="s">
        <v>26</v>
      </c>
      <c r="M677" s="9">
        <v>44197</v>
      </c>
      <c r="N677" s="9">
        <v>44197</v>
      </c>
      <c r="O677" s="20">
        <v>3200000</v>
      </c>
      <c r="P677" s="20"/>
      <c r="Q677" s="29"/>
      <c r="R677" s="12"/>
      <c r="S677" s="12"/>
      <c r="T677" s="12"/>
      <c r="U677" s="12"/>
      <c r="X677" s="22" t="e">
        <f>IF(B677="",VLOOKUP(A677,#REF!,2,FALSE),B677)</f>
        <v>#REF!</v>
      </c>
      <c r="Y677" s="22">
        <f t="shared" si="55"/>
        <v>1</v>
      </c>
      <c r="Z677" s="22">
        <f t="shared" si="56"/>
        <v>1</v>
      </c>
      <c r="AA677" s="22">
        <f t="shared" si="57"/>
        <v>2021</v>
      </c>
      <c r="AB677" s="22">
        <f t="shared" si="58"/>
        <v>2021</v>
      </c>
      <c r="AC677" s="22">
        <f t="shared" si="59"/>
        <v>2021</v>
      </c>
      <c r="AD677" s="25" t="e">
        <f>AND(ROUND(O677,2)=O677,ROUND(P677,2)=P677,OR(AND(O677&lt;&gt;0,L677="п"),AND(P677&lt;&gt;0,L677="ф")),ЕФОРМУЛА(X677),ЕФОРМУЛА(Y677),ЕФОРМУЛА(Z677),ЕФОРМУЛА(AA677),ЕФОРМУЛА(AB677),ЕФОРМУЛА(AC677),NOT(ЕФОРМУЛА(O677)),NOT(ЕФОРМУЛА(P677)),M677&lt;&gt;0,N677&lt;&gt;0,OR(YEAR(M677=#REF!),YEAR(M677=#REF!),YEAR(M677=#REF!)),OR(YEAR(N677=#REF!),YEAR(N677=#REF!),YEAR(N677=#REF!)),OR(AND(A677="20. Выдача займов по договору № 1 (в кэш-пул ПАО «Газпром»)",H677="КЭШ-ПУЛ"),AND(A677&lt;&gt;"20. Выдача займов по договору № 1 (в кэш-пул ПАО «Газпром»)",H677&lt;&gt;"КЭШ-ПУЛ")))</f>
        <v>#REF!</v>
      </c>
    </row>
    <row r="678" spans="1:32" ht="15" customHeight="1" x14ac:dyDescent="0.2">
      <c r="A678" s="8"/>
      <c r="B678" s="8" t="s">
        <v>9</v>
      </c>
      <c r="C678" s="2" t="s">
        <v>19</v>
      </c>
      <c r="D678" s="6" t="s">
        <v>0</v>
      </c>
      <c r="E678" s="7" t="s">
        <v>2</v>
      </c>
      <c r="F678" s="8"/>
      <c r="G678" s="8"/>
      <c r="H678" s="8"/>
      <c r="I678" s="8"/>
      <c r="J678" s="8"/>
      <c r="K678" s="8"/>
      <c r="L678" s="8" t="s">
        <v>26</v>
      </c>
      <c r="M678" s="9">
        <v>44197</v>
      </c>
      <c r="N678" s="9">
        <v>44197</v>
      </c>
      <c r="O678" s="20">
        <v>1230000</v>
      </c>
      <c r="P678" s="20"/>
      <c r="Q678" s="29"/>
      <c r="R678" s="12"/>
      <c r="S678" s="12"/>
      <c r="T678" s="12"/>
      <c r="U678" s="12"/>
      <c r="X678" s="22" t="str">
        <f>IF(B678="",VLOOKUP(A678,#REF!,2,FALSE),B678)</f>
        <v>12. Страхование</v>
      </c>
      <c r="Y678" s="22">
        <f t="shared" si="55"/>
        <v>1</v>
      </c>
      <c r="Z678" s="22">
        <f t="shared" si="56"/>
        <v>1</v>
      </c>
      <c r="AA678" s="22">
        <f t="shared" si="57"/>
        <v>2021</v>
      </c>
      <c r="AB678" s="22">
        <f t="shared" si="58"/>
        <v>2021</v>
      </c>
      <c r="AC678" s="22">
        <f t="shared" si="59"/>
        <v>2021</v>
      </c>
      <c r="AD678" s="25" t="e">
        <f>AND(ROUND(O678,2)=O678,ROUND(P678,2)=P678,OR(AND(O678&lt;&gt;0,L678="п"),AND(P678&lt;&gt;0,L678="ф")),ЕФОРМУЛА(X678),ЕФОРМУЛА(Y678),ЕФОРМУЛА(Z678),ЕФОРМУЛА(AA678),ЕФОРМУЛА(AB678),ЕФОРМУЛА(AC678),NOT(ЕФОРМУЛА(O678)),NOT(ЕФОРМУЛА(P678)),M678&lt;&gt;0,N678&lt;&gt;0,OR(YEAR(M678=#REF!),YEAR(M678=#REF!),YEAR(M678=#REF!)),OR(YEAR(N678=#REF!),YEAR(N678=#REF!),YEAR(N678=#REF!)),OR(AND(A678="20. Выдача займов по договору № 1 (в кэш-пул ПАО «Газпром»)",H678="КЭШ-ПУЛ"),AND(A678&lt;&gt;"20. Выдача займов по договору № 1 (в кэш-пул ПАО «Газпром»)",H678&lt;&gt;"КЭШ-ПУЛ")))</f>
        <v>#REF!</v>
      </c>
    </row>
    <row r="679" spans="1:32" ht="15" customHeight="1" x14ac:dyDescent="0.2">
      <c r="A679" s="8"/>
      <c r="B679" s="8" t="s">
        <v>10</v>
      </c>
      <c r="C679" s="2" t="s">
        <v>19</v>
      </c>
      <c r="D679" s="6" t="s">
        <v>0</v>
      </c>
      <c r="E679" s="7" t="s">
        <v>2</v>
      </c>
      <c r="F679" s="8" t="s">
        <v>25</v>
      </c>
      <c r="G679" s="8"/>
      <c r="H679" s="8"/>
      <c r="I679" s="8"/>
      <c r="J679" s="8"/>
      <c r="K679" s="8"/>
      <c r="L679" s="8" t="s">
        <v>26</v>
      </c>
      <c r="M679" s="9">
        <v>44197</v>
      </c>
      <c r="N679" s="9">
        <v>44197</v>
      </c>
      <c r="O679" s="20">
        <v>54274599.340000004</v>
      </c>
      <c r="P679" s="20"/>
      <c r="Q679" s="11"/>
      <c r="R679" s="10"/>
      <c r="S679" s="10"/>
      <c r="T679" s="10"/>
      <c r="U679" s="10"/>
      <c r="X679" s="22" t="str">
        <f>IF(B679="",VLOOKUP(A679,#REF!,2,FALSE),B679)</f>
        <v>13. Прочие расходы</v>
      </c>
      <c r="Y679" s="22">
        <f t="shared" si="55"/>
        <v>1</v>
      </c>
      <c r="Z679" s="22">
        <f t="shared" si="56"/>
        <v>1</v>
      </c>
      <c r="AA679" s="22">
        <f t="shared" si="57"/>
        <v>2021</v>
      </c>
      <c r="AB679" s="22">
        <f t="shared" si="58"/>
        <v>2021</v>
      </c>
      <c r="AC679" s="22">
        <f t="shared" si="59"/>
        <v>2020</v>
      </c>
      <c r="AD679" s="25" t="e">
        <f>AND(ROUND(O679,2)=O679,ROUND(P679,2)=P679,OR(AND(O679&lt;&gt;0,L679="п"),AND(P679&lt;&gt;0,L679="ф")),ЕФОРМУЛА(X679),ЕФОРМУЛА(Y679),ЕФОРМУЛА(Z679),ЕФОРМУЛА(AA679),ЕФОРМУЛА(AB679),ЕФОРМУЛА(AC679),NOT(ЕФОРМУЛА(O679)),NOT(ЕФОРМУЛА(P679)),M679&lt;&gt;0,N679&lt;&gt;0,OR(YEAR(M679=#REF!),YEAR(M679=#REF!),YEAR(M679=#REF!)),OR(YEAR(N679=#REF!),YEAR(N679=#REF!),YEAR(N679=#REF!)),OR(AND(A679="20. Выдача займов по договору № 1 (в кэш-пул ПАО «Газпром»)",H679="КЭШ-ПУЛ"),AND(A679&lt;&gt;"20. Выдача займов по договору № 1 (в кэш-пул ПАО «Газпром»)",H679&lt;&gt;"КЭШ-ПУЛ")))</f>
        <v>#REF!</v>
      </c>
    </row>
    <row r="680" spans="1:32" ht="21.75" customHeight="1" x14ac:dyDescent="0.2">
      <c r="A680" s="8"/>
      <c r="B680" s="8" t="s">
        <v>10</v>
      </c>
      <c r="C680" s="2" t="s">
        <v>19</v>
      </c>
      <c r="D680" s="6" t="s">
        <v>0</v>
      </c>
      <c r="E680" s="7" t="s">
        <v>2</v>
      </c>
      <c r="F680" s="8"/>
      <c r="G680" s="8"/>
      <c r="H680" s="8"/>
      <c r="I680" s="8"/>
      <c r="J680" s="8"/>
      <c r="K680" s="8"/>
      <c r="L680" s="8" t="s">
        <v>26</v>
      </c>
      <c r="M680" s="9">
        <v>44197</v>
      </c>
      <c r="N680" s="9">
        <v>44197</v>
      </c>
      <c r="O680" s="20">
        <v>60838000</v>
      </c>
      <c r="P680" s="20"/>
      <c r="Q680" s="29"/>
      <c r="R680" s="12"/>
      <c r="S680" s="12"/>
      <c r="T680" s="12"/>
      <c r="U680" s="12"/>
      <c r="X680" s="22" t="str">
        <f>IF(B680="",VLOOKUP(A680,#REF!,2,FALSE),B680)</f>
        <v>13. Прочие расходы</v>
      </c>
      <c r="Y680" s="22">
        <f t="shared" si="55"/>
        <v>1</v>
      </c>
      <c r="Z680" s="22">
        <f t="shared" si="56"/>
        <v>1</v>
      </c>
      <c r="AA680" s="22">
        <f t="shared" si="57"/>
        <v>2021</v>
      </c>
      <c r="AB680" s="22">
        <f t="shared" si="58"/>
        <v>2021</v>
      </c>
      <c r="AC680" s="22">
        <f t="shared" si="59"/>
        <v>2021</v>
      </c>
      <c r="AD680" s="25" t="e">
        <f>AND(ROUND(O680,2)=O680,ROUND(P680,2)=P680,OR(AND(O680&lt;&gt;0,L680="п"),AND(P680&lt;&gt;0,L680="ф")),ЕФОРМУЛА(X680),ЕФОРМУЛА(Y680),ЕФОРМУЛА(Z680),ЕФОРМУЛА(AA680),ЕФОРМУЛА(AB680),ЕФОРМУЛА(AC680),NOT(ЕФОРМУЛА(O680)),NOT(ЕФОРМУЛА(P680)),M680&lt;&gt;0,N680&lt;&gt;0,OR(YEAR(M680=#REF!),YEAR(M680=#REF!),YEAR(M680=#REF!)),OR(YEAR(N680=#REF!),YEAR(N680=#REF!),YEAR(N680=#REF!)),OR(AND(A680="20. Выдача займов по договору № 1 (в кэш-пул ПАО «Газпром»)",H680="КЭШ-ПУЛ"),AND(A680&lt;&gt;"20. Выдача займов по договору № 1 (в кэш-пул ПАО «Газпром»)",H680&lt;&gt;"КЭШ-ПУЛ")))</f>
        <v>#REF!</v>
      </c>
    </row>
    <row r="681" spans="1:32" ht="31.5" customHeight="1" x14ac:dyDescent="0.2">
      <c r="A681" s="8" t="s">
        <v>11</v>
      </c>
      <c r="B681" s="8"/>
      <c r="C681" s="2" t="s">
        <v>19</v>
      </c>
      <c r="D681" s="6" t="s">
        <v>0</v>
      </c>
      <c r="E681" s="7" t="s">
        <v>2</v>
      </c>
      <c r="F681" s="8" t="s">
        <v>25</v>
      </c>
      <c r="G681" s="8"/>
      <c r="H681" s="8"/>
      <c r="I681" s="8"/>
      <c r="J681" s="8"/>
      <c r="K681" s="8"/>
      <c r="L681" s="8" t="s">
        <v>26</v>
      </c>
      <c r="M681" s="9">
        <v>44197</v>
      </c>
      <c r="N681" s="9">
        <v>44197</v>
      </c>
      <c r="O681" s="20">
        <v>23215566.120000001</v>
      </c>
      <c r="P681" s="20"/>
      <c r="Q681" s="29"/>
      <c r="R681" s="12"/>
      <c r="S681" s="12"/>
      <c r="T681" s="12"/>
      <c r="U681" s="12"/>
      <c r="X681" s="22" t="e">
        <f>IF(B681="",VLOOKUP(A681,#REF!,2,FALSE),B681)</f>
        <v>#REF!</v>
      </c>
      <c r="Y681" s="22">
        <f t="shared" si="55"/>
        <v>1</v>
      </c>
      <c r="Z681" s="22">
        <f t="shared" si="56"/>
        <v>1</v>
      </c>
      <c r="AA681" s="22">
        <f t="shared" si="57"/>
        <v>2021</v>
      </c>
      <c r="AB681" s="22">
        <f t="shared" si="58"/>
        <v>2021</v>
      </c>
      <c r="AC681" s="22">
        <f t="shared" si="59"/>
        <v>2020</v>
      </c>
      <c r="AD681" s="25" t="e">
        <f>AND(ROUND(O681,2)=O681,ROUND(P681,2)=P681,OR(AND(O681&lt;&gt;0,L681="п"),AND(P681&lt;&gt;0,L681="ф")),ЕФОРМУЛА(X681),ЕФОРМУЛА(Y681),ЕФОРМУЛА(Z681),ЕФОРМУЛА(AA681),ЕФОРМУЛА(AB681),ЕФОРМУЛА(AC681),NOT(ЕФОРМУЛА(O681)),NOT(ЕФОРМУЛА(P681)),M681&lt;&gt;0,N681&lt;&gt;0,OR(YEAR(M681=#REF!),YEAR(M681=#REF!),YEAR(M681=#REF!)),OR(YEAR(N681=#REF!),YEAR(N681=#REF!),YEAR(N681=#REF!)),OR(AND(A681="20. Выдача займов по договору № 1 (в кэш-пул ПАО «Газпром»)",H681="КЭШ-ПУЛ"),AND(A681&lt;&gt;"20. Выдача займов по договору № 1 (в кэш-пул ПАО «Газпром»)",H681&lt;&gt;"КЭШ-ПУЛ")))</f>
        <v>#REF!</v>
      </c>
      <c r="AF681"/>
    </row>
    <row r="682" spans="1:32" ht="30" customHeight="1" x14ac:dyDescent="0.2">
      <c r="A682" s="8" t="s">
        <v>11</v>
      </c>
      <c r="B682" s="8"/>
      <c r="C682" s="2" t="s">
        <v>19</v>
      </c>
      <c r="D682" s="6" t="s">
        <v>0</v>
      </c>
      <c r="E682" s="7" t="s">
        <v>2</v>
      </c>
      <c r="F682" s="8"/>
      <c r="G682" s="8"/>
      <c r="H682" s="8"/>
      <c r="I682" s="8"/>
      <c r="J682" s="8"/>
      <c r="K682" s="8"/>
      <c r="L682" s="8" t="s">
        <v>26</v>
      </c>
      <c r="M682" s="9">
        <v>44197</v>
      </c>
      <c r="N682" s="9">
        <v>44197</v>
      </c>
      <c r="O682" s="20">
        <v>124100000</v>
      </c>
      <c r="P682" s="20"/>
      <c r="Q682" s="29"/>
      <c r="R682" s="12"/>
      <c r="S682" s="12"/>
      <c r="T682" s="12"/>
      <c r="U682" s="12"/>
      <c r="X682" s="22" t="e">
        <f>IF(B682="",VLOOKUP(A682,#REF!,2,FALSE),B682)</f>
        <v>#REF!</v>
      </c>
      <c r="Y682" s="22">
        <f t="shared" si="55"/>
        <v>1</v>
      </c>
      <c r="Z682" s="22">
        <f t="shared" si="56"/>
        <v>1</v>
      </c>
      <c r="AA682" s="22">
        <f t="shared" si="57"/>
        <v>2021</v>
      </c>
      <c r="AB682" s="22">
        <f t="shared" si="58"/>
        <v>2021</v>
      </c>
      <c r="AC682" s="22">
        <f t="shared" si="59"/>
        <v>2021</v>
      </c>
      <c r="AD682" s="25" t="e">
        <f>AND(ROUND(O682,2)=O682,ROUND(P682,2)=P682,OR(AND(O682&lt;&gt;0,L682="п"),AND(P682&lt;&gt;0,L682="ф")),ЕФОРМУЛА(X682),ЕФОРМУЛА(Y682),ЕФОРМУЛА(Z682),ЕФОРМУЛА(AA682),ЕФОРМУЛА(AB682),ЕФОРМУЛА(AC682),NOT(ЕФОРМУЛА(O682)),NOT(ЕФОРМУЛА(P682)),M682&lt;&gt;0,N682&lt;&gt;0,OR(YEAR(M682=#REF!),YEAR(M682=#REF!),YEAR(M682=#REF!)),OR(YEAR(N682=#REF!),YEAR(N682=#REF!),YEAR(N682=#REF!)),OR(AND(A682="20. Выдача займов по договору № 1 (в кэш-пул ПАО «Газпром»)",H682="КЭШ-ПУЛ"),AND(A682&lt;&gt;"20. Выдача займов по договору № 1 (в кэш-пул ПАО «Газпром»)",H682&lt;&gt;"КЭШ-ПУЛ")))</f>
        <v>#REF!</v>
      </c>
    </row>
    <row r="683" spans="1:32" ht="15" customHeight="1" x14ac:dyDescent="0.2">
      <c r="A683" s="8" t="s">
        <v>41</v>
      </c>
      <c r="B683" s="8"/>
      <c r="C683" s="2" t="s">
        <v>19</v>
      </c>
      <c r="D683" s="6" t="s">
        <v>0</v>
      </c>
      <c r="E683" s="7" t="s">
        <v>2</v>
      </c>
      <c r="F683" s="8" t="s">
        <v>25</v>
      </c>
      <c r="G683" s="8"/>
      <c r="H683" s="8"/>
      <c r="I683" s="8"/>
      <c r="J683" s="8"/>
      <c r="K683" s="8"/>
      <c r="L683" s="8" t="s">
        <v>26</v>
      </c>
      <c r="M683" s="9">
        <v>44197</v>
      </c>
      <c r="N683" s="9">
        <v>44197</v>
      </c>
      <c r="O683" s="20">
        <v>2040.99</v>
      </c>
      <c r="P683" s="20"/>
      <c r="Q683" s="11"/>
      <c r="R683" s="11"/>
      <c r="S683" s="11"/>
      <c r="T683" s="11"/>
      <c r="U683" s="11"/>
      <c r="X683" s="22" t="e">
        <f>IF(B683="",VLOOKUP(A683,#REF!,2,FALSE),B683)</f>
        <v>#REF!</v>
      </c>
      <c r="Y683" s="22">
        <f t="shared" si="55"/>
        <v>1</v>
      </c>
      <c r="Z683" s="22">
        <f t="shared" si="56"/>
        <v>1</v>
      </c>
      <c r="AA683" s="22">
        <f t="shared" si="57"/>
        <v>2021</v>
      </c>
      <c r="AB683" s="22">
        <f t="shared" si="58"/>
        <v>2021</v>
      </c>
      <c r="AC683" s="22">
        <f t="shared" si="59"/>
        <v>2020</v>
      </c>
      <c r="AD683" s="25" t="e">
        <f>AND(ROUND(O683,2)=O683,ROUND(P683,2)=P683,OR(AND(O683&lt;&gt;0,L683="п"),AND(P683&lt;&gt;0,L683="ф")),ЕФОРМУЛА(X683),ЕФОРМУЛА(Y683),ЕФОРМУЛА(Z683),ЕФОРМУЛА(AA683),ЕФОРМУЛА(AB683),ЕФОРМУЛА(AC683),NOT(ЕФОРМУЛА(O683)),NOT(ЕФОРМУЛА(P683)),M683&lt;&gt;0,N683&lt;&gt;0,OR(YEAR(M683=#REF!),YEAR(M683=#REF!),YEAR(M683=#REF!)),OR(YEAR(N683=#REF!),YEAR(N683=#REF!),YEAR(N683=#REF!)),OR(AND(A683="20. Выдача займов по договору № 1 (в кэш-пул ПАО «Газпром»)",H683="КЭШ-ПУЛ"),AND(A683&lt;&gt;"20. Выдача займов по договору № 1 (в кэш-пул ПАО «Газпром»)",H683&lt;&gt;"КЭШ-ПУЛ")))</f>
        <v>#REF!</v>
      </c>
    </row>
    <row r="684" spans="1:32" ht="15" customHeight="1" x14ac:dyDescent="0.2">
      <c r="A684" s="8" t="s">
        <v>57</v>
      </c>
      <c r="B684" s="8"/>
      <c r="C684" s="2" t="s">
        <v>19</v>
      </c>
      <c r="D684" s="6" t="s">
        <v>0</v>
      </c>
      <c r="E684" s="7" t="s">
        <v>2</v>
      </c>
      <c r="F684" s="8"/>
      <c r="G684" s="8"/>
      <c r="H684" s="8"/>
      <c r="I684" s="8"/>
      <c r="J684" s="8"/>
      <c r="K684" s="8"/>
      <c r="L684" s="8" t="s">
        <v>26</v>
      </c>
      <c r="M684" s="9">
        <v>44197</v>
      </c>
      <c r="N684" s="9">
        <v>44197</v>
      </c>
      <c r="O684" s="20">
        <v>380553.58</v>
      </c>
      <c r="P684" s="20"/>
      <c r="Q684" s="29"/>
      <c r="R684" s="12"/>
      <c r="S684" s="12"/>
      <c r="T684" s="12"/>
      <c r="U684" s="12"/>
      <c r="X684" s="22" t="e">
        <f>IF(B684="",VLOOKUP(A684,#REF!,2,FALSE),B684)</f>
        <v>#REF!</v>
      </c>
      <c r="Y684" s="22">
        <f t="shared" si="55"/>
        <v>1</v>
      </c>
      <c r="Z684" s="22">
        <f t="shared" si="56"/>
        <v>1</v>
      </c>
      <c r="AA684" s="22">
        <f t="shared" si="57"/>
        <v>2021</v>
      </c>
      <c r="AB684" s="22">
        <f t="shared" si="58"/>
        <v>2021</v>
      </c>
      <c r="AC684" s="22">
        <f t="shared" si="59"/>
        <v>2021</v>
      </c>
      <c r="AD684" s="25" t="e">
        <f>AND(ROUND(O684,2)=O684,ROUND(P684,2)=P684,OR(AND(O684&lt;&gt;0,L684="п"),AND(P684&lt;&gt;0,L684="ф")),ЕФОРМУЛА(X684),ЕФОРМУЛА(Y684),ЕФОРМУЛА(Z684),ЕФОРМУЛА(AA684),ЕФОРМУЛА(AB684),ЕФОРМУЛА(AC684),NOT(ЕФОРМУЛА(O684)),NOT(ЕФОРМУЛА(P684)),M684&lt;&gt;0,N684&lt;&gt;0,OR(YEAR(M684=#REF!),YEAR(M684=#REF!),YEAR(M684=#REF!)),OR(YEAR(N684=#REF!),YEAR(N684=#REF!),YEAR(N684=#REF!)),OR(AND(A684="20. Выдача займов по договору № 1 (в кэш-пул ПАО «Газпром»)",H684="КЭШ-ПУЛ"),AND(A684&lt;&gt;"20. Выдача займов по договору № 1 (в кэш-пул ПАО «Газпром»)",H684&lt;&gt;"КЭШ-ПУЛ")))</f>
        <v>#REF!</v>
      </c>
    </row>
    <row r="685" spans="1:32" ht="15" customHeight="1" x14ac:dyDescent="0.2">
      <c r="A685" s="8" t="s">
        <v>59</v>
      </c>
      <c r="B685" s="8"/>
      <c r="C685" s="2" t="s">
        <v>19</v>
      </c>
      <c r="D685" s="6" t="s">
        <v>0</v>
      </c>
      <c r="E685" s="7" t="s">
        <v>2</v>
      </c>
      <c r="F685" s="8"/>
      <c r="G685" s="8"/>
      <c r="H685" s="8"/>
      <c r="I685" s="8"/>
      <c r="J685" s="8">
        <v>3</v>
      </c>
      <c r="K685" s="8" t="s">
        <v>69</v>
      </c>
      <c r="L685" s="8" t="s">
        <v>27</v>
      </c>
      <c r="M685" s="9">
        <v>44211</v>
      </c>
      <c r="N685" s="9">
        <v>44225</v>
      </c>
      <c r="O685" s="20"/>
      <c r="P685" s="20">
        <v>221773168.40000001</v>
      </c>
      <c r="Q685" s="12"/>
      <c r="R685" s="12"/>
      <c r="S685" s="12"/>
      <c r="T685" s="12"/>
      <c r="U685" s="12"/>
      <c r="X685" s="22" t="e">
        <f>IF(B685="",VLOOKUP(A685,#REF!,2,FALSE),B685)</f>
        <v>#REF!</v>
      </c>
      <c r="Y685" s="22">
        <f t="shared" si="55"/>
        <v>1</v>
      </c>
      <c r="Z685" s="22">
        <f t="shared" si="56"/>
        <v>1</v>
      </c>
      <c r="AA685" s="22">
        <f t="shared" si="57"/>
        <v>2021</v>
      </c>
      <c r="AB685" s="22">
        <f t="shared" si="58"/>
        <v>2021</v>
      </c>
      <c r="AC685" s="22">
        <f t="shared" si="59"/>
        <v>2021</v>
      </c>
      <c r="AD685" s="25" t="e">
        <f>AND(ROUND(O685,2)=O685,ROUND(P685,2)=P685,OR(AND(O685&lt;&gt;0,L685="п"),AND(P685&lt;&gt;0,L685="ф")),ЕФОРМУЛА(X685),ЕФОРМУЛА(Y685),ЕФОРМУЛА(Z685),ЕФОРМУЛА(AA685),ЕФОРМУЛА(AB685),ЕФОРМУЛА(AC685),NOT(ЕФОРМУЛА(O685)),NOT(ЕФОРМУЛА(P685)),M685&lt;&gt;0,N685&lt;&gt;0,OR(YEAR(M685=#REF!),YEAR(M685=#REF!),YEAR(M685=#REF!)),OR(YEAR(N685=#REF!),YEAR(N685=#REF!),YEAR(N685=#REF!)),OR(AND(A685="20. Выдача займов по договору № 1 (в кэш-пул ПАО «Газпром»)",H685="КЭШ-ПУЛ"),AND(A685&lt;&gt;"20. Выдача займов по договору № 1 (в кэш-пул ПАО «Газпром»)",H685&lt;&gt;"КЭШ-ПУЛ")))</f>
        <v>#REF!</v>
      </c>
    </row>
    <row r="686" spans="1:32" ht="15" customHeight="1" x14ac:dyDescent="0.2">
      <c r="A686" s="8" t="s">
        <v>16</v>
      </c>
      <c r="B686" s="8"/>
      <c r="C686" s="2" t="s">
        <v>19</v>
      </c>
      <c r="D686" s="6" t="s">
        <v>0</v>
      </c>
      <c r="E686" s="7" t="s">
        <v>2</v>
      </c>
      <c r="F686" s="8"/>
      <c r="G686" s="8"/>
      <c r="H686" s="8"/>
      <c r="I686" s="8"/>
      <c r="J686" s="8">
        <v>3</v>
      </c>
      <c r="K686" s="8" t="s">
        <v>69</v>
      </c>
      <c r="L686" s="8" t="s">
        <v>27</v>
      </c>
      <c r="M686" s="9">
        <v>44211</v>
      </c>
      <c r="N686" s="9">
        <v>44225</v>
      </c>
      <c r="O686" s="20"/>
      <c r="P686" s="20">
        <v>372240000</v>
      </c>
      <c r="Q686" s="12"/>
      <c r="R686" s="12"/>
      <c r="S686" s="12"/>
      <c r="T686" s="12"/>
      <c r="U686" s="12"/>
      <c r="X686" s="22" t="e">
        <f>IF(B686="",VLOOKUP(A686,#REF!,2,FALSE),B686)</f>
        <v>#REF!</v>
      </c>
      <c r="Y686" s="22">
        <f t="shared" si="55"/>
        <v>1</v>
      </c>
      <c r="Z686" s="22">
        <f t="shared" si="56"/>
        <v>1</v>
      </c>
      <c r="AA686" s="22">
        <f t="shared" si="57"/>
        <v>2021</v>
      </c>
      <c r="AB686" s="22">
        <f t="shared" si="58"/>
        <v>2021</v>
      </c>
      <c r="AC686" s="22">
        <f t="shared" si="59"/>
        <v>2021</v>
      </c>
      <c r="AD686" s="25" t="e">
        <f>AND(ROUND(O686,2)=O686,ROUND(P686,2)=P686,OR(AND(O686&lt;&gt;0,L686="п"),AND(P686&lt;&gt;0,L686="ф")),ЕФОРМУЛА(X686),ЕФОРМУЛА(Y686),ЕФОРМУЛА(Z686),ЕФОРМУЛА(AA686),ЕФОРМУЛА(AB686),ЕФОРМУЛА(AC686),NOT(ЕФОРМУЛА(O686)),NOT(ЕФОРМУЛА(P686)),M686&lt;&gt;0,N686&lt;&gt;0,OR(YEAR(M686=#REF!),YEAR(M686=#REF!),YEAR(M686=#REF!)),OR(YEAR(N686=#REF!),YEAR(N686=#REF!),YEAR(N686=#REF!)),OR(AND(A686="20. Выдача займов по договору № 1 (в кэш-пул ПАО «Газпром»)",H686="КЭШ-ПУЛ"),AND(A686&lt;&gt;"20. Выдача займов по договору № 1 (в кэш-пул ПАО «Газпром»)",H686&lt;&gt;"КЭШ-ПУЛ")))</f>
        <v>#REF!</v>
      </c>
    </row>
    <row r="687" spans="1:32" ht="15" customHeight="1" x14ac:dyDescent="0.2">
      <c r="A687" s="8" t="s">
        <v>16</v>
      </c>
      <c r="B687" s="8"/>
      <c r="C687" s="2" t="s">
        <v>19</v>
      </c>
      <c r="D687" s="6" t="s">
        <v>0</v>
      </c>
      <c r="E687" s="7" t="s">
        <v>2</v>
      </c>
      <c r="F687" s="8" t="s">
        <v>25</v>
      </c>
      <c r="G687" s="8"/>
      <c r="H687" s="8"/>
      <c r="I687" s="8"/>
      <c r="J687" s="8">
        <v>3</v>
      </c>
      <c r="K687" s="8" t="s">
        <v>69</v>
      </c>
      <c r="L687" s="8" t="s">
        <v>27</v>
      </c>
      <c r="M687" s="9">
        <v>44211</v>
      </c>
      <c r="N687" s="9">
        <v>44225</v>
      </c>
      <c r="O687" s="20"/>
      <c r="P687" s="20">
        <v>74843838.469999999</v>
      </c>
      <c r="Q687" s="12"/>
      <c r="R687" s="12"/>
      <c r="S687" s="12"/>
      <c r="T687" s="12"/>
      <c r="U687" s="12"/>
      <c r="X687" s="22" t="e">
        <f>IF(B687="",VLOOKUP(A687,#REF!,2,FALSE),B687)</f>
        <v>#REF!</v>
      </c>
      <c r="Y687" s="22">
        <f t="shared" si="55"/>
        <v>1</v>
      </c>
      <c r="Z687" s="22">
        <f t="shared" si="56"/>
        <v>1</v>
      </c>
      <c r="AA687" s="22">
        <f t="shared" si="57"/>
        <v>2021</v>
      </c>
      <c r="AB687" s="22">
        <f t="shared" si="58"/>
        <v>2021</v>
      </c>
      <c r="AC687" s="22">
        <f t="shared" si="59"/>
        <v>2020</v>
      </c>
      <c r="AD687" s="25" t="e">
        <f>AND(ROUND(O687,2)=O687,ROUND(P687,2)=P687,OR(AND(O687&lt;&gt;0,L687="п"),AND(P687&lt;&gt;0,L687="ф")),ЕФОРМУЛА(X687),ЕФОРМУЛА(Y687),ЕФОРМУЛА(Z687),ЕФОРМУЛА(AA687),ЕФОРМУЛА(AB687),ЕФОРМУЛА(AC687),NOT(ЕФОРМУЛА(O687)),NOT(ЕФОРМУЛА(P687)),M687&lt;&gt;0,N687&lt;&gt;0,OR(YEAR(M687=#REF!),YEAR(M687=#REF!),YEAR(M687=#REF!)),OR(YEAR(N687=#REF!),YEAR(N687=#REF!),YEAR(N687=#REF!)),OR(AND(A687="20. Выдача займов по договору № 1 (в кэш-пул ПАО «Газпром»)",H687="КЭШ-ПУЛ"),AND(A687&lt;&gt;"20. Выдача займов по договору № 1 (в кэш-пул ПАО «Газпром»)",H687&lt;&gt;"КЭШ-ПУЛ")))</f>
        <v>#REF!</v>
      </c>
    </row>
    <row r="688" spans="1:32" ht="15" customHeight="1" x14ac:dyDescent="0.2">
      <c r="A688" s="8" t="s">
        <v>35</v>
      </c>
      <c r="B688" s="8"/>
      <c r="C688" s="2" t="s">
        <v>19</v>
      </c>
      <c r="D688" s="6" t="s">
        <v>0</v>
      </c>
      <c r="E688" s="7" t="s">
        <v>2</v>
      </c>
      <c r="F688" s="8"/>
      <c r="G688" s="8"/>
      <c r="H688" s="8"/>
      <c r="I688" s="8"/>
      <c r="J688" s="8">
        <v>1</v>
      </c>
      <c r="K688" s="8" t="s">
        <v>69</v>
      </c>
      <c r="L688" s="8" t="s">
        <v>27</v>
      </c>
      <c r="M688" s="9">
        <v>44216</v>
      </c>
      <c r="N688" s="9">
        <v>44216</v>
      </c>
      <c r="O688" s="20"/>
      <c r="P688" s="20">
        <v>8099</v>
      </c>
      <c r="Q688" s="12"/>
      <c r="R688" s="12"/>
      <c r="S688" s="12"/>
      <c r="T688" s="12"/>
      <c r="U688" s="12"/>
      <c r="X688" s="22" t="e">
        <f>IF(B688="",VLOOKUP(A688,#REF!,2,FALSE),B688)</f>
        <v>#REF!</v>
      </c>
      <c r="Y688" s="22">
        <f t="shared" si="55"/>
        <v>1</v>
      </c>
      <c r="Z688" s="22">
        <f t="shared" si="56"/>
        <v>1</v>
      </c>
      <c r="AA688" s="22">
        <f t="shared" si="57"/>
        <v>2021</v>
      </c>
      <c r="AB688" s="22">
        <f t="shared" si="58"/>
        <v>2021</v>
      </c>
      <c r="AC688" s="22">
        <f t="shared" si="59"/>
        <v>2021</v>
      </c>
      <c r="AD688" s="25" t="e">
        <f>AND(ROUND(O688,2)=O688,ROUND(P688,2)=P688,OR(AND(O688&lt;&gt;0,L688="п"),AND(P688&lt;&gt;0,L688="ф")),ЕФОРМУЛА(X688),ЕФОРМУЛА(Y688),ЕФОРМУЛА(Z688),ЕФОРМУЛА(AA688),ЕФОРМУЛА(AB688),ЕФОРМУЛА(AC688),NOT(ЕФОРМУЛА(O688)),NOT(ЕФОРМУЛА(P688)),M688&lt;&gt;0,N688&lt;&gt;0,OR(YEAR(M688=#REF!),YEAR(M688=#REF!),YEAR(M688=#REF!)),OR(YEAR(N688=#REF!),YEAR(N688=#REF!),YEAR(N688=#REF!)),OR(AND(A688="20. Выдача займов по договору № 1 (в кэш-пул ПАО «Газпром»)",H688="КЭШ-ПУЛ"),AND(A688&lt;&gt;"20. Выдача займов по договору № 1 (в кэш-пул ПАО «Газпром»)",H688&lt;&gt;"КЭШ-ПУЛ")))</f>
        <v>#REF!</v>
      </c>
    </row>
    <row r="689" spans="1:30" ht="15" customHeight="1" x14ac:dyDescent="0.2">
      <c r="A689" s="8" t="s">
        <v>32</v>
      </c>
      <c r="B689" s="8"/>
      <c r="C689" s="2" t="s">
        <v>19</v>
      </c>
      <c r="D689" s="6" t="s">
        <v>0</v>
      </c>
      <c r="E689" s="7" t="s">
        <v>2</v>
      </c>
      <c r="F689" s="8"/>
      <c r="G689" s="8"/>
      <c r="H689" s="8"/>
      <c r="I689" s="8"/>
      <c r="J689" s="8">
        <v>3</v>
      </c>
      <c r="K689" s="8" t="s">
        <v>69</v>
      </c>
      <c r="L689" s="8" t="s">
        <v>27</v>
      </c>
      <c r="M689" s="9">
        <v>44221</v>
      </c>
      <c r="N689" s="9">
        <v>44221</v>
      </c>
      <c r="O689" s="20"/>
      <c r="P689" s="20">
        <v>58000000</v>
      </c>
      <c r="Q689" s="12"/>
      <c r="R689" s="12"/>
      <c r="S689" s="12"/>
      <c r="T689" s="12"/>
      <c r="U689" s="12"/>
      <c r="X689" s="22" t="e">
        <f>IF(B689="",VLOOKUP(A689,#REF!,2,FALSE),B689)</f>
        <v>#REF!</v>
      </c>
      <c r="Y689" s="22">
        <f t="shared" si="55"/>
        <v>1</v>
      </c>
      <c r="Z689" s="22">
        <f t="shared" si="56"/>
        <v>1</v>
      </c>
      <c r="AA689" s="22">
        <f t="shared" si="57"/>
        <v>2021</v>
      </c>
      <c r="AB689" s="22">
        <f t="shared" si="58"/>
        <v>2021</v>
      </c>
      <c r="AC689" s="22">
        <f t="shared" si="59"/>
        <v>2021</v>
      </c>
      <c r="AD689" s="25" t="e">
        <f>AND(ROUND(O689,2)=O689,ROUND(P689,2)=P689,OR(AND(O689&lt;&gt;0,L689="п"),AND(P689&lt;&gt;0,L689="ф")),ЕФОРМУЛА(X689),ЕФОРМУЛА(Y689),ЕФОРМУЛА(Z689),ЕФОРМУЛА(AA689),ЕФОРМУЛА(AB689),ЕФОРМУЛА(AC689),NOT(ЕФОРМУЛА(O689)),NOT(ЕФОРМУЛА(P689)),M689&lt;&gt;0,N689&lt;&gt;0,OR(YEAR(M689=#REF!),YEAR(M689=#REF!),YEAR(M689=#REF!)),OR(YEAR(N689=#REF!),YEAR(N689=#REF!),YEAR(N689=#REF!)),OR(AND(A689="20. Выдача займов по договору № 1 (в кэш-пул ПАО «Газпром»)",H689="КЭШ-ПУЛ"),AND(A689&lt;&gt;"20. Выдача займов по договору № 1 (в кэш-пул ПАО «Газпром»)",H689&lt;&gt;"КЭШ-ПУЛ")))</f>
        <v>#REF!</v>
      </c>
    </row>
    <row r="690" spans="1:30" ht="17.25" customHeight="1" x14ac:dyDescent="0.2">
      <c r="A690" s="8" t="s">
        <v>42</v>
      </c>
      <c r="B690" s="8"/>
      <c r="C690" s="2" t="s">
        <v>19</v>
      </c>
      <c r="D690" s="6" t="s">
        <v>0</v>
      </c>
      <c r="E690" s="7" t="s">
        <v>2</v>
      </c>
      <c r="F690" s="8"/>
      <c r="G690" s="8"/>
      <c r="H690" s="8"/>
      <c r="I690" s="8"/>
      <c r="J690" s="8">
        <v>3</v>
      </c>
      <c r="K690" s="8" t="s">
        <v>69</v>
      </c>
      <c r="L690" s="8" t="s">
        <v>27</v>
      </c>
      <c r="M690" s="9">
        <v>44211</v>
      </c>
      <c r="N690" s="9">
        <v>44222</v>
      </c>
      <c r="O690" s="20"/>
      <c r="P690" s="20">
        <v>5435763.2599999998</v>
      </c>
      <c r="Q690" s="12"/>
      <c r="R690" s="12"/>
      <c r="S690" s="12"/>
      <c r="T690" s="12"/>
      <c r="U690" s="12"/>
      <c r="X690" s="22" t="e">
        <f>IF(B690="",VLOOKUP(A690,#REF!,2,FALSE),B690)</f>
        <v>#REF!</v>
      </c>
      <c r="Y690" s="22">
        <f t="shared" si="55"/>
        <v>1</v>
      </c>
      <c r="Z690" s="22">
        <f t="shared" si="56"/>
        <v>1</v>
      </c>
      <c r="AA690" s="22">
        <f t="shared" si="57"/>
        <v>2021</v>
      </c>
      <c r="AB690" s="22">
        <f t="shared" si="58"/>
        <v>2021</v>
      </c>
      <c r="AC690" s="22">
        <f t="shared" si="59"/>
        <v>2021</v>
      </c>
      <c r="AD690" s="25" t="e">
        <f>AND(ROUND(O690,2)=O690,ROUND(P690,2)=P690,OR(AND(O690&lt;&gt;0,L690="п"),AND(P690&lt;&gt;0,L690="ф")),ЕФОРМУЛА(X690),ЕФОРМУЛА(Y690),ЕФОРМУЛА(Z690),ЕФОРМУЛА(AA690),ЕФОРМУЛА(AB690),ЕФОРМУЛА(AC690),NOT(ЕФОРМУЛА(O690)),NOT(ЕФОРМУЛА(P690)),M690&lt;&gt;0,N690&lt;&gt;0,OR(YEAR(M690=#REF!),YEAR(M690=#REF!),YEAR(M690=#REF!)),OR(YEAR(N690=#REF!),YEAR(N690=#REF!),YEAR(N690=#REF!)),OR(AND(A690="20. Выдача займов по договору № 1 (в кэш-пул ПАО «Газпром»)",H690="КЭШ-ПУЛ"),AND(A690&lt;&gt;"20. Выдача займов по договору № 1 (в кэш-пул ПАО «Газпром»)",H690&lt;&gt;"КЭШ-ПУЛ")))</f>
        <v>#REF!</v>
      </c>
    </row>
    <row r="691" spans="1:30" ht="15" customHeight="1" x14ac:dyDescent="0.2">
      <c r="A691" s="8" t="s">
        <v>42</v>
      </c>
      <c r="B691" s="8"/>
      <c r="C691" s="2" t="s">
        <v>19</v>
      </c>
      <c r="D691" s="6" t="s">
        <v>0</v>
      </c>
      <c r="E691" s="7" t="s">
        <v>2</v>
      </c>
      <c r="F691" s="8" t="s">
        <v>25</v>
      </c>
      <c r="G691" s="8"/>
      <c r="H691" s="8"/>
      <c r="I691" s="8"/>
      <c r="J691" s="8">
        <v>3</v>
      </c>
      <c r="K691" s="8" t="s">
        <v>69</v>
      </c>
      <c r="L691" s="8" t="s">
        <v>27</v>
      </c>
      <c r="M691" s="9">
        <v>44211</v>
      </c>
      <c r="N691" s="9">
        <v>44222</v>
      </c>
      <c r="O691" s="20"/>
      <c r="P691" s="20">
        <v>3081157.36</v>
      </c>
      <c r="Q691" s="12"/>
      <c r="R691" s="12"/>
      <c r="S691" s="12"/>
      <c r="T691" s="12"/>
      <c r="U691" s="12"/>
      <c r="X691" s="22" t="e">
        <f>IF(B691="",VLOOKUP(A691,#REF!,2,FALSE),B691)</f>
        <v>#REF!</v>
      </c>
      <c r="Y691" s="22">
        <f t="shared" si="55"/>
        <v>1</v>
      </c>
      <c r="Z691" s="22">
        <f t="shared" si="56"/>
        <v>1</v>
      </c>
      <c r="AA691" s="22">
        <f t="shared" si="57"/>
        <v>2021</v>
      </c>
      <c r="AB691" s="22">
        <f t="shared" si="58"/>
        <v>2021</v>
      </c>
      <c r="AC691" s="22">
        <f t="shared" si="59"/>
        <v>2020</v>
      </c>
      <c r="AD691" s="25" t="e">
        <f>AND(ROUND(O691,2)=O691,ROUND(P691,2)=P691,OR(AND(O691&lt;&gt;0,L691="п"),AND(P691&lt;&gt;0,L691="ф")),ЕФОРМУЛА(X691),ЕФОРМУЛА(Y691),ЕФОРМУЛА(Z691),ЕФОРМУЛА(AA691),ЕФОРМУЛА(AB691),ЕФОРМУЛА(AC691),NOT(ЕФОРМУЛА(O691)),NOT(ЕФОРМУЛА(P691)),M691&lt;&gt;0,N691&lt;&gt;0,OR(YEAR(M691=#REF!),YEAR(M691=#REF!),YEAR(M691=#REF!)),OR(YEAR(N691=#REF!),YEAR(N691=#REF!),YEAR(N691=#REF!)),OR(AND(A691="20. Выдача займов по договору № 1 (в кэш-пул ПАО «Газпром»)",H691="КЭШ-ПУЛ"),AND(A691&lt;&gt;"20. Выдача займов по договору № 1 (в кэш-пул ПАО «Газпром»)",H691&lt;&gt;"КЭШ-ПУЛ")))</f>
        <v>#REF!</v>
      </c>
    </row>
    <row r="692" spans="1:30" ht="15" customHeight="1" x14ac:dyDescent="0.2">
      <c r="A692" s="8" t="s">
        <v>43</v>
      </c>
      <c r="B692" s="8"/>
      <c r="C692" s="2" t="s">
        <v>19</v>
      </c>
      <c r="D692" s="6" t="s">
        <v>0</v>
      </c>
      <c r="E692" s="7" t="s">
        <v>2</v>
      </c>
      <c r="F692" s="8"/>
      <c r="G692" s="8"/>
      <c r="H692" s="8"/>
      <c r="I692" s="8" t="s">
        <v>25</v>
      </c>
      <c r="J692" s="8">
        <v>3</v>
      </c>
      <c r="K692" s="8" t="s">
        <v>69</v>
      </c>
      <c r="L692" s="8" t="s">
        <v>27</v>
      </c>
      <c r="M692" s="9">
        <v>44211</v>
      </c>
      <c r="N692" s="9">
        <v>44222</v>
      </c>
      <c r="O692" s="20"/>
      <c r="P692" s="20">
        <v>342721.89</v>
      </c>
      <c r="Q692" s="12"/>
      <c r="R692" s="12"/>
      <c r="S692" s="12"/>
      <c r="T692" s="12"/>
      <c r="U692" s="12"/>
      <c r="X692" s="22" t="e">
        <f>IF(B692="",VLOOKUP(A692,#REF!,2,FALSE),B692)</f>
        <v>#REF!</v>
      </c>
      <c r="Y692" s="22">
        <f t="shared" si="55"/>
        <v>1</v>
      </c>
      <c r="Z692" s="22">
        <f t="shared" si="56"/>
        <v>1</v>
      </c>
      <c r="AA692" s="22">
        <f t="shared" si="57"/>
        <v>2021</v>
      </c>
      <c r="AB692" s="22">
        <f t="shared" si="58"/>
        <v>2021</v>
      </c>
      <c r="AC692" s="22">
        <f t="shared" si="59"/>
        <v>2021</v>
      </c>
      <c r="AD692" s="25" t="e">
        <f>AND(ROUND(O692,2)=O692,ROUND(P692,2)=P692,OR(AND(O692&lt;&gt;0,L692="п"),AND(P692&lt;&gt;0,L692="ф")),ЕФОРМУЛА(X692),ЕФОРМУЛА(Y692),ЕФОРМУЛА(Z692),ЕФОРМУЛА(AA692),ЕФОРМУЛА(AB692),ЕФОРМУЛА(AC692),NOT(ЕФОРМУЛА(O692)),NOT(ЕФОРМУЛА(P692)),M692&lt;&gt;0,N692&lt;&gt;0,OR(YEAR(M692=#REF!),YEAR(M692=#REF!),YEAR(M692=#REF!)),OR(YEAR(N692=#REF!),YEAR(N692=#REF!),YEAR(N692=#REF!)),OR(AND(A692="20. Выдача займов по договору № 1 (в кэш-пул ПАО «Газпром»)",H692="КЭШ-ПУЛ"),AND(A692&lt;&gt;"20. Выдача займов по договору № 1 (в кэш-пул ПАО «Газпром»)",H692&lt;&gt;"КЭШ-ПУЛ")))</f>
        <v>#REF!</v>
      </c>
    </row>
    <row r="693" spans="1:30" ht="15" customHeight="1" x14ac:dyDescent="0.2">
      <c r="A693" s="8" t="s">
        <v>54</v>
      </c>
      <c r="B693" s="8"/>
      <c r="C693" s="2" t="s">
        <v>19</v>
      </c>
      <c r="D693" s="6" t="s">
        <v>0</v>
      </c>
      <c r="E693" s="7" t="s">
        <v>2</v>
      </c>
      <c r="F693" s="8"/>
      <c r="G693" s="8"/>
      <c r="H693" s="8"/>
      <c r="I693" s="8"/>
      <c r="J693" s="8">
        <v>4</v>
      </c>
      <c r="K693" s="8" t="s">
        <v>69</v>
      </c>
      <c r="L693" s="8" t="s">
        <v>27</v>
      </c>
      <c r="M693" s="9">
        <v>44217</v>
      </c>
      <c r="N693" s="9">
        <v>44217</v>
      </c>
      <c r="O693" s="20"/>
      <c r="P693" s="20">
        <v>128284806.15000001</v>
      </c>
      <c r="Q693" s="12"/>
      <c r="R693" s="12"/>
      <c r="S693" s="12"/>
      <c r="T693" s="12"/>
      <c r="U693" s="12"/>
      <c r="X693" s="22" t="e">
        <f>IF(B693="",VLOOKUP(A693,#REF!,2,FALSE),B693)</f>
        <v>#REF!</v>
      </c>
      <c r="Y693" s="22">
        <f t="shared" si="55"/>
        <v>1</v>
      </c>
      <c r="Z693" s="22">
        <f t="shared" si="56"/>
        <v>1</v>
      </c>
      <c r="AA693" s="22">
        <f t="shared" si="57"/>
        <v>2021</v>
      </c>
      <c r="AB693" s="22">
        <f t="shared" si="58"/>
        <v>2021</v>
      </c>
      <c r="AC693" s="22">
        <f t="shared" si="59"/>
        <v>2021</v>
      </c>
      <c r="AD693" s="25" t="e">
        <f>AND(ROUND(O693,2)=O693,ROUND(P693,2)=P693,OR(AND(O693&lt;&gt;0,L693="п"),AND(P693&lt;&gt;0,L693="ф")),ЕФОРМУЛА(X693),ЕФОРМУЛА(Y693),ЕФОРМУЛА(Z693),ЕФОРМУЛА(AA693),ЕФОРМУЛА(AB693),ЕФОРМУЛА(AC693),NOT(ЕФОРМУЛА(O693)),NOT(ЕФОРМУЛА(P693)),M693&lt;&gt;0,N693&lt;&gt;0,OR(YEAR(M693=#REF!),YEAR(M693=#REF!),YEAR(M693=#REF!)),OR(YEAR(N693=#REF!),YEAR(N693=#REF!),YEAR(N693=#REF!)),OR(AND(A693="20. Выдача займов по договору № 1 (в кэш-пул ПАО «Газпром»)",H693="КЭШ-ПУЛ"),AND(A693&lt;&gt;"20. Выдача займов по договору № 1 (в кэш-пул ПАО «Газпром»)",H693&lt;&gt;"КЭШ-ПУЛ")))</f>
        <v>#REF!</v>
      </c>
    </row>
    <row r="694" spans="1:30" ht="15" customHeight="1" x14ac:dyDescent="0.2">
      <c r="A694" s="8" t="s">
        <v>54</v>
      </c>
      <c r="B694" s="8"/>
      <c r="C694" s="2" t="s">
        <v>19</v>
      </c>
      <c r="D694" s="6" t="s">
        <v>0</v>
      </c>
      <c r="E694" s="7" t="s">
        <v>2</v>
      </c>
      <c r="F694" s="8"/>
      <c r="G694" s="8"/>
      <c r="H694" s="8"/>
      <c r="I694" s="8"/>
      <c r="J694" s="8">
        <v>4</v>
      </c>
      <c r="K694" s="8" t="s">
        <v>69</v>
      </c>
      <c r="L694" s="8" t="s">
        <v>27</v>
      </c>
      <c r="M694" s="9">
        <v>44218</v>
      </c>
      <c r="N694" s="9">
        <v>44218</v>
      </c>
      <c r="O694" s="20"/>
      <c r="P694" s="20">
        <v>3171738.61</v>
      </c>
      <c r="Q694" s="12"/>
      <c r="R694" s="12"/>
      <c r="S694" s="12"/>
      <c r="T694" s="12"/>
      <c r="U694" s="12"/>
      <c r="X694" s="22" t="e">
        <f>IF(B694="",VLOOKUP(A694,#REF!,2,FALSE),B694)</f>
        <v>#REF!</v>
      </c>
      <c r="Y694" s="22">
        <f t="shared" si="55"/>
        <v>1</v>
      </c>
      <c r="Z694" s="22">
        <f t="shared" si="56"/>
        <v>1</v>
      </c>
      <c r="AA694" s="22">
        <f t="shared" si="57"/>
        <v>2021</v>
      </c>
      <c r="AB694" s="22">
        <f t="shared" si="58"/>
        <v>2021</v>
      </c>
      <c r="AC694" s="22">
        <f t="shared" si="59"/>
        <v>2021</v>
      </c>
      <c r="AD694" s="25" t="e">
        <f>AND(ROUND(O694,2)=O694,ROUND(P694,2)=P694,OR(AND(O694&lt;&gt;0,L694="п"),AND(P694&lt;&gt;0,L694="ф")),ЕФОРМУЛА(X694),ЕФОРМУЛА(Y694),ЕФОРМУЛА(Z694),ЕФОРМУЛА(AA694),ЕФОРМУЛА(AB694),ЕФОРМУЛА(AC694),NOT(ЕФОРМУЛА(O694)),NOT(ЕФОРМУЛА(P694)),M694&lt;&gt;0,N694&lt;&gt;0,OR(YEAR(M694=#REF!),YEAR(M694=#REF!),YEAR(M694=#REF!)),OR(YEAR(N694=#REF!),YEAR(N694=#REF!),YEAR(N694=#REF!)),OR(AND(A694="20. Выдача займов по договору № 1 (в кэш-пул ПАО «Газпром»)",H694="КЭШ-ПУЛ"),AND(A694&lt;&gt;"20. Выдача займов по договору № 1 (в кэш-пул ПАО «Газпром»)",H694&lt;&gt;"КЭШ-ПУЛ")))</f>
        <v>#REF!</v>
      </c>
    </row>
    <row r="695" spans="1:30" ht="15" customHeight="1" x14ac:dyDescent="0.2">
      <c r="A695" s="8" t="s">
        <v>54</v>
      </c>
      <c r="B695" s="8"/>
      <c r="C695" s="2" t="s">
        <v>19</v>
      </c>
      <c r="D695" s="6" t="s">
        <v>0</v>
      </c>
      <c r="E695" s="7" t="s">
        <v>2</v>
      </c>
      <c r="F695" s="8"/>
      <c r="G695" s="8"/>
      <c r="H695" s="8"/>
      <c r="I695" s="8"/>
      <c r="J695" s="8">
        <v>4</v>
      </c>
      <c r="K695" s="8" t="s">
        <v>69</v>
      </c>
      <c r="L695" s="8" t="s">
        <v>27</v>
      </c>
      <c r="M695" s="9">
        <v>44217</v>
      </c>
      <c r="N695" s="9">
        <v>44217</v>
      </c>
      <c r="O695" s="20"/>
      <c r="P695" s="20">
        <v>1512921.43</v>
      </c>
      <c r="Q695" s="12"/>
      <c r="R695" s="12"/>
      <c r="S695" s="12"/>
      <c r="T695" s="12"/>
      <c r="U695" s="12"/>
      <c r="X695" s="22" t="e">
        <f>IF(B695="",VLOOKUP(A695,#REF!,2,FALSE),B695)</f>
        <v>#REF!</v>
      </c>
      <c r="Y695" s="22">
        <f t="shared" si="55"/>
        <v>1</v>
      </c>
      <c r="Z695" s="22">
        <f t="shared" si="56"/>
        <v>1</v>
      </c>
      <c r="AA695" s="22">
        <f t="shared" si="57"/>
        <v>2021</v>
      </c>
      <c r="AB695" s="22">
        <f t="shared" si="58"/>
        <v>2021</v>
      </c>
      <c r="AC695" s="22">
        <f t="shared" si="59"/>
        <v>2021</v>
      </c>
      <c r="AD695" s="25" t="e">
        <f>AND(ROUND(O695,2)=O695,ROUND(P695,2)=P695,OR(AND(O695&lt;&gt;0,L695="п"),AND(P695&lt;&gt;0,L695="ф")),ЕФОРМУЛА(X695),ЕФОРМУЛА(Y695),ЕФОРМУЛА(Z695),ЕФОРМУЛА(AA695),ЕФОРМУЛА(AB695),ЕФОРМУЛА(AC695),NOT(ЕФОРМУЛА(O695)),NOT(ЕФОРМУЛА(P695)),M695&lt;&gt;0,N695&lt;&gt;0,OR(YEAR(M695=#REF!),YEAR(M695=#REF!),YEAR(M695=#REF!)),OR(YEAR(N695=#REF!),YEAR(N695=#REF!),YEAR(N695=#REF!)),OR(AND(A695="20. Выдача займов по договору № 1 (в кэш-пул ПАО «Газпром»)",H695="КЭШ-ПУЛ"),AND(A695&lt;&gt;"20. Выдача займов по договору № 1 (в кэш-пул ПАО «Газпром»)",H695&lt;&gt;"КЭШ-ПУЛ")))</f>
        <v>#REF!</v>
      </c>
    </row>
    <row r="696" spans="1:30" ht="12.6" customHeight="1" x14ac:dyDescent="0.2">
      <c r="A696" s="8" t="s">
        <v>11</v>
      </c>
      <c r="B696" s="8"/>
      <c r="C696" s="2" t="s">
        <v>19</v>
      </c>
      <c r="D696" s="6" t="s">
        <v>0</v>
      </c>
      <c r="E696" s="7" t="s">
        <v>2</v>
      </c>
      <c r="F696" s="8" t="s">
        <v>25</v>
      </c>
      <c r="G696" s="8"/>
      <c r="H696" s="8"/>
      <c r="I696" s="8"/>
      <c r="J696" s="8">
        <v>4</v>
      </c>
      <c r="K696" s="27" t="s">
        <v>69</v>
      </c>
      <c r="L696" s="8" t="s">
        <v>27</v>
      </c>
      <c r="M696" s="9">
        <v>44222</v>
      </c>
      <c r="N696" s="9">
        <v>44222</v>
      </c>
      <c r="O696" s="20"/>
      <c r="P696" s="20">
        <v>14041788.279999999</v>
      </c>
      <c r="Q696" s="12"/>
      <c r="R696" s="12"/>
      <c r="S696" s="12"/>
      <c r="T696" s="12"/>
      <c r="U696" s="12"/>
      <c r="X696" s="22" t="e">
        <f>IF(B696="",VLOOKUP(A696,#REF!,2,FALSE),B696)</f>
        <v>#REF!</v>
      </c>
      <c r="Y696" s="22">
        <f t="shared" si="55"/>
        <v>1</v>
      </c>
      <c r="Z696" s="22">
        <f t="shared" si="56"/>
        <v>1</v>
      </c>
      <c r="AA696" s="22">
        <f t="shared" si="57"/>
        <v>2021</v>
      </c>
      <c r="AB696" s="22">
        <f t="shared" si="58"/>
        <v>2021</v>
      </c>
      <c r="AC696" s="22">
        <f t="shared" si="59"/>
        <v>2020</v>
      </c>
      <c r="AD696" s="25" t="e">
        <f>AND(ROUND(O696,2)=O696,ROUND(P696,2)=P696,OR(AND(O696&lt;&gt;0,L696="п"),AND(P696&lt;&gt;0,L696="ф")),ЕФОРМУЛА(X696),ЕФОРМУЛА(Y696),ЕФОРМУЛА(Z696),ЕФОРМУЛА(AA696),ЕФОРМУЛА(AB696),ЕФОРМУЛА(AC696),NOT(ЕФОРМУЛА(O696)),NOT(ЕФОРМУЛА(P696)),M696&lt;&gt;0,N696&lt;&gt;0,OR(YEAR(M696=#REF!),YEAR(M696=#REF!),YEAR(M696=#REF!)),OR(YEAR(N696=#REF!),YEAR(N696=#REF!),YEAR(N696=#REF!)),OR(AND(A696="20. Выдача займов по договору № 1 (в кэш-пул ПАО «Газпром»)",H696="КЭШ-ПУЛ"),AND(A696&lt;&gt;"20. Выдача займов по договору № 1 (в кэш-пул ПАО «Газпром»)",H696&lt;&gt;"КЭШ-ПУЛ")))</f>
        <v>#REF!</v>
      </c>
    </row>
    <row r="697" spans="1:30" ht="15" customHeight="1" x14ac:dyDescent="0.2">
      <c r="A697" s="8" t="s">
        <v>48</v>
      </c>
      <c r="B697" s="8"/>
      <c r="C697" s="2" t="s">
        <v>19</v>
      </c>
      <c r="D697" s="6" t="s">
        <v>0</v>
      </c>
      <c r="E697" s="7" t="s">
        <v>2</v>
      </c>
      <c r="F697" s="8" t="s">
        <v>25</v>
      </c>
      <c r="G697" s="8"/>
      <c r="H697" s="8"/>
      <c r="I697" s="8"/>
      <c r="J697" s="8">
        <v>3</v>
      </c>
      <c r="K697" s="8" t="s">
        <v>69</v>
      </c>
      <c r="L697" s="8" t="s">
        <v>27</v>
      </c>
      <c r="M697" s="9">
        <v>44211</v>
      </c>
      <c r="N697" s="9">
        <v>44224</v>
      </c>
      <c r="O697" s="20"/>
      <c r="P697" s="20">
        <v>3032902.8</v>
      </c>
      <c r="Q697" s="12"/>
      <c r="R697" s="12"/>
      <c r="S697" s="12"/>
      <c r="T697" s="12"/>
      <c r="U697" s="12"/>
      <c r="X697" s="22" t="e">
        <f>IF(B697="",VLOOKUP(A697,#REF!,2,FALSE),B697)</f>
        <v>#REF!</v>
      </c>
      <c r="Y697" s="22">
        <f t="shared" si="55"/>
        <v>1</v>
      </c>
      <c r="Z697" s="22">
        <f t="shared" si="56"/>
        <v>1</v>
      </c>
      <c r="AA697" s="22">
        <f t="shared" si="57"/>
        <v>2021</v>
      </c>
      <c r="AB697" s="22">
        <f t="shared" si="58"/>
        <v>2021</v>
      </c>
      <c r="AC697" s="22">
        <f t="shared" si="59"/>
        <v>2020</v>
      </c>
      <c r="AD697" s="25" t="e">
        <f>AND(ROUND(O697,2)=O697,ROUND(P697,2)=P697,OR(AND(O697&lt;&gt;0,L697="п"),AND(P697&lt;&gt;0,L697="ф")),ЕФОРМУЛА(X697),ЕФОРМУЛА(Y697),ЕФОРМУЛА(Z697),ЕФОРМУЛА(AA697),ЕФОРМУЛА(AB697),ЕФОРМУЛА(AC697),NOT(ЕФОРМУЛА(O697)),NOT(ЕФОРМУЛА(P697)),M697&lt;&gt;0,N697&lt;&gt;0,OR(YEAR(M697=#REF!),YEAR(M697=#REF!),YEAR(M697=#REF!)),OR(YEAR(N697=#REF!),YEAR(N697=#REF!),YEAR(N697=#REF!)),OR(AND(A697="20. Выдача займов по договору № 1 (в кэш-пул ПАО «Газпром»)",H697="КЭШ-ПУЛ"),AND(A697&lt;&gt;"20. Выдача займов по договору № 1 (в кэш-пул ПАО «Газпром»)",H697&lt;&gt;"КЭШ-ПУЛ")))</f>
        <v>#REF!</v>
      </c>
    </row>
    <row r="698" spans="1:30" ht="15" customHeight="1" x14ac:dyDescent="0.2">
      <c r="A698" s="8" t="s">
        <v>48</v>
      </c>
      <c r="B698" s="8"/>
      <c r="C698" s="2" t="s">
        <v>19</v>
      </c>
      <c r="D698" s="6" t="s">
        <v>0</v>
      </c>
      <c r="E698" s="7" t="s">
        <v>2</v>
      </c>
      <c r="F698" s="8"/>
      <c r="G698" s="8"/>
      <c r="H698" s="8"/>
      <c r="I698" s="8"/>
      <c r="J698" s="8">
        <v>3</v>
      </c>
      <c r="K698" s="8" t="s">
        <v>69</v>
      </c>
      <c r="L698" s="8" t="s">
        <v>27</v>
      </c>
      <c r="M698" s="9">
        <v>44211</v>
      </c>
      <c r="N698" s="9">
        <v>44223</v>
      </c>
      <c r="O698" s="20"/>
      <c r="P698" s="20">
        <v>12598162.34</v>
      </c>
      <c r="Q698" s="12"/>
      <c r="R698" s="12"/>
      <c r="S698" s="12"/>
      <c r="T698" s="12"/>
      <c r="U698" s="12"/>
      <c r="X698" s="22" t="e">
        <f>IF(B698="",VLOOKUP(A698,#REF!,2,FALSE),B698)</f>
        <v>#REF!</v>
      </c>
      <c r="Y698" s="22">
        <f t="shared" si="55"/>
        <v>1</v>
      </c>
      <c r="Z698" s="22">
        <f t="shared" si="56"/>
        <v>1</v>
      </c>
      <c r="AA698" s="22">
        <f t="shared" si="57"/>
        <v>2021</v>
      </c>
      <c r="AB698" s="22">
        <f t="shared" si="58"/>
        <v>2021</v>
      </c>
      <c r="AC698" s="22">
        <f t="shared" si="59"/>
        <v>2021</v>
      </c>
      <c r="AD698" s="25" t="e">
        <f>AND(ROUND(O698,2)=O698,ROUND(P698,2)=P698,OR(AND(O698&lt;&gt;0,L698="п"),AND(P698&lt;&gt;0,L698="ф")),ЕФОРМУЛА(X698),ЕФОРМУЛА(Y698),ЕФОРМУЛА(Z698),ЕФОРМУЛА(AA698),ЕФОРМУЛА(AB698),ЕФОРМУЛА(AC698),NOT(ЕФОРМУЛА(O698)),NOT(ЕФОРМУЛА(P698)),M698&lt;&gt;0,N698&lt;&gt;0,OR(YEAR(M698=#REF!),YEAR(M698=#REF!),YEAR(M698=#REF!)),OR(YEAR(N698=#REF!),YEAR(N698=#REF!),YEAR(N698=#REF!)),OR(AND(A698="20. Выдача займов по договору № 1 (в кэш-пул ПАО «Газпром»)",H698="КЭШ-ПУЛ"),AND(A698&lt;&gt;"20. Выдача займов по договору № 1 (в кэш-пул ПАО «Газпром»)",H698&lt;&gt;"КЭШ-ПУЛ")))</f>
        <v>#REF!</v>
      </c>
    </row>
    <row r="699" spans="1:30" ht="15.75" customHeight="1" x14ac:dyDescent="0.2">
      <c r="A699" s="27" t="s">
        <v>41</v>
      </c>
      <c r="B699" s="27"/>
      <c r="C699" s="2" t="s">
        <v>19</v>
      </c>
      <c r="D699" s="6" t="s">
        <v>0</v>
      </c>
      <c r="E699" s="7" t="s">
        <v>2</v>
      </c>
      <c r="F699" s="8"/>
      <c r="G699" s="8"/>
      <c r="H699" s="8"/>
      <c r="I699" s="8"/>
      <c r="J699" s="8">
        <v>3</v>
      </c>
      <c r="K699" s="8" t="s">
        <v>69</v>
      </c>
      <c r="L699" s="8" t="s">
        <v>27</v>
      </c>
      <c r="M699" s="9">
        <v>44211</v>
      </c>
      <c r="N699" s="9">
        <v>44222</v>
      </c>
      <c r="O699" s="20"/>
      <c r="P699" s="20">
        <v>713733.85</v>
      </c>
      <c r="Q699" s="12"/>
      <c r="R699" s="12"/>
      <c r="S699" s="12"/>
      <c r="T699" s="12"/>
      <c r="U699" s="12"/>
      <c r="X699" s="22" t="e">
        <f>IF(B699="",VLOOKUP(A699,#REF!,2,FALSE),B699)</f>
        <v>#REF!</v>
      </c>
      <c r="Y699" s="22">
        <f t="shared" si="55"/>
        <v>1</v>
      </c>
      <c r="Z699" s="22">
        <f t="shared" si="56"/>
        <v>1</v>
      </c>
      <c r="AA699" s="22">
        <f t="shared" si="57"/>
        <v>2021</v>
      </c>
      <c r="AB699" s="22">
        <f t="shared" si="58"/>
        <v>2021</v>
      </c>
      <c r="AC699" s="22">
        <f t="shared" si="59"/>
        <v>2021</v>
      </c>
      <c r="AD699" s="25" t="e">
        <f>AND(ROUND(O699,2)=O699,ROUND(P699,2)=P699,OR(AND(O699&lt;&gt;0,L699="п"),AND(P699&lt;&gt;0,L699="ф")),ЕФОРМУЛА(X699),ЕФОРМУЛА(Y699),ЕФОРМУЛА(Z699),ЕФОРМУЛА(AA699),ЕФОРМУЛА(AB699),ЕФОРМУЛА(AC699),NOT(ЕФОРМУЛА(O699)),NOT(ЕФОРМУЛА(P699)),M699&lt;&gt;0,N699&lt;&gt;0,OR(YEAR(M699=#REF!),YEAR(M699=#REF!),YEAR(M699=#REF!)),OR(YEAR(N699=#REF!),YEAR(N699=#REF!),YEAR(N699=#REF!)),OR(AND(A699="20. Выдача займов по договору № 1 (в кэш-пул ПАО «Газпром»)",H699="КЭШ-ПУЛ"),AND(A699&lt;&gt;"20. Выдача займов по договору № 1 (в кэш-пул ПАО «Газпром»)",H699&lt;&gt;"КЭШ-ПУЛ")))</f>
        <v>#REF!</v>
      </c>
    </row>
    <row r="700" spans="1:30" ht="15" customHeight="1" x14ac:dyDescent="0.2">
      <c r="A700" s="27" t="s">
        <v>142</v>
      </c>
      <c r="B700" s="27"/>
      <c r="C700" s="2" t="s">
        <v>19</v>
      </c>
      <c r="D700" s="6" t="s">
        <v>0</v>
      </c>
      <c r="E700" s="7" t="s">
        <v>2</v>
      </c>
      <c r="F700" s="8"/>
      <c r="G700" s="8"/>
      <c r="H700" s="8"/>
      <c r="I700" s="8"/>
      <c r="J700" s="8">
        <v>3</v>
      </c>
      <c r="K700" s="8" t="s">
        <v>69</v>
      </c>
      <c r="L700" s="8" t="s">
        <v>27</v>
      </c>
      <c r="M700" s="9">
        <v>44211</v>
      </c>
      <c r="N700" s="9">
        <v>44229</v>
      </c>
      <c r="O700" s="20"/>
      <c r="P700" s="20">
        <v>885152</v>
      </c>
      <c r="Q700" s="20" t="s">
        <v>654</v>
      </c>
      <c r="R700" s="12"/>
      <c r="S700" s="12"/>
      <c r="T700" s="12"/>
      <c r="U700" s="12"/>
      <c r="X700" s="22" t="e">
        <f>IF(B700="",VLOOKUP(A700,#REF!,2,FALSE),B700)</f>
        <v>#REF!</v>
      </c>
      <c r="Y700" s="22">
        <f t="shared" si="55"/>
        <v>1</v>
      </c>
      <c r="Z700" s="22">
        <f t="shared" si="56"/>
        <v>2</v>
      </c>
      <c r="AA700" s="22">
        <f t="shared" si="57"/>
        <v>2021</v>
      </c>
      <c r="AB700" s="22">
        <f t="shared" si="58"/>
        <v>2021</v>
      </c>
      <c r="AC700" s="22">
        <f t="shared" si="59"/>
        <v>2021</v>
      </c>
      <c r="AD700" s="25" t="e">
        <f>AND(ROUND(O700,2)=O700,ROUND(P700,2)=P700,OR(AND(O700&lt;&gt;0,L700="п"),AND(P700&lt;&gt;0,L700="ф")),ЕФОРМУЛА(X700),ЕФОРМУЛА(Y700),ЕФОРМУЛА(Z700),ЕФОРМУЛА(AA700),ЕФОРМУЛА(AB700),ЕФОРМУЛА(AC700),NOT(ЕФОРМУЛА(O700)),NOT(ЕФОРМУЛА(P700)),M700&lt;&gt;0,N700&lt;&gt;0,OR(YEAR(M700=#REF!),YEAR(M700=#REF!),YEAR(M700=#REF!)),OR(YEAR(N700=#REF!),YEAR(N700=#REF!),YEAR(N700=#REF!)),OR(AND(A700="20. Выдача займов по договору № 1 (в кэш-пул ПАО «Газпром»)",H700="КЭШ-ПУЛ"),AND(A700&lt;&gt;"20. Выдача займов по договору № 1 (в кэш-пул ПАО «Газпром»)",H700&lt;&gt;"КЭШ-ПУЛ")))</f>
        <v>#REF!</v>
      </c>
    </row>
    <row r="701" spans="1:30" ht="15" customHeight="1" x14ac:dyDescent="0.2">
      <c r="A701" s="27" t="s">
        <v>142</v>
      </c>
      <c r="B701" s="27"/>
      <c r="C701" s="2" t="s">
        <v>19</v>
      </c>
      <c r="D701" s="6" t="s">
        <v>0</v>
      </c>
      <c r="E701" s="7" t="s">
        <v>2</v>
      </c>
      <c r="F701" s="8"/>
      <c r="G701" s="8"/>
      <c r="H701" s="8"/>
      <c r="I701" s="8"/>
      <c r="J701" s="8">
        <v>3</v>
      </c>
      <c r="K701" s="8" t="s">
        <v>69</v>
      </c>
      <c r="L701" s="8" t="s">
        <v>27</v>
      </c>
      <c r="M701" s="9">
        <v>44211</v>
      </c>
      <c r="N701" s="9">
        <v>44224</v>
      </c>
      <c r="O701" s="20"/>
      <c r="P701" s="20">
        <v>2700830.14</v>
      </c>
      <c r="Q701" s="12"/>
      <c r="R701" s="12"/>
      <c r="S701" s="12"/>
      <c r="T701" s="12"/>
      <c r="U701" s="12"/>
      <c r="X701" s="22" t="e">
        <f>IF(B701="",VLOOKUP(A701,#REF!,2,FALSE),B701)</f>
        <v>#REF!</v>
      </c>
      <c r="Y701" s="22">
        <f t="shared" si="55"/>
        <v>1</v>
      </c>
      <c r="Z701" s="22">
        <f t="shared" si="56"/>
        <v>1</v>
      </c>
      <c r="AA701" s="22">
        <f t="shared" si="57"/>
        <v>2021</v>
      </c>
      <c r="AB701" s="22">
        <f t="shared" si="58"/>
        <v>2021</v>
      </c>
      <c r="AC701" s="22">
        <f t="shared" si="59"/>
        <v>2021</v>
      </c>
      <c r="AD701" s="25" t="e">
        <f>AND(ROUND(O701,2)=O701,ROUND(P701,2)=P701,OR(AND(O701&lt;&gt;0,L701="п"),AND(P701&lt;&gt;0,L701="ф")),ЕФОРМУЛА(X701),ЕФОРМУЛА(Y701),ЕФОРМУЛА(Z701),ЕФОРМУЛА(AA701),ЕФОРМУЛА(AB701),ЕФОРМУЛА(AC701),NOT(ЕФОРМУЛА(O701)),NOT(ЕФОРМУЛА(P701)),M701&lt;&gt;0,N701&lt;&gt;0,OR(YEAR(M701=#REF!),YEAR(M701=#REF!),YEAR(M701=#REF!)),OR(YEAR(N701=#REF!),YEAR(N701=#REF!),YEAR(N701=#REF!)),OR(AND(A701="20. Выдача займов по договору № 1 (в кэш-пул ПАО «Газпром»)",H701="КЭШ-ПУЛ"),AND(A701&lt;&gt;"20. Выдача займов по договору № 1 (в кэш-пул ПАО «Газпром»)",H701&lt;&gt;"КЭШ-ПУЛ")))</f>
        <v>#REF!</v>
      </c>
    </row>
    <row r="702" spans="1:30" ht="15" customHeight="1" x14ac:dyDescent="0.2">
      <c r="A702" s="27" t="s">
        <v>142</v>
      </c>
      <c r="B702" s="27"/>
      <c r="C702" s="2" t="s">
        <v>19</v>
      </c>
      <c r="D702" s="6" t="s">
        <v>0</v>
      </c>
      <c r="E702" s="7" t="s">
        <v>2</v>
      </c>
      <c r="F702" s="8"/>
      <c r="G702" s="8"/>
      <c r="H702" s="8"/>
      <c r="I702" s="8"/>
      <c r="J702" s="8">
        <v>3</v>
      </c>
      <c r="K702" s="8" t="s">
        <v>69</v>
      </c>
      <c r="L702" s="8" t="s">
        <v>27</v>
      </c>
      <c r="M702" s="9">
        <v>44211</v>
      </c>
      <c r="N702" s="9">
        <v>44229</v>
      </c>
      <c r="O702" s="20"/>
      <c r="P702" s="20">
        <v>41538495.420000002</v>
      </c>
      <c r="Q702" s="20" t="s">
        <v>654</v>
      </c>
      <c r="R702" s="12"/>
      <c r="S702" s="12"/>
      <c r="T702" s="12"/>
      <c r="U702" s="12"/>
      <c r="X702" s="22" t="e">
        <f>IF(B702="",VLOOKUP(A702,#REF!,2,FALSE),B702)</f>
        <v>#REF!</v>
      </c>
      <c r="Y702" s="22">
        <f t="shared" si="55"/>
        <v>1</v>
      </c>
      <c r="Z702" s="22">
        <f t="shared" si="56"/>
        <v>2</v>
      </c>
      <c r="AA702" s="22">
        <f t="shared" si="57"/>
        <v>2021</v>
      </c>
      <c r="AB702" s="22">
        <f t="shared" si="58"/>
        <v>2021</v>
      </c>
      <c r="AC702" s="22">
        <f t="shared" si="59"/>
        <v>2021</v>
      </c>
      <c r="AD702" s="25" t="e">
        <f>AND(ROUND(O702,2)=O702,ROUND(P702,2)=P702,OR(AND(O702&lt;&gt;0,L702="п"),AND(P702&lt;&gt;0,L702="ф")),ЕФОРМУЛА(X702),ЕФОРМУЛА(Y702),ЕФОРМУЛА(Z702),ЕФОРМУЛА(AA702),ЕФОРМУЛА(AB702),ЕФОРМУЛА(AC702),NOT(ЕФОРМУЛА(O702)),NOT(ЕФОРМУЛА(P702)),M702&lt;&gt;0,N702&lt;&gt;0,OR(YEAR(M702=#REF!),YEAR(M702=#REF!),YEAR(M702=#REF!)),OR(YEAR(N702=#REF!),YEAR(N702=#REF!),YEAR(N702=#REF!)),OR(AND(A702="20. Выдача займов по договору № 1 (в кэш-пул ПАО «Газпром»)",H702="КЭШ-ПУЛ"),AND(A702&lt;&gt;"20. Выдача займов по договору № 1 (в кэш-пул ПАО «Газпром»)",H702&lt;&gt;"КЭШ-ПУЛ")))</f>
        <v>#REF!</v>
      </c>
    </row>
    <row r="703" spans="1:30" ht="15" customHeight="1" x14ac:dyDescent="0.2">
      <c r="A703" s="27" t="s">
        <v>142</v>
      </c>
      <c r="B703" s="27"/>
      <c r="C703" s="2" t="s">
        <v>19</v>
      </c>
      <c r="D703" s="6" t="s">
        <v>0</v>
      </c>
      <c r="E703" s="7" t="s">
        <v>2</v>
      </c>
      <c r="F703" s="8"/>
      <c r="G703" s="8"/>
      <c r="H703" s="8"/>
      <c r="I703" s="8"/>
      <c r="J703" s="8">
        <v>3</v>
      </c>
      <c r="K703" s="8" t="s">
        <v>69</v>
      </c>
      <c r="L703" s="8" t="s">
        <v>27</v>
      </c>
      <c r="M703" s="9">
        <v>44211</v>
      </c>
      <c r="N703" s="9">
        <v>44224</v>
      </c>
      <c r="O703" s="20"/>
      <c r="P703" s="20">
        <v>36196292.399999999</v>
      </c>
      <c r="Q703" s="12"/>
      <c r="R703" s="12"/>
      <c r="S703" s="12"/>
      <c r="T703" s="12"/>
      <c r="U703" s="12"/>
      <c r="X703" s="22" t="e">
        <f>IF(B703="",VLOOKUP(A703,#REF!,2,FALSE),B703)</f>
        <v>#REF!</v>
      </c>
      <c r="Y703" s="22">
        <f t="shared" si="55"/>
        <v>1</v>
      </c>
      <c r="Z703" s="22">
        <f t="shared" si="56"/>
        <v>1</v>
      </c>
      <c r="AA703" s="22">
        <f t="shared" si="57"/>
        <v>2021</v>
      </c>
      <c r="AB703" s="22">
        <f t="shared" si="58"/>
        <v>2021</v>
      </c>
      <c r="AC703" s="22">
        <f t="shared" si="59"/>
        <v>2021</v>
      </c>
      <c r="AD703" s="25" t="e">
        <f>AND(ROUND(O703,2)=O703,ROUND(P703,2)=P703,OR(AND(O703&lt;&gt;0,L703="п"),AND(P703&lt;&gt;0,L703="ф")),ЕФОРМУЛА(X703),ЕФОРМУЛА(Y703),ЕФОРМУЛА(Z703),ЕФОРМУЛА(AA703),ЕФОРМУЛА(AB703),ЕФОРМУЛА(AC703),NOT(ЕФОРМУЛА(O703)),NOT(ЕФОРМУЛА(P703)),M703&lt;&gt;0,N703&lt;&gt;0,OR(YEAR(M703=#REF!),YEAR(M703=#REF!),YEAR(M703=#REF!)),OR(YEAR(N703=#REF!),YEAR(N703=#REF!),YEAR(N703=#REF!)),OR(AND(A703="20. Выдача займов по договору № 1 (в кэш-пул ПАО «Газпром»)",H703="КЭШ-ПУЛ"),AND(A703&lt;&gt;"20. Выдача займов по договору № 1 (в кэш-пул ПАО «Газпром»)",H703&lt;&gt;"КЭШ-ПУЛ")))</f>
        <v>#REF!</v>
      </c>
    </row>
    <row r="704" spans="1:30" ht="15.75" customHeight="1" x14ac:dyDescent="0.2">
      <c r="A704" s="27" t="s">
        <v>41</v>
      </c>
      <c r="B704" s="27"/>
      <c r="C704" s="2" t="s">
        <v>19</v>
      </c>
      <c r="D704" s="6" t="s">
        <v>0</v>
      </c>
      <c r="E704" s="7" t="s">
        <v>2</v>
      </c>
      <c r="F704" s="8"/>
      <c r="G704" s="8"/>
      <c r="H704" s="8"/>
      <c r="I704" s="8"/>
      <c r="J704" s="8">
        <v>3</v>
      </c>
      <c r="K704" s="8" t="s">
        <v>69</v>
      </c>
      <c r="L704" s="8" t="s">
        <v>27</v>
      </c>
      <c r="M704" s="9">
        <v>44211</v>
      </c>
      <c r="N704" s="9">
        <v>44229</v>
      </c>
      <c r="O704" s="20"/>
      <c r="P704" s="20">
        <v>2252703.2799999998</v>
      </c>
      <c r="Q704" s="20" t="s">
        <v>654</v>
      </c>
      <c r="R704" s="12"/>
      <c r="S704" s="12"/>
      <c r="T704" s="12"/>
      <c r="U704" s="12"/>
      <c r="X704" s="22" t="e">
        <f>IF(B704="",VLOOKUP(A704,#REF!,2,FALSE),B704)</f>
        <v>#REF!</v>
      </c>
      <c r="Y704" s="22">
        <f t="shared" si="55"/>
        <v>1</v>
      </c>
      <c r="Z704" s="22">
        <f t="shared" si="56"/>
        <v>2</v>
      </c>
      <c r="AA704" s="22">
        <f t="shared" si="57"/>
        <v>2021</v>
      </c>
      <c r="AB704" s="22">
        <f t="shared" si="58"/>
        <v>2021</v>
      </c>
      <c r="AC704" s="22">
        <f t="shared" si="59"/>
        <v>2021</v>
      </c>
      <c r="AD704" s="25" t="e">
        <f>AND(ROUND(O704,2)=O704,ROUND(P704,2)=P704,OR(AND(O704&lt;&gt;0,L704="п"),AND(P704&lt;&gt;0,L704="ф")),ЕФОРМУЛА(X704),ЕФОРМУЛА(Y704),ЕФОРМУЛА(Z704),ЕФОРМУЛА(AA704),ЕФОРМУЛА(AB704),ЕФОРМУЛА(AC704),NOT(ЕФОРМУЛА(O704)),NOT(ЕФОРМУЛА(P704)),M704&lt;&gt;0,N704&lt;&gt;0,OR(YEAR(M704=#REF!),YEAR(M704=#REF!),YEAR(M704=#REF!)),OR(YEAR(N704=#REF!),YEAR(N704=#REF!),YEAR(N704=#REF!)),OR(AND(A704="20. Выдача займов по договору № 1 (в кэш-пул ПАО «Газпром»)",H704="КЭШ-ПУЛ"),AND(A704&lt;&gt;"20. Выдача займов по договору № 1 (в кэш-пул ПАО «Газпром»)",H704&lt;&gt;"КЭШ-ПУЛ")))</f>
        <v>#REF!</v>
      </c>
    </row>
    <row r="705" spans="1:30" ht="15" customHeight="1" x14ac:dyDescent="0.2">
      <c r="A705" s="8" t="s">
        <v>64</v>
      </c>
      <c r="B705" s="8"/>
      <c r="C705" s="2" t="s">
        <v>19</v>
      </c>
      <c r="D705" s="6" t="s">
        <v>0</v>
      </c>
      <c r="E705" s="7" t="s">
        <v>1</v>
      </c>
      <c r="F705" s="8"/>
      <c r="G705" s="8"/>
      <c r="H705" s="8"/>
      <c r="I705" s="8"/>
      <c r="J705" s="8"/>
      <c r="K705" s="8" t="s">
        <v>69</v>
      </c>
      <c r="L705" s="8" t="s">
        <v>27</v>
      </c>
      <c r="M705" s="9">
        <v>44216</v>
      </c>
      <c r="N705" s="9">
        <v>44216</v>
      </c>
      <c r="O705" s="20"/>
      <c r="P705" s="20">
        <v>8099</v>
      </c>
      <c r="Q705" s="29"/>
      <c r="R705" s="12"/>
      <c r="S705" s="12"/>
      <c r="T705" s="12"/>
      <c r="U705" s="12"/>
      <c r="X705" s="22" t="e">
        <f>IF(B705="",VLOOKUP(A705,#REF!,2,FALSE),B705)</f>
        <v>#REF!</v>
      </c>
      <c r="Y705" s="22">
        <f t="shared" si="55"/>
        <v>1</v>
      </c>
      <c r="Z705" s="22">
        <f t="shared" si="56"/>
        <v>1</v>
      </c>
      <c r="AA705" s="22">
        <f t="shared" si="57"/>
        <v>2021</v>
      </c>
      <c r="AB705" s="22">
        <f t="shared" si="58"/>
        <v>2021</v>
      </c>
      <c r="AC705" s="22">
        <f t="shared" si="59"/>
        <v>2021</v>
      </c>
      <c r="AD705" s="25" t="e">
        <f>AND(ROUND(O705,2)=O705,ROUND(P705,2)=P705,OR(AND(O705&lt;&gt;0,L705="п"),AND(P705&lt;&gt;0,L705="ф")),ЕФОРМУЛА(X705),ЕФОРМУЛА(Y705),ЕФОРМУЛА(Z705),ЕФОРМУЛА(AA705),ЕФОРМУЛА(AB705),ЕФОРМУЛА(AC705),NOT(ЕФОРМУЛА(O705)),NOT(ЕФОРМУЛА(P705)),M705&lt;&gt;0,N705&lt;&gt;0,OR(YEAR(M705=#REF!),YEAR(M705=#REF!),YEAR(M705=#REF!)),OR(YEAR(N705=#REF!),YEAR(N705=#REF!),YEAR(N705=#REF!)),OR(AND(A705="20. Выдача займов по договору № 1 (в кэш-пул ПАО «Газпром»)",H705="КЭШ-ПУЛ"),AND(A705&lt;&gt;"20. Выдача займов по договору № 1 (в кэш-пул ПАО «Газпром»)",H705&lt;&gt;"КЭШ-ПУЛ")))</f>
        <v>#REF!</v>
      </c>
    </row>
    <row r="706" spans="1:30" ht="15.75" customHeight="1" x14ac:dyDescent="0.2">
      <c r="A706" s="27" t="s">
        <v>41</v>
      </c>
      <c r="B706" s="27"/>
      <c r="C706" s="2" t="s">
        <v>19</v>
      </c>
      <c r="D706" s="6" t="s">
        <v>0</v>
      </c>
      <c r="E706" s="7" t="s">
        <v>2</v>
      </c>
      <c r="F706" s="8"/>
      <c r="G706" s="8"/>
      <c r="H706" s="8"/>
      <c r="I706" s="8"/>
      <c r="J706" s="8">
        <v>3</v>
      </c>
      <c r="K706" s="8" t="s">
        <v>69</v>
      </c>
      <c r="L706" s="8" t="s">
        <v>27</v>
      </c>
      <c r="M706" s="9">
        <v>44211</v>
      </c>
      <c r="N706" s="9">
        <v>44223</v>
      </c>
      <c r="O706" s="20"/>
      <c r="P706" s="20">
        <v>22292403.34</v>
      </c>
      <c r="Q706" s="12"/>
      <c r="R706" s="12"/>
      <c r="S706" s="12"/>
      <c r="T706" s="12"/>
      <c r="U706" s="12"/>
      <c r="X706" s="22" t="e">
        <f>IF(B706="",VLOOKUP(A706,#REF!,2,FALSE),B706)</f>
        <v>#REF!</v>
      </c>
      <c r="Y706" s="22">
        <f t="shared" si="55"/>
        <v>1</v>
      </c>
      <c r="Z706" s="22">
        <f t="shared" si="56"/>
        <v>1</v>
      </c>
      <c r="AA706" s="22">
        <f t="shared" si="57"/>
        <v>2021</v>
      </c>
      <c r="AB706" s="22">
        <f t="shared" si="58"/>
        <v>2021</v>
      </c>
      <c r="AC706" s="22">
        <f t="shared" si="59"/>
        <v>2021</v>
      </c>
      <c r="AD706" s="25" t="e">
        <f>AND(ROUND(O706,2)=O706,ROUND(P706,2)=P706,OR(AND(O706&lt;&gt;0,L706="п"),AND(P706&lt;&gt;0,L706="ф")),ЕФОРМУЛА(X706),ЕФОРМУЛА(Y706),ЕФОРМУЛА(Z706),ЕФОРМУЛА(AA706),ЕФОРМУЛА(AB706),ЕФОРМУЛА(AC706),NOT(ЕФОРМУЛА(O706)),NOT(ЕФОРМУЛА(P706)),M706&lt;&gt;0,N706&lt;&gt;0,OR(YEAR(M706=#REF!),YEAR(M706=#REF!),YEAR(M706=#REF!)),OR(YEAR(N706=#REF!),YEAR(N706=#REF!),YEAR(N706=#REF!)),OR(AND(A706="20. Выдача займов по договору № 1 (в кэш-пул ПАО «Газпром»)",H706="КЭШ-ПУЛ"),AND(A706&lt;&gt;"20. Выдача займов по договору № 1 (в кэш-пул ПАО «Газпром»)",H706&lt;&gt;"КЭШ-ПУЛ")))</f>
        <v>#REF!</v>
      </c>
    </row>
    <row r="707" spans="1:30" ht="17.25" customHeight="1" x14ac:dyDescent="0.2">
      <c r="A707" s="8" t="s">
        <v>42</v>
      </c>
      <c r="B707" s="8"/>
      <c r="C707" s="2" t="s">
        <v>19</v>
      </c>
      <c r="D707" s="6" t="s">
        <v>0</v>
      </c>
      <c r="E707" s="7" t="s">
        <v>2</v>
      </c>
      <c r="F707" s="8"/>
      <c r="G707" s="8"/>
      <c r="H707" s="8"/>
      <c r="I707" s="8"/>
      <c r="J707" s="8">
        <v>3</v>
      </c>
      <c r="K707" s="8" t="s">
        <v>69</v>
      </c>
      <c r="L707" s="8" t="s">
        <v>27</v>
      </c>
      <c r="M707" s="9">
        <v>44211</v>
      </c>
      <c r="N707" s="9">
        <v>44223</v>
      </c>
      <c r="O707" s="20"/>
      <c r="P707" s="20">
        <v>3497756.17</v>
      </c>
      <c r="Q707" s="12"/>
      <c r="R707" s="12"/>
      <c r="S707" s="12"/>
      <c r="T707" s="12"/>
      <c r="U707" s="12"/>
      <c r="X707" s="22" t="e">
        <f>IF(B707="",VLOOKUP(A707,#REF!,2,FALSE),B707)</f>
        <v>#REF!</v>
      </c>
      <c r="Y707" s="22">
        <f t="shared" si="55"/>
        <v>1</v>
      </c>
      <c r="Z707" s="22">
        <f t="shared" si="56"/>
        <v>1</v>
      </c>
      <c r="AA707" s="22">
        <f t="shared" si="57"/>
        <v>2021</v>
      </c>
      <c r="AB707" s="22">
        <f t="shared" si="58"/>
        <v>2021</v>
      </c>
      <c r="AC707" s="22">
        <f t="shared" si="59"/>
        <v>2021</v>
      </c>
      <c r="AD707" s="25" t="e">
        <f>AND(ROUND(O707,2)=O707,ROUND(P707,2)=P707,OR(AND(O707&lt;&gt;0,L707="п"),AND(P707&lt;&gt;0,L707="ф")),ЕФОРМУЛА(X707),ЕФОРМУЛА(Y707),ЕФОРМУЛА(Z707),ЕФОРМУЛА(AA707),ЕФОРМУЛА(AB707),ЕФОРМУЛА(AC707),NOT(ЕФОРМУЛА(O707)),NOT(ЕФОРМУЛА(P707)),M707&lt;&gt;0,N707&lt;&gt;0,OR(YEAR(M707=#REF!),YEAR(M707=#REF!),YEAR(M707=#REF!)),OR(YEAR(N707=#REF!),YEAR(N707=#REF!),YEAR(N707=#REF!)),OR(AND(A707="20. Выдача займов по договору № 1 (в кэш-пул ПАО «Газпром»)",H707="КЭШ-ПУЛ"),AND(A707&lt;&gt;"20. Выдача займов по договору № 1 (в кэш-пул ПАО «Газпром»)",H707&lt;&gt;"КЭШ-ПУЛ")))</f>
        <v>#REF!</v>
      </c>
    </row>
    <row r="708" spans="1:30" ht="15" customHeight="1" x14ac:dyDescent="0.2">
      <c r="A708" s="8" t="s">
        <v>42</v>
      </c>
      <c r="B708" s="8"/>
      <c r="C708" s="2" t="s">
        <v>19</v>
      </c>
      <c r="D708" s="6" t="s">
        <v>0</v>
      </c>
      <c r="E708" s="7" t="s">
        <v>2</v>
      </c>
      <c r="F708" s="8" t="s">
        <v>25</v>
      </c>
      <c r="G708" s="8"/>
      <c r="H708" s="8"/>
      <c r="I708" s="8"/>
      <c r="J708" s="8">
        <v>3</v>
      </c>
      <c r="K708" s="8" t="s">
        <v>69</v>
      </c>
      <c r="L708" s="8" t="s">
        <v>27</v>
      </c>
      <c r="M708" s="9">
        <v>44211</v>
      </c>
      <c r="N708" s="9">
        <v>44223</v>
      </c>
      <c r="O708" s="20"/>
      <c r="P708" s="20">
        <v>2696735.76</v>
      </c>
      <c r="Q708" s="12"/>
      <c r="R708" s="12"/>
      <c r="S708" s="12"/>
      <c r="T708" s="12"/>
      <c r="U708" s="12"/>
      <c r="X708" s="22" t="e">
        <f>IF(B708="",VLOOKUP(A708,#REF!,2,FALSE),B708)</f>
        <v>#REF!</v>
      </c>
      <c r="Y708" s="22">
        <f t="shared" ref="Y708:Y771" si="60">MONTH(M708)</f>
        <v>1</v>
      </c>
      <c r="Z708" s="22">
        <f t="shared" ref="Z708:Z771" si="61">MONTH(N708)</f>
        <v>1</v>
      </c>
      <c r="AA708" s="22">
        <f t="shared" ref="AA708:AA771" si="62">YEAR(N708)</f>
        <v>2021</v>
      </c>
      <c r="AB708" s="22">
        <f t="shared" ref="AB708:AB771" si="63">YEAR(M708)</f>
        <v>2021</v>
      </c>
      <c r="AC708" s="22">
        <f t="shared" ref="AC708:AC771" si="64">IF(F708="X",AA708-1,AA708)</f>
        <v>2020</v>
      </c>
      <c r="AD708" s="25" t="e">
        <f>AND(ROUND(O708,2)=O708,ROUND(P708,2)=P708,OR(AND(O708&lt;&gt;0,L708="п"),AND(P708&lt;&gt;0,L708="ф")),ЕФОРМУЛА(X708),ЕФОРМУЛА(Y708),ЕФОРМУЛА(Z708),ЕФОРМУЛА(AA708),ЕФОРМУЛА(AB708),ЕФОРМУЛА(AC708),NOT(ЕФОРМУЛА(O708)),NOT(ЕФОРМУЛА(P708)),M708&lt;&gt;0,N708&lt;&gt;0,OR(YEAR(M708=#REF!),YEAR(M708=#REF!),YEAR(M708=#REF!)),OR(YEAR(N708=#REF!),YEAR(N708=#REF!),YEAR(N708=#REF!)),OR(AND(A708="20. Выдача займов по договору № 1 (в кэш-пул ПАО «Газпром»)",H708="КЭШ-ПУЛ"),AND(A708&lt;&gt;"20. Выдача займов по договору № 1 (в кэш-пул ПАО «Газпром»)",H708&lt;&gt;"КЭШ-ПУЛ")))</f>
        <v>#REF!</v>
      </c>
    </row>
    <row r="709" spans="1:30" ht="15" customHeight="1" x14ac:dyDescent="0.2">
      <c r="A709" s="27" t="s">
        <v>142</v>
      </c>
      <c r="B709" s="27"/>
      <c r="C709" s="2" t="s">
        <v>19</v>
      </c>
      <c r="D709" s="6" t="s">
        <v>0</v>
      </c>
      <c r="E709" s="7" t="s">
        <v>2</v>
      </c>
      <c r="F709" s="8"/>
      <c r="G709" s="8"/>
      <c r="H709" s="8"/>
      <c r="I709" s="8"/>
      <c r="J709" s="8">
        <v>3</v>
      </c>
      <c r="K709" s="8" t="s">
        <v>69</v>
      </c>
      <c r="L709" s="8" t="s">
        <v>27</v>
      </c>
      <c r="M709" s="9">
        <v>44211</v>
      </c>
      <c r="N709" s="9">
        <v>44231</v>
      </c>
      <c r="O709" s="20"/>
      <c r="P709" s="20">
        <v>811709.2</v>
      </c>
      <c r="Q709" s="12"/>
      <c r="R709" s="12"/>
      <c r="S709" s="12"/>
      <c r="T709" s="12"/>
      <c r="U709" s="12"/>
      <c r="X709" s="22" t="e">
        <f>IF(B709="",VLOOKUP(A709,#REF!,2,FALSE),B709)</f>
        <v>#REF!</v>
      </c>
      <c r="Y709" s="22">
        <f t="shared" si="60"/>
        <v>1</v>
      </c>
      <c r="Z709" s="22">
        <f t="shared" si="61"/>
        <v>2</v>
      </c>
      <c r="AA709" s="22">
        <f t="shared" si="62"/>
        <v>2021</v>
      </c>
      <c r="AB709" s="22">
        <f t="shared" si="63"/>
        <v>2021</v>
      </c>
      <c r="AC709" s="22">
        <f t="shared" si="64"/>
        <v>2021</v>
      </c>
      <c r="AD709" s="25" t="e">
        <f>AND(ROUND(O709,2)=O709,ROUND(P709,2)=P709,OR(AND(O709&lt;&gt;0,L709="п"),AND(P709&lt;&gt;0,L709="ф")),ЕФОРМУЛА(X709),ЕФОРМУЛА(Y709),ЕФОРМУЛА(Z709),ЕФОРМУЛА(AA709),ЕФОРМУЛА(AB709),ЕФОРМУЛА(AC709),NOT(ЕФОРМУЛА(O709)),NOT(ЕФОРМУЛА(P709)),M709&lt;&gt;0,N709&lt;&gt;0,OR(YEAR(M709=#REF!),YEAR(M709=#REF!),YEAR(M709=#REF!)),OR(YEAR(N709=#REF!),YEAR(N709=#REF!),YEAR(N709=#REF!)),OR(AND(A709="20. Выдача займов по договору № 1 (в кэш-пул ПАО «Газпром»)",H709="КЭШ-ПУЛ"),AND(A709&lt;&gt;"20. Выдача займов по договору № 1 (в кэш-пул ПАО «Газпром»)",H709&lt;&gt;"КЭШ-ПУЛ")))</f>
        <v>#REF!</v>
      </c>
    </row>
    <row r="710" spans="1:30" ht="17.25" customHeight="1" x14ac:dyDescent="0.2">
      <c r="A710" s="8" t="s">
        <v>42</v>
      </c>
      <c r="B710" s="8"/>
      <c r="C710" s="2" t="s">
        <v>19</v>
      </c>
      <c r="D710" s="6" t="s">
        <v>0</v>
      </c>
      <c r="E710" s="7" t="s">
        <v>2</v>
      </c>
      <c r="F710" s="8"/>
      <c r="G710" s="8"/>
      <c r="H710" s="8"/>
      <c r="I710" s="8"/>
      <c r="J710" s="8">
        <v>3</v>
      </c>
      <c r="K710" s="8" t="s">
        <v>69</v>
      </c>
      <c r="L710" s="8" t="s">
        <v>27</v>
      </c>
      <c r="M710" s="9">
        <v>44211</v>
      </c>
      <c r="N710" s="9">
        <v>44224</v>
      </c>
      <c r="O710" s="20"/>
      <c r="P710" s="20">
        <v>11708250</v>
      </c>
      <c r="Q710" s="12"/>
      <c r="R710" s="12"/>
      <c r="S710" s="12"/>
      <c r="T710" s="12"/>
      <c r="U710" s="12"/>
      <c r="X710" s="22" t="e">
        <f>IF(B710="",VLOOKUP(A710,#REF!,2,FALSE),B710)</f>
        <v>#REF!</v>
      </c>
      <c r="Y710" s="22">
        <f t="shared" si="60"/>
        <v>1</v>
      </c>
      <c r="Z710" s="22">
        <f t="shared" si="61"/>
        <v>1</v>
      </c>
      <c r="AA710" s="22">
        <f t="shared" si="62"/>
        <v>2021</v>
      </c>
      <c r="AB710" s="22">
        <f t="shared" si="63"/>
        <v>2021</v>
      </c>
      <c r="AC710" s="22">
        <f t="shared" si="64"/>
        <v>2021</v>
      </c>
      <c r="AD710" s="25" t="e">
        <f>AND(ROUND(O710,2)=O710,ROUND(P710,2)=P710,OR(AND(O710&lt;&gt;0,L710="п"),AND(P710&lt;&gt;0,L710="ф")),ЕФОРМУЛА(X710),ЕФОРМУЛА(Y710),ЕФОРМУЛА(Z710),ЕФОРМУЛА(AA710),ЕФОРМУЛА(AB710),ЕФОРМУЛА(AC710),NOT(ЕФОРМУЛА(O710)),NOT(ЕФОРМУЛА(P710)),M710&lt;&gt;0,N710&lt;&gt;0,OR(YEAR(M710=#REF!),YEAR(M710=#REF!),YEAR(M710=#REF!)),OR(YEAR(N710=#REF!),YEAR(N710=#REF!),YEAR(N710=#REF!)),OR(AND(A710="20. Выдача займов по договору № 1 (в кэш-пул ПАО «Газпром»)",H710="КЭШ-ПУЛ"),AND(A710&lt;&gt;"20. Выдача займов по договору № 1 (в кэш-пул ПАО «Газпром»)",H710&lt;&gt;"КЭШ-ПУЛ")))</f>
        <v>#REF!</v>
      </c>
    </row>
    <row r="711" spans="1:30" ht="13.5" customHeight="1" x14ac:dyDescent="0.2">
      <c r="A711" s="8" t="s">
        <v>57</v>
      </c>
      <c r="B711" s="8"/>
      <c r="C711" s="2" t="s">
        <v>19</v>
      </c>
      <c r="D711" s="6" t="s">
        <v>0</v>
      </c>
      <c r="E711" s="7" t="s">
        <v>2</v>
      </c>
      <c r="F711" s="8"/>
      <c r="G711" s="8"/>
      <c r="H711" s="8"/>
      <c r="I711" s="8"/>
      <c r="J711" s="8">
        <v>4</v>
      </c>
      <c r="K711" s="8" t="s">
        <v>69</v>
      </c>
      <c r="L711" s="8" t="s">
        <v>27</v>
      </c>
      <c r="M711" s="9">
        <v>44216</v>
      </c>
      <c r="N711" s="9">
        <v>44224</v>
      </c>
      <c r="O711" s="20"/>
      <c r="P711" s="20">
        <v>380553.58</v>
      </c>
      <c r="Q711" s="12"/>
      <c r="R711" s="12"/>
      <c r="S711" s="12"/>
      <c r="T711" s="12"/>
      <c r="U711" s="12"/>
      <c r="X711" s="22" t="e">
        <f>IF(B711="",VLOOKUP(A711,#REF!,2,FALSE),B711)</f>
        <v>#REF!</v>
      </c>
      <c r="Y711" s="22">
        <f t="shared" si="60"/>
        <v>1</v>
      </c>
      <c r="Z711" s="22">
        <f t="shared" si="61"/>
        <v>1</v>
      </c>
      <c r="AA711" s="22">
        <f t="shared" si="62"/>
        <v>2021</v>
      </c>
      <c r="AB711" s="22">
        <f t="shared" si="63"/>
        <v>2021</v>
      </c>
      <c r="AC711" s="22">
        <f t="shared" si="64"/>
        <v>2021</v>
      </c>
      <c r="AD711" s="25" t="e">
        <f>AND(ROUND(O711,2)=O711,ROUND(P711,2)=P711,OR(AND(O711&lt;&gt;0,L711="п"),AND(P711&lt;&gt;0,L711="ф")),ЕФОРМУЛА(X711),ЕФОРМУЛА(Y711),ЕФОРМУЛА(Z711),ЕФОРМУЛА(AA711),ЕФОРМУЛА(AB711),ЕФОРМУЛА(AC711),NOT(ЕФОРМУЛА(O711)),NOT(ЕФОРМУЛА(P711)),M711&lt;&gt;0,N711&lt;&gt;0,OR(YEAR(M711=#REF!),YEAR(M711=#REF!),YEAR(M711=#REF!)),OR(YEAR(N711=#REF!),YEAR(N711=#REF!),YEAR(N711=#REF!)),OR(AND(A711="20. Выдача займов по договору № 1 (в кэш-пул ПАО «Газпром»)",H711="КЭШ-ПУЛ"),AND(A711&lt;&gt;"20. Выдача займов по договору № 1 (в кэш-пул ПАО «Газпром»)",H711&lt;&gt;"КЭШ-ПУЛ")))</f>
        <v>#REF!</v>
      </c>
    </row>
    <row r="712" spans="1:30" ht="15" customHeight="1" x14ac:dyDescent="0.2">
      <c r="A712" s="8" t="s">
        <v>37</v>
      </c>
      <c r="B712" s="8"/>
      <c r="C712" s="2" t="s">
        <v>19</v>
      </c>
      <c r="D712" s="6" t="s">
        <v>0</v>
      </c>
      <c r="E712" s="7" t="s">
        <v>2</v>
      </c>
      <c r="F712" s="8"/>
      <c r="G712" s="8"/>
      <c r="H712" s="8"/>
      <c r="I712" s="8"/>
      <c r="J712" s="8">
        <v>3</v>
      </c>
      <c r="K712" s="8" t="s">
        <v>69</v>
      </c>
      <c r="L712" s="8" t="s">
        <v>27</v>
      </c>
      <c r="M712" s="9">
        <v>44216</v>
      </c>
      <c r="N712" s="9">
        <v>44225</v>
      </c>
      <c r="O712" s="20"/>
      <c r="P712" s="20">
        <v>125750</v>
      </c>
      <c r="Q712" s="12"/>
      <c r="R712" s="12"/>
      <c r="S712" s="12"/>
      <c r="T712" s="12"/>
      <c r="U712" s="12"/>
      <c r="X712" s="22" t="e">
        <f>IF(B712="",VLOOKUP(A712,#REF!,2,FALSE),B712)</f>
        <v>#REF!</v>
      </c>
      <c r="Y712" s="22">
        <f t="shared" si="60"/>
        <v>1</v>
      </c>
      <c r="Z712" s="22">
        <f t="shared" si="61"/>
        <v>1</v>
      </c>
      <c r="AA712" s="22">
        <f t="shared" si="62"/>
        <v>2021</v>
      </c>
      <c r="AB712" s="22">
        <f t="shared" si="63"/>
        <v>2021</v>
      </c>
      <c r="AC712" s="22">
        <f t="shared" si="64"/>
        <v>2021</v>
      </c>
      <c r="AD712" s="25" t="e">
        <f>AND(ROUND(O712,2)=O712,ROUND(P712,2)=P712,OR(AND(O712&lt;&gt;0,L712="п"),AND(P712&lt;&gt;0,L712="ф")),ЕФОРМУЛА(X712),ЕФОРМУЛА(Y712),ЕФОРМУЛА(Z712),ЕФОРМУЛА(AA712),ЕФОРМУЛА(AB712),ЕФОРМУЛА(AC712),NOT(ЕФОРМУЛА(O712)),NOT(ЕФОРМУЛА(P712)),M712&lt;&gt;0,N712&lt;&gt;0,OR(YEAR(M712=#REF!),YEAR(M712=#REF!),YEAR(M712=#REF!)),OR(YEAR(N712=#REF!),YEAR(N712=#REF!),YEAR(N712=#REF!)),OR(AND(A712="20. Выдача займов по договору № 1 (в кэш-пул ПАО «Газпром»)",H712="КЭШ-ПУЛ"),AND(A712&lt;&gt;"20. Выдача займов по договору № 1 (в кэш-пул ПАО «Газпром»)",H712&lt;&gt;"КЭШ-ПУЛ")))</f>
        <v>#REF!</v>
      </c>
    </row>
    <row r="713" spans="1:30" ht="15" customHeight="1" x14ac:dyDescent="0.2">
      <c r="A713" s="8" t="s">
        <v>38</v>
      </c>
      <c r="B713" s="8"/>
      <c r="C713" s="2" t="s">
        <v>19</v>
      </c>
      <c r="D713" s="6" t="s">
        <v>0</v>
      </c>
      <c r="E713" s="7" t="s">
        <v>2</v>
      </c>
      <c r="F713" s="8"/>
      <c r="G713" s="8"/>
      <c r="H713" s="8"/>
      <c r="I713" s="8"/>
      <c r="J713" s="8">
        <v>3</v>
      </c>
      <c r="K713" s="8" t="s">
        <v>69</v>
      </c>
      <c r="L713" s="8" t="s">
        <v>27</v>
      </c>
      <c r="M713" s="9">
        <v>44216</v>
      </c>
      <c r="N713" s="9">
        <v>44225</v>
      </c>
      <c r="O713" s="20"/>
      <c r="P713" s="20">
        <v>696613.12</v>
      </c>
      <c r="Q713" s="12"/>
      <c r="R713" s="12"/>
      <c r="S713" s="12"/>
      <c r="T713" s="12"/>
      <c r="U713" s="12"/>
      <c r="X713" s="22" t="e">
        <f>IF(B713="",VLOOKUP(A713,#REF!,2,FALSE),B713)</f>
        <v>#REF!</v>
      </c>
      <c r="Y713" s="22">
        <f t="shared" si="60"/>
        <v>1</v>
      </c>
      <c r="Z713" s="22">
        <f t="shared" si="61"/>
        <v>1</v>
      </c>
      <c r="AA713" s="22">
        <f t="shared" si="62"/>
        <v>2021</v>
      </c>
      <c r="AB713" s="22">
        <f t="shared" si="63"/>
        <v>2021</v>
      </c>
      <c r="AC713" s="22">
        <f t="shared" si="64"/>
        <v>2021</v>
      </c>
      <c r="AD713" s="25" t="e">
        <f>AND(ROUND(O713,2)=O713,ROUND(P713,2)=P713,OR(AND(O713&lt;&gt;0,L713="п"),AND(P713&lt;&gt;0,L713="ф")),ЕФОРМУЛА(X713),ЕФОРМУЛА(Y713),ЕФОРМУЛА(Z713),ЕФОРМУЛА(AA713),ЕФОРМУЛА(AB713),ЕФОРМУЛА(AC713),NOT(ЕФОРМУЛА(O713)),NOT(ЕФОРМУЛА(P713)),M713&lt;&gt;0,N713&lt;&gt;0,OR(YEAR(M713=#REF!),YEAR(M713=#REF!),YEAR(M713=#REF!)),OR(YEAR(N713=#REF!),YEAR(N713=#REF!),YEAR(N713=#REF!)),OR(AND(A713="20. Выдача займов по договору № 1 (в кэш-пул ПАО «Газпром»)",H713="КЭШ-ПУЛ"),AND(A713&lt;&gt;"20. Выдача займов по договору № 1 (в кэш-пул ПАО «Газпром»)",H713&lt;&gt;"КЭШ-ПУЛ")))</f>
        <v>#REF!</v>
      </c>
    </row>
    <row r="714" spans="1:30" ht="15" customHeight="1" x14ac:dyDescent="0.2">
      <c r="A714" s="8" t="s">
        <v>48</v>
      </c>
      <c r="B714" s="8"/>
      <c r="C714" s="2" t="s">
        <v>19</v>
      </c>
      <c r="D714" s="6" t="s">
        <v>0</v>
      </c>
      <c r="E714" s="7" t="s">
        <v>2</v>
      </c>
      <c r="F714" s="8" t="s">
        <v>25</v>
      </c>
      <c r="G714" s="8"/>
      <c r="H714" s="8"/>
      <c r="I714" s="8"/>
      <c r="J714" s="8">
        <v>3</v>
      </c>
      <c r="K714" s="8" t="s">
        <v>69</v>
      </c>
      <c r="L714" s="8" t="s">
        <v>27</v>
      </c>
      <c r="M714" s="9">
        <v>44211</v>
      </c>
      <c r="N714" s="9">
        <v>44225</v>
      </c>
      <c r="O714" s="20"/>
      <c r="P714" s="20">
        <v>2914462.8</v>
      </c>
      <c r="Q714" s="12"/>
      <c r="R714" s="12"/>
      <c r="S714" s="12"/>
      <c r="T714" s="12"/>
      <c r="U714" s="12"/>
      <c r="X714" s="22" t="e">
        <f>IF(B714="",VLOOKUP(A714,#REF!,2,FALSE),B714)</f>
        <v>#REF!</v>
      </c>
      <c r="Y714" s="22">
        <f t="shared" si="60"/>
        <v>1</v>
      </c>
      <c r="Z714" s="22">
        <f t="shared" si="61"/>
        <v>1</v>
      </c>
      <c r="AA714" s="22">
        <f t="shared" si="62"/>
        <v>2021</v>
      </c>
      <c r="AB714" s="22">
        <f t="shared" si="63"/>
        <v>2021</v>
      </c>
      <c r="AC714" s="22">
        <f t="shared" si="64"/>
        <v>2020</v>
      </c>
      <c r="AD714" s="25" t="e">
        <f>AND(ROUND(O714,2)=O714,ROUND(P714,2)=P714,OR(AND(O714&lt;&gt;0,L714="п"),AND(P714&lt;&gt;0,L714="ф")),ЕФОРМУЛА(X714),ЕФОРМУЛА(Y714),ЕФОРМУЛА(Z714),ЕФОРМУЛА(AA714),ЕФОРМУЛА(AB714),ЕФОРМУЛА(AC714),NOT(ЕФОРМУЛА(O714)),NOT(ЕФОРМУЛА(P714)),M714&lt;&gt;0,N714&lt;&gt;0,OR(YEAR(M714=#REF!),YEAR(M714=#REF!),YEAR(M714=#REF!)),OR(YEAR(N714=#REF!),YEAR(N714=#REF!),YEAR(N714=#REF!)),OR(AND(A714="20. Выдача займов по договору № 1 (в кэш-пул ПАО «Газпром»)",H714="КЭШ-ПУЛ"),AND(A714&lt;&gt;"20. Выдача займов по договору № 1 (в кэш-пул ПАО «Газпром»)",H714&lt;&gt;"КЭШ-ПУЛ")))</f>
        <v>#REF!</v>
      </c>
    </row>
    <row r="715" spans="1:30" ht="15" customHeight="1" x14ac:dyDescent="0.2">
      <c r="A715" s="8" t="s">
        <v>47</v>
      </c>
      <c r="B715" s="8"/>
      <c r="C715" s="2" t="s">
        <v>19</v>
      </c>
      <c r="D715" s="6" t="s">
        <v>0</v>
      </c>
      <c r="E715" s="7" t="s">
        <v>2</v>
      </c>
      <c r="F715" s="8" t="s">
        <v>25</v>
      </c>
      <c r="G715" s="8"/>
      <c r="H715" s="8"/>
      <c r="I715" s="8"/>
      <c r="J715" s="8">
        <v>3</v>
      </c>
      <c r="K715" s="8" t="s">
        <v>69</v>
      </c>
      <c r="L715" s="8" t="s">
        <v>27</v>
      </c>
      <c r="M715" s="9">
        <v>44211</v>
      </c>
      <c r="N715" s="9">
        <v>44225</v>
      </c>
      <c r="O715" s="20"/>
      <c r="P715" s="20">
        <v>24363367.300000001</v>
      </c>
      <c r="Q715" s="29"/>
      <c r="R715" s="29"/>
      <c r="S715" s="29"/>
      <c r="T715" s="29"/>
      <c r="U715" s="29"/>
      <c r="X715" s="22" t="e">
        <f>IF(B715="",VLOOKUP(A715,#REF!,2,FALSE),B715)</f>
        <v>#REF!</v>
      </c>
      <c r="Y715" s="22">
        <f t="shared" si="60"/>
        <v>1</v>
      </c>
      <c r="Z715" s="22">
        <f t="shared" si="61"/>
        <v>1</v>
      </c>
      <c r="AA715" s="22">
        <f t="shared" si="62"/>
        <v>2021</v>
      </c>
      <c r="AB715" s="22">
        <f t="shared" si="63"/>
        <v>2021</v>
      </c>
      <c r="AC715" s="22">
        <f t="shared" si="64"/>
        <v>2020</v>
      </c>
      <c r="AD715" s="25" t="e">
        <f>AND(ROUND(O715,2)=O715,ROUND(P715,2)=P715,OR(AND(O715&lt;&gt;0,L715="п"),AND(P715&lt;&gt;0,L715="ф")),ЕФОРМУЛА(X715),ЕФОРМУЛА(Y715),ЕФОРМУЛА(Z715),ЕФОРМУЛА(AA715),ЕФОРМУЛА(AB715),ЕФОРМУЛА(AC715),NOT(ЕФОРМУЛА(O715)),NOT(ЕФОРМУЛА(P715)),M715&lt;&gt;0,N715&lt;&gt;0,OR(YEAR(M715=#REF!),YEAR(M715=#REF!),YEAR(M715=#REF!)),OR(YEAR(N715=#REF!),YEAR(N715=#REF!),YEAR(N715=#REF!)),OR(AND(A715="20. Выдача займов по договору № 1 (в кэш-пул ПАО «Газпром»)",H715="КЭШ-ПУЛ"),AND(A715&lt;&gt;"20. Выдача займов по договору № 1 (в кэш-пул ПАО «Газпром»)",H715&lt;&gt;"КЭШ-ПУЛ")))</f>
        <v>#REF!</v>
      </c>
    </row>
    <row r="716" spans="1:30" ht="15" customHeight="1" x14ac:dyDescent="0.2">
      <c r="A716" s="8" t="s">
        <v>141</v>
      </c>
      <c r="B716" s="8"/>
      <c r="C716" s="2" t="s">
        <v>19</v>
      </c>
      <c r="D716" s="6" t="s">
        <v>0</v>
      </c>
      <c r="E716" s="7" t="s">
        <v>2</v>
      </c>
      <c r="F716" s="8"/>
      <c r="G716" s="8"/>
      <c r="H716" s="8"/>
      <c r="I716" s="8"/>
      <c r="J716" s="8">
        <v>3</v>
      </c>
      <c r="K716" s="8" t="s">
        <v>69</v>
      </c>
      <c r="L716" s="8" t="s">
        <v>27</v>
      </c>
      <c r="M716" s="9">
        <v>44211</v>
      </c>
      <c r="N716" s="9">
        <v>44225</v>
      </c>
      <c r="O716" s="20"/>
      <c r="P716" s="20">
        <v>97296494.640000001</v>
      </c>
      <c r="Q716" s="29"/>
      <c r="R716" s="29"/>
      <c r="S716" s="29"/>
      <c r="T716" s="29"/>
      <c r="U716" s="29"/>
      <c r="X716" s="22" t="e">
        <f>IF(B716="",VLOOKUP(A716,#REF!,2,FALSE),B716)</f>
        <v>#REF!</v>
      </c>
      <c r="Y716" s="22">
        <f t="shared" si="60"/>
        <v>1</v>
      </c>
      <c r="Z716" s="22">
        <f t="shared" si="61"/>
        <v>1</v>
      </c>
      <c r="AA716" s="22">
        <f t="shared" si="62"/>
        <v>2021</v>
      </c>
      <c r="AB716" s="22">
        <f t="shared" si="63"/>
        <v>2021</v>
      </c>
      <c r="AC716" s="22">
        <f t="shared" si="64"/>
        <v>2021</v>
      </c>
      <c r="AD716" s="25" t="e">
        <f>AND(ROUND(O716,2)=O716,ROUND(P716,2)=P716,OR(AND(O716&lt;&gt;0,L716="п"),AND(P716&lt;&gt;0,L716="ф")),ЕФОРМУЛА(X716),ЕФОРМУЛА(Y716),ЕФОРМУЛА(Z716),ЕФОРМУЛА(AA716),ЕФОРМУЛА(AB716),ЕФОРМУЛА(AC716),NOT(ЕФОРМУЛА(O716)),NOT(ЕФОРМУЛА(P716)),M716&lt;&gt;0,N716&lt;&gt;0,OR(YEAR(M716=#REF!),YEAR(M716=#REF!),YEAR(M716=#REF!)),OR(YEAR(N716=#REF!),YEAR(N716=#REF!),YEAR(N716=#REF!)),OR(AND(A716="20. Выдача займов по договору № 1 (в кэш-пул ПАО «Газпром»)",H716="КЭШ-ПУЛ"),AND(A716&lt;&gt;"20. Выдача займов по договору № 1 (в кэш-пул ПАО «Газпром»)",H716&lt;&gt;"КЭШ-ПУЛ")))</f>
        <v>#REF!</v>
      </c>
    </row>
    <row r="717" spans="1:30" ht="15" customHeight="1" x14ac:dyDescent="0.2">
      <c r="A717" s="8" t="s">
        <v>141</v>
      </c>
      <c r="B717" s="8"/>
      <c r="C717" s="2" t="s">
        <v>19</v>
      </c>
      <c r="D717" s="6" t="s">
        <v>0</v>
      </c>
      <c r="E717" s="7" t="s">
        <v>2</v>
      </c>
      <c r="F717" s="8" t="s">
        <v>25</v>
      </c>
      <c r="G717" s="8"/>
      <c r="H717" s="8"/>
      <c r="I717" s="8"/>
      <c r="J717" s="8">
        <v>3</v>
      </c>
      <c r="K717" s="8" t="s">
        <v>69</v>
      </c>
      <c r="L717" s="8" t="s">
        <v>27</v>
      </c>
      <c r="M717" s="9">
        <v>44211</v>
      </c>
      <c r="N717" s="9">
        <v>44225</v>
      </c>
      <c r="O717" s="20"/>
      <c r="P717" s="20">
        <v>108368636.58</v>
      </c>
      <c r="Q717" s="29"/>
      <c r="R717" s="29"/>
      <c r="S717" s="29"/>
      <c r="T717" s="29"/>
      <c r="U717" s="29"/>
      <c r="X717" s="22" t="e">
        <f>IF(B717="",VLOOKUP(A717,#REF!,2,FALSE),B717)</f>
        <v>#REF!</v>
      </c>
      <c r="Y717" s="22">
        <f t="shared" si="60"/>
        <v>1</v>
      </c>
      <c r="Z717" s="22">
        <f t="shared" si="61"/>
        <v>1</v>
      </c>
      <c r="AA717" s="22">
        <f t="shared" si="62"/>
        <v>2021</v>
      </c>
      <c r="AB717" s="22">
        <f t="shared" si="63"/>
        <v>2021</v>
      </c>
      <c r="AC717" s="22">
        <f t="shared" si="64"/>
        <v>2020</v>
      </c>
      <c r="AD717" s="25" t="e">
        <f>AND(ROUND(O717,2)=O717,ROUND(P717,2)=P717,OR(AND(O717&lt;&gt;0,L717="п"),AND(P717&lt;&gt;0,L717="ф")),ЕФОРМУЛА(X717),ЕФОРМУЛА(Y717),ЕФОРМУЛА(Z717),ЕФОРМУЛА(AA717),ЕФОРМУЛА(AB717),ЕФОРМУЛА(AC717),NOT(ЕФОРМУЛА(O717)),NOT(ЕФОРМУЛА(P717)),M717&lt;&gt;0,N717&lt;&gt;0,OR(YEAR(M717=#REF!),YEAR(M717=#REF!),YEAR(M717=#REF!)),OR(YEAR(N717=#REF!),YEAR(N717=#REF!),YEAR(N717=#REF!)),OR(AND(A717="20. Выдача займов по договору № 1 (в кэш-пул ПАО «Газпром»)",H717="КЭШ-ПУЛ"),AND(A717&lt;&gt;"20. Выдача займов по договору № 1 (в кэш-пул ПАО «Газпром»)",H717&lt;&gt;"КЭШ-ПУЛ")))</f>
        <v>#REF!</v>
      </c>
    </row>
    <row r="718" spans="1:30" ht="15" customHeight="1" x14ac:dyDescent="0.2">
      <c r="A718" s="8" t="s">
        <v>141</v>
      </c>
      <c r="B718" s="8"/>
      <c r="C718" s="2" t="s">
        <v>19</v>
      </c>
      <c r="D718" s="6" t="s">
        <v>0</v>
      </c>
      <c r="E718" s="7" t="s">
        <v>2</v>
      </c>
      <c r="F718" s="8"/>
      <c r="G718" s="8"/>
      <c r="H718" s="8"/>
      <c r="I718" s="8"/>
      <c r="J718" s="8">
        <v>3</v>
      </c>
      <c r="K718" s="8" t="s">
        <v>69</v>
      </c>
      <c r="L718" s="8" t="s">
        <v>27</v>
      </c>
      <c r="M718" s="9">
        <v>44211</v>
      </c>
      <c r="N718" s="9">
        <v>44231</v>
      </c>
      <c r="O718" s="20"/>
      <c r="P718" s="20">
        <v>3640240.66</v>
      </c>
      <c r="Q718" s="29"/>
      <c r="R718" s="29"/>
      <c r="S718" s="29"/>
      <c r="T718" s="29"/>
      <c r="U718" s="29"/>
      <c r="X718" s="22" t="e">
        <f>IF(B718="",VLOOKUP(A718,#REF!,2,FALSE),B718)</f>
        <v>#REF!</v>
      </c>
      <c r="Y718" s="22">
        <f t="shared" si="60"/>
        <v>1</v>
      </c>
      <c r="Z718" s="22">
        <f t="shared" si="61"/>
        <v>2</v>
      </c>
      <c r="AA718" s="22">
        <f t="shared" si="62"/>
        <v>2021</v>
      </c>
      <c r="AB718" s="22">
        <f t="shared" si="63"/>
        <v>2021</v>
      </c>
      <c r="AC718" s="22">
        <f t="shared" si="64"/>
        <v>2021</v>
      </c>
      <c r="AD718" s="25" t="e">
        <f>AND(ROUND(O718,2)=O718,ROUND(P718,2)=P718,OR(AND(O718&lt;&gt;0,L718="п"),AND(P718&lt;&gt;0,L718="ф")),ЕФОРМУЛА(X718),ЕФОРМУЛА(Y718),ЕФОРМУЛА(Z718),ЕФОРМУЛА(AA718),ЕФОРМУЛА(AB718),ЕФОРМУЛА(AC718),NOT(ЕФОРМУЛА(O718)),NOT(ЕФОРМУЛА(P718)),M718&lt;&gt;0,N718&lt;&gt;0,OR(YEAR(M718=#REF!),YEAR(M718=#REF!),YEAR(M718=#REF!)),OR(YEAR(N718=#REF!),YEAR(N718=#REF!),YEAR(N718=#REF!)),OR(AND(A718="20. Выдача займов по договору № 1 (в кэш-пул ПАО «Газпром»)",H718="КЭШ-ПУЛ"),AND(A718&lt;&gt;"20. Выдача займов по договору № 1 (в кэш-пул ПАО «Газпром»)",H718&lt;&gt;"КЭШ-ПУЛ")))</f>
        <v>#REF!</v>
      </c>
    </row>
    <row r="719" spans="1:30" ht="15" customHeight="1" x14ac:dyDescent="0.2">
      <c r="A719" s="8" t="s">
        <v>40</v>
      </c>
      <c r="B719" s="8"/>
      <c r="C719" s="2" t="s">
        <v>28</v>
      </c>
      <c r="D719" s="6" t="s">
        <v>0</v>
      </c>
      <c r="E719" s="7" t="s">
        <v>2</v>
      </c>
      <c r="F719" s="8"/>
      <c r="G719" s="8"/>
      <c r="H719" s="8"/>
      <c r="I719" s="8"/>
      <c r="J719" s="8"/>
      <c r="K719" s="8"/>
      <c r="L719" s="8" t="s">
        <v>27</v>
      </c>
      <c r="M719" s="9">
        <v>44197</v>
      </c>
      <c r="N719" s="9">
        <v>44197</v>
      </c>
      <c r="O719" s="19"/>
      <c r="P719" s="20">
        <v>9981314.9000000004</v>
      </c>
      <c r="Q719" s="12"/>
      <c r="R719" s="12"/>
      <c r="S719" s="12"/>
      <c r="T719" s="12"/>
      <c r="U719" s="12"/>
      <c r="X719" s="22" t="e">
        <f>IF(B719="",VLOOKUP(A719,#REF!,2,FALSE),B719)</f>
        <v>#REF!</v>
      </c>
      <c r="Y719" s="22">
        <f t="shared" si="60"/>
        <v>1</v>
      </c>
      <c r="Z719" s="22">
        <f t="shared" si="61"/>
        <v>1</v>
      </c>
      <c r="AA719" s="22">
        <f t="shared" si="62"/>
        <v>2021</v>
      </c>
      <c r="AB719" s="22">
        <f t="shared" si="63"/>
        <v>2021</v>
      </c>
      <c r="AC719" s="22">
        <f t="shared" si="64"/>
        <v>2021</v>
      </c>
      <c r="AD719" s="25" t="e">
        <f>AND(ROUND(O719,2)=O719,ROUND(P719,2)=P719,OR(AND(O719&lt;&gt;0,L719="п"),AND(P719&lt;&gt;0,L719="ф")),ЕФОРМУЛА(X719),ЕФОРМУЛА(Y719),ЕФОРМУЛА(Z719),ЕФОРМУЛА(AA719),ЕФОРМУЛА(AB719),ЕФОРМУЛА(AC719),NOT(ЕФОРМУЛА(O719)),NOT(ЕФОРМУЛА(P719)),M719&lt;&gt;0,N719&lt;&gt;0,OR(YEAR(M719=#REF!),YEAR(M719=#REF!),YEAR(M719=#REF!)),OR(YEAR(N719=#REF!),YEAR(N719=#REF!),YEAR(N719=#REF!)),OR(AND(A719="20. Выдача займов по договору № 1 (в кэш-пул ПАО «Газпром»)",H719="КЭШ-ПУЛ"),AND(A719&lt;&gt;"20. Выдача займов по договору № 1 (в кэш-пул ПАО «Газпром»)",H719&lt;&gt;"КЭШ-ПУЛ")))</f>
        <v>#REF!</v>
      </c>
    </row>
    <row r="720" spans="1:30" ht="15" customHeight="1" x14ac:dyDescent="0.2">
      <c r="A720" s="8" t="s">
        <v>141</v>
      </c>
      <c r="B720" s="8"/>
      <c r="C720" s="2" t="s">
        <v>28</v>
      </c>
      <c r="D720" s="6" t="s">
        <v>0</v>
      </c>
      <c r="E720" s="7" t="s">
        <v>2</v>
      </c>
      <c r="F720" s="8"/>
      <c r="G720" s="8"/>
      <c r="H720" s="8"/>
      <c r="I720" s="8"/>
      <c r="J720" s="8"/>
      <c r="K720" s="8"/>
      <c r="L720" s="8" t="s">
        <v>27</v>
      </c>
      <c r="M720" s="9">
        <v>44197</v>
      </c>
      <c r="N720" s="9">
        <v>44197</v>
      </c>
      <c r="O720" s="19"/>
      <c r="P720" s="20">
        <v>323833625.60000002</v>
      </c>
      <c r="Q720" s="12"/>
      <c r="R720" s="12"/>
      <c r="S720" s="12"/>
      <c r="T720" s="12"/>
      <c r="U720" s="12"/>
      <c r="X720" s="22" t="e">
        <f>IF(B720="",VLOOKUP(A720,#REF!,2,FALSE),B720)</f>
        <v>#REF!</v>
      </c>
      <c r="Y720" s="22">
        <f t="shared" si="60"/>
        <v>1</v>
      </c>
      <c r="Z720" s="22">
        <f t="shared" si="61"/>
        <v>1</v>
      </c>
      <c r="AA720" s="22">
        <f t="shared" si="62"/>
        <v>2021</v>
      </c>
      <c r="AB720" s="22">
        <f t="shared" si="63"/>
        <v>2021</v>
      </c>
      <c r="AC720" s="22">
        <f t="shared" si="64"/>
        <v>2021</v>
      </c>
      <c r="AD720" s="25" t="e">
        <f>AND(ROUND(O720,2)=O720,ROUND(P720,2)=P720,OR(AND(O720&lt;&gt;0,L720="п"),AND(P720&lt;&gt;0,L720="ф")),ЕФОРМУЛА(X720),ЕФОРМУЛА(Y720),ЕФОРМУЛА(Z720),ЕФОРМУЛА(AA720),ЕФОРМУЛА(AB720),ЕФОРМУЛА(AC720),NOT(ЕФОРМУЛА(O720)),NOT(ЕФОРМУЛА(P720)),M720&lt;&gt;0,N720&lt;&gt;0,OR(YEAR(M720=#REF!),YEAR(M720=#REF!),YEAR(M720=#REF!)),OR(YEAR(N720=#REF!),YEAR(N720=#REF!),YEAR(N720=#REF!)),OR(AND(A720="20. Выдача займов по договору № 1 (в кэш-пул ПАО «Газпром»)",H720="КЭШ-ПУЛ"),AND(A720&lt;&gt;"20. Выдача займов по договору № 1 (в кэш-пул ПАО «Газпром»)",H720&lt;&gt;"КЭШ-ПУЛ")))</f>
        <v>#REF!</v>
      </c>
    </row>
    <row r="721" spans="1:30" ht="15" customHeight="1" x14ac:dyDescent="0.2">
      <c r="A721" s="8" t="s">
        <v>59</v>
      </c>
      <c r="B721" s="8"/>
      <c r="C721" s="2" t="s">
        <v>28</v>
      </c>
      <c r="D721" s="6" t="s">
        <v>0</v>
      </c>
      <c r="E721" s="7" t="s">
        <v>2</v>
      </c>
      <c r="F721" s="8"/>
      <c r="G721" s="8"/>
      <c r="H721" s="8"/>
      <c r="I721" s="8"/>
      <c r="J721" s="8"/>
      <c r="K721" s="8"/>
      <c r="L721" s="8" t="s">
        <v>27</v>
      </c>
      <c r="M721" s="9">
        <v>44197</v>
      </c>
      <c r="N721" s="9">
        <v>44197</v>
      </c>
      <c r="O721" s="20"/>
      <c r="P721" s="20">
        <v>280787730</v>
      </c>
      <c r="Q721" s="12"/>
      <c r="R721" s="12"/>
      <c r="S721" s="12"/>
      <c r="T721" s="12"/>
      <c r="U721" s="12"/>
      <c r="X721" s="22" t="e">
        <f>IF(B721="",VLOOKUP(A721,#REF!,2,FALSE),B721)</f>
        <v>#REF!</v>
      </c>
      <c r="Y721" s="22">
        <f t="shared" si="60"/>
        <v>1</v>
      </c>
      <c r="Z721" s="22">
        <f t="shared" si="61"/>
        <v>1</v>
      </c>
      <c r="AA721" s="22">
        <f t="shared" si="62"/>
        <v>2021</v>
      </c>
      <c r="AB721" s="22">
        <f t="shared" si="63"/>
        <v>2021</v>
      </c>
      <c r="AC721" s="22">
        <f t="shared" si="64"/>
        <v>2021</v>
      </c>
      <c r="AD721" s="25" t="e">
        <f>AND(ROUND(O721,2)=O721,ROUND(P721,2)=P721,OR(AND(O721&lt;&gt;0,L721="п"),AND(P721&lt;&gt;0,L721="ф")),ЕФОРМУЛА(X721),ЕФОРМУЛА(Y721),ЕФОРМУЛА(Z721),ЕФОРМУЛА(AA721),ЕФОРМУЛА(AB721),ЕФОРМУЛА(AC721),NOT(ЕФОРМУЛА(O721)),NOT(ЕФОРМУЛА(P721)),M721&lt;&gt;0,N721&lt;&gt;0,OR(YEAR(M721=#REF!),YEAR(M721=#REF!),YEAR(M721=#REF!)),OR(YEAR(N721=#REF!),YEAR(N721=#REF!),YEAR(N721=#REF!)),OR(AND(A721="20. Выдача займов по договору № 1 (в кэш-пул ПАО «Газпром»)",H721="КЭШ-ПУЛ"),AND(A721&lt;&gt;"20. Выдача займов по договору № 1 (в кэш-пул ПАО «Газпром»)",H721&lt;&gt;"КЭШ-ПУЛ")))</f>
        <v>#REF!</v>
      </c>
    </row>
    <row r="722" spans="1:30" ht="15" customHeight="1" x14ac:dyDescent="0.2">
      <c r="A722" s="8" t="s">
        <v>60</v>
      </c>
      <c r="B722" s="8"/>
      <c r="C722" s="2" t="s">
        <v>28</v>
      </c>
      <c r="D722" s="6" t="s">
        <v>0</v>
      </c>
      <c r="E722" s="7" t="s">
        <v>2</v>
      </c>
      <c r="F722" s="8"/>
      <c r="G722" s="8"/>
      <c r="H722" s="8"/>
      <c r="I722" s="8"/>
      <c r="J722" s="8"/>
      <c r="K722" s="8"/>
      <c r="L722" s="8" t="s">
        <v>27</v>
      </c>
      <c r="M722" s="9">
        <v>44197</v>
      </c>
      <c r="N722" s="9">
        <v>44197</v>
      </c>
      <c r="O722" s="20"/>
      <c r="P722" s="20">
        <v>2288533.5</v>
      </c>
      <c r="Q722" s="12"/>
      <c r="R722" s="12"/>
      <c r="S722" s="12"/>
      <c r="T722" s="12"/>
      <c r="U722" s="12"/>
      <c r="X722" s="22" t="e">
        <f>IF(B722="",VLOOKUP(A722,#REF!,2,FALSE),B722)</f>
        <v>#REF!</v>
      </c>
      <c r="Y722" s="22">
        <f t="shared" si="60"/>
        <v>1</v>
      </c>
      <c r="Z722" s="22">
        <f t="shared" si="61"/>
        <v>1</v>
      </c>
      <c r="AA722" s="22">
        <f t="shared" si="62"/>
        <v>2021</v>
      </c>
      <c r="AB722" s="22">
        <f t="shared" si="63"/>
        <v>2021</v>
      </c>
      <c r="AC722" s="22">
        <f t="shared" si="64"/>
        <v>2021</v>
      </c>
      <c r="AD722" s="25" t="e">
        <f>AND(ROUND(O722,2)=O722,ROUND(P722,2)=P722,OR(AND(O722&lt;&gt;0,L722="п"),AND(P722&lt;&gt;0,L722="ф")),ЕФОРМУЛА(X722),ЕФОРМУЛА(Y722),ЕФОРМУЛА(Z722),ЕФОРМУЛА(AA722),ЕФОРМУЛА(AB722),ЕФОРМУЛА(AC722),NOT(ЕФОРМУЛА(O722)),NOT(ЕФОРМУЛА(P722)),M722&lt;&gt;0,N722&lt;&gt;0,OR(YEAR(M722=#REF!),YEAR(M722=#REF!),YEAR(M722=#REF!)),OR(YEAR(N722=#REF!),YEAR(N722=#REF!),YEAR(N722=#REF!)),OR(AND(A722="20. Выдача займов по договору № 1 (в кэш-пул ПАО «Газпром»)",H722="КЭШ-ПУЛ"),AND(A722&lt;&gt;"20. Выдача займов по договору № 1 (в кэш-пул ПАО «Газпром»)",H722&lt;&gt;"КЭШ-ПУЛ")))</f>
        <v>#REF!</v>
      </c>
    </row>
    <row r="723" spans="1:30" ht="15" customHeight="1" x14ac:dyDescent="0.2">
      <c r="A723" s="8" t="s">
        <v>15</v>
      </c>
      <c r="B723" s="8"/>
      <c r="C723" s="2" t="s">
        <v>28</v>
      </c>
      <c r="D723" s="6" t="s">
        <v>0</v>
      </c>
      <c r="E723" s="7" t="s">
        <v>2</v>
      </c>
      <c r="F723" s="8"/>
      <c r="G723" s="8"/>
      <c r="H723" s="8"/>
      <c r="I723" s="8"/>
      <c r="J723" s="8"/>
      <c r="K723" s="8"/>
      <c r="L723" s="8" t="s">
        <v>27</v>
      </c>
      <c r="M723" s="9">
        <v>44197</v>
      </c>
      <c r="N723" s="9">
        <v>44197</v>
      </c>
      <c r="O723" s="20"/>
      <c r="P723" s="20">
        <v>1212303.1100000001</v>
      </c>
      <c r="Q723" s="12"/>
      <c r="R723" s="12"/>
      <c r="S723" s="12"/>
      <c r="T723" s="12"/>
      <c r="U723" s="12"/>
      <c r="X723" s="22" t="e">
        <f>IF(B723="",VLOOKUP(A723,#REF!,2,FALSE),B723)</f>
        <v>#REF!</v>
      </c>
      <c r="Y723" s="22">
        <f t="shared" si="60"/>
        <v>1</v>
      </c>
      <c r="Z723" s="22">
        <f t="shared" si="61"/>
        <v>1</v>
      </c>
      <c r="AA723" s="22">
        <f t="shared" si="62"/>
        <v>2021</v>
      </c>
      <c r="AB723" s="22">
        <f t="shared" si="63"/>
        <v>2021</v>
      </c>
      <c r="AC723" s="22">
        <f t="shared" si="64"/>
        <v>2021</v>
      </c>
      <c r="AD723" s="25" t="e">
        <f>AND(ROUND(O723,2)=O723,ROUND(P723,2)=P723,OR(AND(O723&lt;&gt;0,L723="п"),AND(P723&lt;&gt;0,L723="ф")),ЕФОРМУЛА(X723),ЕФОРМУЛА(Y723),ЕФОРМУЛА(Z723),ЕФОРМУЛА(AA723),ЕФОРМУЛА(AB723),ЕФОРМУЛА(AC723),NOT(ЕФОРМУЛА(O723)),NOT(ЕФОРМУЛА(P723)),M723&lt;&gt;0,N723&lt;&gt;0,OR(YEAR(M723=#REF!),YEAR(M723=#REF!),YEAR(M723=#REF!)),OR(YEAR(N723=#REF!),YEAR(N723=#REF!),YEAR(N723=#REF!)),OR(AND(A723="20. Выдача займов по договору № 1 (в кэш-пул ПАО «Газпром»)",H723="КЭШ-ПУЛ"),AND(A723&lt;&gt;"20. Выдача займов по договору № 1 (в кэш-пул ПАО «Газпром»)",H723&lt;&gt;"КЭШ-ПУЛ")))</f>
        <v>#REF!</v>
      </c>
    </row>
    <row r="724" spans="1:30" ht="15" customHeight="1" x14ac:dyDescent="0.2">
      <c r="A724" s="8" t="s">
        <v>16</v>
      </c>
      <c r="B724" s="8"/>
      <c r="C724" s="2" t="s">
        <v>28</v>
      </c>
      <c r="D724" s="6" t="s">
        <v>0</v>
      </c>
      <c r="E724" s="7" t="s">
        <v>2</v>
      </c>
      <c r="F724" s="8"/>
      <c r="G724" s="8"/>
      <c r="H724" s="8"/>
      <c r="I724" s="8"/>
      <c r="J724" s="8"/>
      <c r="K724" s="8"/>
      <c r="L724" s="8" t="s">
        <v>27</v>
      </c>
      <c r="M724" s="9">
        <v>44197</v>
      </c>
      <c r="N724" s="9">
        <v>44197</v>
      </c>
      <c r="O724" s="19"/>
      <c r="P724" s="20">
        <v>447083838.47000003</v>
      </c>
      <c r="Q724" s="12"/>
      <c r="R724" s="12"/>
      <c r="S724" s="12"/>
      <c r="T724" s="12"/>
      <c r="U724" s="12"/>
      <c r="X724" s="22" t="e">
        <f>IF(B724="",VLOOKUP(A724,#REF!,2,FALSE),B724)</f>
        <v>#REF!</v>
      </c>
      <c r="Y724" s="22">
        <f t="shared" si="60"/>
        <v>1</v>
      </c>
      <c r="Z724" s="22">
        <f t="shared" si="61"/>
        <v>1</v>
      </c>
      <c r="AA724" s="22">
        <f t="shared" si="62"/>
        <v>2021</v>
      </c>
      <c r="AB724" s="22">
        <f t="shared" si="63"/>
        <v>2021</v>
      </c>
      <c r="AC724" s="22">
        <f t="shared" si="64"/>
        <v>2021</v>
      </c>
      <c r="AD724" s="25" t="e">
        <f>AND(ROUND(O724,2)=O724,ROUND(P724,2)=P724,OR(AND(O724&lt;&gt;0,L724="п"),AND(P724&lt;&gt;0,L724="ф")),ЕФОРМУЛА(X724),ЕФОРМУЛА(Y724),ЕФОРМУЛА(Z724),ЕФОРМУЛА(AA724),ЕФОРМУЛА(AB724),ЕФОРМУЛА(AC724),NOT(ЕФОРМУЛА(O724)),NOT(ЕФОРМУЛА(P724)),M724&lt;&gt;0,N724&lt;&gt;0,OR(YEAR(M724=#REF!),YEAR(M724=#REF!),YEAR(M724=#REF!)),OR(YEAR(N724=#REF!),YEAR(N724=#REF!),YEAR(N724=#REF!)),OR(AND(A724="20. Выдача займов по договору № 1 (в кэш-пул ПАО «Газпром»)",H724="КЭШ-ПУЛ"),AND(A724&lt;&gt;"20. Выдача займов по договору № 1 (в кэш-пул ПАО «Газпром»)",H724&lt;&gt;"КЭШ-ПУЛ")))</f>
        <v>#REF!</v>
      </c>
    </row>
    <row r="725" spans="1:30" ht="15" customHeight="1" x14ac:dyDescent="0.2">
      <c r="A725" s="8" t="s">
        <v>17</v>
      </c>
      <c r="B725" s="8"/>
      <c r="C725" s="2" t="s">
        <v>28</v>
      </c>
      <c r="D725" s="6" t="s">
        <v>0</v>
      </c>
      <c r="E725" s="7" t="s">
        <v>2</v>
      </c>
      <c r="F725" s="8"/>
      <c r="G725" s="8"/>
      <c r="H725" s="8"/>
      <c r="I725" s="8"/>
      <c r="J725" s="8"/>
      <c r="K725" s="8"/>
      <c r="L725" s="8" t="s">
        <v>27</v>
      </c>
      <c r="M725" s="9">
        <v>44197</v>
      </c>
      <c r="N725" s="9">
        <v>44197</v>
      </c>
      <c r="O725" s="19"/>
      <c r="P725" s="20">
        <v>56819041.719999999</v>
      </c>
      <c r="Q725" s="12"/>
      <c r="R725" s="12"/>
      <c r="S725" s="12"/>
      <c r="T725" s="12"/>
      <c r="U725" s="12"/>
      <c r="X725" s="22" t="e">
        <f>IF(B725="",VLOOKUP(A725,#REF!,2,FALSE),B725)</f>
        <v>#REF!</v>
      </c>
      <c r="Y725" s="22">
        <f t="shared" si="60"/>
        <v>1</v>
      </c>
      <c r="Z725" s="22">
        <f t="shared" si="61"/>
        <v>1</v>
      </c>
      <c r="AA725" s="22">
        <f t="shared" si="62"/>
        <v>2021</v>
      </c>
      <c r="AB725" s="22">
        <f t="shared" si="63"/>
        <v>2021</v>
      </c>
      <c r="AC725" s="22">
        <f t="shared" si="64"/>
        <v>2021</v>
      </c>
      <c r="AD725" s="25" t="e">
        <f>AND(ROUND(O725,2)=O725,ROUND(P725,2)=P725,OR(AND(O725&lt;&gt;0,L725="п"),AND(P725&lt;&gt;0,L725="ф")),ЕФОРМУЛА(X725),ЕФОРМУЛА(Y725),ЕФОРМУЛА(Z725),ЕФОРМУЛА(AA725),ЕФОРМУЛА(AB725),ЕФОРМУЛА(AC725),NOT(ЕФОРМУЛА(O725)),NOT(ЕФОРМУЛА(P725)),M725&lt;&gt;0,N725&lt;&gt;0,OR(YEAR(M725=#REF!),YEAR(M725=#REF!),YEAR(M725=#REF!)),OR(YEAR(N725=#REF!),YEAR(N725=#REF!),YEAR(N725=#REF!)),OR(AND(A725="20. Выдача займов по договору № 1 (в кэш-пул ПАО «Газпром»)",H725="КЭШ-ПУЛ"),AND(A725&lt;&gt;"20. Выдача займов по договору № 1 (в кэш-пул ПАО «Газпром»)",H725&lt;&gt;"КЭШ-ПУЛ")))</f>
        <v>#REF!</v>
      </c>
    </row>
    <row r="726" spans="1:30" ht="15" customHeight="1" x14ac:dyDescent="0.2">
      <c r="A726" s="8" t="s">
        <v>142</v>
      </c>
      <c r="B726" s="8"/>
      <c r="C726" s="2" t="s">
        <v>28</v>
      </c>
      <c r="D726" s="6" t="s">
        <v>0</v>
      </c>
      <c r="E726" s="7" t="s">
        <v>2</v>
      </c>
      <c r="F726" s="8"/>
      <c r="G726" s="8"/>
      <c r="H726" s="8"/>
      <c r="I726" s="8"/>
      <c r="J726" s="8"/>
      <c r="K726" s="8"/>
      <c r="L726" s="8" t="s">
        <v>27</v>
      </c>
      <c r="M726" s="9">
        <v>44197</v>
      </c>
      <c r="N726" s="9">
        <v>44197</v>
      </c>
      <c r="O726" s="19"/>
      <c r="P726" s="20">
        <v>78566789.739999995</v>
      </c>
      <c r="X726" s="22" t="e">
        <f>IF(B726="",VLOOKUP(A726,#REF!,2,FALSE),B726)</f>
        <v>#REF!</v>
      </c>
      <c r="Y726" s="22">
        <f t="shared" si="60"/>
        <v>1</v>
      </c>
      <c r="Z726" s="22">
        <f t="shared" si="61"/>
        <v>1</v>
      </c>
      <c r="AA726" s="22">
        <f t="shared" si="62"/>
        <v>2021</v>
      </c>
      <c r="AB726" s="22">
        <f t="shared" si="63"/>
        <v>2021</v>
      </c>
      <c r="AC726" s="22">
        <f t="shared" si="64"/>
        <v>2021</v>
      </c>
      <c r="AD726" s="25" t="e">
        <f>AND(ROUND(O726,2)=O726,ROUND(P726,2)=P726,OR(AND(O726&lt;&gt;0,L726="п"),AND(P726&lt;&gt;0,L726="ф")),ЕФОРМУЛА(X726),ЕФОРМУЛА(Y726),ЕФОРМУЛА(Z726),ЕФОРМУЛА(AA726),ЕФОРМУЛА(AB726),ЕФОРМУЛА(AC726),NOT(ЕФОРМУЛА(O726)),NOT(ЕФОРМУЛА(P726)),M726&lt;&gt;0,N726&lt;&gt;0,OR(YEAR(M726=#REF!),YEAR(M726=#REF!),YEAR(M726=#REF!)),OR(YEAR(N726=#REF!),YEAR(N726=#REF!),YEAR(N726=#REF!)),OR(AND(A726="20. Выдача займов по договору № 1 (в кэш-пул ПАО «Газпром»)",H726="КЭШ-ПУЛ"),AND(A726&lt;&gt;"20. Выдача займов по договору № 1 (в кэш-пул ПАО «Газпром»)",H726&lt;&gt;"КЭШ-ПУЛ")))</f>
        <v>#REF!</v>
      </c>
    </row>
    <row r="727" spans="1:30" ht="15" customHeight="1" x14ac:dyDescent="0.2">
      <c r="A727" s="8" t="s">
        <v>42</v>
      </c>
      <c r="B727" s="8"/>
      <c r="C727" s="2" t="s">
        <v>28</v>
      </c>
      <c r="D727" s="6" t="s">
        <v>0</v>
      </c>
      <c r="E727" s="7" t="s">
        <v>2</v>
      </c>
      <c r="F727" s="8"/>
      <c r="G727" s="8"/>
      <c r="H727" s="8"/>
      <c r="I727" s="8"/>
      <c r="J727" s="8"/>
      <c r="K727" s="8"/>
      <c r="L727" s="8" t="s">
        <v>27</v>
      </c>
      <c r="M727" s="9">
        <v>44197</v>
      </c>
      <c r="N727" s="9">
        <v>44197</v>
      </c>
      <c r="O727" s="19"/>
      <c r="P727" s="20">
        <v>26724432.59</v>
      </c>
      <c r="X727" s="22" t="e">
        <f>IF(B727="",VLOOKUP(A727,#REF!,2,FALSE),B727)</f>
        <v>#REF!</v>
      </c>
      <c r="Y727" s="22">
        <f t="shared" si="60"/>
        <v>1</v>
      </c>
      <c r="Z727" s="22">
        <f t="shared" si="61"/>
        <v>1</v>
      </c>
      <c r="AA727" s="22">
        <f t="shared" si="62"/>
        <v>2021</v>
      </c>
      <c r="AB727" s="22">
        <f t="shared" si="63"/>
        <v>2021</v>
      </c>
      <c r="AC727" s="22">
        <f t="shared" si="64"/>
        <v>2021</v>
      </c>
      <c r="AD727" s="25" t="e">
        <f>AND(ROUND(O727,2)=O727,ROUND(P727,2)=P727,OR(AND(O727&lt;&gt;0,L727="п"),AND(P727&lt;&gt;0,L727="ф")),ЕФОРМУЛА(X727),ЕФОРМУЛА(Y727),ЕФОРМУЛА(Z727),ЕФОРМУЛА(AA727),ЕФОРМУЛА(AB727),ЕФОРМУЛА(AC727),NOT(ЕФОРМУЛА(O727)),NOT(ЕФОРМУЛА(P727)),M727&lt;&gt;0,N727&lt;&gt;0,OR(YEAR(M727=#REF!),YEAR(M727=#REF!),YEAR(M727=#REF!)),OR(YEAR(N727=#REF!),YEAR(N727=#REF!),YEAR(N727=#REF!)),OR(AND(A727="20. Выдача займов по договору № 1 (в кэш-пул ПАО «Газпром»)",H727="КЭШ-ПУЛ"),AND(A727&lt;&gt;"20. Выдача займов по договору № 1 (в кэш-пул ПАО «Газпром»)",H727&lt;&gt;"КЭШ-ПУЛ")))</f>
        <v>#REF!</v>
      </c>
    </row>
    <row r="728" spans="1:30" ht="12.75" customHeight="1" x14ac:dyDescent="0.2">
      <c r="A728" s="8" t="s">
        <v>41</v>
      </c>
      <c r="B728" s="8"/>
      <c r="C728" s="2" t="s">
        <v>28</v>
      </c>
      <c r="D728" s="6" t="s">
        <v>0</v>
      </c>
      <c r="E728" s="7" t="s">
        <v>2</v>
      </c>
      <c r="F728" s="8"/>
      <c r="G728" s="8"/>
      <c r="H728" s="8"/>
      <c r="I728" s="8"/>
      <c r="J728" s="8"/>
      <c r="K728" s="8"/>
      <c r="L728" s="8" t="s">
        <v>27</v>
      </c>
      <c r="M728" s="9">
        <v>44197</v>
      </c>
      <c r="N728" s="9">
        <v>44197</v>
      </c>
      <c r="O728" s="19"/>
      <c r="P728" s="20">
        <v>44054070.259999998</v>
      </c>
      <c r="X728" s="22" t="e">
        <f>IF(B728="",VLOOKUP(A728,#REF!,2,FALSE),B728)</f>
        <v>#REF!</v>
      </c>
      <c r="Y728" s="22">
        <f t="shared" si="60"/>
        <v>1</v>
      </c>
      <c r="Z728" s="22">
        <f t="shared" si="61"/>
        <v>1</v>
      </c>
      <c r="AA728" s="22">
        <f t="shared" si="62"/>
        <v>2021</v>
      </c>
      <c r="AB728" s="22">
        <f t="shared" si="63"/>
        <v>2021</v>
      </c>
      <c r="AC728" s="22">
        <f t="shared" si="64"/>
        <v>2021</v>
      </c>
      <c r="AD728" s="25" t="e">
        <f>AND(ROUND(O728,2)=O728,ROUND(P728,2)=P728,OR(AND(O728&lt;&gt;0,L728="п"),AND(P728&lt;&gt;0,L728="ф")),ЕФОРМУЛА(X728),ЕФОРМУЛА(Y728),ЕФОРМУЛА(Z728),ЕФОРМУЛА(AA728),ЕФОРМУЛА(AB728),ЕФОРМУЛА(AC728),NOT(ЕФОРМУЛА(O728)),NOT(ЕФОРМУЛА(P728)),M728&lt;&gt;0,N728&lt;&gt;0,OR(YEAR(M728=#REF!),YEAR(M728=#REF!),YEAR(M728=#REF!)),OR(YEAR(N728=#REF!),YEAR(N728=#REF!),YEAR(N728=#REF!)),OR(AND(A728="20. Выдача займов по договору № 1 (в кэш-пул ПАО «Газпром»)",H728="КЭШ-ПУЛ"),AND(A728&lt;&gt;"20. Выдача займов по договору № 1 (в кэш-пул ПАО «Газпром»)",H728&lt;&gt;"КЭШ-ПУЛ")))</f>
        <v>#REF!</v>
      </c>
    </row>
    <row r="729" spans="1:30" ht="15.75" customHeight="1" x14ac:dyDescent="0.2">
      <c r="A729" s="8" t="s">
        <v>44</v>
      </c>
      <c r="B729" s="8"/>
      <c r="C729" s="2" t="s">
        <v>28</v>
      </c>
      <c r="D729" s="6" t="s">
        <v>0</v>
      </c>
      <c r="E729" s="7" t="s">
        <v>2</v>
      </c>
      <c r="F729" s="8"/>
      <c r="G729" s="8"/>
      <c r="H729" s="8"/>
      <c r="I729" s="8"/>
      <c r="J729" s="8"/>
      <c r="K729" s="8"/>
      <c r="L729" s="8" t="s">
        <v>27</v>
      </c>
      <c r="M729" s="9">
        <v>44197</v>
      </c>
      <c r="N729" s="9">
        <v>44197</v>
      </c>
      <c r="O729" s="19"/>
      <c r="P729" s="20">
        <v>565965</v>
      </c>
      <c r="Q729" s="12"/>
      <c r="R729" s="12"/>
      <c r="S729" s="12"/>
      <c r="T729" s="12"/>
      <c r="U729" s="12"/>
      <c r="X729" s="22" t="e">
        <f>IF(B729="",VLOOKUP(A729,#REF!,2,FALSE),B729)</f>
        <v>#REF!</v>
      </c>
      <c r="Y729" s="22">
        <f t="shared" si="60"/>
        <v>1</v>
      </c>
      <c r="Z729" s="22">
        <f t="shared" si="61"/>
        <v>1</v>
      </c>
      <c r="AA729" s="22">
        <f t="shared" si="62"/>
        <v>2021</v>
      </c>
      <c r="AB729" s="22">
        <f t="shared" si="63"/>
        <v>2021</v>
      </c>
      <c r="AC729" s="22">
        <f t="shared" si="64"/>
        <v>2021</v>
      </c>
      <c r="AD729" s="25" t="e">
        <f>AND(ROUND(O729,2)=O729,ROUND(P729,2)=P729,OR(AND(O729&lt;&gt;0,L729="п"),AND(P729&lt;&gt;0,L729="ф")),ЕФОРМУЛА(X729),ЕФОРМУЛА(Y729),ЕФОРМУЛА(Z729),ЕФОРМУЛА(AA729),ЕФОРМУЛА(AB729),ЕФОРМУЛА(AC729),NOT(ЕФОРМУЛА(O729)),NOT(ЕФОРМУЛА(P729)),M729&lt;&gt;0,N729&lt;&gt;0,OR(YEAR(M729=#REF!),YEAR(M729=#REF!),YEAR(M729=#REF!)),OR(YEAR(N729=#REF!),YEAR(N729=#REF!),YEAR(N729=#REF!)),OR(AND(A729="20. Выдача займов по договору № 1 (в кэш-пул ПАО «Газпром»)",H729="КЭШ-ПУЛ"),AND(A729&lt;&gt;"20. Выдача займов по договору № 1 (в кэш-пул ПАО «Газпром»)",H729&lt;&gt;"КЭШ-ПУЛ")))</f>
        <v>#REF!</v>
      </c>
    </row>
    <row r="730" spans="1:30" ht="15" customHeight="1" x14ac:dyDescent="0.2">
      <c r="A730" s="8" t="s">
        <v>45</v>
      </c>
      <c r="B730" s="8"/>
      <c r="C730" s="2" t="s">
        <v>28</v>
      </c>
      <c r="D730" s="6" t="s">
        <v>0</v>
      </c>
      <c r="E730" s="7" t="s">
        <v>2</v>
      </c>
      <c r="F730" s="8"/>
      <c r="G730" s="8"/>
      <c r="H730" s="8"/>
      <c r="I730" s="8"/>
      <c r="J730" s="8"/>
      <c r="K730" s="8"/>
      <c r="L730" s="8" t="s">
        <v>27</v>
      </c>
      <c r="M730" s="9">
        <v>44197</v>
      </c>
      <c r="N730" s="9">
        <v>44197</v>
      </c>
      <c r="O730" s="19"/>
      <c r="P730" s="20">
        <v>2526684.9</v>
      </c>
      <c r="Q730" s="12"/>
      <c r="R730" s="12"/>
      <c r="S730" s="12"/>
      <c r="T730" s="12"/>
      <c r="U730" s="12"/>
      <c r="X730" s="22" t="e">
        <f>IF(B730="",VLOOKUP(A730,#REF!,2,FALSE),B730)</f>
        <v>#REF!</v>
      </c>
      <c r="Y730" s="22">
        <f t="shared" si="60"/>
        <v>1</v>
      </c>
      <c r="Z730" s="22">
        <f t="shared" si="61"/>
        <v>1</v>
      </c>
      <c r="AA730" s="22">
        <f t="shared" si="62"/>
        <v>2021</v>
      </c>
      <c r="AB730" s="22">
        <f t="shared" si="63"/>
        <v>2021</v>
      </c>
      <c r="AC730" s="22">
        <f t="shared" si="64"/>
        <v>2021</v>
      </c>
      <c r="AD730" s="25" t="e">
        <f>AND(ROUND(O730,2)=O730,ROUND(P730,2)=P730,OR(AND(O730&lt;&gt;0,L730="п"),AND(P730&lt;&gt;0,L730="ф")),ЕФОРМУЛА(X730),ЕФОРМУЛА(Y730),ЕФОРМУЛА(Z730),ЕФОРМУЛА(AA730),ЕФОРМУЛА(AB730),ЕФОРМУЛА(AC730),NOT(ЕФОРМУЛА(O730)),NOT(ЕФОРМУЛА(P730)),M730&lt;&gt;0,N730&lt;&gt;0,OR(YEAR(M730=#REF!),YEAR(M730=#REF!),YEAR(M730=#REF!)),OR(YEAR(N730=#REF!),YEAR(N730=#REF!),YEAR(N730=#REF!)),OR(AND(A730="20. Выдача займов по договору № 1 (в кэш-пул ПАО «Газпром»)",H730="КЭШ-ПУЛ"),AND(A730&lt;&gt;"20. Выдача займов по договору № 1 (в кэш-пул ПАО «Газпром»)",H730&lt;&gt;"КЭШ-ПУЛ")))</f>
        <v>#REF!</v>
      </c>
    </row>
    <row r="731" spans="1:30" ht="15" customHeight="1" x14ac:dyDescent="0.2">
      <c r="A731" s="8" t="s">
        <v>8</v>
      </c>
      <c r="B731" s="8"/>
      <c r="C731" s="2" t="s">
        <v>28</v>
      </c>
      <c r="D731" s="6" t="s">
        <v>0</v>
      </c>
      <c r="E731" s="7" t="s">
        <v>2</v>
      </c>
      <c r="F731" s="8"/>
      <c r="G731" s="8"/>
      <c r="H731" s="8"/>
      <c r="I731" s="8"/>
      <c r="J731" s="8"/>
      <c r="K731" s="8"/>
      <c r="L731" s="8" t="s">
        <v>27</v>
      </c>
      <c r="M731" s="9">
        <v>44197</v>
      </c>
      <c r="N731" s="9">
        <v>44197</v>
      </c>
      <c r="O731" s="19"/>
      <c r="P731" s="20">
        <v>1423347.84</v>
      </c>
      <c r="Q731" s="12"/>
      <c r="R731" s="12"/>
      <c r="S731" s="12"/>
      <c r="T731" s="12"/>
      <c r="U731" s="12"/>
      <c r="X731" s="22" t="e">
        <f>IF(B731="",VLOOKUP(A731,#REF!,2,FALSE),B731)</f>
        <v>#REF!</v>
      </c>
      <c r="Y731" s="22">
        <f t="shared" si="60"/>
        <v>1</v>
      </c>
      <c r="Z731" s="22">
        <f t="shared" si="61"/>
        <v>1</v>
      </c>
      <c r="AA731" s="22">
        <f t="shared" si="62"/>
        <v>2021</v>
      </c>
      <c r="AB731" s="22">
        <f t="shared" si="63"/>
        <v>2021</v>
      </c>
      <c r="AC731" s="22">
        <f t="shared" si="64"/>
        <v>2021</v>
      </c>
      <c r="AD731" s="25" t="e">
        <f>AND(ROUND(O731,2)=O731,ROUND(P731,2)=P731,OR(AND(O731&lt;&gt;0,L731="п"),AND(P731&lt;&gt;0,L731="ф")),ЕФОРМУЛА(X731),ЕФОРМУЛА(Y731),ЕФОРМУЛА(Z731),ЕФОРМУЛА(AA731),ЕФОРМУЛА(AB731),ЕФОРМУЛА(AC731),NOT(ЕФОРМУЛА(O731)),NOT(ЕФОРМУЛА(P731)),M731&lt;&gt;0,N731&lt;&gt;0,OR(YEAR(M731=#REF!),YEAR(M731=#REF!),YEAR(M731=#REF!)),OR(YEAR(N731=#REF!),YEAR(N731=#REF!),YEAR(N731=#REF!)),OR(AND(A731="20. Выдача займов по договору № 1 (в кэш-пул ПАО «Газпром»)",H731="КЭШ-ПУЛ"),AND(A731&lt;&gt;"20. Выдача займов по договору № 1 (в кэш-пул ПАО «Газпром»)",H731&lt;&gt;"КЭШ-ПУЛ")))</f>
        <v>#REF!</v>
      </c>
    </row>
    <row r="732" spans="1:30" ht="15" customHeight="1" x14ac:dyDescent="0.2">
      <c r="A732" s="8" t="s">
        <v>96</v>
      </c>
      <c r="B732" s="8"/>
      <c r="C732" s="2" t="s">
        <v>28</v>
      </c>
      <c r="D732" s="6" t="s">
        <v>0</v>
      </c>
      <c r="E732" s="7" t="s">
        <v>2</v>
      </c>
      <c r="F732" s="8"/>
      <c r="G732" s="8"/>
      <c r="H732" s="8"/>
      <c r="I732" s="8"/>
      <c r="J732" s="8"/>
      <c r="K732" s="8"/>
      <c r="L732" s="8" t="s">
        <v>27</v>
      </c>
      <c r="M732" s="9">
        <v>44197</v>
      </c>
      <c r="N732" s="9">
        <v>44197</v>
      </c>
      <c r="O732" s="19"/>
      <c r="P732" s="20">
        <v>5611374.9900000002</v>
      </c>
      <c r="Q732" s="12"/>
      <c r="R732" s="12"/>
      <c r="S732" s="12"/>
      <c r="T732" s="12"/>
      <c r="U732" s="12"/>
      <c r="X732" s="22" t="e">
        <f>IF(B732="",VLOOKUP(A732,#REF!,2,FALSE),B732)</f>
        <v>#REF!</v>
      </c>
      <c r="Y732" s="22">
        <f t="shared" si="60"/>
        <v>1</v>
      </c>
      <c r="Z732" s="22">
        <f t="shared" si="61"/>
        <v>1</v>
      </c>
      <c r="AA732" s="22">
        <f t="shared" si="62"/>
        <v>2021</v>
      </c>
      <c r="AB732" s="22">
        <f t="shared" si="63"/>
        <v>2021</v>
      </c>
      <c r="AC732" s="22">
        <f t="shared" si="64"/>
        <v>2021</v>
      </c>
      <c r="AD732" s="25" t="e">
        <f>AND(ROUND(O732,2)=O732,ROUND(P732,2)=P732,OR(AND(O732&lt;&gt;0,L732="п"),AND(P732&lt;&gt;0,L732="ф")),ЕФОРМУЛА(X732),ЕФОРМУЛА(Y732),ЕФОРМУЛА(Z732),ЕФОРМУЛА(AA732),ЕФОРМУЛА(AB732),ЕФОРМУЛА(AC732),NOT(ЕФОРМУЛА(O732)),NOT(ЕФОРМУЛА(P732)),M732&lt;&gt;0,N732&lt;&gt;0,OR(YEAR(M732=#REF!),YEAR(M732=#REF!),YEAR(M732=#REF!)),OR(YEAR(N732=#REF!),YEAR(N732=#REF!),YEAR(N732=#REF!)),OR(AND(A732="20. Выдача займов по договору № 1 (в кэш-пул ПАО «Газпром»)",H732="КЭШ-ПУЛ"),AND(A732&lt;&gt;"20. Выдача займов по договору № 1 (в кэш-пул ПАО «Газпром»)",H732&lt;&gt;"КЭШ-ПУЛ")))</f>
        <v>#REF!</v>
      </c>
    </row>
    <row r="733" spans="1:30" ht="17.25" customHeight="1" x14ac:dyDescent="0.2">
      <c r="A733" s="8" t="s">
        <v>47</v>
      </c>
      <c r="B733" s="8"/>
      <c r="C733" s="2" t="s">
        <v>28</v>
      </c>
      <c r="D733" s="6" t="s">
        <v>0</v>
      </c>
      <c r="E733" s="7" t="s">
        <v>2</v>
      </c>
      <c r="F733" s="8"/>
      <c r="G733" s="8"/>
      <c r="H733" s="8"/>
      <c r="I733" s="8"/>
      <c r="J733" s="8"/>
      <c r="K733" s="8"/>
      <c r="L733" s="8" t="s">
        <v>27</v>
      </c>
      <c r="M733" s="9">
        <v>44197</v>
      </c>
      <c r="N733" s="9">
        <v>44197</v>
      </c>
      <c r="O733" s="19"/>
      <c r="P733" s="20">
        <v>74698257.560000002</v>
      </c>
      <c r="Q733" s="12"/>
      <c r="R733" s="12"/>
      <c r="S733" s="12"/>
      <c r="T733" s="12"/>
      <c r="U733" s="12"/>
      <c r="X733" s="22" t="e">
        <f>IF(B733="",VLOOKUP(A733,#REF!,2,FALSE),B733)</f>
        <v>#REF!</v>
      </c>
      <c r="Y733" s="22">
        <f t="shared" si="60"/>
        <v>1</v>
      </c>
      <c r="Z733" s="22">
        <f t="shared" si="61"/>
        <v>1</v>
      </c>
      <c r="AA733" s="22">
        <f t="shared" si="62"/>
        <v>2021</v>
      </c>
      <c r="AB733" s="22">
        <f t="shared" si="63"/>
        <v>2021</v>
      </c>
      <c r="AC733" s="22">
        <f t="shared" si="64"/>
        <v>2021</v>
      </c>
      <c r="AD733" s="25" t="e">
        <f>AND(ROUND(O733,2)=O733,ROUND(P733,2)=P733,OR(AND(O733&lt;&gt;0,L733="п"),AND(P733&lt;&gt;0,L733="ф")),ЕФОРМУЛА(X733),ЕФОРМУЛА(Y733),ЕФОРМУЛА(Z733),ЕФОРМУЛА(AA733),ЕФОРМУЛА(AB733),ЕФОРМУЛА(AC733),NOT(ЕФОРМУЛА(O733)),NOT(ЕФОРМУЛА(P733)),M733&lt;&gt;0,N733&lt;&gt;0,OR(YEAR(M733=#REF!),YEAR(M733=#REF!),YEAR(M733=#REF!)),OR(YEAR(N733=#REF!),YEAR(N733=#REF!),YEAR(N733=#REF!)),OR(AND(A733="20. Выдача займов по договору № 1 (в кэш-пул ПАО «Газпром»)",H733="КЭШ-ПУЛ"),AND(A733&lt;&gt;"20. Выдача займов по договору № 1 (в кэш-пул ПАО «Газпром»)",H733&lt;&gt;"КЭШ-ПУЛ")))</f>
        <v>#REF!</v>
      </c>
    </row>
    <row r="734" spans="1:30" ht="15" customHeight="1" x14ac:dyDescent="0.2">
      <c r="A734" s="8" t="s">
        <v>48</v>
      </c>
      <c r="B734" s="8"/>
      <c r="C734" s="2" t="s">
        <v>28</v>
      </c>
      <c r="D734" s="6" t="s">
        <v>0</v>
      </c>
      <c r="E734" s="7" t="s">
        <v>2</v>
      </c>
      <c r="F734" s="8"/>
      <c r="G734" s="8"/>
      <c r="H734" s="8"/>
      <c r="I734" s="8"/>
      <c r="J734" s="8"/>
      <c r="K734" s="8"/>
      <c r="L734" s="8" t="s">
        <v>27</v>
      </c>
      <c r="M734" s="9">
        <v>44197</v>
      </c>
      <c r="N734" s="9">
        <v>44197</v>
      </c>
      <c r="O734" s="19"/>
      <c r="P734" s="20">
        <v>18545527.940000001</v>
      </c>
      <c r="Q734" s="12"/>
      <c r="R734" s="12"/>
      <c r="S734" s="12"/>
      <c r="T734" s="12"/>
      <c r="U734" s="12"/>
      <c r="X734" s="22" t="e">
        <f>IF(B734="",VLOOKUP(A734,#REF!,2,FALSE),B734)</f>
        <v>#REF!</v>
      </c>
      <c r="Y734" s="22">
        <f t="shared" si="60"/>
        <v>1</v>
      </c>
      <c r="Z734" s="22">
        <f t="shared" si="61"/>
        <v>1</v>
      </c>
      <c r="AA734" s="22">
        <f t="shared" si="62"/>
        <v>2021</v>
      </c>
      <c r="AB734" s="22">
        <f t="shared" si="63"/>
        <v>2021</v>
      </c>
      <c r="AC734" s="22">
        <f t="shared" si="64"/>
        <v>2021</v>
      </c>
      <c r="AD734" s="25" t="e">
        <f>AND(ROUND(O734,2)=O734,ROUND(P734,2)=P734,OR(AND(O734&lt;&gt;0,L734="п"),AND(P734&lt;&gt;0,L734="ф")),ЕФОРМУЛА(X734),ЕФОРМУЛА(Y734),ЕФОРМУЛА(Z734),ЕФОРМУЛА(AA734),ЕФОРМУЛА(AB734),ЕФОРМУЛА(AC734),NOT(ЕФОРМУЛА(O734)),NOT(ЕФОРМУЛА(P734)),M734&lt;&gt;0,N734&lt;&gt;0,OR(YEAR(M734=#REF!),YEAR(M734=#REF!),YEAR(M734=#REF!)),OR(YEAR(N734=#REF!),YEAR(N734=#REF!),YEAR(N734=#REF!)),OR(AND(A734="20. Выдача займов по договору № 1 (в кэш-пул ПАО «Газпром»)",H734="КЭШ-ПУЛ"),AND(A734&lt;&gt;"20. Выдача займов по договору № 1 (в кэш-пул ПАО «Газпром»)",H734&lt;&gt;"КЭШ-ПУЛ")))</f>
        <v>#REF!</v>
      </c>
    </row>
    <row r="735" spans="1:30" ht="15" customHeight="1" x14ac:dyDescent="0.2">
      <c r="A735" s="8" t="s">
        <v>49</v>
      </c>
      <c r="B735" s="8"/>
      <c r="C735" s="2" t="s">
        <v>28</v>
      </c>
      <c r="D735" s="6" t="s">
        <v>0</v>
      </c>
      <c r="E735" s="7" t="s">
        <v>2</v>
      </c>
      <c r="F735" s="8"/>
      <c r="G735" s="8"/>
      <c r="H735" s="8"/>
      <c r="I735" s="8"/>
      <c r="J735" s="8"/>
      <c r="K735" s="8"/>
      <c r="L735" s="8" t="s">
        <v>27</v>
      </c>
      <c r="M735" s="9">
        <v>44197</v>
      </c>
      <c r="N735" s="9">
        <v>44197</v>
      </c>
      <c r="O735" s="19"/>
      <c r="P735" s="20">
        <v>6030</v>
      </c>
      <c r="Q735" s="12"/>
      <c r="R735" s="12"/>
      <c r="S735" s="12"/>
      <c r="T735" s="12"/>
      <c r="U735" s="12"/>
      <c r="X735" s="22" t="e">
        <f>IF(B735="",VLOOKUP(A735,#REF!,2,FALSE),B735)</f>
        <v>#REF!</v>
      </c>
      <c r="Y735" s="22">
        <f t="shared" si="60"/>
        <v>1</v>
      </c>
      <c r="Z735" s="22">
        <f t="shared" si="61"/>
        <v>1</v>
      </c>
      <c r="AA735" s="22">
        <f t="shared" si="62"/>
        <v>2021</v>
      </c>
      <c r="AB735" s="22">
        <f t="shared" si="63"/>
        <v>2021</v>
      </c>
      <c r="AC735" s="22">
        <f t="shared" si="64"/>
        <v>2021</v>
      </c>
      <c r="AD735" s="25" t="e">
        <f>AND(ROUND(O735,2)=O735,ROUND(P735,2)=P735,OR(AND(O735&lt;&gt;0,L735="п"),AND(P735&lt;&gt;0,L735="ф")),ЕФОРМУЛА(X735),ЕФОРМУЛА(Y735),ЕФОРМУЛА(Z735),ЕФОРМУЛА(AA735),ЕФОРМУЛА(AB735),ЕФОРМУЛА(AC735),NOT(ЕФОРМУЛА(O735)),NOT(ЕФОРМУЛА(P735)),M735&lt;&gt;0,N735&lt;&gt;0,OR(YEAR(M735=#REF!),YEAR(M735=#REF!),YEAR(M735=#REF!)),OR(YEAR(N735=#REF!),YEAR(N735=#REF!),YEAR(N735=#REF!)),OR(AND(A735="20. Выдача займов по договору № 1 (в кэш-пул ПАО «Газпром»)",H735="КЭШ-ПУЛ"),AND(A735&lt;&gt;"20. Выдача займов по договору № 1 (в кэш-пул ПАО «Газпром»)",H735&lt;&gt;"КЭШ-ПУЛ")))</f>
        <v>#REF!</v>
      </c>
    </row>
    <row r="736" spans="1:30" ht="25.5" customHeight="1" x14ac:dyDescent="0.2">
      <c r="A736" s="8" t="s">
        <v>51</v>
      </c>
      <c r="B736" s="8"/>
      <c r="C736" s="2" t="s">
        <v>28</v>
      </c>
      <c r="D736" s="6" t="s">
        <v>0</v>
      </c>
      <c r="E736" s="7" t="s">
        <v>2</v>
      </c>
      <c r="F736" s="8"/>
      <c r="G736" s="8"/>
      <c r="H736" s="8"/>
      <c r="I736" s="8"/>
      <c r="J736" s="8"/>
      <c r="K736" s="8"/>
      <c r="L736" s="8" t="s">
        <v>27</v>
      </c>
      <c r="M736" s="9">
        <v>44197</v>
      </c>
      <c r="N736" s="9">
        <v>44197</v>
      </c>
      <c r="O736" s="19"/>
      <c r="P736" s="20">
        <v>7872600</v>
      </c>
      <c r="Q736" s="12"/>
      <c r="R736" s="12"/>
      <c r="S736" s="12"/>
      <c r="T736" s="12"/>
      <c r="U736" s="12"/>
      <c r="X736" s="22" t="e">
        <f>IF(B736="",VLOOKUP(A736,#REF!,2,FALSE),B736)</f>
        <v>#REF!</v>
      </c>
      <c r="Y736" s="22">
        <f t="shared" si="60"/>
        <v>1</v>
      </c>
      <c r="Z736" s="22">
        <f t="shared" si="61"/>
        <v>1</v>
      </c>
      <c r="AA736" s="22">
        <f t="shared" si="62"/>
        <v>2021</v>
      </c>
      <c r="AB736" s="22">
        <f t="shared" si="63"/>
        <v>2021</v>
      </c>
      <c r="AC736" s="22">
        <f t="shared" si="64"/>
        <v>2021</v>
      </c>
      <c r="AD736" s="25" t="e">
        <f>AND(ROUND(O736,2)=O736,ROUND(P736,2)=P736,OR(AND(O736&lt;&gt;0,L736="п"),AND(P736&lt;&gt;0,L736="ф")),ЕФОРМУЛА(X736),ЕФОРМУЛА(Y736),ЕФОРМУЛА(Z736),ЕФОРМУЛА(AA736),ЕФОРМУЛА(AB736),ЕФОРМУЛА(AC736),NOT(ЕФОРМУЛА(O736)),NOT(ЕФОРМУЛА(P736)),M736&lt;&gt;0,N736&lt;&gt;0,OR(YEAR(M736=#REF!),YEAR(M736=#REF!),YEAR(M736=#REF!)),OR(YEAR(N736=#REF!),YEAR(N736=#REF!),YEAR(N736=#REF!)),OR(AND(A736="20. Выдача займов по договору № 1 (в кэш-пул ПАО «Газпром»)",H736="КЭШ-ПУЛ"),AND(A736&lt;&gt;"20. Выдача займов по договору № 1 (в кэш-пул ПАО «Газпром»)",H736&lt;&gt;"КЭШ-ПУЛ")))</f>
        <v>#REF!</v>
      </c>
    </row>
    <row r="737" spans="1:30" ht="15" customHeight="1" x14ac:dyDescent="0.2">
      <c r="A737" s="8" t="s">
        <v>52</v>
      </c>
      <c r="B737" s="8"/>
      <c r="C737" s="2" t="s">
        <v>28</v>
      </c>
      <c r="D737" s="6" t="s">
        <v>0</v>
      </c>
      <c r="E737" s="7" t="s">
        <v>2</v>
      </c>
      <c r="F737" s="8"/>
      <c r="G737" s="8"/>
      <c r="H737" s="8"/>
      <c r="I737" s="8"/>
      <c r="J737" s="8"/>
      <c r="K737" s="8"/>
      <c r="L737" s="8" t="s">
        <v>27</v>
      </c>
      <c r="M737" s="9">
        <v>44197</v>
      </c>
      <c r="N737" s="9">
        <v>44197</v>
      </c>
      <c r="O737" s="19"/>
      <c r="P737" s="20">
        <v>48955624.93</v>
      </c>
      <c r="Q737" s="12"/>
      <c r="R737" s="12"/>
      <c r="S737" s="12"/>
      <c r="T737" s="12"/>
      <c r="U737" s="12"/>
      <c r="X737" s="22" t="e">
        <f>IF(B737="",VLOOKUP(A737,#REF!,2,FALSE),B737)</f>
        <v>#REF!</v>
      </c>
      <c r="Y737" s="22">
        <f t="shared" si="60"/>
        <v>1</v>
      </c>
      <c r="Z737" s="22">
        <f t="shared" si="61"/>
        <v>1</v>
      </c>
      <c r="AA737" s="22">
        <f t="shared" si="62"/>
        <v>2021</v>
      </c>
      <c r="AB737" s="22">
        <f t="shared" si="63"/>
        <v>2021</v>
      </c>
      <c r="AC737" s="22">
        <f t="shared" si="64"/>
        <v>2021</v>
      </c>
      <c r="AD737" s="25" t="e">
        <f>AND(ROUND(O737,2)=O737,ROUND(P737,2)=P737,OR(AND(O737&lt;&gt;0,L737="п"),AND(P737&lt;&gt;0,L737="ф")),ЕФОРМУЛА(X737),ЕФОРМУЛА(Y737),ЕФОРМУЛА(Z737),ЕФОРМУЛА(AA737),ЕФОРМУЛА(AB737),ЕФОРМУЛА(AC737),NOT(ЕФОРМУЛА(O737)),NOT(ЕФОРМУЛА(P737)),M737&lt;&gt;0,N737&lt;&gt;0,OR(YEAR(M737=#REF!),YEAR(M737=#REF!),YEAR(M737=#REF!)),OR(YEAR(N737=#REF!),YEAR(N737=#REF!),YEAR(N737=#REF!)),OR(AND(A737="20. Выдача займов по договору № 1 (в кэш-пул ПАО «Газпром»)",H737="КЭШ-ПУЛ"),AND(A737&lt;&gt;"20. Выдача займов по договору № 1 (в кэш-пул ПАО «Газпром»)",H737&lt;&gt;"КЭШ-ПУЛ")))</f>
        <v>#REF!</v>
      </c>
    </row>
    <row r="738" spans="1:30" ht="15" customHeight="1" x14ac:dyDescent="0.2">
      <c r="A738" s="8" t="s">
        <v>11</v>
      </c>
      <c r="B738" s="8"/>
      <c r="C738" s="2" t="s">
        <v>28</v>
      </c>
      <c r="D738" s="6" t="s">
        <v>0</v>
      </c>
      <c r="E738" s="7" t="s">
        <v>2</v>
      </c>
      <c r="F738" s="8"/>
      <c r="G738" s="8"/>
      <c r="H738" s="8"/>
      <c r="I738" s="8"/>
      <c r="J738" s="8"/>
      <c r="K738" s="8"/>
      <c r="L738" s="8" t="s">
        <v>27</v>
      </c>
      <c r="M738" s="9">
        <v>44197</v>
      </c>
      <c r="N738" s="9">
        <v>44197</v>
      </c>
      <c r="O738" s="19"/>
      <c r="P738" s="20">
        <v>112857587.84999999</v>
      </c>
      <c r="Q738" s="12"/>
      <c r="R738" s="12"/>
      <c r="S738" s="12"/>
      <c r="T738" s="12"/>
      <c r="U738" s="12"/>
      <c r="X738" s="22" t="e">
        <f>IF(B738="",VLOOKUP(A738,#REF!,2,FALSE),B738)</f>
        <v>#REF!</v>
      </c>
      <c r="Y738" s="22">
        <f t="shared" si="60"/>
        <v>1</v>
      </c>
      <c r="Z738" s="22">
        <f t="shared" si="61"/>
        <v>1</v>
      </c>
      <c r="AA738" s="22">
        <f t="shared" si="62"/>
        <v>2021</v>
      </c>
      <c r="AB738" s="22">
        <f t="shared" si="63"/>
        <v>2021</v>
      </c>
      <c r="AC738" s="22">
        <f t="shared" si="64"/>
        <v>2021</v>
      </c>
      <c r="AD738" s="25" t="e">
        <f>AND(ROUND(O738,2)=O738,ROUND(P738,2)=P738,OR(AND(O738&lt;&gt;0,L738="п"),AND(P738&lt;&gt;0,L738="ф")),ЕФОРМУЛА(X738),ЕФОРМУЛА(Y738),ЕФОРМУЛА(Z738),ЕФОРМУЛА(AA738),ЕФОРМУЛА(AB738),ЕФОРМУЛА(AC738),NOT(ЕФОРМУЛА(O738)),NOT(ЕФОРМУЛА(P738)),M738&lt;&gt;0,N738&lt;&gt;0,OR(YEAR(M738=#REF!),YEAR(M738=#REF!),YEAR(M738=#REF!)),OR(YEAR(N738=#REF!),YEAR(N738=#REF!),YEAR(N738=#REF!)),OR(AND(A738="20. Выдача займов по договору № 1 (в кэш-пул ПАО «Газпром»)",H738="КЭШ-ПУЛ"),AND(A738&lt;&gt;"20. Выдача займов по договору № 1 (в кэш-пул ПАО «Газпром»)",H738&lt;&gt;"КЭШ-ПУЛ")))</f>
        <v>#REF!</v>
      </c>
    </row>
    <row r="739" spans="1:30" ht="15" customHeight="1" x14ac:dyDescent="0.2">
      <c r="A739" s="8" t="s">
        <v>54</v>
      </c>
      <c r="B739" s="8"/>
      <c r="C739" s="2" t="s">
        <v>28</v>
      </c>
      <c r="D739" s="6" t="s">
        <v>0</v>
      </c>
      <c r="E739" s="7" t="s">
        <v>2</v>
      </c>
      <c r="F739" s="8"/>
      <c r="G739" s="8"/>
      <c r="H739" s="8"/>
      <c r="I739" s="8"/>
      <c r="J739" s="8"/>
      <c r="K739" s="8"/>
      <c r="L739" s="8" t="s">
        <v>27</v>
      </c>
      <c r="M739" s="9">
        <v>44197</v>
      </c>
      <c r="N739" s="9">
        <v>44197</v>
      </c>
      <c r="O739" s="19"/>
      <c r="P739" s="20">
        <v>141444585.84</v>
      </c>
      <c r="Q739" s="12"/>
      <c r="R739" s="12"/>
      <c r="S739" s="12"/>
      <c r="T739" s="12"/>
      <c r="U739" s="12"/>
      <c r="X739" s="22" t="e">
        <f>IF(B739="",VLOOKUP(A739,#REF!,2,FALSE),B739)</f>
        <v>#REF!</v>
      </c>
      <c r="Y739" s="22">
        <f t="shared" si="60"/>
        <v>1</v>
      </c>
      <c r="Z739" s="22">
        <f t="shared" si="61"/>
        <v>1</v>
      </c>
      <c r="AA739" s="22">
        <f t="shared" si="62"/>
        <v>2021</v>
      </c>
      <c r="AB739" s="22">
        <f t="shared" si="63"/>
        <v>2021</v>
      </c>
      <c r="AC739" s="22">
        <f t="shared" si="64"/>
        <v>2021</v>
      </c>
      <c r="AD739" s="25" t="e">
        <f>AND(ROUND(O739,2)=O739,ROUND(P739,2)=P739,OR(AND(O739&lt;&gt;0,L739="п"),AND(P739&lt;&gt;0,L739="ф")),ЕФОРМУЛА(X739),ЕФОРМУЛА(Y739),ЕФОРМУЛА(Z739),ЕФОРМУЛА(AA739),ЕФОРМУЛА(AB739),ЕФОРМУЛА(AC739),NOT(ЕФОРМУЛА(O739)),NOT(ЕФОРМУЛА(P739)),M739&lt;&gt;0,N739&lt;&gt;0,OR(YEAR(M739=#REF!),YEAR(M739=#REF!),YEAR(M739=#REF!)),OR(YEAR(N739=#REF!),YEAR(N739=#REF!),YEAR(N739=#REF!)),OR(AND(A739="20. Выдача займов по договору № 1 (в кэш-пул ПАО «Газпром»)",H739="КЭШ-ПУЛ"),AND(A739&lt;&gt;"20. Выдача займов по договору № 1 (в кэш-пул ПАО «Газпром»)",H739&lt;&gt;"КЭШ-ПУЛ")))</f>
        <v>#REF!</v>
      </c>
    </row>
    <row r="740" spans="1:30" ht="15" customHeight="1" x14ac:dyDescent="0.2">
      <c r="A740" s="8" t="s">
        <v>55</v>
      </c>
      <c r="B740" s="8"/>
      <c r="C740" s="2" t="s">
        <v>28</v>
      </c>
      <c r="D740" s="6" t="s">
        <v>0</v>
      </c>
      <c r="E740" s="7" t="s">
        <v>2</v>
      </c>
      <c r="F740" s="8"/>
      <c r="G740" s="8"/>
      <c r="H740" s="8"/>
      <c r="I740" s="8"/>
      <c r="J740" s="8"/>
      <c r="K740" s="8"/>
      <c r="L740" s="8" t="s">
        <v>27</v>
      </c>
      <c r="M740" s="9">
        <v>44197</v>
      </c>
      <c r="N740" s="9">
        <v>44197</v>
      </c>
      <c r="O740" s="19"/>
      <c r="P740" s="20">
        <v>4126419.33</v>
      </c>
      <c r="Q740" s="12"/>
      <c r="R740" s="12"/>
      <c r="S740" s="12"/>
      <c r="T740" s="12"/>
      <c r="U740" s="12"/>
      <c r="X740" s="22" t="e">
        <f>IF(B740="",VLOOKUP(A740,#REF!,2,FALSE),B740)</f>
        <v>#REF!</v>
      </c>
      <c r="Y740" s="22">
        <f t="shared" si="60"/>
        <v>1</v>
      </c>
      <c r="Z740" s="22">
        <f t="shared" si="61"/>
        <v>1</v>
      </c>
      <c r="AA740" s="22">
        <f t="shared" si="62"/>
        <v>2021</v>
      </c>
      <c r="AB740" s="22">
        <f t="shared" si="63"/>
        <v>2021</v>
      </c>
      <c r="AC740" s="22">
        <f t="shared" si="64"/>
        <v>2021</v>
      </c>
      <c r="AD740" s="25" t="e">
        <f>AND(ROUND(O740,2)=O740,ROUND(P740,2)=P740,OR(AND(O740&lt;&gt;0,L740="п"),AND(P740&lt;&gt;0,L740="ф")),ЕФОРМУЛА(X740),ЕФОРМУЛА(Y740),ЕФОРМУЛА(Z740),ЕФОРМУЛА(AA740),ЕФОРМУЛА(AB740),ЕФОРМУЛА(AC740),NOT(ЕФОРМУЛА(O740)),NOT(ЕФОРМУЛА(P740)),M740&lt;&gt;0,N740&lt;&gt;0,OR(YEAR(M740=#REF!),YEAR(M740=#REF!),YEAR(M740=#REF!)),OR(YEAR(N740=#REF!),YEAR(N740=#REF!),YEAR(N740=#REF!)),OR(AND(A740="20. Выдача займов по договору № 1 (в кэш-пул ПАО «Газпром»)",H740="КЭШ-ПУЛ"),AND(A740&lt;&gt;"20. Выдача займов по договору № 1 (в кэш-пул ПАО «Газпром»)",H740&lt;&gt;"КЭШ-ПУЛ")))</f>
        <v>#REF!</v>
      </c>
    </row>
    <row r="741" spans="1:30" ht="15" customHeight="1" x14ac:dyDescent="0.2">
      <c r="A741" s="8" t="s">
        <v>57</v>
      </c>
      <c r="B741" s="8"/>
      <c r="C741" s="2" t="s">
        <v>28</v>
      </c>
      <c r="D741" s="6" t="s">
        <v>0</v>
      </c>
      <c r="E741" s="7" t="s">
        <v>2</v>
      </c>
      <c r="F741" s="8"/>
      <c r="G741" s="8"/>
      <c r="H741" s="8"/>
      <c r="I741" s="8"/>
      <c r="J741" s="8"/>
      <c r="K741" s="8"/>
      <c r="L741" s="8" t="s">
        <v>27</v>
      </c>
      <c r="M741" s="9">
        <v>44197</v>
      </c>
      <c r="N741" s="9">
        <v>44197</v>
      </c>
      <c r="O741" s="19"/>
      <c r="P741" s="20">
        <v>380553.58</v>
      </c>
      <c r="Q741" s="12"/>
      <c r="R741" s="12"/>
      <c r="S741" s="12"/>
      <c r="T741" s="12"/>
      <c r="U741" s="12"/>
      <c r="X741" s="22" t="e">
        <f>IF(B741="",VLOOKUP(A741,#REF!,2,FALSE),B741)</f>
        <v>#REF!</v>
      </c>
      <c r="Y741" s="22">
        <f t="shared" si="60"/>
        <v>1</v>
      </c>
      <c r="Z741" s="22">
        <f t="shared" si="61"/>
        <v>1</v>
      </c>
      <c r="AA741" s="22">
        <f t="shared" si="62"/>
        <v>2021</v>
      </c>
      <c r="AB741" s="22">
        <f t="shared" si="63"/>
        <v>2021</v>
      </c>
      <c r="AC741" s="22">
        <f t="shared" si="64"/>
        <v>2021</v>
      </c>
      <c r="AD741" s="25" t="e">
        <f>AND(ROUND(O741,2)=O741,ROUND(P741,2)=P741,OR(AND(O741&lt;&gt;0,L741="п"),AND(P741&lt;&gt;0,L741="ф")),ЕФОРМУЛА(X741),ЕФОРМУЛА(Y741),ЕФОРМУЛА(Z741),ЕФОРМУЛА(AA741),ЕФОРМУЛА(AB741),ЕФОРМУЛА(AC741),NOT(ЕФОРМУЛА(O741)),NOT(ЕФОРМУЛА(P741)),M741&lt;&gt;0,N741&lt;&gt;0,OR(YEAR(M741=#REF!),YEAR(M741=#REF!),YEAR(M741=#REF!)),OR(YEAR(N741=#REF!),YEAR(N741=#REF!),YEAR(N741=#REF!)),OR(AND(A741="20. Выдача займов по договору № 1 (в кэш-пул ПАО «Газпром»)",H741="КЭШ-ПУЛ"),AND(A741&lt;&gt;"20. Выдача займов по договору № 1 (в кэш-пул ПАО «Газпром»)",H741&lt;&gt;"КЭШ-ПУЛ")))</f>
        <v>#REF!</v>
      </c>
    </row>
    <row r="742" spans="1:30" ht="15" customHeight="1" x14ac:dyDescent="0.2">
      <c r="A742" s="27" t="s">
        <v>15</v>
      </c>
      <c r="B742" s="27"/>
      <c r="C742" s="2" t="s">
        <v>19</v>
      </c>
      <c r="D742" s="6" t="s">
        <v>0</v>
      </c>
      <c r="E742" s="7" t="s">
        <v>2</v>
      </c>
      <c r="F742" s="8"/>
      <c r="G742" s="8"/>
      <c r="H742" s="8"/>
      <c r="I742" s="8" t="s">
        <v>25</v>
      </c>
      <c r="J742" s="8">
        <v>1</v>
      </c>
      <c r="K742" s="8" t="s">
        <v>69</v>
      </c>
      <c r="L742" s="8" t="s">
        <v>27</v>
      </c>
      <c r="M742" s="9">
        <v>44211</v>
      </c>
      <c r="N742" s="9">
        <v>44222</v>
      </c>
      <c r="O742" s="20"/>
      <c r="P742" s="20">
        <v>146700000</v>
      </c>
      <c r="Q742" s="12"/>
      <c r="R742" s="12"/>
      <c r="S742" s="12"/>
      <c r="T742" s="12"/>
      <c r="U742" s="12"/>
      <c r="X742" s="22" t="e">
        <f>IF(B742="",VLOOKUP(A742,#REF!,2,FALSE),B742)</f>
        <v>#REF!</v>
      </c>
      <c r="Y742" s="22">
        <f t="shared" si="60"/>
        <v>1</v>
      </c>
      <c r="Z742" s="22">
        <f t="shared" si="61"/>
        <v>1</v>
      </c>
      <c r="AA742" s="22">
        <f t="shared" si="62"/>
        <v>2021</v>
      </c>
      <c r="AB742" s="22">
        <f t="shared" si="63"/>
        <v>2021</v>
      </c>
      <c r="AC742" s="22">
        <f t="shared" si="64"/>
        <v>2021</v>
      </c>
      <c r="AD742" s="25" t="e">
        <f>AND(ROUND(O742,2)=O742,ROUND(P742,2)=P742,OR(AND(O742&lt;&gt;0,L742="п"),AND(P742&lt;&gt;0,L742="ф")),ЕФОРМУЛА(X742),ЕФОРМУЛА(Y742),ЕФОРМУЛА(Z742),ЕФОРМУЛА(AA742),ЕФОРМУЛА(AB742),ЕФОРМУЛА(AC742),NOT(ЕФОРМУЛА(O742)),NOT(ЕФОРМУЛА(P742)),M742&lt;&gt;0,N742&lt;&gt;0,OR(YEAR(M742=#REF!),YEAR(M742=#REF!),YEAR(M742=#REF!)),OR(YEAR(N742=#REF!),YEAR(N742=#REF!),YEAR(N742=#REF!)),OR(AND(A742="20. Выдача займов по договору № 1 (в кэш-пул ПАО «Газпром»)",H742="КЭШ-ПУЛ"),AND(A742&lt;&gt;"20. Выдача займов по договору № 1 (в кэш-пул ПАО «Газпром»)",H742&lt;&gt;"КЭШ-ПУЛ")))</f>
        <v>#REF!</v>
      </c>
    </row>
    <row r="743" spans="1:30" ht="15" customHeight="1" x14ac:dyDescent="0.2">
      <c r="A743" s="8" t="s">
        <v>44</v>
      </c>
      <c r="B743" s="8"/>
      <c r="C743" s="2" t="s">
        <v>19</v>
      </c>
      <c r="D743" s="6" t="s">
        <v>0</v>
      </c>
      <c r="E743" s="7" t="s">
        <v>2</v>
      </c>
      <c r="F743" s="8"/>
      <c r="G743" s="8"/>
      <c r="H743" s="8"/>
      <c r="I743" s="8"/>
      <c r="J743" s="8">
        <v>1</v>
      </c>
      <c r="K743" s="8" t="s">
        <v>69</v>
      </c>
      <c r="L743" s="8" t="s">
        <v>27</v>
      </c>
      <c r="M743" s="9">
        <v>44211</v>
      </c>
      <c r="N743" s="9">
        <v>44222</v>
      </c>
      <c r="O743" s="20"/>
      <c r="P743" s="20">
        <v>192240</v>
      </c>
      <c r="Q743" s="12"/>
      <c r="R743" s="12"/>
      <c r="S743" s="12"/>
      <c r="T743" s="12"/>
      <c r="U743" s="12"/>
      <c r="X743" s="22" t="e">
        <f>IF(B743="",VLOOKUP(A743,#REF!,2,FALSE),B743)</f>
        <v>#REF!</v>
      </c>
      <c r="Y743" s="22">
        <f t="shared" si="60"/>
        <v>1</v>
      </c>
      <c r="Z743" s="22">
        <f t="shared" si="61"/>
        <v>1</v>
      </c>
      <c r="AA743" s="22">
        <f t="shared" si="62"/>
        <v>2021</v>
      </c>
      <c r="AB743" s="22">
        <f t="shared" si="63"/>
        <v>2021</v>
      </c>
      <c r="AC743" s="22">
        <f t="shared" si="64"/>
        <v>2021</v>
      </c>
      <c r="AD743" s="25" t="e">
        <f>AND(ROUND(O743,2)=O743,ROUND(P743,2)=P743,OR(AND(O743&lt;&gt;0,L743="п"),AND(P743&lt;&gt;0,L743="ф")),ЕФОРМУЛА(X743),ЕФОРМУЛА(Y743),ЕФОРМУЛА(Z743),ЕФОРМУЛА(AA743),ЕФОРМУЛА(AB743),ЕФОРМУЛА(AC743),NOT(ЕФОРМУЛА(O743)),NOT(ЕФОРМУЛА(P743)),M743&lt;&gt;0,N743&lt;&gt;0,OR(YEAR(M743=#REF!),YEAR(M743=#REF!),YEAR(M743=#REF!)),OR(YEAR(N743=#REF!),YEAR(N743=#REF!),YEAR(N743=#REF!)),OR(AND(A743="20. Выдача займов по договору № 1 (в кэш-пул ПАО «Газпром»)",H743="КЭШ-ПУЛ"),AND(A743&lt;&gt;"20. Выдача займов по договору № 1 (в кэш-пул ПАО «Газпром»)",H743&lt;&gt;"КЭШ-ПУЛ")))</f>
        <v>#REF!</v>
      </c>
    </row>
    <row r="744" spans="1:30" ht="15" customHeight="1" x14ac:dyDescent="0.2">
      <c r="A744" s="8" t="s">
        <v>8</v>
      </c>
      <c r="B744" s="8"/>
      <c r="C744" s="2" t="s">
        <v>19</v>
      </c>
      <c r="D744" s="6" t="s">
        <v>0</v>
      </c>
      <c r="E744" s="7" t="s">
        <v>2</v>
      </c>
      <c r="F744" s="8"/>
      <c r="G744" s="8"/>
      <c r="H744" s="8"/>
      <c r="I744" s="8" t="s">
        <v>25</v>
      </c>
      <c r="J744" s="8">
        <v>1</v>
      </c>
      <c r="K744" s="8" t="s">
        <v>69</v>
      </c>
      <c r="L744" s="8" t="s">
        <v>27</v>
      </c>
      <c r="M744" s="9">
        <v>44211</v>
      </c>
      <c r="N744" s="9">
        <v>44222</v>
      </c>
      <c r="O744" s="20"/>
      <c r="P744" s="20">
        <v>700450.64</v>
      </c>
      <c r="Q744" s="12"/>
      <c r="R744" s="12"/>
      <c r="S744" s="12"/>
      <c r="T744" s="12"/>
      <c r="U744" s="12"/>
      <c r="X744" s="22" t="e">
        <f>IF(B744="",VLOOKUP(A744,#REF!,2,FALSE),B744)</f>
        <v>#REF!</v>
      </c>
      <c r="Y744" s="22">
        <f t="shared" si="60"/>
        <v>1</v>
      </c>
      <c r="Z744" s="22">
        <f t="shared" si="61"/>
        <v>1</v>
      </c>
      <c r="AA744" s="22">
        <f t="shared" si="62"/>
        <v>2021</v>
      </c>
      <c r="AB744" s="22">
        <f t="shared" si="63"/>
        <v>2021</v>
      </c>
      <c r="AC744" s="22">
        <f t="shared" si="64"/>
        <v>2021</v>
      </c>
      <c r="AD744" s="25" t="e">
        <f>AND(ROUND(O744,2)=O744,ROUND(P744,2)=P744,OR(AND(O744&lt;&gt;0,L744="п"),AND(P744&lt;&gt;0,L744="ф")),ЕФОРМУЛА(X744),ЕФОРМУЛА(Y744),ЕФОРМУЛА(Z744),ЕФОРМУЛА(AA744),ЕФОРМУЛА(AB744),ЕФОРМУЛА(AC744),NOT(ЕФОРМУЛА(O744)),NOT(ЕФОРМУЛА(P744)),M744&lt;&gt;0,N744&lt;&gt;0,OR(YEAR(M744=#REF!),YEAR(M744=#REF!),YEAR(M744=#REF!)),OR(YEAR(N744=#REF!),YEAR(N744=#REF!),YEAR(N744=#REF!)),OR(AND(A744="20. Выдача займов по договору № 1 (в кэш-пул ПАО «Газпром»)",H744="КЭШ-ПУЛ"),AND(A744&lt;&gt;"20. Выдача займов по договору № 1 (в кэш-пул ПАО «Газпром»)",H744&lt;&gt;"КЭШ-ПУЛ")))</f>
        <v>#REF!</v>
      </c>
    </row>
    <row r="745" spans="1:30" ht="15" customHeight="1" x14ac:dyDescent="0.2">
      <c r="A745" s="8" t="s">
        <v>8</v>
      </c>
      <c r="B745" s="8"/>
      <c r="C745" s="2" t="s">
        <v>19</v>
      </c>
      <c r="D745" s="6" t="s">
        <v>0</v>
      </c>
      <c r="E745" s="7" t="s">
        <v>2</v>
      </c>
      <c r="F745" s="8"/>
      <c r="G745" s="8"/>
      <c r="H745" s="8"/>
      <c r="I745" s="8"/>
      <c r="J745" s="8">
        <v>1</v>
      </c>
      <c r="K745" s="8" t="s">
        <v>69</v>
      </c>
      <c r="L745" s="8" t="s">
        <v>27</v>
      </c>
      <c r="M745" s="9">
        <v>44211</v>
      </c>
      <c r="N745" s="9">
        <v>44222</v>
      </c>
      <c r="O745" s="20"/>
      <c r="P745" s="20">
        <v>989526.77999999991</v>
      </c>
      <c r="Q745" s="12"/>
      <c r="R745" s="12"/>
      <c r="S745" s="12"/>
      <c r="T745" s="12"/>
      <c r="U745" s="12"/>
      <c r="X745" s="22" t="e">
        <f>IF(B745="",VLOOKUP(A745,#REF!,2,FALSE),B745)</f>
        <v>#REF!</v>
      </c>
      <c r="Y745" s="22">
        <f t="shared" si="60"/>
        <v>1</v>
      </c>
      <c r="Z745" s="22">
        <f t="shared" si="61"/>
        <v>1</v>
      </c>
      <c r="AA745" s="22">
        <f t="shared" si="62"/>
        <v>2021</v>
      </c>
      <c r="AB745" s="22">
        <f t="shared" si="63"/>
        <v>2021</v>
      </c>
      <c r="AC745" s="22">
        <f t="shared" si="64"/>
        <v>2021</v>
      </c>
      <c r="AD745" s="25" t="e">
        <f>AND(ROUND(O745,2)=O745,ROUND(P745,2)=P745,OR(AND(O745&lt;&gt;0,L745="п"),AND(P745&lt;&gt;0,L745="ф")),ЕФОРМУЛА(X745),ЕФОРМУЛА(Y745),ЕФОРМУЛА(Z745),ЕФОРМУЛА(AA745),ЕФОРМУЛА(AB745),ЕФОРМУЛА(AC745),NOT(ЕФОРМУЛА(O745)),NOT(ЕФОРМУЛА(P745)),M745&lt;&gt;0,N745&lt;&gt;0,OR(YEAR(M745=#REF!),YEAR(M745=#REF!),YEAR(M745=#REF!)),OR(YEAR(N745=#REF!),YEAR(N745=#REF!),YEAR(N745=#REF!)),OR(AND(A745="20. Выдача займов по договору № 1 (в кэш-пул ПАО «Газпром»)",H745="КЭШ-ПУЛ"),AND(A745&lt;&gt;"20. Выдача займов по договору № 1 (в кэш-пул ПАО «Газпром»)",H745&lt;&gt;"КЭШ-ПУЛ")))</f>
        <v>#REF!</v>
      </c>
    </row>
    <row r="746" spans="1:30" ht="15" customHeight="1" x14ac:dyDescent="0.2">
      <c r="A746" s="8" t="s">
        <v>652</v>
      </c>
      <c r="B746" s="8"/>
      <c r="C746" s="2" t="s">
        <v>19</v>
      </c>
      <c r="D746" s="6" t="s">
        <v>0</v>
      </c>
      <c r="E746" s="7" t="s">
        <v>2</v>
      </c>
      <c r="F746" s="8"/>
      <c r="G746" s="8"/>
      <c r="H746" s="8"/>
      <c r="I746" s="8" t="s">
        <v>25</v>
      </c>
      <c r="J746" s="8">
        <v>1</v>
      </c>
      <c r="K746" s="8" t="s">
        <v>69</v>
      </c>
      <c r="L746" s="8" t="s">
        <v>27</v>
      </c>
      <c r="M746" s="9">
        <v>44211</v>
      </c>
      <c r="N746" s="9">
        <v>44222</v>
      </c>
      <c r="O746" s="20"/>
      <c r="P746" s="20">
        <v>3191436.7</v>
      </c>
      <c r="Q746" s="11"/>
      <c r="R746" s="11"/>
      <c r="S746" s="11"/>
      <c r="T746" s="11"/>
      <c r="U746" s="11"/>
      <c r="X746" s="22" t="e">
        <f>IF(B746="",VLOOKUP(A746,#REF!,2,FALSE),B746)</f>
        <v>#REF!</v>
      </c>
      <c r="Y746" s="22">
        <f t="shared" si="60"/>
        <v>1</v>
      </c>
      <c r="Z746" s="22">
        <f t="shared" si="61"/>
        <v>1</v>
      </c>
      <c r="AA746" s="22">
        <f t="shared" si="62"/>
        <v>2021</v>
      </c>
      <c r="AB746" s="22">
        <f t="shared" si="63"/>
        <v>2021</v>
      </c>
      <c r="AC746" s="22">
        <f t="shared" si="64"/>
        <v>2021</v>
      </c>
      <c r="AD746" s="25" t="e">
        <f>AND(ROUND(O746,2)=O746,ROUND(P746,2)=P746,OR(AND(O746&lt;&gt;0,L746="п"),AND(P746&lt;&gt;0,L746="ф")),ЕФОРМУЛА(X746),ЕФОРМУЛА(Y746),ЕФОРМУЛА(Z746),ЕФОРМУЛА(AA746),ЕФОРМУЛА(AB746),ЕФОРМУЛА(AC746),NOT(ЕФОРМУЛА(O746)),NOT(ЕФОРМУЛА(P746)),M746&lt;&gt;0,N746&lt;&gt;0,OR(YEAR(M746=#REF!),YEAR(M746=#REF!),YEAR(M746=#REF!)),OR(YEAR(N746=#REF!),YEAR(N746=#REF!),YEAR(N746=#REF!)),OR(AND(A746="20. Выдача займов по договору № 1 (в кэш-пул ПАО «Газпром»)",H746="КЭШ-ПУЛ"),AND(A746&lt;&gt;"20. Выдача займов по договору № 1 (в кэш-пул ПАО «Газпром»)",H746&lt;&gt;"КЭШ-ПУЛ")))</f>
        <v>#REF!</v>
      </c>
    </row>
    <row r="747" spans="1:30" ht="15" customHeight="1" x14ac:dyDescent="0.2">
      <c r="A747" s="8" t="s">
        <v>52</v>
      </c>
      <c r="B747" s="8"/>
      <c r="C747" s="2" t="s">
        <v>19</v>
      </c>
      <c r="D747" s="6" t="s">
        <v>0</v>
      </c>
      <c r="E747" s="7" t="s">
        <v>2</v>
      </c>
      <c r="F747" s="8"/>
      <c r="G747" s="8"/>
      <c r="H747" s="8"/>
      <c r="I747" s="8" t="s">
        <v>25</v>
      </c>
      <c r="J747" s="8">
        <v>1</v>
      </c>
      <c r="K747" s="8" t="s">
        <v>69</v>
      </c>
      <c r="L747" s="8" t="s">
        <v>27</v>
      </c>
      <c r="M747" s="9">
        <v>44211</v>
      </c>
      <c r="N747" s="9">
        <v>44222</v>
      </c>
      <c r="O747" s="20"/>
      <c r="P747" s="20">
        <v>1154438.3999999999</v>
      </c>
      <c r="Q747" s="12" t="s">
        <v>660</v>
      </c>
      <c r="R747" s="12"/>
      <c r="S747" s="12"/>
      <c r="T747" s="12"/>
      <c r="U747" s="12"/>
      <c r="X747" s="22" t="e">
        <f>IF(B747="",VLOOKUP(A747,#REF!,2,FALSE),B747)</f>
        <v>#REF!</v>
      </c>
      <c r="Y747" s="22">
        <f t="shared" si="60"/>
        <v>1</v>
      </c>
      <c r="Z747" s="22">
        <f t="shared" si="61"/>
        <v>1</v>
      </c>
      <c r="AA747" s="22">
        <f t="shared" si="62"/>
        <v>2021</v>
      </c>
      <c r="AB747" s="22">
        <f t="shared" si="63"/>
        <v>2021</v>
      </c>
      <c r="AC747" s="22">
        <f t="shared" si="64"/>
        <v>2021</v>
      </c>
      <c r="AD747" s="25" t="e">
        <f>AND(ROUND(O747,2)=O747,ROUND(P747,2)=P747,OR(AND(O747&lt;&gt;0,L747="п"),AND(P747&lt;&gt;0,L747="ф")),ЕФОРМУЛА(X747),ЕФОРМУЛА(Y747),ЕФОРМУЛА(Z747),ЕФОРМУЛА(AA747),ЕФОРМУЛА(AB747),ЕФОРМУЛА(AC747),NOT(ЕФОРМУЛА(O747)),NOT(ЕФОРМУЛА(P747)),M747&lt;&gt;0,N747&lt;&gt;0,OR(YEAR(M747=#REF!),YEAR(M747=#REF!),YEAR(M747=#REF!)),OR(YEAR(N747=#REF!),YEAR(N747=#REF!),YEAR(N747=#REF!)),OR(AND(A747="20. Выдача займов по договору № 1 (в кэш-пул ПАО «Газпром»)",H747="КЭШ-ПУЛ"),AND(A747&lt;&gt;"20. Выдача займов по договору № 1 (в кэш-пул ПАО «Газпром»)",H747&lt;&gt;"КЭШ-ПУЛ")))</f>
        <v>#REF!</v>
      </c>
    </row>
    <row r="748" spans="1:30" ht="15" customHeight="1" x14ac:dyDescent="0.2">
      <c r="A748" s="8" t="s">
        <v>52</v>
      </c>
      <c r="B748" s="8"/>
      <c r="C748" s="2" t="s">
        <v>19</v>
      </c>
      <c r="D748" s="6" t="s">
        <v>0</v>
      </c>
      <c r="E748" s="7" t="s">
        <v>2</v>
      </c>
      <c r="F748" s="8"/>
      <c r="G748" s="8"/>
      <c r="H748" s="8"/>
      <c r="I748" s="8" t="s">
        <v>25</v>
      </c>
      <c r="J748" s="8">
        <v>1</v>
      </c>
      <c r="K748" s="8" t="s">
        <v>69</v>
      </c>
      <c r="L748" s="8" t="s">
        <v>27</v>
      </c>
      <c r="M748" s="9">
        <v>44211</v>
      </c>
      <c r="N748" s="9">
        <v>44222</v>
      </c>
      <c r="O748" s="20"/>
      <c r="P748" s="20">
        <v>1583842.6999999997</v>
      </c>
      <c r="Q748" s="12" t="s">
        <v>117</v>
      </c>
      <c r="R748" s="12"/>
      <c r="S748" s="12"/>
      <c r="T748" s="12"/>
      <c r="U748" s="12"/>
      <c r="X748" s="22" t="e">
        <f>IF(B748="",VLOOKUP(A748,#REF!,2,FALSE),B748)</f>
        <v>#REF!</v>
      </c>
      <c r="Y748" s="22">
        <f t="shared" si="60"/>
        <v>1</v>
      </c>
      <c r="Z748" s="22">
        <f t="shared" si="61"/>
        <v>1</v>
      </c>
      <c r="AA748" s="22">
        <f t="shared" si="62"/>
        <v>2021</v>
      </c>
      <c r="AB748" s="22">
        <f t="shared" si="63"/>
        <v>2021</v>
      </c>
      <c r="AC748" s="22">
        <f t="shared" si="64"/>
        <v>2021</v>
      </c>
      <c r="AD748" s="25" t="e">
        <f>AND(ROUND(O748,2)=O748,ROUND(P748,2)=P748,OR(AND(O748&lt;&gt;0,L748="п"),AND(P748&lt;&gt;0,L748="ф")),ЕФОРМУЛА(X748),ЕФОРМУЛА(Y748),ЕФОРМУЛА(Z748),ЕФОРМУЛА(AA748),ЕФОРМУЛА(AB748),ЕФОРМУЛА(AC748),NOT(ЕФОРМУЛА(O748)),NOT(ЕФОРМУЛА(P748)),M748&lt;&gt;0,N748&lt;&gt;0,OR(YEAR(M748=#REF!),YEAR(M748=#REF!),YEAR(M748=#REF!)),OR(YEAR(N748=#REF!),YEAR(N748=#REF!),YEAR(N748=#REF!)),OR(AND(A748="20. Выдача займов по договору № 1 (в кэш-пул ПАО «Газпром»)",H748="КЭШ-ПУЛ"),AND(A748&lt;&gt;"20. Выдача займов по договору № 1 (в кэш-пул ПАО «Газпром»)",H748&lt;&gt;"КЭШ-ПУЛ")))</f>
        <v>#REF!</v>
      </c>
    </row>
    <row r="749" spans="1:30" ht="15" customHeight="1" x14ac:dyDescent="0.2">
      <c r="A749" s="8" t="s">
        <v>52</v>
      </c>
      <c r="B749" s="8"/>
      <c r="C749" s="2" t="s">
        <v>19</v>
      </c>
      <c r="D749" s="6" t="s">
        <v>0</v>
      </c>
      <c r="E749" s="7" t="s">
        <v>2</v>
      </c>
      <c r="F749" s="8"/>
      <c r="G749" s="8"/>
      <c r="H749" s="8"/>
      <c r="I749" s="8"/>
      <c r="J749" s="8">
        <v>1</v>
      </c>
      <c r="K749" s="8" t="s">
        <v>69</v>
      </c>
      <c r="L749" s="8" t="s">
        <v>27</v>
      </c>
      <c r="M749" s="9">
        <v>44211</v>
      </c>
      <c r="N749" s="9">
        <v>44222</v>
      </c>
      <c r="O749" s="20"/>
      <c r="P749" s="20">
        <v>108000</v>
      </c>
      <c r="Q749" s="12" t="s">
        <v>117</v>
      </c>
      <c r="R749" s="12"/>
      <c r="S749" s="12"/>
      <c r="T749" s="12"/>
      <c r="U749" s="12"/>
      <c r="X749" s="22" t="e">
        <f>IF(B749="",VLOOKUP(A749,#REF!,2,FALSE),B749)</f>
        <v>#REF!</v>
      </c>
      <c r="Y749" s="22">
        <f t="shared" si="60"/>
        <v>1</v>
      </c>
      <c r="Z749" s="22">
        <f t="shared" si="61"/>
        <v>1</v>
      </c>
      <c r="AA749" s="22">
        <f t="shared" si="62"/>
        <v>2021</v>
      </c>
      <c r="AB749" s="22">
        <f t="shared" si="63"/>
        <v>2021</v>
      </c>
      <c r="AC749" s="22">
        <f t="shared" si="64"/>
        <v>2021</v>
      </c>
      <c r="AD749" s="25" t="e">
        <f>AND(ROUND(O749,2)=O749,ROUND(P749,2)=P749,OR(AND(O749&lt;&gt;0,L749="п"),AND(P749&lt;&gt;0,L749="ф")),ЕФОРМУЛА(X749),ЕФОРМУЛА(Y749),ЕФОРМУЛА(Z749),ЕФОРМУЛА(AA749),ЕФОРМУЛА(AB749),ЕФОРМУЛА(AC749),NOT(ЕФОРМУЛА(O749)),NOT(ЕФОРМУЛА(P749)),M749&lt;&gt;0,N749&lt;&gt;0,OR(YEAR(M749=#REF!),YEAR(M749=#REF!),YEAR(M749=#REF!)),OR(YEAR(N749=#REF!),YEAR(N749=#REF!),YEAR(N749=#REF!)),OR(AND(A749="20. Выдача займов по договору № 1 (в кэш-пул ПАО «Газпром»)",H749="КЭШ-ПУЛ"),AND(A749&lt;&gt;"20. Выдача займов по договору № 1 (в кэш-пул ПАО «Газпром»)",H749&lt;&gt;"КЭШ-ПУЛ")))</f>
        <v>#REF!</v>
      </c>
    </row>
    <row r="750" spans="1:30" ht="15" customHeight="1" x14ac:dyDescent="0.2">
      <c r="A750" s="8" t="s">
        <v>96</v>
      </c>
      <c r="B750" s="8"/>
      <c r="C750" s="2" t="s">
        <v>19</v>
      </c>
      <c r="D750" s="6" t="s">
        <v>0</v>
      </c>
      <c r="E750" s="7" t="s">
        <v>2</v>
      </c>
      <c r="F750" s="8"/>
      <c r="G750" s="8"/>
      <c r="H750" s="8"/>
      <c r="I750" s="8"/>
      <c r="J750" s="8">
        <v>1</v>
      </c>
      <c r="K750" s="8" t="s">
        <v>69</v>
      </c>
      <c r="L750" s="8" t="s">
        <v>27</v>
      </c>
      <c r="M750" s="9">
        <v>44211</v>
      </c>
      <c r="N750" s="9">
        <v>44222</v>
      </c>
      <c r="O750" s="20"/>
      <c r="P750" s="20">
        <v>729352</v>
      </c>
      <c r="Q750" s="12"/>
      <c r="R750" s="12"/>
      <c r="S750" s="12"/>
      <c r="T750" s="12"/>
      <c r="U750" s="12"/>
      <c r="X750" s="22" t="e">
        <f>IF(B750="",VLOOKUP(A750,#REF!,2,FALSE),B750)</f>
        <v>#REF!</v>
      </c>
      <c r="Y750" s="22">
        <f t="shared" si="60"/>
        <v>1</v>
      </c>
      <c r="Z750" s="22">
        <f t="shared" si="61"/>
        <v>1</v>
      </c>
      <c r="AA750" s="22">
        <f t="shared" si="62"/>
        <v>2021</v>
      </c>
      <c r="AB750" s="22">
        <f t="shared" si="63"/>
        <v>2021</v>
      </c>
      <c r="AC750" s="22">
        <f t="shared" si="64"/>
        <v>2021</v>
      </c>
      <c r="AD750" s="25" t="e">
        <f>AND(ROUND(O750,2)=O750,ROUND(P750,2)=P750,OR(AND(O750&lt;&gt;0,L750="п"),AND(P750&lt;&gt;0,L750="ф")),ЕФОРМУЛА(X750),ЕФОРМУЛА(Y750),ЕФОРМУЛА(Z750),ЕФОРМУЛА(AA750),ЕФОРМУЛА(AB750),ЕФОРМУЛА(AC750),NOT(ЕФОРМУЛА(O750)),NOT(ЕФОРМУЛА(P750)),M750&lt;&gt;0,N750&lt;&gt;0,OR(YEAR(M750=#REF!),YEAR(M750=#REF!),YEAR(M750=#REF!)),OR(YEAR(N750=#REF!),YEAR(N750=#REF!),YEAR(N750=#REF!)),OR(AND(A750="20. Выдача займов по договору № 1 (в кэш-пул ПАО «Газпром»)",H750="КЭШ-ПУЛ"),AND(A750&lt;&gt;"20. Выдача займов по договору № 1 (в кэш-пул ПАО «Газпром»)",H750&lt;&gt;"КЭШ-ПУЛ")))</f>
        <v>#REF!</v>
      </c>
    </row>
    <row r="751" spans="1:30" ht="15" customHeight="1" x14ac:dyDescent="0.2">
      <c r="A751" s="8" t="s">
        <v>52</v>
      </c>
      <c r="B751" s="8"/>
      <c r="C751" s="2" t="s">
        <v>19</v>
      </c>
      <c r="D751" s="6" t="s">
        <v>0</v>
      </c>
      <c r="E751" s="7" t="s">
        <v>2</v>
      </c>
      <c r="F751" s="8"/>
      <c r="G751" s="8"/>
      <c r="H751" s="8"/>
      <c r="I751" s="8" t="s">
        <v>25</v>
      </c>
      <c r="J751" s="8">
        <v>1</v>
      </c>
      <c r="K751" s="8" t="s">
        <v>69</v>
      </c>
      <c r="L751" s="8" t="s">
        <v>27</v>
      </c>
      <c r="M751" s="9">
        <v>44211</v>
      </c>
      <c r="N751" s="9">
        <v>44222</v>
      </c>
      <c r="O751" s="20"/>
      <c r="P751" s="20">
        <v>4850</v>
      </c>
      <c r="Q751" s="12" t="s">
        <v>655</v>
      </c>
      <c r="R751" s="12"/>
      <c r="S751" s="12"/>
      <c r="T751" s="12"/>
      <c r="U751" s="12"/>
      <c r="X751" s="22" t="e">
        <f>IF(B751="",VLOOKUP(A751,#REF!,2,FALSE),B751)</f>
        <v>#REF!</v>
      </c>
      <c r="Y751" s="22">
        <f t="shared" si="60"/>
        <v>1</v>
      </c>
      <c r="Z751" s="22">
        <f t="shared" si="61"/>
        <v>1</v>
      </c>
      <c r="AA751" s="22">
        <f t="shared" si="62"/>
        <v>2021</v>
      </c>
      <c r="AB751" s="22">
        <f t="shared" si="63"/>
        <v>2021</v>
      </c>
      <c r="AC751" s="22">
        <f t="shared" si="64"/>
        <v>2021</v>
      </c>
      <c r="AD751" s="25" t="e">
        <f>AND(ROUND(O751,2)=O751,ROUND(P751,2)=P751,OR(AND(O751&lt;&gt;0,L751="п"),AND(P751&lt;&gt;0,L751="ф")),ЕФОРМУЛА(X751),ЕФОРМУЛА(Y751),ЕФОРМУЛА(Z751),ЕФОРМУЛА(AA751),ЕФОРМУЛА(AB751),ЕФОРМУЛА(AC751),NOT(ЕФОРМУЛА(O751)),NOT(ЕФОРМУЛА(P751)),M751&lt;&gt;0,N751&lt;&gt;0,OR(YEAR(M751=#REF!),YEAR(M751=#REF!),YEAR(M751=#REF!)),OR(YEAR(N751=#REF!),YEAR(N751=#REF!),YEAR(N751=#REF!)),OR(AND(A751="20. Выдача займов по договору № 1 (в кэш-пул ПАО «Газпром»)",H751="КЭШ-ПУЛ"),AND(A751&lt;&gt;"20. Выдача займов по договору № 1 (в кэш-пул ПАО «Газпром»)",H751&lt;&gt;"КЭШ-ПУЛ")))</f>
        <v>#REF!</v>
      </c>
    </row>
    <row r="752" spans="1:30" ht="15" customHeight="1" x14ac:dyDescent="0.2">
      <c r="A752" s="8" t="s">
        <v>52</v>
      </c>
      <c r="B752" s="8"/>
      <c r="C752" s="2" t="s">
        <v>19</v>
      </c>
      <c r="D752" s="6" t="s">
        <v>0</v>
      </c>
      <c r="E752" s="7" t="s">
        <v>2</v>
      </c>
      <c r="F752" s="8"/>
      <c r="G752" s="8"/>
      <c r="H752" s="8"/>
      <c r="I752" s="8"/>
      <c r="J752" s="8">
        <v>1</v>
      </c>
      <c r="K752" s="8" t="s">
        <v>69</v>
      </c>
      <c r="L752" s="8" t="s">
        <v>27</v>
      </c>
      <c r="M752" s="9">
        <v>44211</v>
      </c>
      <c r="N752" s="9">
        <v>44222</v>
      </c>
      <c r="O752" s="20"/>
      <c r="P752" s="20">
        <v>994801.65</v>
      </c>
      <c r="Q752" s="12" t="s">
        <v>656</v>
      </c>
      <c r="R752" s="12"/>
      <c r="S752" s="12"/>
      <c r="T752" s="12"/>
      <c r="U752" s="12"/>
      <c r="X752" s="22" t="e">
        <f>IF(B752="",VLOOKUP(A752,#REF!,2,FALSE),B752)</f>
        <v>#REF!</v>
      </c>
      <c r="Y752" s="22">
        <f t="shared" si="60"/>
        <v>1</v>
      </c>
      <c r="Z752" s="22">
        <f t="shared" si="61"/>
        <v>1</v>
      </c>
      <c r="AA752" s="22">
        <f t="shared" si="62"/>
        <v>2021</v>
      </c>
      <c r="AB752" s="22">
        <f t="shared" si="63"/>
        <v>2021</v>
      </c>
      <c r="AC752" s="22">
        <f t="shared" si="64"/>
        <v>2021</v>
      </c>
      <c r="AD752" s="25" t="e">
        <f>AND(ROUND(O752,2)=O752,ROUND(P752,2)=P752,OR(AND(O752&lt;&gt;0,L752="п"),AND(P752&lt;&gt;0,L752="ф")),ЕФОРМУЛА(X752),ЕФОРМУЛА(Y752),ЕФОРМУЛА(Z752),ЕФОРМУЛА(AA752),ЕФОРМУЛА(AB752),ЕФОРМУЛА(AC752),NOT(ЕФОРМУЛА(O752)),NOT(ЕФОРМУЛА(P752)),M752&lt;&gt;0,N752&lt;&gt;0,OR(YEAR(M752=#REF!),YEAR(M752=#REF!),YEAR(M752=#REF!)),OR(YEAR(N752=#REF!),YEAR(N752=#REF!),YEAR(N752=#REF!)),OR(AND(A752="20. Выдача займов по договору № 1 (в кэш-пул ПАО «Газпром»)",H752="КЭШ-ПУЛ"),AND(A752&lt;&gt;"20. Выдача займов по договору № 1 (в кэш-пул ПАО «Газпром»)",H752&lt;&gt;"КЭШ-ПУЛ")))</f>
        <v>#REF!</v>
      </c>
    </row>
    <row r="753" spans="1:30" ht="15" customHeight="1" x14ac:dyDescent="0.2">
      <c r="A753" s="8" t="s">
        <v>52</v>
      </c>
      <c r="B753" s="8"/>
      <c r="C753" s="2" t="s">
        <v>19</v>
      </c>
      <c r="D753" s="6" t="s">
        <v>0</v>
      </c>
      <c r="E753" s="7" t="s">
        <v>2</v>
      </c>
      <c r="F753" s="8"/>
      <c r="G753" s="8"/>
      <c r="H753" s="8"/>
      <c r="I753" s="8" t="s">
        <v>25</v>
      </c>
      <c r="J753" s="8">
        <v>1</v>
      </c>
      <c r="K753" s="8" t="s">
        <v>69</v>
      </c>
      <c r="L753" s="8" t="s">
        <v>27</v>
      </c>
      <c r="M753" s="9">
        <v>44211</v>
      </c>
      <c r="N753" s="9">
        <v>44222</v>
      </c>
      <c r="O753" s="20"/>
      <c r="P753" s="20">
        <v>72601.320000000007</v>
      </c>
      <c r="Q753" s="12" t="s">
        <v>657</v>
      </c>
      <c r="R753" s="12"/>
      <c r="S753" s="12"/>
      <c r="T753" s="12"/>
      <c r="U753" s="12"/>
      <c r="X753" s="22" t="e">
        <f>IF(B753="",VLOOKUP(A753,#REF!,2,FALSE),B753)</f>
        <v>#REF!</v>
      </c>
      <c r="Y753" s="22">
        <f t="shared" si="60"/>
        <v>1</v>
      </c>
      <c r="Z753" s="22">
        <f t="shared" si="61"/>
        <v>1</v>
      </c>
      <c r="AA753" s="22">
        <f t="shared" si="62"/>
        <v>2021</v>
      </c>
      <c r="AB753" s="22">
        <f t="shared" si="63"/>
        <v>2021</v>
      </c>
      <c r="AC753" s="22">
        <f t="shared" si="64"/>
        <v>2021</v>
      </c>
      <c r="AD753" s="25" t="e">
        <f>AND(ROUND(O753,2)=O753,ROUND(P753,2)=P753,OR(AND(O753&lt;&gt;0,L753="п"),AND(P753&lt;&gt;0,L753="ф")),ЕФОРМУЛА(X753),ЕФОРМУЛА(Y753),ЕФОРМУЛА(Z753),ЕФОРМУЛА(AA753),ЕФОРМУЛА(AB753),ЕФОРМУЛА(AC753),NOT(ЕФОРМУЛА(O753)),NOT(ЕФОРМУЛА(P753)),M753&lt;&gt;0,N753&lt;&gt;0,OR(YEAR(M753=#REF!),YEAR(M753=#REF!),YEAR(M753=#REF!)),OR(YEAR(N753=#REF!),YEAR(N753=#REF!),YEAR(N753=#REF!)),OR(AND(A753="20. Выдача займов по договору № 1 (в кэш-пул ПАО «Газпром»)",H753="КЭШ-ПУЛ"),AND(A753&lt;&gt;"20. Выдача займов по договору № 1 (в кэш-пул ПАО «Газпром»)",H753&lt;&gt;"КЭШ-ПУЛ")))</f>
        <v>#REF!</v>
      </c>
    </row>
    <row r="754" spans="1:30" ht="15" customHeight="1" x14ac:dyDescent="0.2">
      <c r="A754" s="8" t="s">
        <v>45</v>
      </c>
      <c r="B754" s="8"/>
      <c r="C754" s="2" t="s">
        <v>19</v>
      </c>
      <c r="D754" s="6" t="s">
        <v>0</v>
      </c>
      <c r="E754" s="7" t="s">
        <v>2</v>
      </c>
      <c r="F754" s="8"/>
      <c r="G754" s="8"/>
      <c r="H754" s="8"/>
      <c r="I754" s="8"/>
      <c r="J754" s="8">
        <v>1</v>
      </c>
      <c r="K754" s="8" t="s">
        <v>69</v>
      </c>
      <c r="L754" s="8" t="s">
        <v>27</v>
      </c>
      <c r="M754" s="9">
        <v>44211</v>
      </c>
      <c r="N754" s="9">
        <v>44223</v>
      </c>
      <c r="O754" s="20"/>
      <c r="P754" s="20">
        <v>1214504.3999999999</v>
      </c>
      <c r="Q754" s="12"/>
      <c r="R754" s="12"/>
      <c r="S754" s="12"/>
      <c r="T754" s="12"/>
      <c r="U754" s="12"/>
      <c r="X754" s="22" t="e">
        <f>IF(B754="",VLOOKUP(A754,#REF!,2,FALSE),B754)</f>
        <v>#REF!</v>
      </c>
      <c r="Y754" s="22">
        <f t="shared" si="60"/>
        <v>1</v>
      </c>
      <c r="Z754" s="22">
        <f t="shared" si="61"/>
        <v>1</v>
      </c>
      <c r="AA754" s="22">
        <f t="shared" si="62"/>
        <v>2021</v>
      </c>
      <c r="AB754" s="22">
        <f t="shared" si="63"/>
        <v>2021</v>
      </c>
      <c r="AC754" s="22">
        <f t="shared" si="64"/>
        <v>2021</v>
      </c>
      <c r="AD754" s="25" t="e">
        <f>AND(ROUND(O754,2)=O754,ROUND(P754,2)=P754,OR(AND(O754&lt;&gt;0,L754="п"),AND(P754&lt;&gt;0,L754="ф")),ЕФОРМУЛА(X754),ЕФОРМУЛА(Y754),ЕФОРМУЛА(Z754),ЕФОРМУЛА(AA754),ЕФОРМУЛА(AB754),ЕФОРМУЛА(AC754),NOT(ЕФОРМУЛА(O754)),NOT(ЕФОРМУЛА(P754)),M754&lt;&gt;0,N754&lt;&gt;0,OR(YEAR(M754=#REF!),YEAR(M754=#REF!),YEAR(M754=#REF!)),OR(YEAR(N754=#REF!),YEAR(N754=#REF!),YEAR(N754=#REF!)),OR(AND(A754="20. Выдача займов по договору № 1 (в кэш-пул ПАО «Газпром»)",H754="КЭШ-ПУЛ"),AND(A754&lt;&gt;"20. Выдача займов по договору № 1 (в кэш-пул ПАО «Газпром»)",H754&lt;&gt;"КЭШ-ПУЛ")))</f>
        <v>#REF!</v>
      </c>
    </row>
    <row r="755" spans="1:30" ht="15" customHeight="1" x14ac:dyDescent="0.2">
      <c r="A755" s="8" t="s">
        <v>44</v>
      </c>
      <c r="B755" s="8"/>
      <c r="C755" s="2" t="s">
        <v>19</v>
      </c>
      <c r="D755" s="6" t="s">
        <v>0</v>
      </c>
      <c r="E755" s="7" t="s">
        <v>2</v>
      </c>
      <c r="F755" s="8"/>
      <c r="G755" s="8"/>
      <c r="H755" s="8"/>
      <c r="I755" s="8"/>
      <c r="J755" s="8">
        <v>1</v>
      </c>
      <c r="K755" s="8" t="s">
        <v>69</v>
      </c>
      <c r="L755" s="8" t="s">
        <v>27</v>
      </c>
      <c r="M755" s="9">
        <v>44211</v>
      </c>
      <c r="N755" s="9">
        <v>44223</v>
      </c>
      <c r="O755" s="20"/>
      <c r="P755" s="20">
        <v>373725</v>
      </c>
      <c r="Q755" s="12"/>
      <c r="R755" s="12"/>
      <c r="S755" s="12"/>
      <c r="T755" s="12"/>
      <c r="U755" s="12"/>
      <c r="X755" s="22" t="e">
        <f>IF(B755="",VLOOKUP(A755,#REF!,2,FALSE),B755)</f>
        <v>#REF!</v>
      </c>
      <c r="Y755" s="22">
        <f t="shared" si="60"/>
        <v>1</v>
      </c>
      <c r="Z755" s="22">
        <f t="shared" si="61"/>
        <v>1</v>
      </c>
      <c r="AA755" s="22">
        <f t="shared" si="62"/>
        <v>2021</v>
      </c>
      <c r="AB755" s="22">
        <f t="shared" si="63"/>
        <v>2021</v>
      </c>
      <c r="AC755" s="22">
        <f t="shared" si="64"/>
        <v>2021</v>
      </c>
      <c r="AD755" s="25" t="e">
        <f>AND(ROUND(O755,2)=O755,ROUND(P755,2)=P755,OR(AND(O755&lt;&gt;0,L755="п"),AND(P755&lt;&gt;0,L755="ф")),ЕФОРМУЛА(X755),ЕФОРМУЛА(Y755),ЕФОРМУЛА(Z755),ЕФОРМУЛА(AA755),ЕФОРМУЛА(AB755),ЕФОРМУЛА(AC755),NOT(ЕФОРМУЛА(O755)),NOT(ЕФОРМУЛА(P755)),M755&lt;&gt;0,N755&lt;&gt;0,OR(YEAR(M755=#REF!),YEAR(M755=#REF!),YEAR(M755=#REF!)),OR(YEAR(N755=#REF!),YEAR(N755=#REF!),YEAR(N755=#REF!)),OR(AND(A755="20. Выдача займов по договору № 1 (в кэш-пул ПАО «Газпром»)",H755="КЭШ-ПУЛ"),AND(A755&lt;&gt;"20. Выдача займов по договору № 1 (в кэш-пул ПАО «Газпром»)",H755&lt;&gt;"КЭШ-ПУЛ")))</f>
        <v>#REF!</v>
      </c>
    </row>
    <row r="756" spans="1:30" ht="15" customHeight="1" x14ac:dyDescent="0.2">
      <c r="A756" s="8" t="s">
        <v>52</v>
      </c>
      <c r="B756" s="8"/>
      <c r="C756" s="2" t="s">
        <v>19</v>
      </c>
      <c r="D756" s="6" t="s">
        <v>0</v>
      </c>
      <c r="E756" s="7" t="s">
        <v>2</v>
      </c>
      <c r="F756" s="8"/>
      <c r="G756" s="8"/>
      <c r="H756" s="8"/>
      <c r="I756" s="8"/>
      <c r="J756" s="8">
        <v>1</v>
      </c>
      <c r="K756" s="8" t="s">
        <v>69</v>
      </c>
      <c r="L756" s="8" t="s">
        <v>27</v>
      </c>
      <c r="M756" s="9">
        <v>44211</v>
      </c>
      <c r="N756" s="9">
        <v>44223</v>
      </c>
      <c r="O756" s="20"/>
      <c r="P756" s="20">
        <v>1541936.67</v>
      </c>
      <c r="Q756" s="12" t="s">
        <v>658</v>
      </c>
      <c r="R756" s="12"/>
      <c r="S756" s="12"/>
      <c r="T756" s="12"/>
      <c r="U756" s="12"/>
      <c r="X756" s="22" t="e">
        <f>IF(B756="",VLOOKUP(A756,#REF!,2,FALSE),B756)</f>
        <v>#REF!</v>
      </c>
      <c r="Y756" s="22">
        <f t="shared" si="60"/>
        <v>1</v>
      </c>
      <c r="Z756" s="22">
        <f t="shared" si="61"/>
        <v>1</v>
      </c>
      <c r="AA756" s="22">
        <f t="shared" si="62"/>
        <v>2021</v>
      </c>
      <c r="AB756" s="22">
        <f t="shared" si="63"/>
        <v>2021</v>
      </c>
      <c r="AC756" s="22">
        <f t="shared" si="64"/>
        <v>2021</v>
      </c>
      <c r="AD756" s="25" t="e">
        <f>AND(ROUND(O756,2)=O756,ROUND(P756,2)=P756,OR(AND(O756&lt;&gt;0,L756="п"),AND(P756&lt;&gt;0,L756="ф")),ЕФОРМУЛА(X756),ЕФОРМУЛА(Y756),ЕФОРМУЛА(Z756),ЕФОРМУЛА(AA756),ЕФОРМУЛА(AB756),ЕФОРМУЛА(AC756),NOT(ЕФОРМУЛА(O756)),NOT(ЕФОРМУЛА(P756)),M756&lt;&gt;0,N756&lt;&gt;0,OR(YEAR(M756=#REF!),YEAR(M756=#REF!),YEAR(M756=#REF!)),OR(YEAR(N756=#REF!),YEAR(N756=#REF!),YEAR(N756=#REF!)),OR(AND(A756="20. Выдача займов по договору № 1 (в кэш-пул ПАО «Газпром»)",H756="КЭШ-ПУЛ"),AND(A756&lt;&gt;"20. Выдача займов по договору № 1 (в кэш-пул ПАО «Газпром»)",H756&lt;&gt;"КЭШ-ПУЛ")))</f>
        <v>#REF!</v>
      </c>
    </row>
    <row r="757" spans="1:30" ht="15" customHeight="1" x14ac:dyDescent="0.2">
      <c r="A757" s="8" t="s">
        <v>52</v>
      </c>
      <c r="B757" s="8"/>
      <c r="C757" s="2" t="s">
        <v>19</v>
      </c>
      <c r="D757" s="6" t="s">
        <v>0</v>
      </c>
      <c r="E757" s="7" t="s">
        <v>2</v>
      </c>
      <c r="F757" s="8"/>
      <c r="G757" s="8"/>
      <c r="H757" s="8"/>
      <c r="I757" s="8"/>
      <c r="J757" s="8">
        <v>1</v>
      </c>
      <c r="K757" s="8" t="s">
        <v>69</v>
      </c>
      <c r="L757" s="8" t="s">
        <v>27</v>
      </c>
      <c r="M757" s="9">
        <v>44211</v>
      </c>
      <c r="N757" s="9">
        <v>44223</v>
      </c>
      <c r="O757" s="20"/>
      <c r="P757" s="20">
        <v>3773600</v>
      </c>
      <c r="Q757" s="12" t="s">
        <v>659</v>
      </c>
      <c r="R757" s="12"/>
      <c r="S757" s="12"/>
      <c r="T757" s="12"/>
      <c r="U757" s="12"/>
      <c r="X757" s="22" t="e">
        <f>IF(B757="",VLOOKUP(A757,#REF!,2,FALSE),B757)</f>
        <v>#REF!</v>
      </c>
      <c r="Y757" s="22">
        <f t="shared" si="60"/>
        <v>1</v>
      </c>
      <c r="Z757" s="22">
        <f t="shared" si="61"/>
        <v>1</v>
      </c>
      <c r="AA757" s="22">
        <f t="shared" si="62"/>
        <v>2021</v>
      </c>
      <c r="AB757" s="22">
        <f t="shared" si="63"/>
        <v>2021</v>
      </c>
      <c r="AC757" s="22">
        <f t="shared" si="64"/>
        <v>2021</v>
      </c>
      <c r="AD757" s="25" t="e">
        <f>AND(ROUND(O757,2)=O757,ROUND(P757,2)=P757,OR(AND(O757&lt;&gt;0,L757="п"),AND(P757&lt;&gt;0,L757="ф")),ЕФОРМУЛА(X757),ЕФОРМУЛА(Y757),ЕФОРМУЛА(Z757),ЕФОРМУЛА(AA757),ЕФОРМУЛА(AB757),ЕФОРМУЛА(AC757),NOT(ЕФОРМУЛА(O757)),NOT(ЕФОРМУЛА(P757)),M757&lt;&gt;0,N757&lt;&gt;0,OR(YEAR(M757=#REF!),YEAR(M757=#REF!),YEAR(M757=#REF!)),OR(YEAR(N757=#REF!),YEAR(N757=#REF!),YEAR(N757=#REF!)),OR(AND(A757="20. Выдача займов по договору № 1 (в кэш-пул ПАО «Газпром»)",H757="КЭШ-ПУЛ"),AND(A757&lt;&gt;"20. Выдача займов по договору № 1 (в кэш-пул ПАО «Газпром»)",H757&lt;&gt;"КЭШ-ПУЛ")))</f>
        <v>#REF!</v>
      </c>
    </row>
    <row r="758" spans="1:30" ht="15" customHeight="1" x14ac:dyDescent="0.2">
      <c r="A758" s="8" t="s">
        <v>52</v>
      </c>
      <c r="B758" s="8"/>
      <c r="C758" s="2" t="s">
        <v>19</v>
      </c>
      <c r="D758" s="6" t="s">
        <v>0</v>
      </c>
      <c r="E758" s="7" t="s">
        <v>2</v>
      </c>
      <c r="F758" s="8"/>
      <c r="G758" s="8"/>
      <c r="H758" s="8"/>
      <c r="I758" s="8"/>
      <c r="J758" s="8">
        <v>1</v>
      </c>
      <c r="K758" s="8" t="s">
        <v>69</v>
      </c>
      <c r="L758" s="8" t="s">
        <v>27</v>
      </c>
      <c r="M758" s="9">
        <v>44211</v>
      </c>
      <c r="N758" s="9">
        <v>44223</v>
      </c>
      <c r="O758" s="20"/>
      <c r="P758" s="20">
        <v>1068470.23</v>
      </c>
      <c r="Q758" s="12" t="s">
        <v>660</v>
      </c>
      <c r="R758" s="12"/>
      <c r="S758" s="12"/>
      <c r="T758" s="12"/>
      <c r="U758" s="12"/>
      <c r="X758" s="22" t="e">
        <f>IF(B758="",VLOOKUP(A758,#REF!,2,FALSE),B758)</f>
        <v>#REF!</v>
      </c>
      <c r="Y758" s="22">
        <f t="shared" si="60"/>
        <v>1</v>
      </c>
      <c r="Z758" s="22">
        <f t="shared" si="61"/>
        <v>1</v>
      </c>
      <c r="AA758" s="22">
        <f t="shared" si="62"/>
        <v>2021</v>
      </c>
      <c r="AB758" s="22">
        <f t="shared" si="63"/>
        <v>2021</v>
      </c>
      <c r="AC758" s="22">
        <f t="shared" si="64"/>
        <v>2021</v>
      </c>
      <c r="AD758" s="25" t="e">
        <f>AND(ROUND(O758,2)=O758,ROUND(P758,2)=P758,OR(AND(O758&lt;&gt;0,L758="п"),AND(P758&lt;&gt;0,L758="ф")),ЕФОРМУЛА(X758),ЕФОРМУЛА(Y758),ЕФОРМУЛА(Z758),ЕФОРМУЛА(AA758),ЕФОРМУЛА(AB758),ЕФОРМУЛА(AC758),NOT(ЕФОРМУЛА(O758)),NOT(ЕФОРМУЛА(P758)),M758&lt;&gt;0,N758&lt;&gt;0,OR(YEAR(M758=#REF!),YEAR(M758=#REF!),YEAR(M758=#REF!)),OR(YEAR(N758=#REF!),YEAR(N758=#REF!),YEAR(N758=#REF!)),OR(AND(A758="20. Выдача займов по договору № 1 (в кэш-пул ПАО «Газпром»)",H758="КЭШ-ПУЛ"),AND(A758&lt;&gt;"20. Выдача займов по договору № 1 (в кэш-пул ПАО «Газпром»)",H758&lt;&gt;"КЭШ-ПУЛ")))</f>
        <v>#REF!</v>
      </c>
    </row>
    <row r="759" spans="1:30" ht="15" customHeight="1" x14ac:dyDescent="0.2">
      <c r="A759" s="8" t="s">
        <v>52</v>
      </c>
      <c r="B759" s="8"/>
      <c r="C759" s="2" t="s">
        <v>19</v>
      </c>
      <c r="D759" s="6" t="s">
        <v>0</v>
      </c>
      <c r="E759" s="7" t="s">
        <v>2</v>
      </c>
      <c r="F759" s="8"/>
      <c r="G759" s="8"/>
      <c r="H759" s="8"/>
      <c r="I759" s="8"/>
      <c r="J759" s="8">
        <v>1</v>
      </c>
      <c r="K759" s="8" t="s">
        <v>69</v>
      </c>
      <c r="L759" s="8" t="s">
        <v>27</v>
      </c>
      <c r="M759" s="9">
        <v>44211</v>
      </c>
      <c r="N759" s="9">
        <v>44223</v>
      </c>
      <c r="O759" s="20"/>
      <c r="P759" s="20">
        <v>36000</v>
      </c>
      <c r="Q759" s="12" t="s">
        <v>661</v>
      </c>
      <c r="R759" s="12"/>
      <c r="S759" s="12"/>
      <c r="T759" s="12"/>
      <c r="U759" s="12"/>
      <c r="X759" s="22" t="e">
        <f>IF(B759="",VLOOKUP(A759,#REF!,2,FALSE),B759)</f>
        <v>#REF!</v>
      </c>
      <c r="Y759" s="22">
        <f t="shared" si="60"/>
        <v>1</v>
      </c>
      <c r="Z759" s="22">
        <f t="shared" si="61"/>
        <v>1</v>
      </c>
      <c r="AA759" s="22">
        <f t="shared" si="62"/>
        <v>2021</v>
      </c>
      <c r="AB759" s="22">
        <f t="shared" si="63"/>
        <v>2021</v>
      </c>
      <c r="AC759" s="22">
        <f t="shared" si="64"/>
        <v>2021</v>
      </c>
      <c r="AD759" s="25" t="e">
        <f>AND(ROUND(O759,2)=O759,ROUND(P759,2)=P759,OR(AND(O759&lt;&gt;0,L759="п"),AND(P759&lt;&gt;0,L759="ф")),ЕФОРМУЛА(X759),ЕФОРМУЛА(Y759),ЕФОРМУЛА(Z759),ЕФОРМУЛА(AA759),ЕФОРМУЛА(AB759),ЕФОРМУЛА(AC759),NOT(ЕФОРМУЛА(O759)),NOT(ЕФОРМУЛА(P759)),M759&lt;&gt;0,N759&lt;&gt;0,OR(YEAR(M759=#REF!),YEAR(M759=#REF!),YEAR(M759=#REF!)),OR(YEAR(N759=#REF!),YEAR(N759=#REF!),YEAR(N759=#REF!)),OR(AND(A759="20. Выдача займов по договору № 1 (в кэш-пул ПАО «Газпром»)",H759="КЭШ-ПУЛ"),AND(A759&lt;&gt;"20. Выдача займов по договору № 1 (в кэш-пул ПАО «Газпром»)",H759&lt;&gt;"КЭШ-ПУЛ")))</f>
        <v>#REF!</v>
      </c>
    </row>
    <row r="760" spans="1:30" ht="15" customHeight="1" x14ac:dyDescent="0.2">
      <c r="A760" s="8" t="s">
        <v>52</v>
      </c>
      <c r="B760" s="8"/>
      <c r="C760" s="2" t="s">
        <v>19</v>
      </c>
      <c r="D760" s="6" t="s">
        <v>0</v>
      </c>
      <c r="E760" s="7" t="s">
        <v>2</v>
      </c>
      <c r="F760" s="8"/>
      <c r="G760" s="8"/>
      <c r="H760" s="8"/>
      <c r="I760" s="8"/>
      <c r="J760" s="8">
        <v>1</v>
      </c>
      <c r="K760" s="8" t="s">
        <v>69</v>
      </c>
      <c r="L760" s="8" t="s">
        <v>27</v>
      </c>
      <c r="M760" s="9">
        <v>44211</v>
      </c>
      <c r="N760" s="9">
        <v>44223</v>
      </c>
      <c r="O760" s="20"/>
      <c r="P760" s="20">
        <v>15215949.539999999</v>
      </c>
      <c r="Q760" s="12" t="s">
        <v>117</v>
      </c>
      <c r="R760" s="12"/>
      <c r="S760" s="12"/>
      <c r="T760" s="12"/>
      <c r="U760" s="12"/>
      <c r="X760" s="22" t="e">
        <f>IF(B760="",VLOOKUP(A760,#REF!,2,FALSE),B760)</f>
        <v>#REF!</v>
      </c>
      <c r="Y760" s="22">
        <f t="shared" si="60"/>
        <v>1</v>
      </c>
      <c r="Z760" s="22">
        <f t="shared" si="61"/>
        <v>1</v>
      </c>
      <c r="AA760" s="22">
        <f t="shared" si="62"/>
        <v>2021</v>
      </c>
      <c r="AB760" s="22">
        <f t="shared" si="63"/>
        <v>2021</v>
      </c>
      <c r="AC760" s="22">
        <f t="shared" si="64"/>
        <v>2021</v>
      </c>
      <c r="AD760" s="25" t="e">
        <f>AND(ROUND(O760,2)=O760,ROUND(P760,2)=P760,OR(AND(O760&lt;&gt;0,L760="п"),AND(P760&lt;&gt;0,L760="ф")),ЕФОРМУЛА(X760),ЕФОРМУЛА(Y760),ЕФОРМУЛА(Z760),ЕФОРМУЛА(AA760),ЕФОРМУЛА(AB760),ЕФОРМУЛА(AC760),NOT(ЕФОРМУЛА(O760)),NOT(ЕФОРМУЛА(P760)),M760&lt;&gt;0,N760&lt;&gt;0,OR(YEAR(M760=#REF!),YEAR(M760=#REF!),YEAR(M760=#REF!)),OR(YEAR(N760=#REF!),YEAR(N760=#REF!),YEAR(N760=#REF!)),OR(AND(A760="20. Выдача займов по договору № 1 (в кэш-пул ПАО «Газпром»)",H760="КЭШ-ПУЛ"),AND(A760&lt;&gt;"20. Выдача займов по договору № 1 (в кэш-пул ПАО «Газпром»)",H760&lt;&gt;"КЭШ-ПУЛ")))</f>
        <v>#REF!</v>
      </c>
    </row>
    <row r="761" spans="1:30" ht="15" customHeight="1" x14ac:dyDescent="0.2">
      <c r="A761" s="8" t="s">
        <v>52</v>
      </c>
      <c r="B761" s="8"/>
      <c r="C761" s="2" t="s">
        <v>19</v>
      </c>
      <c r="D761" s="6" t="s">
        <v>0</v>
      </c>
      <c r="E761" s="7" t="s">
        <v>2</v>
      </c>
      <c r="F761" s="8"/>
      <c r="G761" s="8"/>
      <c r="H761" s="8"/>
      <c r="I761" s="8"/>
      <c r="J761" s="8">
        <v>1</v>
      </c>
      <c r="K761" s="8" t="s">
        <v>69</v>
      </c>
      <c r="L761" s="8" t="s">
        <v>27</v>
      </c>
      <c r="M761" s="9">
        <v>44211</v>
      </c>
      <c r="N761" s="9">
        <v>44223</v>
      </c>
      <c r="O761" s="20"/>
      <c r="P761" s="20">
        <v>839223</v>
      </c>
      <c r="Q761" s="12" t="s">
        <v>662</v>
      </c>
      <c r="R761" s="12"/>
      <c r="S761" s="12"/>
      <c r="T761" s="12"/>
      <c r="U761" s="12"/>
      <c r="X761" s="22" t="e">
        <f>IF(B761="",VLOOKUP(A761,#REF!,2,FALSE),B761)</f>
        <v>#REF!</v>
      </c>
      <c r="Y761" s="22">
        <f t="shared" si="60"/>
        <v>1</v>
      </c>
      <c r="Z761" s="22">
        <f t="shared" si="61"/>
        <v>1</v>
      </c>
      <c r="AA761" s="22">
        <f t="shared" si="62"/>
        <v>2021</v>
      </c>
      <c r="AB761" s="22">
        <f t="shared" si="63"/>
        <v>2021</v>
      </c>
      <c r="AC761" s="22">
        <f t="shared" si="64"/>
        <v>2021</v>
      </c>
      <c r="AD761" s="25" t="e">
        <f>AND(ROUND(O761,2)=O761,ROUND(P761,2)=P761,OR(AND(O761&lt;&gt;0,L761="п"),AND(P761&lt;&gt;0,L761="ф")),ЕФОРМУЛА(X761),ЕФОРМУЛА(Y761),ЕФОРМУЛА(Z761),ЕФОРМУЛА(AA761),ЕФОРМУЛА(AB761),ЕФОРМУЛА(AC761),NOT(ЕФОРМУЛА(O761)),NOT(ЕФОРМУЛА(P761)),M761&lt;&gt;0,N761&lt;&gt;0,OR(YEAR(M761=#REF!),YEAR(M761=#REF!),YEAR(M761=#REF!)),OR(YEAR(N761=#REF!),YEAR(N761=#REF!),YEAR(N761=#REF!)),OR(AND(A761="20. Выдача займов по договору № 1 (в кэш-пул ПАО «Газпром»)",H761="КЭШ-ПУЛ"),AND(A761&lt;&gt;"20. Выдача займов по договору № 1 (в кэш-пул ПАО «Газпром»)",H761&lt;&gt;"КЭШ-ПУЛ")))</f>
        <v>#REF!</v>
      </c>
    </row>
    <row r="762" spans="1:30" ht="15" customHeight="1" x14ac:dyDescent="0.2">
      <c r="A762" s="8" t="s">
        <v>52</v>
      </c>
      <c r="B762" s="8"/>
      <c r="C762" s="2" t="s">
        <v>19</v>
      </c>
      <c r="D762" s="6" t="s">
        <v>0</v>
      </c>
      <c r="E762" s="7" t="s">
        <v>2</v>
      </c>
      <c r="F762" s="8"/>
      <c r="G762" s="8"/>
      <c r="H762" s="8"/>
      <c r="I762" s="8"/>
      <c r="J762" s="8">
        <v>1</v>
      </c>
      <c r="K762" s="8" t="s">
        <v>69</v>
      </c>
      <c r="L762" s="8" t="s">
        <v>27</v>
      </c>
      <c r="M762" s="9">
        <v>44211</v>
      </c>
      <c r="N762" s="9">
        <v>44223</v>
      </c>
      <c r="O762" s="20"/>
      <c r="P762" s="20">
        <v>4824097.1500000004</v>
      </c>
      <c r="Q762" s="12" t="s">
        <v>663</v>
      </c>
      <c r="R762" s="12"/>
      <c r="S762" s="12"/>
      <c r="T762" s="12"/>
      <c r="U762" s="12"/>
      <c r="X762" s="22" t="e">
        <f>IF(B762="",VLOOKUP(A762,#REF!,2,FALSE),B762)</f>
        <v>#REF!</v>
      </c>
      <c r="Y762" s="22">
        <f t="shared" si="60"/>
        <v>1</v>
      </c>
      <c r="Z762" s="22">
        <f t="shared" si="61"/>
        <v>1</v>
      </c>
      <c r="AA762" s="22">
        <f t="shared" si="62"/>
        <v>2021</v>
      </c>
      <c r="AB762" s="22">
        <f t="shared" si="63"/>
        <v>2021</v>
      </c>
      <c r="AC762" s="22">
        <f t="shared" si="64"/>
        <v>2021</v>
      </c>
      <c r="AD762" s="25" t="e">
        <f>AND(ROUND(O762,2)=O762,ROUND(P762,2)=P762,OR(AND(O762&lt;&gt;0,L762="п"),AND(P762&lt;&gt;0,L762="ф")),ЕФОРМУЛА(X762),ЕФОРМУЛА(Y762),ЕФОРМУЛА(Z762),ЕФОРМУЛА(AA762),ЕФОРМУЛА(AB762),ЕФОРМУЛА(AC762),NOT(ЕФОРМУЛА(O762)),NOT(ЕФОРМУЛА(P762)),M762&lt;&gt;0,N762&lt;&gt;0,OR(YEAR(M762=#REF!),YEAR(M762=#REF!),YEAR(M762=#REF!)),OR(YEAR(N762=#REF!),YEAR(N762=#REF!),YEAR(N762=#REF!)),OR(AND(A762="20. Выдача займов по договору № 1 (в кэш-пул ПАО «Газпром»)",H762="КЭШ-ПУЛ"),AND(A762&lt;&gt;"20. Выдача займов по договору № 1 (в кэш-пул ПАО «Газпром»)",H762&lt;&gt;"КЭШ-ПУЛ")))</f>
        <v>#REF!</v>
      </c>
    </row>
    <row r="763" spans="1:30" ht="15" customHeight="1" x14ac:dyDescent="0.2">
      <c r="A763" s="8" t="s">
        <v>52</v>
      </c>
      <c r="B763" s="8"/>
      <c r="C763" s="2" t="s">
        <v>19</v>
      </c>
      <c r="D763" s="6" t="s">
        <v>0</v>
      </c>
      <c r="E763" s="7" t="s">
        <v>2</v>
      </c>
      <c r="F763" s="8"/>
      <c r="G763" s="8"/>
      <c r="H763" s="8"/>
      <c r="I763" s="8"/>
      <c r="J763" s="8">
        <v>1</v>
      </c>
      <c r="K763" s="8" t="s">
        <v>69</v>
      </c>
      <c r="L763" s="8" t="s">
        <v>27</v>
      </c>
      <c r="M763" s="9">
        <v>44211</v>
      </c>
      <c r="N763" s="9">
        <v>44223</v>
      </c>
      <c r="O763" s="20"/>
      <c r="P763" s="20">
        <v>3081324.46</v>
      </c>
      <c r="Q763" s="12" t="s">
        <v>655</v>
      </c>
      <c r="R763" s="12"/>
      <c r="S763" s="12"/>
      <c r="T763" s="12"/>
      <c r="U763" s="12"/>
      <c r="X763" s="22" t="e">
        <f>IF(B763="",VLOOKUP(A763,#REF!,2,FALSE),B763)</f>
        <v>#REF!</v>
      </c>
      <c r="Y763" s="22">
        <f t="shared" si="60"/>
        <v>1</v>
      </c>
      <c r="Z763" s="22">
        <f t="shared" si="61"/>
        <v>1</v>
      </c>
      <c r="AA763" s="22">
        <f t="shared" si="62"/>
        <v>2021</v>
      </c>
      <c r="AB763" s="22">
        <f t="shared" si="63"/>
        <v>2021</v>
      </c>
      <c r="AC763" s="22">
        <f t="shared" si="64"/>
        <v>2021</v>
      </c>
      <c r="AD763" s="25" t="e">
        <f>AND(ROUND(O763,2)=O763,ROUND(P763,2)=P763,OR(AND(O763&lt;&gt;0,L763="п"),AND(P763&lt;&gt;0,L763="ф")),ЕФОРМУЛА(X763),ЕФОРМУЛА(Y763),ЕФОРМУЛА(Z763),ЕФОРМУЛА(AA763),ЕФОРМУЛА(AB763),ЕФОРМУЛА(AC763),NOT(ЕФОРМУЛА(O763)),NOT(ЕФОРМУЛА(P763)),M763&lt;&gt;0,N763&lt;&gt;0,OR(YEAR(M763=#REF!),YEAR(M763=#REF!),YEAR(M763=#REF!)),OR(YEAR(N763=#REF!),YEAR(N763=#REF!),YEAR(N763=#REF!)),OR(AND(A763="20. Выдача займов по договору № 1 (в кэш-пул ПАО «Газпром»)",H763="КЭШ-ПУЛ"),AND(A763&lt;&gt;"20. Выдача займов по договору № 1 (в кэш-пул ПАО «Газпром»)",H763&lt;&gt;"КЭШ-ПУЛ")))</f>
        <v>#REF!</v>
      </c>
    </row>
    <row r="764" spans="1:30" ht="15" customHeight="1" x14ac:dyDescent="0.2">
      <c r="A764" s="8" t="s">
        <v>52</v>
      </c>
      <c r="B764" s="8"/>
      <c r="C764" s="2" t="s">
        <v>19</v>
      </c>
      <c r="D764" s="6" t="s">
        <v>0</v>
      </c>
      <c r="E764" s="7" t="s">
        <v>2</v>
      </c>
      <c r="F764" s="8"/>
      <c r="G764" s="8"/>
      <c r="H764" s="8"/>
      <c r="I764" s="8"/>
      <c r="J764" s="8">
        <v>1</v>
      </c>
      <c r="K764" s="8" t="s">
        <v>69</v>
      </c>
      <c r="L764" s="8" t="s">
        <v>27</v>
      </c>
      <c r="M764" s="9">
        <v>44211</v>
      </c>
      <c r="N764" s="9">
        <v>44223</v>
      </c>
      <c r="O764" s="20"/>
      <c r="P764" s="20">
        <v>364608.88</v>
      </c>
      <c r="Q764" s="12" t="s">
        <v>664</v>
      </c>
      <c r="R764" s="12"/>
      <c r="S764" s="12"/>
      <c r="T764" s="12"/>
      <c r="U764" s="12"/>
      <c r="X764" s="22" t="e">
        <f>IF(B764="",VLOOKUP(A764,#REF!,2,FALSE),B764)</f>
        <v>#REF!</v>
      </c>
      <c r="Y764" s="22">
        <f t="shared" si="60"/>
        <v>1</v>
      </c>
      <c r="Z764" s="22">
        <f t="shared" si="61"/>
        <v>1</v>
      </c>
      <c r="AA764" s="22">
        <f t="shared" si="62"/>
        <v>2021</v>
      </c>
      <c r="AB764" s="22">
        <f t="shared" si="63"/>
        <v>2021</v>
      </c>
      <c r="AC764" s="22">
        <f t="shared" si="64"/>
        <v>2021</v>
      </c>
      <c r="AD764" s="25" t="e">
        <f>AND(ROUND(O764,2)=O764,ROUND(P764,2)=P764,OR(AND(O764&lt;&gt;0,L764="п"),AND(P764&lt;&gt;0,L764="ф")),ЕФОРМУЛА(X764),ЕФОРМУЛА(Y764),ЕФОРМУЛА(Z764),ЕФОРМУЛА(AA764),ЕФОРМУЛА(AB764),ЕФОРМУЛА(AC764),NOT(ЕФОРМУЛА(O764)),NOT(ЕФОРМУЛА(P764)),M764&lt;&gt;0,N764&lt;&gt;0,OR(YEAR(M764=#REF!),YEAR(M764=#REF!),YEAR(M764=#REF!)),OR(YEAR(N764=#REF!),YEAR(N764=#REF!),YEAR(N764=#REF!)),OR(AND(A764="20. Выдача займов по договору № 1 (в кэш-пул ПАО «Газпром»)",H764="КЭШ-ПУЛ"),AND(A764&lt;&gt;"20. Выдача займов по договору № 1 (в кэш-пул ПАО «Газпром»)",H764&lt;&gt;"КЭШ-ПУЛ")))</f>
        <v>#REF!</v>
      </c>
    </row>
    <row r="765" spans="1:30" ht="15" customHeight="1" x14ac:dyDescent="0.2">
      <c r="A765" s="8" t="s">
        <v>52</v>
      </c>
      <c r="B765" s="8"/>
      <c r="C765" s="2" t="s">
        <v>19</v>
      </c>
      <c r="D765" s="6" t="s">
        <v>0</v>
      </c>
      <c r="E765" s="7" t="s">
        <v>2</v>
      </c>
      <c r="F765" s="8"/>
      <c r="G765" s="8"/>
      <c r="H765" s="8"/>
      <c r="I765" s="8"/>
      <c r="J765" s="8">
        <v>1</v>
      </c>
      <c r="K765" s="8" t="s">
        <v>69</v>
      </c>
      <c r="L765" s="8" t="s">
        <v>27</v>
      </c>
      <c r="M765" s="9">
        <v>44211</v>
      </c>
      <c r="N765" s="9">
        <v>44223</v>
      </c>
      <c r="O765" s="20"/>
      <c r="P765" s="20">
        <v>100099.26</v>
      </c>
      <c r="Q765" s="12" t="s">
        <v>657</v>
      </c>
      <c r="R765" s="12"/>
      <c r="S765" s="12"/>
      <c r="T765" s="12"/>
      <c r="U765" s="12"/>
      <c r="X765" s="22" t="e">
        <f>IF(B765="",VLOOKUP(A765,#REF!,2,FALSE),B765)</f>
        <v>#REF!</v>
      </c>
      <c r="Y765" s="22">
        <f t="shared" si="60"/>
        <v>1</v>
      </c>
      <c r="Z765" s="22">
        <f t="shared" si="61"/>
        <v>1</v>
      </c>
      <c r="AA765" s="22">
        <f t="shared" si="62"/>
        <v>2021</v>
      </c>
      <c r="AB765" s="22">
        <f t="shared" si="63"/>
        <v>2021</v>
      </c>
      <c r="AC765" s="22">
        <f t="shared" si="64"/>
        <v>2021</v>
      </c>
      <c r="AD765" s="25" t="e">
        <f>AND(ROUND(O765,2)=O765,ROUND(P765,2)=P765,OR(AND(O765&lt;&gt;0,L765="п"),AND(P765&lt;&gt;0,L765="ф")),ЕФОРМУЛА(X765),ЕФОРМУЛА(Y765),ЕФОРМУЛА(Z765),ЕФОРМУЛА(AA765),ЕФОРМУЛА(AB765),ЕФОРМУЛА(AC765),NOT(ЕФОРМУЛА(O765)),NOT(ЕФОРМУЛА(P765)),M765&lt;&gt;0,N765&lt;&gt;0,OR(YEAR(M765=#REF!),YEAR(M765=#REF!),YEAR(M765=#REF!)),OR(YEAR(N765=#REF!),YEAR(N765=#REF!),YEAR(N765=#REF!)),OR(AND(A765="20. Выдача займов по договору № 1 (в кэш-пул ПАО «Газпром»)",H765="КЭШ-ПУЛ"),AND(A765&lt;&gt;"20. Выдача займов по договору № 1 (в кэш-пул ПАО «Газпром»)",H765&lt;&gt;"КЭШ-ПУЛ")))</f>
        <v>#REF!</v>
      </c>
    </row>
    <row r="766" spans="1:30" ht="15" customHeight="1" x14ac:dyDescent="0.2">
      <c r="A766" s="27" t="s">
        <v>40</v>
      </c>
      <c r="B766" s="27"/>
      <c r="C766" s="2" t="s">
        <v>19</v>
      </c>
      <c r="D766" s="6" t="s">
        <v>0</v>
      </c>
      <c r="E766" s="7" t="s">
        <v>2</v>
      </c>
      <c r="F766" s="8"/>
      <c r="G766" s="8"/>
      <c r="H766" s="8"/>
      <c r="I766" s="8"/>
      <c r="J766" s="8">
        <v>1</v>
      </c>
      <c r="K766" s="8" t="s">
        <v>69</v>
      </c>
      <c r="L766" s="8" t="s">
        <v>27</v>
      </c>
      <c r="M766" s="9">
        <v>44211</v>
      </c>
      <c r="N766" s="9">
        <v>44224</v>
      </c>
      <c r="O766" s="20"/>
      <c r="P766" s="20">
        <v>9961805.4800000004</v>
      </c>
      <c r="Q766" s="11"/>
      <c r="R766" s="11"/>
      <c r="S766" s="11"/>
      <c r="T766" s="11"/>
      <c r="U766" s="11"/>
      <c r="X766" s="22" t="e">
        <f>IF(B766="",VLOOKUP(A766,#REF!,2,FALSE),B766)</f>
        <v>#REF!</v>
      </c>
      <c r="Y766" s="22">
        <f t="shared" si="60"/>
        <v>1</v>
      </c>
      <c r="Z766" s="22">
        <f t="shared" si="61"/>
        <v>1</v>
      </c>
      <c r="AA766" s="22">
        <f t="shared" si="62"/>
        <v>2021</v>
      </c>
      <c r="AB766" s="22">
        <f t="shared" si="63"/>
        <v>2021</v>
      </c>
      <c r="AC766" s="22">
        <f t="shared" si="64"/>
        <v>2021</v>
      </c>
      <c r="AD766" s="25" t="e">
        <f>AND(ROUND(O766,2)=O766,ROUND(P766,2)=P766,OR(AND(O766&lt;&gt;0,L766="п"),AND(P766&lt;&gt;0,L766="ф")),ЕФОРМУЛА(X766),ЕФОРМУЛА(Y766),ЕФОРМУЛА(Z766),ЕФОРМУЛА(AA766),ЕФОРМУЛА(AB766),ЕФОРМУЛА(AC766),NOT(ЕФОРМУЛА(O766)),NOT(ЕФОРМУЛА(P766)),M766&lt;&gt;0,N766&lt;&gt;0,OR(YEAR(M766=#REF!),YEAR(M766=#REF!),YEAR(M766=#REF!)),OR(YEAR(N766=#REF!),YEAR(N766=#REF!),YEAR(N766=#REF!)),OR(AND(A766="20. Выдача займов по договору № 1 (в кэш-пул ПАО «Газпром»)",H766="КЭШ-ПУЛ"),AND(A766&lt;&gt;"20. Выдача займов по договору № 1 (в кэш-пул ПАО «Газпром»)",H766&lt;&gt;"КЭШ-ПУЛ")))</f>
        <v>#REF!</v>
      </c>
    </row>
    <row r="767" spans="1:30" ht="15" customHeight="1" x14ac:dyDescent="0.2">
      <c r="A767" s="27" t="s">
        <v>60</v>
      </c>
      <c r="B767" s="27"/>
      <c r="C767" s="2" t="s">
        <v>19</v>
      </c>
      <c r="D767" s="6" t="s">
        <v>0</v>
      </c>
      <c r="E767" s="7" t="s">
        <v>2</v>
      </c>
      <c r="F767" s="8"/>
      <c r="G767" s="8"/>
      <c r="H767" s="8"/>
      <c r="I767" s="8" t="s">
        <v>25</v>
      </c>
      <c r="J767" s="8">
        <v>1</v>
      </c>
      <c r="K767" s="8" t="s">
        <v>69</v>
      </c>
      <c r="L767" s="8" t="s">
        <v>27</v>
      </c>
      <c r="M767" s="9">
        <v>44211</v>
      </c>
      <c r="N767" s="9">
        <v>44224</v>
      </c>
      <c r="O767" s="20"/>
      <c r="P767" s="20">
        <v>671194.05</v>
      </c>
      <c r="Q767" s="11"/>
      <c r="R767" s="11"/>
      <c r="S767" s="11"/>
      <c r="T767" s="11"/>
      <c r="U767" s="11"/>
      <c r="X767" s="22" t="e">
        <f>IF(B767="",VLOOKUP(A767,#REF!,2,FALSE),B767)</f>
        <v>#REF!</v>
      </c>
      <c r="Y767" s="22">
        <f t="shared" si="60"/>
        <v>1</v>
      </c>
      <c r="Z767" s="22">
        <f t="shared" si="61"/>
        <v>1</v>
      </c>
      <c r="AA767" s="22">
        <f t="shared" si="62"/>
        <v>2021</v>
      </c>
      <c r="AB767" s="22">
        <f t="shared" si="63"/>
        <v>2021</v>
      </c>
      <c r="AC767" s="22">
        <f t="shared" si="64"/>
        <v>2021</v>
      </c>
      <c r="AD767" s="25" t="e">
        <f>AND(ROUND(O767,2)=O767,ROUND(P767,2)=P767,OR(AND(O767&lt;&gt;0,L767="п"),AND(P767&lt;&gt;0,L767="ф")),ЕФОРМУЛА(X767),ЕФОРМУЛА(Y767),ЕФОРМУЛА(Z767),ЕФОРМУЛА(AA767),ЕФОРМУЛА(AB767),ЕФОРМУЛА(AC767),NOT(ЕФОРМУЛА(O767)),NOT(ЕФОРМУЛА(P767)),M767&lt;&gt;0,N767&lt;&gt;0,OR(YEAR(M767=#REF!),YEAR(M767=#REF!),YEAR(M767=#REF!)),OR(YEAR(N767=#REF!),YEAR(N767=#REF!),YEAR(N767=#REF!)),OR(AND(A767="20. Выдача займов по договору № 1 (в кэш-пул ПАО «Газпром»)",H767="КЭШ-ПУЛ"),AND(A767&lt;&gt;"20. Выдача займов по договору № 1 (в кэш-пул ПАО «Газпром»)",H767&lt;&gt;"КЭШ-ПУЛ")))</f>
        <v>#REF!</v>
      </c>
    </row>
    <row r="768" spans="1:30" ht="15" customHeight="1" x14ac:dyDescent="0.2">
      <c r="A768" s="27" t="s">
        <v>60</v>
      </c>
      <c r="B768" s="27"/>
      <c r="C768" s="2" t="s">
        <v>19</v>
      </c>
      <c r="D768" s="6" t="s">
        <v>0</v>
      </c>
      <c r="E768" s="7" t="s">
        <v>2</v>
      </c>
      <c r="F768" s="8"/>
      <c r="G768" s="8"/>
      <c r="H768" s="8"/>
      <c r="I768" s="8"/>
      <c r="J768" s="8">
        <v>1</v>
      </c>
      <c r="K768" s="8" t="s">
        <v>69</v>
      </c>
      <c r="L768" s="8" t="s">
        <v>27</v>
      </c>
      <c r="M768" s="9">
        <v>44211</v>
      </c>
      <c r="N768" s="9">
        <v>44224</v>
      </c>
      <c r="O768" s="20"/>
      <c r="P768" s="20">
        <v>548087.26</v>
      </c>
      <c r="Q768" s="11"/>
      <c r="R768" s="11"/>
      <c r="S768" s="11"/>
      <c r="T768" s="11"/>
      <c r="U768" s="11"/>
      <c r="X768" s="22" t="e">
        <f>IF(B768="",VLOOKUP(A768,#REF!,2,FALSE),B768)</f>
        <v>#REF!</v>
      </c>
      <c r="Y768" s="22">
        <f t="shared" si="60"/>
        <v>1</v>
      </c>
      <c r="Z768" s="22">
        <f t="shared" si="61"/>
        <v>1</v>
      </c>
      <c r="AA768" s="22">
        <f t="shared" si="62"/>
        <v>2021</v>
      </c>
      <c r="AB768" s="22">
        <f t="shared" si="63"/>
        <v>2021</v>
      </c>
      <c r="AC768" s="22">
        <f t="shared" si="64"/>
        <v>2021</v>
      </c>
      <c r="AD768" s="25" t="e">
        <f>AND(ROUND(O768,2)=O768,ROUND(P768,2)=P768,OR(AND(O768&lt;&gt;0,L768="п"),AND(P768&lt;&gt;0,L768="ф")),ЕФОРМУЛА(X768),ЕФОРМУЛА(Y768),ЕФОРМУЛА(Z768),ЕФОРМУЛА(AA768),ЕФОРМУЛА(AB768),ЕФОРМУЛА(AC768),NOT(ЕФОРМУЛА(O768)),NOT(ЕФОРМУЛА(P768)),M768&lt;&gt;0,N768&lt;&gt;0,OR(YEAR(M768=#REF!),YEAR(M768=#REF!),YEAR(M768=#REF!)),OR(YEAR(N768=#REF!),YEAR(N768=#REF!),YEAR(N768=#REF!)),OR(AND(A768="20. Выдача займов по договору № 1 (в кэш-пул ПАО «Газпром»)",H768="КЭШ-ПУЛ"),AND(A768&lt;&gt;"20. Выдача займов по договору № 1 (в кэш-пул ПАО «Газпром»)",H768&lt;&gt;"КЭШ-ПУЛ")))</f>
        <v>#REF!</v>
      </c>
    </row>
    <row r="769" spans="1:30" ht="15" customHeight="1" x14ac:dyDescent="0.2">
      <c r="A769" s="8" t="s">
        <v>52</v>
      </c>
      <c r="B769" s="8"/>
      <c r="C769" s="2" t="s">
        <v>19</v>
      </c>
      <c r="D769" s="6" t="s">
        <v>0</v>
      </c>
      <c r="E769" s="7" t="s">
        <v>2</v>
      </c>
      <c r="F769" s="8" t="s">
        <v>25</v>
      </c>
      <c r="G769" s="8"/>
      <c r="H769" s="8"/>
      <c r="I769" s="8"/>
      <c r="J769" s="8">
        <v>1</v>
      </c>
      <c r="K769" s="8" t="s">
        <v>69</v>
      </c>
      <c r="L769" s="8" t="s">
        <v>27</v>
      </c>
      <c r="M769" s="9">
        <v>44211</v>
      </c>
      <c r="N769" s="9">
        <v>44224</v>
      </c>
      <c r="O769" s="20"/>
      <c r="P769" s="20">
        <v>4099000</v>
      </c>
      <c r="Q769" s="12" t="s">
        <v>659</v>
      </c>
      <c r="R769" s="12"/>
      <c r="S769" s="12"/>
      <c r="T769" s="12"/>
      <c r="U769" s="12"/>
      <c r="X769" s="22" t="e">
        <f>IF(B769="",VLOOKUP(A769,#REF!,2,FALSE),B769)</f>
        <v>#REF!</v>
      </c>
      <c r="Y769" s="22">
        <f t="shared" si="60"/>
        <v>1</v>
      </c>
      <c r="Z769" s="22">
        <f t="shared" si="61"/>
        <v>1</v>
      </c>
      <c r="AA769" s="22">
        <f t="shared" si="62"/>
        <v>2021</v>
      </c>
      <c r="AB769" s="22">
        <f t="shared" si="63"/>
        <v>2021</v>
      </c>
      <c r="AC769" s="22">
        <f t="shared" si="64"/>
        <v>2020</v>
      </c>
      <c r="AD769" s="25" t="e">
        <f>AND(ROUND(O769,2)=O769,ROUND(P769,2)=P769,OR(AND(O769&lt;&gt;0,L769="п"),AND(P769&lt;&gt;0,L769="ф")),ЕФОРМУЛА(X769),ЕФОРМУЛА(Y769),ЕФОРМУЛА(Z769),ЕФОРМУЛА(AA769),ЕФОРМУЛА(AB769),ЕФОРМУЛА(AC769),NOT(ЕФОРМУЛА(O769)),NOT(ЕФОРМУЛА(P769)),M769&lt;&gt;0,N769&lt;&gt;0,OR(YEAR(M769=#REF!),YEAR(M769=#REF!),YEAR(M769=#REF!)),OR(YEAR(N769=#REF!),YEAR(N769=#REF!),YEAR(N769=#REF!)),OR(AND(A769="20. Выдача займов по договору № 1 (в кэш-пул ПАО «Газпром»)",H769="КЭШ-ПУЛ"),AND(A769&lt;&gt;"20. Выдача займов по договору № 1 (в кэш-пул ПАО «Газпром»)",H769&lt;&gt;"КЭШ-ПУЛ")))</f>
        <v>#REF!</v>
      </c>
    </row>
    <row r="770" spans="1:30" ht="15" customHeight="1" x14ac:dyDescent="0.2">
      <c r="A770" s="8" t="s">
        <v>52</v>
      </c>
      <c r="B770" s="8"/>
      <c r="C770" s="2" t="s">
        <v>19</v>
      </c>
      <c r="D770" s="6" t="s">
        <v>0</v>
      </c>
      <c r="E770" s="7" t="s">
        <v>2</v>
      </c>
      <c r="F770" s="8" t="s">
        <v>25</v>
      </c>
      <c r="G770" s="8"/>
      <c r="H770" s="8"/>
      <c r="I770" s="8"/>
      <c r="J770" s="8">
        <v>1</v>
      </c>
      <c r="K770" s="8" t="s">
        <v>69</v>
      </c>
      <c r="L770" s="8" t="s">
        <v>27</v>
      </c>
      <c r="M770" s="9">
        <v>44211</v>
      </c>
      <c r="N770" s="9">
        <v>44224</v>
      </c>
      <c r="O770" s="20"/>
      <c r="P770" s="20">
        <v>14198242.48</v>
      </c>
      <c r="Q770" s="12" t="s">
        <v>660</v>
      </c>
      <c r="R770" s="12"/>
      <c r="S770" s="12"/>
      <c r="T770" s="12"/>
      <c r="U770" s="12"/>
      <c r="X770" s="22" t="e">
        <f>IF(B770="",VLOOKUP(A770,#REF!,2,FALSE),B770)</f>
        <v>#REF!</v>
      </c>
      <c r="Y770" s="22">
        <f t="shared" si="60"/>
        <v>1</v>
      </c>
      <c r="Z770" s="22">
        <f t="shared" si="61"/>
        <v>1</v>
      </c>
      <c r="AA770" s="22">
        <f t="shared" si="62"/>
        <v>2021</v>
      </c>
      <c r="AB770" s="22">
        <f t="shared" si="63"/>
        <v>2021</v>
      </c>
      <c r="AC770" s="22">
        <f t="shared" si="64"/>
        <v>2020</v>
      </c>
      <c r="AD770" s="25" t="e">
        <f>AND(ROUND(O770,2)=O770,ROUND(P770,2)=P770,OR(AND(O770&lt;&gt;0,L770="п"),AND(P770&lt;&gt;0,L770="ф")),ЕФОРМУЛА(X770),ЕФОРМУЛА(Y770),ЕФОРМУЛА(Z770),ЕФОРМУЛА(AA770),ЕФОРМУЛА(AB770),ЕФОРМУЛА(AC770),NOT(ЕФОРМУЛА(O770)),NOT(ЕФОРМУЛА(P770)),M770&lt;&gt;0,N770&lt;&gt;0,OR(YEAR(M770=#REF!),YEAR(M770=#REF!),YEAR(M770=#REF!)),OR(YEAR(N770=#REF!),YEAR(N770=#REF!),YEAR(N770=#REF!)),OR(AND(A770="20. Выдача займов по договору № 1 (в кэш-пул ПАО «Газпром»)",H770="КЭШ-ПУЛ"),AND(A770&lt;&gt;"20. Выдача займов по договору № 1 (в кэш-пул ПАО «Газпром»)",H770&lt;&gt;"КЭШ-ПУЛ")))</f>
        <v>#REF!</v>
      </c>
    </row>
    <row r="771" spans="1:30" ht="15" customHeight="1" x14ac:dyDescent="0.2">
      <c r="A771" s="8" t="s">
        <v>52</v>
      </c>
      <c r="B771" s="8"/>
      <c r="C771" s="2" t="s">
        <v>19</v>
      </c>
      <c r="D771" s="6" t="s">
        <v>0</v>
      </c>
      <c r="E771" s="7" t="s">
        <v>2</v>
      </c>
      <c r="F771" s="8" t="s">
        <v>25</v>
      </c>
      <c r="G771" s="8"/>
      <c r="H771" s="8"/>
      <c r="I771" s="8"/>
      <c r="J771" s="8">
        <v>1</v>
      </c>
      <c r="K771" s="8" t="s">
        <v>69</v>
      </c>
      <c r="L771" s="8" t="s">
        <v>27</v>
      </c>
      <c r="M771" s="9">
        <v>44211</v>
      </c>
      <c r="N771" s="9">
        <v>44224</v>
      </c>
      <c r="O771" s="20"/>
      <c r="P771" s="20">
        <v>5518552.7999999998</v>
      </c>
      <c r="Q771" s="12" t="s">
        <v>117</v>
      </c>
      <c r="R771" s="12"/>
      <c r="S771" s="12"/>
      <c r="T771" s="12"/>
      <c r="U771" s="12"/>
      <c r="X771" s="22" t="e">
        <f>IF(B771="",VLOOKUP(A771,#REF!,2,FALSE),B771)</f>
        <v>#REF!</v>
      </c>
      <c r="Y771" s="22">
        <f t="shared" si="60"/>
        <v>1</v>
      </c>
      <c r="Z771" s="22">
        <f t="shared" si="61"/>
        <v>1</v>
      </c>
      <c r="AA771" s="22">
        <f t="shared" si="62"/>
        <v>2021</v>
      </c>
      <c r="AB771" s="22">
        <f t="shared" si="63"/>
        <v>2021</v>
      </c>
      <c r="AC771" s="22">
        <f t="shared" si="64"/>
        <v>2020</v>
      </c>
      <c r="AD771" s="25" t="e">
        <f>AND(ROUND(O771,2)=O771,ROUND(P771,2)=P771,OR(AND(O771&lt;&gt;0,L771="п"),AND(P771&lt;&gt;0,L771="ф")),ЕФОРМУЛА(X771),ЕФОРМУЛА(Y771),ЕФОРМУЛА(Z771),ЕФОРМУЛА(AA771),ЕФОРМУЛА(AB771),ЕФОРМУЛА(AC771),NOT(ЕФОРМУЛА(O771)),NOT(ЕФОРМУЛА(P771)),M771&lt;&gt;0,N771&lt;&gt;0,OR(YEAR(M771=#REF!),YEAR(M771=#REF!),YEAR(M771=#REF!)),OR(YEAR(N771=#REF!),YEAR(N771=#REF!),YEAR(N771=#REF!)),OR(AND(A771="20. Выдача займов по договору № 1 (в кэш-пул ПАО «Газпром»)",H771="КЭШ-ПУЛ"),AND(A771&lt;&gt;"20. Выдача займов по договору № 1 (в кэш-пул ПАО «Газпром»)",H771&lt;&gt;"КЭШ-ПУЛ")))</f>
        <v>#REF!</v>
      </c>
    </row>
    <row r="772" spans="1:30" ht="15" customHeight="1" x14ac:dyDescent="0.2">
      <c r="A772" s="8" t="s">
        <v>45</v>
      </c>
      <c r="B772" s="8"/>
      <c r="C772" s="2" t="s">
        <v>19</v>
      </c>
      <c r="D772" s="6" t="s">
        <v>0</v>
      </c>
      <c r="E772" s="7" t="s">
        <v>2</v>
      </c>
      <c r="F772" s="8"/>
      <c r="G772" s="8"/>
      <c r="H772" s="8"/>
      <c r="I772" s="8"/>
      <c r="J772" s="8">
        <v>1</v>
      </c>
      <c r="K772" s="8" t="s">
        <v>69</v>
      </c>
      <c r="L772" s="8" t="s">
        <v>27</v>
      </c>
      <c r="M772" s="9">
        <v>44211</v>
      </c>
      <c r="N772" s="9">
        <v>44229</v>
      </c>
      <c r="O772" s="20"/>
      <c r="P772" s="20">
        <v>1312180.5</v>
      </c>
      <c r="Q772" s="12"/>
      <c r="R772" s="12"/>
      <c r="S772" s="12"/>
      <c r="T772" s="12"/>
      <c r="U772" s="12"/>
      <c r="X772" s="22" t="e">
        <f>IF(B772="",VLOOKUP(A772,#REF!,2,FALSE),B772)</f>
        <v>#REF!</v>
      </c>
      <c r="Y772" s="22">
        <f t="shared" ref="Y772:Y835" si="65">MONTH(M772)</f>
        <v>1</v>
      </c>
      <c r="Z772" s="22">
        <f t="shared" ref="Z772:Z835" si="66">MONTH(N772)</f>
        <v>2</v>
      </c>
      <c r="AA772" s="22">
        <f t="shared" ref="AA772:AA835" si="67">YEAR(N772)</f>
        <v>2021</v>
      </c>
      <c r="AB772" s="22">
        <f t="shared" ref="AB772:AB835" si="68">YEAR(M772)</f>
        <v>2021</v>
      </c>
      <c r="AC772" s="22">
        <f t="shared" ref="AC772:AC835" si="69">IF(F772="X",AA772-1,AA772)</f>
        <v>2021</v>
      </c>
      <c r="AD772" s="25" t="e">
        <f>AND(ROUND(O772,2)=O772,ROUND(P772,2)=P772,OR(AND(O772&lt;&gt;0,L772="п"),AND(P772&lt;&gt;0,L772="ф")),ЕФОРМУЛА(X772),ЕФОРМУЛА(Y772),ЕФОРМУЛА(Z772),ЕФОРМУЛА(AA772),ЕФОРМУЛА(AB772),ЕФОРМУЛА(AC772),NOT(ЕФОРМУЛА(O772)),NOT(ЕФОРМУЛА(P772)),M772&lt;&gt;0,N772&lt;&gt;0,OR(YEAR(M772=#REF!),YEAR(M772=#REF!),YEAR(M772=#REF!)),OR(YEAR(N772=#REF!),YEAR(N772=#REF!),YEAR(N772=#REF!)),OR(AND(A772="20. Выдача займов по договору № 1 (в кэш-пул ПАО «Газпром»)",H772="КЭШ-ПУЛ"),AND(A772&lt;&gt;"20. Выдача займов по договору № 1 (в кэш-пул ПАО «Газпром»)",H772&lt;&gt;"КЭШ-ПУЛ")))</f>
        <v>#REF!</v>
      </c>
    </row>
    <row r="773" spans="1:30" ht="15" customHeight="1" x14ac:dyDescent="0.2">
      <c r="A773" s="8" t="s">
        <v>64</v>
      </c>
      <c r="B773" s="8"/>
      <c r="C773" s="2" t="s">
        <v>19</v>
      </c>
      <c r="D773" s="6" t="s">
        <v>0</v>
      </c>
      <c r="E773" s="7" t="s">
        <v>1</v>
      </c>
      <c r="F773" s="8"/>
      <c r="G773" s="8"/>
      <c r="H773" s="8"/>
      <c r="I773" s="8"/>
      <c r="J773" s="8"/>
      <c r="K773" s="8" t="s">
        <v>69</v>
      </c>
      <c r="L773" s="8" t="s">
        <v>27</v>
      </c>
      <c r="M773" s="9">
        <v>44221</v>
      </c>
      <c r="N773" s="9">
        <v>44221</v>
      </c>
      <c r="O773" s="20"/>
      <c r="P773" s="20">
        <v>58000000</v>
      </c>
      <c r="Q773" s="29"/>
      <c r="R773" s="12"/>
      <c r="S773" s="12"/>
      <c r="T773" s="12"/>
      <c r="U773" s="12"/>
      <c r="X773" s="22" t="e">
        <f>IF(B773="",VLOOKUP(A773,#REF!,2,FALSE),B773)</f>
        <v>#REF!</v>
      </c>
      <c r="Y773" s="22">
        <f t="shared" si="65"/>
        <v>1</v>
      </c>
      <c r="Z773" s="22">
        <f t="shared" si="66"/>
        <v>1</v>
      </c>
      <c r="AA773" s="22">
        <f t="shared" si="67"/>
        <v>2021</v>
      </c>
      <c r="AB773" s="22">
        <f t="shared" si="68"/>
        <v>2021</v>
      </c>
      <c r="AC773" s="22">
        <f t="shared" si="69"/>
        <v>2021</v>
      </c>
      <c r="AD773" s="25" t="e">
        <f>AND(ROUND(O773,2)=O773,ROUND(P773,2)=P773,OR(AND(O773&lt;&gt;0,L773="п"),AND(P773&lt;&gt;0,L773="ф")),ЕФОРМУЛА(X773),ЕФОРМУЛА(Y773),ЕФОРМУЛА(Z773),ЕФОРМУЛА(AA773),ЕФОРМУЛА(AB773),ЕФОРМУЛА(AC773),NOT(ЕФОРМУЛА(O773)),NOT(ЕФОРМУЛА(P773)),M773&lt;&gt;0,N773&lt;&gt;0,OR(YEAR(M773=#REF!),YEAR(M773=#REF!),YEAR(M773=#REF!)),OR(YEAR(N773=#REF!),YEAR(N773=#REF!),YEAR(N773=#REF!)),OR(AND(A773="20. Выдача займов по договору № 1 (в кэш-пул ПАО «Газпром»)",H773="КЭШ-ПУЛ"),AND(A773&lt;&gt;"20. Выдача займов по договору № 1 (в кэш-пул ПАО «Газпром»)",H773&lt;&gt;"КЭШ-ПУЛ")))</f>
        <v>#REF!</v>
      </c>
    </row>
    <row r="774" spans="1:30" ht="12.6" customHeight="1" x14ac:dyDescent="0.2">
      <c r="A774" s="8" t="s">
        <v>55</v>
      </c>
      <c r="B774" s="8"/>
      <c r="C774" s="2" t="s">
        <v>19</v>
      </c>
      <c r="D774" s="6" t="s">
        <v>3</v>
      </c>
      <c r="E774" s="7" t="s">
        <v>2</v>
      </c>
      <c r="F774" s="8"/>
      <c r="G774" s="8"/>
      <c r="H774" s="8"/>
      <c r="I774" s="8"/>
      <c r="J774" s="8">
        <v>4</v>
      </c>
      <c r="K774" s="8" t="s">
        <v>69</v>
      </c>
      <c r="L774" s="8" t="s">
        <v>27</v>
      </c>
      <c r="M774" s="9">
        <v>44211</v>
      </c>
      <c r="N774" s="9">
        <v>44211</v>
      </c>
      <c r="O774" s="20"/>
      <c r="P774" s="20">
        <v>638612.59</v>
      </c>
      <c r="Q774" s="12"/>
      <c r="R774" s="12"/>
      <c r="S774" s="12"/>
      <c r="T774" s="12"/>
      <c r="U774" s="12"/>
      <c r="X774" s="22" t="e">
        <f>IF(B774="",VLOOKUP(A774,#REF!,2,FALSE),B774)</f>
        <v>#REF!</v>
      </c>
      <c r="Y774" s="22">
        <f t="shared" si="65"/>
        <v>1</v>
      </c>
      <c r="Z774" s="22">
        <f t="shared" si="66"/>
        <v>1</v>
      </c>
      <c r="AA774" s="22">
        <f t="shared" si="67"/>
        <v>2021</v>
      </c>
      <c r="AB774" s="22">
        <f t="shared" si="68"/>
        <v>2021</v>
      </c>
      <c r="AC774" s="22">
        <f t="shared" si="69"/>
        <v>2021</v>
      </c>
      <c r="AD774" s="25" t="e">
        <f>AND(ROUND(O774,2)=O774,ROUND(P774,2)=P774,OR(AND(O774&lt;&gt;0,L774="п"),AND(P774&lt;&gt;0,L774="ф")),ЕФОРМУЛА(X774),ЕФОРМУЛА(Y774),ЕФОРМУЛА(Z774),ЕФОРМУЛА(AA774),ЕФОРМУЛА(AB774),ЕФОРМУЛА(AC774),NOT(ЕФОРМУЛА(O774)),NOT(ЕФОРМУЛА(P774)),M774&lt;&gt;0,N774&lt;&gt;0,OR(YEAR(M774=#REF!),YEAR(M774=#REF!),YEAR(M774=#REF!)),OR(YEAR(N774=#REF!),YEAR(N774=#REF!),YEAR(N774=#REF!)),OR(AND(A774="20. Выдача займов по договору № 1 (в кэш-пул ПАО «Газпром»)",H774="КЭШ-ПУЛ"),AND(A774&lt;&gt;"20. Выдача займов по договору № 1 (в кэш-пул ПАО «Газпром»)",H774&lt;&gt;"КЭШ-ПУЛ")))</f>
        <v>#REF!</v>
      </c>
    </row>
    <row r="775" spans="1:30" ht="15" customHeight="1" x14ac:dyDescent="0.2">
      <c r="A775" s="8" t="s">
        <v>97</v>
      </c>
      <c r="B775" s="8"/>
      <c r="C775" s="2" t="s">
        <v>19</v>
      </c>
      <c r="D775" s="6" t="s">
        <v>0</v>
      </c>
      <c r="E775" s="7" t="s">
        <v>1</v>
      </c>
      <c r="F775" s="8"/>
      <c r="G775" s="8"/>
      <c r="H775" s="8"/>
      <c r="I775" s="8"/>
      <c r="J775" s="8"/>
      <c r="K775" s="8" t="s">
        <v>69</v>
      </c>
      <c r="L775" s="8" t="s">
        <v>27</v>
      </c>
      <c r="M775" s="9">
        <v>44211</v>
      </c>
      <c r="N775" s="9">
        <v>44211</v>
      </c>
      <c r="O775" s="20"/>
      <c r="P775" s="20">
        <v>638612.59</v>
      </c>
      <c r="Q775" s="29"/>
      <c r="R775" s="12"/>
      <c r="S775" s="12"/>
      <c r="T775" s="12"/>
      <c r="U775" s="12"/>
      <c r="X775" s="22" t="e">
        <f>IF(B775="",VLOOKUP(A775,#REF!,2,FALSE),B775)</f>
        <v>#REF!</v>
      </c>
      <c r="Y775" s="22">
        <f t="shared" si="65"/>
        <v>1</v>
      </c>
      <c r="Z775" s="22">
        <f t="shared" si="66"/>
        <v>1</v>
      </c>
      <c r="AA775" s="22">
        <f t="shared" si="67"/>
        <v>2021</v>
      </c>
      <c r="AB775" s="22">
        <f t="shared" si="68"/>
        <v>2021</v>
      </c>
      <c r="AC775" s="22">
        <f t="shared" si="69"/>
        <v>2021</v>
      </c>
      <c r="AD775" s="25" t="e">
        <f>AND(ROUND(O775,2)=O775,ROUND(P775,2)=P775,OR(AND(O775&lt;&gt;0,L775="п"),AND(P775&lt;&gt;0,L775="ф")),ЕФОРМУЛА(X775),ЕФОРМУЛА(Y775),ЕФОРМУЛА(Z775),ЕФОРМУЛА(AA775),ЕФОРМУЛА(AB775),ЕФОРМУЛА(AC775),NOT(ЕФОРМУЛА(O775)),NOT(ЕФОРМУЛА(P775)),M775&lt;&gt;0,N775&lt;&gt;0,OR(YEAR(M775=#REF!),YEAR(M775=#REF!),YEAR(M775=#REF!)),OR(YEAR(N775=#REF!),YEAR(N775=#REF!),YEAR(N775=#REF!)),OR(AND(A775="20. Выдача займов по договору № 1 (в кэш-пул ПАО «Газпром»)",H775="КЭШ-ПУЛ"),AND(A775&lt;&gt;"20. Выдача займов по договору № 1 (в кэш-пул ПАО «Газпром»)",H775&lt;&gt;"КЭШ-ПУЛ")))</f>
        <v>#REF!</v>
      </c>
    </row>
    <row r="776" spans="1:30" ht="15" customHeight="1" x14ac:dyDescent="0.2">
      <c r="A776" s="8" t="s">
        <v>98</v>
      </c>
      <c r="B776" s="8"/>
      <c r="C776" s="2" t="s">
        <v>19</v>
      </c>
      <c r="D776" s="6" t="s">
        <v>0</v>
      </c>
      <c r="E776" s="7" t="s">
        <v>1</v>
      </c>
      <c r="F776" s="8"/>
      <c r="G776" s="8"/>
      <c r="H776" s="8"/>
      <c r="I776" s="8"/>
      <c r="J776" s="8"/>
      <c r="K776" s="8" t="s">
        <v>69</v>
      </c>
      <c r="L776" s="8" t="s">
        <v>27</v>
      </c>
      <c r="M776" s="9">
        <v>44217</v>
      </c>
      <c r="N776" s="9">
        <v>44217</v>
      </c>
      <c r="O776" s="20"/>
      <c r="P776" s="20">
        <v>129797727.58</v>
      </c>
      <c r="Q776" s="29"/>
      <c r="R776" s="12"/>
      <c r="S776" s="12"/>
      <c r="T776" s="12"/>
      <c r="U776" s="12"/>
      <c r="X776" s="22" t="e">
        <f>IF(B776="",VLOOKUP(A776,#REF!,2,FALSE),B776)</f>
        <v>#REF!</v>
      </c>
      <c r="Y776" s="22">
        <f t="shared" si="65"/>
        <v>1</v>
      </c>
      <c r="Z776" s="22">
        <f t="shared" si="66"/>
        <v>1</v>
      </c>
      <c r="AA776" s="22">
        <f t="shared" si="67"/>
        <v>2021</v>
      </c>
      <c r="AB776" s="22">
        <f t="shared" si="68"/>
        <v>2021</v>
      </c>
      <c r="AC776" s="22">
        <f t="shared" si="69"/>
        <v>2021</v>
      </c>
      <c r="AD776" s="25" t="e">
        <f>AND(ROUND(O776,2)=O776,ROUND(P776,2)=P776,OR(AND(O776&lt;&gt;0,L776="п"),AND(P776&lt;&gt;0,L776="ф")),ЕФОРМУЛА(X776),ЕФОРМУЛА(Y776),ЕФОРМУЛА(Z776),ЕФОРМУЛА(AA776),ЕФОРМУЛА(AB776),ЕФОРМУЛА(AC776),NOT(ЕФОРМУЛА(O776)),NOT(ЕФОРМУЛА(P776)),M776&lt;&gt;0,N776&lt;&gt;0,OR(YEAR(M776=#REF!),YEAR(M776=#REF!),YEAR(M776=#REF!)),OR(YEAR(N776=#REF!),YEAR(N776=#REF!),YEAR(N776=#REF!)),OR(AND(A776="20. Выдача займов по договору № 1 (в кэш-пул ПАО «Газпром»)",H776="КЭШ-ПУЛ"),AND(A776&lt;&gt;"20. Выдача займов по договору № 1 (в кэш-пул ПАО «Газпром»)",H776&lt;&gt;"КЭШ-ПУЛ")))</f>
        <v>#REF!</v>
      </c>
    </row>
    <row r="777" spans="1:30" ht="15" customHeight="1" x14ac:dyDescent="0.2">
      <c r="A777" s="8" t="s">
        <v>98</v>
      </c>
      <c r="B777" s="8"/>
      <c r="C777" s="2" t="s">
        <v>19</v>
      </c>
      <c r="D777" s="6" t="s">
        <v>0</v>
      </c>
      <c r="E777" s="7" t="s">
        <v>1</v>
      </c>
      <c r="F777" s="8"/>
      <c r="G777" s="8"/>
      <c r="H777" s="8"/>
      <c r="I777" s="8"/>
      <c r="J777" s="8"/>
      <c r="K777" s="8" t="s">
        <v>69</v>
      </c>
      <c r="L777" s="8" t="s">
        <v>27</v>
      </c>
      <c r="M777" s="9">
        <v>44218</v>
      </c>
      <c r="N777" s="9">
        <v>44218</v>
      </c>
      <c r="O777" s="20"/>
      <c r="P777" s="20">
        <v>3171738.61</v>
      </c>
      <c r="Q777" s="29"/>
      <c r="R777" s="12"/>
      <c r="S777" s="12"/>
      <c r="T777" s="12"/>
      <c r="U777" s="12"/>
      <c r="X777" s="22" t="e">
        <f>IF(B777="",VLOOKUP(A777,#REF!,2,FALSE),B777)</f>
        <v>#REF!</v>
      </c>
      <c r="Y777" s="22">
        <f t="shared" si="65"/>
        <v>1</v>
      </c>
      <c r="Z777" s="22">
        <f t="shared" si="66"/>
        <v>1</v>
      </c>
      <c r="AA777" s="22">
        <f t="shared" si="67"/>
        <v>2021</v>
      </c>
      <c r="AB777" s="22">
        <f t="shared" si="68"/>
        <v>2021</v>
      </c>
      <c r="AC777" s="22">
        <f t="shared" si="69"/>
        <v>2021</v>
      </c>
      <c r="AD777" s="25" t="e">
        <f>AND(ROUND(O777,2)=O777,ROUND(P777,2)=P777,OR(AND(O777&lt;&gt;0,L777="п"),AND(P777&lt;&gt;0,L777="ф")),ЕФОРМУЛА(X777),ЕФОРМУЛА(Y777),ЕФОРМУЛА(Z777),ЕФОРМУЛА(AA777),ЕФОРМУЛА(AB777),ЕФОРМУЛА(AC777),NOT(ЕФОРМУЛА(O777)),NOT(ЕФОРМУЛА(P777)),M777&lt;&gt;0,N777&lt;&gt;0,OR(YEAR(M777=#REF!),YEAR(M777=#REF!),YEAR(M777=#REF!)),OR(YEAR(N777=#REF!),YEAR(N777=#REF!),YEAR(N777=#REF!)),OR(AND(A777="20. Выдача займов по договору № 1 (в кэш-пул ПАО «Газпром»)",H777="КЭШ-ПУЛ"),AND(A777&lt;&gt;"20. Выдача займов по договору № 1 (в кэш-пул ПАО «Газпром»)",H777&lt;&gt;"КЭШ-ПУЛ")))</f>
        <v>#REF!</v>
      </c>
    </row>
    <row r="778" spans="1:30" ht="15" customHeight="1" x14ac:dyDescent="0.2">
      <c r="A778" s="8" t="s">
        <v>64</v>
      </c>
      <c r="B778" s="8"/>
      <c r="C778" s="2" t="s">
        <v>19</v>
      </c>
      <c r="D778" s="6" t="s">
        <v>0</v>
      </c>
      <c r="E778" s="7" t="s">
        <v>1</v>
      </c>
      <c r="F778" s="8"/>
      <c r="G778" s="8"/>
      <c r="H778" s="8"/>
      <c r="I778" s="8"/>
      <c r="J778" s="8"/>
      <c r="K778" s="8" t="s">
        <v>69</v>
      </c>
      <c r="L778" s="8" t="s">
        <v>27</v>
      </c>
      <c r="M778" s="9">
        <v>44222</v>
      </c>
      <c r="N778" s="9">
        <v>44222</v>
      </c>
      <c r="O778" s="20"/>
      <c r="P778" s="20">
        <v>199439209.52000001</v>
      </c>
      <c r="Q778" s="29"/>
      <c r="R778" s="12"/>
      <c r="S778" s="12"/>
      <c r="T778" s="12"/>
      <c r="U778" s="12"/>
      <c r="X778" s="22" t="e">
        <f>IF(B778="",VLOOKUP(A778,#REF!,2,FALSE),B778)</f>
        <v>#REF!</v>
      </c>
      <c r="Y778" s="22">
        <f t="shared" si="65"/>
        <v>1</v>
      </c>
      <c r="Z778" s="22">
        <f t="shared" si="66"/>
        <v>1</v>
      </c>
      <c r="AA778" s="22">
        <f t="shared" si="67"/>
        <v>2021</v>
      </c>
      <c r="AB778" s="22">
        <f t="shared" si="68"/>
        <v>2021</v>
      </c>
      <c r="AC778" s="22">
        <f t="shared" si="69"/>
        <v>2021</v>
      </c>
      <c r="AD778" s="25" t="e">
        <f>AND(ROUND(O778,2)=O778,ROUND(P778,2)=P778,OR(AND(O778&lt;&gt;0,L778="п"),AND(P778&lt;&gt;0,L778="ф")),ЕФОРМУЛА(X778),ЕФОРМУЛА(Y778),ЕФОРМУЛА(Z778),ЕФОРМУЛА(AA778),ЕФОРМУЛА(AB778),ЕФОРМУЛА(AC778),NOT(ЕФОРМУЛА(O778)),NOT(ЕФОРМУЛА(P778)),M778&lt;&gt;0,N778&lt;&gt;0,OR(YEAR(M778=#REF!),YEAR(M778=#REF!),YEAR(M778=#REF!)),OR(YEAR(N778=#REF!),YEAR(N778=#REF!),YEAR(N778=#REF!)),OR(AND(A778="20. Выдача займов по договору № 1 (в кэш-пул ПАО «Газпром»)",H778="КЭШ-ПУЛ"),AND(A778&lt;&gt;"20. Выдача займов по договору № 1 (в кэш-пул ПАО «Газпром»)",H778&lt;&gt;"КЭШ-ПУЛ")))</f>
        <v>#REF!</v>
      </c>
    </row>
    <row r="779" spans="1:30" ht="15" customHeight="1" x14ac:dyDescent="0.2">
      <c r="A779" s="8" t="s">
        <v>64</v>
      </c>
      <c r="B779" s="8"/>
      <c r="C779" s="2" t="s">
        <v>19</v>
      </c>
      <c r="D779" s="6" t="s">
        <v>0</v>
      </c>
      <c r="E779" s="7" t="s">
        <v>1</v>
      </c>
      <c r="F779" s="8"/>
      <c r="G779" s="8"/>
      <c r="H779" s="8"/>
      <c r="I779" s="8"/>
      <c r="J779" s="8"/>
      <c r="K779" s="8" t="s">
        <v>69</v>
      </c>
      <c r="L779" s="8" t="s">
        <v>27</v>
      </c>
      <c r="M779" s="9">
        <v>44223</v>
      </c>
      <c r="N779" s="9">
        <v>44223</v>
      </c>
      <c r="O779" s="20"/>
      <c r="P779" s="20">
        <v>74197359.400000006</v>
      </c>
      <c r="Q779" s="12"/>
      <c r="R779" s="12"/>
      <c r="S779" s="12"/>
      <c r="T779" s="12"/>
      <c r="U779" s="12"/>
      <c r="X779" s="22" t="e">
        <f>IF(B779="",VLOOKUP(A779,#REF!,2,FALSE),B779)</f>
        <v>#REF!</v>
      </c>
      <c r="Y779" s="22">
        <f t="shared" si="65"/>
        <v>1</v>
      </c>
      <c r="Z779" s="22">
        <f t="shared" si="66"/>
        <v>1</v>
      </c>
      <c r="AA779" s="22">
        <f t="shared" si="67"/>
        <v>2021</v>
      </c>
      <c r="AB779" s="22">
        <f t="shared" si="68"/>
        <v>2021</v>
      </c>
      <c r="AC779" s="22">
        <f t="shared" si="69"/>
        <v>2021</v>
      </c>
      <c r="AD779" s="25" t="e">
        <f>AND(ROUND(O779,2)=O779,ROUND(P779,2)=P779,OR(AND(O779&lt;&gt;0,L779="п"),AND(P779&lt;&gt;0,L779="ф")),ЕФОРМУЛА(X779),ЕФОРМУЛА(Y779),ЕФОРМУЛА(Z779),ЕФОРМУЛА(AA779),ЕФОРМУЛА(AB779),ЕФОРМУЛА(AC779),NOT(ЕФОРМУЛА(O779)),NOT(ЕФОРМУЛА(P779)),M779&lt;&gt;0,N779&lt;&gt;0,OR(YEAR(M779=#REF!),YEAR(M779=#REF!),YEAR(M779=#REF!)),OR(YEAR(N779=#REF!),YEAR(N779=#REF!),YEAR(N779=#REF!)),OR(AND(A779="20. Выдача займов по договору № 1 (в кэш-пул ПАО «Газпром»)",H779="КЭШ-ПУЛ"),AND(A779&lt;&gt;"20. Выдача займов по договору № 1 (в кэш-пул ПАО «Газпром»)",H779&lt;&gt;"КЭШ-ПУЛ")))</f>
        <v>#REF!</v>
      </c>
    </row>
    <row r="780" spans="1:30" ht="15" customHeight="1" x14ac:dyDescent="0.2">
      <c r="A780" s="8" t="s">
        <v>64</v>
      </c>
      <c r="B780" s="8"/>
      <c r="C780" s="2" t="s">
        <v>19</v>
      </c>
      <c r="D780" s="6" t="s">
        <v>0</v>
      </c>
      <c r="E780" s="7" t="s">
        <v>1</v>
      </c>
      <c r="F780" s="8"/>
      <c r="G780" s="8"/>
      <c r="H780" s="8"/>
      <c r="I780" s="8"/>
      <c r="J780" s="8"/>
      <c r="K780" s="8" t="s">
        <v>69</v>
      </c>
      <c r="L780" s="8" t="s">
        <v>27</v>
      </c>
      <c r="M780" s="9">
        <v>44224</v>
      </c>
      <c r="N780" s="9">
        <v>44224</v>
      </c>
      <c r="O780" s="20"/>
      <c r="P780" s="20">
        <v>89015710.989999995</v>
      </c>
      <c r="Q780" s="12"/>
      <c r="R780" s="12"/>
      <c r="S780" s="12"/>
      <c r="T780" s="12"/>
      <c r="U780" s="12"/>
      <c r="X780" s="22" t="e">
        <f>IF(B780="",VLOOKUP(A780,#REF!,2,FALSE),B780)</f>
        <v>#REF!</v>
      </c>
      <c r="Y780" s="22">
        <f t="shared" si="65"/>
        <v>1</v>
      </c>
      <c r="Z780" s="22">
        <f t="shared" si="66"/>
        <v>1</v>
      </c>
      <c r="AA780" s="22">
        <f t="shared" si="67"/>
        <v>2021</v>
      </c>
      <c r="AB780" s="22">
        <f t="shared" si="68"/>
        <v>2021</v>
      </c>
      <c r="AC780" s="22">
        <f t="shared" si="69"/>
        <v>2021</v>
      </c>
      <c r="AD780" s="25" t="e">
        <f>AND(ROUND(O780,2)=O780,ROUND(P780,2)=P780,OR(AND(O780&lt;&gt;0,L780="п"),AND(P780&lt;&gt;0,L780="ф")),ЕФОРМУЛА(X780),ЕФОРМУЛА(Y780),ЕФОРМУЛА(Z780),ЕФОРМУЛА(AA780),ЕФОРМУЛА(AB780),ЕФОРМУЛА(AC780),NOT(ЕФОРМУЛА(O780)),NOT(ЕФОРМУЛА(P780)),M780&lt;&gt;0,N780&lt;&gt;0,OR(YEAR(M780=#REF!),YEAR(M780=#REF!),YEAR(M780=#REF!)),OR(YEAR(N780=#REF!),YEAR(N780=#REF!),YEAR(N780=#REF!)),OR(AND(A780="20. Выдача займов по договору № 1 (в кэш-пул ПАО «Газпром»)",H780="КЭШ-ПУЛ"),AND(A780&lt;&gt;"20. Выдача займов по договору № 1 (в кэш-пул ПАО «Газпром»)",H780&lt;&gt;"КЭШ-ПУЛ")))</f>
        <v>#REF!</v>
      </c>
    </row>
    <row r="781" spans="1:30" ht="12.6" customHeight="1" x14ac:dyDescent="0.2">
      <c r="A781" s="8" t="s">
        <v>11</v>
      </c>
      <c r="B781" s="8"/>
      <c r="C781" s="2" t="s">
        <v>19</v>
      </c>
      <c r="D781" s="6" t="s">
        <v>0</v>
      </c>
      <c r="E781" s="7" t="s">
        <v>2</v>
      </c>
      <c r="F781" s="8"/>
      <c r="G781" s="8"/>
      <c r="H781" s="8"/>
      <c r="I781" s="8"/>
      <c r="J781" s="8">
        <v>4</v>
      </c>
      <c r="K781" s="27" t="s">
        <v>69</v>
      </c>
      <c r="L781" s="8" t="s">
        <v>27</v>
      </c>
      <c r="M781" s="9">
        <v>44222</v>
      </c>
      <c r="N781" s="9">
        <v>44222</v>
      </c>
      <c r="O781" s="20"/>
      <c r="P781" s="20">
        <v>19402504.690000001</v>
      </c>
      <c r="Q781" s="12"/>
      <c r="R781" s="12"/>
      <c r="S781" s="12"/>
      <c r="T781" s="12"/>
      <c r="U781" s="12"/>
      <c r="X781" s="22" t="e">
        <f>IF(B781="",VLOOKUP(A781,#REF!,2,FALSE),B781)</f>
        <v>#REF!</v>
      </c>
      <c r="Y781" s="22">
        <f t="shared" si="65"/>
        <v>1</v>
      </c>
      <c r="Z781" s="22">
        <f t="shared" si="66"/>
        <v>1</v>
      </c>
      <c r="AA781" s="22">
        <f t="shared" si="67"/>
        <v>2021</v>
      </c>
      <c r="AB781" s="22">
        <f t="shared" si="68"/>
        <v>2021</v>
      </c>
      <c r="AC781" s="22">
        <f t="shared" si="69"/>
        <v>2021</v>
      </c>
      <c r="AD781" s="25" t="e">
        <f>AND(ROUND(O781,2)=O781,ROUND(P781,2)=P781,OR(AND(O781&lt;&gt;0,L781="п"),AND(P781&lt;&gt;0,L781="ф")),ЕФОРМУЛА(X781),ЕФОРМУЛА(Y781),ЕФОРМУЛА(Z781),ЕФОРМУЛА(AA781),ЕФОРМУЛА(AB781),ЕФОРМУЛА(AC781),NOT(ЕФОРМУЛА(O781)),NOT(ЕФОРМУЛА(P781)),M781&lt;&gt;0,N781&lt;&gt;0,OR(YEAR(M781=#REF!),YEAR(M781=#REF!),YEAR(M781=#REF!)),OR(YEAR(N781=#REF!),YEAR(N781=#REF!),YEAR(N781=#REF!)),OR(AND(A781="20. Выдача займов по договору № 1 (в кэш-пул ПАО «Газпром»)",H781="КЭШ-ПУЛ"),AND(A781&lt;&gt;"20. Выдача займов по договору № 1 (в кэш-пул ПАО «Газпром»)",H781&lt;&gt;"КЭШ-ПУЛ")))</f>
        <v>#REF!</v>
      </c>
    </row>
    <row r="782" spans="1:30" ht="12.6" customHeight="1" x14ac:dyDescent="0.2">
      <c r="A782" s="8" t="s">
        <v>11</v>
      </c>
      <c r="B782" s="8"/>
      <c r="C782" s="2" t="s">
        <v>19</v>
      </c>
      <c r="D782" s="6" t="s">
        <v>0</v>
      </c>
      <c r="E782" s="7" t="s">
        <v>2</v>
      </c>
      <c r="F782" s="8" t="s">
        <v>25</v>
      </c>
      <c r="G782" s="8"/>
      <c r="H782" s="8"/>
      <c r="I782" s="8"/>
      <c r="J782" s="8">
        <v>4</v>
      </c>
      <c r="K782" s="27" t="s">
        <v>69</v>
      </c>
      <c r="L782" s="8" t="s">
        <v>27</v>
      </c>
      <c r="M782" s="9">
        <v>44216</v>
      </c>
      <c r="N782" s="9">
        <v>44257</v>
      </c>
      <c r="O782" s="20"/>
      <c r="P782" s="20">
        <v>6767707.2000000002</v>
      </c>
      <c r="Q782" s="12"/>
      <c r="R782" s="12"/>
      <c r="S782" s="12"/>
      <c r="T782" s="12"/>
      <c r="U782" s="12"/>
      <c r="X782" s="22" t="e">
        <f>IF(B782="",VLOOKUP(A782,#REF!,2,FALSE),B782)</f>
        <v>#REF!</v>
      </c>
      <c r="Y782" s="22">
        <f t="shared" si="65"/>
        <v>1</v>
      </c>
      <c r="Z782" s="22">
        <f t="shared" si="66"/>
        <v>3</v>
      </c>
      <c r="AA782" s="22">
        <f t="shared" si="67"/>
        <v>2021</v>
      </c>
      <c r="AB782" s="22">
        <f t="shared" si="68"/>
        <v>2021</v>
      </c>
      <c r="AC782" s="22">
        <f t="shared" si="69"/>
        <v>2020</v>
      </c>
      <c r="AD782" s="25" t="e">
        <f>AND(ROUND(O782,2)=O782,ROUND(P782,2)=P782,OR(AND(O782&lt;&gt;0,L782="п"),AND(P782&lt;&gt;0,L782="ф")),ЕФОРМУЛА(X782),ЕФОРМУЛА(Y782),ЕФОРМУЛА(Z782),ЕФОРМУЛА(AA782),ЕФОРМУЛА(AB782),ЕФОРМУЛА(AC782),NOT(ЕФОРМУЛА(O782)),NOT(ЕФОРМУЛА(P782)),M782&lt;&gt;0,N782&lt;&gt;0,OR(YEAR(M782=#REF!),YEAR(M782=#REF!),YEAR(M782=#REF!)),OR(YEAR(N782=#REF!),YEAR(N782=#REF!),YEAR(N782=#REF!)),OR(AND(A782="20. Выдача займов по договору № 1 (в кэш-пул ПАО «Газпром»)",H782="КЭШ-ПУЛ"),AND(A782&lt;&gt;"20. Выдача займов по договору № 1 (в кэш-пул ПАО «Газпром»)",H782&lt;&gt;"КЭШ-ПУЛ")))</f>
        <v>#REF!</v>
      </c>
    </row>
    <row r="783" spans="1:30" ht="12.6" customHeight="1" x14ac:dyDescent="0.2">
      <c r="A783" s="8" t="s">
        <v>11</v>
      </c>
      <c r="B783" s="8"/>
      <c r="C783" s="2" t="s">
        <v>19</v>
      </c>
      <c r="D783" s="6" t="s">
        <v>0</v>
      </c>
      <c r="E783" s="7" t="s">
        <v>2</v>
      </c>
      <c r="F783" s="8"/>
      <c r="G783" s="8"/>
      <c r="H783" s="8"/>
      <c r="I783" s="8"/>
      <c r="J783" s="8">
        <v>4</v>
      </c>
      <c r="K783" s="27" t="s">
        <v>69</v>
      </c>
      <c r="L783" s="8" t="s">
        <v>27</v>
      </c>
      <c r="M783" s="9">
        <v>44216</v>
      </c>
      <c r="N783" s="9">
        <v>44256</v>
      </c>
      <c r="O783" s="20"/>
      <c r="P783" s="20">
        <v>70400000</v>
      </c>
      <c r="Q783" s="12"/>
      <c r="R783" s="12"/>
      <c r="S783" s="12"/>
      <c r="T783" s="12"/>
      <c r="U783" s="12"/>
      <c r="X783" s="22" t="e">
        <f>IF(B783="",VLOOKUP(A783,#REF!,2,FALSE),B783)</f>
        <v>#REF!</v>
      </c>
      <c r="Y783" s="22">
        <f t="shared" si="65"/>
        <v>1</v>
      </c>
      <c r="Z783" s="22">
        <f t="shared" si="66"/>
        <v>3</v>
      </c>
      <c r="AA783" s="22">
        <f t="shared" si="67"/>
        <v>2021</v>
      </c>
      <c r="AB783" s="22">
        <f t="shared" si="68"/>
        <v>2021</v>
      </c>
      <c r="AC783" s="22">
        <f t="shared" si="69"/>
        <v>2021</v>
      </c>
      <c r="AD783" s="25" t="e">
        <f>AND(ROUND(O783,2)=O783,ROUND(P783,2)=P783,OR(AND(O783&lt;&gt;0,L783="п"),AND(P783&lt;&gt;0,L783="ф")),ЕФОРМУЛА(X783),ЕФОРМУЛА(Y783),ЕФОРМУЛА(Z783),ЕФОРМУЛА(AA783),ЕФОРМУЛА(AB783),ЕФОРМУЛА(AC783),NOT(ЕФОРМУЛА(O783)),NOT(ЕФОРМУЛА(P783)),M783&lt;&gt;0,N783&lt;&gt;0,OR(YEAR(M783=#REF!),YEAR(M783=#REF!),YEAR(M783=#REF!)),OR(YEAR(N783=#REF!),YEAR(N783=#REF!),YEAR(N783=#REF!)),OR(AND(A783="20. Выдача займов по договору № 1 (в кэш-пул ПАО «Газпром»)",H783="КЭШ-ПУЛ"),AND(A783&lt;&gt;"20. Выдача займов по договору № 1 (в кэш-пул ПАО «Газпром»)",H783&lt;&gt;"КЭШ-ПУЛ")))</f>
        <v>#REF!</v>
      </c>
    </row>
    <row r="784" spans="1:30" ht="15" customHeight="1" x14ac:dyDescent="0.2">
      <c r="A784" s="8" t="s">
        <v>17</v>
      </c>
      <c r="B784" s="8"/>
      <c r="C784" s="2" t="s">
        <v>19</v>
      </c>
      <c r="D784" s="6" t="s">
        <v>0</v>
      </c>
      <c r="E784" s="7" t="s">
        <v>2</v>
      </c>
      <c r="F784" s="8"/>
      <c r="G784" s="8"/>
      <c r="H784" s="8"/>
      <c r="I784" s="8"/>
      <c r="J784" s="8">
        <v>3</v>
      </c>
      <c r="K784" s="8" t="s">
        <v>69</v>
      </c>
      <c r="L784" s="8" t="s">
        <v>27</v>
      </c>
      <c r="M784" s="9">
        <v>44211</v>
      </c>
      <c r="N784" s="9">
        <v>44225</v>
      </c>
      <c r="O784" s="20"/>
      <c r="P784" s="20">
        <v>11789950.220000001</v>
      </c>
      <c r="Q784" s="29"/>
      <c r="R784" s="29"/>
      <c r="S784" s="29"/>
      <c r="T784" s="29"/>
      <c r="U784" s="29"/>
      <c r="X784" s="22" t="e">
        <f>IF(B784="",VLOOKUP(A784,#REF!,2,FALSE),B784)</f>
        <v>#REF!</v>
      </c>
      <c r="Y784" s="22">
        <f t="shared" si="65"/>
        <v>1</v>
      </c>
      <c r="Z784" s="22">
        <f t="shared" si="66"/>
        <v>1</v>
      </c>
      <c r="AA784" s="22">
        <f t="shared" si="67"/>
        <v>2021</v>
      </c>
      <c r="AB784" s="22">
        <f t="shared" si="68"/>
        <v>2021</v>
      </c>
      <c r="AC784" s="22">
        <f t="shared" si="69"/>
        <v>2021</v>
      </c>
      <c r="AD784" s="25" t="e">
        <f>AND(ROUND(O784,2)=O784,ROUND(P784,2)=P784,OR(AND(O784&lt;&gt;0,L784="п"),AND(P784&lt;&gt;0,L784="ф")),ЕФОРМУЛА(X784),ЕФОРМУЛА(Y784),ЕФОРМУЛА(Z784),ЕФОРМУЛА(AA784),ЕФОРМУЛА(AB784),ЕФОРМУЛА(AC784),NOT(ЕФОРМУЛА(O784)),NOT(ЕФОРМУЛА(P784)),M784&lt;&gt;0,N784&lt;&gt;0,OR(YEAR(M784=#REF!),YEAR(M784=#REF!),YEAR(M784=#REF!)),OR(YEAR(N784=#REF!),YEAR(N784=#REF!),YEAR(N784=#REF!)),OR(AND(A784="20. Выдача займов по договору № 1 (в кэш-пул ПАО «Газпром»)",H784="КЭШ-ПУЛ"),AND(A784&lt;&gt;"20. Выдача займов по договору № 1 (в кэш-пул ПАО «Газпром»)",H784&lt;&gt;"КЭШ-ПУЛ")))</f>
        <v>#REF!</v>
      </c>
    </row>
    <row r="785" spans="1:30" ht="12.6" customHeight="1" x14ac:dyDescent="0.2">
      <c r="A785" s="8" t="s">
        <v>55</v>
      </c>
      <c r="B785" s="8"/>
      <c r="C785" s="2" t="s">
        <v>19</v>
      </c>
      <c r="D785" s="6" t="s">
        <v>3</v>
      </c>
      <c r="E785" s="7" t="s">
        <v>2</v>
      </c>
      <c r="F785" s="8"/>
      <c r="G785" s="8"/>
      <c r="H785" s="8"/>
      <c r="I785" s="8"/>
      <c r="J785" s="8">
        <v>4</v>
      </c>
      <c r="K785" s="8" t="s">
        <v>69</v>
      </c>
      <c r="L785" s="8" t="s">
        <v>27</v>
      </c>
      <c r="M785" s="9">
        <v>44211</v>
      </c>
      <c r="N785" s="9">
        <v>44225</v>
      </c>
      <c r="O785" s="20"/>
      <c r="P785" s="20">
        <v>1326801.1200000001</v>
      </c>
      <c r="Q785" s="12"/>
      <c r="R785" s="12"/>
      <c r="S785" s="12"/>
      <c r="T785" s="12"/>
      <c r="U785" s="12"/>
      <c r="X785" s="22" t="e">
        <f>IF(B785="",VLOOKUP(A785,#REF!,2,FALSE),B785)</f>
        <v>#REF!</v>
      </c>
      <c r="Y785" s="22">
        <f t="shared" si="65"/>
        <v>1</v>
      </c>
      <c r="Z785" s="22">
        <f t="shared" si="66"/>
        <v>1</v>
      </c>
      <c r="AA785" s="22">
        <f t="shared" si="67"/>
        <v>2021</v>
      </c>
      <c r="AB785" s="22">
        <f t="shared" si="68"/>
        <v>2021</v>
      </c>
      <c r="AC785" s="22">
        <f t="shared" si="69"/>
        <v>2021</v>
      </c>
      <c r="AD785" s="25" t="e">
        <f>AND(ROUND(O785,2)=O785,ROUND(P785,2)=P785,OR(AND(O785&lt;&gt;0,L785="п"),AND(P785&lt;&gt;0,L785="ф")),ЕФОРМУЛА(X785),ЕФОРМУЛА(Y785),ЕФОРМУЛА(Z785),ЕФОРМУЛА(AA785),ЕФОРМУЛА(AB785),ЕФОРМУЛА(AC785),NOT(ЕФОРМУЛА(O785)),NOT(ЕФОРМУЛА(P785)),M785&lt;&gt;0,N785&lt;&gt;0,OR(YEAR(M785=#REF!),YEAR(M785=#REF!),YEAR(M785=#REF!)),OR(YEAR(N785=#REF!),YEAR(N785=#REF!),YEAR(N785=#REF!)),OR(AND(A785="20. Выдача займов по договору № 1 (в кэш-пул ПАО «Газпром»)",H785="КЭШ-ПУЛ"),AND(A785&lt;&gt;"20. Выдача займов по договору № 1 (в кэш-пул ПАО «Газпром»)",H785&lt;&gt;"КЭШ-ПУЛ")))</f>
        <v>#REF!</v>
      </c>
    </row>
    <row r="786" spans="1:30" ht="15" customHeight="1" x14ac:dyDescent="0.2">
      <c r="A786" s="27" t="s">
        <v>142</v>
      </c>
      <c r="B786" s="27"/>
      <c r="C786" s="2" t="s">
        <v>19</v>
      </c>
      <c r="D786" s="6" t="s">
        <v>0</v>
      </c>
      <c r="E786" s="7" t="s">
        <v>2</v>
      </c>
      <c r="F786" s="8"/>
      <c r="G786" s="8"/>
      <c r="H786" s="8"/>
      <c r="I786" s="8"/>
      <c r="J786" s="8">
        <v>3</v>
      </c>
      <c r="K786" s="8" t="s">
        <v>69</v>
      </c>
      <c r="L786" s="8" t="s">
        <v>27</v>
      </c>
      <c r="M786" s="9">
        <v>44242</v>
      </c>
      <c r="N786" s="9">
        <v>44252</v>
      </c>
      <c r="O786" s="20"/>
      <c r="P786" s="20">
        <v>37584</v>
      </c>
      <c r="Q786" s="12" t="s">
        <v>666</v>
      </c>
      <c r="R786" s="12"/>
      <c r="S786" s="12"/>
      <c r="T786" s="12"/>
      <c r="U786" s="12"/>
      <c r="X786" s="22" t="e">
        <f>IF(B786="",VLOOKUP(A786,#REF!,2,FALSE),B786)</f>
        <v>#REF!</v>
      </c>
      <c r="Y786" s="22">
        <f t="shared" si="65"/>
        <v>2</v>
      </c>
      <c r="Z786" s="22">
        <f t="shared" si="66"/>
        <v>2</v>
      </c>
      <c r="AA786" s="22">
        <f t="shared" si="67"/>
        <v>2021</v>
      </c>
      <c r="AB786" s="22">
        <f t="shared" si="68"/>
        <v>2021</v>
      </c>
      <c r="AC786" s="22">
        <f t="shared" si="69"/>
        <v>2021</v>
      </c>
      <c r="AD786" s="25" t="e">
        <f>AND(ROUND(O786,2)=O786,ROUND(P786,2)=P786,OR(AND(O786&lt;&gt;0,L786="п"),AND(P786&lt;&gt;0,L786="ф")),ЕФОРМУЛА(X786),ЕФОРМУЛА(Y786),ЕФОРМУЛА(Z786),ЕФОРМУЛА(AA786),ЕФОРМУЛА(AB786),ЕФОРМУЛА(AC786),NOT(ЕФОРМУЛА(O786)),NOT(ЕФОРМУЛА(P786)),M786&lt;&gt;0,N786&lt;&gt;0,OR(YEAR(M786=#REF!),YEAR(M786=#REF!),YEAR(M786=#REF!)),OR(YEAR(N786=#REF!),YEAR(N786=#REF!),YEAR(N786=#REF!)),OR(AND(A786="20. Выдача займов по договору № 1 (в кэш-пул ПАО «Газпром»)",H786="КЭШ-ПУЛ"),AND(A786&lt;&gt;"20. Выдача займов по договору № 1 (в кэш-пул ПАО «Газпром»)",H786&lt;&gt;"КЭШ-ПУЛ")))</f>
        <v>#REF!</v>
      </c>
    </row>
    <row r="787" spans="1:30" ht="12.6" customHeight="1" x14ac:dyDescent="0.2">
      <c r="A787" s="8" t="s">
        <v>55</v>
      </c>
      <c r="B787" s="8"/>
      <c r="C787" s="2" t="s">
        <v>19</v>
      </c>
      <c r="D787" s="6" t="s">
        <v>3</v>
      </c>
      <c r="E787" s="7" t="s">
        <v>2</v>
      </c>
      <c r="F787" s="8"/>
      <c r="G787" s="8"/>
      <c r="H787" s="8"/>
      <c r="I787" s="8"/>
      <c r="J787" s="8">
        <v>4</v>
      </c>
      <c r="K787" s="8" t="s">
        <v>69</v>
      </c>
      <c r="L787" s="8" t="s">
        <v>27</v>
      </c>
      <c r="M787" s="9">
        <v>44211</v>
      </c>
      <c r="N787" s="9">
        <v>44230</v>
      </c>
      <c r="O787" s="20"/>
      <c r="P787" s="20">
        <v>103973.45</v>
      </c>
      <c r="Q787" s="12"/>
      <c r="R787" s="12"/>
      <c r="S787" s="12"/>
      <c r="T787" s="12"/>
      <c r="U787" s="12"/>
      <c r="X787" s="22" t="e">
        <f>IF(B787="",VLOOKUP(A787,#REF!,2,FALSE),B787)</f>
        <v>#REF!</v>
      </c>
      <c r="Y787" s="22">
        <f t="shared" si="65"/>
        <v>1</v>
      </c>
      <c r="Z787" s="22">
        <f t="shared" si="66"/>
        <v>2</v>
      </c>
      <c r="AA787" s="22">
        <f t="shared" si="67"/>
        <v>2021</v>
      </c>
      <c r="AB787" s="22">
        <f t="shared" si="68"/>
        <v>2021</v>
      </c>
      <c r="AC787" s="22">
        <f t="shared" si="69"/>
        <v>2021</v>
      </c>
      <c r="AD787" s="25" t="e">
        <f>AND(ROUND(O787,2)=O787,ROUND(P787,2)=P787,OR(AND(O787&lt;&gt;0,L787="п"),AND(P787&lt;&gt;0,L787="ф")),ЕФОРМУЛА(X787),ЕФОРМУЛА(Y787),ЕФОРМУЛА(Z787),ЕФОРМУЛА(AA787),ЕФОРМУЛА(AB787),ЕФОРМУЛА(AC787),NOT(ЕФОРМУЛА(O787)),NOT(ЕФОРМУЛА(P787)),M787&lt;&gt;0,N787&lt;&gt;0,OR(YEAR(M787=#REF!),YEAR(M787=#REF!),YEAR(M787=#REF!)),OR(YEAR(N787=#REF!),YEAR(N787=#REF!),YEAR(N787=#REF!)),OR(AND(A787="20. Выдача займов по договору № 1 (в кэш-пул ПАО «Газпром»)",H787="КЭШ-ПУЛ"),AND(A787&lt;&gt;"20. Выдача займов по договору № 1 (в кэш-пул ПАО «Газпром»)",H787&lt;&gt;"КЭШ-ПУЛ")))</f>
        <v>#REF!</v>
      </c>
    </row>
    <row r="788" spans="1:30" ht="15" customHeight="1" x14ac:dyDescent="0.2">
      <c r="A788" s="8" t="s">
        <v>141</v>
      </c>
      <c r="B788" s="8"/>
      <c r="C788" s="2" t="s">
        <v>19</v>
      </c>
      <c r="D788" s="6" t="s">
        <v>0</v>
      </c>
      <c r="E788" s="7" t="s">
        <v>2</v>
      </c>
      <c r="F788" s="8" t="s">
        <v>25</v>
      </c>
      <c r="G788" s="8"/>
      <c r="H788" s="8"/>
      <c r="I788" s="8"/>
      <c r="J788" s="8">
        <v>3</v>
      </c>
      <c r="K788" s="8" t="s">
        <v>69</v>
      </c>
      <c r="L788" s="8" t="s">
        <v>27</v>
      </c>
      <c r="M788" s="9">
        <v>44211</v>
      </c>
      <c r="N788" s="9">
        <v>44231</v>
      </c>
      <c r="O788" s="20"/>
      <c r="P788" s="20">
        <v>44152479.640000001</v>
      </c>
      <c r="Q788" s="29"/>
      <c r="R788" s="29"/>
      <c r="S788" s="29"/>
      <c r="T788" s="29"/>
      <c r="U788" s="29"/>
      <c r="X788" s="22" t="e">
        <f>IF(B788="",VLOOKUP(A788,#REF!,2,FALSE),B788)</f>
        <v>#REF!</v>
      </c>
      <c r="Y788" s="22">
        <f t="shared" si="65"/>
        <v>1</v>
      </c>
      <c r="Z788" s="22">
        <f t="shared" si="66"/>
        <v>2</v>
      </c>
      <c r="AA788" s="22">
        <f t="shared" si="67"/>
        <v>2021</v>
      </c>
      <c r="AB788" s="22">
        <f t="shared" si="68"/>
        <v>2021</v>
      </c>
      <c r="AC788" s="22">
        <f t="shared" si="69"/>
        <v>2020</v>
      </c>
      <c r="AD788" s="25" t="e">
        <f>AND(ROUND(O788,2)=O788,ROUND(P788,2)=P788,OR(AND(O788&lt;&gt;0,L788="п"),AND(P788&lt;&gt;0,L788="ф")),ЕФОРМУЛА(X788),ЕФОРМУЛА(Y788),ЕФОРМУЛА(Z788),ЕФОРМУЛА(AA788),ЕФОРМУЛА(AB788),ЕФОРМУЛА(AC788),NOT(ЕФОРМУЛА(O788)),NOT(ЕФОРМУЛА(P788)),M788&lt;&gt;0,N788&lt;&gt;0,OR(YEAR(M788=#REF!),YEAR(M788=#REF!),YEAR(M788=#REF!)),OR(YEAR(N788=#REF!),YEAR(N788=#REF!),YEAR(N788=#REF!)),OR(AND(A788="20. Выдача займов по договору № 1 (в кэш-пул ПАО «Газпром»)",H788="КЭШ-ПУЛ"),AND(A788&lt;&gt;"20. Выдача займов по договору № 1 (в кэш-пул ПАО «Газпром»)",H788&lt;&gt;"КЭШ-ПУЛ")))</f>
        <v>#REF!</v>
      </c>
    </row>
    <row r="789" spans="1:30" ht="15" customHeight="1" x14ac:dyDescent="0.2">
      <c r="A789" s="8" t="s">
        <v>141</v>
      </c>
      <c r="B789" s="8"/>
      <c r="C789" s="2" t="s">
        <v>19</v>
      </c>
      <c r="D789" s="6" t="s">
        <v>0</v>
      </c>
      <c r="E789" s="7" t="s">
        <v>2</v>
      </c>
      <c r="F789" s="8"/>
      <c r="G789" s="8"/>
      <c r="H789" s="8"/>
      <c r="I789" s="8"/>
      <c r="J789" s="8">
        <v>3</v>
      </c>
      <c r="K789" s="8" t="s">
        <v>69</v>
      </c>
      <c r="L789" s="8" t="s">
        <v>27</v>
      </c>
      <c r="M789" s="9">
        <v>44211</v>
      </c>
      <c r="N789" s="9">
        <v>44235</v>
      </c>
      <c r="O789" s="20"/>
      <c r="P789" s="20">
        <v>1505166</v>
      </c>
      <c r="Q789" s="29"/>
      <c r="R789" s="29"/>
      <c r="S789" s="29"/>
      <c r="T789" s="29"/>
      <c r="U789" s="29"/>
      <c r="X789" s="22" t="e">
        <f>IF(B789="",VLOOKUP(A789,#REF!,2,FALSE),B789)</f>
        <v>#REF!</v>
      </c>
      <c r="Y789" s="22">
        <f t="shared" si="65"/>
        <v>1</v>
      </c>
      <c r="Z789" s="22">
        <f t="shared" si="66"/>
        <v>2</v>
      </c>
      <c r="AA789" s="22">
        <f t="shared" si="67"/>
        <v>2021</v>
      </c>
      <c r="AB789" s="22">
        <f t="shared" si="68"/>
        <v>2021</v>
      </c>
      <c r="AC789" s="22">
        <f t="shared" si="69"/>
        <v>2021</v>
      </c>
      <c r="AD789" s="25" t="e">
        <f>AND(ROUND(O789,2)=O789,ROUND(P789,2)=P789,OR(AND(O789&lt;&gt;0,L789="п"),AND(P789&lt;&gt;0,L789="ф")),ЕФОРМУЛА(X789),ЕФОРМУЛА(Y789),ЕФОРМУЛА(Z789),ЕФОРМУЛА(AA789),ЕФОРМУЛА(AB789),ЕФОРМУЛА(AC789),NOT(ЕФОРМУЛА(O789)),NOT(ЕФОРМУЛА(P789)),M789&lt;&gt;0,N789&lt;&gt;0,OR(YEAR(M789=#REF!),YEAR(M789=#REF!),YEAR(M789=#REF!)),OR(YEAR(N789=#REF!),YEAR(N789=#REF!),YEAR(N789=#REF!)),OR(AND(A789="20. Выдача займов по договору № 1 (в кэш-пул ПАО «Газпром»)",H789="КЭШ-ПУЛ"),AND(A789&lt;&gt;"20. Выдача займов по договору № 1 (в кэш-пул ПАО «Газпром»)",H789&lt;&gt;"КЭШ-ПУЛ")))</f>
        <v>#REF!</v>
      </c>
    </row>
    <row r="790" spans="1:30" ht="15" customHeight="1" x14ac:dyDescent="0.2">
      <c r="A790" s="8" t="s">
        <v>52</v>
      </c>
      <c r="B790" s="8"/>
      <c r="C790" s="2" t="s">
        <v>19</v>
      </c>
      <c r="D790" s="6" t="s">
        <v>0</v>
      </c>
      <c r="E790" s="7" t="s">
        <v>2</v>
      </c>
      <c r="F790" s="8"/>
      <c r="G790" s="8"/>
      <c r="H790" s="8"/>
      <c r="I790" s="8"/>
      <c r="J790" s="8">
        <v>1</v>
      </c>
      <c r="K790" s="8" t="s">
        <v>69</v>
      </c>
      <c r="L790" s="8" t="s">
        <v>27</v>
      </c>
      <c r="M790" s="9">
        <v>44211</v>
      </c>
      <c r="N790" s="9">
        <v>44223</v>
      </c>
      <c r="O790" s="20"/>
      <c r="P790" s="20">
        <v>648763.19999999995</v>
      </c>
      <c r="Q790" s="12" t="s">
        <v>665</v>
      </c>
      <c r="R790" s="12"/>
      <c r="S790" s="12"/>
      <c r="T790" s="12"/>
      <c r="U790" s="12"/>
      <c r="X790" s="22" t="e">
        <f>IF(B790="",VLOOKUP(A790,#REF!,2,FALSE),B790)</f>
        <v>#REF!</v>
      </c>
      <c r="Y790" s="22">
        <f t="shared" si="65"/>
        <v>1</v>
      </c>
      <c r="Z790" s="22">
        <f t="shared" si="66"/>
        <v>1</v>
      </c>
      <c r="AA790" s="22">
        <f t="shared" si="67"/>
        <v>2021</v>
      </c>
      <c r="AB790" s="22">
        <f t="shared" si="68"/>
        <v>2021</v>
      </c>
      <c r="AC790" s="22">
        <f t="shared" si="69"/>
        <v>2021</v>
      </c>
      <c r="AD790" s="25" t="e">
        <f>AND(ROUND(O790,2)=O790,ROUND(P790,2)=P790,OR(AND(O790&lt;&gt;0,L790="п"),AND(P790&lt;&gt;0,L790="ф")),ЕФОРМУЛА(X790),ЕФОРМУЛА(Y790),ЕФОРМУЛА(Z790),ЕФОРМУЛА(AA790),ЕФОРМУЛА(AB790),ЕФОРМУЛА(AC790),NOT(ЕФОРМУЛА(O790)),NOT(ЕФОРМУЛА(P790)),M790&lt;&gt;0,N790&lt;&gt;0,OR(YEAR(M790=#REF!),YEAR(M790=#REF!),YEAR(M790=#REF!)),OR(YEAR(N790=#REF!),YEAR(N790=#REF!),YEAR(N790=#REF!)),OR(AND(A790="20. Выдача займов по договору № 1 (в кэш-пул ПАО «Газпром»)",H790="КЭШ-ПУЛ"),AND(A790&lt;&gt;"20. Выдача займов по договору № 1 (в кэш-пул ПАО «Газпром»)",H790&lt;&gt;"КЭШ-ПУЛ")))</f>
        <v>#REF!</v>
      </c>
    </row>
    <row r="791" spans="1:30" ht="15" customHeight="1" x14ac:dyDescent="0.2">
      <c r="A791" s="8" t="s">
        <v>52</v>
      </c>
      <c r="B791" s="8"/>
      <c r="C791" s="2" t="s">
        <v>19</v>
      </c>
      <c r="D791" s="6" t="s">
        <v>0</v>
      </c>
      <c r="E791" s="7" t="s">
        <v>2</v>
      </c>
      <c r="F791" s="8"/>
      <c r="G791" s="8"/>
      <c r="H791" s="8"/>
      <c r="I791" s="8"/>
      <c r="J791" s="8">
        <v>1</v>
      </c>
      <c r="K791" s="8" t="s">
        <v>69</v>
      </c>
      <c r="L791" s="8" t="s">
        <v>27</v>
      </c>
      <c r="M791" s="9">
        <v>44211</v>
      </c>
      <c r="N791" s="9">
        <v>44223</v>
      </c>
      <c r="O791" s="20"/>
      <c r="P791" s="20">
        <v>30000</v>
      </c>
      <c r="Q791" s="12" t="s">
        <v>127</v>
      </c>
      <c r="R791" s="12"/>
      <c r="S791" s="12"/>
      <c r="T791" s="12"/>
      <c r="U791" s="12"/>
      <c r="X791" s="22" t="e">
        <f>IF(B791="",VLOOKUP(A791,#REF!,2,FALSE),B791)</f>
        <v>#REF!</v>
      </c>
      <c r="Y791" s="22">
        <f t="shared" si="65"/>
        <v>1</v>
      </c>
      <c r="Z791" s="22">
        <f t="shared" si="66"/>
        <v>1</v>
      </c>
      <c r="AA791" s="22">
        <f t="shared" si="67"/>
        <v>2021</v>
      </c>
      <c r="AB791" s="22">
        <f t="shared" si="68"/>
        <v>2021</v>
      </c>
      <c r="AC791" s="22">
        <f t="shared" si="69"/>
        <v>2021</v>
      </c>
      <c r="AD791" s="25" t="e">
        <f>AND(ROUND(O791,2)=O791,ROUND(P791,2)=P791,OR(AND(O791&lt;&gt;0,L791="п"),AND(P791&lt;&gt;0,L791="ф")),ЕФОРМУЛА(X791),ЕФОРМУЛА(Y791),ЕФОРМУЛА(Z791),ЕФОРМУЛА(AA791),ЕФОРМУЛА(AB791),ЕФОРМУЛА(AC791),NOT(ЕФОРМУЛА(O791)),NOT(ЕФОРМУЛА(P791)),M791&lt;&gt;0,N791&lt;&gt;0,OR(YEAR(M791=#REF!),YEAR(M791=#REF!),YEAR(M791=#REF!)),OR(YEAR(N791=#REF!),YEAR(N791=#REF!),YEAR(N791=#REF!)),OR(AND(A791="20. Выдача займов по договору № 1 (в кэш-пул ПАО «Газпром»)",H791="КЭШ-ПУЛ"),AND(A791&lt;&gt;"20. Выдача займов по договору № 1 (в кэш-пул ПАО «Газпром»)",H791&lt;&gt;"КЭШ-ПУЛ")))</f>
        <v>#REF!</v>
      </c>
    </row>
    <row r="792" spans="1:30" ht="15" customHeight="1" x14ac:dyDescent="0.2">
      <c r="A792" s="8" t="s">
        <v>97</v>
      </c>
      <c r="B792" s="8"/>
      <c r="C792" s="2" t="s">
        <v>19</v>
      </c>
      <c r="D792" s="6" t="s">
        <v>0</v>
      </c>
      <c r="E792" s="7" t="s">
        <v>1</v>
      </c>
      <c r="F792" s="8"/>
      <c r="G792" s="8"/>
      <c r="H792" s="8"/>
      <c r="I792" s="8"/>
      <c r="J792" s="8"/>
      <c r="K792" s="8" t="s">
        <v>69</v>
      </c>
      <c r="L792" s="8" t="s">
        <v>27</v>
      </c>
      <c r="M792" s="9">
        <v>44225</v>
      </c>
      <c r="N792" s="9">
        <v>44225</v>
      </c>
      <c r="O792" s="20"/>
      <c r="P792" s="20">
        <v>10341362.720000001</v>
      </c>
      <c r="Q792" s="12"/>
      <c r="R792" s="12"/>
      <c r="S792" s="12"/>
      <c r="T792" s="12"/>
      <c r="U792" s="12"/>
      <c r="X792" s="22" t="e">
        <f>IF(B792="",VLOOKUP(A792,#REF!,2,FALSE),B792)</f>
        <v>#REF!</v>
      </c>
      <c r="Y792" s="22">
        <f t="shared" si="65"/>
        <v>1</v>
      </c>
      <c r="Z792" s="22">
        <f t="shared" si="66"/>
        <v>1</v>
      </c>
      <c r="AA792" s="22">
        <f t="shared" si="67"/>
        <v>2021</v>
      </c>
      <c r="AB792" s="22">
        <f t="shared" si="68"/>
        <v>2021</v>
      </c>
      <c r="AC792" s="22">
        <f t="shared" si="69"/>
        <v>2021</v>
      </c>
      <c r="AD792" s="25" t="e">
        <f>AND(ROUND(O792,2)=O792,ROUND(P792,2)=P792,OR(AND(O792&lt;&gt;0,L792="п"),AND(P792&lt;&gt;0,L792="ф")),ЕФОРМУЛА(X792),ЕФОРМУЛА(Y792),ЕФОРМУЛА(Z792),ЕФОРМУЛА(AA792),ЕФОРМУЛА(AB792),ЕФОРМУЛА(AC792),NOT(ЕФОРМУЛА(O792)),NOT(ЕФОРМУЛА(P792)),M792&lt;&gt;0,N792&lt;&gt;0,OR(YEAR(M792=#REF!),YEAR(M792=#REF!),YEAR(M792=#REF!)),OR(YEAR(N792=#REF!),YEAR(N792=#REF!),YEAR(N792=#REF!)),OR(AND(A792="20. Выдача займов по договору № 1 (в кэш-пул ПАО «Газпром»)",H792="КЭШ-ПУЛ"),AND(A792&lt;&gt;"20. Выдача займов по договору № 1 (в кэш-пул ПАО «Газпром»)",H792&lt;&gt;"КЭШ-ПУЛ")))</f>
        <v>#REF!</v>
      </c>
    </row>
    <row r="793" spans="1:30" ht="15" customHeight="1" x14ac:dyDescent="0.2">
      <c r="A793" s="8" t="s">
        <v>64</v>
      </c>
      <c r="B793" s="8"/>
      <c r="C793" s="2" t="s">
        <v>19</v>
      </c>
      <c r="D793" s="6" t="s">
        <v>0</v>
      </c>
      <c r="E793" s="7" t="s">
        <v>1</v>
      </c>
      <c r="F793" s="8"/>
      <c r="G793" s="8"/>
      <c r="H793" s="8"/>
      <c r="I793" s="8"/>
      <c r="J793" s="8"/>
      <c r="K793" s="8" t="s">
        <v>69</v>
      </c>
      <c r="L793" s="8" t="s">
        <v>27</v>
      </c>
      <c r="M793" s="9">
        <v>44225</v>
      </c>
      <c r="N793" s="9">
        <v>44225</v>
      </c>
      <c r="O793" s="20"/>
      <c r="P793" s="20">
        <v>914412281.52999997</v>
      </c>
      <c r="Q793" s="12"/>
      <c r="R793" s="12"/>
      <c r="S793" s="12"/>
      <c r="T793" s="12"/>
      <c r="U793" s="12"/>
      <c r="X793" s="22" t="e">
        <f>IF(B793="",VLOOKUP(A793,#REF!,2,FALSE),B793)</f>
        <v>#REF!</v>
      </c>
      <c r="Y793" s="22">
        <f t="shared" si="65"/>
        <v>1</v>
      </c>
      <c r="Z793" s="22">
        <f t="shared" si="66"/>
        <v>1</v>
      </c>
      <c r="AA793" s="22">
        <f t="shared" si="67"/>
        <v>2021</v>
      </c>
      <c r="AB793" s="22">
        <f t="shared" si="68"/>
        <v>2021</v>
      </c>
      <c r="AC793" s="22">
        <f t="shared" si="69"/>
        <v>2021</v>
      </c>
      <c r="AD793" s="25" t="e">
        <f>AND(ROUND(O793,2)=O793,ROUND(P793,2)=P793,OR(AND(O793&lt;&gt;0,L793="п"),AND(P793&lt;&gt;0,L793="ф")),ЕФОРМУЛА(X793),ЕФОРМУЛА(Y793),ЕФОРМУЛА(Z793),ЕФОРМУЛА(AA793),ЕФОРМУЛА(AB793),ЕФОРМУЛА(AC793),NOT(ЕФОРМУЛА(O793)),NOT(ЕФОРМУЛА(P793)),M793&lt;&gt;0,N793&lt;&gt;0,OR(YEAR(M793=#REF!),YEAR(M793=#REF!),YEAR(M793=#REF!)),OR(YEAR(N793=#REF!),YEAR(N793=#REF!),YEAR(N793=#REF!)),OR(AND(A793="20. Выдача займов по договору № 1 (в кэш-пул ПАО «Газпром»)",H793="КЭШ-ПУЛ"),AND(A793&lt;&gt;"20. Выдача займов по договору № 1 (в кэш-пул ПАО «Газпром»)",H793&lt;&gt;"КЭШ-ПУЛ")))</f>
        <v>#REF!</v>
      </c>
    </row>
    <row r="794" spans="1:30" ht="15" customHeight="1" x14ac:dyDescent="0.2">
      <c r="A794" s="8" t="s">
        <v>64</v>
      </c>
      <c r="B794" s="8"/>
      <c r="C794" s="2" t="s">
        <v>19</v>
      </c>
      <c r="D794" s="6" t="s">
        <v>0</v>
      </c>
      <c r="E794" s="7" t="s">
        <v>1</v>
      </c>
      <c r="F794" s="8"/>
      <c r="G794" s="8"/>
      <c r="H794" s="8"/>
      <c r="I794" s="8"/>
      <c r="J794" s="8"/>
      <c r="K794" s="8" t="s">
        <v>69</v>
      </c>
      <c r="L794" s="8" t="s">
        <v>27</v>
      </c>
      <c r="M794" s="9">
        <v>44229</v>
      </c>
      <c r="N794" s="9">
        <v>44229</v>
      </c>
      <c r="O794" s="20"/>
      <c r="P794" s="20">
        <v>45988531.200000003</v>
      </c>
      <c r="Q794" s="12"/>
      <c r="R794" s="12"/>
      <c r="S794" s="12"/>
      <c r="T794" s="12"/>
      <c r="U794" s="12"/>
      <c r="X794" s="22" t="e">
        <f>IF(B794="",VLOOKUP(A794,#REF!,2,FALSE),B794)</f>
        <v>#REF!</v>
      </c>
      <c r="Y794" s="22">
        <f t="shared" si="65"/>
        <v>2</v>
      </c>
      <c r="Z794" s="22">
        <f t="shared" si="66"/>
        <v>2</v>
      </c>
      <c r="AA794" s="22">
        <f t="shared" si="67"/>
        <v>2021</v>
      </c>
      <c r="AB794" s="22">
        <f t="shared" si="68"/>
        <v>2021</v>
      </c>
      <c r="AC794" s="22">
        <f t="shared" si="69"/>
        <v>2021</v>
      </c>
      <c r="AD794" s="25" t="e">
        <f>AND(ROUND(O794,2)=O794,ROUND(P794,2)=P794,OR(AND(O794&lt;&gt;0,L794="п"),AND(P794&lt;&gt;0,L794="ф")),ЕФОРМУЛА(X794),ЕФОРМУЛА(Y794),ЕФОРМУЛА(Z794),ЕФОРМУЛА(AA794),ЕФОРМУЛА(AB794),ЕФОРМУЛА(AC794),NOT(ЕФОРМУЛА(O794)),NOT(ЕФОРМУЛА(P794)),M794&lt;&gt;0,N794&lt;&gt;0,OR(YEAR(M794=#REF!),YEAR(M794=#REF!),YEAR(M794=#REF!)),OR(YEAR(N794=#REF!),YEAR(N794=#REF!),YEAR(N794=#REF!)),OR(AND(A794="20. Выдача займов по договору № 1 (в кэш-пул ПАО «Газпром»)",H794="КЭШ-ПУЛ"),AND(A794&lt;&gt;"20. Выдача займов по договору № 1 (в кэш-пул ПАО «Газпром»)",H794&lt;&gt;"КЭШ-ПУЛ")))</f>
        <v>#REF!</v>
      </c>
    </row>
    <row r="795" spans="1:30" ht="15" customHeight="1" x14ac:dyDescent="0.2">
      <c r="A795" s="8" t="s">
        <v>64</v>
      </c>
      <c r="B795" s="8"/>
      <c r="C795" s="2" t="s">
        <v>19</v>
      </c>
      <c r="D795" s="6" t="s">
        <v>0</v>
      </c>
      <c r="E795" s="7" t="s">
        <v>1</v>
      </c>
      <c r="F795" s="8"/>
      <c r="G795" s="8"/>
      <c r="H795" s="8"/>
      <c r="I795" s="8"/>
      <c r="J795" s="8"/>
      <c r="K795" s="8" t="s">
        <v>69</v>
      </c>
      <c r="L795" s="8" t="s">
        <v>27</v>
      </c>
      <c r="M795" s="9">
        <v>44230</v>
      </c>
      <c r="N795" s="9">
        <v>44230</v>
      </c>
      <c r="O795" s="20"/>
      <c r="P795" s="20">
        <v>20292.72</v>
      </c>
      <c r="Q795" s="12"/>
      <c r="R795" s="12"/>
      <c r="S795" s="12"/>
      <c r="T795" s="12"/>
      <c r="U795" s="12"/>
      <c r="X795" s="22" t="e">
        <f>IF(B795="",VLOOKUP(A795,#REF!,2,FALSE),B795)</f>
        <v>#REF!</v>
      </c>
      <c r="Y795" s="22">
        <f t="shared" si="65"/>
        <v>2</v>
      </c>
      <c r="Z795" s="22">
        <f t="shared" si="66"/>
        <v>2</v>
      </c>
      <c r="AA795" s="22">
        <f t="shared" si="67"/>
        <v>2021</v>
      </c>
      <c r="AB795" s="22">
        <f t="shared" si="68"/>
        <v>2021</v>
      </c>
      <c r="AC795" s="22">
        <f t="shared" si="69"/>
        <v>2021</v>
      </c>
      <c r="AD795" s="25" t="e">
        <f>AND(ROUND(O795,2)=O795,ROUND(P795,2)=P795,OR(AND(O795&lt;&gt;0,L795="п"),AND(P795&lt;&gt;0,L795="ф")),ЕФОРМУЛА(X795),ЕФОРМУЛА(Y795),ЕФОРМУЛА(Z795),ЕФОРМУЛА(AA795),ЕФОРМУЛА(AB795),ЕФОРМУЛА(AC795),NOT(ЕФОРМУЛА(O795)),NOT(ЕФОРМУЛА(P795)),M795&lt;&gt;0,N795&lt;&gt;0,OR(YEAR(M795=#REF!),YEAR(M795=#REF!),YEAR(M795=#REF!)),OR(YEAR(N795=#REF!),YEAR(N795=#REF!),YEAR(N795=#REF!)),OR(AND(A795="20. Выдача займов по договору № 1 (в кэш-пул ПАО «Газпром»)",H795="КЭШ-ПУЛ"),AND(A795&lt;&gt;"20. Выдача займов по договору № 1 (в кэш-пул ПАО «Газпром»)",H795&lt;&gt;"КЭШ-ПУЛ")))</f>
        <v>#REF!</v>
      </c>
    </row>
    <row r="796" spans="1:30" ht="15" customHeight="1" x14ac:dyDescent="0.2">
      <c r="A796" s="8" t="s">
        <v>97</v>
      </c>
      <c r="B796" s="8"/>
      <c r="C796" s="2" t="s">
        <v>19</v>
      </c>
      <c r="D796" s="6" t="s">
        <v>0</v>
      </c>
      <c r="E796" s="7" t="s">
        <v>1</v>
      </c>
      <c r="F796" s="8"/>
      <c r="G796" s="8"/>
      <c r="H796" s="8"/>
      <c r="I796" s="8"/>
      <c r="J796" s="8"/>
      <c r="K796" s="8" t="s">
        <v>69</v>
      </c>
      <c r="L796" s="8" t="s">
        <v>27</v>
      </c>
      <c r="M796" s="9">
        <v>44230</v>
      </c>
      <c r="N796" s="9">
        <v>44230</v>
      </c>
      <c r="O796" s="20"/>
      <c r="P796" s="20">
        <v>103973.45</v>
      </c>
      <c r="Q796" s="12"/>
      <c r="R796" s="12"/>
      <c r="S796" s="12"/>
      <c r="T796" s="12"/>
      <c r="U796" s="12"/>
      <c r="X796" s="22" t="e">
        <f>IF(B796="",VLOOKUP(A796,#REF!,2,FALSE),B796)</f>
        <v>#REF!</v>
      </c>
      <c r="Y796" s="22">
        <f t="shared" si="65"/>
        <v>2</v>
      </c>
      <c r="Z796" s="22">
        <f t="shared" si="66"/>
        <v>2</v>
      </c>
      <c r="AA796" s="22">
        <f t="shared" si="67"/>
        <v>2021</v>
      </c>
      <c r="AB796" s="22">
        <f t="shared" si="68"/>
        <v>2021</v>
      </c>
      <c r="AC796" s="22">
        <f t="shared" si="69"/>
        <v>2021</v>
      </c>
      <c r="AD796" s="25" t="e">
        <f>AND(ROUND(O796,2)=O796,ROUND(P796,2)=P796,OR(AND(O796&lt;&gt;0,L796="п"),AND(P796&lt;&gt;0,L796="ф")),ЕФОРМУЛА(X796),ЕФОРМУЛА(Y796),ЕФОРМУЛА(Z796),ЕФОРМУЛА(AA796),ЕФОРМУЛА(AB796),ЕФОРМУЛА(AC796),NOT(ЕФОРМУЛА(O796)),NOT(ЕФОРМУЛА(P796)),M796&lt;&gt;0,N796&lt;&gt;0,OR(YEAR(M796=#REF!),YEAR(M796=#REF!),YEAR(M796=#REF!)),OR(YEAR(N796=#REF!),YEAR(N796=#REF!),YEAR(N796=#REF!)),OR(AND(A796="20. Выдача займов по договору № 1 (в кэш-пул ПАО «Газпром»)",H796="КЭШ-ПУЛ"),AND(A796&lt;&gt;"20. Выдача займов по договору № 1 (в кэш-пул ПАО «Газпром»)",H796&lt;&gt;"КЭШ-ПУЛ")))</f>
        <v>#REF!</v>
      </c>
    </row>
    <row r="797" spans="1:30" ht="15" customHeight="1" x14ac:dyDescent="0.2">
      <c r="A797" s="8" t="s">
        <v>12</v>
      </c>
      <c r="B797" s="8"/>
      <c r="C797" s="2" t="s">
        <v>19</v>
      </c>
      <c r="D797" s="6" t="s">
        <v>0</v>
      </c>
      <c r="E797" s="7" t="s">
        <v>2</v>
      </c>
      <c r="F797" s="8"/>
      <c r="G797" s="8"/>
      <c r="H797" s="8"/>
      <c r="I797" s="8"/>
      <c r="J797" s="8"/>
      <c r="K797" s="8"/>
      <c r="L797" s="8" t="s">
        <v>26</v>
      </c>
      <c r="M797" s="9">
        <v>44228</v>
      </c>
      <c r="N797" s="9">
        <v>44228</v>
      </c>
      <c r="O797" s="20">
        <v>332000000</v>
      </c>
      <c r="P797" s="20"/>
      <c r="Q797" s="11"/>
      <c r="R797" s="10"/>
      <c r="S797" s="10"/>
      <c r="T797" s="10"/>
      <c r="U797" s="10"/>
      <c r="X797" s="22" t="e">
        <f>IF(B797="",VLOOKUP(A797,#REF!,2,FALSE),B797)</f>
        <v>#REF!</v>
      </c>
      <c r="Y797" s="22">
        <f t="shared" si="65"/>
        <v>2</v>
      </c>
      <c r="Z797" s="22">
        <f t="shared" si="66"/>
        <v>2</v>
      </c>
      <c r="AA797" s="22">
        <f t="shared" si="67"/>
        <v>2021</v>
      </c>
      <c r="AB797" s="22">
        <f t="shared" si="68"/>
        <v>2021</v>
      </c>
      <c r="AC797" s="22">
        <f t="shared" si="69"/>
        <v>2021</v>
      </c>
      <c r="AD797" s="25" t="e">
        <f>AND(ROUND(O797,2)=O797,ROUND(P797,2)=P797,OR(AND(O797&lt;&gt;0,L797="п"),AND(P797&lt;&gt;0,L797="ф")),ЕФОРМУЛА(X797),ЕФОРМУЛА(Y797),ЕФОРМУЛА(Z797),ЕФОРМУЛА(AA797),ЕФОРМУЛА(AB797),ЕФОРМУЛА(AC797),NOT(ЕФОРМУЛА(O797)),NOT(ЕФОРМУЛА(P797)),M797&lt;&gt;0,N797&lt;&gt;0,OR(YEAR(M797=#REF!),YEAR(M797=#REF!),YEAR(M797=#REF!)),OR(YEAR(N797=#REF!),YEAR(N797=#REF!),YEAR(N797=#REF!)),OR(AND(A797="20. Выдача займов по договору № 1 (в кэш-пул ПАО «Газпром»)",H797="КЭШ-ПУЛ"),AND(A797&lt;&gt;"20. Выдача займов по договору № 1 (в кэш-пул ПАО «Газпром»)",H797&lt;&gt;"КЭШ-ПУЛ")))</f>
        <v>#REF!</v>
      </c>
    </row>
    <row r="798" spans="1:30" ht="15" customHeight="1" x14ac:dyDescent="0.2">
      <c r="A798" s="8" t="s">
        <v>63</v>
      </c>
      <c r="B798" s="8"/>
      <c r="C798" s="2" t="s">
        <v>19</v>
      </c>
      <c r="D798" s="6" t="s">
        <v>0</v>
      </c>
      <c r="E798" s="7" t="s">
        <v>2</v>
      </c>
      <c r="F798" s="8"/>
      <c r="G798" s="8"/>
      <c r="H798" s="8"/>
      <c r="I798" s="8"/>
      <c r="J798" s="8"/>
      <c r="K798" s="8"/>
      <c r="L798" s="8" t="s">
        <v>26</v>
      </c>
      <c r="M798" s="9">
        <v>44228</v>
      </c>
      <c r="N798" s="9">
        <v>44228</v>
      </c>
      <c r="O798" s="20">
        <v>77000000</v>
      </c>
      <c r="P798" s="20"/>
      <c r="Q798" s="11"/>
      <c r="R798" s="10"/>
      <c r="S798" s="10"/>
      <c r="T798" s="10"/>
      <c r="U798" s="10"/>
      <c r="X798" s="22" t="e">
        <f>IF(B798="",VLOOKUP(A798,#REF!,2,FALSE),B798)</f>
        <v>#REF!</v>
      </c>
      <c r="Y798" s="22">
        <f t="shared" si="65"/>
        <v>2</v>
      </c>
      <c r="Z798" s="22">
        <f t="shared" si="66"/>
        <v>2</v>
      </c>
      <c r="AA798" s="22">
        <f t="shared" si="67"/>
        <v>2021</v>
      </c>
      <c r="AB798" s="22">
        <f t="shared" si="68"/>
        <v>2021</v>
      </c>
      <c r="AC798" s="22">
        <f t="shared" si="69"/>
        <v>2021</v>
      </c>
      <c r="AD798" s="25" t="e">
        <f>AND(ROUND(O798,2)=O798,ROUND(P798,2)=P798,OR(AND(O798&lt;&gt;0,L798="п"),AND(P798&lt;&gt;0,L798="ф")),ЕФОРМУЛА(X798),ЕФОРМУЛА(Y798),ЕФОРМУЛА(Z798),ЕФОРМУЛА(AA798),ЕФОРМУЛА(AB798),ЕФОРМУЛА(AC798),NOT(ЕФОРМУЛА(O798)),NOT(ЕФОРМУЛА(P798)),M798&lt;&gt;0,N798&lt;&gt;0,OR(YEAR(M798=#REF!),YEAR(M798=#REF!),YEAR(M798=#REF!)),OR(YEAR(N798=#REF!),YEAR(N798=#REF!),YEAR(N798=#REF!)),OR(AND(A798="20. Выдача займов по договору № 1 (в кэш-пул ПАО «Газпром»)",H798="КЭШ-ПУЛ"),AND(A798&lt;&gt;"20. Выдача займов по договору № 1 (в кэш-пул ПАО «Газпром»)",H798&lt;&gt;"КЭШ-ПУЛ")))</f>
        <v>#REF!</v>
      </c>
    </row>
    <row r="799" spans="1:30" ht="15" customHeight="1" x14ac:dyDescent="0.2">
      <c r="A799" s="8"/>
      <c r="B799" s="8" t="s">
        <v>62</v>
      </c>
      <c r="C799" s="2" t="s">
        <v>19</v>
      </c>
      <c r="D799" s="6" t="s">
        <v>0</v>
      </c>
      <c r="E799" s="7" t="s">
        <v>2</v>
      </c>
      <c r="F799" s="8"/>
      <c r="G799" s="8"/>
      <c r="H799" s="8"/>
      <c r="I799" s="8"/>
      <c r="J799" s="8"/>
      <c r="K799" s="8"/>
      <c r="L799" s="8" t="s">
        <v>26</v>
      </c>
      <c r="M799" s="9">
        <v>44228</v>
      </c>
      <c r="N799" s="9">
        <v>44228</v>
      </c>
      <c r="O799" s="20">
        <v>54864697</v>
      </c>
      <c r="P799" s="20"/>
      <c r="Q799" s="11"/>
      <c r="R799" s="11"/>
      <c r="S799" s="11"/>
      <c r="T799" s="11"/>
      <c r="U799" s="11"/>
      <c r="X799" s="22" t="str">
        <f>IF(B799="",VLOOKUP(A799,#REF!,2,FALSE),B799)</f>
        <v>03. Налоги</v>
      </c>
      <c r="Y799" s="22">
        <f t="shared" si="65"/>
        <v>2</v>
      </c>
      <c r="Z799" s="22">
        <f t="shared" si="66"/>
        <v>2</v>
      </c>
      <c r="AA799" s="22">
        <f t="shared" si="67"/>
        <v>2021</v>
      </c>
      <c r="AB799" s="22">
        <f t="shared" si="68"/>
        <v>2021</v>
      </c>
      <c r="AC799" s="22">
        <f t="shared" si="69"/>
        <v>2021</v>
      </c>
      <c r="AD799" s="25" t="e">
        <f>AND(ROUND(O799,2)=O799,ROUND(P799,2)=P799,OR(AND(O799&lt;&gt;0,L799="п"),AND(P799&lt;&gt;0,L799="ф")),ЕФОРМУЛА(X799),ЕФОРМУЛА(Y799),ЕФОРМУЛА(Z799),ЕФОРМУЛА(AA799),ЕФОРМУЛА(AB799),ЕФОРМУЛА(AC799),NOT(ЕФОРМУЛА(O799)),NOT(ЕФОРМУЛА(P799)),M799&lt;&gt;0,N799&lt;&gt;0,OR(YEAR(M799=#REF!),YEAR(M799=#REF!),YEAR(M799=#REF!)),OR(YEAR(N799=#REF!),YEAR(N799=#REF!),YEAR(N799=#REF!)),OR(AND(A799="20. Выдача займов по договору № 1 (в кэш-пул ПАО «Газпром»)",H799="КЭШ-ПУЛ"),AND(A799&lt;&gt;"20. Выдача займов по договору № 1 (в кэш-пул ПАО «Газпром»)",H799&lt;&gt;"КЭШ-ПУЛ")))</f>
        <v>#REF!</v>
      </c>
    </row>
    <row r="800" spans="1:30" ht="15" customHeight="1" x14ac:dyDescent="0.2">
      <c r="A800" s="8" t="s">
        <v>141</v>
      </c>
      <c r="B800" s="8"/>
      <c r="C800" s="2" t="s">
        <v>19</v>
      </c>
      <c r="D800" s="6" t="s">
        <v>0</v>
      </c>
      <c r="E800" s="7" t="s">
        <v>2</v>
      </c>
      <c r="F800" s="8"/>
      <c r="G800" s="8"/>
      <c r="H800" s="8"/>
      <c r="I800" s="8"/>
      <c r="J800" s="8"/>
      <c r="K800" s="8"/>
      <c r="L800" s="8" t="s">
        <v>26</v>
      </c>
      <c r="M800" s="9">
        <v>44228</v>
      </c>
      <c r="N800" s="9">
        <v>44228</v>
      </c>
      <c r="O800" s="20">
        <v>153187253.90000001</v>
      </c>
      <c r="P800" s="20"/>
      <c r="Q800" s="29"/>
      <c r="R800" s="12"/>
      <c r="S800" s="12"/>
      <c r="T800" s="12"/>
      <c r="U800" s="12"/>
      <c r="X800" s="22" t="e">
        <f>IF(B800="",VLOOKUP(A800,#REF!,2,FALSE),B800)</f>
        <v>#REF!</v>
      </c>
      <c r="Y800" s="22">
        <f t="shared" si="65"/>
        <v>2</v>
      </c>
      <c r="Z800" s="22">
        <f t="shared" si="66"/>
        <v>2</v>
      </c>
      <c r="AA800" s="22">
        <f t="shared" si="67"/>
        <v>2021</v>
      </c>
      <c r="AB800" s="22">
        <f t="shared" si="68"/>
        <v>2021</v>
      </c>
      <c r="AC800" s="22">
        <f t="shared" si="69"/>
        <v>2021</v>
      </c>
      <c r="AD800" s="25" t="e">
        <f>AND(ROUND(O800,2)=O800,ROUND(P800,2)=P800,OR(AND(O800&lt;&gt;0,L800="п"),AND(P800&lt;&gt;0,L800="ф")),ЕФОРМУЛА(X800),ЕФОРМУЛА(Y800),ЕФОРМУЛА(Z800),ЕФОРМУЛА(AA800),ЕФОРМУЛА(AB800),ЕФОРМУЛА(AC800),NOT(ЕФОРМУЛА(O800)),NOT(ЕФОРМУЛА(P800)),M800&lt;&gt;0,N800&lt;&gt;0,OR(YEAR(M800=#REF!),YEAR(M800=#REF!),YEAR(M800=#REF!)),OR(YEAR(N800=#REF!),YEAR(N800=#REF!),YEAR(N800=#REF!)),OR(AND(A800="20. Выдача займов по договору № 1 (в кэш-пул ПАО «Газпром»)",H800="КЭШ-ПУЛ"),AND(A800&lt;&gt;"20. Выдача займов по договору № 1 (в кэш-пул ПАО «Газпром»)",H800&lt;&gt;"КЭШ-ПУЛ")))</f>
        <v>#REF!</v>
      </c>
    </row>
    <row r="801" spans="1:30" ht="15" customHeight="1" x14ac:dyDescent="0.2">
      <c r="A801" s="8" t="s">
        <v>59</v>
      </c>
      <c r="B801" s="8"/>
      <c r="C801" s="2" t="s">
        <v>19</v>
      </c>
      <c r="D801" s="6" t="s">
        <v>0</v>
      </c>
      <c r="E801" s="7" t="s">
        <v>2</v>
      </c>
      <c r="F801" s="8"/>
      <c r="G801" s="8"/>
      <c r="H801" s="8"/>
      <c r="I801" s="8"/>
      <c r="J801" s="8"/>
      <c r="K801" s="8"/>
      <c r="L801" s="8" t="s">
        <v>26</v>
      </c>
      <c r="M801" s="9">
        <v>44228</v>
      </c>
      <c r="N801" s="9">
        <v>44228</v>
      </c>
      <c r="O801" s="20">
        <v>222504187.90000001</v>
      </c>
      <c r="P801" s="20"/>
      <c r="Q801" s="11"/>
      <c r="R801" s="11"/>
      <c r="S801" s="11"/>
      <c r="T801" s="11"/>
      <c r="U801" s="11"/>
      <c r="X801" s="22" t="e">
        <f>IF(B801="",VLOOKUP(A801,#REF!,2,FALSE),B801)</f>
        <v>#REF!</v>
      </c>
      <c r="Y801" s="22">
        <f t="shared" si="65"/>
        <v>2</v>
      </c>
      <c r="Z801" s="22">
        <f t="shared" si="66"/>
        <v>2</v>
      </c>
      <c r="AA801" s="22">
        <f t="shared" si="67"/>
        <v>2021</v>
      </c>
      <c r="AB801" s="22">
        <f t="shared" si="68"/>
        <v>2021</v>
      </c>
      <c r="AC801" s="22">
        <f t="shared" si="69"/>
        <v>2021</v>
      </c>
      <c r="AD801" s="25" t="e">
        <f>AND(ROUND(O801,2)=O801,ROUND(P801,2)=P801,OR(AND(O801&lt;&gt;0,L801="п"),AND(P801&lt;&gt;0,L801="ф")),ЕФОРМУЛА(X801),ЕФОРМУЛА(Y801),ЕФОРМУЛА(Z801),ЕФОРМУЛА(AA801),ЕФОРМУЛА(AB801),ЕФОРМУЛА(AC801),NOT(ЕФОРМУЛА(O801)),NOT(ЕФОРМУЛА(P801)),M801&lt;&gt;0,N801&lt;&gt;0,OR(YEAR(M801=#REF!),YEAR(M801=#REF!),YEAR(M801=#REF!)),OR(YEAR(N801=#REF!),YEAR(N801=#REF!),YEAR(N801=#REF!)),OR(AND(A801="20. Выдача займов по договору № 1 (в кэш-пул ПАО «Газпром»)",H801="КЭШ-ПУЛ"),AND(A801&lt;&gt;"20. Выдача займов по договору № 1 (в кэш-пул ПАО «Газпром»)",H801&lt;&gt;"КЭШ-ПУЛ")))</f>
        <v>#REF!</v>
      </c>
    </row>
    <row r="802" spans="1:30" ht="15" customHeight="1" x14ac:dyDescent="0.2">
      <c r="A802" s="8" t="s">
        <v>60</v>
      </c>
      <c r="B802" s="8"/>
      <c r="C802" s="2" t="s">
        <v>19</v>
      </c>
      <c r="D802" s="6" t="s">
        <v>0</v>
      </c>
      <c r="E802" s="7" t="s">
        <v>2</v>
      </c>
      <c r="F802" s="8"/>
      <c r="G802" s="8"/>
      <c r="H802" s="8"/>
      <c r="I802" s="8"/>
      <c r="J802" s="8"/>
      <c r="K802" s="8"/>
      <c r="L802" s="8" t="s">
        <v>26</v>
      </c>
      <c r="M802" s="9">
        <v>44228</v>
      </c>
      <c r="N802" s="9">
        <v>44228</v>
      </c>
      <c r="O802" s="20">
        <v>2000000</v>
      </c>
      <c r="P802" s="20"/>
      <c r="Q802" s="11"/>
      <c r="R802" s="11"/>
      <c r="S802" s="11"/>
      <c r="T802" s="11"/>
      <c r="U802" s="11"/>
      <c r="X802" s="22" t="e">
        <f>IF(B802="",VLOOKUP(A802,#REF!,2,FALSE),B802)</f>
        <v>#REF!</v>
      </c>
      <c r="Y802" s="22">
        <f t="shared" si="65"/>
        <v>2</v>
      </c>
      <c r="Z802" s="22">
        <f t="shared" si="66"/>
        <v>2</v>
      </c>
      <c r="AA802" s="22">
        <f t="shared" si="67"/>
        <v>2021</v>
      </c>
      <c r="AB802" s="22">
        <f t="shared" si="68"/>
        <v>2021</v>
      </c>
      <c r="AC802" s="22">
        <f t="shared" si="69"/>
        <v>2021</v>
      </c>
      <c r="AD802" s="25" t="e">
        <f>AND(ROUND(O802,2)=O802,ROUND(P802,2)=P802,OR(AND(O802&lt;&gt;0,L802="п"),AND(P802&lt;&gt;0,L802="ф")),ЕФОРМУЛА(X802),ЕФОРМУЛА(Y802),ЕФОРМУЛА(Z802),ЕФОРМУЛА(AA802),ЕФОРМУЛА(AB802),ЕФОРМУЛА(AC802),NOT(ЕФОРМУЛА(O802)),NOT(ЕФОРМУЛА(P802)),M802&lt;&gt;0,N802&lt;&gt;0,OR(YEAR(M802=#REF!),YEAR(M802=#REF!),YEAR(M802=#REF!)),OR(YEAR(N802=#REF!),YEAR(N802=#REF!),YEAR(N802=#REF!)),OR(AND(A802="20. Выдача займов по договору № 1 (в кэш-пул ПАО «Газпром»)",H802="КЭШ-ПУЛ"),AND(A802&lt;&gt;"20. Выдача займов по договору № 1 (в кэш-пул ПАО «Газпром»)",H802&lt;&gt;"КЭШ-ПУЛ")))</f>
        <v>#REF!</v>
      </c>
    </row>
    <row r="803" spans="1:30" ht="14.25" customHeight="1" x14ac:dyDescent="0.2">
      <c r="A803" s="8" t="s">
        <v>15</v>
      </c>
      <c r="B803" s="8"/>
      <c r="C803" s="2" t="s">
        <v>19</v>
      </c>
      <c r="D803" s="6" t="s">
        <v>0</v>
      </c>
      <c r="E803" s="7" t="s">
        <v>2</v>
      </c>
      <c r="F803" s="8"/>
      <c r="G803" s="8"/>
      <c r="H803" s="8"/>
      <c r="I803" s="8"/>
      <c r="J803" s="8"/>
      <c r="K803" s="8"/>
      <c r="L803" s="8" t="s">
        <v>26</v>
      </c>
      <c r="M803" s="9">
        <v>44228</v>
      </c>
      <c r="N803" s="9">
        <v>44228</v>
      </c>
      <c r="O803" s="20">
        <v>120000000</v>
      </c>
      <c r="P803" s="20"/>
      <c r="Q803" s="11"/>
      <c r="R803" s="11"/>
      <c r="S803" s="11"/>
      <c r="T803" s="11"/>
      <c r="U803" s="11"/>
      <c r="X803" s="22" t="e">
        <f>IF(B803="",VLOOKUP(A803,#REF!,2,FALSE),B803)</f>
        <v>#REF!</v>
      </c>
      <c r="Y803" s="22">
        <f t="shared" si="65"/>
        <v>2</v>
      </c>
      <c r="Z803" s="22">
        <f t="shared" si="66"/>
        <v>2</v>
      </c>
      <c r="AA803" s="22">
        <f t="shared" si="67"/>
        <v>2021</v>
      </c>
      <c r="AB803" s="22">
        <f t="shared" si="68"/>
        <v>2021</v>
      </c>
      <c r="AC803" s="22">
        <f t="shared" si="69"/>
        <v>2021</v>
      </c>
      <c r="AD803" s="25" t="e">
        <f>AND(ROUND(O803,2)=O803,ROUND(P803,2)=P803,OR(AND(O803&lt;&gt;0,L803="п"),AND(P803&lt;&gt;0,L803="ф")),ЕФОРМУЛА(X803),ЕФОРМУЛА(Y803),ЕФОРМУЛА(Z803),ЕФОРМУЛА(AA803),ЕФОРМУЛА(AB803),ЕФОРМУЛА(AC803),NOT(ЕФОРМУЛА(O803)),NOT(ЕФОРМУЛА(P803)),M803&lt;&gt;0,N803&lt;&gt;0,OR(YEAR(M803=#REF!),YEAR(M803=#REF!),YEAR(M803=#REF!)),OR(YEAR(N803=#REF!),YEAR(N803=#REF!),YEAR(N803=#REF!)),OR(AND(A803="20. Выдача займов по договору № 1 (в кэш-пул ПАО «Газпром»)",H803="КЭШ-ПУЛ"),AND(A803&lt;&gt;"20. Выдача займов по договору № 1 (в кэш-пул ПАО «Газпром»)",H803&lt;&gt;"КЭШ-ПУЛ")))</f>
        <v>#REF!</v>
      </c>
    </row>
    <row r="804" spans="1:30" ht="15" customHeight="1" x14ac:dyDescent="0.2">
      <c r="A804" s="8" t="s">
        <v>16</v>
      </c>
      <c r="B804" s="8"/>
      <c r="C804" s="2" t="s">
        <v>19</v>
      </c>
      <c r="D804" s="6" t="s">
        <v>0</v>
      </c>
      <c r="E804" s="7" t="s">
        <v>2</v>
      </c>
      <c r="F804" s="8"/>
      <c r="G804" s="8"/>
      <c r="H804" s="8"/>
      <c r="I804" s="8"/>
      <c r="J804" s="8"/>
      <c r="K804" s="8"/>
      <c r="L804" s="8" t="s">
        <v>26</v>
      </c>
      <c r="M804" s="9">
        <v>44228</v>
      </c>
      <c r="N804" s="9">
        <v>44228</v>
      </c>
      <c r="O804" s="20">
        <v>345900000</v>
      </c>
      <c r="P804" s="20"/>
      <c r="Q804" s="11"/>
      <c r="R804" s="11"/>
      <c r="S804" s="11"/>
      <c r="T804" s="11"/>
      <c r="U804" s="11"/>
      <c r="X804" s="22" t="e">
        <f>IF(B804="",VLOOKUP(A804,#REF!,2,FALSE),B804)</f>
        <v>#REF!</v>
      </c>
      <c r="Y804" s="22">
        <f t="shared" si="65"/>
        <v>2</v>
      </c>
      <c r="Z804" s="22">
        <f t="shared" si="66"/>
        <v>2</v>
      </c>
      <c r="AA804" s="22">
        <f t="shared" si="67"/>
        <v>2021</v>
      </c>
      <c r="AB804" s="22">
        <f t="shared" si="68"/>
        <v>2021</v>
      </c>
      <c r="AC804" s="22">
        <f t="shared" si="69"/>
        <v>2021</v>
      </c>
      <c r="AD804" s="25" t="e">
        <f>AND(ROUND(O804,2)=O804,ROUND(P804,2)=P804,OR(AND(O804&lt;&gt;0,L804="п"),AND(P804&lt;&gt;0,L804="ф")),ЕФОРМУЛА(X804),ЕФОРМУЛА(Y804),ЕФОРМУЛА(Z804),ЕФОРМУЛА(AA804),ЕФОРМУЛА(AB804),ЕФОРМУЛА(AC804),NOT(ЕФОРМУЛА(O804)),NOT(ЕФОРМУЛА(P804)),M804&lt;&gt;0,N804&lt;&gt;0,OR(YEAR(M804=#REF!),YEAR(M804=#REF!),YEAR(M804=#REF!)),OR(YEAR(N804=#REF!),YEAR(N804=#REF!),YEAR(N804=#REF!)),OR(AND(A804="20. Выдача займов по договору № 1 (в кэш-пул ПАО «Газпром»)",H804="КЭШ-ПУЛ"),AND(A804&lt;&gt;"20. Выдача займов по договору № 1 (в кэш-пул ПАО «Газпром»)",H804&lt;&gt;"КЭШ-ПУЛ")))</f>
        <v>#REF!</v>
      </c>
    </row>
    <row r="805" spans="1:30" ht="15" customHeight="1" x14ac:dyDescent="0.2">
      <c r="A805" s="27" t="s">
        <v>142</v>
      </c>
      <c r="B805" s="27"/>
      <c r="C805" s="2" t="s">
        <v>19</v>
      </c>
      <c r="D805" s="6" t="s">
        <v>0</v>
      </c>
      <c r="E805" s="7" t="s">
        <v>2</v>
      </c>
      <c r="F805" s="8"/>
      <c r="G805" s="8"/>
      <c r="H805" s="8"/>
      <c r="I805" s="8"/>
      <c r="J805" s="8"/>
      <c r="K805" s="8"/>
      <c r="L805" s="8" t="s">
        <v>26</v>
      </c>
      <c r="M805" s="9">
        <v>44228</v>
      </c>
      <c r="N805" s="9">
        <v>44228</v>
      </c>
      <c r="O805" s="20">
        <v>44479350</v>
      </c>
      <c r="P805" s="20"/>
      <c r="Q805" s="11"/>
      <c r="R805" s="11"/>
      <c r="S805" s="11"/>
      <c r="T805" s="11"/>
      <c r="U805" s="11"/>
      <c r="X805" s="22" t="e">
        <f>IF(B805="",VLOOKUP(A805,#REF!,2,FALSE),B805)</f>
        <v>#REF!</v>
      </c>
      <c r="Y805" s="22">
        <f t="shared" si="65"/>
        <v>2</v>
      </c>
      <c r="Z805" s="22">
        <f t="shared" si="66"/>
        <v>2</v>
      </c>
      <c r="AA805" s="22">
        <f t="shared" si="67"/>
        <v>2021</v>
      </c>
      <c r="AB805" s="22">
        <f t="shared" si="68"/>
        <v>2021</v>
      </c>
      <c r="AC805" s="22">
        <f t="shared" si="69"/>
        <v>2021</v>
      </c>
      <c r="AD805" s="25" t="e">
        <f>AND(ROUND(O805,2)=O805,ROUND(P805,2)=P805,OR(AND(O805&lt;&gt;0,L805="п"),AND(P805&lt;&gt;0,L805="ф")),ЕФОРМУЛА(X805),ЕФОРМУЛА(Y805),ЕФОРМУЛА(Z805),ЕФОРМУЛА(AA805),ЕФОРМУЛА(AB805),ЕФОРМУЛА(AC805),NOT(ЕФОРМУЛА(O805)),NOT(ЕФОРМУЛА(P805)),M805&lt;&gt;0,N805&lt;&gt;0,OR(YEAR(M805=#REF!),YEAR(M805=#REF!),YEAR(M805=#REF!)),OR(YEAR(N805=#REF!),YEAR(N805=#REF!),YEAR(N805=#REF!)),OR(AND(A805="20. Выдача займов по договору № 1 (в кэш-пул ПАО «Газпром»)",H805="КЭШ-ПУЛ"),AND(A805&lt;&gt;"20. Выдача займов по договору № 1 (в кэш-пул ПАО «Газпром»)",H805&lt;&gt;"КЭШ-ПУЛ")))</f>
        <v>#REF!</v>
      </c>
    </row>
    <row r="806" spans="1:30" ht="15" customHeight="1" x14ac:dyDescent="0.2">
      <c r="A806" s="8" t="s">
        <v>41</v>
      </c>
      <c r="B806" s="8"/>
      <c r="C806" s="2" t="s">
        <v>19</v>
      </c>
      <c r="D806" s="6" t="s">
        <v>0</v>
      </c>
      <c r="E806" s="7" t="s">
        <v>2</v>
      </c>
      <c r="F806" s="8"/>
      <c r="G806" s="8"/>
      <c r="H806" s="8"/>
      <c r="I806" s="8"/>
      <c r="J806" s="8"/>
      <c r="K806" s="8"/>
      <c r="L806" s="8" t="s">
        <v>26</v>
      </c>
      <c r="M806" s="9">
        <v>44228</v>
      </c>
      <c r="N806" s="9">
        <v>44228</v>
      </c>
      <c r="O806" s="20">
        <v>7747296</v>
      </c>
      <c r="P806" s="20"/>
      <c r="Q806" s="11"/>
      <c r="R806" s="11"/>
      <c r="S806" s="11"/>
      <c r="T806" s="11"/>
      <c r="U806" s="11"/>
      <c r="X806" s="22" t="e">
        <f>IF(B806="",VLOOKUP(A806,#REF!,2,FALSE),B806)</f>
        <v>#REF!</v>
      </c>
      <c r="Y806" s="22">
        <f t="shared" si="65"/>
        <v>2</v>
      </c>
      <c r="Z806" s="22">
        <f t="shared" si="66"/>
        <v>2</v>
      </c>
      <c r="AA806" s="22">
        <f t="shared" si="67"/>
        <v>2021</v>
      </c>
      <c r="AB806" s="22">
        <f t="shared" si="68"/>
        <v>2021</v>
      </c>
      <c r="AC806" s="22">
        <f t="shared" si="69"/>
        <v>2021</v>
      </c>
      <c r="AD806" s="25" t="e">
        <f>AND(ROUND(O806,2)=O806,ROUND(P806,2)=P806,OR(AND(O806&lt;&gt;0,L806="п"),AND(P806&lt;&gt;0,L806="ф")),ЕФОРМУЛА(X806),ЕФОРМУЛА(Y806),ЕФОРМУЛА(Z806),ЕФОРМУЛА(AA806),ЕФОРМУЛА(AB806),ЕФОРМУЛА(AC806),NOT(ЕФОРМУЛА(O806)),NOT(ЕФОРМУЛА(P806)),M806&lt;&gt;0,N806&lt;&gt;0,OR(YEAR(M806=#REF!),YEAR(M806=#REF!),YEAR(M806=#REF!)),OR(YEAR(N806=#REF!),YEAR(N806=#REF!),YEAR(N806=#REF!)),OR(AND(A806="20. Выдача займов по договору № 1 (в кэш-пул ПАО «Газпром»)",H806="КЭШ-ПУЛ"),AND(A806&lt;&gt;"20. Выдача займов по договору № 1 (в кэш-пул ПАО «Газпром»)",H806&lt;&gt;"КЭШ-ПУЛ")))</f>
        <v>#REF!</v>
      </c>
    </row>
    <row r="807" spans="1:30" ht="15" customHeight="1" x14ac:dyDescent="0.2">
      <c r="A807" s="8" t="s">
        <v>42</v>
      </c>
      <c r="B807" s="8"/>
      <c r="C807" s="2" t="s">
        <v>19</v>
      </c>
      <c r="D807" s="6" t="s">
        <v>0</v>
      </c>
      <c r="E807" s="7" t="s">
        <v>2</v>
      </c>
      <c r="F807" s="8"/>
      <c r="G807" s="8"/>
      <c r="H807" s="8"/>
      <c r="I807" s="8"/>
      <c r="J807" s="8"/>
      <c r="K807" s="8"/>
      <c r="L807" s="8" t="s">
        <v>26</v>
      </c>
      <c r="M807" s="9">
        <v>44228</v>
      </c>
      <c r="N807" s="9">
        <v>44228</v>
      </c>
      <c r="O807" s="20">
        <v>10300000</v>
      </c>
      <c r="P807" s="20"/>
      <c r="Q807" s="11"/>
      <c r="R807" s="10"/>
      <c r="S807" s="10"/>
      <c r="T807" s="10"/>
      <c r="U807" s="10"/>
      <c r="X807" s="22" t="e">
        <f>IF(B807="",VLOOKUP(A807,#REF!,2,FALSE),B807)</f>
        <v>#REF!</v>
      </c>
      <c r="Y807" s="22">
        <f t="shared" si="65"/>
        <v>2</v>
      </c>
      <c r="Z807" s="22">
        <f t="shared" si="66"/>
        <v>2</v>
      </c>
      <c r="AA807" s="22">
        <f t="shared" si="67"/>
        <v>2021</v>
      </c>
      <c r="AB807" s="22">
        <f t="shared" si="68"/>
        <v>2021</v>
      </c>
      <c r="AC807" s="22">
        <f t="shared" si="69"/>
        <v>2021</v>
      </c>
      <c r="AD807" s="25" t="e">
        <f>AND(ROUND(O807,2)=O807,ROUND(P807,2)=P807,OR(AND(O807&lt;&gt;0,L807="п"),AND(P807&lt;&gt;0,L807="ф")),ЕФОРМУЛА(X807),ЕФОРМУЛА(Y807),ЕФОРМУЛА(Z807),ЕФОРМУЛА(AA807),ЕФОРМУЛА(AB807),ЕФОРМУЛА(AC807),NOT(ЕФОРМУЛА(O807)),NOT(ЕФОРМУЛА(P807)),M807&lt;&gt;0,N807&lt;&gt;0,OR(YEAR(M807=#REF!),YEAR(M807=#REF!),YEAR(M807=#REF!)),OR(YEAR(N807=#REF!),YEAR(N807=#REF!),YEAR(N807=#REF!)),OR(AND(A807="20. Выдача займов по договору № 1 (в кэш-пул ПАО «Газпром»)",H807="КЭШ-ПУЛ"),AND(A807&lt;&gt;"20. Выдача займов по договору № 1 (в кэш-пул ПАО «Газпром»)",H807&lt;&gt;"КЭШ-ПУЛ")))</f>
        <v>#REF!</v>
      </c>
    </row>
    <row r="808" spans="1:30" ht="15" customHeight="1" x14ac:dyDescent="0.2">
      <c r="A808" s="8"/>
      <c r="B808" s="8" t="s">
        <v>7</v>
      </c>
      <c r="C808" s="2" t="s">
        <v>19</v>
      </c>
      <c r="D808" s="6" t="s">
        <v>0</v>
      </c>
      <c r="E808" s="7" t="s">
        <v>2</v>
      </c>
      <c r="F808" s="8"/>
      <c r="G808" s="8"/>
      <c r="H808" s="8"/>
      <c r="I808" s="8"/>
      <c r="J808" s="8"/>
      <c r="K808" s="8"/>
      <c r="L808" s="8" t="s">
        <v>26</v>
      </c>
      <c r="M808" s="9">
        <v>44228</v>
      </c>
      <c r="N808" s="9">
        <v>44228</v>
      </c>
      <c r="O808" s="20">
        <v>100000</v>
      </c>
      <c r="P808" s="20"/>
      <c r="Q808" s="29"/>
      <c r="R808" s="12"/>
      <c r="S808" s="12"/>
      <c r="T808" s="12"/>
      <c r="U808" s="12"/>
      <c r="X808" s="22" t="str">
        <f>IF(B808="",VLOOKUP(A808,#REF!,2,FALSE),B808)</f>
        <v>10. Услуги транспорта</v>
      </c>
      <c r="Y808" s="22">
        <f t="shared" si="65"/>
        <v>2</v>
      </c>
      <c r="Z808" s="22">
        <f t="shared" si="66"/>
        <v>2</v>
      </c>
      <c r="AA808" s="22">
        <f t="shared" si="67"/>
        <v>2021</v>
      </c>
      <c r="AB808" s="22">
        <f t="shared" si="68"/>
        <v>2021</v>
      </c>
      <c r="AC808" s="22">
        <f t="shared" si="69"/>
        <v>2021</v>
      </c>
      <c r="AD808" s="25" t="e">
        <f>AND(ROUND(O808,2)=O808,ROUND(P808,2)=P808,OR(AND(O808&lt;&gt;0,L808="п"),AND(P808&lt;&gt;0,L808="ф")),ЕФОРМУЛА(X808),ЕФОРМУЛА(Y808),ЕФОРМУЛА(Z808),ЕФОРМУЛА(AA808),ЕФОРМУЛА(AB808),ЕФОРМУЛА(AC808),NOT(ЕФОРМУЛА(O808)),NOT(ЕФОРМУЛА(P808)),M808&lt;&gt;0,N808&lt;&gt;0,OR(YEAR(M808=#REF!),YEAR(M808=#REF!),YEAR(M808=#REF!)),OR(YEAR(N808=#REF!),YEAR(N808=#REF!),YEAR(N808=#REF!)),OR(AND(A808="20. Выдача займов по договору № 1 (в кэш-пул ПАО «Газпром»)",H808="КЭШ-ПУЛ"),AND(A808&lt;&gt;"20. Выдача займов по договору № 1 (в кэш-пул ПАО «Газпром»)",H808&lt;&gt;"КЭШ-ПУЛ")))</f>
        <v>#REF!</v>
      </c>
    </row>
    <row r="809" spans="1:30" ht="15" customHeight="1" x14ac:dyDescent="0.2">
      <c r="A809" s="8" t="s">
        <v>8</v>
      </c>
      <c r="B809" s="8"/>
      <c r="C809" s="2" t="s">
        <v>19</v>
      </c>
      <c r="D809" s="6" t="s">
        <v>0</v>
      </c>
      <c r="E809" s="7" t="s">
        <v>2</v>
      </c>
      <c r="F809" s="8"/>
      <c r="G809" s="8"/>
      <c r="H809" s="8"/>
      <c r="I809" s="8"/>
      <c r="J809" s="8"/>
      <c r="K809" s="8"/>
      <c r="L809" s="8" t="s">
        <v>26</v>
      </c>
      <c r="M809" s="9">
        <v>44228</v>
      </c>
      <c r="N809" s="9">
        <v>44228</v>
      </c>
      <c r="O809" s="20">
        <v>1850000</v>
      </c>
      <c r="P809" s="20"/>
      <c r="Q809" s="29"/>
      <c r="R809" s="12"/>
      <c r="S809" s="12"/>
      <c r="T809" s="12"/>
      <c r="U809" s="12"/>
      <c r="X809" s="22" t="e">
        <f>IF(B809="",VLOOKUP(A809,#REF!,2,FALSE),B809)</f>
        <v>#REF!</v>
      </c>
      <c r="Y809" s="22">
        <f t="shared" si="65"/>
        <v>2</v>
      </c>
      <c r="Z809" s="22">
        <f t="shared" si="66"/>
        <v>2</v>
      </c>
      <c r="AA809" s="22">
        <f t="shared" si="67"/>
        <v>2021</v>
      </c>
      <c r="AB809" s="22">
        <f t="shared" si="68"/>
        <v>2021</v>
      </c>
      <c r="AC809" s="22">
        <f t="shared" si="69"/>
        <v>2021</v>
      </c>
      <c r="AD809" s="25" t="e">
        <f>AND(ROUND(O809,2)=O809,ROUND(P809,2)=P809,OR(AND(O809&lt;&gt;0,L809="п"),AND(P809&lt;&gt;0,L809="ф")),ЕФОРМУЛА(X809),ЕФОРМУЛА(Y809),ЕФОРМУЛА(Z809),ЕФОРМУЛА(AA809),ЕФОРМУЛА(AB809),ЕФОРМУЛА(AC809),NOT(ЕФОРМУЛА(O809)),NOT(ЕФОРМУЛА(P809)),M809&lt;&gt;0,N809&lt;&gt;0,OR(YEAR(M809=#REF!),YEAR(M809=#REF!),YEAR(M809=#REF!)),OR(YEAR(N809=#REF!),YEAR(N809=#REF!),YEAR(N809=#REF!)),OR(AND(A809="20. Выдача займов по договору № 1 (в кэш-пул ПАО «Газпром»)",H809="КЭШ-ПУЛ"),AND(A809&lt;&gt;"20. Выдача займов по договору № 1 (в кэш-пул ПАО «Газпром»)",H809&lt;&gt;"КЭШ-ПУЛ")))</f>
        <v>#REF!</v>
      </c>
    </row>
    <row r="810" spans="1:30" ht="13.5" customHeight="1" x14ac:dyDescent="0.2">
      <c r="A810" s="27" t="s">
        <v>652</v>
      </c>
      <c r="B810" s="27"/>
      <c r="C810" s="2" t="s">
        <v>19</v>
      </c>
      <c r="D810" s="6" t="s">
        <v>0</v>
      </c>
      <c r="E810" s="7" t="s">
        <v>2</v>
      </c>
      <c r="F810" s="8"/>
      <c r="G810" s="8"/>
      <c r="H810" s="8"/>
      <c r="I810" s="8"/>
      <c r="J810" s="8"/>
      <c r="K810" s="8"/>
      <c r="L810" s="8" t="s">
        <v>26</v>
      </c>
      <c r="M810" s="9">
        <v>44228</v>
      </c>
      <c r="N810" s="9">
        <v>44228</v>
      </c>
      <c r="O810" s="20">
        <v>2650000</v>
      </c>
      <c r="P810" s="20"/>
      <c r="Q810" s="29"/>
      <c r="R810" s="12"/>
      <c r="S810" s="12"/>
      <c r="T810" s="12"/>
      <c r="U810" s="12"/>
      <c r="X810" s="22" t="e">
        <f>IF(B810="",VLOOKUP(A810,#REF!,2,FALSE),B810)</f>
        <v>#REF!</v>
      </c>
      <c r="Y810" s="22">
        <f t="shared" si="65"/>
        <v>2</v>
      </c>
      <c r="Z810" s="22">
        <f t="shared" si="66"/>
        <v>2</v>
      </c>
      <c r="AA810" s="22">
        <f t="shared" si="67"/>
        <v>2021</v>
      </c>
      <c r="AB810" s="22">
        <f t="shared" si="68"/>
        <v>2021</v>
      </c>
      <c r="AC810" s="22">
        <f t="shared" si="69"/>
        <v>2021</v>
      </c>
      <c r="AD810" s="25" t="e">
        <f>AND(ROUND(O810,2)=O810,ROUND(P810,2)=P810,OR(AND(O810&lt;&gt;0,L810="п"),AND(P810&lt;&gt;0,L810="ф")),ЕФОРМУЛА(X810),ЕФОРМУЛА(Y810),ЕФОРМУЛА(Z810),ЕФОРМУЛА(AA810),ЕФОРМУЛА(AB810),ЕФОРМУЛА(AC810),NOT(ЕФОРМУЛА(O810)),NOT(ЕФОРМУЛА(P810)),M810&lt;&gt;0,N810&lt;&gt;0,OR(YEAR(M810=#REF!),YEAR(M810=#REF!),YEAR(M810=#REF!)),OR(YEAR(N810=#REF!),YEAR(N810=#REF!),YEAR(N810=#REF!)),OR(AND(A810="20. Выдача займов по договору № 1 (в кэш-пул ПАО «Газпром»)",H810="КЭШ-ПУЛ"),AND(A810&lt;&gt;"20. Выдача займов по договору № 1 (в кэш-пул ПАО «Газпром»)",H810&lt;&gt;"КЭШ-ПУЛ")))</f>
        <v>#REF!</v>
      </c>
    </row>
    <row r="811" spans="1:30" ht="15" customHeight="1" x14ac:dyDescent="0.2">
      <c r="A811" s="8"/>
      <c r="B811" s="8" t="s">
        <v>9</v>
      </c>
      <c r="C811" s="2" t="s">
        <v>19</v>
      </c>
      <c r="D811" s="6" t="s">
        <v>0</v>
      </c>
      <c r="E811" s="7" t="s">
        <v>2</v>
      </c>
      <c r="F811" s="8"/>
      <c r="G811" s="8"/>
      <c r="H811" s="8"/>
      <c r="I811" s="8"/>
      <c r="J811" s="8"/>
      <c r="K811" s="8"/>
      <c r="L811" s="8" t="s">
        <v>26</v>
      </c>
      <c r="M811" s="9">
        <v>44228</v>
      </c>
      <c r="N811" s="9">
        <v>44228</v>
      </c>
      <c r="O811" s="20">
        <v>36600000</v>
      </c>
      <c r="P811" s="20"/>
      <c r="Q811" s="29"/>
      <c r="R811" s="12"/>
      <c r="S811" s="12"/>
      <c r="T811" s="12"/>
      <c r="U811" s="12"/>
      <c r="X811" s="22" t="str">
        <f>IF(B811="",VLOOKUP(A811,#REF!,2,FALSE),B811)</f>
        <v>12. Страхование</v>
      </c>
      <c r="Y811" s="22">
        <f t="shared" si="65"/>
        <v>2</v>
      </c>
      <c r="Z811" s="22">
        <f t="shared" si="66"/>
        <v>2</v>
      </c>
      <c r="AA811" s="22">
        <f t="shared" si="67"/>
        <v>2021</v>
      </c>
      <c r="AB811" s="22">
        <f t="shared" si="68"/>
        <v>2021</v>
      </c>
      <c r="AC811" s="22">
        <f t="shared" si="69"/>
        <v>2021</v>
      </c>
      <c r="AD811" s="25" t="e">
        <f>AND(ROUND(O811,2)=O811,ROUND(P811,2)=P811,OR(AND(O811&lt;&gt;0,L811="п"),AND(P811&lt;&gt;0,L811="ф")),ЕФОРМУЛА(X811),ЕФОРМУЛА(Y811),ЕФОРМУЛА(Z811),ЕФОРМУЛА(AA811),ЕФОРМУЛА(AB811),ЕФОРМУЛА(AC811),NOT(ЕФОРМУЛА(O811)),NOT(ЕФОРМУЛА(P811)),M811&lt;&gt;0,N811&lt;&gt;0,OR(YEAR(M811=#REF!),YEAR(M811=#REF!),YEAR(M811=#REF!)),OR(YEAR(N811=#REF!),YEAR(N811=#REF!),YEAR(N811=#REF!)),OR(AND(A811="20. Выдача займов по договору № 1 (в кэш-пул ПАО «Газпром»)",H811="КЭШ-ПУЛ"),AND(A811&lt;&gt;"20. Выдача займов по договору № 1 (в кэш-пул ПАО «Газпром»)",H811&lt;&gt;"КЭШ-ПУЛ")))</f>
        <v>#REF!</v>
      </c>
    </row>
    <row r="812" spans="1:30" ht="15" customHeight="1" x14ac:dyDescent="0.2">
      <c r="A812" s="8"/>
      <c r="B812" s="8" t="s">
        <v>10</v>
      </c>
      <c r="C812" s="2" t="s">
        <v>19</v>
      </c>
      <c r="D812" s="6" t="s">
        <v>0</v>
      </c>
      <c r="E812" s="7" t="s">
        <v>2</v>
      </c>
      <c r="F812" s="8"/>
      <c r="G812" s="8"/>
      <c r="H812" s="8"/>
      <c r="I812" s="8"/>
      <c r="J812" s="8"/>
      <c r="K812" s="8"/>
      <c r="L812" s="8" t="s">
        <v>26</v>
      </c>
      <c r="M812" s="9">
        <v>44228</v>
      </c>
      <c r="N812" s="9">
        <v>44228</v>
      </c>
      <c r="O812" s="20">
        <v>47000000</v>
      </c>
      <c r="P812" s="20"/>
      <c r="Q812" s="11"/>
      <c r="R812" s="10"/>
      <c r="S812" s="10"/>
      <c r="T812" s="10"/>
      <c r="U812" s="10"/>
      <c r="X812" s="22" t="str">
        <f>IF(B812="",VLOOKUP(A812,#REF!,2,FALSE),B812)</f>
        <v>13. Прочие расходы</v>
      </c>
      <c r="Y812" s="22">
        <f t="shared" si="65"/>
        <v>2</v>
      </c>
      <c r="Z812" s="22">
        <f t="shared" si="66"/>
        <v>2</v>
      </c>
      <c r="AA812" s="22">
        <f t="shared" si="67"/>
        <v>2021</v>
      </c>
      <c r="AB812" s="22">
        <f t="shared" si="68"/>
        <v>2021</v>
      </c>
      <c r="AC812" s="22">
        <f t="shared" si="69"/>
        <v>2021</v>
      </c>
      <c r="AD812" s="25" t="e">
        <f>AND(ROUND(O812,2)=O812,ROUND(P812,2)=P812,OR(AND(O812&lt;&gt;0,L812="п"),AND(P812&lt;&gt;0,L812="ф")),ЕФОРМУЛА(X812),ЕФОРМУЛА(Y812),ЕФОРМУЛА(Z812),ЕФОРМУЛА(AA812),ЕФОРМУЛА(AB812),ЕФОРМУЛА(AC812),NOT(ЕФОРМУЛА(O812)),NOT(ЕФОРМУЛА(P812)),M812&lt;&gt;0,N812&lt;&gt;0,OR(YEAR(M812=#REF!),YEAR(M812=#REF!),YEAR(M812=#REF!)),OR(YEAR(N812=#REF!),YEAR(N812=#REF!),YEAR(N812=#REF!)),OR(AND(A812="20. Выдача займов по договору № 1 (в кэш-пул ПАО «Газпром»)",H812="КЭШ-ПУЛ"),AND(A812&lt;&gt;"20. Выдача займов по договору № 1 (в кэш-пул ПАО «Газпром»)",H812&lt;&gt;"КЭШ-ПУЛ")))</f>
        <v>#REF!</v>
      </c>
    </row>
    <row r="813" spans="1:30" ht="25.5" customHeight="1" x14ac:dyDescent="0.2">
      <c r="A813" s="8" t="s">
        <v>11</v>
      </c>
      <c r="B813" s="8"/>
      <c r="C813" s="2" t="s">
        <v>19</v>
      </c>
      <c r="D813" s="6" t="s">
        <v>0</v>
      </c>
      <c r="E813" s="7" t="s">
        <v>2</v>
      </c>
      <c r="F813" s="8" t="s">
        <v>25</v>
      </c>
      <c r="G813" s="8"/>
      <c r="H813" s="8"/>
      <c r="I813" s="8"/>
      <c r="J813" s="8"/>
      <c r="K813" s="8"/>
      <c r="L813" s="8" t="s">
        <v>26</v>
      </c>
      <c r="M813" s="9">
        <v>44228</v>
      </c>
      <c r="N813" s="9">
        <v>44228</v>
      </c>
      <c r="O813" s="20">
        <v>9180000</v>
      </c>
      <c r="P813" s="20"/>
      <c r="Q813" s="29"/>
      <c r="R813" s="12"/>
      <c r="S813" s="12"/>
      <c r="T813" s="12"/>
      <c r="U813" s="12"/>
      <c r="X813" s="22" t="e">
        <f>IF(B813="",VLOOKUP(A813,#REF!,2,FALSE),B813)</f>
        <v>#REF!</v>
      </c>
      <c r="Y813" s="22">
        <f t="shared" si="65"/>
        <v>2</v>
      </c>
      <c r="Z813" s="22">
        <f t="shared" si="66"/>
        <v>2</v>
      </c>
      <c r="AA813" s="22">
        <f t="shared" si="67"/>
        <v>2021</v>
      </c>
      <c r="AB813" s="22">
        <f t="shared" si="68"/>
        <v>2021</v>
      </c>
      <c r="AC813" s="22">
        <f t="shared" si="69"/>
        <v>2020</v>
      </c>
      <c r="AD813" s="25" t="e">
        <f>AND(ROUND(O813,2)=O813,ROUND(P813,2)=P813,OR(AND(O813&lt;&gt;0,L813="п"),AND(P813&lt;&gt;0,L813="ф")),ЕФОРМУЛА(X813),ЕФОРМУЛА(Y813),ЕФОРМУЛА(Z813),ЕФОРМУЛА(AA813),ЕФОРМУЛА(AB813),ЕФОРМУЛА(AC813),NOT(ЕФОРМУЛА(O813)),NOT(ЕФОРМУЛА(P813)),M813&lt;&gt;0,N813&lt;&gt;0,OR(YEAR(M813=#REF!),YEAR(M813=#REF!),YEAR(M813=#REF!)),OR(YEAR(N813=#REF!),YEAR(N813=#REF!),YEAR(N813=#REF!)),OR(AND(A813="20. Выдача займов по договору № 1 (в кэш-пул ПАО «Газпром»)",H813="КЭШ-ПУЛ"),AND(A813&lt;&gt;"20. Выдача займов по договору № 1 (в кэш-пул ПАО «Газпром»)",H813&lt;&gt;"КЭШ-ПУЛ")))</f>
        <v>#REF!</v>
      </c>
    </row>
    <row r="814" spans="1:30" ht="15" customHeight="1" x14ac:dyDescent="0.2">
      <c r="A814" s="8" t="s">
        <v>57</v>
      </c>
      <c r="B814" s="8"/>
      <c r="C814" s="2" t="s">
        <v>19</v>
      </c>
      <c r="D814" s="6" t="s">
        <v>0</v>
      </c>
      <c r="E814" s="7" t="s">
        <v>2</v>
      </c>
      <c r="F814" s="8"/>
      <c r="G814" s="8"/>
      <c r="H814" s="8"/>
      <c r="I814" s="8"/>
      <c r="J814" s="8"/>
      <c r="K814" s="8"/>
      <c r="L814" s="8" t="s">
        <v>26</v>
      </c>
      <c r="M814" s="9">
        <v>44228</v>
      </c>
      <c r="N814" s="9">
        <v>44228</v>
      </c>
      <c r="O814" s="20">
        <v>54089</v>
      </c>
      <c r="P814" s="20"/>
      <c r="Q814" s="29"/>
      <c r="R814" s="12"/>
      <c r="S814" s="12"/>
      <c r="T814" s="12"/>
      <c r="U814" s="12"/>
      <c r="X814" s="22" t="e">
        <f>IF(B814="",VLOOKUP(A814,#REF!,2,FALSE),B814)</f>
        <v>#REF!</v>
      </c>
      <c r="Y814" s="22">
        <f t="shared" si="65"/>
        <v>2</v>
      </c>
      <c r="Z814" s="22">
        <f t="shared" si="66"/>
        <v>2</v>
      </c>
      <c r="AA814" s="22">
        <f t="shared" si="67"/>
        <v>2021</v>
      </c>
      <c r="AB814" s="22">
        <f t="shared" si="68"/>
        <v>2021</v>
      </c>
      <c r="AC814" s="22">
        <f t="shared" si="69"/>
        <v>2021</v>
      </c>
      <c r="AD814" s="25" t="e">
        <f>AND(ROUND(O814,2)=O814,ROUND(P814,2)=P814,OR(AND(O814&lt;&gt;0,L814="п"),AND(P814&lt;&gt;0,L814="ф")),ЕФОРМУЛА(X814),ЕФОРМУЛА(Y814),ЕФОРМУЛА(Z814),ЕФОРМУЛА(AA814),ЕФОРМУЛА(AB814),ЕФОРМУЛА(AC814),NOT(ЕФОРМУЛА(O814)),NOT(ЕФОРМУЛА(P814)),M814&lt;&gt;0,N814&lt;&gt;0,OR(YEAR(M814=#REF!),YEAR(M814=#REF!),YEAR(M814=#REF!)),OR(YEAR(N814=#REF!),YEAR(N814=#REF!),YEAR(N814=#REF!)),OR(AND(A814="20. Выдача займов по договору № 1 (в кэш-пул ПАО «Газпром»)",H814="КЭШ-ПУЛ"),AND(A814&lt;&gt;"20. Выдача займов по договору № 1 (в кэш-пул ПАО «Газпром»)",H814&lt;&gt;"КЭШ-ПУЛ")))</f>
        <v>#REF!</v>
      </c>
    </row>
    <row r="815" spans="1:30" ht="15" customHeight="1" x14ac:dyDescent="0.2">
      <c r="A815" s="8" t="s">
        <v>64</v>
      </c>
      <c r="B815" s="8"/>
      <c r="C815" s="2" t="s">
        <v>19</v>
      </c>
      <c r="D815" s="6" t="s">
        <v>0</v>
      </c>
      <c r="E815" s="7" t="s">
        <v>1</v>
      </c>
      <c r="F815" s="8"/>
      <c r="G815" s="8"/>
      <c r="H815" s="8"/>
      <c r="I815" s="8"/>
      <c r="J815" s="8"/>
      <c r="K815" s="8" t="s">
        <v>69</v>
      </c>
      <c r="L815" s="8" t="s">
        <v>27</v>
      </c>
      <c r="M815" s="9">
        <v>44231</v>
      </c>
      <c r="N815" s="9">
        <v>44231</v>
      </c>
      <c r="O815" s="20"/>
      <c r="P815" s="20">
        <v>48604429.5</v>
      </c>
      <c r="Q815" s="12"/>
      <c r="R815" s="12"/>
      <c r="S815" s="12"/>
      <c r="T815" s="12"/>
      <c r="U815" s="12"/>
      <c r="X815" s="22" t="e">
        <f>IF(B815="",VLOOKUP(A815,#REF!,2,FALSE),B815)</f>
        <v>#REF!</v>
      </c>
      <c r="Y815" s="22">
        <f t="shared" si="65"/>
        <v>2</v>
      </c>
      <c r="Z815" s="22">
        <f t="shared" si="66"/>
        <v>2</v>
      </c>
      <c r="AA815" s="22">
        <f t="shared" si="67"/>
        <v>2021</v>
      </c>
      <c r="AB815" s="22">
        <f t="shared" si="68"/>
        <v>2021</v>
      </c>
      <c r="AC815" s="22">
        <f t="shared" si="69"/>
        <v>2021</v>
      </c>
      <c r="AD815" s="25" t="e">
        <f>AND(ROUND(O815,2)=O815,ROUND(P815,2)=P815,OR(AND(O815&lt;&gt;0,L815="п"),AND(P815&lt;&gt;0,L815="ф")),ЕФОРМУЛА(X815),ЕФОРМУЛА(Y815),ЕФОРМУЛА(Z815),ЕФОРМУЛА(AA815),ЕФОРМУЛА(AB815),ЕФОРМУЛА(AC815),NOT(ЕФОРМУЛА(O815)),NOT(ЕФОРМУЛА(P815)),M815&lt;&gt;0,N815&lt;&gt;0,OR(YEAR(M815=#REF!),YEAR(M815=#REF!),YEAR(M815=#REF!)),OR(YEAR(N815=#REF!),YEAR(N815=#REF!),YEAR(N815=#REF!)),OR(AND(A815="20. Выдача займов по договору № 1 (в кэш-пул ПАО «Газпром»)",H815="КЭШ-ПУЛ"),AND(A815&lt;&gt;"20. Выдача займов по договору № 1 (в кэш-пул ПАО «Газпром»)",H815&lt;&gt;"КЭШ-ПУЛ")))</f>
        <v>#REF!</v>
      </c>
    </row>
    <row r="816" spans="1:30" ht="15" customHeight="1" x14ac:dyDescent="0.2">
      <c r="A816" s="8" t="s">
        <v>64</v>
      </c>
      <c r="B816" s="8"/>
      <c r="C816" s="2" t="s">
        <v>19</v>
      </c>
      <c r="D816" s="6" t="s">
        <v>0</v>
      </c>
      <c r="E816" s="7" t="s">
        <v>1</v>
      </c>
      <c r="F816" s="8"/>
      <c r="G816" s="8"/>
      <c r="H816" s="8"/>
      <c r="I816" s="8"/>
      <c r="J816" s="8"/>
      <c r="K816" s="8" t="s">
        <v>69</v>
      </c>
      <c r="L816" s="8" t="s">
        <v>27</v>
      </c>
      <c r="M816" s="9">
        <v>44235</v>
      </c>
      <c r="N816" s="9">
        <v>44235</v>
      </c>
      <c r="O816" s="20"/>
      <c r="P816" s="20">
        <v>1505166</v>
      </c>
      <c r="Q816" s="12"/>
      <c r="R816" s="12"/>
      <c r="S816" s="12"/>
      <c r="T816" s="12"/>
      <c r="U816" s="12"/>
      <c r="X816" s="22" t="e">
        <f>IF(B816="",VLOOKUP(A816,#REF!,2,FALSE),B816)</f>
        <v>#REF!</v>
      </c>
      <c r="Y816" s="22">
        <f t="shared" si="65"/>
        <v>2</v>
      </c>
      <c r="Z816" s="22">
        <f t="shared" si="66"/>
        <v>2</v>
      </c>
      <c r="AA816" s="22">
        <f t="shared" si="67"/>
        <v>2021</v>
      </c>
      <c r="AB816" s="22">
        <f t="shared" si="68"/>
        <v>2021</v>
      </c>
      <c r="AC816" s="22">
        <f t="shared" si="69"/>
        <v>2021</v>
      </c>
      <c r="AD816" s="25" t="e">
        <f>AND(ROUND(O816,2)=O816,ROUND(P816,2)=P816,OR(AND(O816&lt;&gt;0,L816="п"),AND(P816&lt;&gt;0,L816="ф")),ЕФОРМУЛА(X816),ЕФОРМУЛА(Y816),ЕФОРМУЛА(Z816),ЕФОРМУЛА(AA816),ЕФОРМУЛА(AB816),ЕФОРМУЛА(AC816),NOT(ЕФОРМУЛА(O816)),NOT(ЕФОРМУЛА(P816)),M816&lt;&gt;0,N816&lt;&gt;0,OR(YEAR(M816=#REF!),YEAR(M816=#REF!),YEAR(M816=#REF!)),OR(YEAR(N816=#REF!),YEAR(N816=#REF!),YEAR(N816=#REF!)),OR(AND(A816="20. Выдача займов по договору № 1 (в кэш-пул ПАО «Газпром»)",H816="КЭШ-ПУЛ"),AND(A816&lt;&gt;"20. Выдача займов по договору № 1 (в кэш-пул ПАО «Газпром»)",H816&lt;&gt;"КЭШ-ПУЛ")))</f>
        <v>#REF!</v>
      </c>
    </row>
    <row r="817" spans="1:30" ht="15" customHeight="1" x14ac:dyDescent="0.2">
      <c r="A817" s="8" t="s">
        <v>48</v>
      </c>
      <c r="B817" s="8"/>
      <c r="C817" s="2" t="s">
        <v>19</v>
      </c>
      <c r="D817" s="6" t="s">
        <v>0</v>
      </c>
      <c r="E817" s="7" t="s">
        <v>2</v>
      </c>
      <c r="F817" s="8"/>
      <c r="G817" s="8"/>
      <c r="H817" s="8"/>
      <c r="I817" s="8"/>
      <c r="J817" s="8">
        <v>3</v>
      </c>
      <c r="K817" s="8" t="s">
        <v>69</v>
      </c>
      <c r="L817" s="8" t="s">
        <v>27</v>
      </c>
      <c r="M817" s="9">
        <v>44231</v>
      </c>
      <c r="N817" s="9">
        <v>44239</v>
      </c>
      <c r="O817" s="20"/>
      <c r="P817" s="20">
        <v>961561.8</v>
      </c>
      <c r="Q817" s="12"/>
      <c r="R817" s="12"/>
      <c r="S817" s="12"/>
      <c r="T817" s="12"/>
      <c r="U817" s="12"/>
      <c r="X817" s="22" t="e">
        <f>IF(B817="",VLOOKUP(A817,#REF!,2,FALSE),B817)</f>
        <v>#REF!</v>
      </c>
      <c r="Y817" s="22">
        <f t="shared" si="65"/>
        <v>2</v>
      </c>
      <c r="Z817" s="22">
        <f t="shared" si="66"/>
        <v>2</v>
      </c>
      <c r="AA817" s="22">
        <f t="shared" si="67"/>
        <v>2021</v>
      </c>
      <c r="AB817" s="22">
        <f t="shared" si="68"/>
        <v>2021</v>
      </c>
      <c r="AC817" s="22">
        <f t="shared" si="69"/>
        <v>2021</v>
      </c>
      <c r="AD817" s="25" t="e">
        <f>AND(ROUND(O817,2)=O817,ROUND(P817,2)=P817,OR(AND(O817&lt;&gt;0,L817="п"),AND(P817&lt;&gt;0,L817="ф")),ЕФОРМУЛА(X817),ЕФОРМУЛА(Y817),ЕФОРМУЛА(Z817),ЕФОРМУЛА(AA817),ЕФОРМУЛА(AB817),ЕФОРМУЛА(AC817),NOT(ЕФОРМУЛА(O817)),NOT(ЕФОРМУЛА(P817)),M817&lt;&gt;0,N817&lt;&gt;0,OR(YEAR(M817=#REF!),YEAR(M817=#REF!),YEAR(M817=#REF!)),OR(YEAR(N817=#REF!),YEAR(N817=#REF!),YEAR(N817=#REF!)),OR(AND(A817="20. Выдача займов по договору № 1 (в кэш-пул ПАО «Газпром»)",H817="КЭШ-ПУЛ"),AND(A817&lt;&gt;"20. Выдача займов по договору № 1 (в кэш-пул ПАО «Газпром»)",H817&lt;&gt;"КЭШ-ПУЛ")))</f>
        <v>#REF!</v>
      </c>
    </row>
    <row r="818" spans="1:30" ht="15" customHeight="1" x14ac:dyDescent="0.2">
      <c r="A818" s="8" t="s">
        <v>48</v>
      </c>
      <c r="B818" s="8"/>
      <c r="C818" s="2" t="s">
        <v>19</v>
      </c>
      <c r="D818" s="6" t="s">
        <v>0</v>
      </c>
      <c r="E818" s="7" t="s">
        <v>2</v>
      </c>
      <c r="F818" s="8"/>
      <c r="G818" s="8"/>
      <c r="H818" s="8"/>
      <c r="I818" s="8"/>
      <c r="J818" s="8">
        <v>3</v>
      </c>
      <c r="K818" s="8" t="s">
        <v>69</v>
      </c>
      <c r="L818" s="8" t="s">
        <v>27</v>
      </c>
      <c r="M818" s="9">
        <v>44231</v>
      </c>
      <c r="N818" s="9">
        <v>44243</v>
      </c>
      <c r="O818" s="20"/>
      <c r="P818" s="20">
        <v>78519.600000000006</v>
      </c>
      <c r="Q818" s="12"/>
      <c r="R818" s="12"/>
      <c r="S818" s="12"/>
      <c r="T818" s="12"/>
      <c r="U818" s="12"/>
      <c r="X818" s="22" t="e">
        <f>IF(B818="",VLOOKUP(A818,#REF!,2,FALSE),B818)</f>
        <v>#REF!</v>
      </c>
      <c r="Y818" s="22">
        <f t="shared" si="65"/>
        <v>2</v>
      </c>
      <c r="Z818" s="22">
        <f t="shared" si="66"/>
        <v>2</v>
      </c>
      <c r="AA818" s="22">
        <f t="shared" si="67"/>
        <v>2021</v>
      </c>
      <c r="AB818" s="22">
        <f t="shared" si="68"/>
        <v>2021</v>
      </c>
      <c r="AC818" s="22">
        <f t="shared" si="69"/>
        <v>2021</v>
      </c>
      <c r="AD818" s="25" t="e">
        <f>AND(ROUND(O818,2)=O818,ROUND(P818,2)=P818,OR(AND(O818&lt;&gt;0,L818="п"),AND(P818&lt;&gt;0,L818="ф")),ЕФОРМУЛА(X818),ЕФОРМУЛА(Y818),ЕФОРМУЛА(Z818),ЕФОРМУЛА(AA818),ЕФОРМУЛА(AB818),ЕФОРМУЛА(AC818),NOT(ЕФОРМУЛА(O818)),NOT(ЕФОРМУЛА(P818)),M818&lt;&gt;0,N818&lt;&gt;0,OR(YEAR(M818=#REF!),YEAR(M818=#REF!),YEAR(M818=#REF!)),OR(YEAR(N818=#REF!),YEAR(N818=#REF!),YEAR(N818=#REF!)),OR(AND(A818="20. Выдача займов по договору № 1 (в кэш-пул ПАО «Газпром»)",H818="КЭШ-ПУЛ"),AND(A818&lt;&gt;"20. Выдача займов по договору № 1 (в кэш-пул ПАО «Газпром»)",H818&lt;&gt;"КЭШ-ПУЛ")))</f>
        <v>#REF!</v>
      </c>
    </row>
    <row r="819" spans="1:30" ht="15.75" customHeight="1" x14ac:dyDescent="0.2">
      <c r="A819" s="27" t="s">
        <v>41</v>
      </c>
      <c r="B819" s="27"/>
      <c r="C819" s="2" t="s">
        <v>19</v>
      </c>
      <c r="D819" s="6" t="s">
        <v>0</v>
      </c>
      <c r="E819" s="7" t="s">
        <v>2</v>
      </c>
      <c r="F819" s="8"/>
      <c r="G819" s="8"/>
      <c r="H819" s="8"/>
      <c r="I819" s="8"/>
      <c r="J819" s="8">
        <v>3</v>
      </c>
      <c r="K819" s="8" t="s">
        <v>69</v>
      </c>
      <c r="L819" s="8" t="s">
        <v>27</v>
      </c>
      <c r="M819" s="9">
        <v>44231</v>
      </c>
      <c r="N819" s="9">
        <v>44242</v>
      </c>
      <c r="O819" s="20"/>
      <c r="P819" s="20">
        <v>3261591.77</v>
      </c>
      <c r="Q819" s="12"/>
      <c r="R819" s="12"/>
      <c r="S819" s="12"/>
      <c r="T819" s="12"/>
      <c r="U819" s="12"/>
      <c r="X819" s="22" t="e">
        <f>IF(B819="",VLOOKUP(A819,#REF!,2,FALSE),B819)</f>
        <v>#REF!</v>
      </c>
      <c r="Y819" s="22">
        <f t="shared" si="65"/>
        <v>2</v>
      </c>
      <c r="Z819" s="22">
        <f t="shared" si="66"/>
        <v>2</v>
      </c>
      <c r="AA819" s="22">
        <f t="shared" si="67"/>
        <v>2021</v>
      </c>
      <c r="AB819" s="22">
        <f t="shared" si="68"/>
        <v>2021</v>
      </c>
      <c r="AC819" s="22">
        <f t="shared" si="69"/>
        <v>2021</v>
      </c>
      <c r="AD819" s="25" t="e">
        <f>AND(ROUND(O819,2)=O819,ROUND(P819,2)=P819,OR(AND(O819&lt;&gt;0,L819="п"),AND(P819&lt;&gt;0,L819="ф")),ЕФОРМУЛА(X819),ЕФОРМУЛА(Y819),ЕФОРМУЛА(Z819),ЕФОРМУЛА(AA819),ЕФОРМУЛА(AB819),ЕФОРМУЛА(AC819),NOT(ЕФОРМУЛА(O819)),NOT(ЕФОРМУЛА(P819)),M819&lt;&gt;0,N819&lt;&gt;0,OR(YEAR(M819=#REF!),YEAR(M819=#REF!),YEAR(M819=#REF!)),OR(YEAR(N819=#REF!),YEAR(N819=#REF!),YEAR(N819=#REF!)),OR(AND(A819="20. Выдача займов по договору № 1 (в кэш-пул ПАО «Газпром»)",H819="КЭШ-ПУЛ"),AND(A819&lt;&gt;"20. Выдача займов по договору № 1 (в кэш-пул ПАО «Газпром»)",H819&lt;&gt;"КЭШ-ПУЛ")))</f>
        <v>#REF!</v>
      </c>
    </row>
    <row r="820" spans="1:30" ht="15" customHeight="1" x14ac:dyDescent="0.2">
      <c r="A820" s="8" t="s">
        <v>64</v>
      </c>
      <c r="B820" s="8"/>
      <c r="C820" s="2" t="s">
        <v>19</v>
      </c>
      <c r="D820" s="6" t="s">
        <v>0</v>
      </c>
      <c r="E820" s="7" t="s">
        <v>1</v>
      </c>
      <c r="F820" s="8"/>
      <c r="G820" s="8"/>
      <c r="H820" s="8"/>
      <c r="I820" s="8"/>
      <c r="J820" s="8"/>
      <c r="K820" s="8" t="s">
        <v>69</v>
      </c>
      <c r="L820" s="8" t="s">
        <v>27</v>
      </c>
      <c r="M820" s="9">
        <v>44239</v>
      </c>
      <c r="N820" s="9">
        <v>44239</v>
      </c>
      <c r="O820" s="20"/>
      <c r="P820" s="20">
        <v>63972349.719999999</v>
      </c>
      <c r="Q820" s="12"/>
      <c r="R820" s="12"/>
      <c r="S820" s="12"/>
      <c r="T820" s="12"/>
      <c r="U820" s="12"/>
      <c r="X820" s="22" t="e">
        <f>IF(B820="",VLOOKUP(A820,#REF!,2,FALSE),B820)</f>
        <v>#REF!</v>
      </c>
      <c r="Y820" s="22">
        <f t="shared" si="65"/>
        <v>2</v>
      </c>
      <c r="Z820" s="22">
        <f t="shared" si="66"/>
        <v>2</v>
      </c>
      <c r="AA820" s="22">
        <f t="shared" si="67"/>
        <v>2021</v>
      </c>
      <c r="AB820" s="22">
        <f t="shared" si="68"/>
        <v>2021</v>
      </c>
      <c r="AC820" s="22">
        <f t="shared" si="69"/>
        <v>2021</v>
      </c>
      <c r="AD820" s="25" t="e">
        <f>AND(ROUND(O820,2)=O820,ROUND(P820,2)=P820,OR(AND(O820&lt;&gt;0,L820="п"),AND(P820&lt;&gt;0,L820="ф")),ЕФОРМУЛА(X820),ЕФОРМУЛА(Y820),ЕФОРМУЛА(Z820),ЕФОРМУЛА(AA820),ЕФОРМУЛА(AB820),ЕФОРМУЛА(AC820),NOT(ЕФОРМУЛА(O820)),NOT(ЕФОРМУЛА(P820)),M820&lt;&gt;0,N820&lt;&gt;0,OR(YEAR(M820=#REF!),YEAR(M820=#REF!),YEAR(M820=#REF!)),OR(YEAR(N820=#REF!),YEAR(N820=#REF!),YEAR(N820=#REF!)),OR(AND(A820="20. Выдача займов по договору № 1 (в кэш-пул ПАО «Газпром»)",H820="КЭШ-ПУЛ"),AND(A820&lt;&gt;"20. Выдача займов по договору № 1 (в кэш-пул ПАО «Газпром»)",H820&lt;&gt;"КЭШ-ПУЛ")))</f>
        <v>#REF!</v>
      </c>
    </row>
    <row r="821" spans="1:30" ht="15" customHeight="1" x14ac:dyDescent="0.2">
      <c r="A821" s="8" t="s">
        <v>97</v>
      </c>
      <c r="B821" s="8"/>
      <c r="C821" s="2" t="s">
        <v>19</v>
      </c>
      <c r="D821" s="6" t="s">
        <v>0</v>
      </c>
      <c r="E821" s="7" t="s">
        <v>1</v>
      </c>
      <c r="F821" s="8"/>
      <c r="G821" s="8"/>
      <c r="H821" s="8"/>
      <c r="I821" s="8"/>
      <c r="J821" s="8"/>
      <c r="K821" s="8" t="s">
        <v>69</v>
      </c>
      <c r="L821" s="8" t="s">
        <v>27</v>
      </c>
      <c r="M821" s="9">
        <v>44239</v>
      </c>
      <c r="N821" s="9">
        <v>44239</v>
      </c>
      <c r="O821" s="20"/>
      <c r="P821" s="20">
        <v>63604.45</v>
      </c>
      <c r="Q821" s="12"/>
      <c r="R821" s="12"/>
      <c r="S821" s="12"/>
      <c r="T821" s="12"/>
      <c r="U821" s="12"/>
      <c r="X821" s="22" t="e">
        <f>IF(B821="",VLOOKUP(A821,#REF!,2,FALSE),B821)</f>
        <v>#REF!</v>
      </c>
      <c r="Y821" s="22">
        <f t="shared" si="65"/>
        <v>2</v>
      </c>
      <c r="Z821" s="22">
        <f t="shared" si="66"/>
        <v>2</v>
      </c>
      <c r="AA821" s="22">
        <f t="shared" si="67"/>
        <v>2021</v>
      </c>
      <c r="AB821" s="22">
        <f t="shared" si="68"/>
        <v>2021</v>
      </c>
      <c r="AC821" s="22">
        <f t="shared" si="69"/>
        <v>2021</v>
      </c>
      <c r="AD821" s="25" t="e">
        <f>AND(ROUND(O821,2)=O821,ROUND(P821,2)=P821,OR(AND(O821&lt;&gt;0,L821="п"),AND(P821&lt;&gt;0,L821="ф")),ЕФОРМУЛА(X821),ЕФОРМУЛА(Y821),ЕФОРМУЛА(Z821),ЕФОРМУЛА(AA821),ЕФОРМУЛА(AB821),ЕФОРМУЛА(AC821),NOT(ЕФОРМУЛА(O821)),NOT(ЕФОРМУЛА(P821)),M821&lt;&gt;0,N821&lt;&gt;0,OR(YEAR(M821=#REF!),YEAR(M821=#REF!),YEAR(M821=#REF!)),OR(YEAR(N821=#REF!),YEAR(N821=#REF!),YEAR(N821=#REF!)),OR(AND(A821="20. Выдача займов по договору № 1 (в кэш-пул ПАО «Газпром»)",H821="КЭШ-ПУЛ"),AND(A821&lt;&gt;"20. Выдача займов по договору № 1 (в кэш-пул ПАО «Газпром»)",H821&lt;&gt;"КЭШ-ПУЛ")))</f>
        <v>#REF!</v>
      </c>
    </row>
    <row r="822" spans="1:30" ht="12.6" customHeight="1" x14ac:dyDescent="0.2">
      <c r="A822" s="8" t="s">
        <v>55</v>
      </c>
      <c r="B822" s="8"/>
      <c r="C822" s="2" t="s">
        <v>19</v>
      </c>
      <c r="D822" s="6" t="s">
        <v>3</v>
      </c>
      <c r="E822" s="7" t="s">
        <v>2</v>
      </c>
      <c r="F822" s="8"/>
      <c r="G822" s="8"/>
      <c r="H822" s="8"/>
      <c r="I822" s="8"/>
      <c r="J822" s="8">
        <v>4</v>
      </c>
      <c r="K822" s="8" t="s">
        <v>69</v>
      </c>
      <c r="L822" s="8" t="s">
        <v>27</v>
      </c>
      <c r="M822" s="9">
        <v>44239</v>
      </c>
      <c r="N822" s="9">
        <v>44239</v>
      </c>
      <c r="O822" s="20"/>
      <c r="P822" s="20">
        <v>63604.45</v>
      </c>
      <c r="Q822" s="12"/>
      <c r="R822" s="12"/>
      <c r="S822" s="12"/>
      <c r="T822" s="12"/>
      <c r="U822" s="12"/>
      <c r="X822" s="22" t="e">
        <f>IF(B822="",VLOOKUP(A822,#REF!,2,FALSE),B822)</f>
        <v>#REF!</v>
      </c>
      <c r="Y822" s="22">
        <f t="shared" si="65"/>
        <v>2</v>
      </c>
      <c r="Z822" s="22">
        <f t="shared" si="66"/>
        <v>2</v>
      </c>
      <c r="AA822" s="22">
        <f t="shared" si="67"/>
        <v>2021</v>
      </c>
      <c r="AB822" s="22">
        <f t="shared" si="68"/>
        <v>2021</v>
      </c>
      <c r="AC822" s="22">
        <f t="shared" si="69"/>
        <v>2021</v>
      </c>
      <c r="AD822" s="25" t="e">
        <f>AND(ROUND(O822,2)=O822,ROUND(P822,2)=P822,OR(AND(O822&lt;&gt;0,L822="п"),AND(P822&lt;&gt;0,L822="ф")),ЕФОРМУЛА(X822),ЕФОРМУЛА(Y822),ЕФОРМУЛА(Z822),ЕФОРМУЛА(AA822),ЕФОРМУЛА(AB822),ЕФОРМУЛА(AC822),NOT(ЕФОРМУЛА(O822)),NOT(ЕФОРМУЛА(P822)),M822&lt;&gt;0,N822&lt;&gt;0,OR(YEAR(M822=#REF!),YEAR(M822=#REF!),YEAR(M822=#REF!)),OR(YEAR(N822=#REF!),YEAR(N822=#REF!),YEAR(N822=#REF!)),OR(AND(A822="20. Выдача займов по договору № 1 (в кэш-пул ПАО «Газпром»)",H822="КЭШ-ПУЛ"),AND(A822&lt;&gt;"20. Выдача займов по договору № 1 (в кэш-пул ПАО «Газпром»)",H822&lt;&gt;"КЭШ-ПУЛ")))</f>
        <v>#REF!</v>
      </c>
    </row>
    <row r="823" spans="1:30" ht="15" customHeight="1" x14ac:dyDescent="0.2">
      <c r="A823" s="27" t="s">
        <v>60</v>
      </c>
      <c r="B823" s="27"/>
      <c r="C823" s="2" t="s">
        <v>19</v>
      </c>
      <c r="D823" s="6" t="s">
        <v>0</v>
      </c>
      <c r="E823" s="7" t="s">
        <v>2</v>
      </c>
      <c r="F823" s="8"/>
      <c r="G823" s="8"/>
      <c r="H823" s="8"/>
      <c r="I823" s="8" t="s">
        <v>25</v>
      </c>
      <c r="J823" s="8">
        <v>1</v>
      </c>
      <c r="K823" s="27" t="s">
        <v>69</v>
      </c>
      <c r="L823" s="8" t="s">
        <v>27</v>
      </c>
      <c r="M823" s="9">
        <v>44231</v>
      </c>
      <c r="N823" s="9">
        <v>44244</v>
      </c>
      <c r="O823" s="20"/>
      <c r="P823" s="20">
        <v>561718.94999999995</v>
      </c>
      <c r="Q823" s="11"/>
      <c r="R823" s="11"/>
      <c r="S823" s="11"/>
      <c r="T823" s="11"/>
      <c r="U823" s="11"/>
      <c r="X823" s="22" t="e">
        <f>IF(B823="",VLOOKUP(A823,#REF!,2,FALSE),B823)</f>
        <v>#REF!</v>
      </c>
      <c r="Y823" s="22">
        <f t="shared" si="65"/>
        <v>2</v>
      </c>
      <c r="Z823" s="22">
        <f t="shared" si="66"/>
        <v>2</v>
      </c>
      <c r="AA823" s="22">
        <f t="shared" si="67"/>
        <v>2021</v>
      </c>
      <c r="AB823" s="22">
        <f t="shared" si="68"/>
        <v>2021</v>
      </c>
      <c r="AC823" s="22">
        <f t="shared" si="69"/>
        <v>2021</v>
      </c>
      <c r="AD823" s="25" t="e">
        <f>AND(ROUND(O823,2)=O823,ROUND(P823,2)=P823,OR(AND(O823&lt;&gt;0,L823="п"),AND(P823&lt;&gt;0,L823="ф")),ЕФОРМУЛА(X823),ЕФОРМУЛА(Y823),ЕФОРМУЛА(Z823),ЕФОРМУЛА(AA823),ЕФОРМУЛА(AB823),ЕФОРМУЛА(AC823),NOT(ЕФОРМУЛА(O823)),NOT(ЕФОРМУЛА(P823)),M823&lt;&gt;0,N823&lt;&gt;0,OR(YEAR(M823=#REF!),YEAR(M823=#REF!),YEAR(M823=#REF!)),OR(YEAR(N823=#REF!),YEAR(N823=#REF!),YEAR(N823=#REF!)),OR(AND(A823="20. Выдача займов по договору № 1 (в кэш-пул ПАО «Газпром»)",H823="КЭШ-ПУЛ"),AND(A823&lt;&gt;"20. Выдача займов по договору № 1 (в кэш-пул ПАО «Газпром»)",H823&lt;&gt;"КЭШ-ПУЛ")))</f>
        <v>#REF!</v>
      </c>
    </row>
    <row r="824" spans="1:30" ht="15" customHeight="1" x14ac:dyDescent="0.2">
      <c r="A824" s="8" t="s">
        <v>8</v>
      </c>
      <c r="B824" s="8"/>
      <c r="C824" s="2" t="s">
        <v>19</v>
      </c>
      <c r="D824" s="6" t="s">
        <v>0</v>
      </c>
      <c r="E824" s="7" t="s">
        <v>2</v>
      </c>
      <c r="F824" s="8"/>
      <c r="G824" s="8"/>
      <c r="H824" s="8"/>
      <c r="I824" s="8" t="s">
        <v>25</v>
      </c>
      <c r="J824" s="8">
        <v>1</v>
      </c>
      <c r="K824" s="8" t="s">
        <v>69</v>
      </c>
      <c r="L824" s="8" t="s">
        <v>27</v>
      </c>
      <c r="M824" s="9">
        <v>44231</v>
      </c>
      <c r="N824" s="9">
        <v>44243</v>
      </c>
      <c r="O824" s="20"/>
      <c r="P824" s="20">
        <v>360450.64</v>
      </c>
      <c r="Q824" s="12"/>
      <c r="R824" s="12"/>
      <c r="S824" s="12"/>
      <c r="T824" s="12"/>
      <c r="U824" s="12"/>
      <c r="X824" s="22" t="e">
        <f>IF(B824="",VLOOKUP(A824,#REF!,2,FALSE),B824)</f>
        <v>#REF!</v>
      </c>
      <c r="Y824" s="22">
        <f t="shared" si="65"/>
        <v>2</v>
      </c>
      <c r="Z824" s="22">
        <f t="shared" si="66"/>
        <v>2</v>
      </c>
      <c r="AA824" s="22">
        <f t="shared" si="67"/>
        <v>2021</v>
      </c>
      <c r="AB824" s="22">
        <f t="shared" si="68"/>
        <v>2021</v>
      </c>
      <c r="AC824" s="22">
        <f t="shared" si="69"/>
        <v>2021</v>
      </c>
      <c r="AD824" s="25" t="e">
        <f>AND(ROUND(O824,2)=O824,ROUND(P824,2)=P824,OR(AND(O824&lt;&gt;0,L824="п"),AND(P824&lt;&gt;0,L824="ф")),ЕФОРМУЛА(X824),ЕФОРМУЛА(Y824),ЕФОРМУЛА(Z824),ЕФОРМУЛА(AA824),ЕФОРМУЛА(AB824),ЕФОРМУЛА(AC824),NOT(ЕФОРМУЛА(O824)),NOT(ЕФОРМУЛА(P824)),M824&lt;&gt;0,N824&lt;&gt;0,OR(YEAR(M824=#REF!),YEAR(M824=#REF!),YEAR(M824=#REF!)),OR(YEAR(N824=#REF!),YEAR(N824=#REF!),YEAR(N824=#REF!)),OR(AND(A824="20. Выдача займов по договору № 1 (в кэш-пул ПАО «Газпром»)",H824="КЭШ-ПУЛ"),AND(A824&lt;&gt;"20. Выдача займов по договору № 1 (в кэш-пул ПАО «Газпром»)",H824&lt;&gt;"КЭШ-ПУЛ")))</f>
        <v>#REF!</v>
      </c>
    </row>
    <row r="825" spans="1:30" ht="15" customHeight="1" x14ac:dyDescent="0.2">
      <c r="A825" s="8" t="s">
        <v>52</v>
      </c>
      <c r="B825" s="8"/>
      <c r="C825" s="2" t="s">
        <v>19</v>
      </c>
      <c r="D825" s="6" t="s">
        <v>0</v>
      </c>
      <c r="E825" s="7" t="s">
        <v>2</v>
      </c>
      <c r="F825" s="8"/>
      <c r="G825" s="8"/>
      <c r="H825" s="8"/>
      <c r="I825" s="8" t="s">
        <v>25</v>
      </c>
      <c r="J825" s="8">
        <v>1</v>
      </c>
      <c r="K825" s="8" t="s">
        <v>69</v>
      </c>
      <c r="L825" s="8" t="s">
        <v>27</v>
      </c>
      <c r="M825" s="9">
        <v>44231</v>
      </c>
      <c r="N825" s="9">
        <v>44239</v>
      </c>
      <c r="O825" s="20"/>
      <c r="P825" s="20">
        <v>4154603.37</v>
      </c>
      <c r="Q825" s="12"/>
      <c r="R825" s="12"/>
      <c r="S825" s="12"/>
      <c r="T825" s="12"/>
      <c r="U825" s="12"/>
      <c r="X825" s="22" t="e">
        <f>IF(B825="",VLOOKUP(A825,#REF!,2,FALSE),B825)</f>
        <v>#REF!</v>
      </c>
      <c r="Y825" s="22">
        <f t="shared" si="65"/>
        <v>2</v>
      </c>
      <c r="Z825" s="22">
        <f t="shared" si="66"/>
        <v>2</v>
      </c>
      <c r="AA825" s="22">
        <f t="shared" si="67"/>
        <v>2021</v>
      </c>
      <c r="AB825" s="22">
        <f t="shared" si="68"/>
        <v>2021</v>
      </c>
      <c r="AC825" s="22">
        <f t="shared" si="69"/>
        <v>2021</v>
      </c>
      <c r="AD825" s="25" t="e">
        <f>AND(ROUND(O825,2)=O825,ROUND(P825,2)=P825,OR(AND(O825&lt;&gt;0,L825="п"),AND(P825&lt;&gt;0,L825="ф")),ЕФОРМУЛА(X825),ЕФОРМУЛА(Y825),ЕФОРМУЛА(Z825),ЕФОРМУЛА(AA825),ЕФОРМУЛА(AB825),ЕФОРМУЛА(AC825),NOT(ЕФОРМУЛА(O825)),NOT(ЕФОРМУЛА(P825)),M825&lt;&gt;0,N825&lt;&gt;0,OR(YEAR(M825=#REF!),YEAR(M825=#REF!),YEAR(M825=#REF!)),OR(YEAR(N825=#REF!),YEAR(N825=#REF!),YEAR(N825=#REF!)),OR(AND(A825="20. Выдача займов по договору № 1 (в кэш-пул ПАО «Газпром»)",H825="КЭШ-ПУЛ"),AND(A825&lt;&gt;"20. Выдача займов по договору № 1 (в кэш-пул ПАО «Газпром»)",H825&lt;&gt;"КЭШ-ПУЛ")))</f>
        <v>#REF!</v>
      </c>
    </row>
    <row r="826" spans="1:30" ht="15" customHeight="1" x14ac:dyDescent="0.2">
      <c r="A826" s="8" t="s">
        <v>52</v>
      </c>
      <c r="B826" s="8"/>
      <c r="C826" s="2" t="s">
        <v>19</v>
      </c>
      <c r="D826" s="6" t="s">
        <v>0</v>
      </c>
      <c r="E826" s="7" t="s">
        <v>2</v>
      </c>
      <c r="F826" s="8"/>
      <c r="G826" s="8"/>
      <c r="H826" s="8"/>
      <c r="I826" s="8"/>
      <c r="J826" s="8">
        <v>1</v>
      </c>
      <c r="K826" s="8" t="s">
        <v>69</v>
      </c>
      <c r="L826" s="8" t="s">
        <v>27</v>
      </c>
      <c r="M826" s="9">
        <v>44231</v>
      </c>
      <c r="N826" s="9">
        <v>44239</v>
      </c>
      <c r="O826" s="20"/>
      <c r="P826" s="20">
        <v>856184.55</v>
      </c>
      <c r="Q826" s="12"/>
      <c r="R826" s="12"/>
      <c r="S826" s="12"/>
      <c r="T826" s="12"/>
      <c r="U826" s="12"/>
      <c r="X826" s="22" t="e">
        <f>IF(B826="",VLOOKUP(A826,#REF!,2,FALSE),B826)</f>
        <v>#REF!</v>
      </c>
      <c r="Y826" s="22">
        <f t="shared" si="65"/>
        <v>2</v>
      </c>
      <c r="Z826" s="22">
        <f t="shared" si="66"/>
        <v>2</v>
      </c>
      <c r="AA826" s="22">
        <f t="shared" si="67"/>
        <v>2021</v>
      </c>
      <c r="AB826" s="22">
        <f t="shared" si="68"/>
        <v>2021</v>
      </c>
      <c r="AC826" s="22">
        <f t="shared" si="69"/>
        <v>2021</v>
      </c>
      <c r="AD826" s="25" t="e">
        <f>AND(ROUND(O826,2)=O826,ROUND(P826,2)=P826,OR(AND(O826&lt;&gt;0,L826="п"),AND(P826&lt;&gt;0,L826="ф")),ЕФОРМУЛА(X826),ЕФОРМУЛА(Y826),ЕФОРМУЛА(Z826),ЕФОРМУЛА(AA826),ЕФОРМУЛА(AB826),ЕФОРМУЛА(AC826),NOT(ЕФОРМУЛА(O826)),NOT(ЕФОРМУЛА(P826)),M826&lt;&gt;0,N826&lt;&gt;0,OR(YEAR(M826=#REF!),YEAR(M826=#REF!),YEAR(M826=#REF!)),OR(YEAR(N826=#REF!),YEAR(N826=#REF!),YEAR(N826=#REF!)),OR(AND(A826="20. Выдача займов по договору № 1 (в кэш-пул ПАО «Газпром»)",H826="КЭШ-ПУЛ"),AND(A826&lt;&gt;"20. Выдача займов по договору № 1 (в кэш-пул ПАО «Газпром»)",H826&lt;&gt;"КЭШ-ПУЛ")))</f>
        <v>#REF!</v>
      </c>
    </row>
    <row r="827" spans="1:30" ht="15" customHeight="1" x14ac:dyDescent="0.2">
      <c r="A827" s="8" t="s">
        <v>15</v>
      </c>
      <c r="B827" s="8"/>
      <c r="C827" s="2" t="s">
        <v>19</v>
      </c>
      <c r="D827" s="6" t="s">
        <v>0</v>
      </c>
      <c r="E827" s="7" t="s">
        <v>2</v>
      </c>
      <c r="F827" s="8"/>
      <c r="G827" s="8"/>
      <c r="H827" s="8"/>
      <c r="I827" s="8" t="s">
        <v>25</v>
      </c>
      <c r="J827" s="8">
        <v>1</v>
      </c>
      <c r="K827" s="8" t="s">
        <v>69</v>
      </c>
      <c r="L827" s="8" t="s">
        <v>27</v>
      </c>
      <c r="M827" s="9">
        <v>44231</v>
      </c>
      <c r="N827" s="9">
        <v>44239</v>
      </c>
      <c r="O827" s="20"/>
      <c r="P827" s="20">
        <v>58000000</v>
      </c>
      <c r="Q827" s="12"/>
      <c r="R827" s="12"/>
      <c r="S827" s="12"/>
      <c r="T827" s="12"/>
      <c r="U827" s="12"/>
      <c r="X827" s="22" t="e">
        <f>IF(B827="",VLOOKUP(A827,#REF!,2,FALSE),B827)</f>
        <v>#REF!</v>
      </c>
      <c r="Y827" s="22">
        <f t="shared" si="65"/>
        <v>2</v>
      </c>
      <c r="Z827" s="22">
        <f t="shared" si="66"/>
        <v>2</v>
      </c>
      <c r="AA827" s="22">
        <f t="shared" si="67"/>
        <v>2021</v>
      </c>
      <c r="AB827" s="22">
        <f t="shared" si="68"/>
        <v>2021</v>
      </c>
      <c r="AC827" s="22">
        <f t="shared" si="69"/>
        <v>2021</v>
      </c>
      <c r="AD827" s="25" t="e">
        <f>AND(ROUND(O827,2)=O827,ROUND(P827,2)=P827,OR(AND(O827&lt;&gt;0,L827="п"),AND(P827&lt;&gt;0,L827="ф")),ЕФОРМУЛА(X827),ЕФОРМУЛА(Y827),ЕФОРМУЛА(Z827),ЕФОРМУЛА(AA827),ЕФОРМУЛА(AB827),ЕФОРМУЛА(AC827),NOT(ЕФОРМУЛА(O827)),NOT(ЕФОРМУЛА(P827)),M827&lt;&gt;0,N827&lt;&gt;0,OR(YEAR(M827=#REF!),YEAR(M827=#REF!),YEAR(M827=#REF!)),OR(YEAR(N827=#REF!),YEAR(N827=#REF!),YEAR(N827=#REF!)),OR(AND(A827="20. Выдача займов по договору № 1 (в кэш-пул ПАО «Газпром»)",H827="КЭШ-ПУЛ"),AND(A827&lt;&gt;"20. Выдача займов по договору № 1 (в кэш-пул ПАО «Газпром»)",H827&lt;&gt;"КЭШ-ПУЛ")))</f>
        <v>#REF!</v>
      </c>
    </row>
    <row r="828" spans="1:30" ht="15" customHeight="1" x14ac:dyDescent="0.2">
      <c r="A828" s="8" t="s">
        <v>64</v>
      </c>
      <c r="B828" s="8"/>
      <c r="C828" s="2" t="s">
        <v>19</v>
      </c>
      <c r="D828" s="6" t="s">
        <v>0</v>
      </c>
      <c r="E828" s="7" t="s">
        <v>1</v>
      </c>
      <c r="F828" s="8"/>
      <c r="G828" s="8"/>
      <c r="H828" s="8"/>
      <c r="I828" s="8"/>
      <c r="J828" s="8"/>
      <c r="K828" s="8" t="s">
        <v>69</v>
      </c>
      <c r="L828" s="8" t="s">
        <v>27</v>
      </c>
      <c r="M828" s="9">
        <v>44242</v>
      </c>
      <c r="N828" s="9">
        <v>44242</v>
      </c>
      <c r="O828" s="20"/>
      <c r="P828" s="20">
        <v>3261591.77</v>
      </c>
      <c r="Q828" s="12"/>
      <c r="R828" s="12"/>
      <c r="S828" s="12"/>
      <c r="T828" s="12"/>
      <c r="U828" s="12"/>
      <c r="X828" s="22" t="e">
        <f>IF(B828="",VLOOKUP(A828,#REF!,2,FALSE),B828)</f>
        <v>#REF!</v>
      </c>
      <c r="Y828" s="22">
        <f t="shared" si="65"/>
        <v>2</v>
      </c>
      <c r="Z828" s="22">
        <f t="shared" si="66"/>
        <v>2</v>
      </c>
      <c r="AA828" s="22">
        <f t="shared" si="67"/>
        <v>2021</v>
      </c>
      <c r="AB828" s="22">
        <f t="shared" si="68"/>
        <v>2021</v>
      </c>
      <c r="AC828" s="22">
        <f t="shared" si="69"/>
        <v>2021</v>
      </c>
      <c r="AD828" s="25" t="e">
        <f>AND(ROUND(O828,2)=O828,ROUND(P828,2)=P828,OR(AND(O828&lt;&gt;0,L828="п"),AND(P828&lt;&gt;0,L828="ф")),ЕФОРМУЛА(X828),ЕФОРМУЛА(Y828),ЕФОРМУЛА(Z828),ЕФОРМУЛА(AA828),ЕФОРМУЛА(AB828),ЕФОРМУЛА(AC828),NOT(ЕФОРМУЛА(O828)),NOT(ЕФОРМУЛА(P828)),M828&lt;&gt;0,N828&lt;&gt;0,OR(YEAR(M828=#REF!),YEAR(M828=#REF!),YEAR(M828=#REF!)),OR(YEAR(N828=#REF!),YEAR(N828=#REF!),YEAR(N828=#REF!)),OR(AND(A828="20. Выдача займов по договору № 1 (в кэш-пул ПАО «Газпром»)",H828="КЭШ-ПУЛ"),AND(A828&lt;&gt;"20. Выдача займов по договору № 1 (в кэш-пул ПАО «Газпром»)",H828&lt;&gt;"КЭШ-ПУЛ")))</f>
        <v>#REF!</v>
      </c>
    </row>
    <row r="829" spans="1:30" ht="15" customHeight="1" x14ac:dyDescent="0.2">
      <c r="A829" s="8" t="s">
        <v>96</v>
      </c>
      <c r="B829" s="8"/>
      <c r="C829" s="2" t="s">
        <v>19</v>
      </c>
      <c r="D829" s="6" t="s">
        <v>0</v>
      </c>
      <c r="E829" s="7" t="s">
        <v>2</v>
      </c>
      <c r="F829" s="8"/>
      <c r="G829" s="8"/>
      <c r="H829" s="8"/>
      <c r="I829" s="8"/>
      <c r="J829" s="8">
        <v>2</v>
      </c>
      <c r="K829" s="8" t="s">
        <v>69</v>
      </c>
      <c r="L829" s="8" t="s">
        <v>27</v>
      </c>
      <c r="M829" s="9">
        <v>44239</v>
      </c>
      <c r="N829" s="9">
        <v>44251</v>
      </c>
      <c r="O829" s="20"/>
      <c r="P829" s="20">
        <v>35668776</v>
      </c>
      <c r="Q829" s="12"/>
      <c r="R829" s="12"/>
      <c r="S829" s="12"/>
      <c r="T829" s="12"/>
      <c r="U829" s="12"/>
      <c r="X829" s="22" t="e">
        <f>IF(B829="",VLOOKUP(A829,#REF!,2,FALSE),B829)</f>
        <v>#REF!</v>
      </c>
      <c r="Y829" s="22">
        <f t="shared" si="65"/>
        <v>2</v>
      </c>
      <c r="Z829" s="22">
        <f t="shared" si="66"/>
        <v>2</v>
      </c>
      <c r="AA829" s="22">
        <f t="shared" si="67"/>
        <v>2021</v>
      </c>
      <c r="AB829" s="22">
        <f t="shared" si="68"/>
        <v>2021</v>
      </c>
      <c r="AC829" s="22">
        <f t="shared" si="69"/>
        <v>2021</v>
      </c>
      <c r="AD829" s="25" t="e">
        <f>AND(ROUND(O829,2)=O829,ROUND(P829,2)=P829,OR(AND(O829&lt;&gt;0,L829="п"),AND(P829&lt;&gt;0,L829="ф")),ЕФОРМУЛА(X829),ЕФОРМУЛА(Y829),ЕФОРМУЛА(Z829),ЕФОРМУЛА(AA829),ЕФОРМУЛА(AB829),ЕФОРМУЛА(AC829),NOT(ЕФОРМУЛА(O829)),NOT(ЕФОРМУЛА(P829)),M829&lt;&gt;0,N829&lt;&gt;0,OR(YEAR(M829=#REF!),YEAR(M829=#REF!),YEAR(M829=#REF!)),OR(YEAR(N829=#REF!),YEAR(N829=#REF!),YEAR(N829=#REF!)),OR(AND(A829="20. Выдача займов по договору № 1 (в кэш-пул ПАО «Газпром»)",H829="КЭШ-ПУЛ"),AND(A829&lt;&gt;"20. Выдача займов по договору № 1 (в кэш-пул ПАО «Газпром»)",H829&lt;&gt;"КЭШ-ПУЛ")))</f>
        <v>#REF!</v>
      </c>
    </row>
    <row r="830" spans="1:30" ht="15" customHeight="1" x14ac:dyDescent="0.2">
      <c r="A830" s="8" t="s">
        <v>652</v>
      </c>
      <c r="B830" s="8"/>
      <c r="C830" s="2" t="s">
        <v>19</v>
      </c>
      <c r="D830" s="6" t="s">
        <v>0</v>
      </c>
      <c r="E830" s="7" t="s">
        <v>2</v>
      </c>
      <c r="F830" s="8"/>
      <c r="G830" s="8"/>
      <c r="H830" s="8"/>
      <c r="I830" s="8" t="s">
        <v>25</v>
      </c>
      <c r="J830" s="8">
        <v>2</v>
      </c>
      <c r="K830" s="8" t="s">
        <v>69</v>
      </c>
      <c r="L830" s="8" t="s">
        <v>27</v>
      </c>
      <c r="M830" s="9">
        <v>44239</v>
      </c>
      <c r="N830" s="9">
        <v>44251</v>
      </c>
      <c r="O830" s="20"/>
      <c r="P830" s="20">
        <v>2647695.59</v>
      </c>
      <c r="Q830" s="11"/>
      <c r="R830" s="11"/>
      <c r="S830" s="11"/>
      <c r="T830" s="11"/>
      <c r="U830" s="11"/>
      <c r="X830" s="22" t="e">
        <f>IF(B830="",VLOOKUP(A830,#REF!,2,FALSE),B830)</f>
        <v>#REF!</v>
      </c>
      <c r="Y830" s="22">
        <f t="shared" si="65"/>
        <v>2</v>
      </c>
      <c r="Z830" s="22">
        <f t="shared" si="66"/>
        <v>2</v>
      </c>
      <c r="AA830" s="22">
        <f t="shared" si="67"/>
        <v>2021</v>
      </c>
      <c r="AB830" s="22">
        <f t="shared" si="68"/>
        <v>2021</v>
      </c>
      <c r="AC830" s="22">
        <f t="shared" si="69"/>
        <v>2021</v>
      </c>
      <c r="AD830" s="25" t="e">
        <f>AND(ROUND(O830,2)=O830,ROUND(P830,2)=P830,OR(AND(O830&lt;&gt;0,L830="п"),AND(P830&lt;&gt;0,L830="ф")),ЕФОРМУЛА(X830),ЕФОРМУЛА(Y830),ЕФОРМУЛА(Z830),ЕФОРМУЛА(AA830),ЕФОРМУЛА(AB830),ЕФОРМУЛА(AC830),NOT(ЕФОРМУЛА(O830)),NOT(ЕФОРМУЛА(P830)),M830&lt;&gt;0,N830&lt;&gt;0,OR(YEAR(M830=#REF!),YEAR(M830=#REF!),YEAR(M830=#REF!)),OR(YEAR(N830=#REF!),YEAR(N830=#REF!),YEAR(N830=#REF!)),OR(AND(A830="20. Выдача займов по договору № 1 (в кэш-пул ПАО «Газпром»)",H830="КЭШ-ПУЛ"),AND(A830&lt;&gt;"20. Выдача займов по договору № 1 (в кэш-пул ПАО «Газпром»)",H830&lt;&gt;"КЭШ-ПУЛ")))</f>
        <v>#REF!</v>
      </c>
    </row>
    <row r="831" spans="1:30" ht="15" customHeight="1" x14ac:dyDescent="0.2">
      <c r="A831" s="8" t="s">
        <v>59</v>
      </c>
      <c r="B831" s="8"/>
      <c r="C831" s="2" t="s">
        <v>19</v>
      </c>
      <c r="D831" s="6" t="s">
        <v>3</v>
      </c>
      <c r="E831" s="7" t="s">
        <v>2</v>
      </c>
      <c r="F831" s="8"/>
      <c r="G831" s="8"/>
      <c r="H831" s="8"/>
      <c r="I831" s="8"/>
      <c r="J831" s="8"/>
      <c r="K831" s="8"/>
      <c r="L831" s="8" t="s">
        <v>26</v>
      </c>
      <c r="M831" s="9">
        <v>44228</v>
      </c>
      <c r="N831" s="9">
        <v>44228</v>
      </c>
      <c r="O831" s="20">
        <v>29095812.100000001</v>
      </c>
      <c r="P831" s="20"/>
      <c r="Q831" s="11"/>
      <c r="R831" s="11"/>
      <c r="S831" s="11"/>
      <c r="T831" s="11"/>
      <c r="U831" s="11"/>
      <c r="X831" s="22" t="e">
        <f>IF(B831="",VLOOKUP(A831,#REF!,2,FALSE),B831)</f>
        <v>#REF!</v>
      </c>
      <c r="Y831" s="22">
        <f t="shared" si="65"/>
        <v>2</v>
      </c>
      <c r="Z831" s="22">
        <f t="shared" si="66"/>
        <v>2</v>
      </c>
      <c r="AA831" s="22">
        <f t="shared" si="67"/>
        <v>2021</v>
      </c>
      <c r="AB831" s="22">
        <f t="shared" si="68"/>
        <v>2021</v>
      </c>
      <c r="AC831" s="22">
        <f t="shared" si="69"/>
        <v>2021</v>
      </c>
      <c r="AD831" s="25" t="e">
        <f>AND(ROUND(O831,2)=O831,ROUND(P831,2)=P831,OR(AND(O831&lt;&gt;0,L831="п"),AND(P831&lt;&gt;0,L831="ф")),ЕФОРМУЛА(X831),ЕФОРМУЛА(Y831),ЕФОРМУЛА(Z831),ЕФОРМУЛА(AA831),ЕФОРМУЛА(AB831),ЕФОРМУЛА(AC831),NOT(ЕФОРМУЛА(O831)),NOT(ЕФОРМУЛА(P831)),M831&lt;&gt;0,N831&lt;&gt;0,OR(YEAR(M831=#REF!),YEAR(M831=#REF!),YEAR(M831=#REF!)),OR(YEAR(N831=#REF!),YEAR(N831=#REF!),YEAR(N831=#REF!)),OR(AND(A831="20. Выдача займов по договору № 1 (в кэш-пул ПАО «Газпром»)",H831="КЭШ-ПУЛ"),AND(A831&lt;&gt;"20. Выдача займов по договору № 1 (в кэш-пул ПАО «Газпром»)",H831&lt;&gt;"КЭШ-ПУЛ")))</f>
        <v>#REF!</v>
      </c>
    </row>
    <row r="832" spans="1:30" ht="15" customHeight="1" x14ac:dyDescent="0.2">
      <c r="A832" s="8" t="s">
        <v>141</v>
      </c>
      <c r="B832" s="8"/>
      <c r="C832" s="2" t="s">
        <v>19</v>
      </c>
      <c r="D832" s="6" t="s">
        <v>0</v>
      </c>
      <c r="E832" s="7" t="s">
        <v>2</v>
      </c>
      <c r="F832" s="8" t="s">
        <v>25</v>
      </c>
      <c r="G832" s="8"/>
      <c r="H832" s="8"/>
      <c r="I832" s="8"/>
      <c r="J832" s="8"/>
      <c r="K832" s="8"/>
      <c r="L832" s="8" t="s">
        <v>26</v>
      </c>
      <c r="M832" s="9">
        <v>44228</v>
      </c>
      <c r="N832" s="9">
        <v>44228</v>
      </c>
      <c r="O832" s="20">
        <v>44152480</v>
      </c>
      <c r="P832" s="20"/>
      <c r="Q832" s="29"/>
      <c r="R832" s="12"/>
      <c r="S832" s="12"/>
      <c r="T832" s="12"/>
      <c r="U832" s="12"/>
      <c r="X832" s="22" t="e">
        <f>IF(B832="",VLOOKUP(A832,#REF!,2,FALSE),B832)</f>
        <v>#REF!</v>
      </c>
      <c r="Y832" s="22">
        <f t="shared" si="65"/>
        <v>2</v>
      </c>
      <c r="Z832" s="22">
        <f t="shared" si="66"/>
        <v>2</v>
      </c>
      <c r="AA832" s="22">
        <f t="shared" si="67"/>
        <v>2021</v>
      </c>
      <c r="AB832" s="22">
        <f t="shared" si="68"/>
        <v>2021</v>
      </c>
      <c r="AC832" s="22">
        <f t="shared" si="69"/>
        <v>2020</v>
      </c>
      <c r="AD832" s="25" t="e">
        <f>AND(ROUND(O832,2)=O832,ROUND(P832,2)=P832,OR(AND(O832&lt;&gt;0,L832="п"),AND(P832&lt;&gt;0,L832="ф")),ЕФОРМУЛА(X832),ЕФОРМУЛА(Y832),ЕФОРМУЛА(Z832),ЕФОРМУЛА(AA832),ЕФОРМУЛА(AB832),ЕФОРМУЛА(AC832),NOT(ЕФОРМУЛА(O832)),NOT(ЕФОРМУЛА(P832)),M832&lt;&gt;0,N832&lt;&gt;0,OR(YEAR(M832=#REF!),YEAR(M832=#REF!),YEAR(M832=#REF!)),OR(YEAR(N832=#REF!),YEAR(N832=#REF!),YEAR(N832=#REF!)),OR(AND(A832="20. Выдача займов по договору № 1 (в кэш-пул ПАО «Газпром»)",H832="КЭШ-ПУЛ"),AND(A832&lt;&gt;"20. Выдача займов по договору № 1 (в кэш-пул ПАО «Газпром»)",H832&lt;&gt;"КЭШ-ПУЛ")))</f>
        <v>#REF!</v>
      </c>
    </row>
    <row r="833" spans="1:30" ht="12.6" customHeight="1" x14ac:dyDescent="0.2">
      <c r="A833" s="8" t="s">
        <v>55</v>
      </c>
      <c r="B833" s="8"/>
      <c r="C833" s="2" t="s">
        <v>19</v>
      </c>
      <c r="D833" s="6" t="s">
        <v>3</v>
      </c>
      <c r="E833" s="7" t="s">
        <v>2</v>
      </c>
      <c r="F833" s="8"/>
      <c r="G833" s="8"/>
      <c r="H833" s="8"/>
      <c r="I833" s="8"/>
      <c r="J833" s="8"/>
      <c r="K833" s="8"/>
      <c r="L833" s="8" t="s">
        <v>26</v>
      </c>
      <c r="M833" s="9">
        <v>44197</v>
      </c>
      <c r="N833" s="9">
        <v>44197</v>
      </c>
      <c r="O833" s="20">
        <v>500000</v>
      </c>
      <c r="P833" s="20"/>
      <c r="Q833" s="29"/>
      <c r="R833" s="12"/>
      <c r="S833" s="12"/>
      <c r="T833" s="12"/>
      <c r="U833" s="12"/>
      <c r="X833" s="22" t="e">
        <f>IF(B833="",VLOOKUP(A833,#REF!,2,FALSE),B833)</f>
        <v>#REF!</v>
      </c>
      <c r="Y833" s="22">
        <f t="shared" si="65"/>
        <v>1</v>
      </c>
      <c r="Z833" s="22">
        <f t="shared" si="66"/>
        <v>1</v>
      </c>
      <c r="AA833" s="22">
        <f t="shared" si="67"/>
        <v>2021</v>
      </c>
      <c r="AB833" s="22">
        <f t="shared" si="68"/>
        <v>2021</v>
      </c>
      <c r="AC833" s="22">
        <f t="shared" si="69"/>
        <v>2021</v>
      </c>
      <c r="AD833" s="25" t="e">
        <f>AND(ROUND(O833,2)=O833,ROUND(P833,2)=P833,OR(AND(O833&lt;&gt;0,L833="п"),AND(P833&lt;&gt;0,L833="ф")),ЕФОРМУЛА(X833),ЕФОРМУЛА(Y833),ЕФОРМУЛА(Z833),ЕФОРМУЛА(AA833),ЕФОРМУЛА(AB833),ЕФОРМУЛА(AC833),NOT(ЕФОРМУЛА(O833)),NOT(ЕФОРМУЛА(P833)),M833&lt;&gt;0,N833&lt;&gt;0,OR(YEAR(M833=#REF!),YEAR(M833=#REF!),YEAR(M833=#REF!)),OR(YEAR(N833=#REF!),YEAR(N833=#REF!),YEAR(N833=#REF!)),OR(AND(A833="20. Выдача займов по договору № 1 (в кэш-пул ПАО «Газпром»)",H833="КЭШ-ПУЛ"),AND(A833&lt;&gt;"20. Выдача займов по договору № 1 (в кэш-пул ПАО «Газпром»)",H833&lt;&gt;"КЭШ-ПУЛ")))</f>
        <v>#REF!</v>
      </c>
    </row>
    <row r="834" spans="1:30" ht="15" customHeight="1" x14ac:dyDescent="0.2">
      <c r="A834" s="8" t="s">
        <v>59</v>
      </c>
      <c r="B834" s="8"/>
      <c r="C834" s="2" t="s">
        <v>19</v>
      </c>
      <c r="D834" s="6" t="s">
        <v>0</v>
      </c>
      <c r="E834" s="7" t="s">
        <v>2</v>
      </c>
      <c r="F834" s="8"/>
      <c r="G834" s="8"/>
      <c r="H834" s="8"/>
      <c r="I834" s="8"/>
      <c r="J834" s="8">
        <v>3</v>
      </c>
      <c r="K834" s="8" t="s">
        <v>69</v>
      </c>
      <c r="L834" s="8" t="s">
        <v>27</v>
      </c>
      <c r="M834" s="9">
        <v>44242</v>
      </c>
      <c r="N834" s="9">
        <v>44253</v>
      </c>
      <c r="O834" s="20"/>
      <c r="P834" s="20">
        <v>222491056.69999999</v>
      </c>
      <c r="Q834" s="12"/>
      <c r="R834" s="12"/>
      <c r="S834" s="12"/>
      <c r="T834" s="12"/>
      <c r="U834" s="12"/>
      <c r="X834" s="22" t="e">
        <f>IF(B834="",VLOOKUP(A834,#REF!,2,FALSE),B834)</f>
        <v>#REF!</v>
      </c>
      <c r="Y834" s="22">
        <f t="shared" si="65"/>
        <v>2</v>
      </c>
      <c r="Z834" s="22">
        <f t="shared" si="66"/>
        <v>2</v>
      </c>
      <c r="AA834" s="22">
        <f t="shared" si="67"/>
        <v>2021</v>
      </c>
      <c r="AB834" s="22">
        <f t="shared" si="68"/>
        <v>2021</v>
      </c>
      <c r="AC834" s="22">
        <f t="shared" si="69"/>
        <v>2021</v>
      </c>
      <c r="AD834" s="25" t="e">
        <f>AND(ROUND(O834,2)=O834,ROUND(P834,2)=P834,OR(AND(O834&lt;&gt;0,L834="п"),AND(P834&lt;&gt;0,L834="ф")),ЕФОРМУЛА(X834),ЕФОРМУЛА(Y834),ЕФОРМУЛА(Z834),ЕФОРМУЛА(AA834),ЕФОРМУЛА(AB834),ЕФОРМУЛА(AC834),NOT(ЕФОРМУЛА(O834)),NOT(ЕФОРМУЛА(P834)),M834&lt;&gt;0,N834&lt;&gt;0,OR(YEAR(M834=#REF!),YEAR(M834=#REF!),YEAR(M834=#REF!)),OR(YEAR(N834=#REF!),YEAR(N834=#REF!),YEAR(N834=#REF!)),OR(AND(A834="20. Выдача займов по договору № 1 (в кэш-пул ПАО «Газпром»)",H834="КЭШ-ПУЛ"),AND(A834&lt;&gt;"20. Выдача займов по договору № 1 (в кэш-пул ПАО «Газпром»)",H834&lt;&gt;"КЭШ-ПУЛ")))</f>
        <v>#REF!</v>
      </c>
    </row>
    <row r="835" spans="1:30" ht="15" customHeight="1" x14ac:dyDescent="0.2">
      <c r="A835" s="8" t="s">
        <v>16</v>
      </c>
      <c r="B835" s="8"/>
      <c r="C835" s="2" t="s">
        <v>19</v>
      </c>
      <c r="D835" s="6" t="s">
        <v>0</v>
      </c>
      <c r="E835" s="7" t="s">
        <v>2</v>
      </c>
      <c r="F835" s="8"/>
      <c r="G835" s="8"/>
      <c r="H835" s="8"/>
      <c r="I835" s="8"/>
      <c r="J835" s="8">
        <v>3</v>
      </c>
      <c r="K835" s="8" t="s">
        <v>69</v>
      </c>
      <c r="L835" s="8" t="s">
        <v>27</v>
      </c>
      <c r="M835" s="9">
        <v>44242</v>
      </c>
      <c r="N835" s="9">
        <v>44253</v>
      </c>
      <c r="O835" s="20"/>
      <c r="P835" s="20">
        <v>345191321.62</v>
      </c>
      <c r="Q835" s="12"/>
      <c r="R835" s="12"/>
      <c r="S835" s="12"/>
      <c r="T835" s="12"/>
      <c r="U835" s="12"/>
      <c r="X835" s="22" t="e">
        <f>IF(B835="",VLOOKUP(A835,#REF!,2,FALSE),B835)</f>
        <v>#REF!</v>
      </c>
      <c r="Y835" s="22">
        <f t="shared" si="65"/>
        <v>2</v>
      </c>
      <c r="Z835" s="22">
        <f t="shared" si="66"/>
        <v>2</v>
      </c>
      <c r="AA835" s="22">
        <f t="shared" si="67"/>
        <v>2021</v>
      </c>
      <c r="AB835" s="22">
        <f t="shared" si="68"/>
        <v>2021</v>
      </c>
      <c r="AC835" s="22">
        <f t="shared" si="69"/>
        <v>2021</v>
      </c>
      <c r="AD835" s="25" t="e">
        <f>AND(ROUND(O835,2)=O835,ROUND(P835,2)=P835,OR(AND(O835&lt;&gt;0,L835="п"),AND(P835&lt;&gt;0,L835="ф")),ЕФОРМУЛА(X835),ЕФОРМУЛА(Y835),ЕФОРМУЛА(Z835),ЕФОРМУЛА(AA835),ЕФОРМУЛА(AB835),ЕФОРМУЛА(AC835),NOT(ЕФОРМУЛА(O835)),NOT(ЕФОРМУЛА(P835)),M835&lt;&gt;0,N835&lt;&gt;0,OR(YEAR(M835=#REF!),YEAR(M835=#REF!),YEAR(M835=#REF!)),OR(YEAR(N835=#REF!),YEAR(N835=#REF!),YEAR(N835=#REF!)),OR(AND(A835="20. Выдача займов по договору № 1 (в кэш-пул ПАО «Газпром»)",H835="КЭШ-ПУЛ"),AND(A835&lt;&gt;"20. Выдача займов по договору № 1 (в кэш-пул ПАО «Газпром»)",H835&lt;&gt;"КЭШ-ПУЛ")))</f>
        <v>#REF!</v>
      </c>
    </row>
    <row r="836" spans="1:30" ht="15" customHeight="1" x14ac:dyDescent="0.2">
      <c r="A836" s="27" t="s">
        <v>40</v>
      </c>
      <c r="B836" s="27"/>
      <c r="C836" s="2" t="s">
        <v>19</v>
      </c>
      <c r="D836" s="6" t="s">
        <v>0</v>
      </c>
      <c r="E836" s="7" t="s">
        <v>2</v>
      </c>
      <c r="F836" s="8"/>
      <c r="G836" s="8"/>
      <c r="H836" s="8"/>
      <c r="I836" s="8"/>
      <c r="J836" s="8">
        <v>3</v>
      </c>
      <c r="K836" s="8" t="s">
        <v>69</v>
      </c>
      <c r="L836" s="8" t="s">
        <v>27</v>
      </c>
      <c r="M836" s="9">
        <v>44242</v>
      </c>
      <c r="N836" s="9">
        <v>44259</v>
      </c>
      <c r="O836" s="20"/>
      <c r="P836" s="20">
        <v>152746.1</v>
      </c>
      <c r="Q836" s="11"/>
      <c r="R836" s="11"/>
      <c r="S836" s="11"/>
      <c r="T836" s="11"/>
      <c r="U836" s="11"/>
      <c r="X836" s="22" t="e">
        <f>IF(B836="",VLOOKUP(A836,#REF!,2,FALSE),B836)</f>
        <v>#REF!</v>
      </c>
      <c r="Y836" s="22">
        <f t="shared" ref="Y836:Y899" si="70">MONTH(M836)</f>
        <v>2</v>
      </c>
      <c r="Z836" s="22">
        <f t="shared" ref="Z836:Z899" si="71">MONTH(N836)</f>
        <v>3</v>
      </c>
      <c r="AA836" s="22">
        <f t="shared" ref="AA836:AA899" si="72">YEAR(N836)</f>
        <v>2021</v>
      </c>
      <c r="AB836" s="22">
        <f t="shared" ref="AB836:AB899" si="73">YEAR(M836)</f>
        <v>2021</v>
      </c>
      <c r="AC836" s="22">
        <f t="shared" ref="AC836:AC899" si="74">IF(F836="X",AA836-1,AA836)</f>
        <v>2021</v>
      </c>
      <c r="AD836" s="25" t="e">
        <f>AND(ROUND(O836,2)=O836,ROUND(P836,2)=P836,OR(AND(O836&lt;&gt;0,L836="п"),AND(P836&lt;&gt;0,L836="ф")),ЕФОРМУЛА(X836),ЕФОРМУЛА(Y836),ЕФОРМУЛА(Z836),ЕФОРМУЛА(AA836),ЕФОРМУЛА(AB836),ЕФОРМУЛА(AC836),NOT(ЕФОРМУЛА(O836)),NOT(ЕФОРМУЛА(P836)),M836&lt;&gt;0,N836&lt;&gt;0,OR(YEAR(M836=#REF!),YEAR(M836=#REF!),YEAR(M836=#REF!)),OR(YEAR(N836=#REF!),YEAR(N836=#REF!),YEAR(N836=#REF!)),OR(AND(A836="20. Выдача займов по договору № 1 (в кэш-пул ПАО «Газпром»)",H836="КЭШ-ПУЛ"),AND(A836&lt;&gt;"20. Выдача займов по договору № 1 (в кэш-пул ПАО «Газпром»)",H836&lt;&gt;"КЭШ-ПУЛ")))</f>
        <v>#REF!</v>
      </c>
    </row>
    <row r="837" spans="1:30" ht="15" customHeight="1" x14ac:dyDescent="0.2">
      <c r="A837" s="8" t="s">
        <v>141</v>
      </c>
      <c r="B837" s="8"/>
      <c r="C837" s="2" t="s">
        <v>19</v>
      </c>
      <c r="D837" s="6" t="s">
        <v>0</v>
      </c>
      <c r="E837" s="7" t="s">
        <v>2</v>
      </c>
      <c r="F837" s="8"/>
      <c r="G837" s="8"/>
      <c r="H837" s="8"/>
      <c r="I837" s="8" t="s">
        <v>25</v>
      </c>
      <c r="J837" s="8">
        <v>3</v>
      </c>
      <c r="K837" s="8" t="s">
        <v>69</v>
      </c>
      <c r="L837" s="8" t="s">
        <v>27</v>
      </c>
      <c r="M837" s="9">
        <v>44256</v>
      </c>
      <c r="N837" s="9">
        <v>44272</v>
      </c>
      <c r="O837" s="20"/>
      <c r="P837" s="20">
        <v>36688108.280000001</v>
      </c>
      <c r="Q837" s="29"/>
      <c r="R837" s="29"/>
      <c r="S837" s="29"/>
      <c r="T837" s="29"/>
      <c r="U837" s="29"/>
      <c r="X837" s="22" t="e">
        <f>IF(B837="",VLOOKUP(A837,#REF!,2,FALSE),B837)</f>
        <v>#REF!</v>
      </c>
      <c r="Y837" s="22">
        <f t="shared" si="70"/>
        <v>3</v>
      </c>
      <c r="Z837" s="22">
        <f t="shared" si="71"/>
        <v>3</v>
      </c>
      <c r="AA837" s="22">
        <f t="shared" si="72"/>
        <v>2021</v>
      </c>
      <c r="AB837" s="22">
        <f t="shared" si="73"/>
        <v>2021</v>
      </c>
      <c r="AC837" s="22">
        <f t="shared" si="74"/>
        <v>2021</v>
      </c>
      <c r="AD837" s="25" t="e">
        <f>AND(ROUND(O837,2)=O837,ROUND(P837,2)=P837,OR(AND(O837&lt;&gt;0,L837="п"),AND(P837&lt;&gt;0,L837="ф")),ЕФОРМУЛА(X837),ЕФОРМУЛА(Y837),ЕФОРМУЛА(Z837),ЕФОРМУЛА(AA837),ЕФОРМУЛА(AB837),ЕФОРМУЛА(AC837),NOT(ЕФОРМУЛА(O837)),NOT(ЕФОРМУЛА(P837)),M837&lt;&gt;0,N837&lt;&gt;0,OR(YEAR(M837=#REF!),YEAR(M837=#REF!),YEAR(M837=#REF!)),OR(YEAR(N837=#REF!),YEAR(N837=#REF!),YEAR(N837=#REF!)),OR(AND(A837="20. Выдача займов по договору № 1 (в кэш-пул ПАО «Газпром»)",H837="КЭШ-ПУЛ"),AND(A837&lt;&gt;"20. Выдача займов по договору № 1 (в кэш-пул ПАО «Газпром»)",H837&lt;&gt;"КЭШ-ПУЛ")))</f>
        <v>#REF!</v>
      </c>
    </row>
    <row r="838" spans="1:30" ht="15" customHeight="1" x14ac:dyDescent="0.2">
      <c r="A838" s="8" t="s">
        <v>48</v>
      </c>
      <c r="B838" s="8"/>
      <c r="C838" s="2" t="s">
        <v>19</v>
      </c>
      <c r="D838" s="6" t="s">
        <v>0</v>
      </c>
      <c r="E838" s="7" t="s">
        <v>2</v>
      </c>
      <c r="F838" s="8"/>
      <c r="G838" s="8"/>
      <c r="H838" s="8"/>
      <c r="I838" s="8"/>
      <c r="J838" s="8">
        <v>3</v>
      </c>
      <c r="K838" s="8" t="s">
        <v>69</v>
      </c>
      <c r="L838" s="8" t="s">
        <v>27</v>
      </c>
      <c r="M838" s="9">
        <v>44242</v>
      </c>
      <c r="N838" s="9">
        <v>44253</v>
      </c>
      <c r="O838" s="20"/>
      <c r="P838" s="20">
        <v>47949.48</v>
      </c>
      <c r="Q838" s="12"/>
      <c r="R838" s="12"/>
      <c r="S838" s="12"/>
      <c r="T838" s="12"/>
      <c r="U838" s="12"/>
      <c r="X838" s="22" t="e">
        <f>IF(B838="",VLOOKUP(A838,#REF!,2,FALSE),B838)</f>
        <v>#REF!</v>
      </c>
      <c r="Y838" s="22">
        <f t="shared" si="70"/>
        <v>2</v>
      </c>
      <c r="Z838" s="22">
        <f t="shared" si="71"/>
        <v>2</v>
      </c>
      <c r="AA838" s="22">
        <f t="shared" si="72"/>
        <v>2021</v>
      </c>
      <c r="AB838" s="22">
        <f t="shared" si="73"/>
        <v>2021</v>
      </c>
      <c r="AC838" s="22">
        <f t="shared" si="74"/>
        <v>2021</v>
      </c>
      <c r="AD838" s="25" t="e">
        <f>AND(ROUND(O838,2)=O838,ROUND(P838,2)=P838,OR(AND(O838&lt;&gt;0,L838="п"),AND(P838&lt;&gt;0,L838="ф")),ЕФОРМУЛА(X838),ЕФОРМУЛА(Y838),ЕФОРМУЛА(Z838),ЕФОРМУЛА(AA838),ЕФОРМУЛА(AB838),ЕФОРМУЛА(AC838),NOT(ЕФОРМУЛА(O838)),NOT(ЕФОРМУЛА(P838)),M838&lt;&gt;0,N838&lt;&gt;0,OR(YEAR(M838=#REF!),YEAR(M838=#REF!),YEAR(M838=#REF!)),OR(YEAR(N838=#REF!),YEAR(N838=#REF!),YEAR(N838=#REF!)),OR(AND(A838="20. Выдача займов по договору № 1 (в кэш-пул ПАО «Газпром»)",H838="КЭШ-ПУЛ"),AND(A838&lt;&gt;"20. Выдача займов по договору № 1 (в кэш-пул ПАО «Газпром»)",H838&lt;&gt;"КЭШ-ПУЛ")))</f>
        <v>#REF!</v>
      </c>
    </row>
    <row r="839" spans="1:30" ht="15" customHeight="1" x14ac:dyDescent="0.2">
      <c r="A839" s="8" t="s">
        <v>47</v>
      </c>
      <c r="B839" s="8"/>
      <c r="C839" s="2" t="s">
        <v>19</v>
      </c>
      <c r="D839" s="6" t="s">
        <v>0</v>
      </c>
      <c r="E839" s="7" t="s">
        <v>2</v>
      </c>
      <c r="F839" s="8"/>
      <c r="G839" s="8"/>
      <c r="H839" s="8"/>
      <c r="I839" s="8" t="s">
        <v>25</v>
      </c>
      <c r="J839" s="8">
        <v>1</v>
      </c>
      <c r="K839" s="8" t="s">
        <v>69</v>
      </c>
      <c r="L839" s="8" t="s">
        <v>27</v>
      </c>
      <c r="M839" s="9">
        <v>44256</v>
      </c>
      <c r="N839" s="9">
        <v>44277</v>
      </c>
      <c r="O839" s="20"/>
      <c r="P839" s="20">
        <v>20972873.600000001</v>
      </c>
      <c r="Q839" s="29"/>
      <c r="R839" s="29"/>
      <c r="S839" s="29"/>
      <c r="T839" s="29"/>
      <c r="U839" s="29"/>
      <c r="X839" s="22" t="e">
        <f>IF(B839="",VLOOKUP(A839,#REF!,2,FALSE),B839)</f>
        <v>#REF!</v>
      </c>
      <c r="Y839" s="22">
        <f t="shared" si="70"/>
        <v>3</v>
      </c>
      <c r="Z839" s="22">
        <f t="shared" si="71"/>
        <v>3</v>
      </c>
      <c r="AA839" s="22">
        <f t="shared" si="72"/>
        <v>2021</v>
      </c>
      <c r="AB839" s="22">
        <f t="shared" si="73"/>
        <v>2021</v>
      </c>
      <c r="AC839" s="22">
        <f t="shared" si="74"/>
        <v>2021</v>
      </c>
      <c r="AD839" s="25" t="e">
        <f>AND(ROUND(O839,2)=O839,ROUND(P839,2)=P839,OR(AND(O839&lt;&gt;0,L839="п"),AND(P839&lt;&gt;0,L839="ф")),ЕФОРМУЛА(X839),ЕФОРМУЛА(Y839),ЕФОРМУЛА(Z839),ЕФОРМУЛА(AA839),ЕФОРМУЛА(AB839),ЕФОРМУЛА(AC839),NOT(ЕФОРМУЛА(O839)),NOT(ЕФОРМУЛА(P839)),M839&lt;&gt;0,N839&lt;&gt;0,OR(YEAR(M839=#REF!),YEAR(M839=#REF!),YEAR(M839=#REF!)),OR(YEAR(N839=#REF!),YEAR(N839=#REF!),YEAR(N839=#REF!)),OR(AND(A839="20. Выдача займов по договору № 1 (в кэш-пул ПАО «Газпром»)",H839="КЭШ-ПУЛ"),AND(A839&lt;&gt;"20. Выдача займов по договору № 1 (в кэш-пул ПАО «Газпром»)",H839&lt;&gt;"КЭШ-ПУЛ")))</f>
        <v>#REF!</v>
      </c>
    </row>
    <row r="840" spans="1:30" ht="15" customHeight="1" x14ac:dyDescent="0.2">
      <c r="A840" s="8" t="s">
        <v>47</v>
      </c>
      <c r="B840" s="8"/>
      <c r="C840" s="2" t="s">
        <v>19</v>
      </c>
      <c r="D840" s="6" t="s">
        <v>0</v>
      </c>
      <c r="E840" s="7" t="s">
        <v>2</v>
      </c>
      <c r="F840" s="8"/>
      <c r="G840" s="8"/>
      <c r="H840" s="8"/>
      <c r="I840" s="8"/>
      <c r="J840" s="8">
        <v>1</v>
      </c>
      <c r="K840" s="8" t="s">
        <v>69</v>
      </c>
      <c r="L840" s="8" t="s">
        <v>27</v>
      </c>
      <c r="M840" s="9">
        <v>44232</v>
      </c>
      <c r="N840" s="9">
        <v>44253</v>
      </c>
      <c r="O840" s="20"/>
      <c r="P840" s="20">
        <v>479837.92</v>
      </c>
      <c r="Q840" s="29"/>
      <c r="R840" s="29"/>
      <c r="S840" s="29"/>
      <c r="T840" s="29"/>
      <c r="U840" s="29"/>
      <c r="X840" s="22" t="e">
        <f>IF(B840="",VLOOKUP(A840,#REF!,2,FALSE),B840)</f>
        <v>#REF!</v>
      </c>
      <c r="Y840" s="22">
        <f t="shared" si="70"/>
        <v>2</v>
      </c>
      <c r="Z840" s="22">
        <f t="shared" si="71"/>
        <v>2</v>
      </c>
      <c r="AA840" s="22">
        <f t="shared" si="72"/>
        <v>2021</v>
      </c>
      <c r="AB840" s="22">
        <f t="shared" si="73"/>
        <v>2021</v>
      </c>
      <c r="AC840" s="22">
        <f t="shared" si="74"/>
        <v>2021</v>
      </c>
      <c r="AD840" s="25" t="e">
        <f>AND(ROUND(O840,2)=O840,ROUND(P840,2)=P840,OR(AND(O840&lt;&gt;0,L840="п"),AND(P840&lt;&gt;0,L840="ф")),ЕФОРМУЛА(X840),ЕФОРМУЛА(Y840),ЕФОРМУЛА(Z840),ЕФОРМУЛА(AA840),ЕФОРМУЛА(AB840),ЕФОРМУЛА(AC840),NOT(ЕФОРМУЛА(O840)),NOT(ЕФОРМУЛА(P840)),M840&lt;&gt;0,N840&lt;&gt;0,OR(YEAR(M840=#REF!),YEAR(M840=#REF!),YEAR(M840=#REF!)),OR(YEAR(N840=#REF!),YEAR(N840=#REF!),YEAR(N840=#REF!)),OR(AND(A840="20. Выдача займов по договору № 1 (в кэш-пул ПАО «Газпром»)",H840="КЭШ-ПУЛ"),AND(A840&lt;&gt;"20. Выдача займов по договору № 1 (в кэш-пул ПАО «Газпром»)",H840&lt;&gt;"КЭШ-ПУЛ")))</f>
        <v>#REF!</v>
      </c>
    </row>
    <row r="841" spans="1:30" ht="15" customHeight="1" x14ac:dyDescent="0.2">
      <c r="A841" s="8" t="s">
        <v>42</v>
      </c>
      <c r="B841" s="8"/>
      <c r="C841" s="2" t="s">
        <v>19</v>
      </c>
      <c r="D841" s="6" t="s">
        <v>0</v>
      </c>
      <c r="E841" s="7" t="s">
        <v>2</v>
      </c>
      <c r="F841" s="8"/>
      <c r="G841" s="8"/>
      <c r="H841" s="8"/>
      <c r="I841" s="8"/>
      <c r="J841" s="8">
        <v>3</v>
      </c>
      <c r="K841" s="8" t="s">
        <v>69</v>
      </c>
      <c r="L841" s="8" t="s">
        <v>27</v>
      </c>
      <c r="M841" s="9">
        <v>44242</v>
      </c>
      <c r="N841" s="9">
        <v>44253</v>
      </c>
      <c r="O841" s="20"/>
      <c r="P841" s="20">
        <v>10139653.390000001</v>
      </c>
      <c r="Q841" s="12"/>
      <c r="R841" s="12"/>
      <c r="S841" s="12"/>
      <c r="T841" s="12"/>
      <c r="U841" s="12"/>
      <c r="X841" s="22" t="e">
        <f>IF(B841="",VLOOKUP(A841,#REF!,2,FALSE),B841)</f>
        <v>#REF!</v>
      </c>
      <c r="Y841" s="22">
        <f t="shared" si="70"/>
        <v>2</v>
      </c>
      <c r="Z841" s="22">
        <f t="shared" si="71"/>
        <v>2</v>
      </c>
      <c r="AA841" s="22">
        <f t="shared" si="72"/>
        <v>2021</v>
      </c>
      <c r="AB841" s="22">
        <f t="shared" si="73"/>
        <v>2021</v>
      </c>
      <c r="AC841" s="22">
        <f t="shared" si="74"/>
        <v>2021</v>
      </c>
      <c r="AD841" s="25" t="e">
        <f>AND(ROUND(O841,2)=O841,ROUND(P841,2)=P841,OR(AND(O841&lt;&gt;0,L841="п"),AND(P841&lt;&gt;0,L841="ф")),ЕФОРМУЛА(X841),ЕФОРМУЛА(Y841),ЕФОРМУЛА(Z841),ЕФОРМУЛА(AA841),ЕФОРМУЛА(AB841),ЕФОРМУЛА(AC841),NOT(ЕФОРМУЛА(O841)),NOT(ЕФОРМУЛА(P841)),M841&lt;&gt;0,N841&lt;&gt;0,OR(YEAR(M841=#REF!),YEAR(M841=#REF!),YEAR(M841=#REF!)),OR(YEAR(N841=#REF!),YEAR(N841=#REF!),YEAR(N841=#REF!)),OR(AND(A841="20. Выдача займов по договору № 1 (в кэш-пул ПАО «Газпром»)",H841="КЭШ-ПУЛ"),AND(A841&lt;&gt;"20. Выдача займов по договору № 1 (в кэш-пул ПАО «Газпром»)",H841&lt;&gt;"КЭШ-ПУЛ")))</f>
        <v>#REF!</v>
      </c>
    </row>
    <row r="842" spans="1:30" ht="15" customHeight="1" x14ac:dyDescent="0.2">
      <c r="A842" s="27" t="s">
        <v>142</v>
      </c>
      <c r="B842" s="27"/>
      <c r="C842" s="2" t="s">
        <v>19</v>
      </c>
      <c r="D842" s="6" t="s">
        <v>0</v>
      </c>
      <c r="E842" s="7" t="s">
        <v>2</v>
      </c>
      <c r="F842" s="8"/>
      <c r="G842" s="8"/>
      <c r="H842" s="8"/>
      <c r="I842" s="8"/>
      <c r="J842" s="8">
        <v>3</v>
      </c>
      <c r="K842" s="8" t="s">
        <v>69</v>
      </c>
      <c r="L842" s="8" t="s">
        <v>27</v>
      </c>
      <c r="M842" s="9">
        <v>44242</v>
      </c>
      <c r="N842" s="9">
        <v>44258</v>
      </c>
      <c r="O842" s="20"/>
      <c r="P842" s="20">
        <v>1722600</v>
      </c>
      <c r="Q842" s="12" t="s">
        <v>666</v>
      </c>
      <c r="R842" s="12"/>
      <c r="S842" s="12"/>
      <c r="T842" s="12"/>
      <c r="U842" s="12"/>
      <c r="X842" s="22" t="e">
        <f>IF(B842="",VLOOKUP(A842,#REF!,2,FALSE),B842)</f>
        <v>#REF!</v>
      </c>
      <c r="Y842" s="22">
        <f t="shared" si="70"/>
        <v>2</v>
      </c>
      <c r="Z842" s="22">
        <f t="shared" si="71"/>
        <v>3</v>
      </c>
      <c r="AA842" s="22">
        <f t="shared" si="72"/>
        <v>2021</v>
      </c>
      <c r="AB842" s="22">
        <f t="shared" si="73"/>
        <v>2021</v>
      </c>
      <c r="AC842" s="22">
        <f t="shared" si="74"/>
        <v>2021</v>
      </c>
      <c r="AD842" s="25" t="e">
        <f>AND(ROUND(O842,2)=O842,ROUND(P842,2)=P842,OR(AND(O842&lt;&gt;0,L842="п"),AND(P842&lt;&gt;0,L842="ф")),ЕФОРМУЛА(X842),ЕФОРМУЛА(Y842),ЕФОРМУЛА(Z842),ЕФОРМУЛА(AA842),ЕФОРМУЛА(AB842),ЕФОРМУЛА(AC842),NOT(ЕФОРМУЛА(O842)),NOT(ЕФОРМУЛА(P842)),M842&lt;&gt;0,N842&lt;&gt;0,OR(YEAR(M842=#REF!),YEAR(M842=#REF!),YEAR(M842=#REF!)),OR(YEAR(N842=#REF!),YEAR(N842=#REF!),YEAR(N842=#REF!)),OR(AND(A842="20. Выдача займов по договору № 1 (в кэш-пул ПАО «Газпром»)",H842="КЭШ-ПУЛ"),AND(A842&lt;&gt;"20. Выдача займов по договору № 1 (в кэш-пул ПАО «Газпром»)",H842&lt;&gt;"КЭШ-ПУЛ")))</f>
        <v>#REF!</v>
      </c>
    </row>
    <row r="843" spans="1:30" ht="15" customHeight="1" x14ac:dyDescent="0.2">
      <c r="A843" s="27" t="s">
        <v>142</v>
      </c>
      <c r="B843" s="27"/>
      <c r="C843" s="2" t="s">
        <v>19</v>
      </c>
      <c r="D843" s="6" t="s">
        <v>0</v>
      </c>
      <c r="E843" s="7" t="s">
        <v>2</v>
      </c>
      <c r="F843" s="8"/>
      <c r="G843" s="8"/>
      <c r="H843" s="8"/>
      <c r="I843" s="8" t="s">
        <v>25</v>
      </c>
      <c r="J843" s="8">
        <v>3</v>
      </c>
      <c r="K843" s="8" t="s">
        <v>69</v>
      </c>
      <c r="L843" s="8" t="s">
        <v>27</v>
      </c>
      <c r="M843" s="9">
        <v>44242</v>
      </c>
      <c r="N843" s="9">
        <v>44260</v>
      </c>
      <c r="O843" s="20"/>
      <c r="P843" s="20">
        <v>27695390.940000001</v>
      </c>
      <c r="Q843" s="12" t="s">
        <v>667</v>
      </c>
      <c r="R843" s="12"/>
      <c r="S843" s="12"/>
      <c r="T843" s="12"/>
      <c r="U843" s="12"/>
      <c r="X843" s="22" t="e">
        <f>IF(B843="",VLOOKUP(A843,#REF!,2,FALSE),B843)</f>
        <v>#REF!</v>
      </c>
      <c r="Y843" s="22">
        <f t="shared" si="70"/>
        <v>2</v>
      </c>
      <c r="Z843" s="22">
        <f t="shared" si="71"/>
        <v>3</v>
      </c>
      <c r="AA843" s="22">
        <f t="shared" si="72"/>
        <v>2021</v>
      </c>
      <c r="AB843" s="22">
        <f t="shared" si="73"/>
        <v>2021</v>
      </c>
      <c r="AC843" s="22">
        <f t="shared" si="74"/>
        <v>2021</v>
      </c>
      <c r="AD843" s="25" t="e">
        <f>AND(ROUND(O843,2)=O843,ROUND(P843,2)=P843,OR(AND(O843&lt;&gt;0,L843="п"),AND(P843&lt;&gt;0,L843="ф")),ЕФОРМУЛА(X843),ЕФОРМУЛА(Y843),ЕФОРМУЛА(Z843),ЕФОРМУЛА(AA843),ЕФОРМУЛА(AB843),ЕФОРМУЛА(AC843),NOT(ЕФОРМУЛА(O843)),NOT(ЕФОРМУЛА(P843)),M843&lt;&gt;0,N843&lt;&gt;0,OR(YEAR(M843=#REF!),YEAR(M843=#REF!),YEAR(M843=#REF!)),OR(YEAR(N843=#REF!),YEAR(N843=#REF!),YEAR(N843=#REF!)),OR(AND(A843="20. Выдача займов по договору № 1 (в кэш-пул ПАО «Газпром»)",H843="КЭШ-ПУЛ"),AND(A843&lt;&gt;"20. Выдача займов по договору № 1 (в кэш-пул ПАО «Газпром»)",H843&lt;&gt;"КЭШ-ПУЛ")))</f>
        <v>#REF!</v>
      </c>
    </row>
    <row r="844" spans="1:30" ht="15.75" customHeight="1" x14ac:dyDescent="0.2">
      <c r="A844" s="27" t="s">
        <v>41</v>
      </c>
      <c r="B844" s="27"/>
      <c r="C844" s="2" t="s">
        <v>19</v>
      </c>
      <c r="D844" s="6" t="s">
        <v>0</v>
      </c>
      <c r="E844" s="7" t="s">
        <v>2</v>
      </c>
      <c r="F844" s="8"/>
      <c r="G844" s="8"/>
      <c r="H844" s="8"/>
      <c r="I844" s="8"/>
      <c r="J844" s="8">
        <v>3</v>
      </c>
      <c r="K844" s="8" t="s">
        <v>69</v>
      </c>
      <c r="L844" s="8" t="s">
        <v>27</v>
      </c>
      <c r="M844" s="9">
        <v>44242</v>
      </c>
      <c r="N844" s="9">
        <v>44252</v>
      </c>
      <c r="O844" s="20"/>
      <c r="P844" s="20">
        <v>4485704.2300000004</v>
      </c>
      <c r="Q844" s="12"/>
      <c r="R844" s="12"/>
      <c r="S844" s="12"/>
      <c r="T844" s="12"/>
      <c r="U844" s="12"/>
      <c r="X844" s="22" t="e">
        <f>IF(B844="",VLOOKUP(A844,#REF!,2,FALSE),B844)</f>
        <v>#REF!</v>
      </c>
      <c r="Y844" s="22">
        <f t="shared" si="70"/>
        <v>2</v>
      </c>
      <c r="Z844" s="22">
        <f t="shared" si="71"/>
        <v>2</v>
      </c>
      <c r="AA844" s="22">
        <f t="shared" si="72"/>
        <v>2021</v>
      </c>
      <c r="AB844" s="22">
        <f t="shared" si="73"/>
        <v>2021</v>
      </c>
      <c r="AC844" s="22">
        <f t="shared" si="74"/>
        <v>2021</v>
      </c>
      <c r="AD844" s="25" t="e">
        <f>AND(ROUND(O844,2)=O844,ROUND(P844,2)=P844,OR(AND(O844&lt;&gt;0,L844="п"),AND(P844&lt;&gt;0,L844="ф")),ЕФОРМУЛА(X844),ЕФОРМУЛА(Y844),ЕФОРМУЛА(Z844),ЕФОРМУЛА(AA844),ЕФОРМУЛА(AB844),ЕФОРМУЛА(AC844),NOT(ЕФОРМУЛА(O844)),NOT(ЕФОРМУЛА(P844)),M844&lt;&gt;0,N844&lt;&gt;0,OR(YEAR(M844=#REF!),YEAR(M844=#REF!),YEAR(M844=#REF!)),OR(YEAR(N844=#REF!),YEAR(N844=#REF!),YEAR(N844=#REF!)),OR(AND(A844="20. Выдача займов по договору № 1 (в кэш-пул ПАО «Газпром»)",H844="КЭШ-ПУЛ"),AND(A844&lt;&gt;"20. Выдача займов по договору № 1 (в кэш-пул ПАО «Газпром»)",H844&lt;&gt;"КЭШ-ПУЛ")))</f>
        <v>#REF!</v>
      </c>
    </row>
    <row r="845" spans="1:30" ht="13.5" customHeight="1" x14ac:dyDescent="0.2">
      <c r="A845" s="8" t="s">
        <v>57</v>
      </c>
      <c r="B845" s="8"/>
      <c r="C845" s="2" t="s">
        <v>19</v>
      </c>
      <c r="D845" s="6" t="s">
        <v>0</v>
      </c>
      <c r="E845" s="7" t="s">
        <v>2</v>
      </c>
      <c r="F845" s="8"/>
      <c r="G845" s="8"/>
      <c r="H845" s="8"/>
      <c r="I845" s="8"/>
      <c r="J845" s="8">
        <v>4</v>
      </c>
      <c r="K845" s="8" t="s">
        <v>69</v>
      </c>
      <c r="L845" s="8" t="s">
        <v>27</v>
      </c>
      <c r="M845" s="9">
        <v>44242</v>
      </c>
      <c r="N845" s="9">
        <v>44253</v>
      </c>
      <c r="O845" s="20"/>
      <c r="P845" s="20">
        <v>54089</v>
      </c>
      <c r="Q845" s="12"/>
      <c r="R845" s="12"/>
      <c r="S845" s="12"/>
      <c r="T845" s="12"/>
      <c r="U845" s="12"/>
      <c r="X845" s="22" t="e">
        <f>IF(B845="",VLOOKUP(A845,#REF!,2,FALSE),B845)</f>
        <v>#REF!</v>
      </c>
      <c r="Y845" s="22">
        <f t="shared" si="70"/>
        <v>2</v>
      </c>
      <c r="Z845" s="22">
        <f t="shared" si="71"/>
        <v>2</v>
      </c>
      <c r="AA845" s="22">
        <f t="shared" si="72"/>
        <v>2021</v>
      </c>
      <c r="AB845" s="22">
        <f t="shared" si="73"/>
        <v>2021</v>
      </c>
      <c r="AC845" s="22">
        <f t="shared" si="74"/>
        <v>2021</v>
      </c>
      <c r="AD845" s="25" t="e">
        <f>AND(ROUND(O845,2)=O845,ROUND(P845,2)=P845,OR(AND(O845&lt;&gt;0,L845="п"),AND(P845&lt;&gt;0,L845="ф")),ЕФОРМУЛА(X845),ЕФОРМУЛА(Y845),ЕФОРМУЛА(Z845),ЕФОРМУЛА(AA845),ЕФОРМУЛА(AB845),ЕФОРМУЛА(AC845),NOT(ЕФОРМУЛА(O845)),NOT(ЕФОРМУЛА(P845)),M845&lt;&gt;0,N845&lt;&gt;0,OR(YEAR(M845=#REF!),YEAR(M845=#REF!),YEAR(M845=#REF!)),OR(YEAR(N845=#REF!),YEAR(N845=#REF!),YEAR(N845=#REF!)),OR(AND(A845="20. Выдача займов по договору № 1 (в кэш-пул ПАО «Газпром»)",H845="КЭШ-ПУЛ"),AND(A845&lt;&gt;"20. Выдача займов по договору № 1 (в кэш-пул ПАО «Газпром»)",H845&lt;&gt;"КЭШ-ПУЛ")))</f>
        <v>#REF!</v>
      </c>
    </row>
    <row r="846" spans="1:30" ht="15" customHeight="1" x14ac:dyDescent="0.2">
      <c r="A846" s="8" t="s">
        <v>36</v>
      </c>
      <c r="B846" s="8"/>
      <c r="C846" s="2" t="s">
        <v>19</v>
      </c>
      <c r="D846" s="6" t="s">
        <v>0</v>
      </c>
      <c r="E846" s="7" t="s">
        <v>2</v>
      </c>
      <c r="F846" s="8"/>
      <c r="G846" s="8"/>
      <c r="H846" s="8"/>
      <c r="I846" s="8"/>
      <c r="J846" s="8">
        <v>3</v>
      </c>
      <c r="K846" s="8" t="s">
        <v>69</v>
      </c>
      <c r="L846" s="8" t="s">
        <v>27</v>
      </c>
      <c r="M846" s="9">
        <v>44242</v>
      </c>
      <c r="N846" s="9">
        <v>44253</v>
      </c>
      <c r="O846" s="20"/>
      <c r="P846" s="20">
        <v>864697</v>
      </c>
      <c r="Q846" s="12"/>
      <c r="R846" s="12"/>
      <c r="S846" s="12"/>
      <c r="T846" s="12"/>
      <c r="U846" s="12"/>
      <c r="X846" s="22" t="e">
        <f>IF(B846="",VLOOKUP(A846,#REF!,2,FALSE),B846)</f>
        <v>#REF!</v>
      </c>
      <c r="Y846" s="22">
        <f t="shared" si="70"/>
        <v>2</v>
      </c>
      <c r="Z846" s="22">
        <f t="shared" si="71"/>
        <v>2</v>
      </c>
      <c r="AA846" s="22">
        <f t="shared" si="72"/>
        <v>2021</v>
      </c>
      <c r="AB846" s="22">
        <f t="shared" si="73"/>
        <v>2021</v>
      </c>
      <c r="AC846" s="22">
        <f t="shared" si="74"/>
        <v>2021</v>
      </c>
      <c r="AD846" s="25" t="e">
        <f>AND(ROUND(O846,2)=O846,ROUND(P846,2)=P846,OR(AND(O846&lt;&gt;0,L846="п"),AND(P846&lt;&gt;0,L846="ф")),ЕФОРМУЛА(X846),ЕФОРМУЛА(Y846),ЕФОРМУЛА(Z846),ЕФОРМУЛА(AA846),ЕФОРМУЛА(AB846),ЕФОРМУЛА(AC846),NOT(ЕФОРМУЛА(O846)),NOT(ЕФОРМУЛА(P846)),M846&lt;&gt;0,N846&lt;&gt;0,OR(YEAR(M846=#REF!),YEAR(M846=#REF!),YEAR(M846=#REF!)),OR(YEAR(N846=#REF!),YEAR(N846=#REF!),YEAR(N846=#REF!)),OR(AND(A846="20. Выдача займов по договору № 1 (в кэш-пул ПАО «Газпром»)",H846="КЭШ-ПУЛ"),AND(A846&lt;&gt;"20. Выдача займов по договору № 1 (в кэш-пул ПАО «Газпром»)",H846&lt;&gt;"КЭШ-ПУЛ")))</f>
        <v>#REF!</v>
      </c>
    </row>
    <row r="847" spans="1:30" ht="15" customHeight="1" x14ac:dyDescent="0.2">
      <c r="A847" s="8" t="s">
        <v>11</v>
      </c>
      <c r="B847" s="8"/>
      <c r="C847" s="2" t="s">
        <v>19</v>
      </c>
      <c r="D847" s="6" t="s">
        <v>0</v>
      </c>
      <c r="E847" s="7" t="s">
        <v>2</v>
      </c>
      <c r="F847" s="8"/>
      <c r="G847" s="8"/>
      <c r="H847" s="8" t="s">
        <v>120</v>
      </c>
      <c r="I847" s="8"/>
      <c r="J847" s="8"/>
      <c r="K847" s="8"/>
      <c r="L847" s="8" t="s">
        <v>26</v>
      </c>
      <c r="M847" s="9">
        <v>44166</v>
      </c>
      <c r="N847" s="9">
        <v>44166</v>
      </c>
      <c r="O847" s="20">
        <v>-13883225.539999999</v>
      </c>
      <c r="P847" s="20"/>
      <c r="Q847" s="29"/>
      <c r="R847" s="12"/>
      <c r="S847" s="12"/>
      <c r="T847" s="12"/>
      <c r="U847" s="12"/>
      <c r="X847" s="22" t="e">
        <f>IF(B847="",VLOOKUP(A847,#REF!,2,FALSE),B847)</f>
        <v>#REF!</v>
      </c>
      <c r="Y847" s="22">
        <f t="shared" si="70"/>
        <v>12</v>
      </c>
      <c r="Z847" s="22">
        <f t="shared" si="71"/>
        <v>12</v>
      </c>
      <c r="AA847" s="22">
        <f t="shared" si="72"/>
        <v>2020</v>
      </c>
      <c r="AB847" s="22">
        <f t="shared" si="73"/>
        <v>2020</v>
      </c>
      <c r="AC847" s="22">
        <f t="shared" si="74"/>
        <v>2020</v>
      </c>
      <c r="AD847" s="25" t="e">
        <f>AND(ROUND(O847,2)=O847,ROUND(P847,2)=P847,OR(AND(O847&lt;&gt;0,L847="п"),AND(P847&lt;&gt;0,L847="ф")),ЕФОРМУЛА(X847),ЕФОРМУЛА(Y847),ЕФОРМУЛА(Z847),ЕФОРМУЛА(AA847),ЕФОРМУЛА(AB847),ЕФОРМУЛА(AC847),NOT(ЕФОРМУЛА(O847)),NOT(ЕФОРМУЛА(P847)),M847&lt;&gt;0,N847&lt;&gt;0,OR(YEAR(M847=#REF!),YEAR(M847=#REF!),YEAR(M847=#REF!)),OR(YEAR(N847=#REF!),YEAR(N847=#REF!),YEAR(N847=#REF!)),OR(AND(A847="20. Выдача займов по договору № 1 (в кэш-пул ПАО «Газпром»)",H847="КЭШ-ПУЛ"),AND(A847&lt;&gt;"20. Выдача займов по договору № 1 (в кэш-пул ПАО «Газпром»)",H847&lt;&gt;"КЭШ-ПУЛ")))</f>
        <v>#REF!</v>
      </c>
    </row>
    <row r="848" spans="1:30" ht="15" customHeight="1" x14ac:dyDescent="0.2">
      <c r="A848" s="8" t="s">
        <v>17</v>
      </c>
      <c r="B848" s="8"/>
      <c r="C848" s="2" t="s">
        <v>19</v>
      </c>
      <c r="D848" s="6" t="s">
        <v>0</v>
      </c>
      <c r="E848" s="7" t="s">
        <v>2</v>
      </c>
      <c r="F848" s="8"/>
      <c r="G848" s="8"/>
      <c r="H848" s="8" t="s">
        <v>120</v>
      </c>
      <c r="I848" s="8"/>
      <c r="J848" s="8"/>
      <c r="K848" s="8"/>
      <c r="L848" s="8" t="s">
        <v>26</v>
      </c>
      <c r="M848" s="9">
        <v>44166</v>
      </c>
      <c r="N848" s="9">
        <v>44166</v>
      </c>
      <c r="O848" s="20">
        <v>-48711673.340000004</v>
      </c>
      <c r="P848" s="20"/>
      <c r="Q848" s="11" t="s">
        <v>668</v>
      </c>
      <c r="R848" s="11"/>
      <c r="S848" s="11"/>
      <c r="T848" s="11"/>
      <c r="U848" s="11"/>
      <c r="X848" s="22" t="e">
        <f>IF(B848="",VLOOKUP(A848,#REF!,2,FALSE),B848)</f>
        <v>#REF!</v>
      </c>
      <c r="Y848" s="22">
        <f t="shared" si="70"/>
        <v>12</v>
      </c>
      <c r="Z848" s="22">
        <f t="shared" si="71"/>
        <v>12</v>
      </c>
      <c r="AA848" s="22">
        <f t="shared" si="72"/>
        <v>2020</v>
      </c>
      <c r="AB848" s="22">
        <f t="shared" si="73"/>
        <v>2020</v>
      </c>
      <c r="AC848" s="22">
        <f t="shared" si="74"/>
        <v>2020</v>
      </c>
      <c r="AD848" s="25" t="e">
        <f>AND(ROUND(O848,2)=O848,ROUND(P848,2)=P848,OR(AND(O848&lt;&gt;0,L848="п"),AND(P848&lt;&gt;0,L848="ф")),ЕФОРМУЛА(X848),ЕФОРМУЛА(Y848),ЕФОРМУЛА(Z848),ЕФОРМУЛА(AA848),ЕФОРМУЛА(AB848),ЕФОРМУЛА(AC848),NOT(ЕФОРМУЛА(O848)),NOT(ЕФОРМУЛА(P848)),M848&lt;&gt;0,N848&lt;&gt;0,OR(YEAR(M848=#REF!),YEAR(M848=#REF!),YEAR(M848=#REF!)),OR(YEAR(N848=#REF!),YEAR(N848=#REF!),YEAR(N848=#REF!)),OR(AND(A848="20. Выдача займов по договору № 1 (в кэш-пул ПАО «Газпром»)",H848="КЭШ-ПУЛ"),AND(A848&lt;&gt;"20. Выдача займов по договору № 1 (в кэш-пул ПАО «Газпром»)",H848&lt;&gt;"КЭШ-ПУЛ")))</f>
        <v>#REF!</v>
      </c>
    </row>
    <row r="849" spans="1:30" ht="15" customHeight="1" x14ac:dyDescent="0.2">
      <c r="A849" s="8" t="s">
        <v>64</v>
      </c>
      <c r="B849" s="8"/>
      <c r="C849" s="2" t="s">
        <v>19</v>
      </c>
      <c r="D849" s="6" t="s">
        <v>0</v>
      </c>
      <c r="E849" s="7" t="s">
        <v>1</v>
      </c>
      <c r="F849" s="8"/>
      <c r="G849" s="8"/>
      <c r="H849" s="8"/>
      <c r="I849" s="8"/>
      <c r="J849" s="8"/>
      <c r="K849" s="8" t="s">
        <v>69</v>
      </c>
      <c r="L849" s="8" t="s">
        <v>27</v>
      </c>
      <c r="M849" s="9">
        <v>44243</v>
      </c>
      <c r="N849" s="9">
        <v>44243</v>
      </c>
      <c r="O849" s="20"/>
      <c r="P849" s="20">
        <v>438970.24</v>
      </c>
      <c r="Q849" s="12"/>
      <c r="R849" s="12"/>
      <c r="S849" s="12"/>
      <c r="T849" s="12"/>
      <c r="U849" s="12"/>
      <c r="X849" s="22" t="e">
        <f>IF(B849="",VLOOKUP(A849,#REF!,2,FALSE),B849)</f>
        <v>#REF!</v>
      </c>
      <c r="Y849" s="22">
        <f t="shared" si="70"/>
        <v>2</v>
      </c>
      <c r="Z849" s="22">
        <f t="shared" si="71"/>
        <v>2</v>
      </c>
      <c r="AA849" s="22">
        <f t="shared" si="72"/>
        <v>2021</v>
      </c>
      <c r="AB849" s="22">
        <f t="shared" si="73"/>
        <v>2021</v>
      </c>
      <c r="AC849" s="22">
        <f t="shared" si="74"/>
        <v>2021</v>
      </c>
      <c r="AD849" s="25" t="e">
        <f>AND(ROUND(O849,2)=O849,ROUND(P849,2)=P849,OR(AND(O849&lt;&gt;0,L849="п"),AND(P849&lt;&gt;0,L849="ф")),ЕФОРМУЛА(X849),ЕФОРМУЛА(Y849),ЕФОРМУЛА(Z849),ЕФОРМУЛА(AA849),ЕФОРМУЛА(AB849),ЕФОРМУЛА(AC849),NOT(ЕФОРМУЛА(O849)),NOT(ЕФОРМУЛА(P849)),M849&lt;&gt;0,N849&lt;&gt;0,OR(YEAR(M849=#REF!),YEAR(M849=#REF!),YEAR(M849=#REF!)),OR(YEAR(N849=#REF!),YEAR(N849=#REF!),YEAR(N849=#REF!)),OR(AND(A849="20. Выдача займов по договору № 1 (в кэш-пул ПАО «Газпром»)",H849="КЭШ-ПУЛ"),AND(A849&lt;&gt;"20. Выдача займов по договору № 1 (в кэш-пул ПАО «Газпром»)",H849&lt;&gt;"КЭШ-ПУЛ")))</f>
        <v>#REF!</v>
      </c>
    </row>
    <row r="850" spans="1:30" ht="15" customHeight="1" x14ac:dyDescent="0.2">
      <c r="A850" s="8" t="s">
        <v>40</v>
      </c>
      <c r="B850" s="8"/>
      <c r="C850" s="2" t="s">
        <v>28</v>
      </c>
      <c r="D850" s="6" t="s">
        <v>0</v>
      </c>
      <c r="E850" s="7" t="s">
        <v>2</v>
      </c>
      <c r="F850" s="8"/>
      <c r="G850" s="8"/>
      <c r="H850" s="8"/>
      <c r="I850" s="8"/>
      <c r="J850" s="8"/>
      <c r="K850" s="8"/>
      <c r="L850" s="8" t="s">
        <v>27</v>
      </c>
      <c r="M850" s="9">
        <v>44228</v>
      </c>
      <c r="N850" s="9">
        <v>44228</v>
      </c>
      <c r="O850" s="19"/>
      <c r="P850" s="20">
        <v>152746.1</v>
      </c>
      <c r="Q850" s="12"/>
      <c r="R850" s="12"/>
      <c r="S850" s="12"/>
      <c r="T850" s="12"/>
      <c r="U850" s="12"/>
      <c r="X850" s="22" t="e">
        <f>IF(B850="",VLOOKUP(A850,#REF!,2,FALSE),B850)</f>
        <v>#REF!</v>
      </c>
      <c r="Y850" s="22">
        <f t="shared" si="70"/>
        <v>2</v>
      </c>
      <c r="Z850" s="22">
        <f t="shared" si="71"/>
        <v>2</v>
      </c>
      <c r="AA850" s="22">
        <f t="shared" si="72"/>
        <v>2021</v>
      </c>
      <c r="AB850" s="22">
        <f t="shared" si="73"/>
        <v>2021</v>
      </c>
      <c r="AC850" s="22">
        <f t="shared" si="74"/>
        <v>2021</v>
      </c>
      <c r="AD850" s="25" t="e">
        <f>AND(ROUND(O850,2)=O850,ROUND(P850,2)=P850,OR(AND(O850&lt;&gt;0,L850="п"),AND(P850&lt;&gt;0,L850="ф")),ЕФОРМУЛА(X850),ЕФОРМУЛА(Y850),ЕФОРМУЛА(Z850),ЕФОРМУЛА(AA850),ЕФОРМУЛА(AB850),ЕФОРМУЛА(AC850),NOT(ЕФОРМУЛА(O850)),NOT(ЕФОРМУЛА(P850)),M850&lt;&gt;0,N850&lt;&gt;0,OR(YEAR(M850=#REF!),YEAR(M850=#REF!),YEAR(M850=#REF!)),OR(YEAR(N850=#REF!),YEAR(N850=#REF!),YEAR(N850=#REF!)),OR(AND(A850="20. Выдача займов по договору № 1 (в кэш-пул ПАО «Газпром»)",H850="КЭШ-ПУЛ"),AND(A850&lt;&gt;"20. Выдача займов по договору № 1 (в кэш-пул ПАО «Газпром»)",H850&lt;&gt;"КЭШ-ПУЛ")))</f>
        <v>#REF!</v>
      </c>
    </row>
    <row r="851" spans="1:30" ht="15" customHeight="1" x14ac:dyDescent="0.2">
      <c r="A851" s="8" t="s">
        <v>141</v>
      </c>
      <c r="B851" s="8"/>
      <c r="C851" s="2" t="s">
        <v>28</v>
      </c>
      <c r="D851" s="6" t="s">
        <v>0</v>
      </c>
      <c r="E851" s="7" t="s">
        <v>2</v>
      </c>
      <c r="F851" s="8"/>
      <c r="G851" s="8"/>
      <c r="H851" s="8"/>
      <c r="I851" s="8"/>
      <c r="J851" s="8"/>
      <c r="K851" s="8"/>
      <c r="L851" s="8" t="s">
        <v>27</v>
      </c>
      <c r="M851" s="9">
        <v>44228</v>
      </c>
      <c r="N851" s="9">
        <v>44228</v>
      </c>
      <c r="O851" s="19"/>
      <c r="P851" s="20">
        <v>78868052.390000001</v>
      </c>
      <c r="Q851" s="12"/>
      <c r="R851" s="12"/>
      <c r="S851" s="12"/>
      <c r="T851" s="12"/>
      <c r="U851" s="12"/>
      <c r="X851" s="22" t="e">
        <f>IF(B851="",VLOOKUP(A851,#REF!,2,FALSE),B851)</f>
        <v>#REF!</v>
      </c>
      <c r="Y851" s="22">
        <f t="shared" si="70"/>
        <v>2</v>
      </c>
      <c r="Z851" s="22">
        <f t="shared" si="71"/>
        <v>2</v>
      </c>
      <c r="AA851" s="22">
        <f t="shared" si="72"/>
        <v>2021</v>
      </c>
      <c r="AB851" s="22">
        <f t="shared" si="73"/>
        <v>2021</v>
      </c>
      <c r="AC851" s="22">
        <f t="shared" si="74"/>
        <v>2021</v>
      </c>
      <c r="AD851" s="25" t="e">
        <f>AND(ROUND(O851,2)=O851,ROUND(P851,2)=P851,OR(AND(O851&lt;&gt;0,L851="п"),AND(P851&lt;&gt;0,L851="ф")),ЕФОРМУЛА(X851),ЕФОРМУЛА(Y851),ЕФОРМУЛА(Z851),ЕФОРМУЛА(AA851),ЕФОРМУЛА(AB851),ЕФОРМУЛА(AC851),NOT(ЕФОРМУЛА(O851)),NOT(ЕФОРМУЛА(P851)),M851&lt;&gt;0,N851&lt;&gt;0,OR(YEAR(M851=#REF!),YEAR(M851=#REF!),YEAR(M851=#REF!)),OR(YEAR(N851=#REF!),YEAR(N851=#REF!),YEAR(N851=#REF!)),OR(AND(A851="20. Выдача займов по договору № 1 (в кэш-пул ПАО «Газпром»)",H851="КЭШ-ПУЛ"),AND(A851&lt;&gt;"20. Выдача займов по договору № 1 (в кэш-пул ПАО «Газпром»)",H851&lt;&gt;"КЭШ-ПУЛ")))</f>
        <v>#REF!</v>
      </c>
    </row>
    <row r="852" spans="1:30" ht="15" customHeight="1" x14ac:dyDescent="0.2">
      <c r="A852" s="8" t="s">
        <v>59</v>
      </c>
      <c r="B852" s="8"/>
      <c r="C852" s="2" t="s">
        <v>28</v>
      </c>
      <c r="D852" s="6" t="s">
        <v>0</v>
      </c>
      <c r="E852" s="7" t="s">
        <v>2</v>
      </c>
      <c r="F852" s="8"/>
      <c r="G852" s="8"/>
      <c r="H852" s="8"/>
      <c r="I852" s="8"/>
      <c r="J852" s="8"/>
      <c r="K852" s="8"/>
      <c r="L852" s="8" t="s">
        <v>27</v>
      </c>
      <c r="M852" s="9">
        <v>44228</v>
      </c>
      <c r="N852" s="9">
        <v>44228</v>
      </c>
      <c r="O852" s="20"/>
      <c r="P852" s="20">
        <v>260047336.80000001</v>
      </c>
      <c r="Q852" s="12"/>
      <c r="R852" s="12"/>
      <c r="S852" s="12"/>
      <c r="T852" s="12"/>
      <c r="U852" s="12"/>
      <c r="X852" s="22" t="e">
        <f>IF(B852="",VLOOKUP(A852,#REF!,2,FALSE),B852)</f>
        <v>#REF!</v>
      </c>
      <c r="Y852" s="22">
        <f t="shared" si="70"/>
        <v>2</v>
      </c>
      <c r="Z852" s="22">
        <f t="shared" si="71"/>
        <v>2</v>
      </c>
      <c r="AA852" s="22">
        <f t="shared" si="72"/>
        <v>2021</v>
      </c>
      <c r="AB852" s="22">
        <f t="shared" si="73"/>
        <v>2021</v>
      </c>
      <c r="AC852" s="22">
        <f t="shared" si="74"/>
        <v>2021</v>
      </c>
      <c r="AD852" s="25" t="e">
        <f>AND(ROUND(O852,2)=O852,ROUND(P852,2)=P852,OR(AND(O852&lt;&gt;0,L852="п"),AND(P852&lt;&gt;0,L852="ф")),ЕФОРМУЛА(X852),ЕФОРМУЛА(Y852),ЕФОРМУЛА(Z852),ЕФОРМУЛА(AA852),ЕФОРМУЛА(AB852),ЕФОРМУЛА(AC852),NOT(ЕФОРМУЛА(O852)),NOT(ЕФОРМУЛА(P852)),M852&lt;&gt;0,N852&lt;&gt;0,OR(YEAR(M852=#REF!),YEAR(M852=#REF!),YEAR(M852=#REF!)),OR(YEAR(N852=#REF!),YEAR(N852=#REF!),YEAR(N852=#REF!)),OR(AND(A852="20. Выдача займов по договору № 1 (в кэш-пул ПАО «Газпром»)",H852="КЭШ-ПУЛ"),AND(A852&lt;&gt;"20. Выдача займов по договору № 1 (в кэш-пул ПАО «Газпром»)",H852&lt;&gt;"КЭШ-ПУЛ")))</f>
        <v>#REF!</v>
      </c>
    </row>
    <row r="853" spans="1:30" ht="15" customHeight="1" x14ac:dyDescent="0.2">
      <c r="A853" s="8" t="s">
        <v>60</v>
      </c>
      <c r="B853" s="8"/>
      <c r="C853" s="2" t="s">
        <v>28</v>
      </c>
      <c r="D853" s="6" t="s">
        <v>0</v>
      </c>
      <c r="E853" s="7" t="s">
        <v>2</v>
      </c>
      <c r="F853" s="8"/>
      <c r="G853" s="8"/>
      <c r="H853" s="8"/>
      <c r="I853" s="8"/>
      <c r="J853" s="8"/>
      <c r="K853" s="8"/>
      <c r="L853" s="8" t="s">
        <v>27</v>
      </c>
      <c r="M853" s="9">
        <v>44228</v>
      </c>
      <c r="N853" s="9">
        <v>44228</v>
      </c>
      <c r="O853" s="20"/>
      <c r="P853" s="20">
        <v>1405813.63</v>
      </c>
      <c r="Q853" s="12"/>
      <c r="R853" s="12"/>
      <c r="S853" s="12"/>
      <c r="T853" s="12"/>
      <c r="U853" s="12"/>
      <c r="X853" s="22" t="e">
        <f>IF(B853="",VLOOKUP(A853,#REF!,2,FALSE),B853)</f>
        <v>#REF!</v>
      </c>
      <c r="Y853" s="22">
        <f t="shared" si="70"/>
        <v>2</v>
      </c>
      <c r="Z853" s="22">
        <f t="shared" si="71"/>
        <v>2</v>
      </c>
      <c r="AA853" s="22">
        <f t="shared" si="72"/>
        <v>2021</v>
      </c>
      <c r="AB853" s="22">
        <f t="shared" si="73"/>
        <v>2021</v>
      </c>
      <c r="AC853" s="22">
        <f t="shared" si="74"/>
        <v>2021</v>
      </c>
      <c r="AD853" s="25" t="e">
        <f>AND(ROUND(O853,2)=O853,ROUND(P853,2)=P853,OR(AND(O853&lt;&gt;0,L853="п"),AND(P853&lt;&gt;0,L853="ф")),ЕФОРМУЛА(X853),ЕФОРМУЛА(Y853),ЕФОРМУЛА(Z853),ЕФОРМУЛА(AA853),ЕФОРМУЛА(AB853),ЕФОРМУЛА(AC853),NOT(ЕФОРМУЛА(O853)),NOT(ЕФОРМУЛА(P853)),M853&lt;&gt;0,N853&lt;&gt;0,OR(YEAR(M853=#REF!),YEAR(M853=#REF!),YEAR(M853=#REF!)),OR(YEAR(N853=#REF!),YEAR(N853=#REF!),YEAR(N853=#REF!)),OR(AND(A853="20. Выдача займов по договору № 1 (в кэш-пул ПАО «Газпром»)",H853="КЭШ-ПУЛ"),AND(A853&lt;&gt;"20. Выдача займов по договору № 1 (в кэш-пул ПАО «Газпром»)",H853&lt;&gt;"КЭШ-ПУЛ")))</f>
        <v>#REF!</v>
      </c>
    </row>
    <row r="854" spans="1:30" ht="15" customHeight="1" x14ac:dyDescent="0.2">
      <c r="A854" s="8" t="s">
        <v>15</v>
      </c>
      <c r="B854" s="8"/>
      <c r="C854" s="2" t="s">
        <v>28</v>
      </c>
      <c r="D854" s="6" t="s">
        <v>0</v>
      </c>
      <c r="E854" s="7" t="s">
        <v>2</v>
      </c>
      <c r="F854" s="8"/>
      <c r="G854" s="8"/>
      <c r="H854" s="8"/>
      <c r="I854" s="8"/>
      <c r="J854" s="8"/>
      <c r="K854" s="8"/>
      <c r="L854" s="8" t="s">
        <v>27</v>
      </c>
      <c r="M854" s="9">
        <v>44228</v>
      </c>
      <c r="N854" s="9">
        <v>44228</v>
      </c>
      <c r="O854" s="20"/>
      <c r="P854" s="20">
        <v>891312.04</v>
      </c>
      <c r="Q854" s="12"/>
      <c r="R854" s="12"/>
      <c r="S854" s="12"/>
      <c r="T854" s="12"/>
      <c r="U854" s="12"/>
      <c r="X854" s="22" t="e">
        <f>IF(B854="",VLOOKUP(A854,#REF!,2,FALSE),B854)</f>
        <v>#REF!</v>
      </c>
      <c r="Y854" s="22">
        <f t="shared" si="70"/>
        <v>2</v>
      </c>
      <c r="Z854" s="22">
        <f t="shared" si="71"/>
        <v>2</v>
      </c>
      <c r="AA854" s="22">
        <f t="shared" si="72"/>
        <v>2021</v>
      </c>
      <c r="AB854" s="22">
        <f t="shared" si="73"/>
        <v>2021</v>
      </c>
      <c r="AC854" s="22">
        <f t="shared" si="74"/>
        <v>2021</v>
      </c>
      <c r="AD854" s="25" t="e">
        <f>AND(ROUND(O854,2)=O854,ROUND(P854,2)=P854,OR(AND(O854&lt;&gt;0,L854="п"),AND(P854&lt;&gt;0,L854="ф")),ЕФОРМУЛА(X854),ЕФОРМУЛА(Y854),ЕФОРМУЛА(Z854),ЕФОРМУЛА(AA854),ЕФОРМУЛА(AB854),ЕФОРМУЛА(AC854),NOT(ЕФОРМУЛА(O854)),NOT(ЕФОРМУЛА(P854)),M854&lt;&gt;0,N854&lt;&gt;0,OR(YEAR(M854=#REF!),YEAR(M854=#REF!),YEAR(M854=#REF!)),OR(YEAR(N854=#REF!),YEAR(N854=#REF!),YEAR(N854=#REF!)),OR(AND(A854="20. Выдача займов по договору № 1 (в кэш-пул ПАО «Газпром»)",H854="КЭШ-ПУЛ"),AND(A854&lt;&gt;"20. Выдача займов по договору № 1 (в кэш-пул ПАО «Газпром»)",H854&lt;&gt;"КЭШ-ПУЛ")))</f>
        <v>#REF!</v>
      </c>
    </row>
    <row r="855" spans="1:30" ht="15" customHeight="1" x14ac:dyDescent="0.2">
      <c r="A855" s="8" t="s">
        <v>16</v>
      </c>
      <c r="B855" s="8"/>
      <c r="C855" s="2" t="s">
        <v>28</v>
      </c>
      <c r="D855" s="6" t="s">
        <v>0</v>
      </c>
      <c r="E855" s="7" t="s">
        <v>2</v>
      </c>
      <c r="F855" s="8"/>
      <c r="G855" s="8"/>
      <c r="H855" s="8"/>
      <c r="I855" s="8"/>
      <c r="J855" s="8"/>
      <c r="K855" s="8"/>
      <c r="L855" s="8" t="s">
        <v>27</v>
      </c>
      <c r="M855" s="9">
        <v>44228</v>
      </c>
      <c r="N855" s="9">
        <v>44228</v>
      </c>
      <c r="O855" s="19"/>
      <c r="P855" s="20">
        <v>345191321.62</v>
      </c>
      <c r="Q855" s="12"/>
      <c r="R855" s="12"/>
      <c r="S855" s="12"/>
      <c r="T855" s="12"/>
      <c r="U855" s="12"/>
      <c r="X855" s="22" t="e">
        <f>IF(B855="",VLOOKUP(A855,#REF!,2,FALSE),B855)</f>
        <v>#REF!</v>
      </c>
      <c r="Y855" s="22">
        <f t="shared" si="70"/>
        <v>2</v>
      </c>
      <c r="Z855" s="22">
        <f t="shared" si="71"/>
        <v>2</v>
      </c>
      <c r="AA855" s="22">
        <f t="shared" si="72"/>
        <v>2021</v>
      </c>
      <c r="AB855" s="22">
        <f t="shared" si="73"/>
        <v>2021</v>
      </c>
      <c r="AC855" s="22">
        <f t="shared" si="74"/>
        <v>2021</v>
      </c>
      <c r="AD855" s="25" t="e">
        <f>AND(ROUND(O855,2)=O855,ROUND(P855,2)=P855,OR(AND(O855&lt;&gt;0,L855="п"),AND(P855&lt;&gt;0,L855="ф")),ЕФОРМУЛА(X855),ЕФОРМУЛА(Y855),ЕФОРМУЛА(Z855),ЕФОРМУЛА(AA855),ЕФОРМУЛА(AB855),ЕФОРМУЛА(AC855),NOT(ЕФОРМУЛА(O855)),NOT(ЕФОРМУЛА(P855)),M855&lt;&gt;0,N855&lt;&gt;0,OR(YEAR(M855=#REF!),YEAR(M855=#REF!),YEAR(M855=#REF!)),OR(YEAR(N855=#REF!),YEAR(N855=#REF!),YEAR(N855=#REF!)),OR(AND(A855="20. Выдача займов по договору № 1 (в кэш-пул ПАО «Газпром»)",H855="КЭШ-ПУЛ"),AND(A855&lt;&gt;"20. Выдача займов по договору № 1 (в кэш-пул ПАО «Газпром»)",H855&lt;&gt;"КЭШ-ПУЛ")))</f>
        <v>#REF!</v>
      </c>
    </row>
    <row r="856" spans="1:30" ht="15" customHeight="1" x14ac:dyDescent="0.2">
      <c r="A856" s="8" t="s">
        <v>17</v>
      </c>
      <c r="B856" s="8"/>
      <c r="C856" s="2" t="s">
        <v>28</v>
      </c>
      <c r="D856" s="6" t="s">
        <v>0</v>
      </c>
      <c r="E856" s="7" t="s">
        <v>2</v>
      </c>
      <c r="F856" s="8"/>
      <c r="G856" s="8"/>
      <c r="H856" s="8"/>
      <c r="I856" s="8"/>
      <c r="J856" s="8"/>
      <c r="K856" s="8"/>
      <c r="L856" s="8" t="s">
        <v>27</v>
      </c>
      <c r="M856" s="9">
        <v>44228</v>
      </c>
      <c r="N856" s="9">
        <v>44228</v>
      </c>
      <c r="O856" s="19"/>
      <c r="P856" s="20">
        <v>24891548.030000001</v>
      </c>
      <c r="Q856" s="12"/>
      <c r="R856" s="12"/>
      <c r="S856" s="12"/>
      <c r="T856" s="12"/>
      <c r="U856" s="12"/>
      <c r="X856" s="22" t="e">
        <f>IF(B856="",VLOOKUP(A856,#REF!,2,FALSE),B856)</f>
        <v>#REF!</v>
      </c>
      <c r="Y856" s="22">
        <f t="shared" si="70"/>
        <v>2</v>
      </c>
      <c r="Z856" s="22">
        <f t="shared" si="71"/>
        <v>2</v>
      </c>
      <c r="AA856" s="22">
        <f t="shared" si="72"/>
        <v>2021</v>
      </c>
      <c r="AB856" s="22">
        <f t="shared" si="73"/>
        <v>2021</v>
      </c>
      <c r="AC856" s="22">
        <f t="shared" si="74"/>
        <v>2021</v>
      </c>
      <c r="AD856" s="25" t="e">
        <f>AND(ROUND(O856,2)=O856,ROUND(P856,2)=P856,OR(AND(O856&lt;&gt;0,L856="п"),AND(P856&lt;&gt;0,L856="ф")),ЕФОРМУЛА(X856),ЕФОРМУЛА(Y856),ЕФОРМУЛА(Z856),ЕФОРМУЛА(AA856),ЕФОРМУЛА(AB856),ЕФОРМУЛА(AC856),NOT(ЕФОРМУЛА(O856)),NOT(ЕФОРМУЛА(P856)),M856&lt;&gt;0,N856&lt;&gt;0,OR(YEAR(M856=#REF!),YEAR(M856=#REF!),YEAR(M856=#REF!)),OR(YEAR(N856=#REF!),YEAR(N856=#REF!),YEAR(N856=#REF!)),OR(AND(A856="20. Выдача займов по договору № 1 (в кэш-пул ПАО «Газпром»)",H856="КЭШ-ПУЛ"),AND(A856&lt;&gt;"20. Выдача займов по договору № 1 (в кэш-пул ПАО «Газпром»)",H856&lt;&gt;"КЭШ-ПУЛ")))</f>
        <v>#REF!</v>
      </c>
    </row>
    <row r="857" spans="1:30" ht="15" customHeight="1" x14ac:dyDescent="0.2">
      <c r="A857" s="8" t="s">
        <v>142</v>
      </c>
      <c r="B857" s="8"/>
      <c r="C857" s="2" t="s">
        <v>28</v>
      </c>
      <c r="D857" s="6" t="s">
        <v>0</v>
      </c>
      <c r="E857" s="7" t="s">
        <v>2</v>
      </c>
      <c r="F857" s="8"/>
      <c r="G857" s="8"/>
      <c r="H857" s="8"/>
      <c r="I857" s="8"/>
      <c r="J857" s="8"/>
      <c r="K857" s="8"/>
      <c r="L857" s="8" t="s">
        <v>27</v>
      </c>
      <c r="M857" s="9">
        <v>44228</v>
      </c>
      <c r="N857" s="9">
        <v>44228</v>
      </c>
      <c r="O857" s="19"/>
      <c r="P857" s="20">
        <v>44130681.340000004</v>
      </c>
      <c r="X857" s="22" t="e">
        <f>IF(B857="",VLOOKUP(A857,#REF!,2,FALSE),B857)</f>
        <v>#REF!</v>
      </c>
      <c r="Y857" s="22">
        <f t="shared" si="70"/>
        <v>2</v>
      </c>
      <c r="Z857" s="22">
        <f t="shared" si="71"/>
        <v>2</v>
      </c>
      <c r="AA857" s="22">
        <f t="shared" si="72"/>
        <v>2021</v>
      </c>
      <c r="AB857" s="22">
        <f t="shared" si="73"/>
        <v>2021</v>
      </c>
      <c r="AC857" s="22">
        <f t="shared" si="74"/>
        <v>2021</v>
      </c>
      <c r="AD857" s="25" t="e">
        <f>AND(ROUND(O857,2)=O857,ROUND(P857,2)=P857,OR(AND(O857&lt;&gt;0,L857="п"),AND(P857&lt;&gt;0,L857="ф")),ЕФОРМУЛА(X857),ЕФОРМУЛА(Y857),ЕФОРМУЛА(Z857),ЕФОРМУЛА(AA857),ЕФОРМУЛА(AB857),ЕФОРМУЛА(AC857),NOT(ЕФОРМУЛА(O857)),NOT(ЕФОРМУЛА(P857)),M857&lt;&gt;0,N857&lt;&gt;0,OR(YEAR(M857=#REF!),YEAR(M857=#REF!),YEAR(M857=#REF!)),OR(YEAR(N857=#REF!),YEAR(N857=#REF!),YEAR(N857=#REF!)),OR(AND(A857="20. Выдача займов по договору № 1 (в кэш-пул ПАО «Газпром»)",H857="КЭШ-ПУЛ"),AND(A857&lt;&gt;"20. Выдача займов по договору № 1 (в кэш-пул ПАО «Газпром»)",H857&lt;&gt;"КЭШ-ПУЛ")))</f>
        <v>#REF!</v>
      </c>
    </row>
    <row r="858" spans="1:30" ht="15" customHeight="1" x14ac:dyDescent="0.2">
      <c r="A858" s="8" t="s">
        <v>42</v>
      </c>
      <c r="B858" s="8"/>
      <c r="C858" s="2" t="s">
        <v>28</v>
      </c>
      <c r="D858" s="6" t="s">
        <v>0</v>
      </c>
      <c r="E858" s="7" t="s">
        <v>2</v>
      </c>
      <c r="F858" s="8"/>
      <c r="G858" s="8"/>
      <c r="H858" s="8"/>
      <c r="I858" s="8"/>
      <c r="J858" s="8"/>
      <c r="K858" s="8"/>
      <c r="L858" s="8" t="s">
        <v>27</v>
      </c>
      <c r="M858" s="9">
        <v>44228</v>
      </c>
      <c r="N858" s="9">
        <v>44228</v>
      </c>
      <c r="O858" s="19"/>
      <c r="P858" s="20">
        <v>10443828.789999999</v>
      </c>
      <c r="X858" s="22" t="e">
        <f>IF(B858="",VLOOKUP(A858,#REF!,2,FALSE),B858)</f>
        <v>#REF!</v>
      </c>
      <c r="Y858" s="22">
        <f t="shared" si="70"/>
        <v>2</v>
      </c>
      <c r="Z858" s="22">
        <f t="shared" si="71"/>
        <v>2</v>
      </c>
      <c r="AA858" s="22">
        <f t="shared" si="72"/>
        <v>2021</v>
      </c>
      <c r="AB858" s="22">
        <f t="shared" si="73"/>
        <v>2021</v>
      </c>
      <c r="AC858" s="22">
        <f t="shared" si="74"/>
        <v>2021</v>
      </c>
      <c r="AD858" s="25" t="e">
        <f>AND(ROUND(O858,2)=O858,ROUND(P858,2)=P858,OR(AND(O858&lt;&gt;0,L858="п"),AND(P858&lt;&gt;0,L858="ф")),ЕФОРМУЛА(X858),ЕФОРМУЛА(Y858),ЕФОРМУЛА(Z858),ЕФОРМУЛА(AA858),ЕФОРМУЛА(AB858),ЕФОРМУЛА(AC858),NOT(ЕФОРМУЛА(O858)),NOT(ЕФОРМУЛА(P858)),M858&lt;&gt;0,N858&lt;&gt;0,OR(YEAR(M858=#REF!),YEAR(M858=#REF!),YEAR(M858=#REF!)),OR(YEAR(N858=#REF!),YEAR(N858=#REF!),YEAR(N858=#REF!)),OR(AND(A858="20. Выдача займов по договору № 1 (в кэш-пул ПАО «Газпром»)",H858="КЭШ-ПУЛ"),AND(A858&lt;&gt;"20. Выдача займов по договору № 1 (в кэш-пул ПАО «Газпром»)",H858&lt;&gt;"КЭШ-ПУЛ")))</f>
        <v>#REF!</v>
      </c>
    </row>
    <row r="859" spans="1:30" ht="12.75" customHeight="1" x14ac:dyDescent="0.2">
      <c r="A859" s="8" t="s">
        <v>41</v>
      </c>
      <c r="B859" s="8"/>
      <c r="C859" s="2" t="s">
        <v>28</v>
      </c>
      <c r="D859" s="6" t="s">
        <v>0</v>
      </c>
      <c r="E859" s="7" t="s">
        <v>2</v>
      </c>
      <c r="F859" s="8"/>
      <c r="G859" s="8"/>
      <c r="H859" s="8"/>
      <c r="I859" s="8"/>
      <c r="J859" s="8"/>
      <c r="K859" s="8"/>
      <c r="L859" s="8" t="s">
        <v>27</v>
      </c>
      <c r="M859" s="9">
        <v>44228</v>
      </c>
      <c r="N859" s="9">
        <v>44228</v>
      </c>
      <c r="O859" s="19"/>
      <c r="P859" s="20">
        <v>19665125.68</v>
      </c>
      <c r="X859" s="22" t="e">
        <f>IF(B859="",VLOOKUP(A859,#REF!,2,FALSE),B859)</f>
        <v>#REF!</v>
      </c>
      <c r="Y859" s="22">
        <f t="shared" si="70"/>
        <v>2</v>
      </c>
      <c r="Z859" s="22">
        <f t="shared" si="71"/>
        <v>2</v>
      </c>
      <c r="AA859" s="22">
        <f t="shared" si="72"/>
        <v>2021</v>
      </c>
      <c r="AB859" s="22">
        <f t="shared" si="73"/>
        <v>2021</v>
      </c>
      <c r="AC859" s="22">
        <f t="shared" si="74"/>
        <v>2021</v>
      </c>
      <c r="AD859" s="25" t="e">
        <f>AND(ROUND(O859,2)=O859,ROUND(P859,2)=P859,OR(AND(O859&lt;&gt;0,L859="п"),AND(P859&lt;&gt;0,L859="ф")),ЕФОРМУЛА(X859),ЕФОРМУЛА(Y859),ЕФОРМУЛА(Z859),ЕФОРМУЛА(AA859),ЕФОРМУЛА(AB859),ЕФОРМУЛА(AC859),NOT(ЕФОРМУЛА(O859)),NOT(ЕФОРМУЛА(P859)),M859&lt;&gt;0,N859&lt;&gt;0,OR(YEAR(M859=#REF!),YEAR(M859=#REF!),YEAR(M859=#REF!)),OR(YEAR(N859=#REF!),YEAR(N859=#REF!),YEAR(N859=#REF!)),OR(AND(A859="20. Выдача займов по договору № 1 (в кэш-пул ПАО «Газпром»)",H859="КЭШ-ПУЛ"),AND(A859&lt;&gt;"20. Выдача займов по договору № 1 (в кэш-пул ПАО «Газпром»)",H859&lt;&gt;"КЭШ-ПУЛ")))</f>
        <v>#REF!</v>
      </c>
    </row>
    <row r="860" spans="1:30" ht="15.75" customHeight="1" x14ac:dyDescent="0.2">
      <c r="A860" s="8" t="s">
        <v>44</v>
      </c>
      <c r="B860" s="8"/>
      <c r="C860" s="2" t="s">
        <v>28</v>
      </c>
      <c r="D860" s="6" t="s">
        <v>0</v>
      </c>
      <c r="E860" s="7" t="s">
        <v>2</v>
      </c>
      <c r="F860" s="8"/>
      <c r="G860" s="8"/>
      <c r="H860" s="8"/>
      <c r="I860" s="8"/>
      <c r="J860" s="8"/>
      <c r="K860" s="8"/>
      <c r="L860" s="8" t="s">
        <v>27</v>
      </c>
      <c r="M860" s="9">
        <v>44228</v>
      </c>
      <c r="N860" s="9">
        <v>44228</v>
      </c>
      <c r="O860" s="19"/>
      <c r="P860" s="20">
        <v>74250</v>
      </c>
      <c r="Q860" s="12"/>
      <c r="R860" s="12"/>
      <c r="S860" s="12"/>
      <c r="T860" s="12"/>
      <c r="U860" s="12"/>
      <c r="X860" s="22" t="e">
        <f>IF(B860="",VLOOKUP(A860,#REF!,2,FALSE),B860)</f>
        <v>#REF!</v>
      </c>
      <c r="Y860" s="22">
        <f t="shared" si="70"/>
        <v>2</v>
      </c>
      <c r="Z860" s="22">
        <f t="shared" si="71"/>
        <v>2</v>
      </c>
      <c r="AA860" s="22">
        <f t="shared" si="72"/>
        <v>2021</v>
      </c>
      <c r="AB860" s="22">
        <f t="shared" si="73"/>
        <v>2021</v>
      </c>
      <c r="AC860" s="22">
        <f t="shared" si="74"/>
        <v>2021</v>
      </c>
      <c r="AD860" s="25" t="e">
        <f>AND(ROUND(O860,2)=O860,ROUND(P860,2)=P860,OR(AND(O860&lt;&gt;0,L860="п"),AND(P860&lt;&gt;0,L860="ф")),ЕФОРМУЛА(X860),ЕФОРМУЛА(Y860),ЕФОРМУЛА(Z860),ЕФОРМУЛА(AA860),ЕФОРМУЛА(AB860),ЕФОРМУЛА(AC860),NOT(ЕФОРМУЛА(O860)),NOT(ЕФОРМУЛА(P860)),M860&lt;&gt;0,N860&lt;&gt;0,OR(YEAR(M860=#REF!),YEAR(M860=#REF!),YEAR(M860=#REF!)),OR(YEAR(N860=#REF!),YEAR(N860=#REF!),YEAR(N860=#REF!)),OR(AND(A860="20. Выдача займов по договору № 1 (в кэш-пул ПАО «Газпром»)",H860="КЭШ-ПУЛ"),AND(A860&lt;&gt;"20. Выдача займов по договору № 1 (в кэш-пул ПАО «Газпром»)",H860&lt;&gt;"КЭШ-ПУЛ")))</f>
        <v>#REF!</v>
      </c>
    </row>
    <row r="861" spans="1:30" ht="15" customHeight="1" x14ac:dyDescent="0.2">
      <c r="A861" s="8" t="s">
        <v>45</v>
      </c>
      <c r="B861" s="8"/>
      <c r="C861" s="2" t="s">
        <v>28</v>
      </c>
      <c r="D861" s="6" t="s">
        <v>0</v>
      </c>
      <c r="E861" s="7" t="s">
        <v>2</v>
      </c>
      <c r="F861" s="8"/>
      <c r="G861" s="8"/>
      <c r="H861" s="8"/>
      <c r="I861" s="8"/>
      <c r="J861" s="8"/>
      <c r="K861" s="8"/>
      <c r="L861" s="8" t="s">
        <v>27</v>
      </c>
      <c r="M861" s="9">
        <v>44228</v>
      </c>
      <c r="N861" s="9">
        <v>44228</v>
      </c>
      <c r="O861" s="19"/>
      <c r="P861" s="20">
        <v>1312180.5</v>
      </c>
      <c r="Q861" s="12"/>
      <c r="R861" s="12"/>
      <c r="S861" s="12"/>
      <c r="T861" s="12"/>
      <c r="U861" s="12"/>
      <c r="X861" s="22" t="e">
        <f>IF(B861="",VLOOKUP(A861,#REF!,2,FALSE),B861)</f>
        <v>#REF!</v>
      </c>
      <c r="Y861" s="22">
        <f t="shared" si="70"/>
        <v>2</v>
      </c>
      <c r="Z861" s="22">
        <f t="shared" si="71"/>
        <v>2</v>
      </c>
      <c r="AA861" s="22">
        <f t="shared" si="72"/>
        <v>2021</v>
      </c>
      <c r="AB861" s="22">
        <f t="shared" si="73"/>
        <v>2021</v>
      </c>
      <c r="AC861" s="22">
        <f t="shared" si="74"/>
        <v>2021</v>
      </c>
      <c r="AD861" s="25" t="e">
        <f>AND(ROUND(O861,2)=O861,ROUND(P861,2)=P861,OR(AND(O861&lt;&gt;0,L861="п"),AND(P861&lt;&gt;0,L861="ф")),ЕФОРМУЛА(X861),ЕФОРМУЛА(Y861),ЕФОРМУЛА(Z861),ЕФОРМУЛА(AA861),ЕФОРМУЛА(AB861),ЕФОРМУЛА(AC861),NOT(ЕФОРМУЛА(O861)),NOT(ЕФОРМУЛА(P861)),M861&lt;&gt;0,N861&lt;&gt;0,OR(YEAR(M861=#REF!),YEAR(M861=#REF!),YEAR(M861=#REF!)),OR(YEAR(N861=#REF!),YEAR(N861=#REF!),YEAR(N861=#REF!)),OR(AND(A861="20. Выдача займов по договору № 1 (в кэш-пул ПАО «Газпром»)",H861="КЭШ-ПУЛ"),AND(A861&lt;&gt;"20. Выдача займов по договору № 1 (в кэш-пул ПАО «Газпром»)",H861&lt;&gt;"КЭШ-ПУЛ")))</f>
        <v>#REF!</v>
      </c>
    </row>
    <row r="862" spans="1:30" ht="15" customHeight="1" x14ac:dyDescent="0.2">
      <c r="A862" s="8" t="s">
        <v>8</v>
      </c>
      <c r="B862" s="8"/>
      <c r="C862" s="2" t="s">
        <v>28</v>
      </c>
      <c r="D862" s="6" t="s">
        <v>0</v>
      </c>
      <c r="E862" s="7" t="s">
        <v>2</v>
      </c>
      <c r="F862" s="8"/>
      <c r="G862" s="8"/>
      <c r="H862" s="8"/>
      <c r="I862" s="8"/>
      <c r="J862" s="8"/>
      <c r="K862" s="8"/>
      <c r="L862" s="8" t="s">
        <v>27</v>
      </c>
      <c r="M862" s="9">
        <v>44228</v>
      </c>
      <c r="N862" s="9">
        <v>44228</v>
      </c>
      <c r="O862" s="19"/>
      <c r="P862" s="20">
        <v>1356183.63</v>
      </c>
      <c r="Q862" s="12"/>
      <c r="R862" s="12"/>
      <c r="S862" s="12"/>
      <c r="T862" s="12"/>
      <c r="U862" s="12"/>
      <c r="X862" s="22" t="e">
        <f>IF(B862="",VLOOKUP(A862,#REF!,2,FALSE),B862)</f>
        <v>#REF!</v>
      </c>
      <c r="Y862" s="22">
        <f t="shared" si="70"/>
        <v>2</v>
      </c>
      <c r="Z862" s="22">
        <f t="shared" si="71"/>
        <v>2</v>
      </c>
      <c r="AA862" s="22">
        <f t="shared" si="72"/>
        <v>2021</v>
      </c>
      <c r="AB862" s="22">
        <f t="shared" si="73"/>
        <v>2021</v>
      </c>
      <c r="AC862" s="22">
        <f t="shared" si="74"/>
        <v>2021</v>
      </c>
      <c r="AD862" s="25" t="e">
        <f>AND(ROUND(O862,2)=O862,ROUND(P862,2)=P862,OR(AND(O862&lt;&gt;0,L862="п"),AND(P862&lt;&gt;0,L862="ф")),ЕФОРМУЛА(X862),ЕФОРМУЛА(Y862),ЕФОРМУЛА(Z862),ЕФОРМУЛА(AA862),ЕФОРМУЛА(AB862),ЕФОРМУЛА(AC862),NOT(ЕФОРМУЛА(O862)),NOT(ЕФОРМУЛА(P862)),M862&lt;&gt;0,N862&lt;&gt;0,OR(YEAR(M862=#REF!),YEAR(M862=#REF!),YEAR(M862=#REF!)),OR(YEAR(N862=#REF!),YEAR(N862=#REF!),YEAR(N862=#REF!)),OR(AND(A862="20. Выдача займов по договору № 1 (в кэш-пул ПАО «Газпром»)",H862="КЭШ-ПУЛ"),AND(A862&lt;&gt;"20. Выдача займов по договору № 1 (в кэш-пул ПАО «Газпром»)",H862&lt;&gt;"КЭШ-ПУЛ")))</f>
        <v>#REF!</v>
      </c>
    </row>
    <row r="863" spans="1:30" ht="15" customHeight="1" x14ac:dyDescent="0.2">
      <c r="A863" s="8" t="s">
        <v>96</v>
      </c>
      <c r="B863" s="8"/>
      <c r="C863" s="2" t="s">
        <v>28</v>
      </c>
      <c r="D863" s="6" t="s">
        <v>0</v>
      </c>
      <c r="E863" s="7" t="s">
        <v>2</v>
      </c>
      <c r="F863" s="8"/>
      <c r="G863" s="8"/>
      <c r="H863" s="8"/>
      <c r="I863" s="8"/>
      <c r="J863" s="8"/>
      <c r="K863" s="8"/>
      <c r="L863" s="8" t="s">
        <v>27</v>
      </c>
      <c r="M863" s="9">
        <v>44228</v>
      </c>
      <c r="N863" s="9">
        <v>44228</v>
      </c>
      <c r="O863" s="19"/>
      <c r="P863" s="20">
        <v>136794529.62</v>
      </c>
      <c r="Q863" s="12"/>
      <c r="R863" s="12"/>
      <c r="S863" s="12"/>
      <c r="T863" s="12"/>
      <c r="U863" s="12"/>
      <c r="X863" s="22" t="e">
        <f>IF(B863="",VLOOKUP(A863,#REF!,2,FALSE),B863)</f>
        <v>#REF!</v>
      </c>
      <c r="Y863" s="22">
        <f t="shared" si="70"/>
        <v>2</v>
      </c>
      <c r="Z863" s="22">
        <f t="shared" si="71"/>
        <v>2</v>
      </c>
      <c r="AA863" s="22">
        <f t="shared" si="72"/>
        <v>2021</v>
      </c>
      <c r="AB863" s="22">
        <f t="shared" si="73"/>
        <v>2021</v>
      </c>
      <c r="AC863" s="22">
        <f t="shared" si="74"/>
        <v>2021</v>
      </c>
      <c r="AD863" s="25" t="e">
        <f>AND(ROUND(O863,2)=O863,ROUND(P863,2)=P863,OR(AND(O863&lt;&gt;0,L863="п"),AND(P863&lt;&gt;0,L863="ф")),ЕФОРМУЛА(X863),ЕФОРМУЛА(Y863),ЕФОРМУЛА(Z863),ЕФОРМУЛА(AA863),ЕФОРМУЛА(AB863),ЕФОРМУЛА(AC863),NOT(ЕФОРМУЛА(O863)),NOT(ЕФОРМУЛА(P863)),M863&lt;&gt;0,N863&lt;&gt;0,OR(YEAR(M863=#REF!),YEAR(M863=#REF!),YEAR(M863=#REF!)),OR(YEAR(N863=#REF!),YEAR(N863=#REF!),YEAR(N863=#REF!)),OR(AND(A863="20. Выдача займов по договору № 1 (в кэш-пул ПАО «Газпром»)",H863="КЭШ-ПУЛ"),AND(A863&lt;&gt;"20. Выдача займов по договору № 1 (в кэш-пул ПАО «Газпром»)",H863&lt;&gt;"КЭШ-ПУЛ")))</f>
        <v>#REF!</v>
      </c>
    </row>
    <row r="864" spans="1:30" ht="17.25" customHeight="1" x14ac:dyDescent="0.2">
      <c r="A864" s="8" t="s">
        <v>47</v>
      </c>
      <c r="B864" s="8"/>
      <c r="C864" s="2" t="s">
        <v>28</v>
      </c>
      <c r="D864" s="6" t="s">
        <v>0</v>
      </c>
      <c r="E864" s="7" t="s">
        <v>2</v>
      </c>
      <c r="F864" s="8"/>
      <c r="G864" s="8"/>
      <c r="H864" s="8"/>
      <c r="I864" s="8"/>
      <c r="J864" s="8"/>
      <c r="K864" s="8"/>
      <c r="L864" s="8" t="s">
        <v>27</v>
      </c>
      <c r="M864" s="9">
        <v>44228</v>
      </c>
      <c r="N864" s="9">
        <v>44228</v>
      </c>
      <c r="O864" s="19"/>
      <c r="P864" s="20">
        <v>27568996.899999999</v>
      </c>
      <c r="Q864" s="12"/>
      <c r="R864" s="12"/>
      <c r="S864" s="12"/>
      <c r="T864" s="12"/>
      <c r="U864" s="12"/>
      <c r="X864" s="22" t="e">
        <f>IF(B864="",VLOOKUP(A864,#REF!,2,FALSE),B864)</f>
        <v>#REF!</v>
      </c>
      <c r="Y864" s="22">
        <f t="shared" si="70"/>
        <v>2</v>
      </c>
      <c r="Z864" s="22">
        <f t="shared" si="71"/>
        <v>2</v>
      </c>
      <c r="AA864" s="22">
        <f t="shared" si="72"/>
        <v>2021</v>
      </c>
      <c r="AB864" s="22">
        <f t="shared" si="73"/>
        <v>2021</v>
      </c>
      <c r="AC864" s="22">
        <f t="shared" si="74"/>
        <v>2021</v>
      </c>
      <c r="AD864" s="25" t="e">
        <f>AND(ROUND(O864,2)=O864,ROUND(P864,2)=P864,OR(AND(O864&lt;&gt;0,L864="п"),AND(P864&lt;&gt;0,L864="ф")),ЕФОРМУЛА(X864),ЕФОРМУЛА(Y864),ЕФОРМУЛА(Z864),ЕФОРМУЛА(AA864),ЕФОРМУЛА(AB864),ЕФОРМУЛА(AC864),NOT(ЕФОРМУЛА(O864)),NOT(ЕФОРМУЛА(P864)),M864&lt;&gt;0,N864&lt;&gt;0,OR(YEAR(M864=#REF!),YEAR(M864=#REF!),YEAR(M864=#REF!)),OR(YEAR(N864=#REF!),YEAR(N864=#REF!),YEAR(N864=#REF!)),OR(AND(A864="20. Выдача займов по договору № 1 (в кэш-пул ПАО «Газпром»)",H864="КЭШ-ПУЛ"),AND(A864&lt;&gt;"20. Выдача займов по договору № 1 (в кэш-пул ПАО «Газпром»)",H864&lt;&gt;"КЭШ-ПУЛ")))</f>
        <v>#REF!</v>
      </c>
    </row>
    <row r="865" spans="1:30" ht="15" customHeight="1" x14ac:dyDescent="0.2">
      <c r="A865" s="8" t="s">
        <v>48</v>
      </c>
      <c r="B865" s="8"/>
      <c r="C865" s="2" t="s">
        <v>28</v>
      </c>
      <c r="D865" s="6" t="s">
        <v>0</v>
      </c>
      <c r="E865" s="7" t="s">
        <v>2</v>
      </c>
      <c r="F865" s="8"/>
      <c r="G865" s="8"/>
      <c r="H865" s="8"/>
      <c r="I865" s="8"/>
      <c r="J865" s="8"/>
      <c r="K865" s="8"/>
      <c r="L865" s="8" t="s">
        <v>27</v>
      </c>
      <c r="M865" s="9">
        <v>44228</v>
      </c>
      <c r="N865" s="9">
        <v>44228</v>
      </c>
      <c r="O865" s="19"/>
      <c r="P865" s="20">
        <v>1088030.8799999999</v>
      </c>
      <c r="Q865" s="12"/>
      <c r="R865" s="12"/>
      <c r="S865" s="12"/>
      <c r="T865" s="12"/>
      <c r="U865" s="12"/>
      <c r="X865" s="22" t="e">
        <f>IF(B865="",VLOOKUP(A865,#REF!,2,FALSE),B865)</f>
        <v>#REF!</v>
      </c>
      <c r="Y865" s="22">
        <f t="shared" si="70"/>
        <v>2</v>
      </c>
      <c r="Z865" s="22">
        <f t="shared" si="71"/>
        <v>2</v>
      </c>
      <c r="AA865" s="22">
        <f t="shared" si="72"/>
        <v>2021</v>
      </c>
      <c r="AB865" s="22">
        <f t="shared" si="73"/>
        <v>2021</v>
      </c>
      <c r="AC865" s="22">
        <f t="shared" si="74"/>
        <v>2021</v>
      </c>
      <c r="AD865" s="25" t="e">
        <f>AND(ROUND(O865,2)=O865,ROUND(P865,2)=P865,OR(AND(O865&lt;&gt;0,L865="п"),AND(P865&lt;&gt;0,L865="ф")),ЕФОРМУЛА(X865),ЕФОРМУЛА(Y865),ЕФОРМУЛА(Z865),ЕФОРМУЛА(AA865),ЕФОРМУЛА(AB865),ЕФОРМУЛА(AC865),NOT(ЕФОРМУЛА(O865)),NOT(ЕФОРМУЛА(P865)),M865&lt;&gt;0,N865&lt;&gt;0,OR(YEAR(M865=#REF!),YEAR(M865=#REF!),YEAR(M865=#REF!)),OR(YEAR(N865=#REF!),YEAR(N865=#REF!),YEAR(N865=#REF!)),OR(AND(A865="20. Выдача займов по договору № 1 (в кэш-пул ПАО «Газпром»)",H865="КЭШ-ПУЛ"),AND(A865&lt;&gt;"20. Выдача займов по договору № 1 (в кэш-пул ПАО «Газпром»)",H865&lt;&gt;"КЭШ-ПУЛ")))</f>
        <v>#REF!</v>
      </c>
    </row>
    <row r="866" spans="1:30" ht="15" customHeight="1" x14ac:dyDescent="0.2">
      <c r="A866" s="8" t="s">
        <v>49</v>
      </c>
      <c r="B866" s="8"/>
      <c r="C866" s="2" t="s">
        <v>28</v>
      </c>
      <c r="D866" s="6" t="s">
        <v>0</v>
      </c>
      <c r="E866" s="7" t="s">
        <v>2</v>
      </c>
      <c r="F866" s="8"/>
      <c r="G866" s="8"/>
      <c r="H866" s="8"/>
      <c r="I866" s="8"/>
      <c r="J866" s="8"/>
      <c r="K866" s="8"/>
      <c r="L866" s="8" t="s">
        <v>27</v>
      </c>
      <c r="M866" s="9">
        <v>44228</v>
      </c>
      <c r="N866" s="9">
        <v>44228</v>
      </c>
      <c r="O866" s="19"/>
      <c r="P866" s="20">
        <v>5430</v>
      </c>
      <c r="Q866" s="12"/>
      <c r="R866" s="12"/>
      <c r="S866" s="12"/>
      <c r="T866" s="12"/>
      <c r="U866" s="12"/>
      <c r="X866" s="22" t="e">
        <f>IF(B866="",VLOOKUP(A866,#REF!,2,FALSE),B866)</f>
        <v>#REF!</v>
      </c>
      <c r="Y866" s="22">
        <f t="shared" si="70"/>
        <v>2</v>
      </c>
      <c r="Z866" s="22">
        <f t="shared" si="71"/>
        <v>2</v>
      </c>
      <c r="AA866" s="22">
        <f t="shared" si="72"/>
        <v>2021</v>
      </c>
      <c r="AB866" s="22">
        <f t="shared" si="73"/>
        <v>2021</v>
      </c>
      <c r="AC866" s="22">
        <f t="shared" si="74"/>
        <v>2021</v>
      </c>
      <c r="AD866" s="25" t="e">
        <f>AND(ROUND(O866,2)=O866,ROUND(P866,2)=P866,OR(AND(O866&lt;&gt;0,L866="п"),AND(P866&lt;&gt;0,L866="ф")),ЕФОРМУЛА(X866),ЕФОРМУЛА(Y866),ЕФОРМУЛА(Z866),ЕФОРМУЛА(AA866),ЕФОРМУЛА(AB866),ЕФОРМУЛА(AC866),NOT(ЕФОРМУЛА(O866)),NOT(ЕФОРМУЛА(P866)),M866&lt;&gt;0,N866&lt;&gt;0,OR(YEAR(M866=#REF!),YEAR(M866=#REF!),YEAR(M866=#REF!)),OR(YEAR(N866=#REF!),YEAR(N866=#REF!),YEAR(N866=#REF!)),OR(AND(A866="20. Выдача займов по договору № 1 (в кэш-пул ПАО «Газпром»)",H866="КЭШ-ПУЛ"),AND(A866&lt;&gt;"20. Выдача займов по договору № 1 (в кэш-пул ПАО «Газпром»)",H866&lt;&gt;"КЭШ-ПУЛ")))</f>
        <v>#REF!</v>
      </c>
    </row>
    <row r="867" spans="1:30" ht="25.5" customHeight="1" x14ac:dyDescent="0.2">
      <c r="A867" s="8" t="s">
        <v>51</v>
      </c>
      <c r="B867" s="8"/>
      <c r="C867" s="2" t="s">
        <v>28</v>
      </c>
      <c r="D867" s="6" t="s">
        <v>0</v>
      </c>
      <c r="E867" s="7" t="s">
        <v>2</v>
      </c>
      <c r="F867" s="8"/>
      <c r="G867" s="8"/>
      <c r="H867" s="8"/>
      <c r="I867" s="8"/>
      <c r="J867" s="8"/>
      <c r="K867" s="8"/>
      <c r="L867" s="8" t="s">
        <v>27</v>
      </c>
      <c r="M867" s="9">
        <v>44228</v>
      </c>
      <c r="N867" s="9">
        <v>44228</v>
      </c>
      <c r="O867" s="19"/>
      <c r="P867" s="20">
        <v>38000</v>
      </c>
      <c r="Q867" s="12"/>
      <c r="R867" s="12"/>
      <c r="S867" s="12"/>
      <c r="T867" s="12"/>
      <c r="U867" s="12"/>
      <c r="X867" s="22" t="e">
        <f>IF(B867="",VLOOKUP(A867,#REF!,2,FALSE),B867)</f>
        <v>#REF!</v>
      </c>
      <c r="Y867" s="22">
        <f t="shared" si="70"/>
        <v>2</v>
      </c>
      <c r="Z867" s="22">
        <f t="shared" si="71"/>
        <v>2</v>
      </c>
      <c r="AA867" s="22">
        <f t="shared" si="72"/>
        <v>2021</v>
      </c>
      <c r="AB867" s="22">
        <f t="shared" si="73"/>
        <v>2021</v>
      </c>
      <c r="AC867" s="22">
        <f t="shared" si="74"/>
        <v>2021</v>
      </c>
      <c r="AD867" s="25" t="e">
        <f>AND(ROUND(O867,2)=O867,ROUND(P867,2)=P867,OR(AND(O867&lt;&gt;0,L867="п"),AND(P867&lt;&gt;0,L867="ф")),ЕФОРМУЛА(X867),ЕФОРМУЛА(Y867),ЕФОРМУЛА(Z867),ЕФОРМУЛА(AA867),ЕФОРМУЛА(AB867),ЕФОРМУЛА(AC867),NOT(ЕФОРМУЛА(O867)),NOT(ЕФОРМУЛА(P867)),M867&lt;&gt;0,N867&lt;&gt;0,OR(YEAR(M867=#REF!),YEAR(M867=#REF!),YEAR(M867=#REF!)),OR(YEAR(N867=#REF!),YEAR(N867=#REF!),YEAR(N867=#REF!)),OR(AND(A867="20. Выдача займов по договору № 1 (в кэш-пул ПАО «Газпром»)",H867="КЭШ-ПУЛ"),AND(A867&lt;&gt;"20. Выдача займов по договору № 1 (в кэш-пул ПАО «Газпром»)",H867&lt;&gt;"КЭШ-ПУЛ")))</f>
        <v>#REF!</v>
      </c>
    </row>
    <row r="868" spans="1:30" ht="15" customHeight="1" x14ac:dyDescent="0.2">
      <c r="A868" s="8" t="s">
        <v>52</v>
      </c>
      <c r="B868" s="8"/>
      <c r="C868" s="2" t="s">
        <v>28</v>
      </c>
      <c r="D868" s="6" t="s">
        <v>0</v>
      </c>
      <c r="E868" s="7" t="s">
        <v>2</v>
      </c>
      <c r="F868" s="8"/>
      <c r="G868" s="8"/>
      <c r="H868" s="8"/>
      <c r="I868" s="8"/>
      <c r="J868" s="8"/>
      <c r="K868" s="8"/>
      <c r="L868" s="8" t="s">
        <v>27</v>
      </c>
      <c r="M868" s="9">
        <v>44228</v>
      </c>
      <c r="N868" s="9">
        <v>44228</v>
      </c>
      <c r="O868" s="19"/>
      <c r="P868" s="20">
        <v>10959802.060000001</v>
      </c>
      <c r="Q868" s="12"/>
      <c r="R868" s="12"/>
      <c r="S868" s="12"/>
      <c r="T868" s="12"/>
      <c r="U868" s="12"/>
      <c r="X868" s="22" t="e">
        <f>IF(B868="",VLOOKUP(A868,#REF!,2,FALSE),B868)</f>
        <v>#REF!</v>
      </c>
      <c r="Y868" s="22">
        <f t="shared" si="70"/>
        <v>2</v>
      </c>
      <c r="Z868" s="22">
        <f t="shared" si="71"/>
        <v>2</v>
      </c>
      <c r="AA868" s="22">
        <f t="shared" si="72"/>
        <v>2021</v>
      </c>
      <c r="AB868" s="22">
        <f t="shared" si="73"/>
        <v>2021</v>
      </c>
      <c r="AC868" s="22">
        <f t="shared" si="74"/>
        <v>2021</v>
      </c>
      <c r="AD868" s="25" t="e">
        <f>AND(ROUND(O868,2)=O868,ROUND(P868,2)=P868,OR(AND(O868&lt;&gt;0,L868="п"),AND(P868&lt;&gt;0,L868="ф")),ЕФОРМУЛА(X868),ЕФОРМУЛА(Y868),ЕФОРМУЛА(Z868),ЕФОРМУЛА(AA868),ЕФОРМУЛА(AB868),ЕФОРМУЛА(AC868),NOT(ЕФОРМУЛА(O868)),NOT(ЕФОРМУЛА(P868)),M868&lt;&gt;0,N868&lt;&gt;0,OR(YEAR(M868=#REF!),YEAR(M868=#REF!),YEAR(M868=#REF!)),OR(YEAR(N868=#REF!),YEAR(N868=#REF!),YEAR(N868=#REF!)),OR(AND(A868="20. Выдача займов по договору № 1 (в кэш-пул ПАО «Газпром»)",H868="КЭШ-ПУЛ"),AND(A868&lt;&gt;"20. Выдача займов по договору № 1 (в кэш-пул ПАО «Газпром»)",H868&lt;&gt;"КЭШ-ПУЛ")))</f>
        <v>#REF!</v>
      </c>
    </row>
    <row r="869" spans="1:30" ht="15" customHeight="1" x14ac:dyDescent="0.2">
      <c r="A869" s="8" t="s">
        <v>11</v>
      </c>
      <c r="B869" s="8"/>
      <c r="C869" s="2" t="s">
        <v>28</v>
      </c>
      <c r="D869" s="6" t="s">
        <v>0</v>
      </c>
      <c r="E869" s="7" t="s">
        <v>2</v>
      </c>
      <c r="F869" s="8"/>
      <c r="G869" s="8"/>
      <c r="H869" s="8"/>
      <c r="I869" s="8"/>
      <c r="J869" s="8"/>
      <c r="K869" s="8"/>
      <c r="L869" s="8" t="s">
        <v>27</v>
      </c>
      <c r="M869" s="9">
        <v>44228</v>
      </c>
      <c r="N869" s="9">
        <v>44228</v>
      </c>
      <c r="O869" s="19"/>
      <c r="P869" s="20">
        <v>79421294.079999998</v>
      </c>
      <c r="Q869" s="12"/>
      <c r="R869" s="12"/>
      <c r="S869" s="12"/>
      <c r="T869" s="12"/>
      <c r="U869" s="12"/>
      <c r="X869" s="22" t="e">
        <f>IF(B869="",VLOOKUP(A869,#REF!,2,FALSE),B869)</f>
        <v>#REF!</v>
      </c>
      <c r="Y869" s="22">
        <f t="shared" si="70"/>
        <v>2</v>
      </c>
      <c r="Z869" s="22">
        <f t="shared" si="71"/>
        <v>2</v>
      </c>
      <c r="AA869" s="22">
        <f t="shared" si="72"/>
        <v>2021</v>
      </c>
      <c r="AB869" s="22">
        <f t="shared" si="73"/>
        <v>2021</v>
      </c>
      <c r="AC869" s="22">
        <f t="shared" si="74"/>
        <v>2021</v>
      </c>
      <c r="AD869" s="25" t="e">
        <f>AND(ROUND(O869,2)=O869,ROUND(P869,2)=P869,OR(AND(O869&lt;&gt;0,L869="п"),AND(P869&lt;&gt;0,L869="ф")),ЕФОРМУЛА(X869),ЕФОРМУЛА(Y869),ЕФОРМУЛА(Z869),ЕФОРМУЛА(AA869),ЕФОРМУЛА(AB869),ЕФОРМУЛА(AC869),NOT(ЕФОРМУЛА(O869)),NOT(ЕФОРМУЛА(P869)),M869&lt;&gt;0,N869&lt;&gt;0,OR(YEAR(M869=#REF!),YEAR(M869=#REF!),YEAR(M869=#REF!)),OR(YEAR(N869=#REF!),YEAR(N869=#REF!),YEAR(N869=#REF!)),OR(AND(A869="20. Выдача займов по договору № 1 (в кэш-пул ПАО «Газпром»)",H869="КЭШ-ПУЛ"),AND(A869&lt;&gt;"20. Выдача займов по договору № 1 (в кэш-пул ПАО «Газпром»)",H869&lt;&gt;"КЭШ-ПУЛ")))</f>
        <v>#REF!</v>
      </c>
    </row>
    <row r="870" spans="1:30" ht="15" customHeight="1" x14ac:dyDescent="0.2">
      <c r="A870" s="8" t="s">
        <v>54</v>
      </c>
      <c r="B870" s="8"/>
      <c r="C870" s="2" t="s">
        <v>28</v>
      </c>
      <c r="D870" s="6" t="s">
        <v>0</v>
      </c>
      <c r="E870" s="7" t="s">
        <v>2</v>
      </c>
      <c r="F870" s="8"/>
      <c r="G870" s="8"/>
      <c r="H870" s="8"/>
      <c r="I870" s="8"/>
      <c r="J870" s="8"/>
      <c r="K870" s="8"/>
      <c r="L870" s="8" t="s">
        <v>27</v>
      </c>
      <c r="M870" s="9">
        <v>44228</v>
      </c>
      <c r="N870" s="9">
        <v>44228</v>
      </c>
      <c r="O870" s="19"/>
      <c r="P870" s="20">
        <v>72349474.010000005</v>
      </c>
      <c r="Q870" s="12"/>
      <c r="R870" s="12"/>
      <c r="S870" s="12"/>
      <c r="T870" s="12"/>
      <c r="U870" s="12"/>
      <c r="X870" s="22" t="e">
        <f>IF(B870="",VLOOKUP(A870,#REF!,2,FALSE),B870)</f>
        <v>#REF!</v>
      </c>
      <c r="Y870" s="22">
        <f t="shared" si="70"/>
        <v>2</v>
      </c>
      <c r="Z870" s="22">
        <f t="shared" si="71"/>
        <v>2</v>
      </c>
      <c r="AA870" s="22">
        <f t="shared" si="72"/>
        <v>2021</v>
      </c>
      <c r="AB870" s="22">
        <f t="shared" si="73"/>
        <v>2021</v>
      </c>
      <c r="AC870" s="22">
        <f t="shared" si="74"/>
        <v>2021</v>
      </c>
      <c r="AD870" s="25" t="e">
        <f>AND(ROUND(O870,2)=O870,ROUND(P870,2)=P870,OR(AND(O870&lt;&gt;0,L870="п"),AND(P870&lt;&gt;0,L870="ф")),ЕФОРМУЛА(X870),ЕФОРМУЛА(Y870),ЕФОРМУЛА(Z870),ЕФОРМУЛА(AA870),ЕФОРМУЛА(AB870),ЕФОРМУЛА(AC870),NOT(ЕФОРМУЛА(O870)),NOT(ЕФОРМУЛА(P870)),M870&lt;&gt;0,N870&lt;&gt;0,OR(YEAR(M870=#REF!),YEAR(M870=#REF!),YEAR(M870=#REF!)),OR(YEAR(N870=#REF!),YEAR(N870=#REF!),YEAR(N870=#REF!)),OR(AND(A870="20. Выдача займов по договору № 1 (в кэш-пул ПАО «Газпром»)",H870="КЭШ-ПУЛ"),AND(A870&lt;&gt;"20. Выдача займов по договору № 1 (в кэш-пул ПАО «Газпром»)",H870&lt;&gt;"КЭШ-ПУЛ")))</f>
        <v>#REF!</v>
      </c>
    </row>
    <row r="871" spans="1:30" ht="15" customHeight="1" x14ac:dyDescent="0.2">
      <c r="A871" s="8" t="s">
        <v>55</v>
      </c>
      <c r="B871" s="8"/>
      <c r="C871" s="2" t="s">
        <v>28</v>
      </c>
      <c r="D871" s="6" t="s">
        <v>0</v>
      </c>
      <c r="E871" s="7" t="s">
        <v>2</v>
      </c>
      <c r="F871" s="8"/>
      <c r="G871" s="8"/>
      <c r="H871" s="8"/>
      <c r="I871" s="8"/>
      <c r="J871" s="8"/>
      <c r="K871" s="8"/>
      <c r="L871" s="8" t="s">
        <v>27</v>
      </c>
      <c r="M871" s="9">
        <v>44228</v>
      </c>
      <c r="N871" s="9">
        <v>44228</v>
      </c>
      <c r="O871" s="19"/>
      <c r="P871" s="20">
        <v>2799618.21</v>
      </c>
      <c r="Q871" s="12"/>
      <c r="R871" s="12"/>
      <c r="S871" s="12"/>
      <c r="T871" s="12"/>
      <c r="U871" s="12"/>
      <c r="X871" s="22" t="e">
        <f>IF(B871="",VLOOKUP(A871,#REF!,2,FALSE),B871)</f>
        <v>#REF!</v>
      </c>
      <c r="Y871" s="22">
        <f t="shared" si="70"/>
        <v>2</v>
      </c>
      <c r="Z871" s="22">
        <f t="shared" si="71"/>
        <v>2</v>
      </c>
      <c r="AA871" s="22">
        <f t="shared" si="72"/>
        <v>2021</v>
      </c>
      <c r="AB871" s="22">
        <f t="shared" si="73"/>
        <v>2021</v>
      </c>
      <c r="AC871" s="22">
        <f t="shared" si="74"/>
        <v>2021</v>
      </c>
      <c r="AD871" s="25" t="e">
        <f>AND(ROUND(O871,2)=O871,ROUND(P871,2)=P871,OR(AND(O871&lt;&gt;0,L871="п"),AND(P871&lt;&gt;0,L871="ф")),ЕФОРМУЛА(X871),ЕФОРМУЛА(Y871),ЕФОРМУЛА(Z871),ЕФОРМУЛА(AA871),ЕФОРМУЛА(AB871),ЕФОРМУЛА(AC871),NOT(ЕФОРМУЛА(O871)),NOT(ЕФОРМУЛА(P871)),M871&lt;&gt;0,N871&lt;&gt;0,OR(YEAR(M871=#REF!),YEAR(M871=#REF!),YEAR(M871=#REF!)),OR(YEAR(N871=#REF!),YEAR(N871=#REF!),YEAR(N871=#REF!)),OR(AND(A871="20. Выдача займов по договору № 1 (в кэш-пул ПАО «Газпром»)",H871="КЭШ-ПУЛ"),AND(A871&lt;&gt;"20. Выдача займов по договору № 1 (в кэш-пул ПАО «Газпром»)",H871&lt;&gt;"КЭШ-ПУЛ")))</f>
        <v>#REF!</v>
      </c>
    </row>
    <row r="872" spans="1:30" ht="33" customHeight="1" x14ac:dyDescent="0.2">
      <c r="A872" s="8" t="s">
        <v>16</v>
      </c>
      <c r="B872" s="8"/>
      <c r="C872" s="2" t="s">
        <v>19</v>
      </c>
      <c r="D872" s="6" t="s">
        <v>0</v>
      </c>
      <c r="E872" s="7" t="s">
        <v>2</v>
      </c>
      <c r="F872" s="8"/>
      <c r="G872" s="8"/>
      <c r="H872" s="8" t="s">
        <v>120</v>
      </c>
      <c r="I872" s="8"/>
      <c r="J872" s="8"/>
      <c r="K872" s="8"/>
      <c r="L872" s="8" t="s">
        <v>26</v>
      </c>
      <c r="M872" s="9">
        <v>44166</v>
      </c>
      <c r="N872" s="9">
        <v>44166</v>
      </c>
      <c r="O872" s="20">
        <v>-23194773.989999998</v>
      </c>
      <c r="P872" s="20"/>
      <c r="Q872" s="11"/>
      <c r="R872" s="11"/>
      <c r="S872" s="11"/>
      <c r="T872" s="11"/>
      <c r="U872" s="11"/>
      <c r="X872" s="22" t="e">
        <f>IF(B872="",VLOOKUP(A872,#REF!,2,FALSE),B872)</f>
        <v>#REF!</v>
      </c>
      <c r="Y872" s="22">
        <f t="shared" si="70"/>
        <v>12</v>
      </c>
      <c r="Z872" s="22">
        <f t="shared" si="71"/>
        <v>12</v>
      </c>
      <c r="AA872" s="22">
        <f t="shared" si="72"/>
        <v>2020</v>
      </c>
      <c r="AB872" s="22">
        <f t="shared" si="73"/>
        <v>2020</v>
      </c>
      <c r="AC872" s="22">
        <f t="shared" si="74"/>
        <v>2020</v>
      </c>
      <c r="AD872" s="25" t="e">
        <f>AND(ROUND(O872,2)=O872,ROUND(P872,2)=P872,OR(AND(O872&lt;&gt;0,L872="п"),AND(P872&lt;&gt;0,L872="ф")),ЕФОРМУЛА(X872),ЕФОРМУЛА(Y872),ЕФОРМУЛА(Z872),ЕФОРМУЛА(AA872),ЕФОРМУЛА(AB872),ЕФОРМУЛА(AC872),NOT(ЕФОРМУЛА(O872)),NOT(ЕФОРМУЛА(P872)),M872&lt;&gt;0,N872&lt;&gt;0,OR(YEAR(M872=#REF!),YEAR(M872=#REF!),YEAR(M872=#REF!)),OR(YEAR(N872=#REF!),YEAR(N872=#REF!),YEAR(N872=#REF!)),OR(AND(A872="20. Выдача займов по договору № 1 (в кэш-пул ПАО «Газпром»)",H872="КЭШ-ПУЛ"),AND(A872&lt;&gt;"20. Выдача займов по договору № 1 (в кэш-пул ПАО «Газпром»)",H872&lt;&gt;"КЭШ-ПУЛ")))</f>
        <v>#REF!</v>
      </c>
    </row>
    <row r="873" spans="1:30" ht="15" customHeight="1" x14ac:dyDescent="0.2">
      <c r="A873" s="8" t="s">
        <v>64</v>
      </c>
      <c r="B873" s="8"/>
      <c r="C873" s="2" t="s">
        <v>28</v>
      </c>
      <c r="D873" s="6" t="s">
        <v>0</v>
      </c>
      <c r="E873" s="7" t="s">
        <v>1</v>
      </c>
      <c r="F873" s="8"/>
      <c r="G873" s="8"/>
      <c r="H873" s="8"/>
      <c r="I873" s="8"/>
      <c r="J873" s="8"/>
      <c r="K873" s="8"/>
      <c r="L873" s="8" t="s">
        <v>27</v>
      </c>
      <c r="M873" s="9">
        <v>44227</v>
      </c>
      <c r="N873" s="9">
        <v>44227</v>
      </c>
      <c r="O873" s="20"/>
      <c r="P873" s="20">
        <v>1610325584.79</v>
      </c>
      <c r="Q873" s="12"/>
      <c r="R873" s="12"/>
      <c r="S873" s="12"/>
      <c r="T873" s="12"/>
      <c r="U873" s="12"/>
      <c r="X873" s="22" t="e">
        <f>IF(B873="",VLOOKUP(A873,#REF!,2,FALSE),B873)</f>
        <v>#REF!</v>
      </c>
      <c r="Y873" s="22">
        <f t="shared" si="70"/>
        <v>1</v>
      </c>
      <c r="Z873" s="22">
        <f t="shared" si="71"/>
        <v>1</v>
      </c>
      <c r="AA873" s="22">
        <f t="shared" si="72"/>
        <v>2021</v>
      </c>
      <c r="AB873" s="22">
        <f t="shared" si="73"/>
        <v>2021</v>
      </c>
      <c r="AC873" s="22">
        <f t="shared" si="74"/>
        <v>2021</v>
      </c>
      <c r="AD873" s="25" t="e">
        <f>AND(ROUND(O873,2)=O873,ROUND(P873,2)=P873,OR(AND(O873&lt;&gt;0,L873="п"),AND(P873&lt;&gt;0,L873="ф")),ЕФОРМУЛА(X873),ЕФОРМУЛА(Y873),ЕФОРМУЛА(Z873),ЕФОРМУЛА(AA873),ЕФОРМУЛА(AB873),ЕФОРМУЛА(AC873),NOT(ЕФОРМУЛА(O873)),NOT(ЕФОРМУЛА(P873)),M873&lt;&gt;0,N873&lt;&gt;0,OR(YEAR(M873=#REF!),YEAR(M873=#REF!),YEAR(M873=#REF!)),OR(YEAR(N873=#REF!),YEAR(N873=#REF!),YEAR(N873=#REF!)),OR(AND(A873="20. Выдача займов по договору № 1 (в кэш-пул ПАО «Газпром»)",H873="КЭШ-ПУЛ"),AND(A873&lt;&gt;"20. Выдача займов по договору № 1 (в кэш-пул ПАО «Газпром»)",H873&lt;&gt;"КЭШ-ПУЛ")))</f>
        <v>#REF!</v>
      </c>
    </row>
    <row r="874" spans="1:30" ht="15" customHeight="1" x14ac:dyDescent="0.2">
      <c r="A874" s="8" t="s">
        <v>64</v>
      </c>
      <c r="B874" s="8"/>
      <c r="C874" s="2" t="s">
        <v>19</v>
      </c>
      <c r="D874" s="6" t="s">
        <v>0</v>
      </c>
      <c r="E874" s="7" t="s">
        <v>1</v>
      </c>
      <c r="F874" s="8"/>
      <c r="G874" s="8"/>
      <c r="H874" s="8"/>
      <c r="I874" s="8"/>
      <c r="J874" s="8"/>
      <c r="K874" s="8" t="s">
        <v>69</v>
      </c>
      <c r="L874" s="8" t="s">
        <v>27</v>
      </c>
      <c r="M874" s="9">
        <v>44244</v>
      </c>
      <c r="N874" s="9">
        <v>44244</v>
      </c>
      <c r="O874" s="20"/>
      <c r="P874" s="20">
        <v>561718.94999999995</v>
      </c>
      <c r="Q874" s="12"/>
      <c r="R874" s="12"/>
      <c r="S874" s="12"/>
      <c r="T874" s="12"/>
      <c r="U874" s="12"/>
      <c r="X874" s="22" t="e">
        <f>IF(B874="",VLOOKUP(A874,#REF!,2,FALSE),B874)</f>
        <v>#REF!</v>
      </c>
      <c r="Y874" s="22">
        <f t="shared" si="70"/>
        <v>2</v>
      </c>
      <c r="Z874" s="22">
        <f t="shared" si="71"/>
        <v>2</v>
      </c>
      <c r="AA874" s="22">
        <f t="shared" si="72"/>
        <v>2021</v>
      </c>
      <c r="AB874" s="22">
        <f t="shared" si="73"/>
        <v>2021</v>
      </c>
      <c r="AC874" s="22">
        <f t="shared" si="74"/>
        <v>2021</v>
      </c>
      <c r="AD874" s="25" t="e">
        <f>AND(ROUND(O874,2)=O874,ROUND(P874,2)=P874,OR(AND(O874&lt;&gt;0,L874="п"),AND(P874&lt;&gt;0,L874="ф")),ЕФОРМУЛА(X874),ЕФОРМУЛА(Y874),ЕФОРМУЛА(Z874),ЕФОРМУЛА(AA874),ЕФОРМУЛА(AB874),ЕФОРМУЛА(AC874),NOT(ЕФОРМУЛА(O874)),NOT(ЕФОРМУЛА(P874)),M874&lt;&gt;0,N874&lt;&gt;0,OR(YEAR(M874=#REF!),YEAR(M874=#REF!),YEAR(M874=#REF!)),OR(YEAR(N874=#REF!),YEAR(N874=#REF!),YEAR(N874=#REF!)),OR(AND(A874="20. Выдача займов по договору № 1 (в кэш-пул ПАО «Газпром»)",H874="КЭШ-ПУЛ"),AND(A874&lt;&gt;"20. Выдача займов по договору № 1 (в кэш-пул ПАО «Газпром»)",H874&lt;&gt;"КЭШ-ПУЛ")))</f>
        <v>#REF!</v>
      </c>
    </row>
    <row r="875" spans="1:30" ht="15" customHeight="1" x14ac:dyDescent="0.2">
      <c r="A875" s="8" t="s">
        <v>97</v>
      </c>
      <c r="B875" s="8"/>
      <c r="C875" s="2" t="s">
        <v>19</v>
      </c>
      <c r="D875" s="6" t="s">
        <v>3</v>
      </c>
      <c r="E875" s="7" t="s">
        <v>1</v>
      </c>
      <c r="F875" s="8"/>
      <c r="G875" s="8"/>
      <c r="H875" s="8"/>
      <c r="I875" s="8"/>
      <c r="J875" s="8"/>
      <c r="K875" s="8"/>
      <c r="L875" s="8" t="s">
        <v>26</v>
      </c>
      <c r="M875" s="9">
        <v>44166</v>
      </c>
      <c r="N875" s="9">
        <v>44166</v>
      </c>
      <c r="O875" s="20">
        <v>3020000</v>
      </c>
      <c r="P875" s="20"/>
      <c r="Q875" s="29"/>
      <c r="R875" s="12"/>
      <c r="S875" s="12"/>
      <c r="T875" s="12"/>
      <c r="U875" s="12"/>
      <c r="X875" s="22" t="e">
        <f>IF(B875="",VLOOKUP(A875,#REF!,2,FALSE),B875)</f>
        <v>#REF!</v>
      </c>
      <c r="Y875" s="22">
        <f t="shared" si="70"/>
        <v>12</v>
      </c>
      <c r="Z875" s="22">
        <f t="shared" si="71"/>
        <v>12</v>
      </c>
      <c r="AA875" s="22">
        <f t="shared" si="72"/>
        <v>2020</v>
      </c>
      <c r="AB875" s="22">
        <f t="shared" si="73"/>
        <v>2020</v>
      </c>
      <c r="AC875" s="22">
        <f t="shared" si="74"/>
        <v>2020</v>
      </c>
      <c r="AD875" s="25" t="e">
        <f>AND(ROUND(O875,2)=O875,ROUND(P875,2)=P875,OR(AND(O875&lt;&gt;0,L875="п"),AND(P875&lt;&gt;0,L875="ф")),ЕФОРМУЛА(X875),ЕФОРМУЛА(Y875),ЕФОРМУЛА(Z875),ЕФОРМУЛА(AA875),ЕФОРМУЛА(AB875),ЕФОРМУЛА(AC875),NOT(ЕФОРМУЛА(O875)),NOT(ЕФОРМУЛА(P875)),M875&lt;&gt;0,N875&lt;&gt;0,OR(YEAR(M875=#REF!),YEAR(M875=#REF!),YEAR(M875=#REF!)),OR(YEAR(N875=#REF!),YEAR(N875=#REF!),YEAR(N875=#REF!)),OR(AND(A875="20. Выдача займов по договору № 1 (в кэш-пул ПАО «Газпром»)",H875="КЭШ-ПУЛ"),AND(A875&lt;&gt;"20. Выдача займов по договору № 1 (в кэш-пул ПАО «Газпром»)",H875&lt;&gt;"КЭШ-ПУЛ")))</f>
        <v>#REF!</v>
      </c>
    </row>
    <row r="876" spans="1:30" ht="12.6" customHeight="1" x14ac:dyDescent="0.2">
      <c r="A876" s="8" t="s">
        <v>55</v>
      </c>
      <c r="B876" s="8"/>
      <c r="C876" s="2" t="s">
        <v>19</v>
      </c>
      <c r="D876" s="6" t="s">
        <v>3</v>
      </c>
      <c r="E876" s="7" t="s">
        <v>2</v>
      </c>
      <c r="F876" s="8"/>
      <c r="G876" s="8"/>
      <c r="H876" s="8"/>
      <c r="I876" s="8"/>
      <c r="J876" s="8"/>
      <c r="K876" s="8"/>
      <c r="L876" s="8" t="s">
        <v>26</v>
      </c>
      <c r="M876" s="9">
        <v>44166</v>
      </c>
      <c r="N876" s="9">
        <v>44166</v>
      </c>
      <c r="O876" s="20">
        <v>3020000</v>
      </c>
      <c r="P876" s="20"/>
      <c r="Q876" s="29"/>
      <c r="R876" s="12"/>
      <c r="S876" s="12"/>
      <c r="T876" s="12"/>
      <c r="U876" s="12"/>
      <c r="X876" s="22" t="e">
        <f>IF(B876="",VLOOKUP(A876,#REF!,2,FALSE),B876)</f>
        <v>#REF!</v>
      </c>
      <c r="Y876" s="22">
        <f t="shared" si="70"/>
        <v>12</v>
      </c>
      <c r="Z876" s="22">
        <f t="shared" si="71"/>
        <v>12</v>
      </c>
      <c r="AA876" s="22">
        <f t="shared" si="72"/>
        <v>2020</v>
      </c>
      <c r="AB876" s="22">
        <f t="shared" si="73"/>
        <v>2020</v>
      </c>
      <c r="AC876" s="22">
        <f t="shared" si="74"/>
        <v>2020</v>
      </c>
      <c r="AD876" s="25" t="e">
        <f>AND(ROUND(O876,2)=O876,ROUND(P876,2)=P876,OR(AND(O876&lt;&gt;0,L876="п"),AND(P876&lt;&gt;0,L876="ф")),ЕФОРМУЛА(X876),ЕФОРМУЛА(Y876),ЕФОРМУЛА(Z876),ЕФОРМУЛА(AA876),ЕФОРМУЛА(AB876),ЕФОРМУЛА(AC876),NOT(ЕФОРМУЛА(O876)),NOT(ЕФОРМУЛА(P876)),M876&lt;&gt;0,N876&lt;&gt;0,OR(YEAR(M876=#REF!),YEAR(M876=#REF!),YEAR(M876=#REF!)),OR(YEAR(N876=#REF!),YEAR(N876=#REF!),YEAR(N876=#REF!)),OR(AND(A876="20. Выдача займов по договору № 1 (в кэш-пул ПАО «Газпром»)",H876="КЭШ-ПУЛ"),AND(A876&lt;&gt;"20. Выдача займов по договору № 1 (в кэш-пул ПАО «Газпром»)",H876&lt;&gt;"КЭШ-ПУЛ")))</f>
        <v>#REF!</v>
      </c>
    </row>
    <row r="877" spans="1:30" ht="15" customHeight="1" x14ac:dyDescent="0.2">
      <c r="A877" s="27" t="s">
        <v>12</v>
      </c>
      <c r="B877" s="27"/>
      <c r="C877" s="2" t="s">
        <v>19</v>
      </c>
      <c r="D877" s="6" t="s">
        <v>0</v>
      </c>
      <c r="E877" s="7" t="s">
        <v>2</v>
      </c>
      <c r="F877" s="8"/>
      <c r="G877" s="8"/>
      <c r="H877" s="8"/>
      <c r="I877" s="8"/>
      <c r="J877" s="8"/>
      <c r="K877" s="8"/>
      <c r="L877" s="8" t="s">
        <v>26</v>
      </c>
      <c r="M877" s="9">
        <v>43891</v>
      </c>
      <c r="N877" s="9">
        <v>43891</v>
      </c>
      <c r="O877" s="20">
        <v>219281.18</v>
      </c>
      <c r="P877" s="20"/>
      <c r="Q877" s="20" t="s">
        <v>670</v>
      </c>
      <c r="R877" s="10"/>
      <c r="S877" s="10"/>
      <c r="T877" s="10"/>
      <c r="U877" s="10"/>
      <c r="X877" s="22" t="e">
        <f>IF(B877="",VLOOKUP(A877,#REF!,2,FALSE),B877)</f>
        <v>#REF!</v>
      </c>
      <c r="Y877" s="22">
        <f t="shared" si="70"/>
        <v>3</v>
      </c>
      <c r="Z877" s="22">
        <f t="shared" si="71"/>
        <v>3</v>
      </c>
      <c r="AA877" s="22">
        <f t="shared" si="72"/>
        <v>2020</v>
      </c>
      <c r="AB877" s="22">
        <f t="shared" si="73"/>
        <v>2020</v>
      </c>
      <c r="AC877" s="22">
        <f t="shared" si="74"/>
        <v>2020</v>
      </c>
      <c r="AD877" s="25" t="e">
        <f>AND(ROUND(O877,2)=O877,ROUND(P877,2)=P877,OR(AND(O877&lt;&gt;0,L877="п"),AND(P877&lt;&gt;0,L877="ф")),ЕФОРМУЛА(X877),ЕФОРМУЛА(Y877),ЕФОРМУЛА(Z877),ЕФОРМУЛА(AA877),ЕФОРМУЛА(AB877),ЕФОРМУЛА(AC877),NOT(ЕФОРМУЛА(O877)),NOT(ЕФОРМУЛА(P877)),M877&lt;&gt;0,N877&lt;&gt;0,OR(YEAR(M877=#REF!),YEAR(M877=#REF!),YEAR(M877=#REF!)),OR(YEAR(N877=#REF!),YEAR(N877=#REF!),YEAR(N877=#REF!)),OR(AND(A877="20. Выдача займов по договору № 1 (в кэш-пул ПАО «Газпром»)",H877="КЭШ-ПУЛ"),AND(A877&lt;&gt;"20. Выдача займов по договору № 1 (в кэш-пул ПАО «Газпром»)",H877&lt;&gt;"КЭШ-ПУЛ")))</f>
        <v>#REF!</v>
      </c>
    </row>
    <row r="878" spans="1:30" ht="15" customHeight="1" x14ac:dyDescent="0.2">
      <c r="A878" s="8" t="s">
        <v>12</v>
      </c>
      <c r="B878" s="8"/>
      <c r="C878" s="2" t="s">
        <v>19</v>
      </c>
      <c r="D878" s="6" t="s">
        <v>0</v>
      </c>
      <c r="E878" s="7" t="s">
        <v>2</v>
      </c>
      <c r="F878" s="8"/>
      <c r="G878" s="8"/>
      <c r="H878" s="8"/>
      <c r="I878" s="8"/>
      <c r="J878" s="8"/>
      <c r="K878" s="8"/>
      <c r="L878" s="8" t="s">
        <v>26</v>
      </c>
      <c r="M878" s="9">
        <v>43862</v>
      </c>
      <c r="N878" s="9">
        <v>43862</v>
      </c>
      <c r="O878" s="20">
        <v>15155058.5</v>
      </c>
      <c r="P878" s="20"/>
      <c r="Q878" s="20" t="s">
        <v>670</v>
      </c>
      <c r="R878" s="10"/>
      <c r="S878" s="10"/>
      <c r="T878" s="10"/>
      <c r="U878" s="10"/>
      <c r="X878" s="22" t="e">
        <f>IF(B878="",VLOOKUP(A878,#REF!,2,FALSE),B878)</f>
        <v>#REF!</v>
      </c>
      <c r="Y878" s="22">
        <f t="shared" si="70"/>
        <v>2</v>
      </c>
      <c r="Z878" s="22">
        <f t="shared" si="71"/>
        <v>2</v>
      </c>
      <c r="AA878" s="22">
        <f t="shared" si="72"/>
        <v>2020</v>
      </c>
      <c r="AB878" s="22">
        <f t="shared" si="73"/>
        <v>2020</v>
      </c>
      <c r="AC878" s="22">
        <f t="shared" si="74"/>
        <v>2020</v>
      </c>
      <c r="AD878" s="25" t="e">
        <f>AND(ROUND(O878,2)=O878,ROUND(P878,2)=P878,OR(AND(O878&lt;&gt;0,L878="п"),AND(P878&lt;&gt;0,L878="ф")),ЕФОРМУЛА(X878),ЕФОРМУЛА(Y878),ЕФОРМУЛА(Z878),ЕФОРМУЛА(AA878),ЕФОРМУЛА(AB878),ЕФОРМУЛА(AC878),NOT(ЕФОРМУЛА(O878)),NOT(ЕФОРМУЛА(P878)),M878&lt;&gt;0,N878&lt;&gt;0,OR(YEAR(M878=#REF!),YEAR(M878=#REF!),YEAR(M878=#REF!)),OR(YEAR(N878=#REF!),YEAR(N878=#REF!),YEAR(N878=#REF!)),OR(AND(A878="20. Выдача займов по договору № 1 (в кэш-пул ПАО «Газпром»)",H878="КЭШ-ПУЛ"),AND(A878&lt;&gt;"20. Выдача займов по договору № 1 (в кэш-пул ПАО «Газпром»)",H878&lt;&gt;"КЭШ-ПУЛ")))</f>
        <v>#REF!</v>
      </c>
    </row>
    <row r="879" spans="1:30" ht="12.6" customHeight="1" x14ac:dyDescent="0.2">
      <c r="A879" s="8"/>
      <c r="B879" s="8" t="s">
        <v>62</v>
      </c>
      <c r="C879" s="2" t="s">
        <v>19</v>
      </c>
      <c r="D879" s="6" t="s">
        <v>0</v>
      </c>
      <c r="E879" s="7" t="s">
        <v>2</v>
      </c>
      <c r="F879" s="8"/>
      <c r="G879" s="8"/>
      <c r="H879" s="8" t="s">
        <v>120</v>
      </c>
      <c r="I879" s="8"/>
      <c r="J879" s="8"/>
      <c r="K879" s="8"/>
      <c r="L879" s="8" t="s">
        <v>26</v>
      </c>
      <c r="M879" s="9">
        <v>44196</v>
      </c>
      <c r="N879" s="9">
        <v>44196</v>
      </c>
      <c r="O879" s="20">
        <v>-31029787.559999999</v>
      </c>
      <c r="P879" s="20"/>
      <c r="Q879" s="11"/>
      <c r="R879" s="11"/>
      <c r="S879" s="11"/>
      <c r="T879" s="11"/>
      <c r="U879" s="11"/>
      <c r="X879" s="22" t="str">
        <f>IF(B879="",VLOOKUP(A879,#REF!,2,FALSE),B879)</f>
        <v>03. Налоги</v>
      </c>
      <c r="Y879" s="22">
        <f t="shared" si="70"/>
        <v>12</v>
      </c>
      <c r="Z879" s="22">
        <f t="shared" si="71"/>
        <v>12</v>
      </c>
      <c r="AA879" s="22">
        <f t="shared" si="72"/>
        <v>2020</v>
      </c>
      <c r="AB879" s="22">
        <f t="shared" si="73"/>
        <v>2020</v>
      </c>
      <c r="AC879" s="22">
        <f t="shared" si="74"/>
        <v>2020</v>
      </c>
      <c r="AD879" s="25" t="e">
        <f>AND(ROUND(O879,2)=O879,ROUND(P879,2)=P879,OR(AND(O879&lt;&gt;0,L879="п"),AND(P879&lt;&gt;0,L879="ф")),ЕФОРМУЛА(X879),ЕФОРМУЛА(Y879),ЕФОРМУЛА(Z879),ЕФОРМУЛА(AA879),ЕФОРМУЛА(AB879),ЕФОРМУЛА(AC879),NOT(ЕФОРМУЛА(O879)),NOT(ЕФОРМУЛА(P879)),M879&lt;&gt;0,N879&lt;&gt;0,OR(YEAR(M879=#REF!),YEAR(M879=#REF!),YEAR(M879=#REF!)),OR(YEAR(N879=#REF!),YEAR(N879=#REF!),YEAR(N879=#REF!)),OR(AND(A879="20. Выдача займов по договору № 1 (в кэш-пул ПАО «Газпром»)",H879="КЭШ-ПУЛ"),AND(A879&lt;&gt;"20. Выдача займов по договору № 1 (в кэш-пул ПАО «Газпром»)",H879&lt;&gt;"КЭШ-ПУЛ")))</f>
        <v>#REF!</v>
      </c>
    </row>
    <row r="880" spans="1:30" ht="15" customHeight="1" x14ac:dyDescent="0.2">
      <c r="A880" s="8"/>
      <c r="B880" s="8" t="s">
        <v>13</v>
      </c>
      <c r="C880" s="2" t="s">
        <v>19</v>
      </c>
      <c r="D880" s="6" t="s">
        <v>0</v>
      </c>
      <c r="E880" s="7" t="s">
        <v>2</v>
      </c>
      <c r="F880" s="8"/>
      <c r="G880" s="8"/>
      <c r="H880" s="8"/>
      <c r="I880" s="8"/>
      <c r="J880" s="8"/>
      <c r="K880" s="8"/>
      <c r="L880" s="8" t="s">
        <v>26</v>
      </c>
      <c r="M880" s="9">
        <v>44166</v>
      </c>
      <c r="N880" s="9">
        <v>44166</v>
      </c>
      <c r="O880" s="20">
        <v>-307745895.79000002</v>
      </c>
      <c r="P880" s="20"/>
      <c r="Q880" s="11"/>
      <c r="R880" s="10"/>
      <c r="S880" s="10"/>
      <c r="T880" s="10"/>
      <c r="U880" s="10"/>
      <c r="X880" s="22" t="str">
        <f>IF(B880="",VLOOKUP(A880,#REF!,2,FALSE),B880)</f>
        <v>04. Капремонт внешними подрядчиками</v>
      </c>
      <c r="Y880" s="22">
        <f t="shared" si="70"/>
        <v>12</v>
      </c>
      <c r="Z880" s="22">
        <f t="shared" si="71"/>
        <v>12</v>
      </c>
      <c r="AA880" s="22">
        <f t="shared" si="72"/>
        <v>2020</v>
      </c>
      <c r="AB880" s="22">
        <f t="shared" si="73"/>
        <v>2020</v>
      </c>
      <c r="AC880" s="22">
        <f t="shared" si="74"/>
        <v>2020</v>
      </c>
      <c r="AD880" s="25" t="e">
        <f>AND(ROUND(O880,2)=O880,ROUND(P880,2)=P880,OR(AND(O880&lt;&gt;0,L880="п"),AND(P880&lt;&gt;0,L880="ф")),ЕФОРМУЛА(X880),ЕФОРМУЛА(Y880),ЕФОРМУЛА(Z880),ЕФОРМУЛА(AA880),ЕФОРМУЛА(AB880),ЕФОРМУЛА(AC880),NOT(ЕФОРМУЛА(O880)),NOT(ЕФОРМУЛА(P880)),M880&lt;&gt;0,N880&lt;&gt;0,OR(YEAR(M880=#REF!),YEAR(M880=#REF!),YEAR(M880=#REF!)),OR(YEAR(N880=#REF!),YEAR(N880=#REF!),YEAR(N880=#REF!)),OR(AND(A880="20. Выдача займов по договору № 1 (в кэш-пул ПАО «Газпром»)",H880="КЭШ-ПУЛ"),AND(A880&lt;&gt;"20. Выдача займов по договору № 1 (в кэш-пул ПАО «Газпром»)",H880&lt;&gt;"КЭШ-ПУЛ")))</f>
        <v>#REF!</v>
      </c>
    </row>
    <row r="881" spans="1:30" ht="15" customHeight="1" x14ac:dyDescent="0.2">
      <c r="A881" s="27"/>
      <c r="B881" s="27" t="s">
        <v>7</v>
      </c>
      <c r="C881" s="2" t="s">
        <v>19</v>
      </c>
      <c r="D881" s="6" t="s">
        <v>0</v>
      </c>
      <c r="E881" s="7" t="s">
        <v>2</v>
      </c>
      <c r="F881" s="8"/>
      <c r="G881" s="8"/>
      <c r="H881" s="8"/>
      <c r="I881" s="8"/>
      <c r="J881" s="8"/>
      <c r="K881" s="8"/>
      <c r="L881" s="8" t="s">
        <v>26</v>
      </c>
      <c r="M881" s="9">
        <v>44166</v>
      </c>
      <c r="N881" s="9">
        <v>44166</v>
      </c>
      <c r="O881" s="20">
        <v>-77279.42</v>
      </c>
      <c r="P881" s="20"/>
      <c r="Q881" s="29"/>
      <c r="R881" s="12"/>
      <c r="S881" s="12"/>
      <c r="T881" s="12"/>
      <c r="U881" s="12"/>
      <c r="X881" s="22" t="str">
        <f>IF(B881="",VLOOKUP(A881,#REF!,2,FALSE),B881)</f>
        <v>10. Услуги транспорта</v>
      </c>
      <c r="Y881" s="22">
        <f t="shared" si="70"/>
        <v>12</v>
      </c>
      <c r="Z881" s="22">
        <f t="shared" si="71"/>
        <v>12</v>
      </c>
      <c r="AA881" s="22">
        <f t="shared" si="72"/>
        <v>2020</v>
      </c>
      <c r="AB881" s="22">
        <f t="shared" si="73"/>
        <v>2020</v>
      </c>
      <c r="AC881" s="22">
        <f t="shared" si="74"/>
        <v>2020</v>
      </c>
      <c r="AD881" s="25" t="e">
        <f>AND(ROUND(O881,2)=O881,ROUND(P881,2)=P881,OR(AND(O881&lt;&gt;0,L881="п"),AND(P881&lt;&gt;0,L881="ф")),ЕФОРМУЛА(X881),ЕФОРМУЛА(Y881),ЕФОРМУЛА(Z881),ЕФОРМУЛА(AA881),ЕФОРМУЛА(AB881),ЕФОРМУЛА(AC881),NOT(ЕФОРМУЛА(O881)),NOT(ЕФОРМУЛА(P881)),M881&lt;&gt;0,N881&lt;&gt;0,OR(YEAR(M881=#REF!),YEAR(M881=#REF!),YEAR(M881=#REF!)),OR(YEAR(N881=#REF!),YEAR(N881=#REF!),YEAR(N881=#REF!)),OR(AND(A881="20. Выдача займов по договору № 1 (в кэш-пул ПАО «Газпром»)",H881="КЭШ-ПУЛ"),AND(A881&lt;&gt;"20. Выдача займов по договору № 1 (в кэш-пул ПАО «Газпром»)",H881&lt;&gt;"КЭШ-ПУЛ")))</f>
        <v>#REF!</v>
      </c>
    </row>
    <row r="882" spans="1:30" ht="15.75" customHeight="1" x14ac:dyDescent="0.2">
      <c r="A882" s="27" t="s">
        <v>8</v>
      </c>
      <c r="B882" s="27"/>
      <c r="C882" s="2" t="s">
        <v>19</v>
      </c>
      <c r="D882" s="6" t="s">
        <v>0</v>
      </c>
      <c r="E882" s="7" t="s">
        <v>2</v>
      </c>
      <c r="F882" s="8"/>
      <c r="G882" s="8"/>
      <c r="H882" s="8"/>
      <c r="I882" s="8"/>
      <c r="J882" s="8"/>
      <c r="K882" s="8"/>
      <c r="L882" s="8" t="s">
        <v>26</v>
      </c>
      <c r="M882" s="9">
        <v>44166</v>
      </c>
      <c r="N882" s="9">
        <v>44166</v>
      </c>
      <c r="O882" s="20">
        <v>-1348471.06</v>
      </c>
      <c r="P882" s="20"/>
      <c r="Q882" s="29"/>
      <c r="R882" s="12"/>
      <c r="S882" s="12"/>
      <c r="T882" s="12"/>
      <c r="U882" s="12"/>
      <c r="X882" s="22" t="e">
        <f>IF(B882="",VLOOKUP(A882,#REF!,2,FALSE),B882)</f>
        <v>#REF!</v>
      </c>
      <c r="Y882" s="22">
        <f t="shared" si="70"/>
        <v>12</v>
      </c>
      <c r="Z882" s="22">
        <f t="shared" si="71"/>
        <v>12</v>
      </c>
      <c r="AA882" s="22">
        <f t="shared" si="72"/>
        <v>2020</v>
      </c>
      <c r="AB882" s="22">
        <f t="shared" si="73"/>
        <v>2020</v>
      </c>
      <c r="AC882" s="22">
        <f t="shared" si="74"/>
        <v>2020</v>
      </c>
      <c r="AD882" s="25" t="e">
        <f>AND(ROUND(O882,2)=O882,ROUND(P882,2)=P882,OR(AND(O882&lt;&gt;0,L882="п"),AND(P882&lt;&gt;0,L882="ф")),ЕФОРМУЛА(X882),ЕФОРМУЛА(Y882),ЕФОРМУЛА(Z882),ЕФОРМУЛА(AA882),ЕФОРМУЛА(AB882),ЕФОРМУЛА(AC882),NOT(ЕФОРМУЛА(O882)),NOT(ЕФОРМУЛА(P882)),M882&lt;&gt;0,N882&lt;&gt;0,OR(YEAR(M882=#REF!),YEAR(M882=#REF!),YEAR(M882=#REF!)),OR(YEAR(N882=#REF!),YEAR(N882=#REF!),YEAR(N882=#REF!)),OR(AND(A882="20. Выдача займов по договору № 1 (в кэш-пул ПАО «Газпром»)",H882="КЭШ-ПУЛ"),AND(A882&lt;&gt;"20. Выдача займов по договору № 1 (в кэш-пул ПАО «Газпром»)",H882&lt;&gt;"КЭШ-ПУЛ")))</f>
        <v>#REF!</v>
      </c>
    </row>
    <row r="883" spans="1:30" ht="15" customHeight="1" x14ac:dyDescent="0.2">
      <c r="A883" s="27"/>
      <c r="B883" s="27" t="s">
        <v>9</v>
      </c>
      <c r="C883" s="2" t="s">
        <v>19</v>
      </c>
      <c r="D883" s="6" t="s">
        <v>0</v>
      </c>
      <c r="E883" s="7" t="s">
        <v>2</v>
      </c>
      <c r="F883" s="8"/>
      <c r="G883" s="8"/>
      <c r="H883" s="8"/>
      <c r="I883" s="8"/>
      <c r="J883" s="8"/>
      <c r="K883" s="8"/>
      <c r="L883" s="8" t="s">
        <v>26</v>
      </c>
      <c r="M883" s="9">
        <v>44166</v>
      </c>
      <c r="N883" s="9">
        <v>44166</v>
      </c>
      <c r="O883" s="20">
        <v>-213634</v>
      </c>
      <c r="P883" s="20"/>
      <c r="Q883" s="29"/>
      <c r="R883" s="12"/>
      <c r="S883" s="12"/>
      <c r="T883" s="12"/>
      <c r="U883" s="12"/>
      <c r="X883" s="22" t="str">
        <f>IF(B883="",VLOOKUP(A883,#REF!,2,FALSE),B883)</f>
        <v>12. Страхование</v>
      </c>
      <c r="Y883" s="22">
        <f t="shared" si="70"/>
        <v>12</v>
      </c>
      <c r="Z883" s="22">
        <f t="shared" si="71"/>
        <v>12</v>
      </c>
      <c r="AA883" s="22">
        <f t="shared" si="72"/>
        <v>2020</v>
      </c>
      <c r="AB883" s="22">
        <f t="shared" si="73"/>
        <v>2020</v>
      </c>
      <c r="AC883" s="22">
        <f t="shared" si="74"/>
        <v>2020</v>
      </c>
      <c r="AD883" s="25" t="e">
        <f>AND(ROUND(O883,2)=O883,ROUND(P883,2)=P883,OR(AND(O883&lt;&gt;0,L883="п"),AND(P883&lt;&gt;0,L883="ф")),ЕФОРМУЛА(X883),ЕФОРМУЛА(Y883),ЕФОРМУЛА(Z883),ЕФОРМУЛА(AA883),ЕФОРМУЛА(AB883),ЕФОРМУЛА(AC883),NOT(ЕФОРМУЛА(O883)),NOT(ЕФОРМУЛА(P883)),M883&lt;&gt;0,N883&lt;&gt;0,OR(YEAR(M883=#REF!),YEAR(M883=#REF!),YEAR(M883=#REF!)),OR(YEAR(N883=#REF!),YEAR(N883=#REF!),YEAR(N883=#REF!)),OR(AND(A883="20. Выдача займов по договору № 1 (в кэш-пул ПАО «Газпром»)",H883="КЭШ-ПУЛ"),AND(A883&lt;&gt;"20. Выдача займов по договору № 1 (в кэш-пул ПАО «Газпром»)",H883&lt;&gt;"КЭШ-ПУЛ")))</f>
        <v>#REF!</v>
      </c>
    </row>
    <row r="884" spans="1:30" ht="15" customHeight="1" x14ac:dyDescent="0.2">
      <c r="A884" s="27"/>
      <c r="B884" s="27" t="s">
        <v>10</v>
      </c>
      <c r="C884" s="2" t="s">
        <v>19</v>
      </c>
      <c r="D884" s="6" t="s">
        <v>0</v>
      </c>
      <c r="E884" s="7" t="s">
        <v>2</v>
      </c>
      <c r="F884" s="8"/>
      <c r="G884" s="8"/>
      <c r="H884" s="8"/>
      <c r="I884" s="8"/>
      <c r="J884" s="8"/>
      <c r="K884" s="8"/>
      <c r="L884" s="8" t="s">
        <v>26</v>
      </c>
      <c r="M884" s="9">
        <v>44166</v>
      </c>
      <c r="N884" s="9">
        <v>44166</v>
      </c>
      <c r="O884" s="20">
        <v>-56065944.57</v>
      </c>
      <c r="P884" s="20"/>
      <c r="Q884" s="29"/>
      <c r="R884" s="12"/>
      <c r="S884" s="12"/>
      <c r="T884" s="12"/>
      <c r="U884" s="12"/>
      <c r="X884" s="22" t="str">
        <f>IF(B884="",VLOOKUP(A884,#REF!,2,FALSE),B884)</f>
        <v>13. Прочие расходы</v>
      </c>
      <c r="Y884" s="22">
        <f t="shared" si="70"/>
        <v>12</v>
      </c>
      <c r="Z884" s="22">
        <f t="shared" si="71"/>
        <v>12</v>
      </c>
      <c r="AA884" s="22">
        <f t="shared" si="72"/>
        <v>2020</v>
      </c>
      <c r="AB884" s="22">
        <f t="shared" si="73"/>
        <v>2020</v>
      </c>
      <c r="AC884" s="22">
        <f t="shared" si="74"/>
        <v>2020</v>
      </c>
      <c r="AD884" s="25" t="e">
        <f>AND(ROUND(O884,2)=O884,ROUND(P884,2)=P884,OR(AND(O884&lt;&gt;0,L884="п"),AND(P884&lt;&gt;0,L884="ф")),ЕФОРМУЛА(X884),ЕФОРМУЛА(Y884),ЕФОРМУЛА(Z884),ЕФОРМУЛА(AA884),ЕФОРМУЛА(AB884),ЕФОРМУЛА(AC884),NOT(ЕФОРМУЛА(O884)),NOT(ЕФОРМУЛА(P884)),M884&lt;&gt;0,N884&lt;&gt;0,OR(YEAR(M884=#REF!),YEAR(M884=#REF!),YEAR(M884=#REF!)),OR(YEAR(N884=#REF!),YEAR(N884=#REF!),YEAR(N884=#REF!)),OR(AND(A884="20. Выдача займов по договору № 1 (в кэш-пул ПАО «Газпром»)",H884="КЭШ-ПУЛ"),AND(A884&lt;&gt;"20. Выдача займов по договору № 1 (в кэш-пул ПАО «Газпром»)",H884&lt;&gt;"КЭШ-ПУЛ")))</f>
        <v>#REF!</v>
      </c>
    </row>
    <row r="885" spans="1:30" ht="15" customHeight="1" x14ac:dyDescent="0.2">
      <c r="A885" s="8" t="s">
        <v>57</v>
      </c>
      <c r="B885" s="8"/>
      <c r="C885" s="2" t="s">
        <v>19</v>
      </c>
      <c r="D885" s="6" t="s">
        <v>0</v>
      </c>
      <c r="E885" s="7" t="s">
        <v>2</v>
      </c>
      <c r="F885" s="8"/>
      <c r="G885" s="8"/>
      <c r="H885" s="8"/>
      <c r="I885" s="8"/>
      <c r="J885" s="8"/>
      <c r="K885" s="8"/>
      <c r="L885" s="8" t="s">
        <v>26</v>
      </c>
      <c r="M885" s="9">
        <v>44166</v>
      </c>
      <c r="N885" s="9">
        <v>44166</v>
      </c>
      <c r="O885" s="20">
        <v>-1122775</v>
      </c>
      <c r="P885" s="20"/>
      <c r="Q885" s="29"/>
      <c r="R885" s="12"/>
      <c r="S885" s="12"/>
      <c r="T885" s="12"/>
      <c r="U885" s="12"/>
      <c r="X885" s="22" t="e">
        <f>IF(B885="",VLOOKUP(A885,#REF!,2,FALSE),B885)</f>
        <v>#REF!</v>
      </c>
      <c r="Y885" s="22">
        <f t="shared" si="70"/>
        <v>12</v>
      </c>
      <c r="Z885" s="22">
        <f t="shared" si="71"/>
        <v>12</v>
      </c>
      <c r="AA885" s="22">
        <f t="shared" si="72"/>
        <v>2020</v>
      </c>
      <c r="AB885" s="22">
        <f t="shared" si="73"/>
        <v>2020</v>
      </c>
      <c r="AC885" s="22">
        <f t="shared" si="74"/>
        <v>2020</v>
      </c>
      <c r="AD885" s="25" t="e">
        <f>AND(ROUND(O885,2)=O885,ROUND(P885,2)=P885,OR(AND(O885&lt;&gt;0,L885="п"),AND(P885&lt;&gt;0,L885="ф")),ЕФОРМУЛА(X885),ЕФОРМУЛА(Y885),ЕФОРМУЛА(Z885),ЕФОРМУЛА(AA885),ЕФОРМУЛА(AB885),ЕФОРМУЛА(AC885),NOT(ЕФОРМУЛА(O885)),NOT(ЕФОРМУЛА(P885)),M885&lt;&gt;0,N885&lt;&gt;0,OR(YEAR(M885=#REF!),YEAR(M885=#REF!),YEAR(M885=#REF!)),OR(YEAR(N885=#REF!),YEAR(N885=#REF!),YEAR(N885=#REF!)),OR(AND(A885="20. Выдача займов по договору № 1 (в кэш-пул ПАО «Газпром»)",H885="КЭШ-ПУЛ"),AND(A885&lt;&gt;"20. Выдача займов по договору № 1 (в кэш-пул ПАО «Газпром»)",H885&lt;&gt;"КЭШ-ПУЛ")))</f>
        <v>#REF!</v>
      </c>
    </row>
    <row r="886" spans="1:30" ht="15" customHeight="1" x14ac:dyDescent="0.2">
      <c r="A886" s="8" t="s">
        <v>60</v>
      </c>
      <c r="B886" s="8"/>
      <c r="C886" s="2" t="s">
        <v>19</v>
      </c>
      <c r="D886" s="6" t="s">
        <v>0</v>
      </c>
      <c r="E886" s="7" t="s">
        <v>2</v>
      </c>
      <c r="F886" s="8"/>
      <c r="G886" s="8"/>
      <c r="H886" s="8" t="s">
        <v>120</v>
      </c>
      <c r="I886" s="8"/>
      <c r="J886" s="8"/>
      <c r="K886" s="8"/>
      <c r="L886" s="8" t="s">
        <v>26</v>
      </c>
      <c r="M886" s="9">
        <v>44196</v>
      </c>
      <c r="N886" s="9">
        <v>44196</v>
      </c>
      <c r="O886" s="20">
        <v>-625200.46</v>
      </c>
      <c r="P886" s="20"/>
      <c r="Q886" s="11"/>
      <c r="R886" s="11"/>
      <c r="S886" s="11"/>
      <c r="T886" s="11"/>
      <c r="U886" s="11"/>
      <c r="X886" s="22" t="e">
        <f>IF(B886="",VLOOKUP(A886,#REF!,2,FALSE),B886)</f>
        <v>#REF!</v>
      </c>
      <c r="Y886" s="22">
        <f t="shared" si="70"/>
        <v>12</v>
      </c>
      <c r="Z886" s="22">
        <f t="shared" si="71"/>
        <v>12</v>
      </c>
      <c r="AA886" s="22">
        <f t="shared" si="72"/>
        <v>2020</v>
      </c>
      <c r="AB886" s="22">
        <f t="shared" si="73"/>
        <v>2020</v>
      </c>
      <c r="AC886" s="22">
        <f t="shared" si="74"/>
        <v>2020</v>
      </c>
      <c r="AD886" s="25" t="e">
        <f>AND(ROUND(O886,2)=O886,ROUND(P886,2)=P886,OR(AND(O886&lt;&gt;0,L886="п"),AND(P886&lt;&gt;0,L886="ф")),ЕФОРМУЛА(X886),ЕФОРМУЛА(Y886),ЕФОРМУЛА(Z886),ЕФОРМУЛА(AA886),ЕФОРМУЛА(AB886),ЕФОРМУЛА(AC886),NOT(ЕФОРМУЛА(O886)),NOT(ЕФОРМУЛА(P886)),M886&lt;&gt;0,N886&lt;&gt;0,OR(YEAR(M886=#REF!),YEAR(M886=#REF!),YEAR(M886=#REF!)),OR(YEAR(N886=#REF!),YEAR(N886=#REF!),YEAR(N886=#REF!)),OR(AND(A886="20. Выдача займов по договору № 1 (в кэш-пул ПАО «Газпром»)",H886="КЭШ-ПУЛ"),AND(A886&lt;&gt;"20. Выдача займов по договору № 1 (в кэш-пул ПАО «Газпром»)",H886&lt;&gt;"КЭШ-ПУЛ")))</f>
        <v>#REF!</v>
      </c>
    </row>
    <row r="887" spans="1:30" ht="15" customHeight="1" x14ac:dyDescent="0.2">
      <c r="A887" s="8" t="s">
        <v>59</v>
      </c>
      <c r="B887" s="8"/>
      <c r="C887" s="2" t="s">
        <v>19</v>
      </c>
      <c r="D887" s="6" t="s">
        <v>0</v>
      </c>
      <c r="E887" s="7" t="s">
        <v>2</v>
      </c>
      <c r="F887" s="8"/>
      <c r="G887" s="8"/>
      <c r="H887" s="8" t="s">
        <v>120</v>
      </c>
      <c r="I887" s="8"/>
      <c r="J887" s="8"/>
      <c r="K887" s="8"/>
      <c r="L887" s="8" t="s">
        <v>26</v>
      </c>
      <c r="M887" s="9">
        <v>44196</v>
      </c>
      <c r="N887" s="9">
        <v>44196</v>
      </c>
      <c r="O887" s="20">
        <v>-384777.6</v>
      </c>
      <c r="P887" s="20"/>
      <c r="Q887" s="11"/>
      <c r="R887" s="11"/>
      <c r="S887" s="11"/>
      <c r="T887" s="11"/>
      <c r="U887" s="11"/>
      <c r="X887" s="22" t="e">
        <f>IF(B887="",VLOOKUP(A887,#REF!,2,FALSE),B887)</f>
        <v>#REF!</v>
      </c>
      <c r="Y887" s="22">
        <f t="shared" si="70"/>
        <v>12</v>
      </c>
      <c r="Z887" s="22">
        <f t="shared" si="71"/>
        <v>12</v>
      </c>
      <c r="AA887" s="22">
        <f t="shared" si="72"/>
        <v>2020</v>
      </c>
      <c r="AB887" s="22">
        <f t="shared" si="73"/>
        <v>2020</v>
      </c>
      <c r="AC887" s="22">
        <f t="shared" si="74"/>
        <v>2020</v>
      </c>
      <c r="AD887" s="25" t="e">
        <f>AND(ROUND(O887,2)=O887,ROUND(P887,2)=P887,OR(AND(O887&lt;&gt;0,L887="п"),AND(P887&lt;&gt;0,L887="ф")),ЕФОРМУЛА(X887),ЕФОРМУЛА(Y887),ЕФОРМУЛА(Z887),ЕФОРМУЛА(AA887),ЕФОРМУЛА(AB887),ЕФОРМУЛА(AC887),NOT(ЕФОРМУЛА(O887)),NOT(ЕФОРМУЛА(P887)),M887&lt;&gt;0,N887&lt;&gt;0,OR(YEAR(M887=#REF!),YEAR(M887=#REF!),YEAR(M887=#REF!)),OR(YEAR(N887=#REF!),YEAR(N887=#REF!),YEAR(N887=#REF!)),OR(AND(A887="20. Выдача займов по договору № 1 (в кэш-пул ПАО «Газпром»)",H887="КЭШ-ПУЛ"),AND(A887&lt;&gt;"20. Выдача займов по договору № 1 (в кэш-пул ПАО «Газпром»)",H887&lt;&gt;"КЭШ-ПУЛ")))</f>
        <v>#REF!</v>
      </c>
    </row>
    <row r="888" spans="1:30" ht="12.6" customHeight="1" x14ac:dyDescent="0.2">
      <c r="A888" s="8" t="s">
        <v>41</v>
      </c>
      <c r="B888" s="8"/>
      <c r="C888" s="2" t="s">
        <v>19</v>
      </c>
      <c r="D888" s="6" t="s">
        <v>0</v>
      </c>
      <c r="E888" s="7" t="s">
        <v>2</v>
      </c>
      <c r="F888" s="8"/>
      <c r="G888" s="8"/>
      <c r="H888" s="8" t="s">
        <v>120</v>
      </c>
      <c r="I888" s="8"/>
      <c r="J888" s="8"/>
      <c r="K888" s="8"/>
      <c r="L888" s="8" t="s">
        <v>26</v>
      </c>
      <c r="M888" s="9">
        <v>44196</v>
      </c>
      <c r="N888" s="9">
        <v>44196</v>
      </c>
      <c r="O888" s="20">
        <v>-734234.4</v>
      </c>
      <c r="P888" s="20"/>
      <c r="Q888" s="11"/>
      <c r="R888" s="10"/>
      <c r="S888" s="10"/>
      <c r="T888" s="10"/>
      <c r="U888" s="10"/>
      <c r="X888" s="22" t="e">
        <f>IF(B888="",VLOOKUP(A888,#REF!,2,FALSE),B888)</f>
        <v>#REF!</v>
      </c>
      <c r="Y888" s="22">
        <f t="shared" si="70"/>
        <v>12</v>
      </c>
      <c r="Z888" s="22">
        <f t="shared" si="71"/>
        <v>12</v>
      </c>
      <c r="AA888" s="22">
        <f t="shared" si="72"/>
        <v>2020</v>
      </c>
      <c r="AB888" s="22">
        <f t="shared" si="73"/>
        <v>2020</v>
      </c>
      <c r="AC888" s="22">
        <f t="shared" si="74"/>
        <v>2020</v>
      </c>
      <c r="AD888" s="25" t="e">
        <f>AND(ROUND(O888,2)=O888,ROUND(P888,2)=P888,OR(AND(O888&lt;&gt;0,L888="п"),AND(P888&lt;&gt;0,L888="ф")),ЕФОРМУЛА(X888),ЕФОРМУЛА(Y888),ЕФОРМУЛА(Z888),ЕФОРМУЛА(AA888),ЕФОРМУЛА(AB888),ЕФОРМУЛА(AC888),NOT(ЕФОРМУЛА(O888)),NOT(ЕФОРМУЛА(P888)),M888&lt;&gt;0,N888&lt;&gt;0,OR(YEAR(M888=#REF!),YEAR(M888=#REF!),YEAR(M888=#REF!)),OR(YEAR(N888=#REF!),YEAR(N888=#REF!),YEAR(N888=#REF!)),OR(AND(A888="20. Выдача займов по договору № 1 (в кэш-пул ПАО «Газпром»)",H888="КЭШ-ПУЛ"),AND(A888&lt;&gt;"20. Выдача займов по договору № 1 (в кэш-пул ПАО «Газпром»)",H888&lt;&gt;"КЭШ-ПУЛ")))</f>
        <v>#REF!</v>
      </c>
    </row>
    <row r="889" spans="1:30" ht="12.6" customHeight="1" x14ac:dyDescent="0.2">
      <c r="A889" s="8" t="s">
        <v>42</v>
      </c>
      <c r="B889" s="8"/>
      <c r="C889" s="2" t="s">
        <v>19</v>
      </c>
      <c r="D889" s="6" t="s">
        <v>0</v>
      </c>
      <c r="E889" s="7" t="s">
        <v>2</v>
      </c>
      <c r="F889" s="8"/>
      <c r="G889" s="8"/>
      <c r="H889" s="8" t="s">
        <v>120</v>
      </c>
      <c r="I889" s="8"/>
      <c r="J889" s="8"/>
      <c r="K889" s="8"/>
      <c r="L889" s="8" t="s">
        <v>26</v>
      </c>
      <c r="M889" s="9">
        <v>44196</v>
      </c>
      <c r="N889" s="9">
        <v>44196</v>
      </c>
      <c r="O889" s="20">
        <v>-110820.58</v>
      </c>
      <c r="P889" s="20"/>
      <c r="Q889" s="11"/>
      <c r="R889" s="10"/>
      <c r="S889" s="10"/>
      <c r="T889" s="10"/>
      <c r="U889" s="10"/>
      <c r="X889" s="22" t="e">
        <f>IF(B889="",VLOOKUP(A889,#REF!,2,FALSE),B889)</f>
        <v>#REF!</v>
      </c>
      <c r="Y889" s="22">
        <f t="shared" si="70"/>
        <v>12</v>
      </c>
      <c r="Z889" s="22">
        <f t="shared" si="71"/>
        <v>12</v>
      </c>
      <c r="AA889" s="22">
        <f t="shared" si="72"/>
        <v>2020</v>
      </c>
      <c r="AB889" s="22">
        <f t="shared" si="73"/>
        <v>2020</v>
      </c>
      <c r="AC889" s="22">
        <f t="shared" si="74"/>
        <v>2020</v>
      </c>
      <c r="AD889" s="25" t="e">
        <f>AND(ROUND(O889,2)=O889,ROUND(P889,2)=P889,OR(AND(O889&lt;&gt;0,L889="п"),AND(P889&lt;&gt;0,L889="ф")),ЕФОРМУЛА(X889),ЕФОРМУЛА(Y889),ЕФОРМУЛА(Z889),ЕФОРМУЛА(AA889),ЕФОРМУЛА(AB889),ЕФОРМУЛА(AC889),NOT(ЕФОРМУЛА(O889)),NOT(ЕФОРМУЛА(P889)),M889&lt;&gt;0,N889&lt;&gt;0,OR(YEAR(M889=#REF!),YEAR(M889=#REF!),YEAR(M889=#REF!)),OR(YEAR(N889=#REF!),YEAR(N889=#REF!),YEAR(N889=#REF!)),OR(AND(A889="20. Выдача займов по договору № 1 (в кэш-пул ПАО «Газпром»)",H889="КЭШ-ПУЛ"),AND(A889&lt;&gt;"20. Выдача займов по договору № 1 (в кэш-пул ПАО «Газпром»)",H889&lt;&gt;"КЭШ-ПУЛ")))</f>
        <v>#REF!</v>
      </c>
    </row>
    <row r="890" spans="1:30" ht="15" customHeight="1" x14ac:dyDescent="0.2">
      <c r="A890" s="27" t="s">
        <v>43</v>
      </c>
      <c r="B890" s="27"/>
      <c r="C890" s="2" t="s">
        <v>19</v>
      </c>
      <c r="D890" s="6" t="s">
        <v>0</v>
      </c>
      <c r="E890" s="7" t="s">
        <v>2</v>
      </c>
      <c r="F890" s="8"/>
      <c r="G890" s="8"/>
      <c r="H890" s="8" t="s">
        <v>120</v>
      </c>
      <c r="I890" s="8"/>
      <c r="J890" s="8"/>
      <c r="K890" s="8"/>
      <c r="L890" s="8" t="s">
        <v>26</v>
      </c>
      <c r="M890" s="9">
        <v>44166</v>
      </c>
      <c r="N890" s="9">
        <v>44166</v>
      </c>
      <c r="O890" s="20">
        <v>-55371.35</v>
      </c>
      <c r="P890" s="20"/>
      <c r="Q890" s="29"/>
      <c r="R890" s="12"/>
      <c r="S890" s="12"/>
      <c r="T890" s="12"/>
      <c r="U890" s="12"/>
      <c r="X890" s="22" t="e">
        <f>IF(B890="",VLOOKUP(A890,#REF!,2,FALSE),B890)</f>
        <v>#REF!</v>
      </c>
      <c r="Y890" s="22">
        <f t="shared" si="70"/>
        <v>12</v>
      </c>
      <c r="Z890" s="22">
        <f t="shared" si="71"/>
        <v>12</v>
      </c>
      <c r="AA890" s="22">
        <f t="shared" si="72"/>
        <v>2020</v>
      </c>
      <c r="AB890" s="22">
        <f t="shared" si="73"/>
        <v>2020</v>
      </c>
      <c r="AC890" s="22">
        <f t="shared" si="74"/>
        <v>2020</v>
      </c>
      <c r="AD890" s="25" t="e">
        <f>AND(ROUND(O890,2)=O890,ROUND(P890,2)=P890,OR(AND(O890&lt;&gt;0,L890="п"),AND(P890&lt;&gt;0,L890="ф")),ЕФОРМУЛА(X890),ЕФОРМУЛА(Y890),ЕФОРМУЛА(Z890),ЕФОРМУЛА(AA890),ЕФОРМУЛА(AB890),ЕФОРМУЛА(AC890),NOT(ЕФОРМУЛА(O890)),NOT(ЕФОРМУЛА(P890)),M890&lt;&gt;0,N890&lt;&gt;0,OR(YEAR(M890=#REF!),YEAR(M890=#REF!),YEAR(M890=#REF!)),OR(YEAR(N890=#REF!),YEAR(N890=#REF!),YEAR(N890=#REF!)),OR(AND(A890="20. Выдача займов по договору № 1 (в кэш-пул ПАО «Газпром»)",H890="КЭШ-ПУЛ"),AND(A890&lt;&gt;"20. Выдача займов по договору № 1 (в кэш-пул ПАО «Газпром»)",H890&lt;&gt;"КЭШ-ПУЛ")))</f>
        <v>#REF!</v>
      </c>
    </row>
    <row r="891" spans="1:30" ht="15" customHeight="1" x14ac:dyDescent="0.2">
      <c r="A891" s="27" t="s">
        <v>142</v>
      </c>
      <c r="B891" s="27"/>
      <c r="C891" s="2" t="s">
        <v>19</v>
      </c>
      <c r="D891" s="6" t="s">
        <v>0</v>
      </c>
      <c r="E891" s="7" t="s">
        <v>2</v>
      </c>
      <c r="F891" s="8"/>
      <c r="G891" s="8"/>
      <c r="H891" s="8" t="s">
        <v>120</v>
      </c>
      <c r="I891" s="8"/>
      <c r="J891" s="8"/>
      <c r="K891" s="8"/>
      <c r="L891" s="8" t="s">
        <v>26</v>
      </c>
      <c r="M891" s="9">
        <v>44166</v>
      </c>
      <c r="N891" s="9">
        <v>44166</v>
      </c>
      <c r="O891" s="20">
        <v>-12160.12</v>
      </c>
      <c r="P891" s="20"/>
      <c r="Q891" s="11"/>
      <c r="R891" s="11"/>
      <c r="S891" s="11"/>
      <c r="T891" s="11"/>
      <c r="U891" s="11"/>
      <c r="X891" s="22" t="e">
        <f>IF(B891="",VLOOKUP(A891,#REF!,2,FALSE),B891)</f>
        <v>#REF!</v>
      </c>
      <c r="Y891" s="22">
        <f t="shared" si="70"/>
        <v>12</v>
      </c>
      <c r="Z891" s="22">
        <f t="shared" si="71"/>
        <v>12</v>
      </c>
      <c r="AA891" s="22">
        <f t="shared" si="72"/>
        <v>2020</v>
      </c>
      <c r="AB891" s="22">
        <f t="shared" si="73"/>
        <v>2020</v>
      </c>
      <c r="AC891" s="22">
        <f t="shared" si="74"/>
        <v>2020</v>
      </c>
      <c r="AD891" s="25" t="e">
        <f>AND(ROUND(O891,2)=O891,ROUND(P891,2)=P891,OR(AND(O891&lt;&gt;0,L891="п"),AND(P891&lt;&gt;0,L891="ф")),ЕФОРМУЛА(X891),ЕФОРМУЛА(Y891),ЕФОРМУЛА(Z891),ЕФОРМУЛА(AA891),ЕФОРМУЛА(AB891),ЕФОРМУЛА(AC891),NOT(ЕФОРМУЛА(O891)),NOT(ЕФОРМУЛА(P891)),M891&lt;&gt;0,N891&lt;&gt;0,OR(YEAR(M891=#REF!),YEAR(M891=#REF!),YEAR(M891=#REF!)),OR(YEAR(N891=#REF!),YEAR(N891=#REF!),YEAR(N891=#REF!)),OR(AND(A891="20. Выдача займов по договору № 1 (в кэш-пул ПАО «Газпром»)",H891="КЭШ-ПУЛ"),AND(A891&lt;&gt;"20. Выдача займов по договору № 1 (в кэш-пул ПАО «Газпром»)",H891&lt;&gt;"КЭШ-ПУЛ")))</f>
        <v>#REF!</v>
      </c>
    </row>
    <row r="892" spans="1:30" ht="12.6" customHeight="1" x14ac:dyDescent="0.2">
      <c r="A892" s="8" t="s">
        <v>11</v>
      </c>
      <c r="B892" s="8"/>
      <c r="C892" s="2" t="s">
        <v>19</v>
      </c>
      <c r="D892" s="6" t="s">
        <v>0</v>
      </c>
      <c r="E892" s="7" t="s">
        <v>2</v>
      </c>
      <c r="F892" s="8" t="s">
        <v>25</v>
      </c>
      <c r="G892" s="8"/>
      <c r="H892" s="8"/>
      <c r="I892" s="8"/>
      <c r="J892" s="8">
        <v>4</v>
      </c>
      <c r="K892" s="27" t="s">
        <v>69</v>
      </c>
      <c r="L892" s="8" t="s">
        <v>27</v>
      </c>
      <c r="M892" s="9">
        <v>44216</v>
      </c>
      <c r="N892" s="9">
        <v>44256</v>
      </c>
      <c r="O892" s="20"/>
      <c r="P892" s="20">
        <v>2253586.88</v>
      </c>
      <c r="Q892" s="12"/>
      <c r="R892" s="12"/>
      <c r="S892" s="12"/>
      <c r="T892" s="12"/>
      <c r="U892" s="12"/>
      <c r="X892" s="22" t="e">
        <f>IF(B892="",VLOOKUP(A892,#REF!,2,FALSE),B892)</f>
        <v>#REF!</v>
      </c>
      <c r="Y892" s="22">
        <f t="shared" si="70"/>
        <v>1</v>
      </c>
      <c r="Z892" s="22">
        <f t="shared" si="71"/>
        <v>3</v>
      </c>
      <c r="AA892" s="22">
        <f t="shared" si="72"/>
        <v>2021</v>
      </c>
      <c r="AB892" s="22">
        <f t="shared" si="73"/>
        <v>2021</v>
      </c>
      <c r="AC892" s="22">
        <f t="shared" si="74"/>
        <v>2020</v>
      </c>
      <c r="AD892" s="25" t="e">
        <f>AND(ROUND(O892,2)=O892,ROUND(P892,2)=P892,OR(AND(O892&lt;&gt;0,L892="п"),AND(P892&lt;&gt;0,L892="ф")),ЕФОРМУЛА(X892),ЕФОРМУЛА(Y892),ЕФОРМУЛА(Z892),ЕФОРМУЛА(AA892),ЕФОРМУЛА(AB892),ЕФОРМУЛА(AC892),NOT(ЕФОРМУЛА(O892)),NOT(ЕФОРМУЛА(P892)),M892&lt;&gt;0,N892&lt;&gt;0,OR(YEAR(M892=#REF!),YEAR(M892=#REF!),YEAR(M892=#REF!)),OR(YEAR(N892=#REF!),YEAR(N892=#REF!),YEAR(N892=#REF!)),OR(AND(A892="20. Выдача займов по договору № 1 (в кэш-пул ПАО «Газпром»)",H892="КЭШ-ПУЛ"),AND(A892&lt;&gt;"20. Выдача займов по договору № 1 (в кэш-пул ПАО «Газпром»)",H892&lt;&gt;"КЭШ-ПУЛ")))</f>
        <v>#REF!</v>
      </c>
    </row>
    <row r="893" spans="1:30" ht="15" customHeight="1" x14ac:dyDescent="0.2">
      <c r="A893" s="8" t="s">
        <v>47</v>
      </c>
      <c r="B893" s="8"/>
      <c r="C893" s="2" t="s">
        <v>19</v>
      </c>
      <c r="D893" s="6" t="s">
        <v>0</v>
      </c>
      <c r="E893" s="7" t="s">
        <v>2</v>
      </c>
      <c r="F893" s="8"/>
      <c r="G893" s="8"/>
      <c r="H893" s="8"/>
      <c r="I893" s="8"/>
      <c r="J893" s="8">
        <v>1</v>
      </c>
      <c r="K893" s="8" t="s">
        <v>69</v>
      </c>
      <c r="L893" s="8" t="s">
        <v>27</v>
      </c>
      <c r="M893" s="9">
        <v>44232</v>
      </c>
      <c r="N893" s="9">
        <v>44258</v>
      </c>
      <c r="O893" s="20"/>
      <c r="P893" s="20">
        <v>2436685.2000000002</v>
      </c>
      <c r="Q893" s="29"/>
      <c r="R893" s="29"/>
      <c r="S893" s="29"/>
      <c r="T893" s="29"/>
      <c r="U893" s="29"/>
      <c r="X893" s="22" t="e">
        <f>IF(B893="",VLOOKUP(A893,#REF!,2,FALSE),B893)</f>
        <v>#REF!</v>
      </c>
      <c r="Y893" s="22">
        <f t="shared" si="70"/>
        <v>2</v>
      </c>
      <c r="Z893" s="22">
        <f t="shared" si="71"/>
        <v>3</v>
      </c>
      <c r="AA893" s="22">
        <f t="shared" si="72"/>
        <v>2021</v>
      </c>
      <c r="AB893" s="22">
        <f t="shared" si="73"/>
        <v>2021</v>
      </c>
      <c r="AC893" s="22">
        <f t="shared" si="74"/>
        <v>2021</v>
      </c>
      <c r="AD893" s="25" t="e">
        <f>AND(ROUND(O893,2)=O893,ROUND(P893,2)=P893,OR(AND(O893&lt;&gt;0,L893="п"),AND(P893&lt;&gt;0,L893="ф")),ЕФОРМУЛА(X893),ЕФОРМУЛА(Y893),ЕФОРМУЛА(Z893),ЕФОРМУЛА(AA893),ЕФОРМУЛА(AB893),ЕФОРМУЛА(AC893),NOT(ЕФОРМУЛА(O893)),NOT(ЕФОРМУЛА(P893)),M893&lt;&gt;0,N893&lt;&gt;0,OR(YEAR(M893=#REF!),YEAR(M893=#REF!),YEAR(M893=#REF!)),OR(YEAR(N893=#REF!),YEAR(N893=#REF!),YEAR(N893=#REF!)),OR(AND(A893="20. Выдача займов по договору № 1 (в кэш-пул ПАО «Газпром»)",H893="КЭШ-ПУЛ"),AND(A893&lt;&gt;"20. Выдача займов по договору № 1 (в кэш-пул ПАО «Газпром»)",H893&lt;&gt;"КЭШ-ПУЛ")))</f>
        <v>#REF!</v>
      </c>
    </row>
    <row r="894" spans="1:30" ht="15" customHeight="1" x14ac:dyDescent="0.2">
      <c r="A894" s="27" t="s">
        <v>142</v>
      </c>
      <c r="B894" s="27"/>
      <c r="C894" s="2" t="s">
        <v>19</v>
      </c>
      <c r="D894" s="6" t="s">
        <v>0</v>
      </c>
      <c r="E894" s="7" t="s">
        <v>2</v>
      </c>
      <c r="F894" s="8"/>
      <c r="G894" s="8"/>
      <c r="H894" s="8"/>
      <c r="I894" s="8" t="s">
        <v>25</v>
      </c>
      <c r="J894" s="8">
        <v>3</v>
      </c>
      <c r="K894" s="8" t="s">
        <v>69</v>
      </c>
      <c r="L894" s="8" t="s">
        <v>27</v>
      </c>
      <c r="M894" s="9">
        <v>44256</v>
      </c>
      <c r="N894" s="9">
        <v>44271</v>
      </c>
      <c r="O894" s="20"/>
      <c r="P894" s="20">
        <v>15019200</v>
      </c>
      <c r="Q894" s="12" t="s">
        <v>667</v>
      </c>
      <c r="R894" s="12"/>
      <c r="S894" s="12"/>
      <c r="T894" s="12"/>
      <c r="U894" s="12"/>
      <c r="X894" s="22" t="e">
        <f>IF(B894="",VLOOKUP(A894,#REF!,2,FALSE),B894)</f>
        <v>#REF!</v>
      </c>
      <c r="Y894" s="22">
        <f t="shared" si="70"/>
        <v>3</v>
      </c>
      <c r="Z894" s="22">
        <f t="shared" si="71"/>
        <v>3</v>
      </c>
      <c r="AA894" s="22">
        <f t="shared" si="72"/>
        <v>2021</v>
      </c>
      <c r="AB894" s="22">
        <f t="shared" si="73"/>
        <v>2021</v>
      </c>
      <c r="AC894" s="22">
        <f t="shared" si="74"/>
        <v>2021</v>
      </c>
      <c r="AD894" s="25" t="e">
        <f>AND(ROUND(O894,2)=O894,ROUND(P894,2)=P894,OR(AND(O894&lt;&gt;0,L894="п"),AND(P894&lt;&gt;0,L894="ф")),ЕФОРМУЛА(X894),ЕФОРМУЛА(Y894),ЕФОРМУЛА(Z894),ЕФОРМУЛА(AA894),ЕФОРМУЛА(AB894),ЕФОРМУЛА(AC894),NOT(ЕФОРМУЛА(O894)),NOT(ЕФОРМУЛА(P894)),M894&lt;&gt;0,N894&lt;&gt;0,OR(YEAR(M894=#REF!),YEAR(M894=#REF!),YEAR(M894=#REF!)),OR(YEAR(N894=#REF!),YEAR(N894=#REF!),YEAR(N894=#REF!)),OR(AND(A894="20. Выдача займов по договору № 1 (в кэш-пул ПАО «Газпром»)",H894="КЭШ-ПУЛ"),AND(A894&lt;&gt;"20. Выдача займов по договору № 1 (в кэш-пул ПАО «Газпром»)",H894&lt;&gt;"КЭШ-ПУЛ")))</f>
        <v>#REF!</v>
      </c>
    </row>
    <row r="895" spans="1:30" ht="15" customHeight="1" x14ac:dyDescent="0.2">
      <c r="A895" s="27" t="s">
        <v>60</v>
      </c>
      <c r="B895" s="27"/>
      <c r="C895" s="2" t="s">
        <v>19</v>
      </c>
      <c r="D895" s="6" t="s">
        <v>0</v>
      </c>
      <c r="E895" s="7" t="s">
        <v>2</v>
      </c>
      <c r="F895" s="8"/>
      <c r="G895" s="8"/>
      <c r="H895" s="8"/>
      <c r="I895" s="8"/>
      <c r="J895" s="8">
        <v>3</v>
      </c>
      <c r="K895" s="8" t="s">
        <v>69</v>
      </c>
      <c r="L895" s="8" t="s">
        <v>27</v>
      </c>
      <c r="M895" s="9">
        <v>44242</v>
      </c>
      <c r="N895" s="9">
        <v>44252</v>
      </c>
      <c r="O895" s="20"/>
      <c r="P895" s="20">
        <v>1375434.95</v>
      </c>
      <c r="Q895" s="11"/>
      <c r="R895" s="11"/>
      <c r="S895" s="11"/>
      <c r="T895" s="11"/>
      <c r="U895" s="11"/>
      <c r="X895" s="22" t="e">
        <f>IF(B895="",VLOOKUP(A895,#REF!,2,FALSE),B895)</f>
        <v>#REF!</v>
      </c>
      <c r="Y895" s="22">
        <f t="shared" si="70"/>
        <v>2</v>
      </c>
      <c r="Z895" s="22">
        <f t="shared" si="71"/>
        <v>2</v>
      </c>
      <c r="AA895" s="22">
        <f t="shared" si="72"/>
        <v>2021</v>
      </c>
      <c r="AB895" s="22">
        <f t="shared" si="73"/>
        <v>2021</v>
      </c>
      <c r="AC895" s="22">
        <f t="shared" si="74"/>
        <v>2021</v>
      </c>
      <c r="AD895" s="25" t="e">
        <f>AND(ROUND(O895,2)=O895,ROUND(P895,2)=P895,OR(AND(O895&lt;&gt;0,L895="п"),AND(P895&lt;&gt;0,L895="ф")),ЕФОРМУЛА(X895),ЕФОРМУЛА(Y895),ЕФОРМУЛА(Z895),ЕФОРМУЛА(AA895),ЕФОРМУЛА(AB895),ЕФОРМУЛА(AC895),NOT(ЕФОРМУЛА(O895)),NOT(ЕФОРМУЛА(P895)),M895&lt;&gt;0,N895&lt;&gt;0,OR(YEAR(M895=#REF!),YEAR(M895=#REF!),YEAR(M895=#REF!)),OR(YEAR(N895=#REF!),YEAR(N895=#REF!),YEAR(N895=#REF!)),OR(AND(A895="20. Выдача займов по договору № 1 (в кэш-пул ПАО «Газпром»)",H895="КЭШ-ПУЛ"),AND(A895&lt;&gt;"20. Выдача займов по договору № 1 (в кэш-пул ПАО «Газпром»)",H895&lt;&gt;"КЭШ-ПУЛ")))</f>
        <v>#REF!</v>
      </c>
    </row>
    <row r="896" spans="1:30" ht="15" customHeight="1" x14ac:dyDescent="0.2">
      <c r="A896" s="8" t="s">
        <v>8</v>
      </c>
      <c r="B896" s="8"/>
      <c r="C896" s="2" t="s">
        <v>19</v>
      </c>
      <c r="D896" s="6" t="s">
        <v>0</v>
      </c>
      <c r="E896" s="7" t="s">
        <v>2</v>
      </c>
      <c r="F896" s="8"/>
      <c r="G896" s="8"/>
      <c r="H896" s="8"/>
      <c r="I896" s="8"/>
      <c r="J896" s="8">
        <v>3</v>
      </c>
      <c r="K896" s="8" t="s">
        <v>69</v>
      </c>
      <c r="L896" s="8" t="s">
        <v>27</v>
      </c>
      <c r="M896" s="9">
        <v>44242</v>
      </c>
      <c r="N896" s="9">
        <v>44252</v>
      </c>
      <c r="O896" s="20"/>
      <c r="P896" s="20">
        <v>1356183.63</v>
      </c>
      <c r="Q896" s="12"/>
      <c r="R896" s="12"/>
      <c r="S896" s="12"/>
      <c r="T896" s="12"/>
      <c r="U896" s="12"/>
      <c r="X896" s="22" t="e">
        <f>IF(B896="",VLOOKUP(A896,#REF!,2,FALSE),B896)</f>
        <v>#REF!</v>
      </c>
      <c r="Y896" s="22">
        <f t="shared" si="70"/>
        <v>2</v>
      </c>
      <c r="Z896" s="22">
        <f t="shared" si="71"/>
        <v>2</v>
      </c>
      <c r="AA896" s="22">
        <f t="shared" si="72"/>
        <v>2021</v>
      </c>
      <c r="AB896" s="22">
        <f t="shared" si="73"/>
        <v>2021</v>
      </c>
      <c r="AC896" s="22">
        <f t="shared" si="74"/>
        <v>2021</v>
      </c>
      <c r="AD896" s="25" t="e">
        <f>AND(ROUND(O896,2)=O896,ROUND(P896,2)=P896,OR(AND(O896&lt;&gt;0,L896="п"),AND(P896&lt;&gt;0,L896="ф")),ЕФОРМУЛА(X896),ЕФОРМУЛА(Y896),ЕФОРМУЛА(Z896),ЕФОРМУЛА(AA896),ЕФОРМУЛА(AB896),ЕФОРМУЛА(AC896),NOT(ЕФОРМУЛА(O896)),NOT(ЕФОРМУЛА(P896)),M896&lt;&gt;0,N896&lt;&gt;0,OR(YEAR(M896=#REF!),YEAR(M896=#REF!),YEAR(M896=#REF!)),OR(YEAR(N896=#REF!),YEAR(N896=#REF!),YEAR(N896=#REF!)),OR(AND(A896="20. Выдача займов по договору № 1 (в кэш-пул ПАО «Газпром»)",H896="КЭШ-ПУЛ"),AND(A896&lt;&gt;"20. Выдача займов по договору № 1 (в кэш-пул ПАО «Газпром»)",H896&lt;&gt;"КЭШ-ПУЛ")))</f>
        <v>#REF!</v>
      </c>
    </row>
    <row r="897" spans="1:30" ht="12.6" customHeight="1" x14ac:dyDescent="0.2">
      <c r="A897" s="8" t="s">
        <v>51</v>
      </c>
      <c r="B897" s="8"/>
      <c r="C897" s="2" t="s">
        <v>19</v>
      </c>
      <c r="D897" s="6" t="s">
        <v>0</v>
      </c>
      <c r="E897" s="7" t="s">
        <v>2</v>
      </c>
      <c r="F897" s="8"/>
      <c r="G897" s="8"/>
      <c r="H897" s="8"/>
      <c r="I897" s="8"/>
      <c r="J897" s="8">
        <v>3</v>
      </c>
      <c r="K897" s="8" t="s">
        <v>69</v>
      </c>
      <c r="L897" s="8" t="s">
        <v>27</v>
      </c>
      <c r="M897" s="9">
        <v>44242</v>
      </c>
      <c r="N897" s="9">
        <v>44253</v>
      </c>
      <c r="O897" s="20"/>
      <c r="P897" s="20">
        <v>38000</v>
      </c>
      <c r="Q897" s="12"/>
      <c r="R897" s="12"/>
      <c r="S897" s="12"/>
      <c r="T897" s="12"/>
      <c r="U897" s="12"/>
      <c r="X897" s="22" t="e">
        <f>IF(B897="",VLOOKUP(A897,#REF!,2,FALSE),B897)</f>
        <v>#REF!</v>
      </c>
      <c r="Y897" s="22">
        <f t="shared" si="70"/>
        <v>2</v>
      </c>
      <c r="Z897" s="22">
        <f t="shared" si="71"/>
        <v>2</v>
      </c>
      <c r="AA897" s="22">
        <f t="shared" si="72"/>
        <v>2021</v>
      </c>
      <c r="AB897" s="22">
        <f t="shared" si="73"/>
        <v>2021</v>
      </c>
      <c r="AC897" s="22">
        <f t="shared" si="74"/>
        <v>2021</v>
      </c>
      <c r="AD897" s="25" t="e">
        <f>AND(ROUND(O897,2)=O897,ROUND(P897,2)=P897,OR(AND(O897&lt;&gt;0,L897="п"),AND(P897&lt;&gt;0,L897="ф")),ЕФОРМУЛА(X897),ЕФОРМУЛА(Y897),ЕФОРМУЛА(Z897),ЕФОРМУЛА(AA897),ЕФОРМУЛА(AB897),ЕФОРМУЛА(AC897),NOT(ЕФОРМУЛА(O897)),NOT(ЕФОРМУЛА(P897)),M897&lt;&gt;0,N897&lt;&gt;0,OR(YEAR(M897=#REF!),YEAR(M897=#REF!),YEAR(M897=#REF!)),OR(YEAR(N897=#REF!),YEAR(N897=#REF!),YEAR(N897=#REF!)),OR(AND(A897="20. Выдача займов по договору № 1 (в кэш-пул ПАО «Газпром»)",H897="КЭШ-ПУЛ"),AND(A897&lt;&gt;"20. Выдача займов по договору № 1 (в кэш-пул ПАО «Газпром»)",H897&lt;&gt;"КЭШ-ПУЛ")))</f>
        <v>#REF!</v>
      </c>
    </row>
    <row r="898" spans="1:30" ht="15" customHeight="1" x14ac:dyDescent="0.2">
      <c r="A898" s="8" t="s">
        <v>52</v>
      </c>
      <c r="B898" s="8"/>
      <c r="C898" s="2" t="s">
        <v>19</v>
      </c>
      <c r="D898" s="6" t="s">
        <v>0</v>
      </c>
      <c r="E898" s="7" t="s">
        <v>2</v>
      </c>
      <c r="F898" s="8"/>
      <c r="G898" s="8"/>
      <c r="H898" s="8"/>
      <c r="I898" s="8"/>
      <c r="J898" s="8">
        <v>3</v>
      </c>
      <c r="K898" s="8" t="s">
        <v>69</v>
      </c>
      <c r="L898" s="8" t="s">
        <v>27</v>
      </c>
      <c r="M898" s="9">
        <v>44242</v>
      </c>
      <c r="N898" s="9">
        <v>44253</v>
      </c>
      <c r="O898" s="20"/>
      <c r="P898" s="20">
        <v>4272375.7699999996</v>
      </c>
      <c r="Q898" s="12"/>
      <c r="R898" s="12"/>
      <c r="S898" s="12"/>
      <c r="T898" s="12"/>
      <c r="U898" s="12"/>
      <c r="X898" s="22" t="e">
        <f>IF(B898="",VLOOKUP(A898,#REF!,2,FALSE),B898)</f>
        <v>#REF!</v>
      </c>
      <c r="Y898" s="22">
        <f t="shared" si="70"/>
        <v>2</v>
      </c>
      <c r="Z898" s="22">
        <f t="shared" si="71"/>
        <v>2</v>
      </c>
      <c r="AA898" s="22">
        <f t="shared" si="72"/>
        <v>2021</v>
      </c>
      <c r="AB898" s="22">
        <f t="shared" si="73"/>
        <v>2021</v>
      </c>
      <c r="AC898" s="22">
        <f t="shared" si="74"/>
        <v>2021</v>
      </c>
      <c r="AD898" s="25" t="e">
        <f>AND(ROUND(O898,2)=O898,ROUND(P898,2)=P898,OR(AND(O898&lt;&gt;0,L898="п"),AND(P898&lt;&gt;0,L898="ф")),ЕФОРМУЛА(X898),ЕФОРМУЛА(Y898),ЕФОРМУЛА(Z898),ЕФОРМУЛА(AA898),ЕФОРМУЛА(AB898),ЕФОРМУЛА(AC898),NOT(ЕФОРМУЛА(O898)),NOT(ЕФОРМУЛА(P898)),M898&lt;&gt;0,N898&lt;&gt;0,OR(YEAR(M898=#REF!),YEAR(M898=#REF!),YEAR(M898=#REF!)),OR(YEAR(N898=#REF!),YEAR(N898=#REF!),YEAR(N898=#REF!)),OR(AND(A898="20. Выдача займов по договору № 1 (в кэш-пул ПАО «Газпром»)",H898="КЭШ-ПУЛ"),AND(A898&lt;&gt;"20. Выдача займов по договору № 1 (в кэш-пул ПАО «Газпром»)",H898&lt;&gt;"КЭШ-ПУЛ")))</f>
        <v>#REF!</v>
      </c>
    </row>
    <row r="899" spans="1:30" ht="15" customHeight="1" x14ac:dyDescent="0.2">
      <c r="A899" s="8" t="s">
        <v>52</v>
      </c>
      <c r="B899" s="8"/>
      <c r="C899" s="2" t="s">
        <v>19</v>
      </c>
      <c r="D899" s="6" t="s">
        <v>0</v>
      </c>
      <c r="E899" s="7" t="s">
        <v>2</v>
      </c>
      <c r="F899" s="8"/>
      <c r="G899" s="8"/>
      <c r="H899" s="8"/>
      <c r="I899" s="8" t="s">
        <v>25</v>
      </c>
      <c r="J899" s="8">
        <v>3</v>
      </c>
      <c r="K899" s="8" t="s">
        <v>69</v>
      </c>
      <c r="L899" s="8" t="s">
        <v>27</v>
      </c>
      <c r="M899" s="9">
        <v>44242</v>
      </c>
      <c r="N899" s="9">
        <v>44253</v>
      </c>
      <c r="O899" s="20"/>
      <c r="P899" s="20">
        <v>58200</v>
      </c>
      <c r="Q899" s="12"/>
      <c r="R899" s="12"/>
      <c r="S899" s="12"/>
      <c r="T899" s="12"/>
      <c r="U899" s="12"/>
      <c r="X899" s="22" t="e">
        <f>IF(B899="",VLOOKUP(A899,#REF!,2,FALSE),B899)</f>
        <v>#REF!</v>
      </c>
      <c r="Y899" s="22">
        <f t="shared" si="70"/>
        <v>2</v>
      </c>
      <c r="Z899" s="22">
        <f t="shared" si="71"/>
        <v>2</v>
      </c>
      <c r="AA899" s="22">
        <f t="shared" si="72"/>
        <v>2021</v>
      </c>
      <c r="AB899" s="22">
        <f t="shared" si="73"/>
        <v>2021</v>
      </c>
      <c r="AC899" s="22">
        <f t="shared" si="74"/>
        <v>2021</v>
      </c>
      <c r="AD899" s="25" t="e">
        <f>AND(ROUND(O899,2)=O899,ROUND(P899,2)=P899,OR(AND(O899&lt;&gt;0,L899="п"),AND(P899&lt;&gt;0,L899="ф")),ЕФОРМУЛА(X899),ЕФОРМУЛА(Y899),ЕФОРМУЛА(Z899),ЕФОРМУЛА(AA899),ЕФОРМУЛА(AB899),ЕФОРМУЛА(AC899),NOT(ЕФОРМУЛА(O899)),NOT(ЕФОРМУЛА(P899)),M899&lt;&gt;0,N899&lt;&gt;0,OR(YEAR(M899=#REF!),YEAR(M899=#REF!),YEAR(M899=#REF!)),OR(YEAR(N899=#REF!),YEAR(N899=#REF!),YEAR(N899=#REF!)),OR(AND(A899="20. Выдача займов по договору № 1 (в кэш-пул ПАО «Газпром»)",H899="КЭШ-ПУЛ"),AND(A899&lt;&gt;"20. Выдача займов по договору № 1 (в кэш-пул ПАО «Газпром»)",H899&lt;&gt;"КЭШ-ПУЛ")))</f>
        <v>#REF!</v>
      </c>
    </row>
    <row r="900" spans="1:30" ht="15" customHeight="1" x14ac:dyDescent="0.2">
      <c r="A900" s="8" t="s">
        <v>64</v>
      </c>
      <c r="B900" s="8"/>
      <c r="C900" s="2" t="s">
        <v>19</v>
      </c>
      <c r="D900" s="6" t="s">
        <v>0</v>
      </c>
      <c r="E900" s="7" t="s">
        <v>1</v>
      </c>
      <c r="F900" s="8"/>
      <c r="G900" s="8"/>
      <c r="H900" s="8"/>
      <c r="I900" s="8"/>
      <c r="J900" s="8"/>
      <c r="K900" s="8" t="s">
        <v>69</v>
      </c>
      <c r="L900" s="8" t="s">
        <v>27</v>
      </c>
      <c r="M900" s="9">
        <v>44251</v>
      </c>
      <c r="N900" s="9">
        <v>44251</v>
      </c>
      <c r="O900" s="20"/>
      <c r="P900" s="20">
        <v>43123471.590000004</v>
      </c>
      <c r="Q900" s="12"/>
      <c r="R900" s="12"/>
      <c r="S900" s="12"/>
      <c r="T900" s="12"/>
      <c r="U900" s="12"/>
      <c r="X900" s="22" t="e">
        <f>IF(B900="",VLOOKUP(A900,#REF!,2,FALSE),B900)</f>
        <v>#REF!</v>
      </c>
      <c r="Y900" s="22">
        <f t="shared" ref="Y900:Y963" si="75">MONTH(M900)</f>
        <v>2</v>
      </c>
      <c r="Z900" s="22">
        <f t="shared" ref="Z900:Z963" si="76">MONTH(N900)</f>
        <v>2</v>
      </c>
      <c r="AA900" s="22">
        <f t="shared" ref="AA900:AA963" si="77">YEAR(N900)</f>
        <v>2021</v>
      </c>
      <c r="AB900" s="22">
        <f t="shared" ref="AB900:AB963" si="78">YEAR(M900)</f>
        <v>2021</v>
      </c>
      <c r="AC900" s="22">
        <f t="shared" ref="AC900:AC963" si="79">IF(F900="X",AA900-1,AA900)</f>
        <v>2021</v>
      </c>
      <c r="AD900" s="25" t="e">
        <f>AND(ROUND(O900,2)=O900,ROUND(P900,2)=P900,OR(AND(O900&lt;&gt;0,L900="п"),AND(P900&lt;&gt;0,L900="ф")),ЕФОРМУЛА(X900),ЕФОРМУЛА(Y900),ЕФОРМУЛА(Z900),ЕФОРМУЛА(AA900),ЕФОРМУЛА(AB900),ЕФОРМУЛА(AC900),NOT(ЕФОРМУЛА(O900)),NOT(ЕФОРМУЛА(P900)),M900&lt;&gt;0,N900&lt;&gt;0,OR(YEAR(M900=#REF!),YEAR(M900=#REF!),YEAR(M900=#REF!)),OR(YEAR(N900=#REF!),YEAR(N900=#REF!),YEAR(N900=#REF!)),OR(AND(A900="20. Выдача займов по договору № 1 (в кэш-пул ПАО «Газпром»)",H900="КЭШ-ПУЛ"),AND(A900&lt;&gt;"20. Выдача займов по договору № 1 (в кэш-пул ПАО «Газпром»)",H900&lt;&gt;"КЭШ-ПУЛ")))</f>
        <v>#REF!</v>
      </c>
    </row>
    <row r="901" spans="1:30" ht="15" customHeight="1" x14ac:dyDescent="0.2">
      <c r="A901" s="8" t="s">
        <v>64</v>
      </c>
      <c r="B901" s="8"/>
      <c r="C901" s="2" t="s">
        <v>19</v>
      </c>
      <c r="D901" s="6" t="s">
        <v>0</v>
      </c>
      <c r="E901" s="7" t="s">
        <v>1</v>
      </c>
      <c r="F901" s="8"/>
      <c r="G901" s="8"/>
      <c r="H901" s="8"/>
      <c r="I901" s="8"/>
      <c r="J901" s="8"/>
      <c r="K901" s="8" t="s">
        <v>69</v>
      </c>
      <c r="L901" s="8" t="s">
        <v>27</v>
      </c>
      <c r="M901" s="9">
        <v>44252</v>
      </c>
      <c r="N901" s="9">
        <v>44252</v>
      </c>
      <c r="O901" s="20"/>
      <c r="P901" s="20">
        <v>61254906.810000002</v>
      </c>
      <c r="Q901" s="12"/>
      <c r="R901" s="12"/>
      <c r="S901" s="12"/>
      <c r="T901" s="12"/>
      <c r="U901" s="12"/>
      <c r="X901" s="22" t="e">
        <f>IF(B901="",VLOOKUP(A901,#REF!,2,FALSE),B901)</f>
        <v>#REF!</v>
      </c>
      <c r="Y901" s="22">
        <f t="shared" si="75"/>
        <v>2</v>
      </c>
      <c r="Z901" s="22">
        <f t="shared" si="76"/>
        <v>2</v>
      </c>
      <c r="AA901" s="22">
        <f t="shared" si="77"/>
        <v>2021</v>
      </c>
      <c r="AB901" s="22">
        <f t="shared" si="78"/>
        <v>2021</v>
      </c>
      <c r="AC901" s="22">
        <f t="shared" si="79"/>
        <v>2021</v>
      </c>
      <c r="AD901" s="25" t="e">
        <f>AND(ROUND(O901,2)=O901,ROUND(P901,2)=P901,OR(AND(O901&lt;&gt;0,L901="п"),AND(P901&lt;&gt;0,L901="ф")),ЕФОРМУЛА(X901),ЕФОРМУЛА(Y901),ЕФОРМУЛА(Z901),ЕФОРМУЛА(AA901),ЕФОРМУЛА(AB901),ЕФОРМУЛА(AC901),NOT(ЕФОРМУЛА(O901)),NOT(ЕФОРМУЛА(P901)),M901&lt;&gt;0,N901&lt;&gt;0,OR(YEAR(M901=#REF!),YEAR(M901=#REF!),YEAR(M901=#REF!)),OR(YEAR(N901=#REF!),YEAR(N901=#REF!),YEAR(N901=#REF!)),OR(AND(A901="20. Выдача займов по договору № 1 (в кэш-пул ПАО «Газпром»)",H901="КЭШ-ПУЛ"),AND(A901&lt;&gt;"20. Выдача займов по договору № 1 (в кэш-пул ПАО «Газпром»)",H901&lt;&gt;"КЭШ-ПУЛ")))</f>
        <v>#REF!</v>
      </c>
    </row>
    <row r="902" spans="1:30" ht="15" customHeight="1" x14ac:dyDescent="0.2">
      <c r="A902" s="8" t="s">
        <v>64</v>
      </c>
      <c r="B902" s="8"/>
      <c r="C902" s="2" t="s">
        <v>19</v>
      </c>
      <c r="D902" s="6" t="s">
        <v>0</v>
      </c>
      <c r="E902" s="7" t="s">
        <v>1</v>
      </c>
      <c r="F902" s="8"/>
      <c r="G902" s="8"/>
      <c r="H902" s="8"/>
      <c r="I902" s="8"/>
      <c r="J902" s="8"/>
      <c r="K902" s="8" t="s">
        <v>69</v>
      </c>
      <c r="L902" s="8" t="s">
        <v>27</v>
      </c>
      <c r="M902" s="9">
        <v>44253</v>
      </c>
      <c r="N902" s="9">
        <v>44253</v>
      </c>
      <c r="O902" s="20"/>
      <c r="P902" s="20">
        <v>642037180.88</v>
      </c>
      <c r="Q902" s="12"/>
      <c r="R902" s="12"/>
      <c r="S902" s="12"/>
      <c r="T902" s="12"/>
      <c r="U902" s="12"/>
      <c r="X902" s="22" t="e">
        <f>IF(B902="",VLOOKUP(A902,#REF!,2,FALSE),B902)</f>
        <v>#REF!</v>
      </c>
      <c r="Y902" s="22">
        <f t="shared" si="75"/>
        <v>2</v>
      </c>
      <c r="Z902" s="22">
        <f t="shared" si="76"/>
        <v>2</v>
      </c>
      <c r="AA902" s="22">
        <f t="shared" si="77"/>
        <v>2021</v>
      </c>
      <c r="AB902" s="22">
        <f t="shared" si="78"/>
        <v>2021</v>
      </c>
      <c r="AC902" s="22">
        <f t="shared" si="79"/>
        <v>2021</v>
      </c>
      <c r="AD902" s="25" t="e">
        <f>AND(ROUND(O902,2)=O902,ROUND(P902,2)=P902,OR(AND(O902&lt;&gt;0,L902="п"),AND(P902&lt;&gt;0,L902="ф")),ЕФОРМУЛА(X902),ЕФОРМУЛА(Y902),ЕФОРМУЛА(Z902),ЕФОРМУЛА(AA902),ЕФОРМУЛА(AB902),ЕФОРМУЛА(AC902),NOT(ЕФОРМУЛА(O902)),NOT(ЕФОРМУЛА(P902)),M902&lt;&gt;0,N902&lt;&gt;0,OR(YEAR(M902=#REF!),YEAR(M902=#REF!),YEAR(M902=#REF!)),OR(YEAR(N902=#REF!),YEAR(N902=#REF!),YEAR(N902=#REF!)),OR(AND(A902="20. Выдача займов по договору № 1 (в кэш-пул ПАО «Газпром»)",H902="КЭШ-ПУЛ"),AND(A902&lt;&gt;"20. Выдача займов по договору № 1 (в кэш-пул ПАО «Газпром»)",H902&lt;&gt;"КЭШ-ПУЛ")))</f>
        <v>#REF!</v>
      </c>
    </row>
    <row r="903" spans="1:30" ht="15" customHeight="1" x14ac:dyDescent="0.2">
      <c r="A903" s="8" t="s">
        <v>32</v>
      </c>
      <c r="B903" s="8"/>
      <c r="C903" s="2" t="s">
        <v>19</v>
      </c>
      <c r="D903" s="6" t="s">
        <v>0</v>
      </c>
      <c r="E903" s="7" t="s">
        <v>2</v>
      </c>
      <c r="F903" s="8"/>
      <c r="G903" s="8"/>
      <c r="H903" s="8"/>
      <c r="I903" s="8"/>
      <c r="J903" s="8">
        <v>3</v>
      </c>
      <c r="K903" s="8" t="s">
        <v>69</v>
      </c>
      <c r="L903" s="8" t="s">
        <v>27</v>
      </c>
      <c r="M903" s="9">
        <v>44242</v>
      </c>
      <c r="N903" s="9">
        <v>44252</v>
      </c>
      <c r="O903" s="20"/>
      <c r="P903" s="20">
        <v>54000000</v>
      </c>
      <c r="Q903" s="12"/>
      <c r="R903" s="12"/>
      <c r="S903" s="12"/>
      <c r="T903" s="12"/>
      <c r="U903" s="12"/>
      <c r="X903" s="22" t="e">
        <f>IF(B903="",VLOOKUP(A903,#REF!,2,FALSE),B903)</f>
        <v>#REF!</v>
      </c>
      <c r="Y903" s="22">
        <f t="shared" si="75"/>
        <v>2</v>
      </c>
      <c r="Z903" s="22">
        <f t="shared" si="76"/>
        <v>2</v>
      </c>
      <c r="AA903" s="22">
        <f t="shared" si="77"/>
        <v>2021</v>
      </c>
      <c r="AB903" s="22">
        <f t="shared" si="78"/>
        <v>2021</v>
      </c>
      <c r="AC903" s="22">
        <f t="shared" si="79"/>
        <v>2021</v>
      </c>
      <c r="AD903" s="25" t="e">
        <f>AND(ROUND(O903,2)=O903,ROUND(P903,2)=P903,OR(AND(O903&lt;&gt;0,L903="п"),AND(P903&lt;&gt;0,L903="ф")),ЕФОРМУЛА(X903),ЕФОРМУЛА(Y903),ЕФОРМУЛА(Z903),ЕФОРМУЛА(AA903),ЕФОРМУЛА(AB903),ЕФОРМУЛА(AC903),NOT(ЕФОРМУЛА(O903)),NOT(ЕФОРМУЛА(P903)),M903&lt;&gt;0,N903&lt;&gt;0,OR(YEAR(M903=#REF!),YEAR(M903=#REF!),YEAR(M903=#REF!)),OR(YEAR(N903=#REF!),YEAR(N903=#REF!),YEAR(N903=#REF!)),OR(AND(A903="20. Выдача займов по договору № 1 (в кэш-пул ПАО «Газпром»)",H903="КЭШ-ПУЛ"),AND(A903&lt;&gt;"20. Выдача займов по договору № 1 (в кэш-пул ПАО «Газпром»)",H903&lt;&gt;"КЭШ-ПУЛ")))</f>
        <v>#REF!</v>
      </c>
    </row>
    <row r="904" spans="1:30" ht="15" customHeight="1" x14ac:dyDescent="0.2">
      <c r="A904" s="8" t="s">
        <v>52</v>
      </c>
      <c r="B904" s="8"/>
      <c r="C904" s="2" t="s">
        <v>19</v>
      </c>
      <c r="D904" s="6" t="s">
        <v>0</v>
      </c>
      <c r="E904" s="7" t="s">
        <v>2</v>
      </c>
      <c r="F904" s="8"/>
      <c r="G904" s="8"/>
      <c r="H904" s="8"/>
      <c r="I904" s="8"/>
      <c r="J904" s="8">
        <v>3</v>
      </c>
      <c r="K904" s="8" t="s">
        <v>69</v>
      </c>
      <c r="L904" s="8" t="s">
        <v>27</v>
      </c>
      <c r="M904" s="9">
        <v>44242</v>
      </c>
      <c r="N904" s="9">
        <v>44251</v>
      </c>
      <c r="O904" s="20"/>
      <c r="P904" s="20">
        <v>4807000</v>
      </c>
      <c r="Q904" s="12" t="s">
        <v>663</v>
      </c>
      <c r="R904" s="12"/>
      <c r="S904" s="12"/>
      <c r="T904" s="12"/>
      <c r="U904" s="12"/>
      <c r="X904" s="22" t="e">
        <f>IF(B904="",VLOOKUP(A904,#REF!,2,FALSE),B904)</f>
        <v>#REF!</v>
      </c>
      <c r="Y904" s="22">
        <f t="shared" si="75"/>
        <v>2</v>
      </c>
      <c r="Z904" s="22">
        <f t="shared" si="76"/>
        <v>2</v>
      </c>
      <c r="AA904" s="22">
        <f t="shared" si="77"/>
        <v>2021</v>
      </c>
      <c r="AB904" s="22">
        <f t="shared" si="78"/>
        <v>2021</v>
      </c>
      <c r="AC904" s="22">
        <f t="shared" si="79"/>
        <v>2021</v>
      </c>
      <c r="AD904" s="25" t="e">
        <f>AND(ROUND(O904,2)=O904,ROUND(P904,2)=P904,OR(AND(O904&lt;&gt;0,L904="п"),AND(P904&lt;&gt;0,L904="ф")),ЕФОРМУЛА(X904),ЕФОРМУЛА(Y904),ЕФОРМУЛА(Z904),ЕФОРМУЛА(AA904),ЕФОРМУЛА(AB904),ЕФОРМУЛА(AC904),NOT(ЕФОРМУЛА(O904)),NOT(ЕФОРМУЛА(P904)),M904&lt;&gt;0,N904&lt;&gt;0,OR(YEAR(M904=#REF!),YEAR(M904=#REF!),YEAR(M904=#REF!)),OR(YEAR(N904=#REF!),YEAR(N904=#REF!),YEAR(N904=#REF!)),OR(AND(A904="20. Выдача займов по договору № 1 (в кэш-пул ПАО «Газпром»)",H904="КЭШ-ПУЛ"),AND(A904&lt;&gt;"20. Выдача займов по договору № 1 (в кэш-пул ПАО «Газпром»)",H904&lt;&gt;"КЭШ-ПУЛ")))</f>
        <v>#REF!</v>
      </c>
    </row>
    <row r="905" spans="1:30" ht="15" customHeight="1" x14ac:dyDescent="0.2">
      <c r="A905" s="8" t="s">
        <v>15</v>
      </c>
      <c r="B905" s="8"/>
      <c r="C905" s="2" t="s">
        <v>19</v>
      </c>
      <c r="D905" s="6" t="s">
        <v>0</v>
      </c>
      <c r="E905" s="7" t="s">
        <v>2</v>
      </c>
      <c r="F905" s="8"/>
      <c r="G905" s="8"/>
      <c r="H905" s="8"/>
      <c r="I905" s="8" t="s">
        <v>25</v>
      </c>
      <c r="J905" s="8">
        <v>3</v>
      </c>
      <c r="K905" s="8" t="s">
        <v>69</v>
      </c>
      <c r="L905" s="8" t="s">
        <v>27</v>
      </c>
      <c r="M905" s="9">
        <v>44245</v>
      </c>
      <c r="N905" s="9">
        <v>44253</v>
      </c>
      <c r="O905" s="20"/>
      <c r="P905" s="20">
        <v>58400000</v>
      </c>
      <c r="Q905" s="12"/>
      <c r="R905" s="12"/>
      <c r="S905" s="12"/>
      <c r="T905" s="12"/>
      <c r="U905" s="12"/>
      <c r="X905" s="22" t="e">
        <f>IF(B905="",VLOOKUP(A905,#REF!,2,FALSE),B905)</f>
        <v>#REF!</v>
      </c>
      <c r="Y905" s="22">
        <f t="shared" si="75"/>
        <v>2</v>
      </c>
      <c r="Z905" s="22">
        <f t="shared" si="76"/>
        <v>2</v>
      </c>
      <c r="AA905" s="22">
        <f t="shared" si="77"/>
        <v>2021</v>
      </c>
      <c r="AB905" s="22">
        <f t="shared" si="78"/>
        <v>2021</v>
      </c>
      <c r="AC905" s="22">
        <f t="shared" si="79"/>
        <v>2021</v>
      </c>
      <c r="AD905" s="25" t="e">
        <f>AND(ROUND(O905,2)=O905,ROUND(P905,2)=P905,OR(AND(O905&lt;&gt;0,L905="п"),AND(P905&lt;&gt;0,L905="ф")),ЕФОРМУЛА(X905),ЕФОРМУЛА(Y905),ЕФОРМУЛА(Z905),ЕФОРМУЛА(AA905),ЕФОРМУЛА(AB905),ЕФОРМУЛА(AC905),NOT(ЕФОРМУЛА(O905)),NOT(ЕФОРМУЛА(P905)),M905&lt;&gt;0,N905&lt;&gt;0,OR(YEAR(M905=#REF!),YEAR(M905=#REF!),YEAR(M905=#REF!)),OR(YEAR(N905=#REF!),YEAR(N905=#REF!),YEAR(N905=#REF!)),OR(AND(A905="20. Выдача займов по договору № 1 (в кэш-пул ПАО «Газпром»)",H905="КЭШ-ПУЛ"),AND(A905&lt;&gt;"20. Выдача займов по договору № 1 (в кэш-пул ПАО «Газпром»)",H905&lt;&gt;"КЭШ-ПУЛ")))</f>
        <v>#REF!</v>
      </c>
    </row>
    <row r="906" spans="1:30" ht="12.6" customHeight="1" x14ac:dyDescent="0.2">
      <c r="A906" s="8" t="s">
        <v>142</v>
      </c>
      <c r="B906" s="8"/>
      <c r="C906" s="2" t="s">
        <v>19</v>
      </c>
      <c r="D906" s="6" t="s">
        <v>0</v>
      </c>
      <c r="E906" s="7" t="s">
        <v>2</v>
      </c>
      <c r="F906" s="8"/>
      <c r="G906" s="8"/>
      <c r="H906" s="8"/>
      <c r="I906" s="8"/>
      <c r="J906" s="8">
        <v>4</v>
      </c>
      <c r="K906" s="8" t="s">
        <v>69</v>
      </c>
      <c r="L906" s="8" t="s">
        <v>27</v>
      </c>
      <c r="M906" s="9">
        <v>44211</v>
      </c>
      <c r="N906" s="9">
        <v>44230</v>
      </c>
      <c r="O906" s="20"/>
      <c r="P906" s="20">
        <v>20292.72</v>
      </c>
      <c r="Q906" s="12"/>
      <c r="R906" s="12"/>
      <c r="S906" s="12"/>
      <c r="T906" s="12"/>
      <c r="U906" s="12"/>
      <c r="X906" s="22" t="e">
        <f>IF(B906="",VLOOKUP(A906,#REF!,2,FALSE),B906)</f>
        <v>#REF!</v>
      </c>
      <c r="Y906" s="22">
        <f t="shared" si="75"/>
        <v>1</v>
      </c>
      <c r="Z906" s="22">
        <f t="shared" si="76"/>
        <v>2</v>
      </c>
      <c r="AA906" s="22">
        <f t="shared" si="77"/>
        <v>2021</v>
      </c>
      <c r="AB906" s="22">
        <f t="shared" si="78"/>
        <v>2021</v>
      </c>
      <c r="AC906" s="22">
        <f t="shared" si="79"/>
        <v>2021</v>
      </c>
      <c r="AD906" s="25" t="e">
        <f>AND(ROUND(O906,2)=O906,ROUND(P906,2)=P906,OR(AND(O906&lt;&gt;0,L906="п"),AND(P906&lt;&gt;0,L906="ф")),ЕФОРМУЛА(X906),ЕФОРМУЛА(Y906),ЕФОРМУЛА(Z906),ЕФОРМУЛА(AA906),ЕФОРМУЛА(AB906),ЕФОРМУЛА(AC906),NOT(ЕФОРМУЛА(O906)),NOT(ЕФОРМУЛА(P906)),M906&lt;&gt;0,N906&lt;&gt;0,OR(YEAR(M906=#REF!),YEAR(M906=#REF!),YEAR(M906=#REF!)),OR(YEAR(N906=#REF!),YEAR(N906=#REF!),YEAR(N906=#REF!)),OR(AND(A906="20. Выдача займов по договору № 1 (в кэш-пул ПАО «Газпром»)",H906="КЭШ-ПУЛ"),AND(A906&lt;&gt;"20. Выдача займов по договору № 1 (в кэш-пул ПАО «Газпром»)",H906&lt;&gt;"КЭШ-ПУЛ")))</f>
        <v>#REF!</v>
      </c>
    </row>
    <row r="907" spans="1:30" ht="12.6" customHeight="1" x14ac:dyDescent="0.2">
      <c r="A907" s="8" t="s">
        <v>64</v>
      </c>
      <c r="B907" s="8"/>
      <c r="C907" s="2" t="s">
        <v>22</v>
      </c>
      <c r="D907" s="6" t="s">
        <v>0</v>
      </c>
      <c r="E907" s="7" t="s">
        <v>1</v>
      </c>
      <c r="F907" s="8"/>
      <c r="G907" s="8"/>
      <c r="H907" s="8"/>
      <c r="I907" s="8"/>
      <c r="J907" s="8"/>
      <c r="K907" s="8"/>
      <c r="L907" s="8" t="s">
        <v>27</v>
      </c>
      <c r="M907" s="9">
        <v>44135</v>
      </c>
      <c r="N907" s="9">
        <v>44135</v>
      </c>
      <c r="O907" s="20"/>
      <c r="P907" s="20">
        <v>304471259.63</v>
      </c>
      <c r="Q907" s="12"/>
      <c r="R907" s="12"/>
      <c r="S907" s="12"/>
      <c r="T907" s="12"/>
      <c r="U907" s="12"/>
      <c r="X907" s="22" t="e">
        <f>IF(B907="",VLOOKUP(A907,#REF!,2,FALSE),B907)</f>
        <v>#REF!</v>
      </c>
      <c r="Y907" s="22">
        <f t="shared" si="75"/>
        <v>10</v>
      </c>
      <c r="Z907" s="22">
        <f t="shared" si="76"/>
        <v>10</v>
      </c>
      <c r="AA907" s="22">
        <f t="shared" si="77"/>
        <v>2020</v>
      </c>
      <c r="AB907" s="22">
        <f t="shared" si="78"/>
        <v>2020</v>
      </c>
      <c r="AC907" s="22">
        <f t="shared" si="79"/>
        <v>2020</v>
      </c>
      <c r="AD907" s="25" t="e">
        <f>AND(ROUND(O907,2)=O907,ROUND(P907,2)=P907,OR(AND(O907&lt;&gt;0,L907="п"),AND(P907&lt;&gt;0,L907="ф")),ЕФОРМУЛА(X907),ЕФОРМУЛА(Y907),ЕФОРМУЛА(Z907),ЕФОРМУЛА(AA907),ЕФОРМУЛА(AB907),ЕФОРМУЛА(AC907),NOT(ЕФОРМУЛА(O907)),NOT(ЕФОРМУЛА(P907)),M907&lt;&gt;0,N907&lt;&gt;0,OR(YEAR(M907=#REF!),YEAR(M907=#REF!),YEAR(M907=#REF!)),OR(YEAR(N907=#REF!),YEAR(N907=#REF!),YEAR(N907=#REF!)),OR(AND(A907="20. Выдача займов по договору № 1 (в кэш-пул ПАО «Газпром»)",H907="КЭШ-ПУЛ"),AND(A907&lt;&gt;"20. Выдача займов по договору № 1 (в кэш-пул ПАО «Газпром»)",H907&lt;&gt;"КЭШ-ПУЛ")))</f>
        <v>#REF!</v>
      </c>
    </row>
    <row r="908" spans="1:30" ht="12.6" customHeight="1" x14ac:dyDescent="0.2">
      <c r="A908" s="8" t="s">
        <v>64</v>
      </c>
      <c r="B908" s="8"/>
      <c r="C908" s="2" t="s">
        <v>22</v>
      </c>
      <c r="D908" s="6" t="s">
        <v>0</v>
      </c>
      <c r="E908" s="7" t="s">
        <v>1</v>
      </c>
      <c r="F908" s="8"/>
      <c r="G908" s="8"/>
      <c r="H908" s="8"/>
      <c r="I908" s="8"/>
      <c r="J908" s="8"/>
      <c r="K908" s="8"/>
      <c r="L908" s="8" t="s">
        <v>27</v>
      </c>
      <c r="M908" s="9">
        <v>44165</v>
      </c>
      <c r="N908" s="9">
        <v>44165</v>
      </c>
      <c r="O908" s="20"/>
      <c r="P908" s="20">
        <v>1468334941.5</v>
      </c>
      <c r="Q908" s="12"/>
      <c r="R908" s="12"/>
      <c r="S908" s="12"/>
      <c r="T908" s="12"/>
      <c r="U908" s="12"/>
      <c r="X908" s="22" t="e">
        <f>IF(B908="",VLOOKUP(A908,#REF!,2,FALSE),B908)</f>
        <v>#REF!</v>
      </c>
      <c r="Y908" s="22">
        <f t="shared" si="75"/>
        <v>11</v>
      </c>
      <c r="Z908" s="22">
        <f t="shared" si="76"/>
        <v>11</v>
      </c>
      <c r="AA908" s="22">
        <f t="shared" si="77"/>
        <v>2020</v>
      </c>
      <c r="AB908" s="22">
        <f t="shared" si="78"/>
        <v>2020</v>
      </c>
      <c r="AC908" s="22">
        <f t="shared" si="79"/>
        <v>2020</v>
      </c>
      <c r="AD908" s="25" t="e">
        <f>AND(ROUND(O908,2)=O908,ROUND(P908,2)=P908,OR(AND(O908&lt;&gt;0,L908="п"),AND(P908&lt;&gt;0,L908="ф")),ЕФОРМУЛА(X908),ЕФОРМУЛА(Y908),ЕФОРМУЛА(Z908),ЕФОРМУЛА(AA908),ЕФОРМУЛА(AB908),ЕФОРМУЛА(AC908),NOT(ЕФОРМУЛА(O908)),NOT(ЕФОРМУЛА(P908)),M908&lt;&gt;0,N908&lt;&gt;0,OR(YEAR(M908=#REF!),YEAR(M908=#REF!),YEAR(M908=#REF!)),OR(YEAR(N908=#REF!),YEAR(N908=#REF!),YEAR(N908=#REF!)),OR(AND(A908="20. Выдача займов по договору № 1 (в кэш-пул ПАО «Газпром»)",H908="КЭШ-ПУЛ"),AND(A908&lt;&gt;"20. Выдача займов по договору № 1 (в кэш-пул ПАО «Газпром»)",H908&lt;&gt;"КЭШ-ПУЛ")))</f>
        <v>#REF!</v>
      </c>
    </row>
    <row r="909" spans="1:30" ht="12.6" customHeight="1" x14ac:dyDescent="0.2">
      <c r="A909" s="8" t="s">
        <v>64</v>
      </c>
      <c r="B909" s="8"/>
      <c r="C909" s="2" t="s">
        <v>22</v>
      </c>
      <c r="D909" s="6" t="s">
        <v>0</v>
      </c>
      <c r="E909" s="7" t="s">
        <v>1</v>
      </c>
      <c r="F909" s="8"/>
      <c r="G909" s="8"/>
      <c r="H909" s="8"/>
      <c r="I909" s="8"/>
      <c r="J909" s="8"/>
      <c r="K909" s="8"/>
      <c r="L909" s="8" t="s">
        <v>27</v>
      </c>
      <c r="M909" s="9">
        <v>44196</v>
      </c>
      <c r="N909" s="9">
        <v>44196</v>
      </c>
      <c r="O909" s="20"/>
      <c r="P909" s="20">
        <v>1725727596.4200001</v>
      </c>
      <c r="Q909" s="12"/>
      <c r="R909" s="12"/>
      <c r="S909" s="12"/>
      <c r="T909" s="12"/>
      <c r="U909" s="12"/>
      <c r="X909" s="22" t="e">
        <f>IF(B909="",VLOOKUP(A909,#REF!,2,FALSE),B909)</f>
        <v>#REF!</v>
      </c>
      <c r="Y909" s="22">
        <f t="shared" si="75"/>
        <v>12</v>
      </c>
      <c r="Z909" s="22">
        <f t="shared" si="76"/>
        <v>12</v>
      </c>
      <c r="AA909" s="22">
        <f t="shared" si="77"/>
        <v>2020</v>
      </c>
      <c r="AB909" s="22">
        <f t="shared" si="78"/>
        <v>2020</v>
      </c>
      <c r="AC909" s="22">
        <f t="shared" si="79"/>
        <v>2020</v>
      </c>
      <c r="AD909" s="25" t="e">
        <f>AND(ROUND(O909,2)=O909,ROUND(P909,2)=P909,OR(AND(O909&lt;&gt;0,L909="п"),AND(P909&lt;&gt;0,L909="ф")),ЕФОРМУЛА(X909),ЕФОРМУЛА(Y909),ЕФОРМУЛА(Z909),ЕФОРМУЛА(AA909),ЕФОРМУЛА(AB909),ЕФОРМУЛА(AC909),NOT(ЕФОРМУЛА(O909)),NOT(ЕФОРМУЛА(P909)),M909&lt;&gt;0,N909&lt;&gt;0,OR(YEAR(M909=#REF!),YEAR(M909=#REF!),YEAR(M909=#REF!)),OR(YEAR(N909=#REF!),YEAR(N909=#REF!),YEAR(N909=#REF!)),OR(AND(A909="20. Выдача займов по договору № 1 (в кэш-пул ПАО «Газпром»)",H909="КЭШ-ПУЛ"),AND(A909&lt;&gt;"20. Выдача займов по договору № 1 (в кэш-пул ПАО «Газпром»)",H909&lt;&gt;"КЭШ-ПУЛ")))</f>
        <v>#REF!</v>
      </c>
    </row>
    <row r="910" spans="1:30" ht="15" customHeight="1" x14ac:dyDescent="0.2">
      <c r="A910" s="8" t="s">
        <v>64</v>
      </c>
      <c r="B910" s="8"/>
      <c r="C910" s="2" t="s">
        <v>19</v>
      </c>
      <c r="D910" s="6" t="s">
        <v>0</v>
      </c>
      <c r="E910" s="7" t="s">
        <v>1</v>
      </c>
      <c r="F910" s="8"/>
      <c r="G910" s="8"/>
      <c r="H910" s="8"/>
      <c r="I910" s="8"/>
      <c r="J910" s="8"/>
      <c r="K910" s="8" t="s">
        <v>69</v>
      </c>
      <c r="L910" s="8" t="s">
        <v>27</v>
      </c>
      <c r="M910" s="9">
        <v>44256</v>
      </c>
      <c r="N910" s="9">
        <v>44256</v>
      </c>
      <c r="O910" s="20"/>
      <c r="P910" s="20">
        <v>72653586.879999995</v>
      </c>
      <c r="Q910" s="12"/>
      <c r="R910" s="12"/>
      <c r="S910" s="12"/>
      <c r="T910" s="12"/>
      <c r="U910" s="12"/>
      <c r="X910" s="22" t="e">
        <f>IF(B910="",VLOOKUP(A910,#REF!,2,FALSE),B910)</f>
        <v>#REF!</v>
      </c>
      <c r="Y910" s="22">
        <f t="shared" si="75"/>
        <v>3</v>
      </c>
      <c r="Z910" s="22">
        <f t="shared" si="76"/>
        <v>3</v>
      </c>
      <c r="AA910" s="22">
        <f t="shared" si="77"/>
        <v>2021</v>
      </c>
      <c r="AB910" s="22">
        <f t="shared" si="78"/>
        <v>2021</v>
      </c>
      <c r="AC910" s="22">
        <f t="shared" si="79"/>
        <v>2021</v>
      </c>
      <c r="AD910" s="25" t="e">
        <f>AND(ROUND(O910,2)=O910,ROUND(P910,2)=P910,OR(AND(O910&lt;&gt;0,L910="п"),AND(P910&lt;&gt;0,L910="ф")),ЕФОРМУЛА(X910),ЕФОРМУЛА(Y910),ЕФОРМУЛА(Z910),ЕФОРМУЛА(AA910),ЕФОРМУЛА(AB910),ЕФОРМУЛА(AC910),NOT(ЕФОРМУЛА(O910)),NOT(ЕФОРМУЛА(P910)),M910&lt;&gt;0,N910&lt;&gt;0,OR(YEAR(M910=#REF!),YEAR(M910=#REF!),YEAR(M910=#REF!)),OR(YEAR(N910=#REF!),YEAR(N910=#REF!),YEAR(N910=#REF!)),OR(AND(A910="20. Выдача займов по договору № 1 (в кэш-пул ПАО «Газпром»)",H910="КЭШ-ПУЛ"),AND(A910&lt;&gt;"20. Выдача займов по договору № 1 (в кэш-пул ПАО «Газпром»)",H910&lt;&gt;"КЭШ-ПУЛ")))</f>
        <v>#REF!</v>
      </c>
    </row>
    <row r="911" spans="1:30" ht="15" customHeight="1" x14ac:dyDescent="0.2">
      <c r="A911" s="8" t="s">
        <v>64</v>
      </c>
      <c r="B911" s="8"/>
      <c r="C911" s="2" t="s">
        <v>19</v>
      </c>
      <c r="D911" s="6" t="s">
        <v>0</v>
      </c>
      <c r="E911" s="7" t="s">
        <v>1</v>
      </c>
      <c r="F911" s="8"/>
      <c r="G911" s="8"/>
      <c r="H911" s="8"/>
      <c r="I911" s="8"/>
      <c r="J911" s="8"/>
      <c r="K911" s="8" t="s">
        <v>69</v>
      </c>
      <c r="L911" s="8" t="s">
        <v>27</v>
      </c>
      <c r="M911" s="9">
        <v>44257</v>
      </c>
      <c r="N911" s="9">
        <v>44257</v>
      </c>
      <c r="O911" s="20"/>
      <c r="P911" s="20">
        <v>6767707.2000000002</v>
      </c>
      <c r="Q911" s="12"/>
      <c r="R911" s="12"/>
      <c r="S911" s="12"/>
      <c r="T911" s="12"/>
      <c r="U911" s="12"/>
      <c r="X911" s="22" t="e">
        <f>IF(B911="",VLOOKUP(A911,#REF!,2,FALSE),B911)</f>
        <v>#REF!</v>
      </c>
      <c r="Y911" s="22">
        <f t="shared" si="75"/>
        <v>3</v>
      </c>
      <c r="Z911" s="22">
        <f t="shared" si="76"/>
        <v>3</v>
      </c>
      <c r="AA911" s="22">
        <f t="shared" si="77"/>
        <v>2021</v>
      </c>
      <c r="AB911" s="22">
        <f t="shared" si="78"/>
        <v>2021</v>
      </c>
      <c r="AC911" s="22">
        <f t="shared" si="79"/>
        <v>2021</v>
      </c>
      <c r="AD911" s="25" t="e">
        <f>AND(ROUND(O911,2)=O911,ROUND(P911,2)=P911,OR(AND(O911&lt;&gt;0,L911="п"),AND(P911&lt;&gt;0,L911="ф")),ЕФОРМУЛА(X911),ЕФОРМУЛА(Y911),ЕФОРМУЛА(Z911),ЕФОРМУЛА(AA911),ЕФОРМУЛА(AB911),ЕФОРМУЛА(AC911),NOT(ЕФОРМУЛА(O911)),NOT(ЕФОРМУЛА(P911)),M911&lt;&gt;0,N911&lt;&gt;0,OR(YEAR(M911=#REF!),YEAR(M911=#REF!),YEAR(M911=#REF!)),OR(YEAR(N911=#REF!),YEAR(N911=#REF!),YEAR(N911=#REF!)),OR(AND(A911="20. Выдача займов по договору № 1 (в кэш-пул ПАО «Газпром»)",H911="КЭШ-ПУЛ"),AND(A911&lt;&gt;"20. Выдача займов по договору № 1 (в кэш-пул ПАО «Газпром»)",H911&lt;&gt;"КЭШ-ПУЛ")))</f>
        <v>#REF!</v>
      </c>
    </row>
    <row r="912" spans="1:30" ht="15" customHeight="1" x14ac:dyDescent="0.2">
      <c r="A912" s="8" t="s">
        <v>64</v>
      </c>
      <c r="B912" s="8"/>
      <c r="C912" s="2" t="s">
        <v>19</v>
      </c>
      <c r="D912" s="6" t="s">
        <v>0</v>
      </c>
      <c r="E912" s="7" t="s">
        <v>1</v>
      </c>
      <c r="F912" s="8"/>
      <c r="G912" s="8"/>
      <c r="H912" s="8"/>
      <c r="I912" s="8"/>
      <c r="J912" s="8"/>
      <c r="K912" s="8" t="s">
        <v>69</v>
      </c>
      <c r="L912" s="8" t="s">
        <v>27</v>
      </c>
      <c r="M912" s="9">
        <v>44258</v>
      </c>
      <c r="N912" s="9">
        <v>44258</v>
      </c>
      <c r="O912" s="20"/>
      <c r="P912" s="20">
        <v>4159285.2</v>
      </c>
      <c r="Q912" s="12"/>
      <c r="R912" s="12"/>
      <c r="S912" s="12"/>
      <c r="T912" s="12"/>
      <c r="U912" s="12"/>
      <c r="X912" s="22" t="e">
        <f>IF(B912="",VLOOKUP(A912,#REF!,2,FALSE),B912)</f>
        <v>#REF!</v>
      </c>
      <c r="Y912" s="22">
        <f t="shared" si="75"/>
        <v>3</v>
      </c>
      <c r="Z912" s="22">
        <f t="shared" si="76"/>
        <v>3</v>
      </c>
      <c r="AA912" s="22">
        <f t="shared" si="77"/>
        <v>2021</v>
      </c>
      <c r="AB912" s="22">
        <f t="shared" si="78"/>
        <v>2021</v>
      </c>
      <c r="AC912" s="22">
        <f t="shared" si="79"/>
        <v>2021</v>
      </c>
      <c r="AD912" s="25" t="e">
        <f>AND(ROUND(O912,2)=O912,ROUND(P912,2)=P912,OR(AND(O912&lt;&gt;0,L912="п"),AND(P912&lt;&gt;0,L912="ф")),ЕФОРМУЛА(X912),ЕФОРМУЛА(Y912),ЕФОРМУЛА(Z912),ЕФОРМУЛА(AA912),ЕФОРМУЛА(AB912),ЕФОРМУЛА(AC912),NOT(ЕФОРМУЛА(O912)),NOT(ЕФОРМУЛА(P912)),M912&lt;&gt;0,N912&lt;&gt;0,OR(YEAR(M912=#REF!),YEAR(M912=#REF!),YEAR(M912=#REF!)),OR(YEAR(N912=#REF!),YEAR(N912=#REF!),YEAR(N912=#REF!)),OR(AND(A912="20. Выдача займов по договору № 1 (в кэш-пул ПАО «Газпром»)",H912="КЭШ-ПУЛ"),AND(A912&lt;&gt;"20. Выдача займов по договору № 1 (в кэш-пул ПАО «Газпром»)",H912&lt;&gt;"КЭШ-ПУЛ")))</f>
        <v>#REF!</v>
      </c>
    </row>
    <row r="913" spans="1:30" ht="15" customHeight="1" x14ac:dyDescent="0.2">
      <c r="A913" s="8" t="s">
        <v>44</v>
      </c>
      <c r="B913" s="8"/>
      <c r="C913" s="2" t="s">
        <v>19</v>
      </c>
      <c r="D913" s="6" t="s">
        <v>0</v>
      </c>
      <c r="E913" s="7" t="s">
        <v>2</v>
      </c>
      <c r="F913" s="8"/>
      <c r="G913" s="8"/>
      <c r="H913" s="8"/>
      <c r="I913" s="8"/>
      <c r="J913" s="8">
        <v>1</v>
      </c>
      <c r="K913" s="8" t="s">
        <v>69</v>
      </c>
      <c r="L913" s="8" t="s">
        <v>27</v>
      </c>
      <c r="M913" s="9">
        <v>44259</v>
      </c>
      <c r="N913" s="9">
        <v>44272</v>
      </c>
      <c r="O913" s="20"/>
      <c r="P913" s="20">
        <v>129183.77</v>
      </c>
      <c r="Q913" s="12"/>
      <c r="R913" s="12"/>
      <c r="S913" s="12"/>
      <c r="T913" s="12"/>
      <c r="U913" s="12"/>
      <c r="X913" s="22" t="e">
        <f>IF(B913="",VLOOKUP(A913,#REF!,2,FALSE),B913)</f>
        <v>#REF!</v>
      </c>
      <c r="Y913" s="22">
        <f t="shared" si="75"/>
        <v>3</v>
      </c>
      <c r="Z913" s="22">
        <f t="shared" si="76"/>
        <v>3</v>
      </c>
      <c r="AA913" s="22">
        <f t="shared" si="77"/>
        <v>2021</v>
      </c>
      <c r="AB913" s="22">
        <f t="shared" si="78"/>
        <v>2021</v>
      </c>
      <c r="AC913" s="22">
        <f t="shared" si="79"/>
        <v>2021</v>
      </c>
      <c r="AD913" s="25" t="e">
        <f>AND(ROUND(O913,2)=O913,ROUND(P913,2)=P913,OR(AND(O913&lt;&gt;0,L913="п"),AND(P913&lt;&gt;0,L913="ф")),ЕФОРМУЛА(X913),ЕФОРМУЛА(Y913),ЕФОРМУЛА(Z913),ЕФОРМУЛА(AA913),ЕФОРМУЛА(AB913),ЕФОРМУЛА(AC913),NOT(ЕФОРМУЛА(O913)),NOT(ЕФОРМУЛА(P913)),M913&lt;&gt;0,N913&lt;&gt;0,OR(YEAR(M913=#REF!),YEAR(M913=#REF!),YEAR(M913=#REF!)),OR(YEAR(N913=#REF!),YEAR(N913=#REF!),YEAR(N913=#REF!)),OR(AND(A913="20. Выдача займов по договору № 1 (в кэш-пул ПАО «Газпром»)",H913="КЭШ-ПУЛ"),AND(A913&lt;&gt;"20. Выдача займов по договору № 1 (в кэш-пул ПАО «Газпром»)",H913&lt;&gt;"КЭШ-ПУЛ")))</f>
        <v>#REF!</v>
      </c>
    </row>
    <row r="914" spans="1:30" ht="15" customHeight="1" x14ac:dyDescent="0.2">
      <c r="A914" s="8" t="s">
        <v>15</v>
      </c>
      <c r="B914" s="8"/>
      <c r="C914" s="2" t="s">
        <v>19</v>
      </c>
      <c r="D914" s="6" t="s">
        <v>0</v>
      </c>
      <c r="E914" s="7" t="s">
        <v>2</v>
      </c>
      <c r="F914" s="8"/>
      <c r="G914" s="8"/>
      <c r="H914" s="8"/>
      <c r="I914" s="8" t="s">
        <v>25</v>
      </c>
      <c r="J914" s="8">
        <v>1</v>
      </c>
      <c r="K914" s="8" t="s">
        <v>69</v>
      </c>
      <c r="L914" s="8" t="s">
        <v>27</v>
      </c>
      <c r="M914" s="9">
        <v>44259</v>
      </c>
      <c r="N914" s="9">
        <v>44270</v>
      </c>
      <c r="O914" s="20"/>
      <c r="P914" s="20">
        <v>106000000</v>
      </c>
      <c r="Q914" s="12"/>
      <c r="R914" s="12"/>
      <c r="S914" s="12"/>
      <c r="T914" s="12"/>
      <c r="U914" s="12"/>
      <c r="X914" s="22" t="e">
        <f>IF(B914="",VLOOKUP(A914,#REF!,2,FALSE),B914)</f>
        <v>#REF!</v>
      </c>
      <c r="Y914" s="22">
        <f t="shared" si="75"/>
        <v>3</v>
      </c>
      <c r="Z914" s="22">
        <f t="shared" si="76"/>
        <v>3</v>
      </c>
      <c r="AA914" s="22">
        <f t="shared" si="77"/>
        <v>2021</v>
      </c>
      <c r="AB914" s="22">
        <f t="shared" si="78"/>
        <v>2021</v>
      </c>
      <c r="AC914" s="22">
        <f t="shared" si="79"/>
        <v>2021</v>
      </c>
      <c r="AD914" s="25" t="e">
        <f>AND(ROUND(O914,2)=O914,ROUND(P914,2)=P914,OR(AND(O914&lt;&gt;0,L914="п"),AND(P914&lt;&gt;0,L914="ф")),ЕФОРМУЛА(X914),ЕФОРМУЛА(Y914),ЕФОРМУЛА(Z914),ЕФОРМУЛА(AA914),ЕФОРМУЛА(AB914),ЕФОРМУЛА(AC914),NOT(ЕФОРМУЛА(O914)),NOT(ЕФОРМУЛА(P914)),M914&lt;&gt;0,N914&lt;&gt;0,OR(YEAR(M914=#REF!),YEAR(M914=#REF!),YEAR(M914=#REF!)),OR(YEAR(N914=#REF!),YEAR(N914=#REF!),YEAR(N914=#REF!)),OR(AND(A914="20. Выдача займов по договору № 1 (в кэш-пул ПАО «Газпром»)",H914="КЭШ-ПУЛ"),AND(A914&lt;&gt;"20. Выдача займов по договору № 1 (в кэш-пул ПАО «Газпром»)",H914&lt;&gt;"КЭШ-ПУЛ")))</f>
        <v>#REF!</v>
      </c>
    </row>
    <row r="915" spans="1:30" ht="15" customHeight="1" x14ac:dyDescent="0.2">
      <c r="A915" s="8" t="s">
        <v>12</v>
      </c>
      <c r="B915" s="8"/>
      <c r="C915" s="2" t="s">
        <v>19</v>
      </c>
      <c r="D915" s="6" t="s">
        <v>0</v>
      </c>
      <c r="E915" s="7" t="s">
        <v>2</v>
      </c>
      <c r="F915" s="8"/>
      <c r="G915" s="8"/>
      <c r="H915" s="8"/>
      <c r="I915" s="8"/>
      <c r="J915" s="8"/>
      <c r="K915" s="8"/>
      <c r="L915" s="8" t="s">
        <v>26</v>
      </c>
      <c r="M915" s="9">
        <v>44256</v>
      </c>
      <c r="N915" s="9">
        <v>44256</v>
      </c>
      <c r="O915" s="20">
        <v>315950000</v>
      </c>
      <c r="P915" s="20"/>
      <c r="Q915" s="11"/>
      <c r="R915" s="10"/>
      <c r="S915" s="10"/>
      <c r="T915" s="10"/>
      <c r="U915" s="10"/>
      <c r="X915" s="22" t="e">
        <f>IF(B915="",VLOOKUP(A915,#REF!,2,FALSE),B915)</f>
        <v>#REF!</v>
      </c>
      <c r="Y915" s="22">
        <f t="shared" si="75"/>
        <v>3</v>
      </c>
      <c r="Z915" s="22">
        <f t="shared" si="76"/>
        <v>3</v>
      </c>
      <c r="AA915" s="22">
        <f t="shared" si="77"/>
        <v>2021</v>
      </c>
      <c r="AB915" s="22">
        <f t="shared" si="78"/>
        <v>2021</v>
      </c>
      <c r="AC915" s="22">
        <f t="shared" si="79"/>
        <v>2021</v>
      </c>
      <c r="AD915" s="25" t="e">
        <f>AND(ROUND(O915,2)=O915,ROUND(P915,2)=P915,OR(AND(O915&lt;&gt;0,L915="п"),AND(P915&lt;&gt;0,L915="ф")),ЕФОРМУЛА(X915),ЕФОРМУЛА(Y915),ЕФОРМУЛА(Z915),ЕФОРМУЛА(AA915),ЕФОРМУЛА(AB915),ЕФОРМУЛА(AC915),NOT(ЕФОРМУЛА(O915)),NOT(ЕФОРМУЛА(P915)),M915&lt;&gt;0,N915&lt;&gt;0,OR(YEAR(M915=#REF!),YEAR(M915=#REF!),YEAR(M915=#REF!)),OR(YEAR(N915=#REF!),YEAR(N915=#REF!),YEAR(N915=#REF!)),OR(AND(A915="20. Выдача займов по договору № 1 (в кэш-пул ПАО «Газпром»)",H915="КЭШ-ПУЛ"),AND(A915&lt;&gt;"20. Выдача займов по договору № 1 (в кэш-пул ПАО «Газпром»)",H915&lt;&gt;"КЭШ-ПУЛ")))</f>
        <v>#REF!</v>
      </c>
    </row>
    <row r="916" spans="1:30" ht="15" customHeight="1" x14ac:dyDescent="0.2">
      <c r="A916" s="8" t="s">
        <v>63</v>
      </c>
      <c r="B916" s="8"/>
      <c r="C916" s="2" t="s">
        <v>19</v>
      </c>
      <c r="D916" s="6" t="s">
        <v>0</v>
      </c>
      <c r="E916" s="7" t="s">
        <v>2</v>
      </c>
      <c r="F916" s="8"/>
      <c r="G916" s="8"/>
      <c r="H916" s="8"/>
      <c r="I916" s="8"/>
      <c r="J916" s="8"/>
      <c r="K916" s="8"/>
      <c r="L916" s="8" t="s">
        <v>26</v>
      </c>
      <c r="M916" s="9">
        <v>44256</v>
      </c>
      <c r="N916" s="9">
        <v>44256</v>
      </c>
      <c r="O916" s="20">
        <v>95000000</v>
      </c>
      <c r="P916" s="20"/>
      <c r="Q916" s="11"/>
      <c r="R916" s="10"/>
      <c r="S916" s="10"/>
      <c r="T916" s="10"/>
      <c r="U916" s="10"/>
      <c r="X916" s="22" t="e">
        <f>IF(B916="",VLOOKUP(A916,#REF!,2,FALSE),B916)</f>
        <v>#REF!</v>
      </c>
      <c r="Y916" s="22">
        <f t="shared" si="75"/>
        <v>3</v>
      </c>
      <c r="Z916" s="22">
        <f t="shared" si="76"/>
        <v>3</v>
      </c>
      <c r="AA916" s="22">
        <f t="shared" si="77"/>
        <v>2021</v>
      </c>
      <c r="AB916" s="22">
        <f t="shared" si="78"/>
        <v>2021</v>
      </c>
      <c r="AC916" s="22">
        <f t="shared" si="79"/>
        <v>2021</v>
      </c>
      <c r="AD916" s="25" t="e">
        <f>AND(ROUND(O916,2)=O916,ROUND(P916,2)=P916,OR(AND(O916&lt;&gt;0,L916="п"),AND(P916&lt;&gt;0,L916="ф")),ЕФОРМУЛА(X916),ЕФОРМУЛА(Y916),ЕФОРМУЛА(Z916),ЕФОРМУЛА(AA916),ЕФОРМУЛА(AB916),ЕФОРМУЛА(AC916),NOT(ЕФОРМУЛА(O916)),NOT(ЕФОРМУЛА(P916)),M916&lt;&gt;0,N916&lt;&gt;0,OR(YEAR(M916=#REF!),YEAR(M916=#REF!),YEAR(M916=#REF!)),OR(YEAR(N916=#REF!),YEAR(N916=#REF!),YEAR(N916=#REF!)),OR(AND(A916="20. Выдача займов по договору № 1 (в кэш-пул ПАО «Газпром»)",H916="КЭШ-ПУЛ"),AND(A916&lt;&gt;"20. Выдача займов по договору № 1 (в кэш-пул ПАО «Газпром»)",H916&lt;&gt;"КЭШ-ПУЛ")))</f>
        <v>#REF!</v>
      </c>
    </row>
    <row r="917" spans="1:30" ht="15" customHeight="1" x14ac:dyDescent="0.2">
      <c r="A917" s="8"/>
      <c r="B917" s="8" t="s">
        <v>62</v>
      </c>
      <c r="C917" s="2" t="s">
        <v>19</v>
      </c>
      <c r="D917" s="6" t="s">
        <v>0</v>
      </c>
      <c r="E917" s="7" t="s">
        <v>2</v>
      </c>
      <c r="F917" s="8"/>
      <c r="G917" s="8"/>
      <c r="H917" s="8"/>
      <c r="I917" s="8"/>
      <c r="J917" s="8"/>
      <c r="K917" s="8"/>
      <c r="L917" s="8" t="s">
        <v>26</v>
      </c>
      <c r="M917" s="9">
        <v>44256</v>
      </c>
      <c r="N917" s="9">
        <v>44256</v>
      </c>
      <c r="O917" s="20">
        <v>73645739</v>
      </c>
      <c r="P917" s="20"/>
      <c r="Q917" s="11"/>
      <c r="R917" s="11"/>
      <c r="S917" s="11"/>
      <c r="T917" s="11"/>
      <c r="U917" s="11"/>
      <c r="X917" s="22" t="str">
        <f>IF(B917="",VLOOKUP(A917,#REF!,2,FALSE),B917)</f>
        <v>03. Налоги</v>
      </c>
      <c r="Y917" s="22">
        <f t="shared" si="75"/>
        <v>3</v>
      </c>
      <c r="Z917" s="22">
        <f t="shared" si="76"/>
        <v>3</v>
      </c>
      <c r="AA917" s="22">
        <f t="shared" si="77"/>
        <v>2021</v>
      </c>
      <c r="AB917" s="22">
        <f t="shared" si="78"/>
        <v>2021</v>
      </c>
      <c r="AC917" s="22">
        <f t="shared" si="79"/>
        <v>2021</v>
      </c>
      <c r="AD917" s="25" t="e">
        <f>AND(ROUND(O917,2)=O917,ROUND(P917,2)=P917,OR(AND(O917&lt;&gt;0,L917="п"),AND(P917&lt;&gt;0,L917="ф")),ЕФОРМУЛА(X917),ЕФОРМУЛА(Y917),ЕФОРМУЛА(Z917),ЕФОРМУЛА(AA917),ЕФОРМУЛА(AB917),ЕФОРМУЛА(AC917),NOT(ЕФОРМУЛА(O917)),NOT(ЕФОРМУЛА(P917)),M917&lt;&gt;0,N917&lt;&gt;0,OR(YEAR(M917=#REF!),YEAR(M917=#REF!),YEAR(M917=#REF!)),OR(YEAR(N917=#REF!),YEAR(N917=#REF!),YEAR(N917=#REF!)),OR(AND(A917="20. Выдача займов по договору № 1 (в кэш-пул ПАО «Газпром»)",H917="КЭШ-ПУЛ"),AND(A917&lt;&gt;"20. Выдача займов по договору № 1 (в кэш-пул ПАО «Газпром»)",H917&lt;&gt;"КЭШ-ПУЛ")))</f>
        <v>#REF!</v>
      </c>
    </row>
    <row r="918" spans="1:30" ht="15" customHeight="1" x14ac:dyDescent="0.2">
      <c r="A918" s="8" t="s">
        <v>141</v>
      </c>
      <c r="B918" s="8"/>
      <c r="C918" s="2" t="s">
        <v>19</v>
      </c>
      <c r="D918" s="6" t="s">
        <v>0</v>
      </c>
      <c r="E918" s="7" t="s">
        <v>2</v>
      </c>
      <c r="F918" s="8"/>
      <c r="G918" s="8"/>
      <c r="H918" s="8"/>
      <c r="I918" s="8"/>
      <c r="J918" s="8"/>
      <c r="K918" s="8"/>
      <c r="L918" s="8" t="s">
        <v>26</v>
      </c>
      <c r="M918" s="9">
        <v>44256</v>
      </c>
      <c r="N918" s="9">
        <v>44256</v>
      </c>
      <c r="O918" s="20">
        <v>149245110.08000001</v>
      </c>
      <c r="P918" s="20"/>
      <c r="Q918" s="29"/>
      <c r="R918" s="12"/>
      <c r="S918" s="12"/>
      <c r="T918" s="12"/>
      <c r="U918" s="12"/>
      <c r="X918" s="22" t="e">
        <f>IF(B918="",VLOOKUP(A918,#REF!,2,FALSE),B918)</f>
        <v>#REF!</v>
      </c>
      <c r="Y918" s="22">
        <f t="shared" si="75"/>
        <v>3</v>
      </c>
      <c r="Z918" s="22">
        <f t="shared" si="76"/>
        <v>3</v>
      </c>
      <c r="AA918" s="22">
        <f t="shared" si="77"/>
        <v>2021</v>
      </c>
      <c r="AB918" s="22">
        <f t="shared" si="78"/>
        <v>2021</v>
      </c>
      <c r="AC918" s="22">
        <f t="shared" si="79"/>
        <v>2021</v>
      </c>
      <c r="AD918" s="25" t="e">
        <f>AND(ROUND(O918,2)=O918,ROUND(P918,2)=P918,OR(AND(O918&lt;&gt;0,L918="п"),AND(P918&lt;&gt;0,L918="ф")),ЕФОРМУЛА(X918),ЕФОРМУЛА(Y918),ЕФОРМУЛА(Z918),ЕФОРМУЛА(AA918),ЕФОРМУЛА(AB918),ЕФОРМУЛА(AC918),NOT(ЕФОРМУЛА(O918)),NOT(ЕФОРМУЛА(P918)),M918&lt;&gt;0,N918&lt;&gt;0,OR(YEAR(M918=#REF!),YEAR(M918=#REF!),YEAR(M918=#REF!)),OR(YEAR(N918=#REF!),YEAR(N918=#REF!),YEAR(N918=#REF!)),OR(AND(A918="20. Выдача займов по договору № 1 (в кэш-пул ПАО «Газпром»)",H918="КЭШ-ПУЛ"),AND(A918&lt;&gt;"20. Выдача займов по договору № 1 (в кэш-пул ПАО «Газпром»)",H918&lt;&gt;"КЭШ-ПУЛ")))</f>
        <v>#REF!</v>
      </c>
    </row>
    <row r="919" spans="1:30" ht="15" customHeight="1" x14ac:dyDescent="0.2">
      <c r="A919" s="8" t="s">
        <v>59</v>
      </c>
      <c r="B919" s="8"/>
      <c r="C919" s="2" t="s">
        <v>19</v>
      </c>
      <c r="D919" s="6" t="s">
        <v>0</v>
      </c>
      <c r="E919" s="7" t="s">
        <v>2</v>
      </c>
      <c r="F919" s="8"/>
      <c r="G919" s="8"/>
      <c r="H919" s="8"/>
      <c r="I919" s="8"/>
      <c r="J919" s="8"/>
      <c r="K919" s="8"/>
      <c r="L919" s="8" t="s">
        <v>26</v>
      </c>
      <c r="M919" s="9">
        <v>44256</v>
      </c>
      <c r="N919" s="9">
        <v>44256</v>
      </c>
      <c r="O919" s="20">
        <v>239387999.80000001</v>
      </c>
      <c r="P919" s="20"/>
      <c r="Q919" s="11"/>
      <c r="R919" s="11"/>
      <c r="S919" s="11"/>
      <c r="T919" s="11"/>
      <c r="U919" s="11"/>
      <c r="X919" s="22" t="e">
        <f>IF(B919="",VLOOKUP(A919,#REF!,2,FALSE),B919)</f>
        <v>#REF!</v>
      </c>
      <c r="Y919" s="22">
        <f t="shared" si="75"/>
        <v>3</v>
      </c>
      <c r="Z919" s="22">
        <f t="shared" si="76"/>
        <v>3</v>
      </c>
      <c r="AA919" s="22">
        <f t="shared" si="77"/>
        <v>2021</v>
      </c>
      <c r="AB919" s="22">
        <f t="shared" si="78"/>
        <v>2021</v>
      </c>
      <c r="AC919" s="22">
        <f t="shared" si="79"/>
        <v>2021</v>
      </c>
      <c r="AD919" s="25" t="e">
        <f>AND(ROUND(O919,2)=O919,ROUND(P919,2)=P919,OR(AND(O919&lt;&gt;0,L919="п"),AND(P919&lt;&gt;0,L919="ф")),ЕФОРМУЛА(X919),ЕФОРМУЛА(Y919),ЕФОРМУЛА(Z919),ЕФОРМУЛА(AA919),ЕФОРМУЛА(AB919),ЕФОРМУЛА(AC919),NOT(ЕФОРМУЛА(O919)),NOT(ЕФОРМУЛА(P919)),M919&lt;&gt;0,N919&lt;&gt;0,OR(YEAR(M919=#REF!),YEAR(M919=#REF!),YEAR(M919=#REF!)),OR(YEAR(N919=#REF!),YEAR(N919=#REF!),YEAR(N919=#REF!)),OR(AND(A919="20. Выдача займов по договору № 1 (в кэш-пул ПАО «Газпром»)",H919="КЭШ-ПУЛ"),AND(A919&lt;&gt;"20. Выдача займов по договору № 1 (в кэш-пул ПАО «Газпром»)",H919&lt;&gt;"КЭШ-ПУЛ")))</f>
        <v>#REF!</v>
      </c>
    </row>
    <row r="920" spans="1:30" ht="15" customHeight="1" x14ac:dyDescent="0.2">
      <c r="A920" s="8" t="s">
        <v>59</v>
      </c>
      <c r="B920" s="8"/>
      <c r="C920" s="2" t="s">
        <v>19</v>
      </c>
      <c r="D920" s="6" t="s">
        <v>3</v>
      </c>
      <c r="E920" s="7" t="s">
        <v>2</v>
      </c>
      <c r="F920" s="8"/>
      <c r="G920" s="8"/>
      <c r="H920" s="8"/>
      <c r="I920" s="8"/>
      <c r="J920" s="8"/>
      <c r="K920" s="8"/>
      <c r="L920" s="8" t="s">
        <v>26</v>
      </c>
      <c r="M920" s="9">
        <v>44256</v>
      </c>
      <c r="N920" s="9">
        <v>44256</v>
      </c>
      <c r="O920" s="20">
        <v>23502000</v>
      </c>
      <c r="P920" s="20"/>
      <c r="Q920" s="11"/>
      <c r="R920" s="11"/>
      <c r="S920" s="11"/>
      <c r="T920" s="11"/>
      <c r="U920" s="11"/>
      <c r="X920" s="22" t="e">
        <f>IF(B920="",VLOOKUP(A920,#REF!,2,FALSE),B920)</f>
        <v>#REF!</v>
      </c>
      <c r="Y920" s="22">
        <f t="shared" si="75"/>
        <v>3</v>
      </c>
      <c r="Z920" s="22">
        <f t="shared" si="76"/>
        <v>3</v>
      </c>
      <c r="AA920" s="22">
        <f t="shared" si="77"/>
        <v>2021</v>
      </c>
      <c r="AB920" s="22">
        <f t="shared" si="78"/>
        <v>2021</v>
      </c>
      <c r="AC920" s="22">
        <f t="shared" si="79"/>
        <v>2021</v>
      </c>
      <c r="AD920" s="25" t="e">
        <f>AND(ROUND(O920,2)=O920,ROUND(P920,2)=P920,OR(AND(O920&lt;&gt;0,L920="п"),AND(P920&lt;&gt;0,L920="ф")),ЕФОРМУЛА(X920),ЕФОРМУЛА(Y920),ЕФОРМУЛА(Z920),ЕФОРМУЛА(AA920),ЕФОРМУЛА(AB920),ЕФОРМУЛА(AC920),NOT(ЕФОРМУЛА(O920)),NOT(ЕФОРМУЛА(P920)),M920&lt;&gt;0,N920&lt;&gt;0,OR(YEAR(M920=#REF!),YEAR(M920=#REF!),YEAR(M920=#REF!)),OR(YEAR(N920=#REF!),YEAR(N920=#REF!),YEAR(N920=#REF!)),OR(AND(A920="20. Выдача займов по договору № 1 (в кэш-пул ПАО «Газпром»)",H920="КЭШ-ПУЛ"),AND(A920&lt;&gt;"20. Выдача займов по договору № 1 (в кэш-пул ПАО «Газпром»)",H920&lt;&gt;"КЭШ-ПУЛ")))</f>
        <v>#REF!</v>
      </c>
    </row>
    <row r="921" spans="1:30" ht="15" customHeight="1" x14ac:dyDescent="0.2">
      <c r="A921" s="8" t="s">
        <v>60</v>
      </c>
      <c r="B921" s="8"/>
      <c r="C921" s="2" t="s">
        <v>19</v>
      </c>
      <c r="D921" s="6" t="s">
        <v>0</v>
      </c>
      <c r="E921" s="7" t="s">
        <v>2</v>
      </c>
      <c r="F921" s="8"/>
      <c r="G921" s="8"/>
      <c r="H921" s="8"/>
      <c r="I921" s="8"/>
      <c r="J921" s="8"/>
      <c r="K921" s="8"/>
      <c r="L921" s="8" t="s">
        <v>26</v>
      </c>
      <c r="M921" s="9">
        <v>44256</v>
      </c>
      <c r="N921" s="9">
        <v>44256</v>
      </c>
      <c r="O921" s="20">
        <v>3719999.9</v>
      </c>
      <c r="P921" s="20"/>
      <c r="Q921" s="11"/>
      <c r="R921" s="11"/>
      <c r="S921" s="11"/>
      <c r="T921" s="11"/>
      <c r="U921" s="11"/>
      <c r="X921" s="22" t="e">
        <f>IF(B921="",VLOOKUP(A921,#REF!,2,FALSE),B921)</f>
        <v>#REF!</v>
      </c>
      <c r="Y921" s="22">
        <f t="shared" si="75"/>
        <v>3</v>
      </c>
      <c r="Z921" s="22">
        <f t="shared" si="76"/>
        <v>3</v>
      </c>
      <c r="AA921" s="22">
        <f t="shared" si="77"/>
        <v>2021</v>
      </c>
      <c r="AB921" s="22">
        <f t="shared" si="78"/>
        <v>2021</v>
      </c>
      <c r="AC921" s="22">
        <f t="shared" si="79"/>
        <v>2021</v>
      </c>
      <c r="AD921" s="25" t="e">
        <f>AND(ROUND(O921,2)=O921,ROUND(P921,2)=P921,OR(AND(O921&lt;&gt;0,L921="п"),AND(P921&lt;&gt;0,L921="ф")),ЕФОРМУЛА(X921),ЕФОРМУЛА(Y921),ЕФОРМУЛА(Z921),ЕФОРМУЛА(AA921),ЕФОРМУЛА(AB921),ЕФОРМУЛА(AC921),NOT(ЕФОРМУЛА(O921)),NOT(ЕФОРМУЛА(P921)),M921&lt;&gt;0,N921&lt;&gt;0,OR(YEAR(M921=#REF!),YEAR(M921=#REF!),YEAR(M921=#REF!)),OR(YEAR(N921=#REF!),YEAR(N921=#REF!),YEAR(N921=#REF!)),OR(AND(A921="20. Выдача займов по договору № 1 (в кэш-пул ПАО «Газпром»)",H921="КЭШ-ПУЛ"),AND(A921&lt;&gt;"20. Выдача займов по договору № 1 (в кэш-пул ПАО «Газпром»)",H921&lt;&gt;"КЭШ-ПУЛ")))</f>
        <v>#REF!</v>
      </c>
    </row>
    <row r="922" spans="1:30" ht="11.25" customHeight="1" x14ac:dyDescent="0.2">
      <c r="A922" s="8" t="s">
        <v>15</v>
      </c>
      <c r="B922" s="8"/>
      <c r="C922" s="2" t="s">
        <v>19</v>
      </c>
      <c r="D922" s="6" t="s">
        <v>0</v>
      </c>
      <c r="E922" s="7" t="s">
        <v>2</v>
      </c>
      <c r="F922" s="8"/>
      <c r="G922" s="8"/>
      <c r="H922" s="8"/>
      <c r="I922" s="8"/>
      <c r="J922" s="8"/>
      <c r="K922" s="8"/>
      <c r="L922" s="8" t="s">
        <v>26</v>
      </c>
      <c r="M922" s="9">
        <v>44256</v>
      </c>
      <c r="N922" s="9">
        <v>44256</v>
      </c>
      <c r="O922" s="20">
        <v>215740000</v>
      </c>
      <c r="P922" s="20"/>
      <c r="Q922" s="11"/>
      <c r="R922" s="11"/>
      <c r="S922" s="11"/>
      <c r="T922" s="11"/>
      <c r="U922" s="11"/>
      <c r="X922" s="22" t="e">
        <f>IF(B922="",VLOOKUP(A922,#REF!,2,FALSE),B922)</f>
        <v>#REF!</v>
      </c>
      <c r="Y922" s="22">
        <f t="shared" si="75"/>
        <v>3</v>
      </c>
      <c r="Z922" s="22">
        <f t="shared" si="76"/>
        <v>3</v>
      </c>
      <c r="AA922" s="22">
        <f t="shared" si="77"/>
        <v>2021</v>
      </c>
      <c r="AB922" s="22">
        <f t="shared" si="78"/>
        <v>2021</v>
      </c>
      <c r="AC922" s="22">
        <f t="shared" si="79"/>
        <v>2021</v>
      </c>
      <c r="AD922" s="25" t="e">
        <f>AND(ROUND(O922,2)=O922,ROUND(P922,2)=P922,OR(AND(O922&lt;&gt;0,L922="п"),AND(P922&lt;&gt;0,L922="ф")),ЕФОРМУЛА(X922),ЕФОРМУЛА(Y922),ЕФОРМУЛА(Z922),ЕФОРМУЛА(AA922),ЕФОРМУЛА(AB922),ЕФОРМУЛА(AC922),NOT(ЕФОРМУЛА(O922)),NOT(ЕФОРМУЛА(P922)),M922&lt;&gt;0,N922&lt;&gt;0,OR(YEAR(M922=#REF!),YEAR(M922=#REF!),YEAR(M922=#REF!)),OR(YEAR(N922=#REF!),YEAR(N922=#REF!),YEAR(N922=#REF!)),OR(AND(A922="20. Выдача займов по договору № 1 (в кэш-пул ПАО «Газпром»)",H922="КЭШ-ПУЛ"),AND(A922&lt;&gt;"20. Выдача займов по договору № 1 (в кэш-пул ПАО «Газпром»)",H922&lt;&gt;"КЭШ-ПУЛ")))</f>
        <v>#REF!</v>
      </c>
    </row>
    <row r="923" spans="1:30" ht="15" customHeight="1" x14ac:dyDescent="0.2">
      <c r="A923" s="8" t="s">
        <v>16</v>
      </c>
      <c r="B923" s="8"/>
      <c r="C923" s="2" t="s">
        <v>19</v>
      </c>
      <c r="D923" s="6" t="s">
        <v>0</v>
      </c>
      <c r="E923" s="7" t="s">
        <v>2</v>
      </c>
      <c r="F923" s="8"/>
      <c r="G923" s="8"/>
      <c r="H923" s="8"/>
      <c r="I923" s="8"/>
      <c r="J923" s="8"/>
      <c r="K923" s="8"/>
      <c r="L923" s="8" t="s">
        <v>26</v>
      </c>
      <c r="M923" s="9">
        <v>44256</v>
      </c>
      <c r="N923" s="9">
        <v>44256</v>
      </c>
      <c r="O923" s="20">
        <v>324999999.62</v>
      </c>
      <c r="P923" s="20"/>
      <c r="Q923" s="11"/>
      <c r="R923" s="11"/>
      <c r="S923" s="11"/>
      <c r="T923" s="11"/>
      <c r="U923" s="11"/>
      <c r="X923" s="22" t="e">
        <f>IF(B923="",VLOOKUP(A923,#REF!,2,FALSE),B923)</f>
        <v>#REF!</v>
      </c>
      <c r="Y923" s="22">
        <f t="shared" si="75"/>
        <v>3</v>
      </c>
      <c r="Z923" s="22">
        <f t="shared" si="76"/>
        <v>3</v>
      </c>
      <c r="AA923" s="22">
        <f t="shared" si="77"/>
        <v>2021</v>
      </c>
      <c r="AB923" s="22">
        <f t="shared" si="78"/>
        <v>2021</v>
      </c>
      <c r="AC923" s="22">
        <f t="shared" si="79"/>
        <v>2021</v>
      </c>
      <c r="AD923" s="25" t="e">
        <f>AND(ROUND(O923,2)=O923,ROUND(P923,2)=P923,OR(AND(O923&lt;&gt;0,L923="п"),AND(P923&lt;&gt;0,L923="ф")),ЕФОРМУЛА(X923),ЕФОРМУЛА(Y923),ЕФОРМУЛА(Z923),ЕФОРМУЛА(AA923),ЕФОРМУЛА(AB923),ЕФОРМУЛА(AC923),NOT(ЕФОРМУЛА(O923)),NOT(ЕФОРМУЛА(P923)),M923&lt;&gt;0,N923&lt;&gt;0,OR(YEAR(M923=#REF!),YEAR(M923=#REF!),YEAR(M923=#REF!)),OR(YEAR(N923=#REF!),YEAR(N923=#REF!),YEAR(N923=#REF!)),OR(AND(A923="20. Выдача займов по договору № 1 (в кэш-пул ПАО «Газпром»)",H923="КЭШ-ПУЛ"),AND(A923&lt;&gt;"20. Выдача займов по договору № 1 (в кэш-пул ПАО «Газпром»)",H923&lt;&gt;"КЭШ-ПУЛ")))</f>
        <v>#REF!</v>
      </c>
    </row>
    <row r="924" spans="1:30" ht="15" customHeight="1" x14ac:dyDescent="0.2">
      <c r="A924" s="8" t="s">
        <v>42</v>
      </c>
      <c r="B924" s="8"/>
      <c r="C924" s="2" t="s">
        <v>19</v>
      </c>
      <c r="D924" s="6" t="s">
        <v>0</v>
      </c>
      <c r="E924" s="7" t="s">
        <v>2</v>
      </c>
      <c r="F924" s="8"/>
      <c r="G924" s="8"/>
      <c r="H924" s="8"/>
      <c r="I924" s="8"/>
      <c r="J924" s="8"/>
      <c r="K924" s="8"/>
      <c r="L924" s="8" t="s">
        <v>26</v>
      </c>
      <c r="M924" s="9">
        <v>44256</v>
      </c>
      <c r="N924" s="9">
        <v>44256</v>
      </c>
      <c r="O924" s="20">
        <v>6802892.5099999998</v>
      </c>
      <c r="P924" s="20"/>
      <c r="Q924" s="11"/>
      <c r="R924" s="10"/>
      <c r="S924" s="10"/>
      <c r="T924" s="10"/>
      <c r="U924" s="10"/>
      <c r="X924" s="22" t="e">
        <f>IF(B924="",VLOOKUP(A924,#REF!,2,FALSE),B924)</f>
        <v>#REF!</v>
      </c>
      <c r="Y924" s="22">
        <f t="shared" si="75"/>
        <v>3</v>
      </c>
      <c r="Z924" s="22">
        <f t="shared" si="76"/>
        <v>3</v>
      </c>
      <c r="AA924" s="22">
        <f t="shared" si="77"/>
        <v>2021</v>
      </c>
      <c r="AB924" s="22">
        <f t="shared" si="78"/>
        <v>2021</v>
      </c>
      <c r="AC924" s="22">
        <f t="shared" si="79"/>
        <v>2021</v>
      </c>
      <c r="AD924" s="25" t="e">
        <f>AND(ROUND(O924,2)=O924,ROUND(P924,2)=P924,OR(AND(O924&lt;&gt;0,L924="п"),AND(P924&lt;&gt;0,L924="ф")),ЕФОРМУЛА(X924),ЕФОРМУЛА(Y924),ЕФОРМУЛА(Z924),ЕФОРМУЛА(AA924),ЕФОРМУЛА(AB924),ЕФОРМУЛА(AC924),NOT(ЕФОРМУЛА(O924)),NOT(ЕФОРМУЛА(P924)),M924&lt;&gt;0,N924&lt;&gt;0,OR(YEAR(M924=#REF!),YEAR(M924=#REF!),YEAR(M924=#REF!)),OR(YEAR(N924=#REF!),YEAR(N924=#REF!),YEAR(N924=#REF!)),OR(AND(A924="20. Выдача займов по договору № 1 (в кэш-пул ПАО «Газпром»)",H924="КЭШ-ПУЛ"),AND(A924&lt;&gt;"20. Выдача займов по договору № 1 (в кэш-пул ПАО «Газпром»)",H924&lt;&gt;"КЭШ-ПУЛ")))</f>
        <v>#REF!</v>
      </c>
    </row>
    <row r="925" spans="1:30" ht="15" customHeight="1" x14ac:dyDescent="0.2">
      <c r="A925" s="8" t="s">
        <v>41</v>
      </c>
      <c r="B925" s="8"/>
      <c r="C925" s="2" t="s">
        <v>19</v>
      </c>
      <c r="D925" s="6" t="s">
        <v>0</v>
      </c>
      <c r="E925" s="7" t="s">
        <v>2</v>
      </c>
      <c r="F925" s="8"/>
      <c r="G925" s="8"/>
      <c r="H925" s="8"/>
      <c r="I925" s="8"/>
      <c r="J925" s="8"/>
      <c r="K925" s="8"/>
      <c r="L925" s="8" t="s">
        <v>26</v>
      </c>
      <c r="M925" s="9">
        <v>44256</v>
      </c>
      <c r="N925" s="9">
        <v>44256</v>
      </c>
      <c r="O925" s="20">
        <v>28448460.879999999</v>
      </c>
      <c r="P925" s="20"/>
      <c r="Q925" s="11"/>
      <c r="R925" s="11"/>
      <c r="S925" s="11"/>
      <c r="T925" s="11"/>
      <c r="U925" s="11"/>
      <c r="X925" s="22" t="e">
        <f>IF(B925="",VLOOKUP(A925,#REF!,2,FALSE),B925)</f>
        <v>#REF!</v>
      </c>
      <c r="Y925" s="22">
        <f t="shared" si="75"/>
        <v>3</v>
      </c>
      <c r="Z925" s="22">
        <f t="shared" si="76"/>
        <v>3</v>
      </c>
      <c r="AA925" s="22">
        <f t="shared" si="77"/>
        <v>2021</v>
      </c>
      <c r="AB925" s="22">
        <f t="shared" si="78"/>
        <v>2021</v>
      </c>
      <c r="AC925" s="22">
        <f t="shared" si="79"/>
        <v>2021</v>
      </c>
      <c r="AD925" s="25" t="e">
        <f>AND(ROUND(O925,2)=O925,ROUND(P925,2)=P925,OR(AND(O925&lt;&gt;0,L925="п"),AND(P925&lt;&gt;0,L925="ф")),ЕФОРМУЛА(X925),ЕФОРМУЛА(Y925),ЕФОРМУЛА(Z925),ЕФОРМУЛА(AA925),ЕФОРМУЛА(AB925),ЕФОРМУЛА(AC925),NOT(ЕФОРМУЛА(O925)),NOT(ЕФОРМУЛА(P925)),M925&lt;&gt;0,N925&lt;&gt;0,OR(YEAR(M925=#REF!),YEAR(M925=#REF!),YEAR(M925=#REF!)),OR(YEAR(N925=#REF!),YEAR(N925=#REF!),YEAR(N925=#REF!)),OR(AND(A925="20. Выдача займов по договору № 1 (в кэш-пул ПАО «Газпром»)",H925="КЭШ-ПУЛ"),AND(A925&lt;&gt;"20. Выдача займов по договору № 1 (в кэш-пул ПАО «Газпром»)",H925&lt;&gt;"КЭШ-ПУЛ")))</f>
        <v>#REF!</v>
      </c>
    </row>
    <row r="926" spans="1:30" ht="15" customHeight="1" x14ac:dyDescent="0.2">
      <c r="A926" s="27" t="s">
        <v>142</v>
      </c>
      <c r="B926" s="27"/>
      <c r="C926" s="2" t="s">
        <v>19</v>
      </c>
      <c r="D926" s="6" t="s">
        <v>0</v>
      </c>
      <c r="E926" s="7" t="s">
        <v>2</v>
      </c>
      <c r="F926" s="8"/>
      <c r="G926" s="8"/>
      <c r="H926" s="8"/>
      <c r="I926" s="8"/>
      <c r="J926" s="8"/>
      <c r="K926" s="8"/>
      <c r="L926" s="8" t="s">
        <v>26</v>
      </c>
      <c r="M926" s="9">
        <v>44256</v>
      </c>
      <c r="N926" s="9">
        <v>44256</v>
      </c>
      <c r="O926" s="20">
        <v>11680000</v>
      </c>
      <c r="P926" s="20"/>
      <c r="Q926" s="11"/>
      <c r="R926" s="11"/>
      <c r="S926" s="11"/>
      <c r="T926" s="11"/>
      <c r="U926" s="11"/>
      <c r="X926" s="22" t="e">
        <f>IF(B926="",VLOOKUP(A926,#REF!,2,FALSE),B926)</f>
        <v>#REF!</v>
      </c>
      <c r="Y926" s="22">
        <f t="shared" si="75"/>
        <v>3</v>
      </c>
      <c r="Z926" s="22">
        <f t="shared" si="76"/>
        <v>3</v>
      </c>
      <c r="AA926" s="22">
        <f t="shared" si="77"/>
        <v>2021</v>
      </c>
      <c r="AB926" s="22">
        <f t="shared" si="78"/>
        <v>2021</v>
      </c>
      <c r="AC926" s="22">
        <f t="shared" si="79"/>
        <v>2021</v>
      </c>
      <c r="AD926" s="25" t="e">
        <f>AND(ROUND(O926,2)=O926,ROUND(P926,2)=P926,OR(AND(O926&lt;&gt;0,L926="п"),AND(P926&lt;&gt;0,L926="ф")),ЕФОРМУЛА(X926),ЕФОРМУЛА(Y926),ЕФОРМУЛА(Z926),ЕФОРМУЛА(AA926),ЕФОРМУЛА(AB926),ЕФОРМУЛА(AC926),NOT(ЕФОРМУЛА(O926)),NOT(ЕФОРМУЛА(P926)),M926&lt;&gt;0,N926&lt;&gt;0,OR(YEAR(M926=#REF!),YEAR(M926=#REF!),YEAR(M926=#REF!)),OR(YEAR(N926=#REF!),YEAR(N926=#REF!),YEAR(N926=#REF!)),OR(AND(A926="20. Выдача займов по договору № 1 (в кэш-пул ПАО «Газпром»)",H926="КЭШ-ПУЛ"),AND(A926&lt;&gt;"20. Выдача займов по договору № 1 (в кэш-пул ПАО «Газпром»)",H926&lt;&gt;"КЭШ-ПУЛ")))</f>
        <v>#REF!</v>
      </c>
    </row>
    <row r="927" spans="1:30" ht="15" customHeight="1" x14ac:dyDescent="0.2">
      <c r="A927" s="8"/>
      <c r="B927" s="8" t="s">
        <v>7</v>
      </c>
      <c r="C927" s="2" t="s">
        <v>19</v>
      </c>
      <c r="D927" s="6" t="s">
        <v>0</v>
      </c>
      <c r="E927" s="7" t="s">
        <v>2</v>
      </c>
      <c r="F927" s="8"/>
      <c r="G927" s="8"/>
      <c r="H927" s="8"/>
      <c r="I927" s="8"/>
      <c r="J927" s="8"/>
      <c r="K927" s="8"/>
      <c r="L927" s="8" t="s">
        <v>26</v>
      </c>
      <c r="M927" s="9">
        <v>44256</v>
      </c>
      <c r="N927" s="9">
        <v>44256</v>
      </c>
      <c r="O927" s="20">
        <v>400000</v>
      </c>
      <c r="P927" s="20"/>
      <c r="Q927" s="29"/>
      <c r="R927" s="12"/>
      <c r="S927" s="12"/>
      <c r="T927" s="12"/>
      <c r="U927" s="12"/>
      <c r="X927" s="22" t="str">
        <f>IF(B927="",VLOOKUP(A927,#REF!,2,FALSE),B927)</f>
        <v>10. Услуги транспорта</v>
      </c>
      <c r="Y927" s="22">
        <f t="shared" si="75"/>
        <v>3</v>
      </c>
      <c r="Z927" s="22">
        <f t="shared" si="76"/>
        <v>3</v>
      </c>
      <c r="AA927" s="22">
        <f t="shared" si="77"/>
        <v>2021</v>
      </c>
      <c r="AB927" s="22">
        <f t="shared" si="78"/>
        <v>2021</v>
      </c>
      <c r="AC927" s="22">
        <f t="shared" si="79"/>
        <v>2021</v>
      </c>
      <c r="AD927" s="25" t="e">
        <f>AND(ROUND(O927,2)=O927,ROUND(P927,2)=P927,OR(AND(O927&lt;&gt;0,L927="п"),AND(P927&lt;&gt;0,L927="ф")),ЕФОРМУЛА(X927),ЕФОРМУЛА(Y927),ЕФОРМУЛА(Z927),ЕФОРМУЛА(AA927),ЕФОРМУЛА(AB927),ЕФОРМУЛА(AC927),NOT(ЕФОРМУЛА(O927)),NOT(ЕФОРМУЛА(P927)),M927&lt;&gt;0,N927&lt;&gt;0,OR(YEAR(M927=#REF!),YEAR(M927=#REF!),YEAR(M927=#REF!)),OR(YEAR(N927=#REF!),YEAR(N927=#REF!),YEAR(N927=#REF!)),OR(AND(A927="20. Выдача займов по договору № 1 (в кэш-пул ПАО «Газпром»)",H927="КЭШ-ПУЛ"),AND(A927&lt;&gt;"20. Выдача займов по договору № 1 (в кэш-пул ПАО «Газпром»)",H927&lt;&gt;"КЭШ-ПУЛ")))</f>
        <v>#REF!</v>
      </c>
    </row>
    <row r="928" spans="1:30" ht="15" customHeight="1" x14ac:dyDescent="0.2">
      <c r="A928" s="8" t="s">
        <v>8</v>
      </c>
      <c r="B928" s="8"/>
      <c r="C928" s="2" t="s">
        <v>19</v>
      </c>
      <c r="D928" s="6" t="s">
        <v>0</v>
      </c>
      <c r="E928" s="7" t="s">
        <v>2</v>
      </c>
      <c r="F928" s="8"/>
      <c r="G928" s="8"/>
      <c r="H928" s="8"/>
      <c r="I928" s="8"/>
      <c r="J928" s="8"/>
      <c r="K928" s="8"/>
      <c r="L928" s="8" t="s">
        <v>26</v>
      </c>
      <c r="M928" s="9">
        <v>44256</v>
      </c>
      <c r="N928" s="9">
        <v>44256</v>
      </c>
      <c r="O928" s="20">
        <v>1866634.27</v>
      </c>
      <c r="P928" s="20"/>
      <c r="Q928" s="29"/>
      <c r="R928" s="12"/>
      <c r="S928" s="12"/>
      <c r="T928" s="12"/>
      <c r="U928" s="12"/>
      <c r="X928" s="22" t="e">
        <f>IF(B928="",VLOOKUP(A928,#REF!,2,FALSE),B928)</f>
        <v>#REF!</v>
      </c>
      <c r="Y928" s="22">
        <f t="shared" si="75"/>
        <v>3</v>
      </c>
      <c r="Z928" s="22">
        <f t="shared" si="76"/>
        <v>3</v>
      </c>
      <c r="AA928" s="22">
        <f t="shared" si="77"/>
        <v>2021</v>
      </c>
      <c r="AB928" s="22">
        <f t="shared" si="78"/>
        <v>2021</v>
      </c>
      <c r="AC928" s="22">
        <f t="shared" si="79"/>
        <v>2021</v>
      </c>
      <c r="AD928" s="25" t="e">
        <f>AND(ROUND(O928,2)=O928,ROUND(P928,2)=P928,OR(AND(O928&lt;&gt;0,L928="п"),AND(P928&lt;&gt;0,L928="ф")),ЕФОРМУЛА(X928),ЕФОРМУЛА(Y928),ЕФОРМУЛА(Z928),ЕФОРМУЛА(AA928),ЕФОРМУЛА(AB928),ЕФОРМУЛА(AC928),NOT(ЕФОРМУЛА(O928)),NOT(ЕФОРМУЛА(P928)),M928&lt;&gt;0,N928&lt;&gt;0,OR(YEAR(M928=#REF!),YEAR(M928=#REF!),YEAR(M928=#REF!)),OR(YEAR(N928=#REF!),YEAR(N928=#REF!),YEAR(N928=#REF!)),OR(AND(A928="20. Выдача займов по договору № 1 (в кэш-пул ПАО «Газпром»)",H928="КЭШ-ПУЛ"),AND(A928&lt;&gt;"20. Выдача займов по договору № 1 (в кэш-пул ПАО «Газпром»)",H928&lt;&gt;"КЭШ-ПУЛ")))</f>
        <v>#REF!</v>
      </c>
    </row>
    <row r="929" spans="1:30" ht="13.5" customHeight="1" x14ac:dyDescent="0.2">
      <c r="A929" s="27" t="s">
        <v>652</v>
      </c>
      <c r="B929" s="27"/>
      <c r="C929" s="2" t="s">
        <v>19</v>
      </c>
      <c r="D929" s="6" t="s">
        <v>0</v>
      </c>
      <c r="E929" s="7" t="s">
        <v>2</v>
      </c>
      <c r="F929" s="8"/>
      <c r="G929" s="8"/>
      <c r="H929" s="8"/>
      <c r="I929" s="8"/>
      <c r="J929" s="8"/>
      <c r="K929" s="8"/>
      <c r="L929" s="8" t="s">
        <v>26</v>
      </c>
      <c r="M929" s="9">
        <v>44256</v>
      </c>
      <c r="N929" s="9">
        <v>44256</v>
      </c>
      <c r="O929" s="20">
        <v>2660000</v>
      </c>
      <c r="P929" s="20"/>
      <c r="Q929" s="29"/>
      <c r="R929" s="12"/>
      <c r="S929" s="12"/>
      <c r="T929" s="12"/>
      <c r="U929" s="12"/>
      <c r="X929" s="22" t="e">
        <f>IF(B929="",VLOOKUP(A929,#REF!,2,FALSE),B929)</f>
        <v>#REF!</v>
      </c>
      <c r="Y929" s="22">
        <f t="shared" si="75"/>
        <v>3</v>
      </c>
      <c r="Z929" s="22">
        <f t="shared" si="76"/>
        <v>3</v>
      </c>
      <c r="AA929" s="22">
        <f t="shared" si="77"/>
        <v>2021</v>
      </c>
      <c r="AB929" s="22">
        <f t="shared" si="78"/>
        <v>2021</v>
      </c>
      <c r="AC929" s="22">
        <f t="shared" si="79"/>
        <v>2021</v>
      </c>
      <c r="AD929" s="25" t="e">
        <f>AND(ROUND(O929,2)=O929,ROUND(P929,2)=P929,OR(AND(O929&lt;&gt;0,L929="п"),AND(P929&lt;&gt;0,L929="ф")),ЕФОРМУЛА(X929),ЕФОРМУЛА(Y929),ЕФОРМУЛА(Z929),ЕФОРМУЛА(AA929),ЕФОРМУЛА(AB929),ЕФОРМУЛА(AC929),NOT(ЕФОРМУЛА(O929)),NOT(ЕФОРМУЛА(P929)),M929&lt;&gt;0,N929&lt;&gt;0,OR(YEAR(M929=#REF!),YEAR(M929=#REF!),YEAR(M929=#REF!)),OR(YEAR(N929=#REF!),YEAR(N929=#REF!),YEAR(N929=#REF!)),OR(AND(A929="20. Выдача займов по договору № 1 (в кэш-пул ПАО «Газпром»)",H929="КЭШ-ПУЛ"),AND(A929&lt;&gt;"20. Выдача займов по договору № 1 (в кэш-пул ПАО «Газпром»)",H929&lt;&gt;"КЭШ-ПУЛ")))</f>
        <v>#REF!</v>
      </c>
    </row>
    <row r="930" spans="1:30" ht="15" customHeight="1" x14ac:dyDescent="0.2">
      <c r="A930" s="8"/>
      <c r="B930" s="8" t="s">
        <v>9</v>
      </c>
      <c r="C930" s="2" t="s">
        <v>19</v>
      </c>
      <c r="D930" s="6" t="s">
        <v>0</v>
      </c>
      <c r="E930" s="7" t="s">
        <v>2</v>
      </c>
      <c r="F930" s="8"/>
      <c r="G930" s="8"/>
      <c r="H930" s="8"/>
      <c r="I930" s="8"/>
      <c r="J930" s="8"/>
      <c r="K930" s="8"/>
      <c r="L930" s="8" t="s">
        <v>26</v>
      </c>
      <c r="M930" s="9">
        <v>44256</v>
      </c>
      <c r="N930" s="9">
        <v>44256</v>
      </c>
      <c r="O930" s="20">
        <v>26090000</v>
      </c>
      <c r="P930" s="20"/>
      <c r="Q930" s="29"/>
      <c r="R930" s="12"/>
      <c r="S930" s="12"/>
      <c r="T930" s="12"/>
      <c r="U930" s="12"/>
      <c r="X930" s="22" t="str">
        <f>IF(B930="",VLOOKUP(A930,#REF!,2,FALSE),B930)</f>
        <v>12. Страхование</v>
      </c>
      <c r="Y930" s="22">
        <f t="shared" si="75"/>
        <v>3</v>
      </c>
      <c r="Z930" s="22">
        <f t="shared" si="76"/>
        <v>3</v>
      </c>
      <c r="AA930" s="22">
        <f t="shared" si="77"/>
        <v>2021</v>
      </c>
      <c r="AB930" s="22">
        <f t="shared" si="78"/>
        <v>2021</v>
      </c>
      <c r="AC930" s="22">
        <f t="shared" si="79"/>
        <v>2021</v>
      </c>
      <c r="AD930" s="25" t="e">
        <f>AND(ROUND(O930,2)=O930,ROUND(P930,2)=P930,OR(AND(O930&lt;&gt;0,L930="п"),AND(P930&lt;&gt;0,L930="ф")),ЕФОРМУЛА(X930),ЕФОРМУЛА(Y930),ЕФОРМУЛА(Z930),ЕФОРМУЛА(AA930),ЕФОРМУЛА(AB930),ЕФОРМУЛА(AC930),NOT(ЕФОРМУЛА(O930)),NOT(ЕФОРМУЛА(P930)),M930&lt;&gt;0,N930&lt;&gt;0,OR(YEAR(M930=#REF!),YEAR(M930=#REF!),YEAR(M930=#REF!)),OR(YEAR(N930=#REF!),YEAR(N930=#REF!),YEAR(N930=#REF!)),OR(AND(A930="20. Выдача займов по договору № 1 (в кэш-пул ПАО «Газпром»)",H930="КЭШ-ПУЛ"),AND(A930&lt;&gt;"20. Выдача займов по договору № 1 (в кэш-пул ПАО «Газпром»)",H930&lt;&gt;"КЭШ-ПУЛ")))</f>
        <v>#REF!</v>
      </c>
    </row>
    <row r="931" spans="1:30" ht="15" customHeight="1" x14ac:dyDescent="0.2">
      <c r="A931" s="8"/>
      <c r="B931" s="8" t="s">
        <v>10</v>
      </c>
      <c r="C931" s="2" t="s">
        <v>19</v>
      </c>
      <c r="D931" s="6" t="s">
        <v>0</v>
      </c>
      <c r="E931" s="7" t="s">
        <v>2</v>
      </c>
      <c r="F931" s="8"/>
      <c r="G931" s="8"/>
      <c r="H931" s="8"/>
      <c r="I931" s="8"/>
      <c r="J931" s="8"/>
      <c r="K931" s="8"/>
      <c r="L931" s="8" t="s">
        <v>26</v>
      </c>
      <c r="M931" s="9">
        <v>44256</v>
      </c>
      <c r="N931" s="9">
        <v>44256</v>
      </c>
      <c r="O931" s="20">
        <v>52862000</v>
      </c>
      <c r="P931" s="20"/>
      <c r="Q931" s="11"/>
      <c r="R931" s="10"/>
      <c r="S931" s="10"/>
      <c r="T931" s="10"/>
      <c r="U931" s="10"/>
      <c r="X931" s="22" t="str">
        <f>IF(B931="",VLOOKUP(A931,#REF!,2,FALSE),B931)</f>
        <v>13. Прочие расходы</v>
      </c>
      <c r="Y931" s="22">
        <f t="shared" si="75"/>
        <v>3</v>
      </c>
      <c r="Z931" s="22">
        <f t="shared" si="76"/>
        <v>3</v>
      </c>
      <c r="AA931" s="22">
        <f t="shared" si="77"/>
        <v>2021</v>
      </c>
      <c r="AB931" s="22">
        <f t="shared" si="78"/>
        <v>2021</v>
      </c>
      <c r="AC931" s="22">
        <f t="shared" si="79"/>
        <v>2021</v>
      </c>
      <c r="AD931" s="25" t="e">
        <f>AND(ROUND(O931,2)=O931,ROUND(P931,2)=P931,OR(AND(O931&lt;&gt;0,L931="п"),AND(P931&lt;&gt;0,L931="ф")),ЕФОРМУЛА(X931),ЕФОРМУЛА(Y931),ЕФОРМУЛА(Z931),ЕФОРМУЛА(AA931),ЕФОРМУЛА(AB931),ЕФОРМУЛА(AC931),NOT(ЕФОРМУЛА(O931)),NOT(ЕФОРМУЛА(P931)),M931&lt;&gt;0,N931&lt;&gt;0,OR(YEAR(M931=#REF!),YEAR(M931=#REF!),YEAR(M931=#REF!)),OR(YEAR(N931=#REF!),YEAR(N931=#REF!),YEAR(N931=#REF!)),OR(AND(A931="20. Выдача займов по договору № 1 (в кэш-пул ПАО «Газпром»)",H931="КЭШ-ПУЛ"),AND(A931&lt;&gt;"20. Выдача займов по договору № 1 (в кэш-пул ПАО «Газпром»)",H931&lt;&gt;"КЭШ-ПУЛ")))</f>
        <v>#REF!</v>
      </c>
    </row>
    <row r="932" spans="1:30" ht="30" customHeight="1" x14ac:dyDescent="0.2">
      <c r="A932" s="8" t="s">
        <v>11</v>
      </c>
      <c r="B932" s="8"/>
      <c r="C932" s="2" t="s">
        <v>19</v>
      </c>
      <c r="D932" s="6" t="s">
        <v>0</v>
      </c>
      <c r="E932" s="7" t="s">
        <v>2</v>
      </c>
      <c r="F932" s="8"/>
      <c r="G932" s="8"/>
      <c r="H932" s="8"/>
      <c r="I932" s="8"/>
      <c r="J932" s="8"/>
      <c r="K932" s="8"/>
      <c r="L932" s="8" t="s">
        <v>26</v>
      </c>
      <c r="M932" s="9">
        <v>44256</v>
      </c>
      <c r="N932" s="9">
        <v>44256</v>
      </c>
      <c r="O932" s="20">
        <v>100000</v>
      </c>
      <c r="P932" s="20"/>
      <c r="Q932" s="29"/>
      <c r="R932" s="12"/>
      <c r="S932" s="12"/>
      <c r="T932" s="12"/>
      <c r="U932" s="12"/>
      <c r="X932" s="22" t="e">
        <f>IF(B932="",VLOOKUP(A932,#REF!,2,FALSE),B932)</f>
        <v>#REF!</v>
      </c>
      <c r="Y932" s="22">
        <f t="shared" si="75"/>
        <v>3</v>
      </c>
      <c r="Z932" s="22">
        <f t="shared" si="76"/>
        <v>3</v>
      </c>
      <c r="AA932" s="22">
        <f t="shared" si="77"/>
        <v>2021</v>
      </c>
      <c r="AB932" s="22">
        <f t="shared" si="78"/>
        <v>2021</v>
      </c>
      <c r="AC932" s="22">
        <f t="shared" si="79"/>
        <v>2021</v>
      </c>
      <c r="AD932" s="25" t="e">
        <f>AND(ROUND(O932,2)=O932,ROUND(P932,2)=P932,OR(AND(O932&lt;&gt;0,L932="п"),AND(P932&lt;&gt;0,L932="ф")),ЕФОРМУЛА(X932),ЕФОРМУЛА(Y932),ЕФОРМУЛА(Z932),ЕФОРМУЛА(AA932),ЕФОРМУЛА(AB932),ЕФОРМУЛА(AC932),NOT(ЕФОРМУЛА(O932)),NOT(ЕФОРМУЛА(P932)),M932&lt;&gt;0,N932&lt;&gt;0,OR(YEAR(M932=#REF!),YEAR(M932=#REF!),YEAR(M932=#REF!)),OR(YEAR(N932=#REF!),YEAR(N932=#REF!),YEAR(N932=#REF!)),OR(AND(A932="20. Выдача займов по договору № 1 (в кэш-пул ПАО «Газпром»)",H932="КЭШ-ПУЛ"),AND(A932&lt;&gt;"20. Выдача займов по договору № 1 (в кэш-пул ПАО «Газпром»)",H932&lt;&gt;"КЭШ-ПУЛ")))</f>
        <v>#REF!</v>
      </c>
    </row>
    <row r="933" spans="1:30" ht="15" customHeight="1" x14ac:dyDescent="0.2">
      <c r="A933" s="8" t="s">
        <v>57</v>
      </c>
      <c r="B933" s="8"/>
      <c r="C933" s="2" t="s">
        <v>19</v>
      </c>
      <c r="D933" s="6" t="s">
        <v>0</v>
      </c>
      <c r="E933" s="7" t="s">
        <v>2</v>
      </c>
      <c r="F933" s="8"/>
      <c r="G933" s="8"/>
      <c r="H933" s="8"/>
      <c r="I933" s="8"/>
      <c r="J933" s="8"/>
      <c r="K933" s="8"/>
      <c r="L933" s="8" t="s">
        <v>26</v>
      </c>
      <c r="M933" s="9">
        <v>44256</v>
      </c>
      <c r="N933" s="9">
        <v>44256</v>
      </c>
      <c r="O933" s="20">
        <v>1000</v>
      </c>
      <c r="P933" s="20"/>
      <c r="Q933" s="29"/>
      <c r="R933" s="12"/>
      <c r="S933" s="12"/>
      <c r="T933" s="12"/>
      <c r="U933" s="12"/>
      <c r="X933" s="22" t="e">
        <f>IF(B933="",VLOOKUP(A933,#REF!,2,FALSE),B933)</f>
        <v>#REF!</v>
      </c>
      <c r="Y933" s="22">
        <f t="shared" si="75"/>
        <v>3</v>
      </c>
      <c r="Z933" s="22">
        <f t="shared" si="76"/>
        <v>3</v>
      </c>
      <c r="AA933" s="22">
        <f t="shared" si="77"/>
        <v>2021</v>
      </c>
      <c r="AB933" s="22">
        <f t="shared" si="78"/>
        <v>2021</v>
      </c>
      <c r="AC933" s="22">
        <f t="shared" si="79"/>
        <v>2021</v>
      </c>
      <c r="AD933" s="25" t="e">
        <f>AND(ROUND(O933,2)=O933,ROUND(P933,2)=P933,OR(AND(O933&lt;&gt;0,L933="п"),AND(P933&lt;&gt;0,L933="ф")),ЕФОРМУЛА(X933),ЕФОРМУЛА(Y933),ЕФОРМУЛА(Z933),ЕФОРМУЛА(AA933),ЕФОРМУЛА(AB933),ЕФОРМУЛА(AC933),NOT(ЕФОРМУЛА(O933)),NOT(ЕФОРМУЛА(P933)),M933&lt;&gt;0,N933&lt;&gt;0,OR(YEAR(M933=#REF!),YEAR(M933=#REF!),YEAR(M933=#REF!)),OR(YEAR(N933=#REF!),YEAR(N933=#REF!),YEAR(N933=#REF!)),OR(AND(A933="20. Выдача займов по договору № 1 (в кэш-пул ПАО «Газпром»)",H933="КЭШ-ПУЛ"),AND(A933&lt;&gt;"20. Выдача займов по договору № 1 (в кэш-пул ПАО «Газпром»)",H933&lt;&gt;"КЭШ-ПУЛ")))</f>
        <v>#REF!</v>
      </c>
    </row>
    <row r="934" spans="1:30" ht="15" customHeight="1" x14ac:dyDescent="0.2">
      <c r="A934" s="8" t="s">
        <v>64</v>
      </c>
      <c r="B934" s="8"/>
      <c r="C934" s="2" t="s">
        <v>19</v>
      </c>
      <c r="D934" s="6" t="s">
        <v>0</v>
      </c>
      <c r="E934" s="7" t="s">
        <v>1</v>
      </c>
      <c r="F934" s="8"/>
      <c r="G934" s="8"/>
      <c r="H934" s="8"/>
      <c r="I934" s="8"/>
      <c r="J934" s="8"/>
      <c r="K934" s="8" t="s">
        <v>69</v>
      </c>
      <c r="L934" s="8" t="s">
        <v>27</v>
      </c>
      <c r="M934" s="9">
        <v>44259</v>
      </c>
      <c r="N934" s="9">
        <v>44259</v>
      </c>
      <c r="O934" s="20"/>
      <c r="P934" s="20">
        <v>152746.1</v>
      </c>
      <c r="Q934" s="12"/>
      <c r="R934" s="12"/>
      <c r="S934" s="12"/>
      <c r="T934" s="12"/>
      <c r="U934" s="12"/>
      <c r="X934" s="22" t="e">
        <f>IF(B934="",VLOOKUP(A934,#REF!,2,FALSE),B934)</f>
        <v>#REF!</v>
      </c>
      <c r="Y934" s="22">
        <f t="shared" si="75"/>
        <v>3</v>
      </c>
      <c r="Z934" s="22">
        <f t="shared" si="76"/>
        <v>3</v>
      </c>
      <c r="AA934" s="22">
        <f t="shared" si="77"/>
        <v>2021</v>
      </c>
      <c r="AB934" s="22">
        <f t="shared" si="78"/>
        <v>2021</v>
      </c>
      <c r="AC934" s="22">
        <f t="shared" si="79"/>
        <v>2021</v>
      </c>
      <c r="AD934" s="25" t="e">
        <f>AND(ROUND(O934,2)=O934,ROUND(P934,2)=P934,OR(AND(O934&lt;&gt;0,L934="п"),AND(P934&lt;&gt;0,L934="ф")),ЕФОРМУЛА(X934),ЕФОРМУЛА(Y934),ЕФОРМУЛА(Z934),ЕФОРМУЛА(AA934),ЕФОРМУЛА(AB934),ЕФОРМУЛА(AC934),NOT(ЕФОРМУЛА(O934)),NOT(ЕФОРМУЛА(P934)),M934&lt;&gt;0,N934&lt;&gt;0,OR(YEAR(M934=#REF!),YEAR(M934=#REF!),YEAR(M934=#REF!)),OR(YEAR(N934=#REF!),YEAR(N934=#REF!),YEAR(N934=#REF!)),OR(AND(A934="20. Выдача займов по договору № 1 (в кэш-пул ПАО «Газпром»)",H934="КЭШ-ПУЛ"),AND(A934&lt;&gt;"20. Выдача займов по договору № 1 (в кэш-пул ПАО «Газпром»)",H934&lt;&gt;"КЭШ-ПУЛ")))</f>
        <v>#REF!</v>
      </c>
    </row>
    <row r="935" spans="1:30" ht="15" customHeight="1" x14ac:dyDescent="0.2">
      <c r="A935" s="8" t="s">
        <v>64</v>
      </c>
      <c r="B935" s="8"/>
      <c r="C935" s="2" t="s">
        <v>19</v>
      </c>
      <c r="D935" s="6" t="s">
        <v>0</v>
      </c>
      <c r="E935" s="7" t="s">
        <v>1</v>
      </c>
      <c r="F935" s="8"/>
      <c r="G935" s="8"/>
      <c r="H935" s="8"/>
      <c r="I935" s="8"/>
      <c r="J935" s="8"/>
      <c r="K935" s="8" t="s">
        <v>69</v>
      </c>
      <c r="L935" s="8" t="s">
        <v>27</v>
      </c>
      <c r="M935" s="9">
        <v>44260</v>
      </c>
      <c r="N935" s="9">
        <v>44260</v>
      </c>
      <c r="O935" s="20"/>
      <c r="P935" s="20">
        <v>27695390.940000001</v>
      </c>
      <c r="Q935" s="12"/>
      <c r="R935" s="12"/>
      <c r="S935" s="12"/>
      <c r="T935" s="12"/>
      <c r="U935" s="12"/>
      <c r="X935" s="22" t="e">
        <f>IF(B935="",VLOOKUP(A935,#REF!,2,FALSE),B935)</f>
        <v>#REF!</v>
      </c>
      <c r="Y935" s="22">
        <f t="shared" si="75"/>
        <v>3</v>
      </c>
      <c r="Z935" s="22">
        <f t="shared" si="76"/>
        <v>3</v>
      </c>
      <c r="AA935" s="22">
        <f t="shared" si="77"/>
        <v>2021</v>
      </c>
      <c r="AB935" s="22">
        <f t="shared" si="78"/>
        <v>2021</v>
      </c>
      <c r="AC935" s="22">
        <f t="shared" si="79"/>
        <v>2021</v>
      </c>
      <c r="AD935" s="25" t="e">
        <f>AND(ROUND(O935,2)=O935,ROUND(P935,2)=P935,OR(AND(O935&lt;&gt;0,L935="п"),AND(P935&lt;&gt;0,L935="ф")),ЕФОРМУЛА(X935),ЕФОРМУЛА(Y935),ЕФОРМУЛА(Z935),ЕФОРМУЛА(AA935),ЕФОРМУЛА(AB935),ЕФОРМУЛА(AC935),NOT(ЕФОРМУЛА(O935)),NOT(ЕФОРМУЛА(P935)),M935&lt;&gt;0,N935&lt;&gt;0,OR(YEAR(M935=#REF!),YEAR(M935=#REF!),YEAR(M935=#REF!)),OR(YEAR(N935=#REF!),YEAR(N935=#REF!),YEAR(N935=#REF!)),OR(AND(A935="20. Выдача займов по договору № 1 (в кэш-пул ПАО «Газпром»)",H935="КЭШ-ПУЛ"),AND(A935&lt;&gt;"20. Выдача займов по договору № 1 (в кэш-пул ПАО «Газпром»)",H935&lt;&gt;"КЭШ-ПУЛ")))</f>
        <v>#REF!</v>
      </c>
    </row>
    <row r="936" spans="1:30" ht="15" customHeight="1" x14ac:dyDescent="0.2">
      <c r="A936" s="8" t="s">
        <v>97</v>
      </c>
      <c r="B936" s="8"/>
      <c r="C936" s="2" t="s">
        <v>19</v>
      </c>
      <c r="D936" s="6" t="s">
        <v>0</v>
      </c>
      <c r="E936" s="7" t="s">
        <v>1</v>
      </c>
      <c r="F936" s="8"/>
      <c r="G936" s="8"/>
      <c r="H936" s="8"/>
      <c r="I936" s="8"/>
      <c r="J936" s="8"/>
      <c r="K936" s="8" t="s">
        <v>69</v>
      </c>
      <c r="L936" s="8" t="s">
        <v>27</v>
      </c>
      <c r="M936" s="9">
        <v>44260</v>
      </c>
      <c r="N936" s="9">
        <v>44260</v>
      </c>
      <c r="O936" s="20"/>
      <c r="P936" s="20">
        <v>2702383.8699999996</v>
      </c>
      <c r="Q936" s="12"/>
      <c r="R936" s="12"/>
      <c r="S936" s="12"/>
      <c r="T936" s="12"/>
      <c r="U936" s="12"/>
      <c r="X936" s="22" t="e">
        <f>IF(B936="",VLOOKUP(A936,#REF!,2,FALSE),B936)</f>
        <v>#REF!</v>
      </c>
      <c r="Y936" s="22">
        <f t="shared" si="75"/>
        <v>3</v>
      </c>
      <c r="Z936" s="22">
        <f t="shared" si="76"/>
        <v>3</v>
      </c>
      <c r="AA936" s="22">
        <f t="shared" si="77"/>
        <v>2021</v>
      </c>
      <c r="AB936" s="22">
        <f t="shared" si="78"/>
        <v>2021</v>
      </c>
      <c r="AC936" s="22">
        <f t="shared" si="79"/>
        <v>2021</v>
      </c>
      <c r="AD936" s="25" t="e">
        <f>AND(ROUND(O936,2)=O936,ROUND(P936,2)=P936,OR(AND(O936&lt;&gt;0,L936="п"),AND(P936&lt;&gt;0,L936="ф")),ЕФОРМУЛА(X936),ЕФОРМУЛА(Y936),ЕФОРМУЛА(Z936),ЕФОРМУЛА(AA936),ЕФОРМУЛА(AB936),ЕФОРМУЛА(AC936),NOT(ЕФОРМУЛА(O936)),NOT(ЕФОРМУЛА(P936)),M936&lt;&gt;0,N936&lt;&gt;0,OR(YEAR(M936=#REF!),YEAR(M936=#REF!),YEAR(M936=#REF!)),OR(YEAR(N936=#REF!),YEAR(N936=#REF!),YEAR(N936=#REF!)),OR(AND(A936="20. Выдача займов по договору № 1 (в кэш-пул ПАО «Газпром»)",H936="КЭШ-ПУЛ"),AND(A936&lt;&gt;"20. Выдача займов по договору № 1 (в кэш-пул ПАО «Газпром»)",H936&lt;&gt;"КЭШ-ПУЛ")))</f>
        <v>#REF!</v>
      </c>
    </row>
    <row r="937" spans="1:30" ht="12.6" customHeight="1" x14ac:dyDescent="0.2">
      <c r="A937" s="8" t="s">
        <v>55</v>
      </c>
      <c r="B937" s="8"/>
      <c r="C937" s="2" t="s">
        <v>19</v>
      </c>
      <c r="D937" s="6" t="s">
        <v>3</v>
      </c>
      <c r="E937" s="7" t="s">
        <v>2</v>
      </c>
      <c r="F937" s="8"/>
      <c r="G937" s="8"/>
      <c r="H937" s="8"/>
      <c r="I937" s="8"/>
      <c r="J937" s="8">
        <v>4</v>
      </c>
      <c r="K937" s="8" t="s">
        <v>69</v>
      </c>
      <c r="L937" s="8" t="s">
        <v>27</v>
      </c>
      <c r="M937" s="9">
        <v>44260</v>
      </c>
      <c r="N937" s="9">
        <v>44260</v>
      </c>
      <c r="O937" s="20"/>
      <c r="P937" s="20">
        <v>2695644.76</v>
      </c>
      <c r="Q937" s="12"/>
      <c r="R937" s="12"/>
      <c r="S937" s="12"/>
      <c r="T937" s="12"/>
      <c r="U937" s="12"/>
      <c r="X937" s="22" t="e">
        <f>IF(B937="",VLOOKUP(A937,#REF!,2,FALSE),B937)</f>
        <v>#REF!</v>
      </c>
      <c r="Y937" s="22">
        <f t="shared" si="75"/>
        <v>3</v>
      </c>
      <c r="Z937" s="22">
        <f t="shared" si="76"/>
        <v>3</v>
      </c>
      <c r="AA937" s="22">
        <f t="shared" si="77"/>
        <v>2021</v>
      </c>
      <c r="AB937" s="22">
        <f t="shared" si="78"/>
        <v>2021</v>
      </c>
      <c r="AC937" s="22">
        <f t="shared" si="79"/>
        <v>2021</v>
      </c>
      <c r="AD937" s="25" t="e">
        <f>AND(ROUND(O937,2)=O937,ROUND(P937,2)=P937,OR(AND(O937&lt;&gt;0,L937="п"),AND(P937&lt;&gt;0,L937="ф")),ЕФОРМУЛА(X937),ЕФОРМУЛА(Y937),ЕФОРМУЛА(Z937),ЕФОРМУЛА(AA937),ЕФОРМУЛА(AB937),ЕФОРМУЛА(AC937),NOT(ЕФОРМУЛА(O937)),NOT(ЕФОРМУЛА(P937)),M937&lt;&gt;0,N937&lt;&gt;0,OR(YEAR(M937=#REF!),YEAR(M937=#REF!),YEAR(M937=#REF!)),OR(YEAR(N937=#REF!),YEAR(N937=#REF!),YEAR(N937=#REF!)),OR(AND(A937="20. Выдача займов по договору № 1 (в кэш-пул ПАО «Газпром»)",H937="КЭШ-ПУЛ"),AND(A937&lt;&gt;"20. Выдача займов по договору № 1 (в кэш-пул ПАО «Газпром»)",H937&lt;&gt;"КЭШ-ПУЛ")))</f>
        <v>#REF!</v>
      </c>
    </row>
    <row r="938" spans="1:30" ht="15.75" customHeight="1" x14ac:dyDescent="0.2">
      <c r="A938" s="27" t="s">
        <v>41</v>
      </c>
      <c r="B938" s="27"/>
      <c r="C938" s="2" t="s">
        <v>19</v>
      </c>
      <c r="D938" s="6" t="s">
        <v>0</v>
      </c>
      <c r="E938" s="7" t="s">
        <v>2</v>
      </c>
      <c r="F938" s="8"/>
      <c r="G938" s="8"/>
      <c r="H938" s="8"/>
      <c r="I938" s="8"/>
      <c r="J938" s="8">
        <v>1</v>
      </c>
      <c r="K938" s="8" t="s">
        <v>69</v>
      </c>
      <c r="L938" s="8" t="s">
        <v>27</v>
      </c>
      <c r="M938" s="9">
        <v>44260</v>
      </c>
      <c r="N938" s="9">
        <v>44266</v>
      </c>
      <c r="O938" s="20"/>
      <c r="P938" s="20">
        <v>8684921.1799999997</v>
      </c>
      <c r="Q938" s="12"/>
      <c r="R938" s="12"/>
      <c r="S938" s="12"/>
      <c r="T938" s="12"/>
      <c r="U938" s="12"/>
      <c r="X938" s="22" t="e">
        <f>IF(B938="",VLOOKUP(A938,#REF!,2,FALSE),B938)</f>
        <v>#REF!</v>
      </c>
      <c r="Y938" s="22">
        <f t="shared" si="75"/>
        <v>3</v>
      </c>
      <c r="Z938" s="22">
        <f t="shared" si="76"/>
        <v>3</v>
      </c>
      <c r="AA938" s="22">
        <f t="shared" si="77"/>
        <v>2021</v>
      </c>
      <c r="AB938" s="22">
        <f t="shared" si="78"/>
        <v>2021</v>
      </c>
      <c r="AC938" s="22">
        <f t="shared" si="79"/>
        <v>2021</v>
      </c>
      <c r="AD938" s="25" t="e">
        <f>AND(ROUND(O938,2)=O938,ROUND(P938,2)=P938,OR(AND(O938&lt;&gt;0,L938="п"),AND(P938&lt;&gt;0,L938="ф")),ЕФОРМУЛА(X938),ЕФОРМУЛА(Y938),ЕФОРМУЛА(Z938),ЕФОРМУЛА(AA938),ЕФОРМУЛА(AB938),ЕФОРМУЛА(AC938),NOT(ЕФОРМУЛА(O938)),NOT(ЕФОРМУЛА(P938)),M938&lt;&gt;0,N938&lt;&gt;0,OR(YEAR(M938=#REF!),YEAR(M938=#REF!),YEAR(M938=#REF!)),OR(YEAR(N938=#REF!),YEAR(N938=#REF!),YEAR(N938=#REF!)),OR(AND(A938="20. Выдача займов по договору № 1 (в кэш-пул ПАО «Газпром»)",H938="КЭШ-ПУЛ"),AND(A938&lt;&gt;"20. Выдача займов по договору № 1 (в кэш-пул ПАО «Газпром»)",H938&lt;&gt;"КЭШ-ПУЛ")))</f>
        <v>#REF!</v>
      </c>
    </row>
    <row r="939" spans="1:30" ht="15.75" customHeight="1" x14ac:dyDescent="0.2">
      <c r="A939" s="27" t="s">
        <v>41</v>
      </c>
      <c r="B939" s="27"/>
      <c r="C939" s="2" t="s">
        <v>19</v>
      </c>
      <c r="D939" s="6" t="s">
        <v>0</v>
      </c>
      <c r="E939" s="7" t="s">
        <v>2</v>
      </c>
      <c r="F939" s="8"/>
      <c r="G939" s="8"/>
      <c r="H939" s="8"/>
      <c r="I939" s="8"/>
      <c r="J939" s="8">
        <v>3</v>
      </c>
      <c r="K939" s="8" t="s">
        <v>69</v>
      </c>
      <c r="L939" s="8" t="s">
        <v>27</v>
      </c>
      <c r="M939" s="9">
        <v>44260</v>
      </c>
      <c r="N939" s="9">
        <v>44272</v>
      </c>
      <c r="O939" s="20"/>
      <c r="P939" s="20">
        <v>2714848.57</v>
      </c>
      <c r="Q939" s="12"/>
      <c r="R939" s="12"/>
      <c r="S939" s="12"/>
      <c r="T939" s="12"/>
      <c r="U939" s="12"/>
      <c r="X939" s="22" t="e">
        <f>IF(B939="",VLOOKUP(A939,#REF!,2,FALSE),B939)</f>
        <v>#REF!</v>
      </c>
      <c r="Y939" s="22">
        <f t="shared" si="75"/>
        <v>3</v>
      </c>
      <c r="Z939" s="22">
        <f t="shared" si="76"/>
        <v>3</v>
      </c>
      <c r="AA939" s="22">
        <f t="shared" si="77"/>
        <v>2021</v>
      </c>
      <c r="AB939" s="22">
        <f t="shared" si="78"/>
        <v>2021</v>
      </c>
      <c r="AC939" s="22">
        <f t="shared" si="79"/>
        <v>2021</v>
      </c>
      <c r="AD939" s="25" t="e">
        <f>AND(ROUND(O939,2)=O939,ROUND(P939,2)=P939,OR(AND(O939&lt;&gt;0,L939="п"),AND(P939&lt;&gt;0,L939="ф")),ЕФОРМУЛА(X939),ЕФОРМУЛА(Y939),ЕФОРМУЛА(Z939),ЕФОРМУЛА(AA939),ЕФОРМУЛА(AB939),ЕФОРМУЛА(AC939),NOT(ЕФОРМУЛА(O939)),NOT(ЕФОРМУЛА(P939)),M939&lt;&gt;0,N939&lt;&gt;0,OR(YEAR(M939=#REF!),YEAR(M939=#REF!),YEAR(M939=#REF!)),OR(YEAR(N939=#REF!),YEAR(N939=#REF!),YEAR(N939=#REF!)),OR(AND(A939="20. Выдача займов по договору № 1 (в кэш-пул ПАО «Газпром»)",H939="КЭШ-ПУЛ"),AND(A939&lt;&gt;"20. Выдача займов по договору № 1 (в кэш-пул ПАО «Газпром»)",H939&lt;&gt;"КЭШ-ПУЛ")))</f>
        <v>#REF!</v>
      </c>
    </row>
    <row r="940" spans="1:30" ht="15" customHeight="1" x14ac:dyDescent="0.2">
      <c r="A940" s="8" t="s">
        <v>48</v>
      </c>
      <c r="B940" s="8"/>
      <c r="C940" s="2" t="s">
        <v>19</v>
      </c>
      <c r="D940" s="6" t="s">
        <v>0</v>
      </c>
      <c r="E940" s="7" t="s">
        <v>2</v>
      </c>
      <c r="F940" s="8"/>
      <c r="G940" s="8"/>
      <c r="H940" s="8"/>
      <c r="I940" s="8"/>
      <c r="J940" s="8">
        <v>1</v>
      </c>
      <c r="K940" s="8" t="s">
        <v>69</v>
      </c>
      <c r="L940" s="8" t="s">
        <v>27</v>
      </c>
      <c r="M940" s="9">
        <v>44260</v>
      </c>
      <c r="N940" s="9">
        <v>44270</v>
      </c>
      <c r="O940" s="20"/>
      <c r="P940" s="20">
        <v>887297.55</v>
      </c>
      <c r="Q940" s="12"/>
      <c r="R940" s="12"/>
      <c r="S940" s="12"/>
      <c r="T940" s="12"/>
      <c r="U940" s="12"/>
      <c r="X940" s="22" t="e">
        <f>IF(B940="",VLOOKUP(A940,#REF!,2,FALSE),B940)</f>
        <v>#REF!</v>
      </c>
      <c r="Y940" s="22">
        <f t="shared" si="75"/>
        <v>3</v>
      </c>
      <c r="Z940" s="22">
        <f t="shared" si="76"/>
        <v>3</v>
      </c>
      <c r="AA940" s="22">
        <f t="shared" si="77"/>
        <v>2021</v>
      </c>
      <c r="AB940" s="22">
        <f t="shared" si="78"/>
        <v>2021</v>
      </c>
      <c r="AC940" s="22">
        <f t="shared" si="79"/>
        <v>2021</v>
      </c>
      <c r="AD940" s="25" t="e">
        <f>AND(ROUND(O940,2)=O940,ROUND(P940,2)=P940,OR(AND(O940&lt;&gt;0,L940="п"),AND(P940&lt;&gt;0,L940="ф")),ЕФОРМУЛА(X940),ЕФОРМУЛА(Y940),ЕФОРМУЛА(Z940),ЕФОРМУЛА(AA940),ЕФОРМУЛА(AB940),ЕФОРМУЛА(AC940),NOT(ЕФОРМУЛА(O940)),NOT(ЕФОРМУЛА(P940)),M940&lt;&gt;0,N940&lt;&gt;0,OR(YEAR(M940=#REF!),YEAR(M940=#REF!),YEAR(M940=#REF!)),OR(YEAR(N940=#REF!),YEAR(N940=#REF!),YEAR(N940=#REF!)),OR(AND(A940="20. Выдача займов по договору № 1 (в кэш-пул ПАО «Газпром»)",H940="КЭШ-ПУЛ"),AND(A940&lt;&gt;"20. Выдача займов по договору № 1 (в кэш-пул ПАО «Газпром»)",H940&lt;&gt;"КЭШ-ПУЛ")))</f>
        <v>#REF!</v>
      </c>
    </row>
    <row r="941" spans="1:30" ht="12.6" customHeight="1" x14ac:dyDescent="0.2">
      <c r="A941" s="8" t="s">
        <v>11</v>
      </c>
      <c r="B941" s="8"/>
      <c r="C941" s="2" t="s">
        <v>19</v>
      </c>
      <c r="D941" s="6" t="s">
        <v>0</v>
      </c>
      <c r="E941" s="7" t="s">
        <v>2</v>
      </c>
      <c r="F941" s="8"/>
      <c r="G941" s="8"/>
      <c r="H941" s="8"/>
      <c r="I941" s="8"/>
      <c r="J941" s="8">
        <v>4</v>
      </c>
      <c r="K941" s="27" t="s">
        <v>69</v>
      </c>
      <c r="L941" s="8" t="s">
        <v>27</v>
      </c>
      <c r="M941" s="9">
        <v>44247</v>
      </c>
      <c r="N941" s="9">
        <v>44270</v>
      </c>
      <c r="O941" s="20"/>
      <c r="P941" s="20">
        <v>4500</v>
      </c>
      <c r="Q941" s="12"/>
      <c r="R941" s="12"/>
      <c r="S941" s="12"/>
      <c r="T941" s="12"/>
      <c r="U941" s="12"/>
      <c r="X941" s="22" t="e">
        <f>IF(B941="",VLOOKUP(A941,#REF!,2,FALSE),B941)</f>
        <v>#REF!</v>
      </c>
      <c r="Y941" s="22">
        <f t="shared" si="75"/>
        <v>2</v>
      </c>
      <c r="Z941" s="22">
        <f t="shared" si="76"/>
        <v>3</v>
      </c>
      <c r="AA941" s="22">
        <f t="shared" si="77"/>
        <v>2021</v>
      </c>
      <c r="AB941" s="22">
        <f t="shared" si="78"/>
        <v>2021</v>
      </c>
      <c r="AC941" s="22">
        <f t="shared" si="79"/>
        <v>2021</v>
      </c>
      <c r="AD941" s="25" t="e">
        <f>AND(ROUND(O941,2)=O941,ROUND(P941,2)=P941,OR(AND(O941&lt;&gt;0,L941="п"),AND(P941&lt;&gt;0,L941="ф")),ЕФОРМУЛА(X941),ЕФОРМУЛА(Y941),ЕФОРМУЛА(Z941),ЕФОРМУЛА(AA941),ЕФОРМУЛА(AB941),ЕФОРМУЛА(AC941),NOT(ЕФОРМУЛА(O941)),NOT(ЕФОРМУЛА(P941)),M941&lt;&gt;0,N941&lt;&gt;0,OR(YEAR(M941=#REF!),YEAR(M941=#REF!),YEAR(M941=#REF!)),OR(YEAR(N941=#REF!),YEAR(N941=#REF!),YEAR(N941=#REF!)),OR(AND(A941="20. Выдача займов по договору № 1 (в кэш-пул ПАО «Газпром»)",H941="КЭШ-ПУЛ"),AND(A941&lt;&gt;"20. Выдача займов по договору № 1 (в кэш-пул ПАО «Газпром»)",H941&lt;&gt;"КЭШ-ПУЛ")))</f>
        <v>#REF!</v>
      </c>
    </row>
    <row r="942" spans="1:30" ht="15" customHeight="1" x14ac:dyDescent="0.2">
      <c r="A942" s="8" t="s">
        <v>8</v>
      </c>
      <c r="B942" s="8"/>
      <c r="C942" s="2" t="s">
        <v>19</v>
      </c>
      <c r="D942" s="6" t="s">
        <v>0</v>
      </c>
      <c r="E942" s="7" t="s">
        <v>2</v>
      </c>
      <c r="F942" s="8"/>
      <c r="G942" s="8"/>
      <c r="H942" s="8"/>
      <c r="I942" s="8" t="s">
        <v>25</v>
      </c>
      <c r="J942" s="8">
        <v>1</v>
      </c>
      <c r="K942" s="8" t="s">
        <v>69</v>
      </c>
      <c r="L942" s="8" t="s">
        <v>27</v>
      </c>
      <c r="M942" s="9">
        <v>44259</v>
      </c>
      <c r="N942" s="9">
        <v>44272</v>
      </c>
      <c r="O942" s="20"/>
      <c r="P942" s="20">
        <v>575450.64</v>
      </c>
      <c r="Q942" s="12"/>
      <c r="R942" s="12"/>
      <c r="S942" s="12"/>
      <c r="T942" s="12"/>
      <c r="U942" s="12"/>
      <c r="X942" s="22" t="e">
        <f>IF(B942="",VLOOKUP(A942,#REF!,2,FALSE),B942)</f>
        <v>#REF!</v>
      </c>
      <c r="Y942" s="22">
        <f t="shared" si="75"/>
        <v>3</v>
      </c>
      <c r="Z942" s="22">
        <f t="shared" si="76"/>
        <v>3</v>
      </c>
      <c r="AA942" s="22">
        <f t="shared" si="77"/>
        <v>2021</v>
      </c>
      <c r="AB942" s="22">
        <f t="shared" si="78"/>
        <v>2021</v>
      </c>
      <c r="AC942" s="22">
        <f t="shared" si="79"/>
        <v>2021</v>
      </c>
      <c r="AD942" s="25" t="e">
        <f>AND(ROUND(O942,2)=O942,ROUND(P942,2)=P942,OR(AND(O942&lt;&gt;0,L942="п"),AND(P942&lt;&gt;0,L942="ф")),ЕФОРМУЛА(X942),ЕФОРМУЛА(Y942),ЕФОРМУЛА(Z942),ЕФОРМУЛА(AA942),ЕФОРМУЛА(AB942),ЕФОРМУЛА(AC942),NOT(ЕФОРМУЛА(O942)),NOT(ЕФОРМУЛА(P942)),M942&lt;&gt;0,N942&lt;&gt;0,OR(YEAR(M942=#REF!),YEAR(M942=#REF!),YEAR(M942=#REF!)),OR(YEAR(N942=#REF!),YEAR(N942=#REF!),YEAR(N942=#REF!)),OR(AND(A942="20. Выдача займов по договору № 1 (в кэш-пул ПАО «Газпром»)",H942="КЭШ-ПУЛ"),AND(A942&lt;&gt;"20. Выдача займов по договору № 1 (в кэш-пул ПАО «Газпром»)",H942&lt;&gt;"КЭШ-ПУЛ")))</f>
        <v>#REF!</v>
      </c>
    </row>
    <row r="943" spans="1:30" ht="15" customHeight="1" x14ac:dyDescent="0.2">
      <c r="A943" s="27" t="s">
        <v>40</v>
      </c>
      <c r="B943" s="27"/>
      <c r="C943" s="2" t="s">
        <v>19</v>
      </c>
      <c r="D943" s="6" t="s">
        <v>0</v>
      </c>
      <c r="E943" s="7" t="s">
        <v>2</v>
      </c>
      <c r="F943" s="8"/>
      <c r="G943" s="8"/>
      <c r="H943" s="8"/>
      <c r="I943" s="8" t="s">
        <v>25</v>
      </c>
      <c r="J943" s="8">
        <v>1</v>
      </c>
      <c r="K943" s="8" t="s">
        <v>69</v>
      </c>
      <c r="L943" s="8" t="s">
        <v>27</v>
      </c>
      <c r="M943" s="9">
        <v>44259</v>
      </c>
      <c r="N943" s="9">
        <v>44272</v>
      </c>
      <c r="O943" s="20"/>
      <c r="P943" s="20">
        <v>298743.84000000003</v>
      </c>
      <c r="Q943" s="11"/>
      <c r="R943" s="11"/>
      <c r="S943" s="11"/>
      <c r="T943" s="11"/>
      <c r="U943" s="11"/>
      <c r="X943" s="22" t="e">
        <f>IF(B943="",VLOOKUP(A943,#REF!,2,FALSE),B943)</f>
        <v>#REF!</v>
      </c>
      <c r="Y943" s="22">
        <f t="shared" si="75"/>
        <v>3</v>
      </c>
      <c r="Z943" s="22">
        <f t="shared" si="76"/>
        <v>3</v>
      </c>
      <c r="AA943" s="22">
        <f t="shared" si="77"/>
        <v>2021</v>
      </c>
      <c r="AB943" s="22">
        <f t="shared" si="78"/>
        <v>2021</v>
      </c>
      <c r="AC943" s="22">
        <f t="shared" si="79"/>
        <v>2021</v>
      </c>
      <c r="AD943" s="25" t="e">
        <f>AND(ROUND(O943,2)=O943,ROUND(P943,2)=P943,OR(AND(O943&lt;&gt;0,L943="п"),AND(P943&lt;&gt;0,L943="ф")),ЕФОРМУЛА(X943),ЕФОРМУЛА(Y943),ЕФОРМУЛА(Z943),ЕФОРМУЛА(AA943),ЕФОРМУЛА(AB943),ЕФОРМУЛА(AC943),NOT(ЕФОРМУЛА(O943)),NOT(ЕФОРМУЛА(P943)),M943&lt;&gt;0,N943&lt;&gt;0,OR(YEAR(M943=#REF!),YEAR(M943=#REF!),YEAR(M943=#REF!)),OR(YEAR(N943=#REF!),YEAR(N943=#REF!),YEAR(N943=#REF!)),OR(AND(A943="20. Выдача займов по договору № 1 (в кэш-пул ПАО «Газпром»)",H943="КЭШ-ПУЛ"),AND(A943&lt;&gt;"20. Выдача займов по договору № 1 (в кэш-пул ПАО «Газпром»)",H943&lt;&gt;"КЭШ-ПУЛ")))</f>
        <v>#REF!</v>
      </c>
    </row>
    <row r="944" spans="1:30" ht="15" customHeight="1" x14ac:dyDescent="0.2">
      <c r="A944" s="27" t="s">
        <v>40</v>
      </c>
      <c r="B944" s="27"/>
      <c r="C944" s="2" t="s">
        <v>19</v>
      </c>
      <c r="D944" s="6" t="s">
        <v>0</v>
      </c>
      <c r="E944" s="7" t="s">
        <v>2</v>
      </c>
      <c r="F944" s="8"/>
      <c r="G944" s="8"/>
      <c r="H944" s="8"/>
      <c r="I944" s="8"/>
      <c r="J944" s="8">
        <v>1</v>
      </c>
      <c r="K944" s="8" t="s">
        <v>69</v>
      </c>
      <c r="L944" s="8" t="s">
        <v>27</v>
      </c>
      <c r="M944" s="9">
        <v>44259</v>
      </c>
      <c r="N944" s="9">
        <v>44272</v>
      </c>
      <c r="O944" s="20"/>
      <c r="P944" s="20">
        <v>119987.28</v>
      </c>
      <c r="Q944" s="11"/>
      <c r="R944" s="11"/>
      <c r="S944" s="11"/>
      <c r="T944" s="11"/>
      <c r="U944" s="11"/>
      <c r="X944" s="22" t="e">
        <f>IF(B944="",VLOOKUP(A944,#REF!,2,FALSE),B944)</f>
        <v>#REF!</v>
      </c>
      <c r="Y944" s="22">
        <f t="shared" si="75"/>
        <v>3</v>
      </c>
      <c r="Z944" s="22">
        <f t="shared" si="76"/>
        <v>3</v>
      </c>
      <c r="AA944" s="22">
        <f t="shared" si="77"/>
        <v>2021</v>
      </c>
      <c r="AB944" s="22">
        <f t="shared" si="78"/>
        <v>2021</v>
      </c>
      <c r="AC944" s="22">
        <f t="shared" si="79"/>
        <v>2021</v>
      </c>
      <c r="AD944" s="25" t="e">
        <f>AND(ROUND(O944,2)=O944,ROUND(P944,2)=P944,OR(AND(O944&lt;&gt;0,L944="п"),AND(P944&lt;&gt;0,L944="ф")),ЕФОРМУЛА(X944),ЕФОРМУЛА(Y944),ЕФОРМУЛА(Z944),ЕФОРМУЛА(AA944),ЕФОРМУЛА(AB944),ЕФОРМУЛА(AC944),NOT(ЕФОРМУЛА(O944)),NOT(ЕФОРМУЛА(P944)),M944&lt;&gt;0,N944&lt;&gt;0,OR(YEAR(M944=#REF!),YEAR(M944=#REF!),YEAR(M944=#REF!)),OR(YEAR(N944=#REF!),YEAR(N944=#REF!),YEAR(N944=#REF!)),OR(AND(A944="20. Выдача займов по договору № 1 (в кэш-пул ПАО «Газпром»)",H944="КЭШ-ПУЛ"),AND(A944&lt;&gt;"20. Выдача займов по договору № 1 (в кэш-пул ПАО «Газпром»)",H944&lt;&gt;"КЭШ-ПУЛ")))</f>
        <v>#REF!</v>
      </c>
    </row>
    <row r="945" spans="1:30" ht="15" customHeight="1" x14ac:dyDescent="0.2">
      <c r="A945" s="27" t="s">
        <v>60</v>
      </c>
      <c r="B945" s="27"/>
      <c r="C945" s="2" t="s">
        <v>19</v>
      </c>
      <c r="D945" s="6" t="s">
        <v>0</v>
      </c>
      <c r="E945" s="7" t="s">
        <v>2</v>
      </c>
      <c r="F945" s="8"/>
      <c r="G945" s="8"/>
      <c r="H945" s="8"/>
      <c r="I945" s="8" t="s">
        <v>25</v>
      </c>
      <c r="J945" s="8">
        <v>1</v>
      </c>
      <c r="K945" s="8" t="s">
        <v>69</v>
      </c>
      <c r="L945" s="8" t="s">
        <v>27</v>
      </c>
      <c r="M945" s="9">
        <v>44259</v>
      </c>
      <c r="N945" s="9">
        <v>44272</v>
      </c>
      <c r="O945" s="20"/>
      <c r="P945" s="20">
        <v>2334047.2999999998</v>
      </c>
      <c r="Q945" s="11"/>
      <c r="R945" s="11"/>
      <c r="S945" s="11"/>
      <c r="T945" s="11"/>
      <c r="U945" s="11"/>
      <c r="X945" s="22" t="e">
        <f>IF(B945="",VLOOKUP(A945,#REF!,2,FALSE),B945)</f>
        <v>#REF!</v>
      </c>
      <c r="Y945" s="22">
        <f t="shared" si="75"/>
        <v>3</v>
      </c>
      <c r="Z945" s="22">
        <f t="shared" si="76"/>
        <v>3</v>
      </c>
      <c r="AA945" s="22">
        <f t="shared" si="77"/>
        <v>2021</v>
      </c>
      <c r="AB945" s="22">
        <f t="shared" si="78"/>
        <v>2021</v>
      </c>
      <c r="AC945" s="22">
        <f t="shared" si="79"/>
        <v>2021</v>
      </c>
      <c r="AD945" s="25" t="e">
        <f>AND(ROUND(O945,2)=O945,ROUND(P945,2)=P945,OR(AND(O945&lt;&gt;0,L945="п"),AND(P945&lt;&gt;0,L945="ф")),ЕФОРМУЛА(X945),ЕФОРМУЛА(Y945),ЕФОРМУЛА(Z945),ЕФОРМУЛА(AA945),ЕФОРМУЛА(AB945),ЕФОРМУЛА(AC945),NOT(ЕФОРМУЛА(O945)),NOT(ЕФОРМУЛА(P945)),M945&lt;&gt;0,N945&lt;&gt;0,OR(YEAR(M945=#REF!),YEAR(M945=#REF!),YEAR(M945=#REF!)),OR(YEAR(N945=#REF!),YEAR(N945=#REF!),YEAR(N945=#REF!)),OR(AND(A945="20. Выдача займов по договору № 1 (в кэш-пул ПАО «Газпром»)",H945="КЭШ-ПУЛ"),AND(A945&lt;&gt;"20. Выдача займов по договору № 1 (в кэш-пул ПАО «Газпром»)",H945&lt;&gt;"КЭШ-ПУЛ")))</f>
        <v>#REF!</v>
      </c>
    </row>
    <row r="946" spans="1:30" ht="15" customHeight="1" x14ac:dyDescent="0.2">
      <c r="A946" s="27" t="s">
        <v>60</v>
      </c>
      <c r="B946" s="27"/>
      <c r="C946" s="2" t="s">
        <v>19</v>
      </c>
      <c r="D946" s="6" t="s">
        <v>0</v>
      </c>
      <c r="E946" s="7" t="s">
        <v>2</v>
      </c>
      <c r="F946" s="8"/>
      <c r="G946" s="8"/>
      <c r="H946" s="8"/>
      <c r="I946" s="8"/>
      <c r="J946" s="8">
        <v>1</v>
      </c>
      <c r="K946" s="8" t="s">
        <v>69</v>
      </c>
      <c r="L946" s="8" t="s">
        <v>27</v>
      </c>
      <c r="M946" s="9">
        <v>44259</v>
      </c>
      <c r="N946" s="9">
        <v>44272</v>
      </c>
      <c r="O946" s="20"/>
      <c r="P946" s="20">
        <v>51111.98</v>
      </c>
      <c r="Q946" s="11"/>
      <c r="R946" s="11"/>
      <c r="S946" s="11"/>
      <c r="T946" s="11"/>
      <c r="U946" s="11"/>
      <c r="X946" s="22" t="e">
        <f>IF(B946="",VLOOKUP(A946,#REF!,2,FALSE),B946)</f>
        <v>#REF!</v>
      </c>
      <c r="Y946" s="22">
        <f t="shared" si="75"/>
        <v>3</v>
      </c>
      <c r="Z946" s="22">
        <f t="shared" si="76"/>
        <v>3</v>
      </c>
      <c r="AA946" s="22">
        <f t="shared" si="77"/>
        <v>2021</v>
      </c>
      <c r="AB946" s="22">
        <f t="shared" si="78"/>
        <v>2021</v>
      </c>
      <c r="AC946" s="22">
        <f t="shared" si="79"/>
        <v>2021</v>
      </c>
      <c r="AD946" s="25" t="e">
        <f>AND(ROUND(O946,2)=O946,ROUND(P946,2)=P946,OR(AND(O946&lt;&gt;0,L946="п"),AND(P946&lt;&gt;0,L946="ф")),ЕФОРМУЛА(X946),ЕФОРМУЛА(Y946),ЕФОРМУЛА(Z946),ЕФОРМУЛА(AA946),ЕФОРМУЛА(AB946),ЕФОРМУЛА(AC946),NOT(ЕФОРМУЛА(O946)),NOT(ЕФОРМУЛА(P946)),M946&lt;&gt;0,N946&lt;&gt;0,OR(YEAR(M946=#REF!),YEAR(M946=#REF!),YEAR(M946=#REF!)),OR(YEAR(N946=#REF!),YEAR(N946=#REF!),YEAR(N946=#REF!)),OR(AND(A946="20. Выдача займов по договору № 1 (в кэш-пул ПАО «Газпром»)",H946="КЭШ-ПУЛ"),AND(A946&lt;&gt;"20. Выдача займов по договору № 1 (в кэш-пул ПАО «Газпром»)",H946&lt;&gt;"КЭШ-ПУЛ")))</f>
        <v>#REF!</v>
      </c>
    </row>
    <row r="947" spans="1:30" ht="15" customHeight="1" x14ac:dyDescent="0.2">
      <c r="A947" s="8" t="s">
        <v>52</v>
      </c>
      <c r="B947" s="8"/>
      <c r="C947" s="2" t="s">
        <v>19</v>
      </c>
      <c r="D947" s="6" t="s">
        <v>0</v>
      </c>
      <c r="E947" s="7" t="s">
        <v>2</v>
      </c>
      <c r="F947" s="8"/>
      <c r="G947" s="8"/>
      <c r="H947" s="8"/>
      <c r="I947" s="8" t="s">
        <v>25</v>
      </c>
      <c r="J947" s="8">
        <v>1</v>
      </c>
      <c r="K947" s="8" t="s">
        <v>69</v>
      </c>
      <c r="L947" s="8" t="s">
        <v>27</v>
      </c>
      <c r="M947" s="9">
        <v>44259</v>
      </c>
      <c r="N947" s="9">
        <v>44270</v>
      </c>
      <c r="O947" s="20"/>
      <c r="P947" s="20">
        <v>2014737.41</v>
      </c>
      <c r="Q947" s="12"/>
      <c r="R947" s="12"/>
      <c r="S947" s="12"/>
      <c r="T947" s="12"/>
      <c r="U947" s="12"/>
      <c r="X947" s="22" t="e">
        <f>IF(B947="",VLOOKUP(A947,#REF!,2,FALSE),B947)</f>
        <v>#REF!</v>
      </c>
      <c r="Y947" s="22">
        <f t="shared" si="75"/>
        <v>3</v>
      </c>
      <c r="Z947" s="22">
        <f t="shared" si="76"/>
        <v>3</v>
      </c>
      <c r="AA947" s="22">
        <f t="shared" si="77"/>
        <v>2021</v>
      </c>
      <c r="AB947" s="22">
        <f t="shared" si="78"/>
        <v>2021</v>
      </c>
      <c r="AC947" s="22">
        <f t="shared" si="79"/>
        <v>2021</v>
      </c>
      <c r="AD947" s="25" t="e">
        <f>AND(ROUND(O947,2)=O947,ROUND(P947,2)=P947,OR(AND(O947&lt;&gt;0,L947="п"),AND(P947&lt;&gt;0,L947="ф")),ЕФОРМУЛА(X947),ЕФОРМУЛА(Y947),ЕФОРМУЛА(Z947),ЕФОРМУЛА(AA947),ЕФОРМУЛА(AB947),ЕФОРМУЛА(AC947),NOT(ЕФОРМУЛА(O947)),NOT(ЕФОРМУЛА(P947)),M947&lt;&gt;0,N947&lt;&gt;0,OR(YEAR(M947=#REF!),YEAR(M947=#REF!),YEAR(M947=#REF!)),OR(YEAR(N947=#REF!),YEAR(N947=#REF!),YEAR(N947=#REF!)),OR(AND(A947="20. Выдача займов по договору № 1 (в кэш-пул ПАО «Газпром»)",H947="КЭШ-ПУЛ"),AND(A947&lt;&gt;"20. Выдача займов по договору № 1 (в кэш-пул ПАО «Газпром»)",H947&lt;&gt;"КЭШ-ПУЛ")))</f>
        <v>#REF!</v>
      </c>
    </row>
    <row r="948" spans="1:30" ht="15" customHeight="1" x14ac:dyDescent="0.2">
      <c r="A948" s="8" t="s">
        <v>52</v>
      </c>
      <c r="B948" s="8"/>
      <c r="C948" s="2" t="s">
        <v>19</v>
      </c>
      <c r="D948" s="6" t="s">
        <v>0</v>
      </c>
      <c r="E948" s="7" t="s">
        <v>2</v>
      </c>
      <c r="F948" s="8"/>
      <c r="G948" s="8"/>
      <c r="H948" s="8"/>
      <c r="I948" s="8"/>
      <c r="J948" s="8">
        <v>1</v>
      </c>
      <c r="K948" s="8" t="s">
        <v>69</v>
      </c>
      <c r="L948" s="8" t="s">
        <v>27</v>
      </c>
      <c r="M948" s="9">
        <v>44259</v>
      </c>
      <c r="N948" s="9">
        <v>44270</v>
      </c>
      <c r="O948" s="20"/>
      <c r="P948" s="20">
        <v>5720400.3700000001</v>
      </c>
      <c r="Q948" s="12"/>
      <c r="R948" s="12"/>
      <c r="S948" s="12"/>
      <c r="T948" s="12"/>
      <c r="U948" s="12"/>
      <c r="X948" s="22" t="e">
        <f>IF(B948="",VLOOKUP(A948,#REF!,2,FALSE),B948)</f>
        <v>#REF!</v>
      </c>
      <c r="Y948" s="22">
        <f t="shared" si="75"/>
        <v>3</v>
      </c>
      <c r="Z948" s="22">
        <f t="shared" si="76"/>
        <v>3</v>
      </c>
      <c r="AA948" s="22">
        <f t="shared" si="77"/>
        <v>2021</v>
      </c>
      <c r="AB948" s="22">
        <f t="shared" si="78"/>
        <v>2021</v>
      </c>
      <c r="AC948" s="22">
        <f t="shared" si="79"/>
        <v>2021</v>
      </c>
      <c r="AD948" s="25" t="e">
        <f>AND(ROUND(O948,2)=O948,ROUND(P948,2)=P948,OR(AND(O948&lt;&gt;0,L948="п"),AND(P948&lt;&gt;0,L948="ф")),ЕФОРМУЛА(X948),ЕФОРМУЛА(Y948),ЕФОРМУЛА(Z948),ЕФОРМУЛА(AA948),ЕФОРМУЛА(AB948),ЕФОРМУЛА(AC948),NOT(ЕФОРМУЛА(O948)),NOT(ЕФОРМУЛА(P948)),M948&lt;&gt;0,N948&lt;&gt;0,OR(YEAR(M948=#REF!),YEAR(M948=#REF!),YEAR(M948=#REF!)),OR(YEAR(N948=#REF!),YEAR(N948=#REF!),YEAR(N948=#REF!)),OR(AND(A948="20. Выдача займов по договору № 1 (в кэш-пул ПАО «Газпром»)",H948="КЭШ-ПУЛ"),AND(A948&lt;&gt;"20. Выдача займов по договору № 1 (в кэш-пул ПАО «Газпром»)",H948&lt;&gt;"КЭШ-ПУЛ")))</f>
        <v>#REF!</v>
      </c>
    </row>
    <row r="949" spans="1:30" ht="15" customHeight="1" x14ac:dyDescent="0.2">
      <c r="A949" s="8" t="s">
        <v>141</v>
      </c>
      <c r="B949" s="8"/>
      <c r="C949" s="2" t="s">
        <v>19</v>
      </c>
      <c r="D949" s="6" t="s">
        <v>0</v>
      </c>
      <c r="E949" s="7" t="s">
        <v>2</v>
      </c>
      <c r="F949" s="8"/>
      <c r="G949" s="8"/>
      <c r="H949" s="8"/>
      <c r="I949" s="8" t="s">
        <v>25</v>
      </c>
      <c r="J949" s="8">
        <v>3</v>
      </c>
      <c r="K949" s="8" t="s">
        <v>69</v>
      </c>
      <c r="L949" s="8" t="s">
        <v>27</v>
      </c>
      <c r="M949" s="9">
        <v>44256</v>
      </c>
      <c r="N949" s="9">
        <v>44274</v>
      </c>
      <c r="O949" s="20"/>
      <c r="P949" s="20">
        <v>18000000</v>
      </c>
      <c r="Q949" s="29"/>
      <c r="R949" s="29"/>
      <c r="S949" s="29"/>
      <c r="T949" s="29"/>
      <c r="U949" s="29"/>
      <c r="X949" s="22" t="e">
        <f>IF(B949="",VLOOKUP(A949,#REF!,2,FALSE),B949)</f>
        <v>#REF!</v>
      </c>
      <c r="Y949" s="22">
        <f t="shared" si="75"/>
        <v>3</v>
      </c>
      <c r="Z949" s="22">
        <f t="shared" si="76"/>
        <v>3</v>
      </c>
      <c r="AA949" s="22">
        <f t="shared" si="77"/>
        <v>2021</v>
      </c>
      <c r="AB949" s="22">
        <f t="shared" si="78"/>
        <v>2021</v>
      </c>
      <c r="AC949" s="22">
        <f t="shared" si="79"/>
        <v>2021</v>
      </c>
      <c r="AD949" s="25" t="e">
        <f>AND(ROUND(O949,2)=O949,ROUND(P949,2)=P949,OR(AND(O949&lt;&gt;0,L949="п"),AND(P949&lt;&gt;0,L949="ф")),ЕФОРМУЛА(X949),ЕФОРМУЛА(Y949),ЕФОРМУЛА(Z949),ЕФОРМУЛА(AA949),ЕФОРМУЛА(AB949),ЕФОРМУЛА(AC949),NOT(ЕФОРМУЛА(O949)),NOT(ЕФОРМУЛА(P949)),M949&lt;&gt;0,N949&lt;&gt;0,OR(YEAR(M949=#REF!),YEAR(M949=#REF!),YEAR(M949=#REF!)),OR(YEAR(N949=#REF!),YEAR(N949=#REF!),YEAR(N949=#REF!)),OR(AND(A949="20. Выдача займов по договору № 1 (в кэш-пул ПАО «Газпром»)",H949="КЭШ-ПУЛ"),AND(A949&lt;&gt;"20. Выдача займов по договору № 1 (в кэш-пул ПАО «Газпром»)",H949&lt;&gt;"КЭШ-ПУЛ")))</f>
        <v>#REF!</v>
      </c>
    </row>
    <row r="950" spans="1:30" ht="15.75" customHeight="1" x14ac:dyDescent="0.2">
      <c r="A950" s="27" t="s">
        <v>41</v>
      </c>
      <c r="B950" s="27"/>
      <c r="C950" s="2" t="s">
        <v>19</v>
      </c>
      <c r="D950" s="6" t="s">
        <v>0</v>
      </c>
      <c r="E950" s="7" t="s">
        <v>2</v>
      </c>
      <c r="F950" s="8"/>
      <c r="G950" s="8"/>
      <c r="H950" s="8"/>
      <c r="I950" s="8"/>
      <c r="J950" s="8">
        <v>3</v>
      </c>
      <c r="K950" s="8" t="s">
        <v>69</v>
      </c>
      <c r="L950" s="8" t="s">
        <v>27</v>
      </c>
      <c r="M950" s="9">
        <v>44260</v>
      </c>
      <c r="N950" s="9">
        <v>44273</v>
      </c>
      <c r="O950" s="20"/>
      <c r="P950" s="20">
        <v>1096400.6000000001</v>
      </c>
      <c r="Q950" s="12"/>
      <c r="R950" s="12"/>
      <c r="S950" s="12"/>
      <c r="T950" s="12"/>
      <c r="U950" s="12"/>
      <c r="X950" s="22" t="e">
        <f>IF(B950="",VLOOKUP(A950,#REF!,2,FALSE),B950)</f>
        <v>#REF!</v>
      </c>
      <c r="Y950" s="22">
        <f t="shared" si="75"/>
        <v>3</v>
      </c>
      <c r="Z950" s="22">
        <f t="shared" si="76"/>
        <v>3</v>
      </c>
      <c r="AA950" s="22">
        <f t="shared" si="77"/>
        <v>2021</v>
      </c>
      <c r="AB950" s="22">
        <f t="shared" si="78"/>
        <v>2021</v>
      </c>
      <c r="AC950" s="22">
        <f t="shared" si="79"/>
        <v>2021</v>
      </c>
      <c r="AD950" s="25" t="e">
        <f>AND(ROUND(O950,2)=O950,ROUND(P950,2)=P950,OR(AND(O950&lt;&gt;0,L950="п"),AND(P950&lt;&gt;0,L950="ф")),ЕФОРМУЛА(X950),ЕФОРМУЛА(Y950),ЕФОРМУЛА(Z950),ЕФОРМУЛА(AA950),ЕФОРМУЛА(AB950),ЕФОРМУЛА(AC950),NOT(ЕФОРМУЛА(O950)),NOT(ЕФОРМУЛА(P950)),M950&lt;&gt;0,N950&lt;&gt;0,OR(YEAR(M950=#REF!),YEAR(M950=#REF!),YEAR(M950=#REF!)),OR(YEAR(N950=#REF!),YEAR(N950=#REF!),YEAR(N950=#REF!)),OR(AND(A950="20. Выдача займов по договору № 1 (в кэш-пул ПАО «Газпром»)",H950="КЭШ-ПУЛ"),AND(A950&lt;&gt;"20. Выдача займов по договору № 1 (в кэш-пул ПАО «Газпром»)",H950&lt;&gt;"КЭШ-ПУЛ")))</f>
        <v>#REF!</v>
      </c>
    </row>
    <row r="951" spans="1:30" ht="15.75" customHeight="1" x14ac:dyDescent="0.2">
      <c r="A951" s="27" t="s">
        <v>41</v>
      </c>
      <c r="B951" s="27"/>
      <c r="C951" s="2" t="s">
        <v>19</v>
      </c>
      <c r="D951" s="6" t="s">
        <v>0</v>
      </c>
      <c r="E951" s="7" t="s">
        <v>2</v>
      </c>
      <c r="F951" s="8"/>
      <c r="G951" s="8"/>
      <c r="H951" s="8"/>
      <c r="I951" s="8" t="s">
        <v>25</v>
      </c>
      <c r="J951" s="8">
        <v>3</v>
      </c>
      <c r="K951" s="8" t="s">
        <v>69</v>
      </c>
      <c r="L951" s="8" t="s">
        <v>27</v>
      </c>
      <c r="M951" s="9">
        <v>44260</v>
      </c>
      <c r="N951" s="9">
        <v>44273</v>
      </c>
      <c r="O951" s="20"/>
      <c r="P951" s="20">
        <v>1500000</v>
      </c>
      <c r="Q951" s="12"/>
      <c r="R951" s="12"/>
      <c r="S951" s="12"/>
      <c r="T951" s="12"/>
      <c r="U951" s="12"/>
      <c r="X951" s="22" t="e">
        <f>IF(B951="",VLOOKUP(A951,#REF!,2,FALSE),B951)</f>
        <v>#REF!</v>
      </c>
      <c r="Y951" s="22">
        <f t="shared" si="75"/>
        <v>3</v>
      </c>
      <c r="Z951" s="22">
        <f t="shared" si="76"/>
        <v>3</v>
      </c>
      <c r="AA951" s="22">
        <f t="shared" si="77"/>
        <v>2021</v>
      </c>
      <c r="AB951" s="22">
        <f t="shared" si="78"/>
        <v>2021</v>
      </c>
      <c r="AC951" s="22">
        <f t="shared" si="79"/>
        <v>2021</v>
      </c>
      <c r="AD951" s="25" t="e">
        <f>AND(ROUND(O951,2)=O951,ROUND(P951,2)=P951,OR(AND(O951&lt;&gt;0,L951="п"),AND(P951&lt;&gt;0,L951="ф")),ЕФОРМУЛА(X951),ЕФОРМУЛА(Y951),ЕФОРМУЛА(Z951),ЕФОРМУЛА(AA951),ЕФОРМУЛА(AB951),ЕФОРМУЛА(AC951),NOT(ЕФОРМУЛА(O951)),NOT(ЕФОРМУЛА(P951)),M951&lt;&gt;0,N951&lt;&gt;0,OR(YEAR(M951=#REF!),YEAR(M951=#REF!),YEAR(M951=#REF!)),OR(YEAR(N951=#REF!),YEAR(N951=#REF!),YEAR(N951=#REF!)),OR(AND(A951="20. Выдача займов по договору № 1 (в кэш-пул ПАО «Газпром»)",H951="КЭШ-ПУЛ"),AND(A951&lt;&gt;"20. Выдача займов по договору № 1 (в кэш-пул ПАО «Газпром»)",H951&lt;&gt;"КЭШ-ПУЛ")))</f>
        <v>#REF!</v>
      </c>
    </row>
    <row r="952" spans="1:30" ht="15" customHeight="1" x14ac:dyDescent="0.2">
      <c r="A952" s="8" t="s">
        <v>141</v>
      </c>
      <c r="B952" s="8"/>
      <c r="C952" s="2" t="s">
        <v>19</v>
      </c>
      <c r="D952" s="6" t="s">
        <v>0</v>
      </c>
      <c r="E952" s="7" t="s">
        <v>2</v>
      </c>
      <c r="F952" s="8"/>
      <c r="G952" s="8"/>
      <c r="H952" s="8"/>
      <c r="I952" s="8" t="s">
        <v>25</v>
      </c>
      <c r="J952" s="8">
        <v>1</v>
      </c>
      <c r="K952" s="8" t="s">
        <v>69</v>
      </c>
      <c r="L952" s="8" t="s">
        <v>27</v>
      </c>
      <c r="M952" s="9">
        <v>44256</v>
      </c>
      <c r="N952" s="9">
        <v>44274</v>
      </c>
      <c r="O952" s="20"/>
      <c r="P952" s="20">
        <v>16498925.59</v>
      </c>
      <c r="Q952" s="29"/>
      <c r="R952" s="29"/>
      <c r="S952" s="29"/>
      <c r="T952" s="29"/>
      <c r="U952" s="29"/>
      <c r="X952" s="22" t="e">
        <f>IF(B952="",VLOOKUP(A952,#REF!,2,FALSE),B952)</f>
        <v>#REF!</v>
      </c>
      <c r="Y952" s="22">
        <f t="shared" si="75"/>
        <v>3</v>
      </c>
      <c r="Z952" s="22">
        <f t="shared" si="76"/>
        <v>3</v>
      </c>
      <c r="AA952" s="22">
        <f t="shared" si="77"/>
        <v>2021</v>
      </c>
      <c r="AB952" s="22">
        <f t="shared" si="78"/>
        <v>2021</v>
      </c>
      <c r="AC952" s="22">
        <f t="shared" si="79"/>
        <v>2021</v>
      </c>
      <c r="AD952" s="25" t="e">
        <f>AND(ROUND(O952,2)=O952,ROUND(P952,2)=P952,OR(AND(O952&lt;&gt;0,L952="п"),AND(P952&lt;&gt;0,L952="ф")),ЕФОРМУЛА(X952),ЕФОРМУЛА(Y952),ЕФОРМУЛА(Z952),ЕФОРМУЛА(AA952),ЕФОРМУЛА(AB952),ЕФОРМУЛА(AC952),NOT(ЕФОРМУЛА(O952)),NOT(ЕФОРМУЛА(P952)),M952&lt;&gt;0,N952&lt;&gt;0,OR(YEAR(M952=#REF!),YEAR(M952=#REF!),YEAR(M952=#REF!)),OR(YEAR(N952=#REF!),YEAR(N952=#REF!),YEAR(N952=#REF!)),OR(AND(A952="20. Выдача займов по договору № 1 (в кэш-пул ПАО «Газпром»)",H952="КЭШ-ПУЛ"),AND(A952&lt;&gt;"20. Выдача займов по договору № 1 (в кэш-пул ПАО «Газпром»)",H952&lt;&gt;"КЭШ-ПУЛ")))</f>
        <v>#REF!</v>
      </c>
    </row>
    <row r="953" spans="1:30" ht="15" customHeight="1" x14ac:dyDescent="0.2">
      <c r="A953" s="8" t="s">
        <v>97</v>
      </c>
      <c r="B953" s="8"/>
      <c r="C953" s="2" t="s">
        <v>19</v>
      </c>
      <c r="D953" s="6" t="s">
        <v>0</v>
      </c>
      <c r="E953" s="7" t="s">
        <v>1</v>
      </c>
      <c r="F953" s="8"/>
      <c r="G953" s="8"/>
      <c r="H953" s="8"/>
      <c r="I953" s="8"/>
      <c r="J953" s="8"/>
      <c r="K953" s="8" t="s">
        <v>69</v>
      </c>
      <c r="L953" s="8" t="s">
        <v>27</v>
      </c>
      <c r="M953" s="9">
        <v>44265</v>
      </c>
      <c r="N953" s="9">
        <v>44265</v>
      </c>
      <c r="O953" s="20"/>
      <c r="P953" s="20">
        <v>173552.79</v>
      </c>
      <c r="Q953" s="12"/>
      <c r="R953" s="12"/>
      <c r="S953" s="12"/>
      <c r="T953" s="12"/>
      <c r="U953" s="12"/>
      <c r="X953" s="22" t="e">
        <f>IF(B953="",VLOOKUP(A953,#REF!,2,FALSE),B953)</f>
        <v>#REF!</v>
      </c>
      <c r="Y953" s="22">
        <f t="shared" si="75"/>
        <v>3</v>
      </c>
      <c r="Z953" s="22">
        <f t="shared" si="76"/>
        <v>3</v>
      </c>
      <c r="AA953" s="22">
        <f t="shared" si="77"/>
        <v>2021</v>
      </c>
      <c r="AB953" s="22">
        <f t="shared" si="78"/>
        <v>2021</v>
      </c>
      <c r="AC953" s="22">
        <f t="shared" si="79"/>
        <v>2021</v>
      </c>
      <c r="AD953" s="25" t="e">
        <f>AND(ROUND(O953,2)=O953,ROUND(P953,2)=P953,OR(AND(O953&lt;&gt;0,L953="п"),AND(P953&lt;&gt;0,L953="ф")),ЕФОРМУЛА(X953),ЕФОРМУЛА(Y953),ЕФОРМУЛА(Z953),ЕФОРМУЛА(AA953),ЕФОРМУЛА(AB953),ЕФОРМУЛА(AC953),NOT(ЕФОРМУЛА(O953)),NOT(ЕФОРМУЛА(P953)),M953&lt;&gt;0,N953&lt;&gt;0,OR(YEAR(M953=#REF!),YEAR(M953=#REF!),YEAR(M953=#REF!)),OR(YEAR(N953=#REF!),YEAR(N953=#REF!),YEAR(N953=#REF!)),OR(AND(A953="20. Выдача займов по договору № 1 (в кэш-пул ПАО «Газпром»)",H953="КЭШ-ПУЛ"),AND(A953&lt;&gt;"20. Выдача займов по договору № 1 (в кэш-пул ПАО «Газпром»)",H953&lt;&gt;"КЭШ-ПУЛ")))</f>
        <v>#REF!</v>
      </c>
    </row>
    <row r="954" spans="1:30" ht="12.6" customHeight="1" x14ac:dyDescent="0.2">
      <c r="A954" s="8" t="s">
        <v>55</v>
      </c>
      <c r="B954" s="8"/>
      <c r="C954" s="2" t="s">
        <v>19</v>
      </c>
      <c r="D954" s="6" t="s">
        <v>3</v>
      </c>
      <c r="E954" s="7" t="s">
        <v>2</v>
      </c>
      <c r="F954" s="8"/>
      <c r="G954" s="8"/>
      <c r="H954" s="8"/>
      <c r="I954" s="8"/>
      <c r="J954" s="8">
        <v>4</v>
      </c>
      <c r="K954" s="8" t="s">
        <v>69</v>
      </c>
      <c r="L954" s="8" t="s">
        <v>27</v>
      </c>
      <c r="M954" s="9">
        <v>44265</v>
      </c>
      <c r="N954" s="9">
        <v>44265</v>
      </c>
      <c r="O954" s="20"/>
      <c r="P954" s="20">
        <v>173552.79</v>
      </c>
      <c r="Q954" s="12"/>
      <c r="R954" s="12"/>
      <c r="S954" s="12"/>
      <c r="T954" s="12"/>
      <c r="U954" s="12"/>
      <c r="X954" s="22" t="e">
        <f>IF(B954="",VLOOKUP(A954,#REF!,2,FALSE),B954)</f>
        <v>#REF!</v>
      </c>
      <c r="Y954" s="22">
        <f t="shared" si="75"/>
        <v>3</v>
      </c>
      <c r="Z954" s="22">
        <f t="shared" si="76"/>
        <v>3</v>
      </c>
      <c r="AA954" s="22">
        <f t="shared" si="77"/>
        <v>2021</v>
      </c>
      <c r="AB954" s="22">
        <f t="shared" si="78"/>
        <v>2021</v>
      </c>
      <c r="AC954" s="22">
        <f t="shared" si="79"/>
        <v>2021</v>
      </c>
      <c r="AD954" s="25" t="e">
        <f>AND(ROUND(O954,2)=O954,ROUND(P954,2)=P954,OR(AND(O954&lt;&gt;0,L954="п"),AND(P954&lt;&gt;0,L954="ф")),ЕФОРМУЛА(X954),ЕФОРМУЛА(Y954),ЕФОРМУЛА(Z954),ЕФОРМУЛА(AA954),ЕФОРМУЛА(AB954),ЕФОРМУЛА(AC954),NOT(ЕФОРМУЛА(O954)),NOT(ЕФОРМУЛА(P954)),M954&lt;&gt;0,N954&lt;&gt;0,OR(YEAR(M954=#REF!),YEAR(M954=#REF!),YEAR(M954=#REF!)),OR(YEAR(N954=#REF!),YEAR(N954=#REF!),YEAR(N954=#REF!)),OR(AND(A954="20. Выдача займов по договору № 1 (в кэш-пул ПАО «Газпром»)",H954="КЭШ-ПУЛ"),AND(A954&lt;&gt;"20. Выдача займов по договору № 1 (в кэш-пул ПАО «Газпром»)",H954&lt;&gt;"КЭШ-ПУЛ")))</f>
        <v>#REF!</v>
      </c>
    </row>
    <row r="955" spans="1:30" ht="15" customHeight="1" x14ac:dyDescent="0.2">
      <c r="A955" s="8" t="s">
        <v>64</v>
      </c>
      <c r="B955" s="8"/>
      <c r="C955" s="2" t="s">
        <v>19</v>
      </c>
      <c r="D955" s="6" t="s">
        <v>0</v>
      </c>
      <c r="E955" s="7" t="s">
        <v>1</v>
      </c>
      <c r="F955" s="8"/>
      <c r="G955" s="8"/>
      <c r="H955" s="8"/>
      <c r="I955" s="8"/>
      <c r="J955" s="8"/>
      <c r="K955" s="8" t="s">
        <v>69</v>
      </c>
      <c r="L955" s="8" t="s">
        <v>27</v>
      </c>
      <c r="M955" s="9">
        <v>44266</v>
      </c>
      <c r="N955" s="9">
        <v>44266</v>
      </c>
      <c r="O955" s="20"/>
      <c r="P955" s="20">
        <v>8684921.1799999997</v>
      </c>
      <c r="Q955" s="12"/>
      <c r="R955" s="12"/>
      <c r="S955" s="12"/>
      <c r="T955" s="12"/>
      <c r="U955" s="12"/>
      <c r="X955" s="22" t="e">
        <f>IF(B955="",VLOOKUP(A955,#REF!,2,FALSE),B955)</f>
        <v>#REF!</v>
      </c>
      <c r="Y955" s="22">
        <f t="shared" si="75"/>
        <v>3</v>
      </c>
      <c r="Z955" s="22">
        <f t="shared" si="76"/>
        <v>3</v>
      </c>
      <c r="AA955" s="22">
        <f t="shared" si="77"/>
        <v>2021</v>
      </c>
      <c r="AB955" s="22">
        <f t="shared" si="78"/>
        <v>2021</v>
      </c>
      <c r="AC955" s="22">
        <f t="shared" si="79"/>
        <v>2021</v>
      </c>
      <c r="AD955" s="25" t="e">
        <f>AND(ROUND(O955,2)=O955,ROUND(P955,2)=P955,OR(AND(O955&lt;&gt;0,L955="п"),AND(P955&lt;&gt;0,L955="ф")),ЕФОРМУЛА(X955),ЕФОРМУЛА(Y955),ЕФОРМУЛА(Z955),ЕФОРМУЛА(AA955),ЕФОРМУЛА(AB955),ЕФОРМУЛА(AC955),NOT(ЕФОРМУЛА(O955)),NOT(ЕФОРМУЛА(P955)),M955&lt;&gt;0,N955&lt;&gt;0,OR(YEAR(M955=#REF!),YEAR(M955=#REF!),YEAR(M955=#REF!)),OR(YEAR(N955=#REF!),YEAR(N955=#REF!),YEAR(N955=#REF!)),OR(AND(A955="20. Выдача займов по договору № 1 (в кэш-пул ПАО «Газпром»)",H955="КЭШ-ПУЛ"),AND(A955&lt;&gt;"20. Выдача займов по договору № 1 (в кэш-пул ПАО «Газпром»)",H955&lt;&gt;"КЭШ-ПУЛ")))</f>
        <v>#REF!</v>
      </c>
    </row>
    <row r="956" spans="1:30" ht="15" customHeight="1" x14ac:dyDescent="0.2">
      <c r="A956" s="8" t="s">
        <v>16</v>
      </c>
      <c r="B956" s="8"/>
      <c r="C956" s="2" t="s">
        <v>19</v>
      </c>
      <c r="D956" s="6" t="s">
        <v>0</v>
      </c>
      <c r="E956" s="7" t="s">
        <v>2</v>
      </c>
      <c r="F956" s="8"/>
      <c r="G956" s="8"/>
      <c r="H956" s="8"/>
      <c r="I956" s="8"/>
      <c r="J956" s="8">
        <v>3</v>
      </c>
      <c r="K956" s="8" t="s">
        <v>69</v>
      </c>
      <c r="L956" s="8" t="s">
        <v>27</v>
      </c>
      <c r="M956" s="9">
        <v>44270</v>
      </c>
      <c r="N956" s="9">
        <v>44286</v>
      </c>
      <c r="O956" s="20"/>
      <c r="P956" s="20">
        <v>321259331.61000001</v>
      </c>
      <c r="Q956" s="12"/>
      <c r="R956" s="12"/>
      <c r="S956" s="12"/>
      <c r="T956" s="12"/>
      <c r="U956" s="12"/>
      <c r="X956" s="22" t="e">
        <f>IF(B956="",VLOOKUP(A956,#REF!,2,FALSE),B956)</f>
        <v>#REF!</v>
      </c>
      <c r="Y956" s="22">
        <f t="shared" si="75"/>
        <v>3</v>
      </c>
      <c r="Z956" s="22">
        <f t="shared" si="76"/>
        <v>3</v>
      </c>
      <c r="AA956" s="22">
        <f t="shared" si="77"/>
        <v>2021</v>
      </c>
      <c r="AB956" s="22">
        <f t="shared" si="78"/>
        <v>2021</v>
      </c>
      <c r="AC956" s="22">
        <f t="shared" si="79"/>
        <v>2021</v>
      </c>
      <c r="AD956" s="25" t="e">
        <f>AND(ROUND(O956,2)=O956,ROUND(P956,2)=P956,OR(AND(O956&lt;&gt;0,L956="п"),AND(P956&lt;&gt;0,L956="ф")),ЕФОРМУЛА(X956),ЕФОРМУЛА(Y956),ЕФОРМУЛА(Z956),ЕФОРМУЛА(AA956),ЕФОРМУЛА(AB956),ЕФОРМУЛА(AC956),NOT(ЕФОРМУЛА(O956)),NOT(ЕФОРМУЛА(P956)),M956&lt;&gt;0,N956&lt;&gt;0,OR(YEAR(M956=#REF!),YEAR(M956=#REF!),YEAR(M956=#REF!)),OR(YEAR(N956=#REF!),YEAR(N956=#REF!),YEAR(N956=#REF!)),OR(AND(A956="20. Выдача займов по договору № 1 (в кэш-пул ПАО «Газпром»)",H956="КЭШ-ПУЛ"),AND(A956&lt;&gt;"20. Выдача займов по договору № 1 (в кэш-пул ПАО «Газпром»)",H956&lt;&gt;"КЭШ-ПУЛ")))</f>
        <v>#REF!</v>
      </c>
    </row>
    <row r="957" spans="1:30" ht="15" customHeight="1" x14ac:dyDescent="0.2">
      <c r="A957" s="8" t="s">
        <v>59</v>
      </c>
      <c r="B957" s="8"/>
      <c r="C957" s="2" t="s">
        <v>19</v>
      </c>
      <c r="D957" s="6" t="s">
        <v>0</v>
      </c>
      <c r="E957" s="7" t="s">
        <v>2</v>
      </c>
      <c r="F957" s="8"/>
      <c r="G957" s="8"/>
      <c r="H957" s="8"/>
      <c r="I957" s="8"/>
      <c r="J957" s="8">
        <v>3</v>
      </c>
      <c r="K957" s="8" t="s">
        <v>69</v>
      </c>
      <c r="L957" s="8" t="s">
        <v>27</v>
      </c>
      <c r="M957" s="9">
        <v>44270</v>
      </c>
      <c r="N957" s="9">
        <v>44286</v>
      </c>
      <c r="O957" s="20"/>
      <c r="P957" s="20">
        <v>239365492.80000001</v>
      </c>
      <c r="Q957" s="12"/>
      <c r="R957" s="12"/>
      <c r="S957" s="12"/>
      <c r="T957" s="12"/>
      <c r="U957" s="12"/>
      <c r="X957" s="22" t="e">
        <f>IF(B957="",VLOOKUP(A957,#REF!,2,FALSE),B957)</f>
        <v>#REF!</v>
      </c>
      <c r="Y957" s="22">
        <f t="shared" si="75"/>
        <v>3</v>
      </c>
      <c r="Z957" s="22">
        <f t="shared" si="76"/>
        <v>3</v>
      </c>
      <c r="AA957" s="22">
        <f t="shared" si="77"/>
        <v>2021</v>
      </c>
      <c r="AB957" s="22">
        <f t="shared" si="78"/>
        <v>2021</v>
      </c>
      <c r="AC957" s="22">
        <f t="shared" si="79"/>
        <v>2021</v>
      </c>
      <c r="AD957" s="25" t="e">
        <f>AND(ROUND(O957,2)=O957,ROUND(P957,2)=P957,OR(AND(O957&lt;&gt;0,L957="п"),AND(P957&lt;&gt;0,L957="ф")),ЕФОРМУЛА(X957),ЕФОРМУЛА(Y957),ЕФОРМУЛА(Z957),ЕФОРМУЛА(AA957),ЕФОРМУЛА(AB957),ЕФОРМУЛА(AC957),NOT(ЕФОРМУЛА(O957)),NOT(ЕФОРМУЛА(P957)),M957&lt;&gt;0,N957&lt;&gt;0,OR(YEAR(M957=#REF!),YEAR(M957=#REF!),YEAR(M957=#REF!)),OR(YEAR(N957=#REF!),YEAR(N957=#REF!),YEAR(N957=#REF!)),OR(AND(A957="20. Выдача займов по договору № 1 (в кэш-пул ПАО «Газпром»)",H957="КЭШ-ПУЛ"),AND(A957&lt;&gt;"20. Выдача займов по договору № 1 (в кэш-пул ПАО «Газпром»)",H957&lt;&gt;"КЭШ-ПУЛ")))</f>
        <v>#REF!</v>
      </c>
    </row>
    <row r="958" spans="1:30" ht="15" customHeight="1" x14ac:dyDescent="0.2">
      <c r="A958" s="8" t="s">
        <v>141</v>
      </c>
      <c r="B958" s="8"/>
      <c r="C958" s="2" t="s">
        <v>19</v>
      </c>
      <c r="D958" s="6" t="s">
        <v>0</v>
      </c>
      <c r="E958" s="7" t="s">
        <v>2</v>
      </c>
      <c r="F958" s="8"/>
      <c r="G958" s="8"/>
      <c r="H958" s="8"/>
      <c r="I958" s="8"/>
      <c r="J958" s="8">
        <v>3</v>
      </c>
      <c r="K958" s="8" t="s">
        <v>69</v>
      </c>
      <c r="L958" s="8" t="s">
        <v>27</v>
      </c>
      <c r="M958" s="9">
        <v>44270</v>
      </c>
      <c r="N958" s="9">
        <v>44279</v>
      </c>
      <c r="O958" s="20"/>
      <c r="P958" s="20">
        <v>2034493.2</v>
      </c>
      <c r="Q958" s="29"/>
      <c r="R958" s="29"/>
      <c r="S958" s="29"/>
      <c r="T958" s="29"/>
      <c r="U958" s="29"/>
      <c r="X958" s="22" t="e">
        <f>IF(B958="",VLOOKUP(A958,#REF!,2,FALSE),B958)</f>
        <v>#REF!</v>
      </c>
      <c r="Y958" s="22">
        <f t="shared" si="75"/>
        <v>3</v>
      </c>
      <c r="Z958" s="22">
        <f t="shared" si="76"/>
        <v>3</v>
      </c>
      <c r="AA958" s="22">
        <f t="shared" si="77"/>
        <v>2021</v>
      </c>
      <c r="AB958" s="22">
        <f t="shared" si="78"/>
        <v>2021</v>
      </c>
      <c r="AC958" s="22">
        <f t="shared" si="79"/>
        <v>2021</v>
      </c>
      <c r="AD958" s="25" t="e">
        <f>AND(ROUND(O958,2)=O958,ROUND(P958,2)=P958,OR(AND(O958&lt;&gt;0,L958="п"),AND(P958&lt;&gt;0,L958="ф")),ЕФОРМУЛА(X958),ЕФОРМУЛА(Y958),ЕФОРМУЛА(Z958),ЕФОРМУЛА(AA958),ЕФОРМУЛА(AB958),ЕФОРМУЛА(AC958),NOT(ЕФОРМУЛА(O958)),NOT(ЕФОРМУЛА(P958)),M958&lt;&gt;0,N958&lt;&gt;0,OR(YEAR(M958=#REF!),YEAR(M958=#REF!),YEAR(M958=#REF!)),OR(YEAR(N958=#REF!),YEAR(N958=#REF!),YEAR(N958=#REF!)),OR(AND(A958="20. Выдача займов по договору № 1 (в кэш-пул ПАО «Газпром»)",H958="КЭШ-ПУЛ"),AND(A958&lt;&gt;"20. Выдача займов по договору № 1 (в кэш-пул ПАО «Газпром»)",H958&lt;&gt;"КЭШ-ПУЛ")))</f>
        <v>#REF!</v>
      </c>
    </row>
    <row r="959" spans="1:30" ht="15" customHeight="1" x14ac:dyDescent="0.2">
      <c r="A959" s="8" t="s">
        <v>141</v>
      </c>
      <c r="B959" s="8"/>
      <c r="C959" s="2" t="s">
        <v>19</v>
      </c>
      <c r="D959" s="6" t="s">
        <v>0</v>
      </c>
      <c r="E959" s="7" t="s">
        <v>2</v>
      </c>
      <c r="F959" s="8"/>
      <c r="G959" s="8"/>
      <c r="H959" s="8"/>
      <c r="I959" s="8"/>
      <c r="J959" s="8">
        <v>3</v>
      </c>
      <c r="K959" s="8" t="s">
        <v>69</v>
      </c>
      <c r="L959" s="8" t="s">
        <v>27</v>
      </c>
      <c r="M959" s="9">
        <v>44270</v>
      </c>
      <c r="N959" s="9">
        <v>44279</v>
      </c>
      <c r="O959" s="20"/>
      <c r="P959" s="20">
        <v>28359252.670000002</v>
      </c>
      <c r="Q959" s="29"/>
      <c r="R959" s="29"/>
      <c r="S959" s="29"/>
      <c r="T959" s="29"/>
      <c r="U959" s="29"/>
      <c r="X959" s="22" t="e">
        <f>IF(B959="",VLOOKUP(A959,#REF!,2,FALSE),B959)</f>
        <v>#REF!</v>
      </c>
      <c r="Y959" s="22">
        <f t="shared" si="75"/>
        <v>3</v>
      </c>
      <c r="Z959" s="22">
        <f t="shared" si="76"/>
        <v>3</v>
      </c>
      <c r="AA959" s="22">
        <f t="shared" si="77"/>
        <v>2021</v>
      </c>
      <c r="AB959" s="22">
        <f t="shared" si="78"/>
        <v>2021</v>
      </c>
      <c r="AC959" s="22">
        <f t="shared" si="79"/>
        <v>2021</v>
      </c>
      <c r="AD959" s="25" t="e">
        <f>AND(ROUND(O959,2)=O959,ROUND(P959,2)=P959,OR(AND(O959&lt;&gt;0,L959="п"),AND(P959&lt;&gt;0,L959="ф")),ЕФОРМУЛА(X959),ЕФОРМУЛА(Y959),ЕФОРМУЛА(Z959),ЕФОРМУЛА(AA959),ЕФОРМУЛА(AB959),ЕФОРМУЛА(AC959),NOT(ЕФОРМУЛА(O959)),NOT(ЕФОРМУЛА(P959)),M959&lt;&gt;0,N959&lt;&gt;0,OR(YEAR(M959=#REF!),YEAR(M959=#REF!),YEAR(M959=#REF!)),OR(YEAR(N959=#REF!),YEAR(N959=#REF!),YEAR(N959=#REF!)),OR(AND(A959="20. Выдача займов по договору № 1 (в кэш-пул ПАО «Газпром»)",H959="КЭШ-ПУЛ"),AND(A959&lt;&gt;"20. Выдача займов по договору № 1 (в кэш-пул ПАО «Газпром»)",H959&lt;&gt;"КЭШ-ПУЛ")))</f>
        <v>#REF!</v>
      </c>
    </row>
    <row r="960" spans="1:30" ht="15" customHeight="1" x14ac:dyDescent="0.2">
      <c r="A960" s="8" t="s">
        <v>141</v>
      </c>
      <c r="B960" s="8"/>
      <c r="C960" s="2" t="s">
        <v>19</v>
      </c>
      <c r="D960" s="6" t="s">
        <v>0</v>
      </c>
      <c r="E960" s="7" t="s">
        <v>2</v>
      </c>
      <c r="F960" s="8"/>
      <c r="G960" s="8"/>
      <c r="H960" s="8"/>
      <c r="I960" s="8" t="s">
        <v>25</v>
      </c>
      <c r="J960" s="8">
        <v>1</v>
      </c>
      <c r="K960" s="8" t="s">
        <v>69</v>
      </c>
      <c r="L960" s="8" t="s">
        <v>27</v>
      </c>
      <c r="M960" s="9">
        <v>44256</v>
      </c>
      <c r="N960" s="9">
        <v>44272</v>
      </c>
      <c r="O960" s="20"/>
      <c r="P960" s="20">
        <v>20660531.399999999</v>
      </c>
      <c r="Q960" s="29"/>
      <c r="R960" s="29"/>
      <c r="S960" s="29"/>
      <c r="T960" s="29"/>
      <c r="U960" s="29"/>
      <c r="X960" s="22" t="e">
        <f>IF(B960="",VLOOKUP(A960,#REF!,2,FALSE),B960)</f>
        <v>#REF!</v>
      </c>
      <c r="Y960" s="22">
        <f t="shared" si="75"/>
        <v>3</v>
      </c>
      <c r="Z960" s="22">
        <f t="shared" si="76"/>
        <v>3</v>
      </c>
      <c r="AA960" s="22">
        <f t="shared" si="77"/>
        <v>2021</v>
      </c>
      <c r="AB960" s="22">
        <f t="shared" si="78"/>
        <v>2021</v>
      </c>
      <c r="AC960" s="22">
        <f t="shared" si="79"/>
        <v>2021</v>
      </c>
      <c r="AD960" s="25" t="e">
        <f>AND(ROUND(O960,2)=O960,ROUND(P960,2)=P960,OR(AND(O960&lt;&gt;0,L960="п"),AND(P960&lt;&gt;0,L960="ф")),ЕФОРМУЛА(X960),ЕФОРМУЛА(Y960),ЕФОРМУЛА(Z960),ЕФОРМУЛА(AA960),ЕФОРМУЛА(AB960),ЕФОРМУЛА(AC960),NOT(ЕФОРМУЛА(O960)),NOT(ЕФОРМУЛА(P960)),M960&lt;&gt;0,N960&lt;&gt;0,OR(YEAR(M960=#REF!),YEAR(M960=#REF!),YEAR(M960=#REF!)),OR(YEAR(N960=#REF!),YEAR(N960=#REF!),YEAR(N960=#REF!)),OR(AND(A960="20. Выдача займов по договору № 1 (в кэш-пул ПАО «Газпром»)",H960="КЭШ-ПУЛ"),AND(A960&lt;&gt;"20. Выдача займов по договору № 1 (в кэш-пул ПАО «Газпром»)",H960&lt;&gt;"КЭШ-ПУЛ")))</f>
        <v>#REF!</v>
      </c>
    </row>
    <row r="961" spans="1:30" ht="15" customHeight="1" x14ac:dyDescent="0.2">
      <c r="A961" s="8" t="s">
        <v>141</v>
      </c>
      <c r="B961" s="8"/>
      <c r="C961" s="2" t="s">
        <v>19</v>
      </c>
      <c r="D961" s="6" t="s">
        <v>0</v>
      </c>
      <c r="E961" s="7" t="s">
        <v>2</v>
      </c>
      <c r="F961" s="8"/>
      <c r="G961" s="8"/>
      <c r="H961" s="8"/>
      <c r="I961" s="8" t="s">
        <v>25</v>
      </c>
      <c r="J961" s="8">
        <v>1</v>
      </c>
      <c r="K961" s="8" t="s">
        <v>69</v>
      </c>
      <c r="L961" s="8" t="s">
        <v>27</v>
      </c>
      <c r="M961" s="9">
        <v>44256</v>
      </c>
      <c r="N961" s="9">
        <v>44272</v>
      </c>
      <c r="O961" s="20"/>
      <c r="P961" s="20">
        <v>97174247.400000006</v>
      </c>
      <c r="Q961" s="29"/>
      <c r="R961" s="29"/>
      <c r="S961" s="29"/>
      <c r="T961" s="29"/>
      <c r="U961" s="29"/>
      <c r="X961" s="22" t="e">
        <f>IF(B961="",VLOOKUP(A961,#REF!,2,FALSE),B961)</f>
        <v>#REF!</v>
      </c>
      <c r="Y961" s="22">
        <f t="shared" si="75"/>
        <v>3</v>
      </c>
      <c r="Z961" s="22">
        <f t="shared" si="76"/>
        <v>3</v>
      </c>
      <c r="AA961" s="22">
        <f t="shared" si="77"/>
        <v>2021</v>
      </c>
      <c r="AB961" s="22">
        <f t="shared" si="78"/>
        <v>2021</v>
      </c>
      <c r="AC961" s="22">
        <f t="shared" si="79"/>
        <v>2021</v>
      </c>
      <c r="AD961" s="25" t="e">
        <f>AND(ROUND(O961,2)=O961,ROUND(P961,2)=P961,OR(AND(O961&lt;&gt;0,L961="п"),AND(P961&lt;&gt;0,L961="ф")),ЕФОРМУЛА(X961),ЕФОРМУЛА(Y961),ЕФОРМУЛА(Z961),ЕФОРМУЛА(AA961),ЕФОРМУЛА(AB961),ЕФОРМУЛА(AC961),NOT(ЕФОРМУЛА(O961)),NOT(ЕФОРМУЛА(P961)),M961&lt;&gt;0,N961&lt;&gt;0,OR(YEAR(M961=#REF!),YEAR(M961=#REF!),YEAR(M961=#REF!)),OR(YEAR(N961=#REF!),YEAR(N961=#REF!),YEAR(N961=#REF!)),OR(AND(A961="20. Выдача займов по договору № 1 (в кэш-пул ПАО «Газпром»)",H961="КЭШ-ПУЛ"),AND(A961&lt;&gt;"20. Выдача займов по договору № 1 (в кэш-пул ПАО «Газпром»)",H961&lt;&gt;"КЭШ-ПУЛ")))</f>
        <v>#REF!</v>
      </c>
    </row>
    <row r="962" spans="1:30" ht="15" customHeight="1" x14ac:dyDescent="0.2">
      <c r="A962" s="8" t="s">
        <v>47</v>
      </c>
      <c r="B962" s="8"/>
      <c r="C962" s="2" t="s">
        <v>19</v>
      </c>
      <c r="D962" s="6" t="s">
        <v>0</v>
      </c>
      <c r="E962" s="7" t="s">
        <v>2</v>
      </c>
      <c r="F962" s="8"/>
      <c r="G962" s="8"/>
      <c r="H962" s="8"/>
      <c r="I962" s="8"/>
      <c r="J962" s="8">
        <v>3</v>
      </c>
      <c r="K962" s="8" t="s">
        <v>69</v>
      </c>
      <c r="L962" s="8" t="s">
        <v>27</v>
      </c>
      <c r="M962" s="9">
        <v>44270</v>
      </c>
      <c r="N962" s="9">
        <v>44279</v>
      </c>
      <c r="O962" s="20"/>
      <c r="P962" s="20">
        <v>5375621.5199999996</v>
      </c>
      <c r="Q962" s="29"/>
      <c r="R962" s="29"/>
      <c r="S962" s="29"/>
      <c r="T962" s="29"/>
      <c r="U962" s="29"/>
      <c r="X962" s="22" t="e">
        <f>IF(B962="",VLOOKUP(A962,#REF!,2,FALSE),B962)</f>
        <v>#REF!</v>
      </c>
      <c r="Y962" s="22">
        <f t="shared" si="75"/>
        <v>3</v>
      </c>
      <c r="Z962" s="22">
        <f t="shared" si="76"/>
        <v>3</v>
      </c>
      <c r="AA962" s="22">
        <f t="shared" si="77"/>
        <v>2021</v>
      </c>
      <c r="AB962" s="22">
        <f t="shared" si="78"/>
        <v>2021</v>
      </c>
      <c r="AC962" s="22">
        <f t="shared" si="79"/>
        <v>2021</v>
      </c>
      <c r="AD962" s="25" t="e">
        <f>AND(ROUND(O962,2)=O962,ROUND(P962,2)=P962,OR(AND(O962&lt;&gt;0,L962="п"),AND(P962&lt;&gt;0,L962="ф")),ЕФОРМУЛА(X962),ЕФОРМУЛА(Y962),ЕФОРМУЛА(Z962),ЕФОРМУЛА(AA962),ЕФОРМУЛА(AB962),ЕФОРМУЛА(AC962),NOT(ЕФОРМУЛА(O962)),NOT(ЕФОРМУЛА(P962)),M962&lt;&gt;0,N962&lt;&gt;0,OR(YEAR(M962=#REF!),YEAR(M962=#REF!),YEAR(M962=#REF!)),OR(YEAR(N962=#REF!),YEAR(N962=#REF!),YEAR(N962=#REF!)),OR(AND(A962="20. Выдача займов по договору № 1 (в кэш-пул ПАО «Газпром»)",H962="КЭШ-ПУЛ"),AND(A962&lt;&gt;"20. Выдача займов по договору № 1 (в кэш-пул ПАО «Газпром»)",H962&lt;&gt;"КЭШ-ПУЛ")))</f>
        <v>#REF!</v>
      </c>
    </row>
    <row r="963" spans="1:30" ht="15" customHeight="1" x14ac:dyDescent="0.2">
      <c r="A963" s="8" t="s">
        <v>48</v>
      </c>
      <c r="B963" s="8"/>
      <c r="C963" s="2" t="s">
        <v>19</v>
      </c>
      <c r="D963" s="6" t="s">
        <v>0</v>
      </c>
      <c r="E963" s="7" t="s">
        <v>2</v>
      </c>
      <c r="F963" s="8"/>
      <c r="G963" s="8"/>
      <c r="H963" s="8"/>
      <c r="I963" s="8"/>
      <c r="J963" s="8">
        <v>3</v>
      </c>
      <c r="K963" s="8" t="s">
        <v>69</v>
      </c>
      <c r="L963" s="8" t="s">
        <v>27</v>
      </c>
      <c r="M963" s="9">
        <v>44260</v>
      </c>
      <c r="N963" s="9">
        <v>44274</v>
      </c>
      <c r="O963" s="20"/>
      <c r="P963" s="20">
        <v>957796.87</v>
      </c>
      <c r="Q963" s="12"/>
      <c r="R963" s="12"/>
      <c r="S963" s="12"/>
      <c r="T963" s="12"/>
      <c r="U963" s="12"/>
      <c r="X963" s="22" t="e">
        <f>IF(B963="",VLOOKUP(A963,#REF!,2,FALSE),B963)</f>
        <v>#REF!</v>
      </c>
      <c r="Y963" s="22">
        <f t="shared" si="75"/>
        <v>3</v>
      </c>
      <c r="Z963" s="22">
        <f t="shared" si="76"/>
        <v>3</v>
      </c>
      <c r="AA963" s="22">
        <f t="shared" si="77"/>
        <v>2021</v>
      </c>
      <c r="AB963" s="22">
        <f t="shared" si="78"/>
        <v>2021</v>
      </c>
      <c r="AC963" s="22">
        <f t="shared" si="79"/>
        <v>2021</v>
      </c>
      <c r="AD963" s="25" t="e">
        <f>AND(ROUND(O963,2)=O963,ROUND(P963,2)=P963,OR(AND(O963&lt;&gt;0,L963="п"),AND(P963&lt;&gt;0,L963="ф")),ЕФОРМУЛА(X963),ЕФОРМУЛА(Y963),ЕФОРМУЛА(Z963),ЕФОРМУЛА(AA963),ЕФОРМУЛА(AB963),ЕФОРМУЛА(AC963),NOT(ЕФОРМУЛА(O963)),NOT(ЕФОРМУЛА(P963)),M963&lt;&gt;0,N963&lt;&gt;0,OR(YEAR(M963=#REF!),YEAR(M963=#REF!),YEAR(M963=#REF!)),OR(YEAR(N963=#REF!),YEAR(N963=#REF!),YEAR(N963=#REF!)),OR(AND(A963="20. Выдача займов по договору № 1 (в кэш-пул ПАО «Газпром»)",H963="КЭШ-ПУЛ"),AND(A963&lt;&gt;"20. Выдача займов по договору № 1 (в кэш-пул ПАО «Газпром»)",H963&lt;&gt;"КЭШ-ПУЛ")))</f>
        <v>#REF!</v>
      </c>
    </row>
    <row r="964" spans="1:30" ht="15" customHeight="1" x14ac:dyDescent="0.2">
      <c r="A964" s="8" t="s">
        <v>48</v>
      </c>
      <c r="B964" s="8"/>
      <c r="C964" s="2" t="s">
        <v>19</v>
      </c>
      <c r="D964" s="6" t="s">
        <v>0</v>
      </c>
      <c r="E964" s="7" t="s">
        <v>2</v>
      </c>
      <c r="F964" s="8"/>
      <c r="G964" s="8"/>
      <c r="H964" s="8"/>
      <c r="I964" s="8"/>
      <c r="J964" s="8">
        <v>3</v>
      </c>
      <c r="K964" s="8" t="s">
        <v>69</v>
      </c>
      <c r="L964" s="8" t="s">
        <v>27</v>
      </c>
      <c r="M964" s="9">
        <v>44270</v>
      </c>
      <c r="N964" s="9">
        <v>44279</v>
      </c>
      <c r="O964" s="20"/>
      <c r="P964" s="20">
        <v>952.82</v>
      </c>
      <c r="Q964" s="12"/>
      <c r="R964" s="12"/>
      <c r="S964" s="12"/>
      <c r="T964" s="12"/>
      <c r="U964" s="12"/>
      <c r="X964" s="22" t="e">
        <f>IF(B964="",VLOOKUP(A964,#REF!,2,FALSE),B964)</f>
        <v>#REF!</v>
      </c>
      <c r="Y964" s="22">
        <f t="shared" ref="Y964:Y1027" si="80">MONTH(M964)</f>
        <v>3</v>
      </c>
      <c r="Z964" s="22">
        <f t="shared" ref="Z964:Z1027" si="81">MONTH(N964)</f>
        <v>3</v>
      </c>
      <c r="AA964" s="22">
        <f t="shared" ref="AA964:AA1027" si="82">YEAR(N964)</f>
        <v>2021</v>
      </c>
      <c r="AB964" s="22">
        <f t="shared" ref="AB964:AB1027" si="83">YEAR(M964)</f>
        <v>2021</v>
      </c>
      <c r="AC964" s="22">
        <f t="shared" ref="AC964:AC1027" si="84">IF(F964="X",AA964-1,AA964)</f>
        <v>2021</v>
      </c>
      <c r="AD964" s="25" t="e">
        <f>AND(ROUND(O964,2)=O964,ROUND(P964,2)=P964,OR(AND(O964&lt;&gt;0,L964="п"),AND(P964&lt;&gt;0,L964="ф")),ЕФОРМУЛА(X964),ЕФОРМУЛА(Y964),ЕФОРМУЛА(Z964),ЕФОРМУЛА(AA964),ЕФОРМУЛА(AB964),ЕФОРМУЛА(AC964),NOT(ЕФОРМУЛА(O964)),NOT(ЕФОРМУЛА(P964)),M964&lt;&gt;0,N964&lt;&gt;0,OR(YEAR(M964=#REF!),YEAR(M964=#REF!),YEAR(M964=#REF!)),OR(YEAR(N964=#REF!),YEAR(N964=#REF!),YEAR(N964=#REF!)),OR(AND(A964="20. Выдача займов по договору № 1 (в кэш-пул ПАО «Газпром»)",H964="КЭШ-ПУЛ"),AND(A964&lt;&gt;"20. Выдача займов по договору № 1 (в кэш-пул ПАО «Газпром»)",H964&lt;&gt;"КЭШ-ПУЛ")))</f>
        <v>#REF!</v>
      </c>
    </row>
    <row r="965" spans="1:30" ht="15.75" customHeight="1" x14ac:dyDescent="0.2">
      <c r="A965" s="27" t="s">
        <v>41</v>
      </c>
      <c r="B965" s="27"/>
      <c r="C965" s="2" t="s">
        <v>19</v>
      </c>
      <c r="D965" s="6" t="s">
        <v>0</v>
      </c>
      <c r="E965" s="7" t="s">
        <v>2</v>
      </c>
      <c r="F965" s="8"/>
      <c r="G965" s="8"/>
      <c r="H965" s="8"/>
      <c r="I965" s="8"/>
      <c r="J965" s="8">
        <v>3</v>
      </c>
      <c r="K965" s="8" t="s">
        <v>69</v>
      </c>
      <c r="L965" s="8" t="s">
        <v>27</v>
      </c>
      <c r="M965" s="9">
        <v>44267</v>
      </c>
      <c r="N965" s="9">
        <v>44277</v>
      </c>
      <c r="O965" s="20"/>
      <c r="P965" s="20">
        <v>2806896.74</v>
      </c>
      <c r="Q965" s="12"/>
      <c r="R965" s="12"/>
      <c r="S965" s="12"/>
      <c r="T965" s="12"/>
      <c r="U965" s="12"/>
      <c r="X965" s="22" t="e">
        <f>IF(B965="",VLOOKUP(A965,#REF!,2,FALSE),B965)</f>
        <v>#REF!</v>
      </c>
      <c r="Y965" s="22">
        <f t="shared" si="80"/>
        <v>3</v>
      </c>
      <c r="Z965" s="22">
        <f t="shared" si="81"/>
        <v>3</v>
      </c>
      <c r="AA965" s="22">
        <f t="shared" si="82"/>
        <v>2021</v>
      </c>
      <c r="AB965" s="22">
        <f t="shared" si="83"/>
        <v>2021</v>
      </c>
      <c r="AC965" s="22">
        <f t="shared" si="84"/>
        <v>2021</v>
      </c>
      <c r="AD965" s="25" t="e">
        <f>AND(ROUND(O965,2)=O965,ROUND(P965,2)=P965,OR(AND(O965&lt;&gt;0,L965="п"),AND(P965&lt;&gt;0,L965="ф")),ЕФОРМУЛА(X965),ЕФОРМУЛА(Y965),ЕФОРМУЛА(Z965),ЕФОРМУЛА(AA965),ЕФОРМУЛА(AB965),ЕФОРМУЛА(AC965),NOT(ЕФОРМУЛА(O965)),NOT(ЕФОРМУЛА(P965)),M965&lt;&gt;0,N965&lt;&gt;0,OR(YEAR(M965=#REF!),YEAR(M965=#REF!),YEAR(M965=#REF!)),OR(YEAR(N965=#REF!),YEAR(N965=#REF!),YEAR(N965=#REF!)),OR(AND(A965="20. Выдача займов по договору № 1 (в кэш-пул ПАО «Газпром»)",H965="КЭШ-ПУЛ"),AND(A965&lt;&gt;"20. Выдача займов по договору № 1 (в кэш-пул ПАО «Газпром»)",H965&lt;&gt;"КЭШ-ПУЛ")))</f>
        <v>#REF!</v>
      </c>
    </row>
    <row r="966" spans="1:30" ht="15.75" customHeight="1" x14ac:dyDescent="0.2">
      <c r="A966" s="27" t="s">
        <v>41</v>
      </c>
      <c r="B966" s="27"/>
      <c r="C966" s="2" t="s">
        <v>19</v>
      </c>
      <c r="D966" s="6" t="s">
        <v>0</v>
      </c>
      <c r="E966" s="7" t="s">
        <v>2</v>
      </c>
      <c r="F966" s="8"/>
      <c r="G966" s="8"/>
      <c r="H966" s="8"/>
      <c r="I966" s="8"/>
      <c r="J966" s="8">
        <v>3</v>
      </c>
      <c r="K966" s="8" t="s">
        <v>69</v>
      </c>
      <c r="L966" s="8" t="s">
        <v>27</v>
      </c>
      <c r="M966" s="9">
        <v>44270</v>
      </c>
      <c r="N966" s="9">
        <v>44278</v>
      </c>
      <c r="O966" s="20"/>
      <c r="P966" s="20">
        <v>8781.6</v>
      </c>
      <c r="Q966" s="12"/>
      <c r="R966" s="12"/>
      <c r="S966" s="12"/>
      <c r="T966" s="12"/>
      <c r="U966" s="12"/>
      <c r="X966" s="22" t="e">
        <f>IF(B966="",VLOOKUP(A966,#REF!,2,FALSE),B966)</f>
        <v>#REF!</v>
      </c>
      <c r="Y966" s="22">
        <f t="shared" si="80"/>
        <v>3</v>
      </c>
      <c r="Z966" s="22">
        <f t="shared" si="81"/>
        <v>3</v>
      </c>
      <c r="AA966" s="22">
        <f t="shared" si="82"/>
        <v>2021</v>
      </c>
      <c r="AB966" s="22">
        <f t="shared" si="83"/>
        <v>2021</v>
      </c>
      <c r="AC966" s="22">
        <f t="shared" si="84"/>
        <v>2021</v>
      </c>
      <c r="AD966" s="25" t="e">
        <f>AND(ROUND(O966,2)=O966,ROUND(P966,2)=P966,OR(AND(O966&lt;&gt;0,L966="п"),AND(P966&lt;&gt;0,L966="ф")),ЕФОРМУЛА(X966),ЕФОРМУЛА(Y966),ЕФОРМУЛА(Z966),ЕФОРМУЛА(AA966),ЕФОРМУЛА(AB966),ЕФОРМУЛА(AC966),NOT(ЕФОРМУЛА(O966)),NOT(ЕФОРМУЛА(P966)),M966&lt;&gt;0,N966&lt;&gt;0,OR(YEAR(M966=#REF!),YEAR(M966=#REF!),YEAR(M966=#REF!)),OR(YEAR(N966=#REF!),YEAR(N966=#REF!),YEAR(N966=#REF!)),OR(AND(A966="20. Выдача займов по договору № 1 (в кэш-пул ПАО «Газпром»)",H966="КЭШ-ПУЛ"),AND(A966&lt;&gt;"20. Выдача займов по договору № 1 (в кэш-пул ПАО «Газпром»)",H966&lt;&gt;"КЭШ-ПУЛ")))</f>
        <v>#REF!</v>
      </c>
    </row>
    <row r="967" spans="1:30" ht="15.75" customHeight="1" x14ac:dyDescent="0.2">
      <c r="A967" s="27" t="s">
        <v>41</v>
      </c>
      <c r="B967" s="27"/>
      <c r="C967" s="2" t="s">
        <v>19</v>
      </c>
      <c r="D967" s="6" t="s">
        <v>0</v>
      </c>
      <c r="E967" s="7" t="s">
        <v>2</v>
      </c>
      <c r="F967" s="8"/>
      <c r="G967" s="8"/>
      <c r="H967" s="8"/>
      <c r="I967" s="8"/>
      <c r="J967" s="8">
        <v>3</v>
      </c>
      <c r="K967" s="8" t="s">
        <v>69</v>
      </c>
      <c r="L967" s="8" t="s">
        <v>27</v>
      </c>
      <c r="M967" s="9">
        <v>44270</v>
      </c>
      <c r="N967" s="9">
        <v>44286</v>
      </c>
      <c r="O967" s="20"/>
      <c r="P967" s="20">
        <v>550000</v>
      </c>
      <c r="Q967" s="12" t="s">
        <v>671</v>
      </c>
      <c r="R967" s="12"/>
      <c r="S967" s="12"/>
      <c r="T967" s="12"/>
      <c r="U967" s="12"/>
      <c r="X967" s="22" t="e">
        <f>IF(B967="",VLOOKUP(A967,#REF!,2,FALSE),B967)</f>
        <v>#REF!</v>
      </c>
      <c r="Y967" s="22">
        <f t="shared" si="80"/>
        <v>3</v>
      </c>
      <c r="Z967" s="22">
        <f t="shared" si="81"/>
        <v>3</v>
      </c>
      <c r="AA967" s="22">
        <f t="shared" si="82"/>
        <v>2021</v>
      </c>
      <c r="AB967" s="22">
        <f t="shared" si="83"/>
        <v>2021</v>
      </c>
      <c r="AC967" s="22">
        <f t="shared" si="84"/>
        <v>2021</v>
      </c>
      <c r="AD967" s="25" t="e">
        <f>AND(ROUND(O967,2)=O967,ROUND(P967,2)=P967,OR(AND(O967&lt;&gt;0,L967="п"),AND(P967&lt;&gt;0,L967="ф")),ЕФОРМУЛА(X967),ЕФОРМУЛА(Y967),ЕФОРМУЛА(Z967),ЕФОРМУЛА(AA967),ЕФОРМУЛА(AB967),ЕФОРМУЛА(AC967),NOT(ЕФОРМУЛА(O967)),NOT(ЕФОРМУЛА(P967)),M967&lt;&gt;0,N967&lt;&gt;0,OR(YEAR(M967=#REF!),YEAR(M967=#REF!),YEAR(M967=#REF!)),OR(YEAR(N967=#REF!),YEAR(N967=#REF!),YEAR(N967=#REF!)),OR(AND(A967="20. Выдача займов по договору № 1 (в кэш-пул ПАО «Газпром»)",H967="КЭШ-ПУЛ"),AND(A967&lt;&gt;"20. Выдача займов по договору № 1 (в кэш-пул ПАО «Газпром»)",H967&lt;&gt;"КЭШ-ПУЛ")))</f>
        <v>#REF!</v>
      </c>
    </row>
    <row r="968" spans="1:30" ht="15" customHeight="1" x14ac:dyDescent="0.2">
      <c r="A968" s="8" t="s">
        <v>42</v>
      </c>
      <c r="B968" s="8"/>
      <c r="C968" s="2" t="s">
        <v>19</v>
      </c>
      <c r="D968" s="6" t="s">
        <v>0</v>
      </c>
      <c r="E968" s="7" t="s">
        <v>2</v>
      </c>
      <c r="F968" s="8"/>
      <c r="G968" s="8"/>
      <c r="H968" s="8"/>
      <c r="I968" s="8"/>
      <c r="J968" s="8">
        <v>3</v>
      </c>
      <c r="K968" s="8" t="s">
        <v>69</v>
      </c>
      <c r="L968" s="8" t="s">
        <v>27</v>
      </c>
      <c r="M968" s="9">
        <v>44270</v>
      </c>
      <c r="N968" s="9">
        <v>44278</v>
      </c>
      <c r="O968" s="20"/>
      <c r="P968" s="20">
        <v>2838160.83</v>
      </c>
      <c r="Q968" s="12"/>
      <c r="R968" s="12"/>
      <c r="S968" s="12"/>
      <c r="T968" s="12"/>
      <c r="U968" s="12"/>
      <c r="X968" s="22" t="e">
        <f>IF(B968="",VLOOKUP(A968,#REF!,2,FALSE),B968)</f>
        <v>#REF!</v>
      </c>
      <c r="Y968" s="22">
        <f t="shared" si="80"/>
        <v>3</v>
      </c>
      <c r="Z968" s="22">
        <f t="shared" si="81"/>
        <v>3</v>
      </c>
      <c r="AA968" s="22">
        <f t="shared" si="82"/>
        <v>2021</v>
      </c>
      <c r="AB968" s="22">
        <f t="shared" si="83"/>
        <v>2021</v>
      </c>
      <c r="AC968" s="22">
        <f t="shared" si="84"/>
        <v>2021</v>
      </c>
      <c r="AD968" s="25" t="e">
        <f>AND(ROUND(O968,2)=O968,ROUND(P968,2)=P968,OR(AND(O968&lt;&gt;0,L968="п"),AND(P968&lt;&gt;0,L968="ф")),ЕФОРМУЛА(X968),ЕФОРМУЛА(Y968),ЕФОРМУЛА(Z968),ЕФОРМУЛА(AA968),ЕФОРМУЛА(AB968),ЕФОРМУЛА(AC968),NOT(ЕФОРМУЛА(O968)),NOT(ЕФОРМУЛА(P968)),M968&lt;&gt;0,N968&lt;&gt;0,OR(YEAR(M968=#REF!),YEAR(M968=#REF!),YEAR(M968=#REF!)),OR(YEAR(N968=#REF!),YEAR(N968=#REF!),YEAR(N968=#REF!)),OR(AND(A968="20. Выдача займов по договору № 1 (в кэш-пул ПАО «Газпром»)",H968="КЭШ-ПУЛ"),AND(A968&lt;&gt;"20. Выдача займов по договору № 1 (в кэш-пул ПАО «Газпром»)",H968&lt;&gt;"КЭШ-ПУЛ")))</f>
        <v>#REF!</v>
      </c>
    </row>
    <row r="969" spans="1:30" ht="15" customHeight="1" x14ac:dyDescent="0.2">
      <c r="A969" s="8" t="s">
        <v>42</v>
      </c>
      <c r="B969" s="8"/>
      <c r="C969" s="2" t="s">
        <v>19</v>
      </c>
      <c r="D969" s="6" t="s">
        <v>0</v>
      </c>
      <c r="E969" s="7" t="s">
        <v>2</v>
      </c>
      <c r="F969" s="8"/>
      <c r="G969" s="8"/>
      <c r="H969" s="8"/>
      <c r="I969" s="8"/>
      <c r="J969" s="8">
        <v>3</v>
      </c>
      <c r="K969" s="8" t="s">
        <v>69</v>
      </c>
      <c r="L969" s="8" t="s">
        <v>27</v>
      </c>
      <c r="M969" s="9">
        <v>44270</v>
      </c>
      <c r="N969" s="9">
        <v>44277</v>
      </c>
      <c r="O969" s="20"/>
      <c r="P969" s="20">
        <v>304175.3</v>
      </c>
      <c r="Q969" s="12" t="s">
        <v>671</v>
      </c>
      <c r="R969" s="12"/>
      <c r="S969" s="12"/>
      <c r="T969" s="12"/>
      <c r="U969" s="12"/>
      <c r="X969" s="22" t="e">
        <f>IF(B969="",VLOOKUP(A969,#REF!,2,FALSE),B969)</f>
        <v>#REF!</v>
      </c>
      <c r="Y969" s="22">
        <f t="shared" si="80"/>
        <v>3</v>
      </c>
      <c r="Z969" s="22">
        <f t="shared" si="81"/>
        <v>3</v>
      </c>
      <c r="AA969" s="22">
        <f t="shared" si="82"/>
        <v>2021</v>
      </c>
      <c r="AB969" s="22">
        <f t="shared" si="83"/>
        <v>2021</v>
      </c>
      <c r="AC969" s="22">
        <f t="shared" si="84"/>
        <v>2021</v>
      </c>
      <c r="AD969" s="25" t="e">
        <f>AND(ROUND(O969,2)=O969,ROUND(P969,2)=P969,OR(AND(O969&lt;&gt;0,L969="п"),AND(P969&lt;&gt;0,L969="ф")),ЕФОРМУЛА(X969),ЕФОРМУЛА(Y969),ЕФОРМУЛА(Z969),ЕФОРМУЛА(AA969),ЕФОРМУЛА(AB969),ЕФОРМУЛА(AC969),NOT(ЕФОРМУЛА(O969)),NOT(ЕФОРМУЛА(P969)),M969&lt;&gt;0,N969&lt;&gt;0,OR(YEAR(M969=#REF!),YEAR(M969=#REF!),YEAR(M969=#REF!)),OR(YEAR(N969=#REF!),YEAR(N969=#REF!),YEAR(N969=#REF!)),OR(AND(A969="20. Выдача займов по договору № 1 (в кэш-пул ПАО «Газпром»)",H969="КЭШ-ПУЛ"),AND(A969&lt;&gt;"20. Выдача займов по договору № 1 (в кэш-пул ПАО «Газпром»)",H969&lt;&gt;"КЭШ-ПУЛ")))</f>
        <v>#REF!</v>
      </c>
    </row>
    <row r="970" spans="1:30" ht="15" customHeight="1" x14ac:dyDescent="0.2">
      <c r="A970" s="8" t="s">
        <v>42</v>
      </c>
      <c r="B970" s="8"/>
      <c r="C970" s="2" t="s">
        <v>19</v>
      </c>
      <c r="D970" s="6" t="s">
        <v>0</v>
      </c>
      <c r="E970" s="7" t="s">
        <v>2</v>
      </c>
      <c r="F970" s="8"/>
      <c r="G970" s="8"/>
      <c r="H970" s="8"/>
      <c r="I970" s="8"/>
      <c r="J970" s="8">
        <v>3</v>
      </c>
      <c r="K970" s="8" t="s">
        <v>69</v>
      </c>
      <c r="L970" s="8" t="s">
        <v>27</v>
      </c>
      <c r="M970" s="9">
        <v>44270</v>
      </c>
      <c r="N970" s="9">
        <v>44277</v>
      </c>
      <c r="O970" s="20"/>
      <c r="P970" s="20">
        <v>3743010.38</v>
      </c>
      <c r="Q970" s="12"/>
      <c r="R970" s="12"/>
      <c r="S970" s="12"/>
      <c r="T970" s="12"/>
      <c r="U970" s="12"/>
      <c r="X970" s="22" t="e">
        <f>IF(B970="",VLOOKUP(A970,#REF!,2,FALSE),B970)</f>
        <v>#REF!</v>
      </c>
      <c r="Y970" s="22">
        <f t="shared" si="80"/>
        <v>3</v>
      </c>
      <c r="Z970" s="22">
        <f t="shared" si="81"/>
        <v>3</v>
      </c>
      <c r="AA970" s="22">
        <f t="shared" si="82"/>
        <v>2021</v>
      </c>
      <c r="AB970" s="22">
        <f t="shared" si="83"/>
        <v>2021</v>
      </c>
      <c r="AC970" s="22">
        <f t="shared" si="84"/>
        <v>2021</v>
      </c>
      <c r="AD970" s="25" t="e">
        <f>AND(ROUND(O970,2)=O970,ROUND(P970,2)=P970,OR(AND(O970&lt;&gt;0,L970="п"),AND(P970&lt;&gt;0,L970="ф")),ЕФОРМУЛА(X970),ЕФОРМУЛА(Y970),ЕФОРМУЛА(Z970),ЕФОРМУЛА(AA970),ЕФОРМУЛА(AB970),ЕФОРМУЛА(AC970),NOT(ЕФОРМУЛА(O970)),NOT(ЕФОРМУЛА(P970)),M970&lt;&gt;0,N970&lt;&gt;0,OR(YEAR(M970=#REF!),YEAR(M970=#REF!),YEAR(M970=#REF!)),OR(YEAR(N970=#REF!),YEAR(N970=#REF!),YEAR(N970=#REF!)),OR(AND(A970="20. Выдача займов по договору № 1 (в кэш-пул ПАО «Газпром»)",H970="КЭШ-ПУЛ"),AND(A970&lt;&gt;"20. Выдача займов по договору № 1 (в кэш-пул ПАО «Газпром»)",H970&lt;&gt;"КЭШ-ПУЛ")))</f>
        <v>#REF!</v>
      </c>
    </row>
    <row r="971" spans="1:30" ht="15" customHeight="1" x14ac:dyDescent="0.2">
      <c r="A971" s="8" t="s">
        <v>42</v>
      </c>
      <c r="B971" s="8"/>
      <c r="C971" s="2" t="s">
        <v>19</v>
      </c>
      <c r="D971" s="6" t="s">
        <v>0</v>
      </c>
      <c r="E971" s="7" t="s">
        <v>2</v>
      </c>
      <c r="F971" s="8"/>
      <c r="G971" s="8"/>
      <c r="H971" s="8"/>
      <c r="I971" s="8"/>
      <c r="J971" s="8">
        <v>3</v>
      </c>
      <c r="K971" s="8" t="s">
        <v>69</v>
      </c>
      <c r="L971" s="8" t="s">
        <v>27</v>
      </c>
      <c r="M971" s="9">
        <v>44270</v>
      </c>
      <c r="N971" s="9">
        <v>44278</v>
      </c>
      <c r="O971" s="20"/>
      <c r="P971" s="20">
        <v>0.1</v>
      </c>
      <c r="Q971" s="29" t="s">
        <v>671</v>
      </c>
      <c r="R971" s="12"/>
      <c r="S971" s="12"/>
      <c r="T971" s="12"/>
      <c r="U971" s="12"/>
      <c r="X971" s="22" t="e">
        <f>IF(B971="",VLOOKUP(A971,#REF!,2,FALSE),B971)</f>
        <v>#REF!</v>
      </c>
      <c r="Y971" s="22">
        <f t="shared" si="80"/>
        <v>3</v>
      </c>
      <c r="Z971" s="22">
        <f t="shared" si="81"/>
        <v>3</v>
      </c>
      <c r="AA971" s="22">
        <f t="shared" si="82"/>
        <v>2021</v>
      </c>
      <c r="AB971" s="22">
        <f t="shared" si="83"/>
        <v>2021</v>
      </c>
      <c r="AC971" s="22">
        <f t="shared" si="84"/>
        <v>2021</v>
      </c>
      <c r="AD971" s="25" t="e">
        <f>AND(ROUND(O971,2)=O971,ROUND(P971,2)=P971,OR(AND(O971&lt;&gt;0,L971="п"),AND(P971&lt;&gt;0,L971="ф")),ЕФОРМУЛА(X971),ЕФОРМУЛА(Y971),ЕФОРМУЛА(Z971),ЕФОРМУЛА(AA971),ЕФОРМУЛА(AB971),ЕФОРМУЛА(AC971),NOT(ЕФОРМУЛА(O971)),NOT(ЕФОРМУЛА(P971)),M971&lt;&gt;0,N971&lt;&gt;0,OR(YEAR(M971=#REF!),YEAR(M971=#REF!),YEAR(M971=#REF!)),OR(YEAR(N971=#REF!),YEAR(N971=#REF!),YEAR(N971=#REF!)),OR(AND(A971="20. Выдача займов по договору № 1 (в кэш-пул ПАО «Газпром»)",H971="КЭШ-ПУЛ"),AND(A971&lt;&gt;"20. Выдача займов по договору № 1 (в кэш-пул ПАО «Газпром»)",H971&lt;&gt;"КЭШ-ПУЛ")))</f>
        <v>#REF!</v>
      </c>
    </row>
    <row r="972" spans="1:30" ht="15" customHeight="1" x14ac:dyDescent="0.2">
      <c r="A972" s="8" t="s">
        <v>64</v>
      </c>
      <c r="B972" s="8"/>
      <c r="C972" s="2" t="s">
        <v>19</v>
      </c>
      <c r="D972" s="6" t="s">
        <v>0</v>
      </c>
      <c r="E972" s="7" t="s">
        <v>1</v>
      </c>
      <c r="F972" s="8"/>
      <c r="G972" s="8"/>
      <c r="H972" s="8"/>
      <c r="I972" s="8"/>
      <c r="J972" s="8"/>
      <c r="K972" s="8" t="s">
        <v>69</v>
      </c>
      <c r="L972" s="8" t="s">
        <v>27</v>
      </c>
      <c r="M972" s="9">
        <v>44270</v>
      </c>
      <c r="N972" s="9">
        <v>44270</v>
      </c>
      <c r="O972" s="20"/>
      <c r="P972" s="20">
        <v>114626935.33</v>
      </c>
      <c r="Q972" s="12"/>
      <c r="R972" s="12"/>
      <c r="S972" s="12"/>
      <c r="T972" s="12"/>
      <c r="U972" s="12"/>
      <c r="X972" s="22" t="e">
        <f>IF(B972="",VLOOKUP(A972,#REF!,2,FALSE),B972)</f>
        <v>#REF!</v>
      </c>
      <c r="Y972" s="22">
        <f t="shared" si="80"/>
        <v>3</v>
      </c>
      <c r="Z972" s="22">
        <f t="shared" si="81"/>
        <v>3</v>
      </c>
      <c r="AA972" s="22">
        <f t="shared" si="82"/>
        <v>2021</v>
      </c>
      <c r="AB972" s="22">
        <f t="shared" si="83"/>
        <v>2021</v>
      </c>
      <c r="AC972" s="22">
        <f t="shared" si="84"/>
        <v>2021</v>
      </c>
      <c r="AD972" s="25" t="e">
        <f>AND(ROUND(O972,2)=O972,ROUND(P972,2)=P972,OR(AND(O972&lt;&gt;0,L972="п"),AND(P972&lt;&gt;0,L972="ф")),ЕФОРМУЛА(X972),ЕФОРМУЛА(Y972),ЕФОРМУЛА(Z972),ЕФОРМУЛА(AA972),ЕФОРМУЛА(AB972),ЕФОРМУЛА(AC972),NOT(ЕФОРМУЛА(O972)),NOT(ЕФОРМУЛА(P972)),M972&lt;&gt;0,N972&lt;&gt;0,OR(YEAR(M972=#REF!),YEAR(M972=#REF!),YEAR(M972=#REF!)),OR(YEAR(N972=#REF!),YEAR(N972=#REF!),YEAR(N972=#REF!)),OR(AND(A972="20. Выдача займов по договору № 1 (в кэш-пул ПАО «Газпром»)",H972="КЭШ-ПУЛ"),AND(A972&lt;&gt;"20. Выдача займов по договору № 1 (в кэш-пул ПАО «Газпром»)",H972&lt;&gt;"КЭШ-ПУЛ")))</f>
        <v>#REF!</v>
      </c>
    </row>
    <row r="973" spans="1:30" ht="15" customHeight="1" x14ac:dyDescent="0.2">
      <c r="A973" s="8" t="s">
        <v>64</v>
      </c>
      <c r="B973" s="8"/>
      <c r="C973" s="2" t="s">
        <v>28</v>
      </c>
      <c r="D973" s="6" t="s">
        <v>0</v>
      </c>
      <c r="E973" s="7" t="s">
        <v>1</v>
      </c>
      <c r="F973" s="8"/>
      <c r="G973" s="8"/>
      <c r="H973" s="8"/>
      <c r="I973" s="8"/>
      <c r="J973" s="8"/>
      <c r="K973" s="8"/>
      <c r="L973" s="8" t="s">
        <v>27</v>
      </c>
      <c r="M973" s="9">
        <v>44255</v>
      </c>
      <c r="N973" s="9">
        <v>44255</v>
      </c>
      <c r="O973" s="20"/>
      <c r="P973" s="20">
        <v>1450244667.05</v>
      </c>
      <c r="Q973" s="12"/>
      <c r="R973" s="12"/>
      <c r="S973" s="12"/>
      <c r="T973" s="12"/>
      <c r="U973" s="12"/>
      <c r="X973" s="22" t="e">
        <f>IF(B973="",VLOOKUP(A973,#REF!,2,FALSE),B973)</f>
        <v>#REF!</v>
      </c>
      <c r="Y973" s="22">
        <f t="shared" si="80"/>
        <v>2</v>
      </c>
      <c r="Z973" s="22">
        <f t="shared" si="81"/>
        <v>2</v>
      </c>
      <c r="AA973" s="22">
        <f t="shared" si="82"/>
        <v>2021</v>
      </c>
      <c r="AB973" s="22">
        <f t="shared" si="83"/>
        <v>2021</v>
      </c>
      <c r="AC973" s="22">
        <f t="shared" si="84"/>
        <v>2021</v>
      </c>
      <c r="AD973" s="25" t="e">
        <f>AND(ROUND(O973,2)=O973,ROUND(P973,2)=P973,OR(AND(O973&lt;&gt;0,L973="п"),AND(P973&lt;&gt;0,L973="ф")),ЕФОРМУЛА(X973),ЕФОРМУЛА(Y973),ЕФОРМУЛА(Z973),ЕФОРМУЛА(AA973),ЕФОРМУЛА(AB973),ЕФОРМУЛА(AC973),NOT(ЕФОРМУЛА(O973)),NOT(ЕФОРМУЛА(P973)),M973&lt;&gt;0,N973&lt;&gt;0,OR(YEAR(M973=#REF!),YEAR(M973=#REF!),YEAR(M973=#REF!)),OR(YEAR(N973=#REF!),YEAR(N973=#REF!),YEAR(N973=#REF!)),OR(AND(A973="20. Выдача займов по договору № 1 (в кэш-пул ПАО «Газпром»)",H973="КЭШ-ПУЛ"),AND(A973&lt;&gt;"20. Выдача займов по договору № 1 (в кэш-пул ПАО «Газпром»)",H973&lt;&gt;"КЭШ-ПУЛ")))</f>
        <v>#REF!</v>
      </c>
    </row>
    <row r="974" spans="1:30" ht="15" customHeight="1" x14ac:dyDescent="0.2">
      <c r="A974" s="8" t="s">
        <v>40</v>
      </c>
      <c r="B974" s="8"/>
      <c r="C974" s="2" t="s">
        <v>28</v>
      </c>
      <c r="D974" s="6" t="s">
        <v>0</v>
      </c>
      <c r="E974" s="7" t="s">
        <v>2</v>
      </c>
      <c r="F974" s="8"/>
      <c r="G974" s="8"/>
      <c r="H974" s="8"/>
      <c r="I974" s="8"/>
      <c r="J974" s="8"/>
      <c r="K974" s="8"/>
      <c r="L974" s="8" t="s">
        <v>27</v>
      </c>
      <c r="M974" s="9">
        <v>44256</v>
      </c>
      <c r="N974" s="9">
        <v>44256</v>
      </c>
      <c r="O974" s="19"/>
      <c r="P974" s="20">
        <v>272737.05</v>
      </c>
      <c r="Q974" s="12"/>
      <c r="R974" s="12"/>
      <c r="S974" s="12"/>
      <c r="T974" s="12"/>
      <c r="U974" s="12"/>
      <c r="X974" s="22" t="e">
        <f>IF(B974="",VLOOKUP(A974,#REF!,2,FALSE),B974)</f>
        <v>#REF!</v>
      </c>
      <c r="Y974" s="22">
        <f t="shared" si="80"/>
        <v>3</v>
      </c>
      <c r="Z974" s="22">
        <f t="shared" si="81"/>
        <v>3</v>
      </c>
      <c r="AA974" s="22">
        <f t="shared" si="82"/>
        <v>2021</v>
      </c>
      <c r="AB974" s="22">
        <f t="shared" si="83"/>
        <v>2021</v>
      </c>
      <c r="AC974" s="22">
        <f t="shared" si="84"/>
        <v>2021</v>
      </c>
      <c r="AD974" s="25" t="e">
        <f>AND(ROUND(O974,2)=O974,ROUND(P974,2)=P974,OR(AND(O974&lt;&gt;0,L974="п"),AND(P974&lt;&gt;0,L974="ф")),ЕФОРМУЛА(X974),ЕФОРМУЛА(Y974),ЕФОРМУЛА(Z974),ЕФОРМУЛА(AA974),ЕФОРМУЛА(AB974),ЕФОРМУЛА(AC974),NOT(ЕФОРМУЛА(O974)),NOT(ЕФОРМУЛА(P974)),M974&lt;&gt;0,N974&lt;&gt;0,OR(YEAR(M974=#REF!),YEAR(M974=#REF!),YEAR(M974=#REF!)),OR(YEAR(N974=#REF!),YEAR(N974=#REF!),YEAR(N974=#REF!)),OR(AND(A974="20. Выдача займов по договору № 1 (в кэш-пул ПАО «Газпром»)",H974="КЭШ-ПУЛ"),AND(A974&lt;&gt;"20. Выдача займов по договору № 1 (в кэш-пул ПАО «Газпром»)",H974&lt;&gt;"КЭШ-ПУЛ")))</f>
        <v>#REF!</v>
      </c>
    </row>
    <row r="975" spans="1:30" ht="15" customHeight="1" x14ac:dyDescent="0.2">
      <c r="A975" s="8" t="s">
        <v>141</v>
      </c>
      <c r="B975" s="8"/>
      <c r="C975" s="2" t="s">
        <v>28</v>
      </c>
      <c r="D975" s="6" t="s">
        <v>0</v>
      </c>
      <c r="E975" s="7" t="s">
        <v>2</v>
      </c>
      <c r="F975" s="8"/>
      <c r="G975" s="8"/>
      <c r="H975" s="8"/>
      <c r="I975" s="8"/>
      <c r="J975" s="8"/>
      <c r="K975" s="8"/>
      <c r="L975" s="8" t="s">
        <v>27</v>
      </c>
      <c r="M975" s="9">
        <v>44256</v>
      </c>
      <c r="N975" s="9">
        <v>44256</v>
      </c>
      <c r="O975" s="19"/>
      <c r="P975" s="20">
        <v>30393745.870000001</v>
      </c>
      <c r="Q975" s="12"/>
      <c r="R975" s="12"/>
      <c r="S975" s="12"/>
      <c r="T975" s="12"/>
      <c r="U975" s="12"/>
      <c r="X975" s="22" t="e">
        <f>IF(B975="",VLOOKUP(A975,#REF!,2,FALSE),B975)</f>
        <v>#REF!</v>
      </c>
      <c r="Y975" s="22">
        <f t="shared" si="80"/>
        <v>3</v>
      </c>
      <c r="Z975" s="22">
        <f t="shared" si="81"/>
        <v>3</v>
      </c>
      <c r="AA975" s="22">
        <f t="shared" si="82"/>
        <v>2021</v>
      </c>
      <c r="AB975" s="22">
        <f t="shared" si="83"/>
        <v>2021</v>
      </c>
      <c r="AC975" s="22">
        <f t="shared" si="84"/>
        <v>2021</v>
      </c>
      <c r="AD975" s="25" t="e">
        <f>AND(ROUND(O975,2)=O975,ROUND(P975,2)=P975,OR(AND(O975&lt;&gt;0,L975="п"),AND(P975&lt;&gt;0,L975="ф")),ЕФОРМУЛА(X975),ЕФОРМУЛА(Y975),ЕФОРМУЛА(Z975),ЕФОРМУЛА(AA975),ЕФОРМУЛА(AB975),ЕФОРМУЛА(AC975),NOT(ЕФОРМУЛА(O975)),NOT(ЕФОРМУЛА(P975)),M975&lt;&gt;0,N975&lt;&gt;0,OR(YEAR(M975=#REF!),YEAR(M975=#REF!),YEAR(M975=#REF!)),OR(YEAR(N975=#REF!),YEAR(N975=#REF!),YEAR(N975=#REF!)),OR(AND(A975="20. Выдача займов по договору № 1 (в кэш-пул ПАО «Газпром»)",H975="КЭШ-ПУЛ"),AND(A975&lt;&gt;"20. Выдача займов по договору № 1 (в кэш-пул ПАО «Газпром»)",H975&lt;&gt;"КЭШ-ПУЛ")))</f>
        <v>#REF!</v>
      </c>
    </row>
    <row r="976" spans="1:30" ht="15" customHeight="1" x14ac:dyDescent="0.2">
      <c r="A976" s="8" t="s">
        <v>59</v>
      </c>
      <c r="B976" s="8"/>
      <c r="C976" s="2" t="s">
        <v>28</v>
      </c>
      <c r="D976" s="6" t="s">
        <v>0</v>
      </c>
      <c r="E976" s="7" t="s">
        <v>2</v>
      </c>
      <c r="F976" s="8"/>
      <c r="G976" s="8"/>
      <c r="H976" s="8"/>
      <c r="I976" s="8"/>
      <c r="J976" s="8"/>
      <c r="K976" s="8"/>
      <c r="L976" s="8" t="s">
        <v>27</v>
      </c>
      <c r="M976" s="9">
        <v>44256</v>
      </c>
      <c r="N976" s="9">
        <v>44256</v>
      </c>
      <c r="O976" s="20"/>
      <c r="P976" s="20">
        <v>509171124</v>
      </c>
      <c r="Q976" s="12"/>
      <c r="R976" s="12"/>
      <c r="S976" s="12"/>
      <c r="T976" s="12"/>
      <c r="U976" s="12"/>
      <c r="X976" s="22" t="e">
        <f>IF(B976="",VLOOKUP(A976,#REF!,2,FALSE),B976)</f>
        <v>#REF!</v>
      </c>
      <c r="Y976" s="22">
        <f t="shared" si="80"/>
        <v>3</v>
      </c>
      <c r="Z976" s="22">
        <f t="shared" si="81"/>
        <v>3</v>
      </c>
      <c r="AA976" s="22">
        <f t="shared" si="82"/>
        <v>2021</v>
      </c>
      <c r="AB976" s="22">
        <f t="shared" si="83"/>
        <v>2021</v>
      </c>
      <c r="AC976" s="22">
        <f t="shared" si="84"/>
        <v>2021</v>
      </c>
      <c r="AD976" s="25" t="e">
        <f>AND(ROUND(O976,2)=O976,ROUND(P976,2)=P976,OR(AND(O976&lt;&gt;0,L976="п"),AND(P976&lt;&gt;0,L976="ф")),ЕФОРМУЛА(X976),ЕФОРМУЛА(Y976),ЕФОРМУЛА(Z976),ЕФОРМУЛА(AA976),ЕФОРМУЛА(AB976),ЕФОРМУЛА(AC976),NOT(ЕФОРМУЛА(O976)),NOT(ЕФОРМУЛА(P976)),M976&lt;&gt;0,N976&lt;&gt;0,OR(YEAR(M976=#REF!),YEAR(M976=#REF!),YEAR(M976=#REF!)),OR(YEAR(N976=#REF!),YEAR(N976=#REF!),YEAR(N976=#REF!)),OR(AND(A976="20. Выдача займов по договору № 1 (в кэш-пул ПАО «Газпром»)",H976="КЭШ-ПУЛ"),AND(A976&lt;&gt;"20. Выдача займов по договору № 1 (в кэш-пул ПАО «Газпром»)",H976&lt;&gt;"КЭШ-ПУЛ")))</f>
        <v>#REF!</v>
      </c>
    </row>
    <row r="977" spans="1:30" ht="15" customHeight="1" x14ac:dyDescent="0.2">
      <c r="A977" s="8" t="s">
        <v>60</v>
      </c>
      <c r="B977" s="8"/>
      <c r="C977" s="2" t="s">
        <v>28</v>
      </c>
      <c r="D977" s="6" t="s">
        <v>0</v>
      </c>
      <c r="E977" s="7" t="s">
        <v>2</v>
      </c>
      <c r="F977" s="8"/>
      <c r="G977" s="8"/>
      <c r="H977" s="8"/>
      <c r="I977" s="8"/>
      <c r="J977" s="8"/>
      <c r="K977" s="8"/>
      <c r="L977" s="8" t="s">
        <v>27</v>
      </c>
      <c r="M977" s="9">
        <v>44256</v>
      </c>
      <c r="N977" s="9">
        <v>44256</v>
      </c>
      <c r="O977" s="20"/>
      <c r="P977" s="20">
        <v>1404805.63</v>
      </c>
      <c r="Q977" s="12"/>
      <c r="R977" s="12"/>
      <c r="S977" s="12"/>
      <c r="T977" s="12"/>
      <c r="U977" s="12"/>
      <c r="X977" s="22" t="e">
        <f>IF(B977="",VLOOKUP(A977,#REF!,2,FALSE),B977)</f>
        <v>#REF!</v>
      </c>
      <c r="Y977" s="22">
        <f t="shared" si="80"/>
        <v>3</v>
      </c>
      <c r="Z977" s="22">
        <f t="shared" si="81"/>
        <v>3</v>
      </c>
      <c r="AA977" s="22">
        <f t="shared" si="82"/>
        <v>2021</v>
      </c>
      <c r="AB977" s="22">
        <f t="shared" si="83"/>
        <v>2021</v>
      </c>
      <c r="AC977" s="22">
        <f t="shared" si="84"/>
        <v>2021</v>
      </c>
      <c r="AD977" s="25" t="e">
        <f>AND(ROUND(O977,2)=O977,ROUND(P977,2)=P977,OR(AND(O977&lt;&gt;0,L977="п"),AND(P977&lt;&gt;0,L977="ф")),ЕФОРМУЛА(X977),ЕФОРМУЛА(Y977),ЕФОРМУЛА(Z977),ЕФОРМУЛА(AA977),ЕФОРМУЛА(AB977),ЕФОРМУЛА(AC977),NOT(ЕФОРМУЛА(O977)),NOT(ЕФОРМУЛА(P977)),M977&lt;&gt;0,N977&lt;&gt;0,OR(YEAR(M977=#REF!),YEAR(M977=#REF!),YEAR(M977=#REF!)),OR(YEAR(N977=#REF!),YEAR(N977=#REF!),YEAR(N977=#REF!)),OR(AND(A977="20. Выдача займов по договору № 1 (в кэш-пул ПАО «Газпром»)",H977="КЭШ-ПУЛ"),AND(A977&lt;&gt;"20. Выдача займов по договору № 1 (в кэш-пул ПАО «Газпром»)",H977&lt;&gt;"КЭШ-ПУЛ")))</f>
        <v>#REF!</v>
      </c>
    </row>
    <row r="978" spans="1:30" ht="15" customHeight="1" x14ac:dyDescent="0.2">
      <c r="A978" s="8" t="s">
        <v>15</v>
      </c>
      <c r="B978" s="8"/>
      <c r="C978" s="2" t="s">
        <v>28</v>
      </c>
      <c r="D978" s="6" t="s">
        <v>0</v>
      </c>
      <c r="E978" s="7" t="s">
        <v>2</v>
      </c>
      <c r="F978" s="8"/>
      <c r="G978" s="8"/>
      <c r="H978" s="8"/>
      <c r="I978" s="8"/>
      <c r="J978" s="8"/>
      <c r="K978" s="8"/>
      <c r="L978" s="8" t="s">
        <v>27</v>
      </c>
      <c r="M978" s="9">
        <v>44256</v>
      </c>
      <c r="N978" s="9">
        <v>44256</v>
      </c>
      <c r="O978" s="20"/>
      <c r="P978" s="20">
        <v>1608952.14</v>
      </c>
      <c r="Q978" s="12"/>
      <c r="R978" s="12"/>
      <c r="S978" s="12"/>
      <c r="T978" s="12"/>
      <c r="U978" s="12"/>
      <c r="X978" s="22" t="e">
        <f>IF(B978="",VLOOKUP(A978,#REF!,2,FALSE),B978)</f>
        <v>#REF!</v>
      </c>
      <c r="Y978" s="22">
        <f t="shared" si="80"/>
        <v>3</v>
      </c>
      <c r="Z978" s="22">
        <f t="shared" si="81"/>
        <v>3</v>
      </c>
      <c r="AA978" s="22">
        <f t="shared" si="82"/>
        <v>2021</v>
      </c>
      <c r="AB978" s="22">
        <f t="shared" si="83"/>
        <v>2021</v>
      </c>
      <c r="AC978" s="22">
        <f t="shared" si="84"/>
        <v>2021</v>
      </c>
      <c r="AD978" s="25" t="e">
        <f>AND(ROUND(O978,2)=O978,ROUND(P978,2)=P978,OR(AND(O978&lt;&gt;0,L978="п"),AND(P978&lt;&gt;0,L978="ф")),ЕФОРМУЛА(X978),ЕФОРМУЛА(Y978),ЕФОРМУЛА(Z978),ЕФОРМУЛА(AA978),ЕФОРМУЛА(AB978),ЕФОРМУЛА(AC978),NOT(ЕФОРМУЛА(O978)),NOT(ЕФОРМУЛА(P978)),M978&lt;&gt;0,N978&lt;&gt;0,OR(YEAR(M978=#REF!),YEAR(M978=#REF!),YEAR(M978=#REF!)),OR(YEAR(N978=#REF!),YEAR(N978=#REF!),YEAR(N978=#REF!)),OR(AND(A978="20. Выдача займов по договору № 1 (в кэш-пул ПАО «Газпром»)",H978="КЭШ-ПУЛ"),AND(A978&lt;&gt;"20. Выдача займов по договору № 1 (в кэш-пул ПАО «Газпром»)",H978&lt;&gt;"КЭШ-ПУЛ")))</f>
        <v>#REF!</v>
      </c>
    </row>
    <row r="979" spans="1:30" ht="15" customHeight="1" x14ac:dyDescent="0.2">
      <c r="A979" s="8" t="s">
        <v>16</v>
      </c>
      <c r="B979" s="8"/>
      <c r="C979" s="2" t="s">
        <v>28</v>
      </c>
      <c r="D979" s="6" t="s">
        <v>0</v>
      </c>
      <c r="E979" s="7" t="s">
        <v>2</v>
      </c>
      <c r="F979" s="8"/>
      <c r="G979" s="8"/>
      <c r="H979" s="8"/>
      <c r="I979" s="8"/>
      <c r="J979" s="8"/>
      <c r="K979" s="8"/>
      <c r="L979" s="8" t="s">
        <v>27</v>
      </c>
      <c r="M979" s="9">
        <v>44256</v>
      </c>
      <c r="N979" s="9">
        <v>44256</v>
      </c>
      <c r="O979" s="19"/>
      <c r="P979" s="20">
        <v>321259331.61000001</v>
      </c>
      <c r="Q979" s="12"/>
      <c r="R979" s="12"/>
      <c r="S979" s="12"/>
      <c r="T979" s="12"/>
      <c r="U979" s="12"/>
      <c r="X979" s="22" t="e">
        <f>IF(B979="",VLOOKUP(A979,#REF!,2,FALSE),B979)</f>
        <v>#REF!</v>
      </c>
      <c r="Y979" s="22">
        <f t="shared" si="80"/>
        <v>3</v>
      </c>
      <c r="Z979" s="22">
        <f t="shared" si="81"/>
        <v>3</v>
      </c>
      <c r="AA979" s="22">
        <f t="shared" si="82"/>
        <v>2021</v>
      </c>
      <c r="AB979" s="22">
        <f t="shared" si="83"/>
        <v>2021</v>
      </c>
      <c r="AC979" s="22">
        <f t="shared" si="84"/>
        <v>2021</v>
      </c>
      <c r="AD979" s="25" t="e">
        <f>AND(ROUND(O979,2)=O979,ROUND(P979,2)=P979,OR(AND(O979&lt;&gt;0,L979="п"),AND(P979&lt;&gt;0,L979="ф")),ЕФОРМУЛА(X979),ЕФОРМУЛА(Y979),ЕФОРМУЛА(Z979),ЕФОРМУЛА(AA979),ЕФОРМУЛА(AB979),ЕФОРМУЛА(AC979),NOT(ЕФОРМУЛА(O979)),NOT(ЕФОРМУЛА(P979)),M979&lt;&gt;0,N979&lt;&gt;0,OR(YEAR(M979=#REF!),YEAR(M979=#REF!),YEAR(M979=#REF!)),OR(YEAR(N979=#REF!),YEAR(N979=#REF!),YEAR(N979=#REF!)),OR(AND(A979="20. Выдача займов по договору № 1 (в кэш-пул ПАО «Газпром»)",H979="КЭШ-ПУЛ"),AND(A979&lt;&gt;"20. Выдача займов по договору № 1 (в кэш-пул ПАО «Газпром»)",H979&lt;&gt;"КЭШ-ПУЛ")))</f>
        <v>#REF!</v>
      </c>
    </row>
    <row r="980" spans="1:30" ht="15" customHeight="1" x14ac:dyDescent="0.2">
      <c r="A980" s="8" t="s">
        <v>142</v>
      </c>
      <c r="B980" s="8"/>
      <c r="C980" s="2" t="s">
        <v>28</v>
      </c>
      <c r="D980" s="6" t="s">
        <v>0</v>
      </c>
      <c r="E980" s="7" t="s">
        <v>2</v>
      </c>
      <c r="F980" s="8"/>
      <c r="G980" s="8"/>
      <c r="H980" s="8"/>
      <c r="I980" s="8"/>
      <c r="J980" s="8"/>
      <c r="K980" s="8"/>
      <c r="L980" s="8" t="s">
        <v>27</v>
      </c>
      <c r="M980" s="9">
        <v>44256</v>
      </c>
      <c r="N980" s="9">
        <v>44256</v>
      </c>
      <c r="O980" s="19"/>
      <c r="P980" s="20">
        <v>3021480</v>
      </c>
      <c r="X980" s="22" t="e">
        <f>IF(B980="",VLOOKUP(A980,#REF!,2,FALSE),B980)</f>
        <v>#REF!</v>
      </c>
      <c r="Y980" s="22">
        <f t="shared" si="80"/>
        <v>3</v>
      </c>
      <c r="Z980" s="22">
        <f t="shared" si="81"/>
        <v>3</v>
      </c>
      <c r="AA980" s="22">
        <f t="shared" si="82"/>
        <v>2021</v>
      </c>
      <c r="AB980" s="22">
        <f t="shared" si="83"/>
        <v>2021</v>
      </c>
      <c r="AC980" s="22">
        <f t="shared" si="84"/>
        <v>2021</v>
      </c>
      <c r="AD980" s="25" t="e">
        <f>AND(ROUND(O980,2)=O980,ROUND(P980,2)=P980,OR(AND(O980&lt;&gt;0,L980="п"),AND(P980&lt;&gt;0,L980="ф")),ЕФОРМУЛА(X980),ЕФОРМУЛА(Y980),ЕФОРМУЛА(Z980),ЕФОРМУЛА(AA980),ЕФОРМУЛА(AB980),ЕФОРМУЛА(AC980),NOT(ЕФОРМУЛА(O980)),NOT(ЕФОРМУЛА(P980)),M980&lt;&gt;0,N980&lt;&gt;0,OR(YEAR(M980=#REF!),YEAR(M980=#REF!),YEAR(M980=#REF!)),OR(YEAR(N980=#REF!),YEAR(N980=#REF!),YEAR(N980=#REF!)),OR(AND(A980="20. Выдача займов по договору № 1 (в кэш-пул ПАО «Газпром»)",H980="КЭШ-ПУЛ"),AND(A980&lt;&gt;"20. Выдача займов по договору № 1 (в кэш-пул ПАО «Газпром»)",H980&lt;&gt;"КЭШ-ПУЛ")))</f>
        <v>#REF!</v>
      </c>
    </row>
    <row r="981" spans="1:30" ht="15" customHeight="1" x14ac:dyDescent="0.2">
      <c r="A981" s="8" t="s">
        <v>42</v>
      </c>
      <c r="B981" s="8"/>
      <c r="C981" s="2" t="s">
        <v>28</v>
      </c>
      <c r="D981" s="6" t="s">
        <v>0</v>
      </c>
      <c r="E981" s="7" t="s">
        <v>2</v>
      </c>
      <c r="F981" s="8"/>
      <c r="G981" s="8"/>
      <c r="H981" s="8"/>
      <c r="I981" s="8"/>
      <c r="J981" s="8"/>
      <c r="K981" s="8"/>
      <c r="L981" s="8" t="s">
        <v>27</v>
      </c>
      <c r="M981" s="9">
        <v>44256</v>
      </c>
      <c r="N981" s="9">
        <v>44256</v>
      </c>
      <c r="O981" s="19"/>
      <c r="P981" s="20">
        <v>7033874.7599999998</v>
      </c>
      <c r="X981" s="22" t="e">
        <f>IF(B981="",VLOOKUP(A981,#REF!,2,FALSE),B981)</f>
        <v>#REF!</v>
      </c>
      <c r="Y981" s="22">
        <f t="shared" si="80"/>
        <v>3</v>
      </c>
      <c r="Z981" s="22">
        <f t="shared" si="81"/>
        <v>3</v>
      </c>
      <c r="AA981" s="22">
        <f t="shared" si="82"/>
        <v>2021</v>
      </c>
      <c r="AB981" s="22">
        <f t="shared" si="83"/>
        <v>2021</v>
      </c>
      <c r="AC981" s="22">
        <f t="shared" si="84"/>
        <v>2021</v>
      </c>
      <c r="AD981" s="25" t="e">
        <f>AND(ROUND(O981,2)=O981,ROUND(P981,2)=P981,OR(AND(O981&lt;&gt;0,L981="п"),AND(P981&lt;&gt;0,L981="ф")),ЕФОРМУЛА(X981),ЕФОРМУЛА(Y981),ЕФОРМУЛА(Z981),ЕФОРМУЛА(AA981),ЕФОРМУЛА(AB981),ЕФОРМУЛА(AC981),NOT(ЕФОРМУЛА(O981)),NOT(ЕФОРМУЛА(P981)),M981&lt;&gt;0,N981&lt;&gt;0,OR(YEAR(M981=#REF!),YEAR(M981=#REF!),YEAR(M981=#REF!)),OR(YEAR(N981=#REF!),YEAR(N981=#REF!),YEAR(N981=#REF!)),OR(AND(A981="20. Выдача займов по договору № 1 (в кэш-пул ПАО «Газпром»)",H981="КЭШ-ПУЛ"),AND(A981&lt;&gt;"20. Выдача займов по договору № 1 (в кэш-пул ПАО «Газпром»)",H981&lt;&gt;"КЭШ-ПУЛ")))</f>
        <v>#REF!</v>
      </c>
    </row>
    <row r="982" spans="1:30" ht="12.75" customHeight="1" x14ac:dyDescent="0.2">
      <c r="A982" s="8" t="s">
        <v>41</v>
      </c>
      <c r="B982" s="8"/>
      <c r="C982" s="2" t="s">
        <v>28</v>
      </c>
      <c r="D982" s="6" t="s">
        <v>0</v>
      </c>
      <c r="E982" s="7" t="s">
        <v>2</v>
      </c>
      <c r="F982" s="8"/>
      <c r="G982" s="8"/>
      <c r="H982" s="8"/>
      <c r="I982" s="8"/>
      <c r="J982" s="8"/>
      <c r="K982" s="8"/>
      <c r="L982" s="8" t="s">
        <v>27</v>
      </c>
      <c r="M982" s="9">
        <v>44256</v>
      </c>
      <c r="N982" s="9">
        <v>44256</v>
      </c>
      <c r="O982" s="19"/>
      <c r="P982" s="20">
        <v>24072699.609999999</v>
      </c>
      <c r="X982" s="22" t="e">
        <f>IF(B982="",VLOOKUP(A982,#REF!,2,FALSE),B982)</f>
        <v>#REF!</v>
      </c>
      <c r="Y982" s="22">
        <f t="shared" si="80"/>
        <v>3</v>
      </c>
      <c r="Z982" s="22">
        <f t="shared" si="81"/>
        <v>3</v>
      </c>
      <c r="AA982" s="22">
        <f t="shared" si="82"/>
        <v>2021</v>
      </c>
      <c r="AB982" s="22">
        <f t="shared" si="83"/>
        <v>2021</v>
      </c>
      <c r="AC982" s="22">
        <f t="shared" si="84"/>
        <v>2021</v>
      </c>
      <c r="AD982" s="25" t="e">
        <f>AND(ROUND(O982,2)=O982,ROUND(P982,2)=P982,OR(AND(O982&lt;&gt;0,L982="п"),AND(P982&lt;&gt;0,L982="ф")),ЕФОРМУЛА(X982),ЕФОРМУЛА(Y982),ЕФОРМУЛА(Z982),ЕФОРМУЛА(AA982),ЕФОРМУЛА(AB982),ЕФОРМУЛА(AC982),NOT(ЕФОРМУЛА(O982)),NOT(ЕФОРМУЛА(P982)),M982&lt;&gt;0,N982&lt;&gt;0,OR(YEAR(M982=#REF!),YEAR(M982=#REF!),YEAR(M982=#REF!)),OR(YEAR(N982=#REF!),YEAR(N982=#REF!),YEAR(N982=#REF!)),OR(AND(A982="20. Выдача займов по договору № 1 (в кэш-пул ПАО «Газпром»)",H982="КЭШ-ПУЛ"),AND(A982&lt;&gt;"20. Выдача займов по договору № 1 (в кэш-пул ПАО «Газпром»)",H982&lt;&gt;"КЭШ-ПУЛ")))</f>
        <v>#REF!</v>
      </c>
    </row>
    <row r="983" spans="1:30" ht="15.75" customHeight="1" x14ac:dyDescent="0.2">
      <c r="A983" s="8" t="s">
        <v>44</v>
      </c>
      <c r="B983" s="8"/>
      <c r="C983" s="2" t="s">
        <v>28</v>
      </c>
      <c r="D983" s="6" t="s">
        <v>0</v>
      </c>
      <c r="E983" s="7" t="s">
        <v>2</v>
      </c>
      <c r="F983" s="8"/>
      <c r="G983" s="8"/>
      <c r="H983" s="8"/>
      <c r="I983" s="8"/>
      <c r="J983" s="8"/>
      <c r="K983" s="8"/>
      <c r="L983" s="8" t="s">
        <v>27</v>
      </c>
      <c r="M983" s="9">
        <v>44256</v>
      </c>
      <c r="N983" s="9">
        <v>44256</v>
      </c>
      <c r="O983" s="19"/>
      <c r="P983" s="20">
        <v>54933.77</v>
      </c>
      <c r="Q983" s="12"/>
      <c r="R983" s="12"/>
      <c r="S983" s="12"/>
      <c r="T983" s="12"/>
      <c r="U983" s="12"/>
      <c r="X983" s="22" t="e">
        <f>IF(B983="",VLOOKUP(A983,#REF!,2,FALSE),B983)</f>
        <v>#REF!</v>
      </c>
      <c r="Y983" s="22">
        <f t="shared" si="80"/>
        <v>3</v>
      </c>
      <c r="Z983" s="22">
        <f t="shared" si="81"/>
        <v>3</v>
      </c>
      <c r="AA983" s="22">
        <f t="shared" si="82"/>
        <v>2021</v>
      </c>
      <c r="AB983" s="22">
        <f t="shared" si="83"/>
        <v>2021</v>
      </c>
      <c r="AC983" s="22">
        <f t="shared" si="84"/>
        <v>2021</v>
      </c>
      <c r="AD983" s="25" t="e">
        <f>AND(ROUND(O983,2)=O983,ROUND(P983,2)=P983,OR(AND(O983&lt;&gt;0,L983="п"),AND(P983&lt;&gt;0,L983="ф")),ЕФОРМУЛА(X983),ЕФОРМУЛА(Y983),ЕФОРМУЛА(Z983),ЕФОРМУЛА(AA983),ЕФОРМУЛА(AB983),ЕФОРМУЛА(AC983),NOT(ЕФОРМУЛА(O983)),NOT(ЕФОРМУЛА(P983)),M983&lt;&gt;0,N983&lt;&gt;0,OR(YEAR(M983=#REF!),YEAR(M983=#REF!),YEAR(M983=#REF!)),OR(YEAR(N983=#REF!),YEAR(N983=#REF!),YEAR(N983=#REF!)),OR(AND(A983="20. Выдача займов по договору № 1 (в кэш-пул ПАО «Газпром»)",H983="КЭШ-ПУЛ"),AND(A983&lt;&gt;"20. Выдача займов по договору № 1 (в кэш-пул ПАО «Газпром»)",H983&lt;&gt;"КЭШ-ПУЛ")))</f>
        <v>#REF!</v>
      </c>
    </row>
    <row r="984" spans="1:30" ht="15" customHeight="1" x14ac:dyDescent="0.2">
      <c r="A984" s="8" t="s">
        <v>8</v>
      </c>
      <c r="B984" s="8"/>
      <c r="C984" s="2" t="s">
        <v>28</v>
      </c>
      <c r="D984" s="6" t="s">
        <v>0</v>
      </c>
      <c r="E984" s="7" t="s">
        <v>2</v>
      </c>
      <c r="F984" s="8"/>
      <c r="G984" s="8"/>
      <c r="H984" s="8"/>
      <c r="I984" s="8"/>
      <c r="J984" s="8"/>
      <c r="K984" s="8"/>
      <c r="L984" s="8" t="s">
        <v>27</v>
      </c>
      <c r="M984" s="9">
        <v>44256</v>
      </c>
      <c r="N984" s="9">
        <v>44256</v>
      </c>
      <c r="O984" s="19"/>
      <c r="P984" s="20">
        <v>1374474.19</v>
      </c>
      <c r="Q984" s="12"/>
      <c r="R984" s="12"/>
      <c r="S984" s="12"/>
      <c r="T984" s="12"/>
      <c r="U984" s="12"/>
      <c r="X984" s="22" t="e">
        <f>IF(B984="",VLOOKUP(A984,#REF!,2,FALSE),B984)</f>
        <v>#REF!</v>
      </c>
      <c r="Y984" s="22">
        <f t="shared" si="80"/>
        <v>3</v>
      </c>
      <c r="Z984" s="22">
        <f t="shared" si="81"/>
        <v>3</v>
      </c>
      <c r="AA984" s="22">
        <f t="shared" si="82"/>
        <v>2021</v>
      </c>
      <c r="AB984" s="22">
        <f t="shared" si="83"/>
        <v>2021</v>
      </c>
      <c r="AC984" s="22">
        <f t="shared" si="84"/>
        <v>2021</v>
      </c>
      <c r="AD984" s="25" t="e">
        <f>AND(ROUND(O984,2)=O984,ROUND(P984,2)=P984,OR(AND(O984&lt;&gt;0,L984="п"),AND(P984&lt;&gt;0,L984="ф")),ЕФОРМУЛА(X984),ЕФОРМУЛА(Y984),ЕФОРМУЛА(Z984),ЕФОРМУЛА(AA984),ЕФОРМУЛА(AB984),ЕФОРМУЛА(AC984),NOT(ЕФОРМУЛА(O984)),NOT(ЕФОРМУЛА(P984)),M984&lt;&gt;0,N984&lt;&gt;0,OR(YEAR(M984=#REF!),YEAR(M984=#REF!),YEAR(M984=#REF!)),OR(YEAR(N984=#REF!),YEAR(N984=#REF!),YEAR(N984=#REF!)),OR(AND(A984="20. Выдача займов по договору № 1 (в кэш-пул ПАО «Газпром»)",H984="КЭШ-ПУЛ"),AND(A984&lt;&gt;"20. Выдача займов по договору № 1 (в кэш-пул ПАО «Газпром»)",H984&lt;&gt;"КЭШ-ПУЛ")))</f>
        <v>#REF!</v>
      </c>
    </row>
    <row r="985" spans="1:30" ht="15" customHeight="1" x14ac:dyDescent="0.2">
      <c r="A985" s="8" t="s">
        <v>96</v>
      </c>
      <c r="B985" s="8"/>
      <c r="C985" s="2" t="s">
        <v>28</v>
      </c>
      <c r="D985" s="6" t="s">
        <v>0</v>
      </c>
      <c r="E985" s="7" t="s">
        <v>2</v>
      </c>
      <c r="F985" s="8"/>
      <c r="G985" s="8"/>
      <c r="H985" s="8"/>
      <c r="I985" s="8"/>
      <c r="J985" s="8"/>
      <c r="K985" s="8"/>
      <c r="L985" s="8" t="s">
        <v>27</v>
      </c>
      <c r="M985" s="9">
        <v>44256</v>
      </c>
      <c r="N985" s="9">
        <v>44256</v>
      </c>
      <c r="O985" s="19"/>
      <c r="P985" s="20">
        <v>116051981.47</v>
      </c>
      <c r="Q985" s="12"/>
      <c r="R985" s="12"/>
      <c r="S985" s="12"/>
      <c r="T985" s="12"/>
      <c r="U985" s="12"/>
      <c r="X985" s="22" t="e">
        <f>IF(B985="",VLOOKUP(A985,#REF!,2,FALSE),B985)</f>
        <v>#REF!</v>
      </c>
      <c r="Y985" s="22">
        <f t="shared" si="80"/>
        <v>3</v>
      </c>
      <c r="Z985" s="22">
        <f t="shared" si="81"/>
        <v>3</v>
      </c>
      <c r="AA985" s="22">
        <f t="shared" si="82"/>
        <v>2021</v>
      </c>
      <c r="AB985" s="22">
        <f t="shared" si="83"/>
        <v>2021</v>
      </c>
      <c r="AC985" s="22">
        <f t="shared" si="84"/>
        <v>2021</v>
      </c>
      <c r="AD985" s="25" t="e">
        <f>AND(ROUND(O985,2)=O985,ROUND(P985,2)=P985,OR(AND(O985&lt;&gt;0,L985="п"),AND(P985&lt;&gt;0,L985="ф")),ЕФОРМУЛА(X985),ЕФОРМУЛА(Y985),ЕФОРМУЛА(Z985),ЕФОРМУЛА(AA985),ЕФОРМУЛА(AB985),ЕФОРМУЛА(AC985),NOT(ЕФОРМУЛА(O985)),NOT(ЕФОРМУЛА(P985)),M985&lt;&gt;0,N985&lt;&gt;0,OR(YEAR(M985=#REF!),YEAR(M985=#REF!),YEAR(M985=#REF!)),OR(YEAR(N985=#REF!),YEAR(N985=#REF!),YEAR(N985=#REF!)),OR(AND(A985="20. Выдача займов по договору № 1 (в кэш-пул ПАО «Газпром»)",H985="КЭШ-ПУЛ"),AND(A985&lt;&gt;"20. Выдача займов по договору № 1 (в кэш-пул ПАО «Газпром»)",H985&lt;&gt;"КЭШ-ПУЛ")))</f>
        <v>#REF!</v>
      </c>
    </row>
    <row r="986" spans="1:30" ht="17.25" customHeight="1" x14ac:dyDescent="0.2">
      <c r="A986" s="8" t="s">
        <v>47</v>
      </c>
      <c r="B986" s="8"/>
      <c r="C986" s="2" t="s">
        <v>28</v>
      </c>
      <c r="D986" s="6" t="s">
        <v>0</v>
      </c>
      <c r="E986" s="7" t="s">
        <v>2</v>
      </c>
      <c r="F986" s="8"/>
      <c r="G986" s="8"/>
      <c r="H986" s="8"/>
      <c r="I986" s="8"/>
      <c r="J986" s="8"/>
      <c r="K986" s="8"/>
      <c r="L986" s="8" t="s">
        <v>27</v>
      </c>
      <c r="M986" s="9">
        <v>44256</v>
      </c>
      <c r="N986" s="9">
        <v>44256</v>
      </c>
      <c r="O986" s="19"/>
      <c r="P986" s="20">
        <v>20216428.32</v>
      </c>
      <c r="Q986" s="12"/>
      <c r="R986" s="12"/>
      <c r="S986" s="12"/>
      <c r="T986" s="12"/>
      <c r="U986" s="12"/>
      <c r="X986" s="22" t="e">
        <f>IF(B986="",VLOOKUP(A986,#REF!,2,FALSE),B986)</f>
        <v>#REF!</v>
      </c>
      <c r="Y986" s="22">
        <f t="shared" si="80"/>
        <v>3</v>
      </c>
      <c r="Z986" s="22">
        <f t="shared" si="81"/>
        <v>3</v>
      </c>
      <c r="AA986" s="22">
        <f t="shared" si="82"/>
        <v>2021</v>
      </c>
      <c r="AB986" s="22">
        <f t="shared" si="83"/>
        <v>2021</v>
      </c>
      <c r="AC986" s="22">
        <f t="shared" si="84"/>
        <v>2021</v>
      </c>
      <c r="AD986" s="25" t="e">
        <f>AND(ROUND(O986,2)=O986,ROUND(P986,2)=P986,OR(AND(O986&lt;&gt;0,L986="п"),AND(P986&lt;&gt;0,L986="ф")),ЕФОРМУЛА(X986),ЕФОРМУЛА(Y986),ЕФОРМУЛА(Z986),ЕФОРМУЛА(AA986),ЕФОРМУЛА(AB986),ЕФОРМУЛА(AC986),NOT(ЕФОРМУЛА(O986)),NOT(ЕФОРМУЛА(P986)),M986&lt;&gt;0,N986&lt;&gt;0,OR(YEAR(M986=#REF!),YEAR(M986=#REF!),YEAR(M986=#REF!)),OR(YEAR(N986=#REF!),YEAR(N986=#REF!),YEAR(N986=#REF!)),OR(AND(A986="20. Выдача займов по договору № 1 (в кэш-пул ПАО «Газпром»)",H986="КЭШ-ПУЛ"),AND(A986&lt;&gt;"20. Выдача займов по договору № 1 (в кэш-пул ПАО «Газпром»)",H986&lt;&gt;"КЭШ-ПУЛ")))</f>
        <v>#REF!</v>
      </c>
    </row>
    <row r="987" spans="1:30" ht="15" customHeight="1" x14ac:dyDescent="0.2">
      <c r="A987" s="8" t="s">
        <v>48</v>
      </c>
      <c r="B987" s="8"/>
      <c r="C987" s="2" t="s">
        <v>28</v>
      </c>
      <c r="D987" s="6" t="s">
        <v>0</v>
      </c>
      <c r="E987" s="7" t="s">
        <v>2</v>
      </c>
      <c r="F987" s="8"/>
      <c r="G987" s="8"/>
      <c r="H987" s="8"/>
      <c r="I987" s="8"/>
      <c r="J987" s="8"/>
      <c r="K987" s="8"/>
      <c r="L987" s="8" t="s">
        <v>27</v>
      </c>
      <c r="M987" s="9">
        <v>44256</v>
      </c>
      <c r="N987" s="9">
        <v>44256</v>
      </c>
      <c r="O987" s="19"/>
      <c r="P987" s="20">
        <v>1846047.24</v>
      </c>
      <c r="Q987" s="12"/>
      <c r="R987" s="12"/>
      <c r="S987" s="12"/>
      <c r="T987" s="12"/>
      <c r="U987" s="12"/>
      <c r="X987" s="22" t="e">
        <f>IF(B987="",VLOOKUP(A987,#REF!,2,FALSE),B987)</f>
        <v>#REF!</v>
      </c>
      <c r="Y987" s="22">
        <f t="shared" si="80"/>
        <v>3</v>
      </c>
      <c r="Z987" s="22">
        <f t="shared" si="81"/>
        <v>3</v>
      </c>
      <c r="AA987" s="22">
        <f t="shared" si="82"/>
        <v>2021</v>
      </c>
      <c r="AB987" s="22">
        <f t="shared" si="83"/>
        <v>2021</v>
      </c>
      <c r="AC987" s="22">
        <f t="shared" si="84"/>
        <v>2021</v>
      </c>
      <c r="AD987" s="25" t="e">
        <f>AND(ROUND(O987,2)=O987,ROUND(P987,2)=P987,OR(AND(O987&lt;&gt;0,L987="п"),AND(P987&lt;&gt;0,L987="ф")),ЕФОРМУЛА(X987),ЕФОРМУЛА(Y987),ЕФОРМУЛА(Z987),ЕФОРМУЛА(AA987),ЕФОРМУЛА(AB987),ЕФОРМУЛА(AC987),NOT(ЕФОРМУЛА(O987)),NOT(ЕФОРМУЛА(P987)),M987&lt;&gt;0,N987&lt;&gt;0,OR(YEAR(M987=#REF!),YEAR(M987=#REF!),YEAR(M987=#REF!)),OR(YEAR(N987=#REF!),YEAR(N987=#REF!),YEAR(N987=#REF!)),OR(AND(A987="20. Выдача займов по договору № 1 (в кэш-пул ПАО «Газпром»)",H987="КЭШ-ПУЛ"),AND(A987&lt;&gt;"20. Выдача займов по договору № 1 (в кэш-пул ПАО «Газпром»)",H987&lt;&gt;"КЭШ-ПУЛ")))</f>
        <v>#REF!</v>
      </c>
    </row>
    <row r="988" spans="1:30" ht="15" customHeight="1" x14ac:dyDescent="0.2">
      <c r="A988" s="8" t="s">
        <v>49</v>
      </c>
      <c r="B988" s="8"/>
      <c r="C988" s="2" t="s">
        <v>28</v>
      </c>
      <c r="D988" s="6" t="s">
        <v>0</v>
      </c>
      <c r="E988" s="7" t="s">
        <v>2</v>
      </c>
      <c r="F988" s="8"/>
      <c r="G988" s="8"/>
      <c r="H988" s="8"/>
      <c r="I988" s="8"/>
      <c r="J988" s="8"/>
      <c r="K988" s="8"/>
      <c r="L988" s="8" t="s">
        <v>27</v>
      </c>
      <c r="M988" s="9">
        <v>44256</v>
      </c>
      <c r="N988" s="9">
        <v>44256</v>
      </c>
      <c r="O988" s="19"/>
      <c r="P988" s="20">
        <v>5360</v>
      </c>
      <c r="Q988" s="12"/>
      <c r="R988" s="12"/>
      <c r="S988" s="12"/>
      <c r="T988" s="12"/>
      <c r="U988" s="12"/>
      <c r="X988" s="22" t="e">
        <f>IF(B988="",VLOOKUP(A988,#REF!,2,FALSE),B988)</f>
        <v>#REF!</v>
      </c>
      <c r="Y988" s="22">
        <f t="shared" si="80"/>
        <v>3</v>
      </c>
      <c r="Z988" s="22">
        <f t="shared" si="81"/>
        <v>3</v>
      </c>
      <c r="AA988" s="22">
        <f t="shared" si="82"/>
        <v>2021</v>
      </c>
      <c r="AB988" s="22">
        <f t="shared" si="83"/>
        <v>2021</v>
      </c>
      <c r="AC988" s="22">
        <f t="shared" si="84"/>
        <v>2021</v>
      </c>
      <c r="AD988" s="25" t="e">
        <f>AND(ROUND(O988,2)=O988,ROUND(P988,2)=P988,OR(AND(O988&lt;&gt;0,L988="п"),AND(P988&lt;&gt;0,L988="ф")),ЕФОРМУЛА(X988),ЕФОРМУЛА(Y988),ЕФОРМУЛА(Z988),ЕФОРМУЛА(AA988),ЕФОРМУЛА(AB988),ЕФОРМУЛА(AC988),NOT(ЕФОРМУЛА(O988)),NOT(ЕФОРМУЛА(P988)),M988&lt;&gt;0,N988&lt;&gt;0,OR(YEAR(M988=#REF!),YEAR(M988=#REF!),YEAR(M988=#REF!)),OR(YEAR(N988=#REF!),YEAR(N988=#REF!),YEAR(N988=#REF!)),OR(AND(A988="20. Выдача займов по договору № 1 (в кэш-пул ПАО «Газпром»)",H988="КЭШ-ПУЛ"),AND(A988&lt;&gt;"20. Выдача займов по договору № 1 (в кэш-пул ПАО «Газпром»)",H988&lt;&gt;"КЭШ-ПУЛ")))</f>
        <v>#REF!</v>
      </c>
    </row>
    <row r="989" spans="1:30" ht="25.5" customHeight="1" x14ac:dyDescent="0.2">
      <c r="A989" s="8" t="s">
        <v>51</v>
      </c>
      <c r="B989" s="8"/>
      <c r="C989" s="2" t="s">
        <v>28</v>
      </c>
      <c r="D989" s="6" t="s">
        <v>0</v>
      </c>
      <c r="E989" s="7" t="s">
        <v>2</v>
      </c>
      <c r="F989" s="8"/>
      <c r="G989" s="8"/>
      <c r="H989" s="8"/>
      <c r="I989" s="8"/>
      <c r="J989" s="8"/>
      <c r="K989" s="8"/>
      <c r="L989" s="8" t="s">
        <v>27</v>
      </c>
      <c r="M989" s="9">
        <v>44256</v>
      </c>
      <c r="N989" s="9">
        <v>44256</v>
      </c>
      <c r="O989" s="19"/>
      <c r="P989" s="20">
        <v>699400</v>
      </c>
      <c r="Q989" s="12"/>
      <c r="R989" s="12"/>
      <c r="S989" s="12"/>
      <c r="T989" s="12"/>
      <c r="U989" s="12"/>
      <c r="X989" s="22" t="e">
        <f>IF(B989="",VLOOKUP(A989,#REF!,2,FALSE),B989)</f>
        <v>#REF!</v>
      </c>
      <c r="Y989" s="22">
        <f t="shared" si="80"/>
        <v>3</v>
      </c>
      <c r="Z989" s="22">
        <f t="shared" si="81"/>
        <v>3</v>
      </c>
      <c r="AA989" s="22">
        <f t="shared" si="82"/>
        <v>2021</v>
      </c>
      <c r="AB989" s="22">
        <f t="shared" si="83"/>
        <v>2021</v>
      </c>
      <c r="AC989" s="22">
        <f t="shared" si="84"/>
        <v>2021</v>
      </c>
      <c r="AD989" s="25" t="e">
        <f>AND(ROUND(O989,2)=O989,ROUND(P989,2)=P989,OR(AND(O989&lt;&gt;0,L989="п"),AND(P989&lt;&gt;0,L989="ф")),ЕФОРМУЛА(X989),ЕФОРМУЛА(Y989),ЕФОРМУЛА(Z989),ЕФОРМУЛА(AA989),ЕФОРМУЛА(AB989),ЕФОРМУЛА(AC989),NOT(ЕФОРМУЛА(O989)),NOT(ЕФОРМУЛА(P989)),M989&lt;&gt;0,N989&lt;&gt;0,OR(YEAR(M989=#REF!),YEAR(M989=#REF!),YEAR(M989=#REF!)),OR(YEAR(N989=#REF!),YEAR(N989=#REF!),YEAR(N989=#REF!)),OR(AND(A989="20. Выдача займов по договору № 1 (в кэш-пул ПАО «Газпром»)",H989="КЭШ-ПУЛ"),AND(A989&lt;&gt;"20. Выдача займов по договору № 1 (в кэш-пул ПАО «Газпром»)",H989&lt;&gt;"КЭШ-ПУЛ")))</f>
        <v>#REF!</v>
      </c>
    </row>
    <row r="990" spans="1:30" ht="15" customHeight="1" x14ac:dyDescent="0.2">
      <c r="A990" s="8" t="s">
        <v>52</v>
      </c>
      <c r="B990" s="8"/>
      <c r="C990" s="2" t="s">
        <v>28</v>
      </c>
      <c r="D990" s="6" t="s">
        <v>0</v>
      </c>
      <c r="E990" s="7" t="s">
        <v>2</v>
      </c>
      <c r="F990" s="8"/>
      <c r="G990" s="8"/>
      <c r="H990" s="8"/>
      <c r="I990" s="8"/>
      <c r="J990" s="8"/>
      <c r="K990" s="8"/>
      <c r="L990" s="8" t="s">
        <v>27</v>
      </c>
      <c r="M990" s="9">
        <v>44256</v>
      </c>
      <c r="N990" s="9">
        <v>44256</v>
      </c>
      <c r="O990" s="19"/>
      <c r="P990" s="20">
        <v>38994690.149999999</v>
      </c>
      <c r="Q990" s="12"/>
      <c r="R990" s="12"/>
      <c r="S990" s="12"/>
      <c r="T990" s="12"/>
      <c r="U990" s="12"/>
      <c r="X990" s="22" t="e">
        <f>IF(B990="",VLOOKUP(A990,#REF!,2,FALSE),B990)</f>
        <v>#REF!</v>
      </c>
      <c r="Y990" s="22">
        <f t="shared" si="80"/>
        <v>3</v>
      </c>
      <c r="Z990" s="22">
        <f t="shared" si="81"/>
        <v>3</v>
      </c>
      <c r="AA990" s="22">
        <f t="shared" si="82"/>
        <v>2021</v>
      </c>
      <c r="AB990" s="22">
        <f t="shared" si="83"/>
        <v>2021</v>
      </c>
      <c r="AC990" s="22">
        <f t="shared" si="84"/>
        <v>2021</v>
      </c>
      <c r="AD990" s="25" t="e">
        <f>AND(ROUND(O990,2)=O990,ROUND(P990,2)=P990,OR(AND(O990&lt;&gt;0,L990="п"),AND(P990&lt;&gt;0,L990="ф")),ЕФОРМУЛА(X990),ЕФОРМУЛА(Y990),ЕФОРМУЛА(Z990),ЕФОРМУЛА(AA990),ЕФОРМУЛА(AB990),ЕФОРМУЛА(AC990),NOT(ЕФОРМУЛА(O990)),NOT(ЕФОРМУЛА(P990)),M990&lt;&gt;0,N990&lt;&gt;0,OR(YEAR(M990=#REF!),YEAR(M990=#REF!),YEAR(M990=#REF!)),OR(YEAR(N990=#REF!),YEAR(N990=#REF!),YEAR(N990=#REF!)),OR(AND(A990="20. Выдача займов по договору № 1 (в кэш-пул ПАО «Газпром»)",H990="КЭШ-ПУЛ"),AND(A990&lt;&gt;"20. Выдача займов по договору № 1 (в кэш-пул ПАО «Газпром»)",H990&lt;&gt;"КЭШ-ПУЛ")))</f>
        <v>#REF!</v>
      </c>
    </row>
    <row r="991" spans="1:30" ht="15" customHeight="1" x14ac:dyDescent="0.2">
      <c r="A991" s="8" t="s">
        <v>11</v>
      </c>
      <c r="B991" s="8"/>
      <c r="C991" s="2" t="s">
        <v>28</v>
      </c>
      <c r="D991" s="6" t="s">
        <v>0</v>
      </c>
      <c r="E991" s="7" t="s">
        <v>2</v>
      </c>
      <c r="F991" s="8"/>
      <c r="G991" s="8"/>
      <c r="H991" s="8"/>
      <c r="I991" s="8"/>
      <c r="J991" s="8"/>
      <c r="K991" s="8"/>
      <c r="L991" s="8" t="s">
        <v>27</v>
      </c>
      <c r="M991" s="9">
        <v>44256</v>
      </c>
      <c r="N991" s="9">
        <v>44256</v>
      </c>
      <c r="O991" s="19"/>
      <c r="P991" s="20">
        <v>79421294.079999998</v>
      </c>
      <c r="Q991" s="12"/>
      <c r="R991" s="12"/>
      <c r="S991" s="12"/>
      <c r="T991" s="12"/>
      <c r="U991" s="12"/>
      <c r="X991" s="22" t="e">
        <f>IF(B991="",VLOOKUP(A991,#REF!,2,FALSE),B991)</f>
        <v>#REF!</v>
      </c>
      <c r="Y991" s="22">
        <f t="shared" si="80"/>
        <v>3</v>
      </c>
      <c r="Z991" s="22">
        <f t="shared" si="81"/>
        <v>3</v>
      </c>
      <c r="AA991" s="22">
        <f t="shared" si="82"/>
        <v>2021</v>
      </c>
      <c r="AB991" s="22">
        <f t="shared" si="83"/>
        <v>2021</v>
      </c>
      <c r="AC991" s="22">
        <f t="shared" si="84"/>
        <v>2021</v>
      </c>
      <c r="AD991" s="25" t="e">
        <f>AND(ROUND(O991,2)=O991,ROUND(P991,2)=P991,OR(AND(O991&lt;&gt;0,L991="п"),AND(P991&lt;&gt;0,L991="ф")),ЕФОРМУЛА(X991),ЕФОРМУЛА(Y991),ЕФОРМУЛА(Z991),ЕФОРМУЛА(AA991),ЕФОРМУЛА(AB991),ЕФОРМУЛА(AC991),NOT(ЕФОРМУЛА(O991)),NOT(ЕФОРМУЛА(P991)),M991&lt;&gt;0,N991&lt;&gt;0,OR(YEAR(M991=#REF!),YEAR(M991=#REF!),YEAR(M991=#REF!)),OR(YEAR(N991=#REF!),YEAR(N991=#REF!),YEAR(N991=#REF!)),OR(AND(A991="20. Выдача займов по договору № 1 (в кэш-пул ПАО «Газпром»)",H991="КЭШ-ПУЛ"),AND(A991&lt;&gt;"20. Выдача займов по договору № 1 (в кэш-пул ПАО «Газпром»)",H991&lt;&gt;"КЭШ-ПУЛ")))</f>
        <v>#REF!</v>
      </c>
    </row>
    <row r="992" spans="1:30" ht="15" customHeight="1" x14ac:dyDescent="0.2">
      <c r="A992" s="8" t="s">
        <v>55</v>
      </c>
      <c r="B992" s="8"/>
      <c r="C992" s="2" t="s">
        <v>28</v>
      </c>
      <c r="D992" s="6" t="s">
        <v>0</v>
      </c>
      <c r="E992" s="7" t="s">
        <v>2</v>
      </c>
      <c r="F992" s="8"/>
      <c r="G992" s="8"/>
      <c r="H992" s="8"/>
      <c r="I992" s="8"/>
      <c r="J992" s="8"/>
      <c r="K992" s="8"/>
      <c r="L992" s="8" t="s">
        <v>27</v>
      </c>
      <c r="M992" s="9">
        <v>44256</v>
      </c>
      <c r="N992" s="9">
        <v>44256</v>
      </c>
      <c r="O992" s="19"/>
      <c r="P992" s="20">
        <v>3727215.69</v>
      </c>
      <c r="Q992" s="12"/>
      <c r="R992" s="12"/>
      <c r="S992" s="12"/>
      <c r="T992" s="12"/>
      <c r="U992" s="12"/>
      <c r="X992" s="22" t="e">
        <f>IF(B992="",VLOOKUP(A992,#REF!,2,FALSE),B992)</f>
        <v>#REF!</v>
      </c>
      <c r="Y992" s="22">
        <f t="shared" si="80"/>
        <v>3</v>
      </c>
      <c r="Z992" s="22">
        <f t="shared" si="81"/>
        <v>3</v>
      </c>
      <c r="AA992" s="22">
        <f t="shared" si="82"/>
        <v>2021</v>
      </c>
      <c r="AB992" s="22">
        <f t="shared" si="83"/>
        <v>2021</v>
      </c>
      <c r="AC992" s="22">
        <f t="shared" si="84"/>
        <v>2021</v>
      </c>
      <c r="AD992" s="25" t="e">
        <f>AND(ROUND(O992,2)=O992,ROUND(P992,2)=P992,OR(AND(O992&lt;&gt;0,L992="п"),AND(P992&lt;&gt;0,L992="ф")),ЕФОРМУЛА(X992),ЕФОРМУЛА(Y992),ЕФОРМУЛА(Z992),ЕФОРМУЛА(AA992),ЕФОРМУЛА(AB992),ЕФОРМУЛА(AC992),NOT(ЕФОРМУЛА(O992)),NOT(ЕФОРМУЛА(P992)),M992&lt;&gt;0,N992&lt;&gt;0,OR(YEAR(M992=#REF!),YEAR(M992=#REF!),YEAR(M992=#REF!)),OR(YEAR(N992=#REF!),YEAR(N992=#REF!),YEAR(N992=#REF!)),OR(AND(A992="20. Выдача займов по договору № 1 (в кэш-пул ПАО «Газпром»)",H992="КЭШ-ПУЛ"),AND(A992&lt;&gt;"20. Выдача займов по договору № 1 (в кэш-пул ПАО «Газпром»)",H992&lt;&gt;"КЭШ-ПУЛ")))</f>
        <v>#REF!</v>
      </c>
    </row>
    <row r="993" spans="1:30" ht="15" customHeight="1" x14ac:dyDescent="0.2">
      <c r="A993" s="8" t="s">
        <v>8</v>
      </c>
      <c r="B993" s="8"/>
      <c r="C993" s="2" t="s">
        <v>19</v>
      </c>
      <c r="D993" s="6" t="s">
        <v>0</v>
      </c>
      <c r="E993" s="7" t="s">
        <v>2</v>
      </c>
      <c r="F993" s="8"/>
      <c r="G993" s="8"/>
      <c r="H993" s="8"/>
      <c r="I993" s="8" t="s">
        <v>25</v>
      </c>
      <c r="J993" s="8">
        <v>3</v>
      </c>
      <c r="K993" s="8" t="s">
        <v>69</v>
      </c>
      <c r="L993" s="8" t="s">
        <v>27</v>
      </c>
      <c r="M993" s="9">
        <v>44270</v>
      </c>
      <c r="N993" s="9">
        <v>44280</v>
      </c>
      <c r="O993" s="20"/>
      <c r="P993" s="20">
        <v>24000</v>
      </c>
      <c r="Q993" s="12"/>
      <c r="R993" s="12"/>
      <c r="S993" s="12"/>
      <c r="T993" s="12"/>
      <c r="U993" s="12"/>
      <c r="X993" s="22" t="e">
        <f>IF(B993="",VLOOKUP(A993,#REF!,2,FALSE),B993)</f>
        <v>#REF!</v>
      </c>
      <c r="Y993" s="22">
        <f t="shared" si="80"/>
        <v>3</v>
      </c>
      <c r="Z993" s="22">
        <f t="shared" si="81"/>
        <v>3</v>
      </c>
      <c r="AA993" s="22">
        <f t="shared" si="82"/>
        <v>2021</v>
      </c>
      <c r="AB993" s="22">
        <f t="shared" si="83"/>
        <v>2021</v>
      </c>
      <c r="AC993" s="22">
        <f t="shared" si="84"/>
        <v>2021</v>
      </c>
      <c r="AD993" s="25" t="e">
        <f>AND(ROUND(O993,2)=O993,ROUND(P993,2)=P993,OR(AND(O993&lt;&gt;0,L993="п"),AND(P993&lt;&gt;0,L993="ф")),ЕФОРМУЛА(X993),ЕФОРМУЛА(Y993),ЕФОРМУЛА(Z993),ЕФОРМУЛА(AA993),ЕФОРМУЛА(AB993),ЕФОРМУЛА(AC993),NOT(ЕФОРМУЛА(O993)),NOT(ЕФОРМУЛА(P993)),M993&lt;&gt;0,N993&lt;&gt;0,OR(YEAR(M993=#REF!),YEAR(M993=#REF!),YEAR(M993=#REF!)),OR(YEAR(N993=#REF!),YEAR(N993=#REF!),YEAR(N993=#REF!)),OR(AND(A993="20. Выдача займов по договору № 1 (в кэш-пул ПАО «Газпром»)",H993="КЭШ-ПУЛ"),AND(A993&lt;&gt;"20. Выдача займов по договору № 1 (в кэш-пул ПАО «Газпром»)",H993&lt;&gt;"КЭШ-ПУЛ")))</f>
        <v>#REF!</v>
      </c>
    </row>
    <row r="994" spans="1:30" ht="15" customHeight="1" x14ac:dyDescent="0.2">
      <c r="A994" s="8" t="s">
        <v>8</v>
      </c>
      <c r="B994" s="8"/>
      <c r="C994" s="2" t="s">
        <v>19</v>
      </c>
      <c r="D994" s="6" t="s">
        <v>0</v>
      </c>
      <c r="E994" s="7" t="s">
        <v>2</v>
      </c>
      <c r="F994" s="8"/>
      <c r="G994" s="8"/>
      <c r="H994" s="8"/>
      <c r="I994" s="8"/>
      <c r="J994" s="8">
        <v>3</v>
      </c>
      <c r="K994" s="8" t="s">
        <v>69</v>
      </c>
      <c r="L994" s="8" t="s">
        <v>27</v>
      </c>
      <c r="M994" s="9">
        <v>44270</v>
      </c>
      <c r="N994" s="9">
        <v>44280</v>
      </c>
      <c r="O994" s="20"/>
      <c r="P994" s="20">
        <v>1385814.19</v>
      </c>
      <c r="Q994" s="12"/>
      <c r="R994" s="12"/>
      <c r="S994" s="12"/>
      <c r="T994" s="12"/>
      <c r="U994" s="12"/>
      <c r="X994" s="22" t="e">
        <f>IF(B994="",VLOOKUP(A994,#REF!,2,FALSE),B994)</f>
        <v>#REF!</v>
      </c>
      <c r="Y994" s="22">
        <f t="shared" si="80"/>
        <v>3</v>
      </c>
      <c r="Z994" s="22">
        <f t="shared" si="81"/>
        <v>3</v>
      </c>
      <c r="AA994" s="22">
        <f t="shared" si="82"/>
        <v>2021</v>
      </c>
      <c r="AB994" s="22">
        <f t="shared" si="83"/>
        <v>2021</v>
      </c>
      <c r="AC994" s="22">
        <f t="shared" si="84"/>
        <v>2021</v>
      </c>
      <c r="AD994" s="25" t="e">
        <f>AND(ROUND(O994,2)=O994,ROUND(P994,2)=P994,OR(AND(O994&lt;&gt;0,L994="п"),AND(P994&lt;&gt;0,L994="ф")),ЕФОРМУЛА(X994),ЕФОРМУЛА(Y994),ЕФОРМУЛА(Z994),ЕФОРМУЛА(AA994),ЕФОРМУЛА(AB994),ЕФОРМУЛА(AC994),NOT(ЕФОРМУЛА(O994)),NOT(ЕФОРМУЛА(P994)),M994&lt;&gt;0,N994&lt;&gt;0,OR(YEAR(M994=#REF!),YEAR(M994=#REF!),YEAR(M994=#REF!)),OR(YEAR(N994=#REF!),YEAR(N994=#REF!),YEAR(N994=#REF!)),OR(AND(A994="20. Выдача займов по договору № 1 (в кэш-пул ПАО «Газпром»)",H994="КЭШ-ПУЛ"),AND(A994&lt;&gt;"20. Выдача займов по договору № 1 (в кэш-пул ПАО «Газпром»)",H994&lt;&gt;"КЭШ-ПУЛ")))</f>
        <v>#REF!</v>
      </c>
    </row>
    <row r="995" spans="1:30" ht="15" customHeight="1" x14ac:dyDescent="0.2">
      <c r="A995" s="27" t="s">
        <v>60</v>
      </c>
      <c r="B995" s="27"/>
      <c r="C995" s="2" t="s">
        <v>19</v>
      </c>
      <c r="D995" s="6" t="s">
        <v>0</v>
      </c>
      <c r="E995" s="7" t="s">
        <v>2</v>
      </c>
      <c r="F995" s="8"/>
      <c r="G995" s="8"/>
      <c r="H995" s="8"/>
      <c r="I995" s="8"/>
      <c r="J995" s="8">
        <v>3</v>
      </c>
      <c r="K995" s="8" t="s">
        <v>69</v>
      </c>
      <c r="L995" s="8" t="s">
        <v>27</v>
      </c>
      <c r="M995" s="9">
        <v>44270</v>
      </c>
      <c r="N995" s="9">
        <v>44281</v>
      </c>
      <c r="O995" s="20"/>
      <c r="P995" s="20">
        <v>1328972.97</v>
      </c>
      <c r="Q995" s="11"/>
      <c r="R995" s="11"/>
      <c r="S995" s="11"/>
      <c r="T995" s="11"/>
      <c r="U995" s="11"/>
      <c r="X995" s="22" t="e">
        <f>IF(B995="",VLOOKUP(A995,#REF!,2,FALSE),B995)</f>
        <v>#REF!</v>
      </c>
      <c r="Y995" s="22">
        <f t="shared" si="80"/>
        <v>3</v>
      </c>
      <c r="Z995" s="22">
        <f t="shared" si="81"/>
        <v>3</v>
      </c>
      <c r="AA995" s="22">
        <f t="shared" si="82"/>
        <v>2021</v>
      </c>
      <c r="AB995" s="22">
        <f t="shared" si="83"/>
        <v>2021</v>
      </c>
      <c r="AC995" s="22">
        <f t="shared" si="84"/>
        <v>2021</v>
      </c>
      <c r="AD995" s="25" t="e">
        <f>AND(ROUND(O995,2)=O995,ROUND(P995,2)=P995,OR(AND(O995&lt;&gt;0,L995="п"),AND(P995&lt;&gt;0,L995="ф")),ЕФОРМУЛА(X995),ЕФОРМУЛА(Y995),ЕФОРМУЛА(Z995),ЕФОРМУЛА(AA995),ЕФОРМУЛА(AB995),ЕФОРМУЛА(AC995),NOT(ЕФОРМУЛА(O995)),NOT(ЕФОРМУЛА(P995)),M995&lt;&gt;0,N995&lt;&gt;0,OR(YEAR(M995=#REF!),YEAR(M995=#REF!),YEAR(M995=#REF!)),OR(YEAR(N995=#REF!),YEAR(N995=#REF!),YEAR(N995=#REF!)),OR(AND(A995="20. Выдача займов по договору № 1 (в кэш-пул ПАО «Газпром»)",H995="КЭШ-ПУЛ"),AND(A995&lt;&gt;"20. Выдача займов по договору № 1 (в кэш-пул ПАО «Газпром»)",H995&lt;&gt;"КЭШ-ПУЛ")))</f>
        <v>#REF!</v>
      </c>
    </row>
    <row r="996" spans="1:30" ht="12.6" customHeight="1" x14ac:dyDescent="0.2">
      <c r="A996" s="8" t="s">
        <v>51</v>
      </c>
      <c r="B996" s="8"/>
      <c r="C996" s="2" t="s">
        <v>19</v>
      </c>
      <c r="D996" s="6" t="s">
        <v>0</v>
      </c>
      <c r="E996" s="7" t="s">
        <v>2</v>
      </c>
      <c r="F996" s="8"/>
      <c r="G996" s="8"/>
      <c r="H996" s="8"/>
      <c r="I996" s="8"/>
      <c r="J996" s="8">
        <v>3</v>
      </c>
      <c r="K996" s="8" t="s">
        <v>69</v>
      </c>
      <c r="L996" s="8" t="s">
        <v>27</v>
      </c>
      <c r="M996" s="9">
        <v>44270</v>
      </c>
      <c r="N996" s="9">
        <v>44279</v>
      </c>
      <c r="O996" s="20"/>
      <c r="P996" s="20">
        <v>699400</v>
      </c>
      <c r="Q996" s="12"/>
      <c r="R996" s="12"/>
      <c r="S996" s="12"/>
      <c r="T996" s="12"/>
      <c r="U996" s="12"/>
      <c r="X996" s="22" t="e">
        <f>IF(B996="",VLOOKUP(A996,#REF!,2,FALSE),B996)</f>
        <v>#REF!</v>
      </c>
      <c r="Y996" s="22">
        <f t="shared" si="80"/>
        <v>3</v>
      </c>
      <c r="Z996" s="22">
        <f t="shared" si="81"/>
        <v>3</v>
      </c>
      <c r="AA996" s="22">
        <f t="shared" si="82"/>
        <v>2021</v>
      </c>
      <c r="AB996" s="22">
        <f t="shared" si="83"/>
        <v>2021</v>
      </c>
      <c r="AC996" s="22">
        <f t="shared" si="84"/>
        <v>2021</v>
      </c>
      <c r="AD996" s="25" t="e">
        <f>AND(ROUND(O996,2)=O996,ROUND(P996,2)=P996,OR(AND(O996&lt;&gt;0,L996="п"),AND(P996&lt;&gt;0,L996="ф")),ЕФОРМУЛА(X996),ЕФОРМУЛА(Y996),ЕФОРМУЛА(Z996),ЕФОРМУЛА(AA996),ЕФОРМУЛА(AB996),ЕФОРМУЛА(AC996),NOT(ЕФОРМУЛА(O996)),NOT(ЕФОРМУЛА(P996)),M996&lt;&gt;0,N996&lt;&gt;0,OR(YEAR(M996=#REF!),YEAR(M996=#REF!),YEAR(M996=#REF!)),OR(YEAR(N996=#REF!),YEAR(N996=#REF!),YEAR(N996=#REF!)),OR(AND(A996="20. Выдача займов по договору № 1 (в кэш-пул ПАО «Газпром»)",H996="КЭШ-ПУЛ"),AND(A996&lt;&gt;"20. Выдача займов по договору № 1 (в кэш-пул ПАО «Газпром»)",H996&lt;&gt;"КЭШ-ПУЛ")))</f>
        <v>#REF!</v>
      </c>
    </row>
    <row r="997" spans="1:30" ht="15" customHeight="1" x14ac:dyDescent="0.2">
      <c r="A997" s="8" t="s">
        <v>52</v>
      </c>
      <c r="B997" s="8"/>
      <c r="C997" s="2" t="s">
        <v>19</v>
      </c>
      <c r="D997" s="6" t="s">
        <v>0</v>
      </c>
      <c r="E997" s="7" t="s">
        <v>2</v>
      </c>
      <c r="F997" s="8"/>
      <c r="G997" s="8"/>
      <c r="H997" s="8"/>
      <c r="I997" s="8"/>
      <c r="J997" s="8">
        <v>3</v>
      </c>
      <c r="K997" s="8" t="s">
        <v>69</v>
      </c>
      <c r="L997" s="8" t="s">
        <v>27</v>
      </c>
      <c r="M997" s="9">
        <v>44270</v>
      </c>
      <c r="N997" s="9">
        <v>44277</v>
      </c>
      <c r="O997" s="20"/>
      <c r="P997" s="20">
        <v>5151231.97</v>
      </c>
      <c r="Q997" s="12"/>
      <c r="R997" s="12"/>
      <c r="S997" s="12"/>
      <c r="T997" s="12"/>
      <c r="U997" s="12"/>
      <c r="X997" s="22" t="e">
        <f>IF(B997="",VLOOKUP(A997,#REF!,2,FALSE),B997)</f>
        <v>#REF!</v>
      </c>
      <c r="Y997" s="22">
        <f t="shared" si="80"/>
        <v>3</v>
      </c>
      <c r="Z997" s="22">
        <f t="shared" si="81"/>
        <v>3</v>
      </c>
      <c r="AA997" s="22">
        <f t="shared" si="82"/>
        <v>2021</v>
      </c>
      <c r="AB997" s="22">
        <f t="shared" si="83"/>
        <v>2021</v>
      </c>
      <c r="AC997" s="22">
        <f t="shared" si="84"/>
        <v>2021</v>
      </c>
      <c r="AD997" s="25" t="e">
        <f>AND(ROUND(O997,2)=O997,ROUND(P997,2)=P997,OR(AND(O997&lt;&gt;0,L997="п"),AND(P997&lt;&gt;0,L997="ф")),ЕФОРМУЛА(X997),ЕФОРМУЛА(Y997),ЕФОРМУЛА(Z997),ЕФОРМУЛА(AA997),ЕФОРМУЛА(AB997),ЕФОРМУЛА(AC997),NOT(ЕФОРМУЛА(O997)),NOT(ЕФОРМУЛА(P997)),M997&lt;&gt;0,N997&lt;&gt;0,OR(YEAR(M997=#REF!),YEAR(M997=#REF!),YEAR(M997=#REF!)),OR(YEAR(N997=#REF!),YEAR(N997=#REF!),YEAR(N997=#REF!)),OR(AND(A997="20. Выдача займов по договору № 1 (в кэш-пул ПАО «Газпром»)",H997="КЭШ-ПУЛ"),AND(A997&lt;&gt;"20. Выдача займов по договору № 1 (в кэш-пул ПАО «Газпром»)",H997&lt;&gt;"КЭШ-ПУЛ")))</f>
        <v>#REF!</v>
      </c>
    </row>
    <row r="998" spans="1:30" ht="15" customHeight="1" x14ac:dyDescent="0.2">
      <c r="A998" s="8" t="s">
        <v>52</v>
      </c>
      <c r="B998" s="8"/>
      <c r="C998" s="2" t="s">
        <v>19</v>
      </c>
      <c r="D998" s="6" t="s">
        <v>0</v>
      </c>
      <c r="E998" s="7" t="s">
        <v>2</v>
      </c>
      <c r="F998" s="8"/>
      <c r="G998" s="8"/>
      <c r="H998" s="8"/>
      <c r="I998" s="8"/>
      <c r="J998" s="8">
        <v>3</v>
      </c>
      <c r="K998" s="8" t="s">
        <v>69</v>
      </c>
      <c r="L998" s="8" t="s">
        <v>27</v>
      </c>
      <c r="M998" s="9">
        <v>44270</v>
      </c>
      <c r="N998" s="9">
        <v>44278</v>
      </c>
      <c r="O998" s="20"/>
      <c r="P998" s="20">
        <v>30015.66</v>
      </c>
      <c r="Q998" s="12"/>
      <c r="R998" s="12"/>
      <c r="S998" s="12"/>
      <c r="T998" s="12"/>
      <c r="U998" s="12"/>
      <c r="X998" s="22" t="e">
        <f>IF(B998="",VLOOKUP(A998,#REF!,2,FALSE),B998)</f>
        <v>#REF!</v>
      </c>
      <c r="Y998" s="22">
        <f t="shared" si="80"/>
        <v>3</v>
      </c>
      <c r="Z998" s="22">
        <f t="shared" si="81"/>
        <v>3</v>
      </c>
      <c r="AA998" s="22">
        <f t="shared" si="82"/>
        <v>2021</v>
      </c>
      <c r="AB998" s="22">
        <f t="shared" si="83"/>
        <v>2021</v>
      </c>
      <c r="AC998" s="22">
        <f t="shared" si="84"/>
        <v>2021</v>
      </c>
      <c r="AD998" s="25" t="e">
        <f>AND(ROUND(O998,2)=O998,ROUND(P998,2)=P998,OR(AND(O998&lt;&gt;0,L998="п"),AND(P998&lt;&gt;0,L998="ф")),ЕФОРМУЛА(X998),ЕФОРМУЛА(Y998),ЕФОРМУЛА(Z998),ЕФОРМУЛА(AA998),ЕФОРМУЛА(AB998),ЕФОРМУЛА(AC998),NOT(ЕФОРМУЛА(O998)),NOT(ЕФОРМУЛА(P998)),M998&lt;&gt;0,N998&lt;&gt;0,OR(YEAR(M998=#REF!),YEAR(M998=#REF!),YEAR(M998=#REF!)),OR(YEAR(N998=#REF!),YEAR(N998=#REF!),YEAR(N998=#REF!)),OR(AND(A998="20. Выдача займов по договору № 1 (в кэш-пул ПАО «Газпром»)",H998="КЭШ-ПУЛ"),AND(A998&lt;&gt;"20. Выдача займов по договору № 1 (в кэш-пул ПАО «Газпром»)",H998&lt;&gt;"КЭШ-ПУЛ")))</f>
        <v>#REF!</v>
      </c>
    </row>
    <row r="999" spans="1:30" ht="15" customHeight="1" x14ac:dyDescent="0.2">
      <c r="A999" s="8" t="s">
        <v>52</v>
      </c>
      <c r="B999" s="8"/>
      <c r="C999" s="2" t="s">
        <v>19</v>
      </c>
      <c r="D999" s="6" t="s">
        <v>0</v>
      </c>
      <c r="E999" s="7" t="s">
        <v>2</v>
      </c>
      <c r="F999" s="8"/>
      <c r="G999" s="8"/>
      <c r="H999" s="8"/>
      <c r="I999" s="8" t="s">
        <v>25</v>
      </c>
      <c r="J999" s="8">
        <v>3</v>
      </c>
      <c r="K999" s="8" t="s">
        <v>69</v>
      </c>
      <c r="L999" s="8" t="s">
        <v>27</v>
      </c>
      <c r="M999" s="9">
        <v>44270</v>
      </c>
      <c r="N999" s="9">
        <v>44279</v>
      </c>
      <c r="O999" s="20"/>
      <c r="P999" s="20">
        <v>43200</v>
      </c>
      <c r="Q999" s="12"/>
      <c r="R999" s="12"/>
      <c r="S999" s="12"/>
      <c r="T999" s="12"/>
      <c r="U999" s="12"/>
      <c r="X999" s="22" t="e">
        <f>IF(B999="",VLOOKUP(A999,#REF!,2,FALSE),B999)</f>
        <v>#REF!</v>
      </c>
      <c r="Y999" s="22">
        <f t="shared" si="80"/>
        <v>3</v>
      </c>
      <c r="Z999" s="22">
        <f t="shared" si="81"/>
        <v>3</v>
      </c>
      <c r="AA999" s="22">
        <f t="shared" si="82"/>
        <v>2021</v>
      </c>
      <c r="AB999" s="22">
        <f t="shared" si="83"/>
        <v>2021</v>
      </c>
      <c r="AC999" s="22">
        <f t="shared" si="84"/>
        <v>2021</v>
      </c>
      <c r="AD999" s="25" t="e">
        <f>AND(ROUND(O999,2)=O999,ROUND(P999,2)=P999,OR(AND(O999&lt;&gt;0,L999="п"),AND(P999&lt;&gt;0,L999="ф")),ЕФОРМУЛА(X999),ЕФОРМУЛА(Y999),ЕФОРМУЛА(Z999),ЕФОРМУЛА(AA999),ЕФОРМУЛА(AB999),ЕФОРМУЛА(AC999),NOT(ЕФОРМУЛА(O999)),NOT(ЕФОРМУЛА(P999)),M999&lt;&gt;0,N999&lt;&gt;0,OR(YEAR(M999=#REF!),YEAR(M999=#REF!),YEAR(M999=#REF!)),OR(YEAR(N999=#REF!),YEAR(N999=#REF!),YEAR(N999=#REF!)),OR(AND(A999="20. Выдача займов по договору № 1 (в кэш-пул ПАО «Газпром»)",H999="КЭШ-ПУЛ"),AND(A999&lt;&gt;"20. Выдача займов по договору № 1 (в кэш-пул ПАО «Газпром»)",H999&lt;&gt;"КЭШ-ПУЛ")))</f>
        <v>#REF!</v>
      </c>
    </row>
    <row r="1000" spans="1:30" ht="15" customHeight="1" x14ac:dyDescent="0.2">
      <c r="A1000" s="8" t="s">
        <v>52</v>
      </c>
      <c r="B1000" s="8"/>
      <c r="C1000" s="2" t="s">
        <v>19</v>
      </c>
      <c r="D1000" s="6" t="s">
        <v>0</v>
      </c>
      <c r="E1000" s="7" t="s">
        <v>2</v>
      </c>
      <c r="F1000" s="8"/>
      <c r="G1000" s="8"/>
      <c r="H1000" s="8"/>
      <c r="I1000" s="8"/>
      <c r="J1000" s="8">
        <v>3</v>
      </c>
      <c r="K1000" s="8" t="s">
        <v>69</v>
      </c>
      <c r="L1000" s="8" t="s">
        <v>27</v>
      </c>
      <c r="M1000" s="9">
        <v>44270</v>
      </c>
      <c r="N1000" s="9">
        <v>44279</v>
      </c>
      <c r="O1000" s="20"/>
      <c r="P1000" s="20">
        <v>27230884.649999999</v>
      </c>
      <c r="Q1000" s="12"/>
      <c r="R1000" s="12"/>
      <c r="S1000" s="12"/>
      <c r="T1000" s="12"/>
      <c r="U1000" s="12"/>
      <c r="X1000" s="22" t="e">
        <f>IF(B1000="",VLOOKUP(A1000,#REF!,2,FALSE),B1000)</f>
        <v>#REF!</v>
      </c>
      <c r="Y1000" s="22">
        <f t="shared" si="80"/>
        <v>3</v>
      </c>
      <c r="Z1000" s="22">
        <f t="shared" si="81"/>
        <v>3</v>
      </c>
      <c r="AA1000" s="22">
        <f t="shared" si="82"/>
        <v>2021</v>
      </c>
      <c r="AB1000" s="22">
        <f t="shared" si="83"/>
        <v>2021</v>
      </c>
      <c r="AC1000" s="22">
        <f t="shared" si="84"/>
        <v>2021</v>
      </c>
      <c r="AD1000" s="25" t="e">
        <f>AND(ROUND(O1000,2)=O1000,ROUND(P1000,2)=P1000,OR(AND(O1000&lt;&gt;0,L1000="п"),AND(P1000&lt;&gt;0,L1000="ф")),ЕФОРМУЛА(X1000),ЕФОРМУЛА(Y1000),ЕФОРМУЛА(Z1000),ЕФОРМУЛА(AA1000),ЕФОРМУЛА(AB1000),ЕФОРМУЛА(AC1000),NOT(ЕФОРМУЛА(O1000)),NOT(ЕФОРМУЛА(P1000)),M1000&lt;&gt;0,N1000&lt;&gt;0,OR(YEAR(M1000=#REF!),YEAR(M1000=#REF!),YEAR(M1000=#REF!)),OR(YEAR(N1000=#REF!),YEAR(N1000=#REF!),YEAR(N1000=#REF!)),OR(AND(A1000="20. Выдача займов по договору № 1 (в кэш-пул ПАО «Газпром»)",H1000="КЭШ-ПУЛ"),AND(A1000&lt;&gt;"20. Выдача займов по договору № 1 (в кэш-пул ПАО «Газпром»)",H1000&lt;&gt;"КЭШ-ПУЛ")))</f>
        <v>#REF!</v>
      </c>
    </row>
    <row r="1001" spans="1:30" ht="12.6" customHeight="1" x14ac:dyDescent="0.2">
      <c r="A1001" s="8" t="s">
        <v>42</v>
      </c>
      <c r="B1001" s="8"/>
      <c r="C1001" s="2" t="s">
        <v>20</v>
      </c>
      <c r="D1001" s="6"/>
      <c r="E1001" s="7" t="s">
        <v>2</v>
      </c>
      <c r="F1001" s="8"/>
      <c r="G1001" s="8"/>
      <c r="H1001" s="8"/>
      <c r="I1001" s="8"/>
      <c r="J1001" s="8"/>
      <c r="K1001" s="8"/>
      <c r="L1001" s="8" t="s">
        <v>27</v>
      </c>
      <c r="M1001" s="9">
        <v>44105</v>
      </c>
      <c r="N1001" s="9">
        <v>44105</v>
      </c>
      <c r="O1001" s="20"/>
      <c r="P1001" s="20">
        <v>11181000</v>
      </c>
      <c r="Q1001" s="11"/>
      <c r="R1001" s="11"/>
      <c r="S1001" s="11"/>
      <c r="T1001" s="11"/>
      <c r="U1001" s="11"/>
      <c r="X1001" s="22" t="e">
        <f>IF(B1001="",VLOOKUP(A1001,#REF!,2,FALSE),B1001)</f>
        <v>#REF!</v>
      </c>
      <c r="Y1001" s="22">
        <f t="shared" si="80"/>
        <v>10</v>
      </c>
      <c r="Z1001" s="22">
        <f t="shared" si="81"/>
        <v>10</v>
      </c>
      <c r="AA1001" s="22">
        <f t="shared" si="82"/>
        <v>2020</v>
      </c>
      <c r="AB1001" s="22">
        <f t="shared" si="83"/>
        <v>2020</v>
      </c>
      <c r="AC1001" s="22">
        <f t="shared" si="84"/>
        <v>2020</v>
      </c>
      <c r="AD1001" s="25" t="e">
        <f>AND(ROUND(O1001,2)=O1001,ROUND(P1001,2)=P1001,OR(AND(O1001&lt;&gt;0,L1001="п"),AND(P1001&lt;&gt;0,L1001="ф")),ЕФОРМУЛА(X1001),ЕФОРМУЛА(Y1001),ЕФОРМУЛА(Z1001),ЕФОРМУЛА(AA1001),ЕФОРМУЛА(AB1001),ЕФОРМУЛА(AC1001),NOT(ЕФОРМУЛА(O1001)),NOT(ЕФОРМУЛА(P1001)),M1001&lt;&gt;0,N1001&lt;&gt;0,OR(YEAR(M1001=#REF!),YEAR(M1001=#REF!),YEAR(M1001=#REF!)),OR(YEAR(N1001=#REF!),YEAR(N1001=#REF!),YEAR(N1001=#REF!)),OR(AND(A1001="20. Выдача займов по договору № 1 (в кэш-пул ПАО «Газпром»)",H1001="КЭШ-ПУЛ"),AND(A1001&lt;&gt;"20. Выдача займов по договору № 1 (в кэш-пул ПАО «Газпром»)",H1001&lt;&gt;"КЭШ-ПУЛ")))</f>
        <v>#REF!</v>
      </c>
    </row>
    <row r="1002" spans="1:30" ht="12.6" customHeight="1" x14ac:dyDescent="0.2">
      <c r="A1002" s="8" t="s">
        <v>41</v>
      </c>
      <c r="B1002" s="8"/>
      <c r="C1002" s="2" t="s">
        <v>20</v>
      </c>
      <c r="D1002" s="6"/>
      <c r="E1002" s="7" t="s">
        <v>2</v>
      </c>
      <c r="F1002" s="8"/>
      <c r="G1002" s="8"/>
      <c r="H1002" s="8"/>
      <c r="I1002" s="8"/>
      <c r="J1002" s="8"/>
      <c r="K1002" s="8"/>
      <c r="L1002" s="8" t="s">
        <v>27</v>
      </c>
      <c r="M1002" s="9">
        <v>44105</v>
      </c>
      <c r="N1002" s="9">
        <v>44105</v>
      </c>
      <c r="O1002" s="20"/>
      <c r="P1002" s="20">
        <v>78060000</v>
      </c>
      <c r="Q1002" s="11"/>
      <c r="R1002" s="11"/>
      <c r="S1002" s="11"/>
      <c r="T1002" s="11"/>
      <c r="U1002" s="11"/>
      <c r="X1002" s="22" t="e">
        <f>IF(B1002="",VLOOKUP(A1002,#REF!,2,FALSE),B1002)</f>
        <v>#REF!</v>
      </c>
      <c r="Y1002" s="22">
        <f t="shared" si="80"/>
        <v>10</v>
      </c>
      <c r="Z1002" s="22">
        <f t="shared" si="81"/>
        <v>10</v>
      </c>
      <c r="AA1002" s="22">
        <f t="shared" si="82"/>
        <v>2020</v>
      </c>
      <c r="AB1002" s="22">
        <f t="shared" si="83"/>
        <v>2020</v>
      </c>
      <c r="AC1002" s="22">
        <f t="shared" si="84"/>
        <v>2020</v>
      </c>
      <c r="AD1002" s="25" t="e">
        <f>AND(ROUND(O1002,2)=O1002,ROUND(P1002,2)=P1002,OR(AND(O1002&lt;&gt;0,L1002="п"),AND(P1002&lt;&gt;0,L1002="ф")),ЕФОРМУЛА(X1002),ЕФОРМУЛА(Y1002),ЕФОРМУЛА(Z1002),ЕФОРМУЛА(AA1002),ЕФОРМУЛА(AB1002),ЕФОРМУЛА(AC1002),NOT(ЕФОРМУЛА(O1002)),NOT(ЕФОРМУЛА(P1002)),M1002&lt;&gt;0,N1002&lt;&gt;0,OR(YEAR(M1002=#REF!),YEAR(M1002=#REF!),YEAR(M1002=#REF!)),OR(YEAR(N1002=#REF!),YEAR(N1002=#REF!),YEAR(N1002=#REF!)),OR(AND(A1002="20. Выдача займов по договору № 1 (в кэш-пул ПАО «Газпром»)",H1002="КЭШ-ПУЛ"),AND(A1002&lt;&gt;"20. Выдача займов по договору № 1 (в кэш-пул ПАО «Газпром»)",H1002&lt;&gt;"КЭШ-ПУЛ")))</f>
        <v>#REF!</v>
      </c>
    </row>
    <row r="1003" spans="1:30" ht="15" customHeight="1" x14ac:dyDescent="0.2">
      <c r="A1003" s="27" t="s">
        <v>16</v>
      </c>
      <c r="B1003" s="27"/>
      <c r="C1003" s="2" t="s">
        <v>20</v>
      </c>
      <c r="D1003" s="6"/>
      <c r="E1003" s="7" t="s">
        <v>2</v>
      </c>
      <c r="F1003" s="8"/>
      <c r="G1003" s="8"/>
      <c r="H1003" s="8"/>
      <c r="I1003" s="8"/>
      <c r="J1003" s="8"/>
      <c r="K1003" s="8"/>
      <c r="L1003" s="8" t="s">
        <v>27</v>
      </c>
      <c r="M1003" s="9">
        <v>44105</v>
      </c>
      <c r="N1003" s="9">
        <v>44105</v>
      </c>
      <c r="O1003" s="20"/>
      <c r="P1003" s="20">
        <v>300707000</v>
      </c>
      <c r="Q1003" s="11"/>
      <c r="R1003" s="11"/>
      <c r="S1003" s="11"/>
      <c r="T1003" s="11"/>
      <c r="U1003" s="11"/>
      <c r="X1003" s="22" t="e">
        <f>IF(B1003="",VLOOKUP(A1003,#REF!,2,FALSE),B1003)</f>
        <v>#REF!</v>
      </c>
      <c r="Y1003" s="22">
        <f t="shared" si="80"/>
        <v>10</v>
      </c>
      <c r="Z1003" s="22">
        <f t="shared" si="81"/>
        <v>10</v>
      </c>
      <c r="AA1003" s="22">
        <f t="shared" si="82"/>
        <v>2020</v>
      </c>
      <c r="AB1003" s="22">
        <f t="shared" si="83"/>
        <v>2020</v>
      </c>
      <c r="AC1003" s="22">
        <f t="shared" si="84"/>
        <v>2020</v>
      </c>
      <c r="AD1003" s="25" t="e">
        <f>AND(ROUND(O1003,2)=O1003,ROUND(P1003,2)=P1003,OR(AND(O1003&lt;&gt;0,L1003="п"),AND(P1003&lt;&gt;0,L1003="ф")),ЕФОРМУЛА(X1003),ЕФОРМУЛА(Y1003),ЕФОРМУЛА(Z1003),ЕФОРМУЛА(AA1003),ЕФОРМУЛА(AB1003),ЕФОРМУЛА(AC1003),NOT(ЕФОРМУЛА(O1003)),NOT(ЕФОРМУЛА(P1003)),M1003&lt;&gt;0,N1003&lt;&gt;0,OR(YEAR(M1003=#REF!),YEAR(M1003=#REF!),YEAR(M1003=#REF!)),OR(YEAR(N1003=#REF!),YEAR(N1003=#REF!),YEAR(N1003=#REF!)),OR(AND(A1003="20. Выдача займов по договору № 1 (в кэш-пул ПАО «Газпром»)",H1003="КЭШ-ПУЛ"),AND(A1003&lt;&gt;"20. Выдача займов по договору № 1 (в кэш-пул ПАО «Газпром»)",H1003&lt;&gt;"КЭШ-ПУЛ")))</f>
        <v>#REF!</v>
      </c>
    </row>
    <row r="1004" spans="1:30" ht="15" customHeight="1" x14ac:dyDescent="0.2">
      <c r="A1004" s="27" t="s">
        <v>60</v>
      </c>
      <c r="B1004" s="27"/>
      <c r="C1004" s="2" t="s">
        <v>20</v>
      </c>
      <c r="D1004" s="6"/>
      <c r="E1004" s="7" t="s">
        <v>2</v>
      </c>
      <c r="F1004" s="8"/>
      <c r="G1004" s="8"/>
      <c r="H1004" s="8"/>
      <c r="I1004" s="8"/>
      <c r="J1004" s="8"/>
      <c r="K1004" s="8"/>
      <c r="L1004" s="8" t="s">
        <v>27</v>
      </c>
      <c r="M1004" s="9">
        <v>44105</v>
      </c>
      <c r="N1004" s="9">
        <v>44105</v>
      </c>
      <c r="O1004" s="20"/>
      <c r="P1004" s="20">
        <v>2423000</v>
      </c>
      <c r="Q1004" s="11"/>
      <c r="R1004" s="11"/>
      <c r="S1004" s="11"/>
      <c r="T1004" s="11"/>
      <c r="U1004" s="11"/>
      <c r="X1004" s="22" t="e">
        <f>IF(B1004="",VLOOKUP(A1004,#REF!,2,FALSE),B1004)</f>
        <v>#REF!</v>
      </c>
      <c r="Y1004" s="22">
        <f t="shared" si="80"/>
        <v>10</v>
      </c>
      <c r="Z1004" s="22">
        <f t="shared" si="81"/>
        <v>10</v>
      </c>
      <c r="AA1004" s="22">
        <f t="shared" si="82"/>
        <v>2020</v>
      </c>
      <c r="AB1004" s="22">
        <f t="shared" si="83"/>
        <v>2020</v>
      </c>
      <c r="AC1004" s="22">
        <f t="shared" si="84"/>
        <v>2020</v>
      </c>
      <c r="AD1004" s="25" t="e">
        <f>AND(ROUND(O1004,2)=O1004,ROUND(P1004,2)=P1004,OR(AND(O1004&lt;&gt;0,L1004="п"),AND(P1004&lt;&gt;0,L1004="ф")),ЕФОРМУЛА(X1004),ЕФОРМУЛА(Y1004),ЕФОРМУЛА(Z1004),ЕФОРМУЛА(AA1004),ЕФОРМУЛА(AB1004),ЕФОРМУЛА(AC1004),NOT(ЕФОРМУЛА(O1004)),NOT(ЕФОРМУЛА(P1004)),M1004&lt;&gt;0,N1004&lt;&gt;0,OR(YEAR(M1004=#REF!),YEAR(M1004=#REF!),YEAR(M1004=#REF!)),OR(YEAR(N1004=#REF!),YEAR(N1004=#REF!),YEAR(N1004=#REF!)),OR(AND(A1004="20. Выдача займов по договору № 1 (в кэш-пул ПАО «Газпром»)",H1004="КЭШ-ПУЛ"),AND(A1004&lt;&gt;"20. Выдача займов по договору № 1 (в кэш-пул ПАО «Газпром»)",H1004&lt;&gt;"КЭШ-ПУЛ")))</f>
        <v>#REF!</v>
      </c>
    </row>
    <row r="1005" spans="1:30" ht="15.75" customHeight="1" x14ac:dyDescent="0.2">
      <c r="A1005" s="27"/>
      <c r="B1005" s="27" t="s">
        <v>45</v>
      </c>
      <c r="C1005" s="2" t="s">
        <v>20</v>
      </c>
      <c r="D1005" s="6"/>
      <c r="E1005" s="7" t="s">
        <v>2</v>
      </c>
      <c r="F1005" s="8"/>
      <c r="G1005" s="8"/>
      <c r="H1005" s="8"/>
      <c r="I1005" s="8"/>
      <c r="J1005" s="8"/>
      <c r="K1005" s="8"/>
      <c r="L1005" s="8" t="s">
        <v>27</v>
      </c>
      <c r="M1005" s="9">
        <v>44105</v>
      </c>
      <c r="N1005" s="9">
        <v>44105</v>
      </c>
      <c r="O1005" s="20"/>
      <c r="P1005" s="20">
        <v>6512000</v>
      </c>
      <c r="Q1005" s="12"/>
      <c r="R1005" s="12"/>
      <c r="S1005" s="12"/>
      <c r="T1005" s="12"/>
      <c r="U1005" s="12"/>
      <c r="X1005" s="22" t="str">
        <f>IF(B1005="",VLOOKUP(A1005,#REF!,2,FALSE),B1005)</f>
        <v>10.2. Услуги авиатранспорта</v>
      </c>
      <c r="Y1005" s="22">
        <f t="shared" si="80"/>
        <v>10</v>
      </c>
      <c r="Z1005" s="22">
        <f t="shared" si="81"/>
        <v>10</v>
      </c>
      <c r="AA1005" s="22">
        <f t="shared" si="82"/>
        <v>2020</v>
      </c>
      <c r="AB1005" s="22">
        <f t="shared" si="83"/>
        <v>2020</v>
      </c>
      <c r="AC1005" s="22">
        <f t="shared" si="84"/>
        <v>2020</v>
      </c>
      <c r="AD1005" s="25" t="e">
        <f>AND(ROUND(O1005,2)=O1005,ROUND(P1005,2)=P1005,OR(AND(O1005&lt;&gt;0,L1005="п"),AND(P1005&lt;&gt;0,L1005="ф")),ЕФОРМУЛА(X1005),ЕФОРМУЛА(Y1005),ЕФОРМУЛА(Z1005),ЕФОРМУЛА(AA1005),ЕФОРМУЛА(AB1005),ЕФОРМУЛА(AC1005),NOT(ЕФОРМУЛА(O1005)),NOT(ЕФОРМУЛА(P1005)),M1005&lt;&gt;0,N1005&lt;&gt;0,OR(YEAR(M1005=#REF!),YEAR(M1005=#REF!),YEAR(M1005=#REF!)),OR(YEAR(N1005=#REF!),YEAR(N1005=#REF!),YEAR(N1005=#REF!)),OR(AND(A1005="20. Выдача займов по договору № 1 (в кэш-пул ПАО «Газпром»)",H1005="КЭШ-ПУЛ"),AND(A1005&lt;&gt;"20. Выдача займов по договору № 1 (в кэш-пул ПАО «Газпром»)",H1005&lt;&gt;"КЭШ-ПУЛ")))</f>
        <v>#REF!</v>
      </c>
    </row>
    <row r="1006" spans="1:30" ht="12.6" customHeight="1" x14ac:dyDescent="0.2">
      <c r="A1006" s="27" t="s">
        <v>12</v>
      </c>
      <c r="B1006" s="27"/>
      <c r="C1006" s="2" t="s">
        <v>20</v>
      </c>
      <c r="D1006" s="6"/>
      <c r="E1006" s="7" t="s">
        <v>2</v>
      </c>
      <c r="F1006" s="8"/>
      <c r="G1006" s="8"/>
      <c r="H1006" s="8"/>
      <c r="I1006" s="8"/>
      <c r="J1006" s="8"/>
      <c r="K1006" s="8"/>
      <c r="L1006" s="8" t="s">
        <v>27</v>
      </c>
      <c r="M1006" s="9">
        <v>44105</v>
      </c>
      <c r="N1006" s="9">
        <v>44105</v>
      </c>
      <c r="O1006" s="20"/>
      <c r="P1006" s="20">
        <v>302249000</v>
      </c>
      <c r="Q1006" s="10"/>
      <c r="R1006" s="10"/>
      <c r="S1006" s="10"/>
      <c r="T1006" s="10"/>
      <c r="U1006" s="10"/>
      <c r="X1006" s="22" t="e">
        <f>IF(B1006="",VLOOKUP(A1006,#REF!,2,FALSE),B1006)</f>
        <v>#REF!</v>
      </c>
      <c r="Y1006" s="22">
        <f t="shared" si="80"/>
        <v>10</v>
      </c>
      <c r="Z1006" s="22">
        <f t="shared" si="81"/>
        <v>10</v>
      </c>
      <c r="AA1006" s="22">
        <f t="shared" si="82"/>
        <v>2020</v>
      </c>
      <c r="AB1006" s="22">
        <f t="shared" si="83"/>
        <v>2020</v>
      </c>
      <c r="AC1006" s="22">
        <f t="shared" si="84"/>
        <v>2020</v>
      </c>
      <c r="AD1006" s="25" t="e">
        <f>AND(ROUND(O1006,2)=O1006,ROUND(P1006,2)=P1006,OR(AND(O1006&lt;&gt;0,L1006="п"),AND(P1006&lt;&gt;0,L1006="ф")),ЕФОРМУЛА(X1006),ЕФОРМУЛА(Y1006),ЕФОРМУЛА(Z1006),ЕФОРМУЛА(AA1006),ЕФОРМУЛА(AB1006),ЕФОРМУЛА(AC1006),NOT(ЕФОРМУЛА(O1006)),NOT(ЕФОРМУЛА(P1006)),M1006&lt;&gt;0,N1006&lt;&gt;0,OR(YEAR(M1006=#REF!),YEAR(M1006=#REF!),YEAR(M1006=#REF!)),OR(YEAR(N1006=#REF!),YEAR(N1006=#REF!),YEAR(N1006=#REF!)),OR(AND(A1006="20. Выдача займов по договору № 1 (в кэш-пул ПАО «Газпром»)",H1006="КЭШ-ПУЛ"),AND(A1006&lt;&gt;"20. Выдача займов по договору № 1 (в кэш-пул ПАО «Газпром»)",H1006&lt;&gt;"КЭШ-ПУЛ")))</f>
        <v>#REF!</v>
      </c>
    </row>
    <row r="1007" spans="1:30" ht="12.6" customHeight="1" x14ac:dyDescent="0.2">
      <c r="A1007" s="27" t="s">
        <v>63</v>
      </c>
      <c r="B1007" s="27"/>
      <c r="C1007" s="2" t="s">
        <v>20</v>
      </c>
      <c r="D1007" s="6"/>
      <c r="E1007" s="7" t="s">
        <v>2</v>
      </c>
      <c r="F1007" s="8"/>
      <c r="G1007" s="8"/>
      <c r="H1007" s="8"/>
      <c r="I1007" s="8"/>
      <c r="J1007" s="8"/>
      <c r="K1007" s="8"/>
      <c r="L1007" s="8" t="s">
        <v>27</v>
      </c>
      <c r="M1007" s="9">
        <v>44105</v>
      </c>
      <c r="N1007" s="9">
        <v>44105</v>
      </c>
      <c r="O1007" s="20"/>
      <c r="P1007" s="20">
        <v>66170000</v>
      </c>
      <c r="Q1007" s="10"/>
      <c r="R1007" s="10"/>
      <c r="S1007" s="10"/>
      <c r="T1007" s="10"/>
      <c r="U1007" s="10"/>
      <c r="X1007" s="22" t="e">
        <f>IF(B1007="",VLOOKUP(A1007,#REF!,2,FALSE),B1007)</f>
        <v>#REF!</v>
      </c>
      <c r="Y1007" s="22">
        <f t="shared" si="80"/>
        <v>10</v>
      </c>
      <c r="Z1007" s="22">
        <f t="shared" si="81"/>
        <v>10</v>
      </c>
      <c r="AA1007" s="22">
        <f t="shared" si="82"/>
        <v>2020</v>
      </c>
      <c r="AB1007" s="22">
        <f t="shared" si="83"/>
        <v>2020</v>
      </c>
      <c r="AC1007" s="22">
        <f t="shared" si="84"/>
        <v>2020</v>
      </c>
      <c r="AD1007" s="25" t="e">
        <f>AND(ROUND(O1007,2)=O1007,ROUND(P1007,2)=P1007,OR(AND(O1007&lt;&gt;0,L1007="п"),AND(P1007&lt;&gt;0,L1007="ф")),ЕФОРМУЛА(X1007),ЕФОРМУЛА(Y1007),ЕФОРМУЛА(Z1007),ЕФОРМУЛА(AA1007),ЕФОРМУЛА(AB1007),ЕФОРМУЛА(AC1007),NOT(ЕФОРМУЛА(O1007)),NOT(ЕФОРМУЛА(P1007)),M1007&lt;&gt;0,N1007&lt;&gt;0,OR(YEAR(M1007=#REF!),YEAR(M1007=#REF!),YEAR(M1007=#REF!)),OR(YEAR(N1007=#REF!),YEAR(N1007=#REF!),YEAR(N1007=#REF!)),OR(AND(A1007="20. Выдача займов по договору № 1 (в кэш-пул ПАО «Газпром»)",H1007="КЭШ-ПУЛ"),AND(A1007&lt;&gt;"20. Выдача займов по договору № 1 (в кэш-пул ПАО «Газпром»)",H1007&lt;&gt;"КЭШ-ПУЛ")))</f>
        <v>#REF!</v>
      </c>
    </row>
    <row r="1008" spans="1:30" ht="15" customHeight="1" x14ac:dyDescent="0.2">
      <c r="A1008" s="27"/>
      <c r="B1008" s="27" t="s">
        <v>44</v>
      </c>
      <c r="C1008" s="2" t="s">
        <v>20</v>
      </c>
      <c r="D1008" s="6"/>
      <c r="E1008" s="7" t="s">
        <v>2</v>
      </c>
      <c r="F1008" s="8"/>
      <c r="G1008" s="8"/>
      <c r="H1008" s="8"/>
      <c r="I1008" s="8"/>
      <c r="J1008" s="8"/>
      <c r="K1008" s="8"/>
      <c r="L1008" s="8" t="s">
        <v>27</v>
      </c>
      <c r="M1008" s="9">
        <v>44105</v>
      </c>
      <c r="N1008" s="9">
        <v>44105</v>
      </c>
      <c r="O1008" s="20"/>
      <c r="P1008" s="20">
        <v>332000</v>
      </c>
      <c r="Q1008" s="12"/>
      <c r="R1008" s="12"/>
      <c r="S1008" s="12"/>
      <c r="T1008" s="12"/>
      <c r="U1008" s="12"/>
      <c r="X1008" s="22" t="str">
        <f>IF(B1008="",VLOOKUP(A1008,#REF!,2,FALSE),B1008)</f>
        <v>10.1. Услуги автотранспорта</v>
      </c>
      <c r="Y1008" s="22">
        <f t="shared" si="80"/>
        <v>10</v>
      </c>
      <c r="Z1008" s="22">
        <f t="shared" si="81"/>
        <v>10</v>
      </c>
      <c r="AA1008" s="22">
        <f t="shared" si="82"/>
        <v>2020</v>
      </c>
      <c r="AB1008" s="22">
        <f t="shared" si="83"/>
        <v>2020</v>
      </c>
      <c r="AC1008" s="22">
        <f t="shared" si="84"/>
        <v>2020</v>
      </c>
      <c r="AD1008" s="25" t="e">
        <f>AND(ROUND(O1008,2)=O1008,ROUND(P1008,2)=P1008,OR(AND(O1008&lt;&gt;0,L1008="п"),AND(P1008&lt;&gt;0,L1008="ф")),ЕФОРМУЛА(X1008),ЕФОРМУЛА(Y1008),ЕФОРМУЛА(Z1008),ЕФОРМУЛА(AA1008),ЕФОРМУЛА(AB1008),ЕФОРМУЛА(AC1008),NOT(ЕФОРМУЛА(O1008)),NOT(ЕФОРМУЛА(P1008)),M1008&lt;&gt;0,N1008&lt;&gt;0,OR(YEAR(M1008=#REF!),YEAR(M1008=#REF!),YEAR(M1008=#REF!)),OR(YEAR(N1008=#REF!),YEAR(N1008=#REF!),YEAR(N1008=#REF!)),OR(AND(A1008="20. Выдача займов по договору № 1 (в кэш-пул ПАО «Газпром»)",H1008="КЭШ-ПУЛ"),AND(A1008&lt;&gt;"20. Выдача займов по договору № 1 (в кэш-пул ПАО «Газпром»)",H1008&lt;&gt;"КЭШ-ПУЛ")))</f>
        <v>#REF!</v>
      </c>
    </row>
    <row r="1009" spans="1:30" ht="12.6" customHeight="1" x14ac:dyDescent="0.2">
      <c r="A1009" s="33" t="s">
        <v>40</v>
      </c>
      <c r="B1009" s="27" t="s">
        <v>13</v>
      </c>
      <c r="C1009" s="2" t="s">
        <v>20</v>
      </c>
      <c r="D1009" s="6"/>
      <c r="E1009" s="7" t="s">
        <v>2</v>
      </c>
      <c r="F1009" s="8"/>
      <c r="G1009" s="8"/>
      <c r="H1009" s="8"/>
      <c r="I1009" s="8"/>
      <c r="J1009" s="8"/>
      <c r="K1009" s="8"/>
      <c r="L1009" s="8" t="s">
        <v>27</v>
      </c>
      <c r="M1009" s="9">
        <v>44105</v>
      </c>
      <c r="N1009" s="9">
        <v>44105</v>
      </c>
      <c r="O1009" s="20"/>
      <c r="P1009" s="20">
        <v>129025000</v>
      </c>
      <c r="Q1009" s="12" t="s">
        <v>137</v>
      </c>
      <c r="R1009" s="12"/>
      <c r="S1009" s="12"/>
      <c r="T1009" s="12"/>
      <c r="U1009" s="12"/>
      <c r="X1009" s="22" t="str">
        <f>IF(B1009="",VLOOKUP(A1009,#REF!,2,FALSE),B1009)</f>
        <v>04. Капремонт внешними подрядчиками</v>
      </c>
      <c r="Y1009" s="22">
        <f t="shared" si="80"/>
        <v>10</v>
      </c>
      <c r="Z1009" s="22">
        <f t="shared" si="81"/>
        <v>10</v>
      </c>
      <c r="AA1009" s="22">
        <f t="shared" si="82"/>
        <v>2020</v>
      </c>
      <c r="AB1009" s="22">
        <f t="shared" si="83"/>
        <v>2020</v>
      </c>
      <c r="AC1009" s="22">
        <f t="shared" si="84"/>
        <v>2020</v>
      </c>
      <c r="AD1009" s="25" t="e">
        <f>AND(ROUND(O1009,2)=O1009,ROUND(P1009,2)=P1009,OR(AND(O1009&lt;&gt;0,L1009="п"),AND(P1009&lt;&gt;0,L1009="ф")),ЕФОРМУЛА(X1009),ЕФОРМУЛА(Y1009),ЕФОРМУЛА(Z1009),ЕФОРМУЛА(AA1009),ЕФОРМУЛА(AB1009),ЕФОРМУЛА(AC1009),NOT(ЕФОРМУЛА(O1009)),NOT(ЕФОРМУЛА(P1009)),M1009&lt;&gt;0,N1009&lt;&gt;0,OR(YEAR(M1009=#REF!),YEAR(M1009=#REF!),YEAR(M1009=#REF!)),OR(YEAR(N1009=#REF!),YEAR(N1009=#REF!),YEAR(N1009=#REF!)),OR(AND(A1009="20. Выдача займов по договору № 1 (в кэш-пул ПАО «Газпром»)",H1009="КЭШ-ПУЛ"),AND(A1009&lt;&gt;"20. Выдача займов по договору № 1 (в кэш-пул ПАО «Газпром»)",H1009&lt;&gt;"КЭШ-ПУЛ")))</f>
        <v>#REF!</v>
      </c>
    </row>
    <row r="1010" spans="1:30" ht="12.6" customHeight="1" x14ac:dyDescent="0.2">
      <c r="A1010" s="8" t="s">
        <v>59</v>
      </c>
      <c r="B1010" s="8"/>
      <c r="C1010" s="2" t="s">
        <v>20</v>
      </c>
      <c r="D1010" s="6"/>
      <c r="E1010" s="7" t="s">
        <v>2</v>
      </c>
      <c r="F1010" s="8"/>
      <c r="G1010" s="8"/>
      <c r="H1010" s="8"/>
      <c r="I1010" s="8"/>
      <c r="J1010" s="8"/>
      <c r="K1010" s="8"/>
      <c r="L1010" s="8" t="s">
        <v>27</v>
      </c>
      <c r="M1010" s="9">
        <v>44105</v>
      </c>
      <c r="N1010" s="9">
        <v>44105</v>
      </c>
      <c r="O1010" s="20"/>
      <c r="P1010" s="20">
        <v>149562000</v>
      </c>
      <c r="Q1010" s="11"/>
      <c r="R1010" s="11"/>
      <c r="S1010" s="11"/>
      <c r="T1010" s="11"/>
      <c r="U1010" s="11"/>
      <c r="X1010" s="22" t="e">
        <f>IF(B1010="",VLOOKUP(A1010,#REF!,2,FALSE),B1010)</f>
        <v>#REF!</v>
      </c>
      <c r="Y1010" s="22">
        <f t="shared" si="80"/>
        <v>10</v>
      </c>
      <c r="Z1010" s="22">
        <f t="shared" si="81"/>
        <v>10</v>
      </c>
      <c r="AA1010" s="22">
        <f t="shared" si="82"/>
        <v>2020</v>
      </c>
      <c r="AB1010" s="22">
        <f t="shared" si="83"/>
        <v>2020</v>
      </c>
      <c r="AC1010" s="22">
        <f t="shared" si="84"/>
        <v>2020</v>
      </c>
      <c r="AD1010" s="25" t="e">
        <f>AND(ROUND(O1010,2)=O1010,ROUND(P1010,2)=P1010,OR(AND(O1010&lt;&gt;0,L1010="п"),AND(P1010&lt;&gt;0,L1010="ф")),ЕФОРМУЛА(X1010),ЕФОРМУЛА(Y1010),ЕФОРМУЛА(Z1010),ЕФОРМУЛА(AA1010),ЕФОРМУЛА(AB1010),ЕФОРМУЛА(AC1010),NOT(ЕФОРМУЛА(O1010)),NOT(ЕФОРМУЛА(P1010)),M1010&lt;&gt;0,N1010&lt;&gt;0,OR(YEAR(M1010=#REF!),YEAR(M1010=#REF!),YEAR(M1010=#REF!)),OR(YEAR(N1010=#REF!),YEAR(N1010=#REF!),YEAR(N1010=#REF!)),OR(AND(A1010="20. Выдача займов по договору № 1 (в кэш-пул ПАО «Газпром»)",H1010="КЭШ-ПУЛ"),AND(A1010&lt;&gt;"20. Выдача займов по договору № 1 (в кэш-пул ПАО «Газпром»)",H1010&lt;&gt;"КЭШ-ПУЛ")))</f>
        <v>#REF!</v>
      </c>
    </row>
    <row r="1011" spans="1:30" ht="12.6" customHeight="1" x14ac:dyDescent="0.2">
      <c r="A1011" s="8" t="s">
        <v>17</v>
      </c>
      <c r="B1011" s="8"/>
      <c r="C1011" s="2" t="s">
        <v>20</v>
      </c>
      <c r="D1011" s="6"/>
      <c r="E1011" s="7" t="s">
        <v>2</v>
      </c>
      <c r="F1011" s="8"/>
      <c r="G1011" s="8"/>
      <c r="H1011" s="8"/>
      <c r="I1011" s="8"/>
      <c r="J1011" s="8"/>
      <c r="K1011" s="8"/>
      <c r="L1011" s="8" t="s">
        <v>27</v>
      </c>
      <c r="M1011" s="9">
        <v>44105</v>
      </c>
      <c r="N1011" s="9">
        <v>44105</v>
      </c>
      <c r="O1011" s="20"/>
      <c r="P1011" s="20">
        <v>9977000</v>
      </c>
      <c r="Q1011" s="11"/>
      <c r="R1011" s="11"/>
      <c r="S1011" s="11"/>
      <c r="T1011" s="11"/>
      <c r="U1011" s="11"/>
      <c r="X1011" s="22" t="e">
        <f>IF(B1011="",VLOOKUP(A1011,#REF!,2,FALSE),B1011)</f>
        <v>#REF!</v>
      </c>
      <c r="Y1011" s="22">
        <f t="shared" si="80"/>
        <v>10</v>
      </c>
      <c r="Z1011" s="22">
        <f t="shared" si="81"/>
        <v>10</v>
      </c>
      <c r="AA1011" s="22">
        <f t="shared" si="82"/>
        <v>2020</v>
      </c>
      <c r="AB1011" s="22">
        <f t="shared" si="83"/>
        <v>2020</v>
      </c>
      <c r="AC1011" s="22">
        <f t="shared" si="84"/>
        <v>2020</v>
      </c>
      <c r="AD1011" s="25" t="e">
        <f>AND(ROUND(O1011,2)=O1011,ROUND(P1011,2)=P1011,OR(AND(O1011&lt;&gt;0,L1011="п"),AND(P1011&lt;&gt;0,L1011="ф")),ЕФОРМУЛА(X1011),ЕФОРМУЛА(Y1011),ЕФОРМУЛА(Z1011),ЕФОРМУЛА(AA1011),ЕФОРМУЛА(AB1011),ЕФОРМУЛА(AC1011),NOT(ЕФОРМУЛА(O1011)),NOT(ЕФОРМУЛА(P1011)),M1011&lt;&gt;0,N1011&lt;&gt;0,OR(YEAR(M1011=#REF!),YEAR(M1011=#REF!),YEAR(M1011=#REF!)),OR(YEAR(N1011=#REF!),YEAR(N1011=#REF!),YEAR(N1011=#REF!)),OR(AND(A1011="20. Выдача займов по договору № 1 (в кэш-пул ПАО «Газпром»)",H1011="КЭШ-ПУЛ"),AND(A1011&lt;&gt;"20. Выдача займов по договору № 1 (в кэш-пул ПАО «Газпром»)",H1011&lt;&gt;"КЭШ-ПУЛ")))</f>
        <v>#REF!</v>
      </c>
    </row>
    <row r="1012" spans="1:30" ht="12.6" customHeight="1" x14ac:dyDescent="0.2">
      <c r="A1012" s="8" t="s">
        <v>8</v>
      </c>
      <c r="B1012" s="8"/>
      <c r="C1012" s="2" t="s">
        <v>20</v>
      </c>
      <c r="D1012" s="6"/>
      <c r="E1012" s="7" t="s">
        <v>2</v>
      </c>
      <c r="F1012" s="8"/>
      <c r="G1012" s="8"/>
      <c r="H1012" s="8"/>
      <c r="I1012" s="8"/>
      <c r="J1012" s="8"/>
      <c r="K1012" s="8"/>
      <c r="L1012" s="8" t="s">
        <v>27</v>
      </c>
      <c r="M1012" s="9">
        <v>44105</v>
      </c>
      <c r="N1012" s="9">
        <v>44105</v>
      </c>
      <c r="O1012" s="20"/>
      <c r="P1012" s="20">
        <v>1497000</v>
      </c>
      <c r="Q1012" s="11"/>
      <c r="R1012" s="11"/>
      <c r="S1012" s="11"/>
      <c r="T1012" s="11"/>
      <c r="U1012" s="11"/>
      <c r="X1012" s="22" t="e">
        <f>IF(B1012="",VLOOKUP(A1012,#REF!,2,FALSE),B1012)</f>
        <v>#REF!</v>
      </c>
      <c r="Y1012" s="22">
        <f t="shared" si="80"/>
        <v>10</v>
      </c>
      <c r="Z1012" s="22">
        <f t="shared" si="81"/>
        <v>10</v>
      </c>
      <c r="AA1012" s="22">
        <f t="shared" si="82"/>
        <v>2020</v>
      </c>
      <c r="AB1012" s="22">
        <f t="shared" si="83"/>
        <v>2020</v>
      </c>
      <c r="AC1012" s="22">
        <f t="shared" si="84"/>
        <v>2020</v>
      </c>
      <c r="AD1012" s="25" t="e">
        <f>AND(ROUND(O1012,2)=O1012,ROUND(P1012,2)=P1012,OR(AND(O1012&lt;&gt;0,L1012="п"),AND(P1012&lt;&gt;0,L1012="ф")),ЕФОРМУЛА(X1012),ЕФОРМУЛА(Y1012),ЕФОРМУЛА(Z1012),ЕФОРМУЛА(AA1012),ЕФОРМУЛА(AB1012),ЕФОРМУЛА(AC1012),NOT(ЕФОРМУЛА(O1012)),NOT(ЕФОРМУЛА(P1012)),M1012&lt;&gt;0,N1012&lt;&gt;0,OR(YEAR(M1012=#REF!),YEAR(M1012=#REF!),YEAR(M1012=#REF!)),OR(YEAR(N1012=#REF!),YEAR(N1012=#REF!),YEAR(N1012=#REF!)),OR(AND(A1012="20. Выдача займов по договору № 1 (в кэш-пул ПАО «Газпром»)",H1012="КЭШ-ПУЛ"),AND(A1012&lt;&gt;"20. Выдача займов по договору № 1 (в кэш-пул ПАО «Газпром»)",H1012&lt;&gt;"КЭШ-ПУЛ")))</f>
        <v>#REF!</v>
      </c>
    </row>
    <row r="1013" spans="1:30" ht="12.6" customHeight="1" x14ac:dyDescent="0.2">
      <c r="A1013" s="8"/>
      <c r="B1013" s="8" t="s">
        <v>9</v>
      </c>
      <c r="C1013" s="2" t="s">
        <v>20</v>
      </c>
      <c r="D1013" s="6"/>
      <c r="E1013" s="7" t="s">
        <v>2</v>
      </c>
      <c r="F1013" s="8"/>
      <c r="G1013" s="8"/>
      <c r="H1013" s="8"/>
      <c r="I1013" s="8"/>
      <c r="J1013" s="8"/>
      <c r="K1013" s="8"/>
      <c r="L1013" s="8" t="s">
        <v>27</v>
      </c>
      <c r="M1013" s="9">
        <v>44105</v>
      </c>
      <c r="N1013" s="9">
        <v>44105</v>
      </c>
      <c r="O1013" s="20"/>
      <c r="P1013" s="20">
        <v>35779000</v>
      </c>
      <c r="Q1013" s="11"/>
      <c r="R1013" s="11"/>
      <c r="S1013" s="11"/>
      <c r="T1013" s="11"/>
      <c r="U1013" s="11"/>
      <c r="X1013" s="22" t="str">
        <f>IF(B1013="",VLOOKUP(A1013,#REF!,2,FALSE),B1013)</f>
        <v>12. Страхование</v>
      </c>
      <c r="Y1013" s="22">
        <f t="shared" si="80"/>
        <v>10</v>
      </c>
      <c r="Z1013" s="22">
        <f t="shared" si="81"/>
        <v>10</v>
      </c>
      <c r="AA1013" s="22">
        <f t="shared" si="82"/>
        <v>2020</v>
      </c>
      <c r="AB1013" s="22">
        <f t="shared" si="83"/>
        <v>2020</v>
      </c>
      <c r="AC1013" s="22">
        <f t="shared" si="84"/>
        <v>2020</v>
      </c>
      <c r="AD1013" s="25" t="e">
        <f>AND(ROUND(O1013,2)=O1013,ROUND(P1013,2)=P1013,OR(AND(O1013&lt;&gt;0,L1013="п"),AND(P1013&lt;&gt;0,L1013="ф")),ЕФОРМУЛА(X1013),ЕФОРМУЛА(Y1013),ЕФОРМУЛА(Z1013),ЕФОРМУЛА(AA1013),ЕФОРМУЛА(AB1013),ЕФОРМУЛА(AC1013),NOT(ЕФОРМУЛА(O1013)),NOT(ЕФОРМУЛА(P1013)),M1013&lt;&gt;0,N1013&lt;&gt;0,OR(YEAR(M1013=#REF!),YEAR(M1013=#REF!),YEAR(M1013=#REF!)),OR(YEAR(N1013=#REF!),YEAR(N1013=#REF!),YEAR(N1013=#REF!)),OR(AND(A1013="20. Выдача займов по договору № 1 (в кэш-пул ПАО «Газпром»)",H1013="КЭШ-ПУЛ"),AND(A1013&lt;&gt;"20. Выдача займов по договору № 1 (в кэш-пул ПАО «Газпром»)",H1013&lt;&gt;"КЭШ-ПУЛ")))</f>
        <v>#REF!</v>
      </c>
    </row>
    <row r="1014" spans="1:30" ht="13.5" customHeight="1" x14ac:dyDescent="0.2">
      <c r="A1014" s="2" t="s">
        <v>50</v>
      </c>
      <c r="C1014" s="2" t="s">
        <v>20</v>
      </c>
      <c r="E1014" s="7" t="s">
        <v>2</v>
      </c>
      <c r="L1014" s="8" t="s">
        <v>27</v>
      </c>
      <c r="M1014" s="9">
        <v>44105</v>
      </c>
      <c r="N1014" s="9">
        <v>44105</v>
      </c>
      <c r="P1014" s="21">
        <v>1271000</v>
      </c>
      <c r="X1014" s="22" t="e">
        <f>IF(B1014="",VLOOKUP(A1014,#REF!,2,FALSE),B1014)</f>
        <v>#REF!</v>
      </c>
      <c r="Y1014" s="22">
        <f t="shared" si="80"/>
        <v>10</v>
      </c>
      <c r="Z1014" s="22">
        <f t="shared" si="81"/>
        <v>10</v>
      </c>
      <c r="AA1014" s="22">
        <f t="shared" si="82"/>
        <v>2020</v>
      </c>
      <c r="AB1014" s="22">
        <f t="shared" si="83"/>
        <v>2020</v>
      </c>
      <c r="AC1014" s="22">
        <f t="shared" si="84"/>
        <v>2020</v>
      </c>
      <c r="AD1014" s="25" t="e">
        <f>AND(ROUND(O1014,2)=O1014,ROUND(P1014,2)=P1014,OR(AND(O1014&lt;&gt;0,L1014="п"),AND(P1014&lt;&gt;0,L1014="ф")),ЕФОРМУЛА(X1014),ЕФОРМУЛА(Y1014),ЕФОРМУЛА(Z1014),ЕФОРМУЛА(AA1014),ЕФОРМУЛА(AB1014),ЕФОРМУЛА(AC1014),NOT(ЕФОРМУЛА(O1014)),NOT(ЕФОРМУЛА(P1014)),M1014&lt;&gt;0,N1014&lt;&gt;0,OR(YEAR(M1014=#REF!),YEAR(M1014=#REF!),YEAR(M1014=#REF!)),OR(YEAR(N1014=#REF!),YEAR(N1014=#REF!),YEAR(N1014=#REF!)),OR(AND(A1014="20. Выдача займов по договору № 1 (в кэш-пул ПАО «Газпром»)",H1014="КЭШ-ПУЛ"),AND(A1014&lt;&gt;"20. Выдача займов по договору № 1 (в кэш-пул ПАО «Газпром»)",H1014&lt;&gt;"КЭШ-ПУЛ")))</f>
        <v>#REF!</v>
      </c>
    </row>
    <row r="1015" spans="1:30" ht="12.75" customHeight="1" x14ac:dyDescent="0.2">
      <c r="A1015" s="2" t="s">
        <v>52</v>
      </c>
      <c r="C1015" s="2" t="s">
        <v>20</v>
      </c>
      <c r="E1015" s="7" t="s">
        <v>2</v>
      </c>
      <c r="L1015" s="8" t="s">
        <v>27</v>
      </c>
      <c r="M1015" s="9">
        <v>44105</v>
      </c>
      <c r="N1015" s="9">
        <v>44105</v>
      </c>
      <c r="P1015" s="21">
        <v>27676000</v>
      </c>
      <c r="Q1015" s="13" t="s">
        <v>139</v>
      </c>
      <c r="X1015" s="22" t="e">
        <f>IF(B1015="",VLOOKUP(A1015,#REF!,2,FALSE),B1015)</f>
        <v>#REF!</v>
      </c>
      <c r="Y1015" s="22">
        <f t="shared" si="80"/>
        <v>10</v>
      </c>
      <c r="Z1015" s="22">
        <f t="shared" si="81"/>
        <v>10</v>
      </c>
      <c r="AA1015" s="22">
        <f t="shared" si="82"/>
        <v>2020</v>
      </c>
      <c r="AB1015" s="22">
        <f t="shared" si="83"/>
        <v>2020</v>
      </c>
      <c r="AC1015" s="22">
        <f t="shared" si="84"/>
        <v>2020</v>
      </c>
      <c r="AD1015" s="25" t="e">
        <f>AND(ROUND(O1015,2)=O1015,ROUND(P1015,2)=P1015,OR(AND(O1015&lt;&gt;0,L1015="п"),AND(P1015&lt;&gt;0,L1015="ф")),ЕФОРМУЛА(X1015),ЕФОРМУЛА(Y1015),ЕФОРМУЛА(Z1015),ЕФОРМУЛА(AA1015),ЕФОРМУЛА(AB1015),ЕФОРМУЛА(AC1015),NOT(ЕФОРМУЛА(O1015)),NOT(ЕФОРМУЛА(P1015)),M1015&lt;&gt;0,N1015&lt;&gt;0,OR(YEAR(M1015=#REF!),YEAR(M1015=#REF!),YEAR(M1015=#REF!)),OR(YEAR(N1015=#REF!),YEAR(N1015=#REF!),YEAR(N1015=#REF!)),OR(AND(A1015="20. Выдача займов по договору № 1 (в кэш-пул ПАО «Газпром»)",H1015="КЭШ-ПУЛ"),AND(A1015&lt;&gt;"20. Выдача займов по договору № 1 (в кэш-пул ПАО «Газпром»)",H1015&lt;&gt;"КЭШ-ПУЛ")))</f>
        <v>#REF!</v>
      </c>
    </row>
    <row r="1016" spans="1:30" ht="25.5" customHeight="1" x14ac:dyDescent="0.2">
      <c r="A1016" s="2" t="s">
        <v>48</v>
      </c>
      <c r="C1016" s="2" t="s">
        <v>20</v>
      </c>
      <c r="E1016" s="7" t="s">
        <v>2</v>
      </c>
      <c r="L1016" s="8" t="s">
        <v>27</v>
      </c>
      <c r="M1016" s="9">
        <v>44105</v>
      </c>
      <c r="N1016" s="9">
        <v>44105</v>
      </c>
      <c r="P1016" s="21">
        <v>11887000</v>
      </c>
      <c r="Q1016" s="32" t="s">
        <v>136</v>
      </c>
      <c r="R1016" s="32"/>
      <c r="S1016" s="32"/>
      <c r="T1016" s="32"/>
      <c r="U1016" s="32"/>
      <c r="X1016" s="22" t="e">
        <f>IF(B1016="",VLOOKUP(A1016,#REF!,2,FALSE),B1016)</f>
        <v>#REF!</v>
      </c>
      <c r="Y1016" s="22">
        <f t="shared" si="80"/>
        <v>10</v>
      </c>
      <c r="Z1016" s="22">
        <f t="shared" si="81"/>
        <v>10</v>
      </c>
      <c r="AA1016" s="22">
        <f t="shared" si="82"/>
        <v>2020</v>
      </c>
      <c r="AB1016" s="22">
        <f t="shared" si="83"/>
        <v>2020</v>
      </c>
      <c r="AC1016" s="22">
        <f t="shared" si="84"/>
        <v>2020</v>
      </c>
      <c r="AD1016" s="25" t="e">
        <f>AND(ROUND(O1016,2)=O1016,ROUND(P1016,2)=P1016,OR(AND(O1016&lt;&gt;0,L1016="п"),AND(P1016&lt;&gt;0,L1016="ф")),ЕФОРМУЛА(X1016),ЕФОРМУЛА(Y1016),ЕФОРМУЛА(Z1016),ЕФОРМУЛА(AA1016),ЕФОРМУЛА(AB1016),ЕФОРМУЛА(AC1016),NOT(ЕФОРМУЛА(O1016)),NOT(ЕФОРМУЛА(P1016)),M1016&lt;&gt;0,N1016&lt;&gt;0,OR(YEAR(M1016=#REF!),YEAR(M1016=#REF!),YEAR(M1016=#REF!)),OR(YEAR(N1016=#REF!),YEAR(N1016=#REF!),YEAR(N1016=#REF!)),OR(AND(A1016="20. Выдача займов по договору № 1 (в кэш-пул ПАО «Газпром»)",H1016="КЭШ-ПУЛ"),AND(A1016&lt;&gt;"20. Выдача займов по договору № 1 (в кэш-пул ПАО «Газпром»)",H1016&lt;&gt;"КЭШ-ПУЛ")))</f>
        <v>#REF!</v>
      </c>
    </row>
    <row r="1017" spans="1:30" ht="15" customHeight="1" x14ac:dyDescent="0.2">
      <c r="A1017" s="27" t="s">
        <v>15</v>
      </c>
      <c r="B1017" s="27"/>
      <c r="C1017" s="2" t="s">
        <v>20</v>
      </c>
      <c r="D1017" s="6"/>
      <c r="E1017" s="7" t="s">
        <v>2</v>
      </c>
      <c r="F1017" s="8"/>
      <c r="G1017" s="8"/>
      <c r="H1017" s="8"/>
      <c r="I1017" s="8"/>
      <c r="J1017" s="8"/>
      <c r="K1017" s="8"/>
      <c r="L1017" s="8" t="s">
        <v>27</v>
      </c>
      <c r="M1017" s="9">
        <v>44105</v>
      </c>
      <c r="N1017" s="9">
        <v>44105</v>
      </c>
      <c r="O1017" s="20"/>
      <c r="P1017" s="20">
        <v>146767000</v>
      </c>
      <c r="Q1017" s="11"/>
      <c r="R1017" s="11"/>
      <c r="S1017" s="11"/>
      <c r="T1017" s="11"/>
      <c r="U1017" s="11"/>
      <c r="X1017" s="22" t="e">
        <f>IF(B1017="",VLOOKUP(A1017,#REF!,2,FALSE),B1017)</f>
        <v>#REF!</v>
      </c>
      <c r="Y1017" s="22">
        <f t="shared" si="80"/>
        <v>10</v>
      </c>
      <c r="Z1017" s="22">
        <f t="shared" si="81"/>
        <v>10</v>
      </c>
      <c r="AA1017" s="22">
        <f t="shared" si="82"/>
        <v>2020</v>
      </c>
      <c r="AB1017" s="22">
        <f t="shared" si="83"/>
        <v>2020</v>
      </c>
      <c r="AC1017" s="22">
        <f t="shared" si="84"/>
        <v>2020</v>
      </c>
      <c r="AD1017" s="25" t="e">
        <f>AND(ROUND(O1017,2)=O1017,ROUND(P1017,2)=P1017,OR(AND(O1017&lt;&gt;0,L1017="п"),AND(P1017&lt;&gt;0,L1017="ф")),ЕФОРМУЛА(X1017),ЕФОРМУЛА(Y1017),ЕФОРМУЛА(Z1017),ЕФОРМУЛА(AA1017),ЕФОРМУЛА(AB1017),ЕФОРМУЛА(AC1017),NOT(ЕФОРМУЛА(O1017)),NOT(ЕФОРМУЛА(P1017)),M1017&lt;&gt;0,N1017&lt;&gt;0,OR(YEAR(M1017=#REF!),YEAR(M1017=#REF!),YEAR(M1017=#REF!)),OR(YEAR(N1017=#REF!),YEAR(N1017=#REF!),YEAR(N1017=#REF!)),OR(AND(A1017="20. Выдача займов по договору № 1 (в кэш-пул ПАО «Газпром»)",H1017="КЭШ-ПУЛ"),AND(A1017&lt;&gt;"20. Выдача займов по договору № 1 (в кэш-пул ПАО «Газпром»)",H1017&lt;&gt;"КЭШ-ПУЛ")))</f>
        <v>#REF!</v>
      </c>
    </row>
    <row r="1018" spans="1:30" ht="25.5" customHeight="1" x14ac:dyDescent="0.2">
      <c r="A1018" s="2" t="s">
        <v>48</v>
      </c>
      <c r="C1018" s="2" t="s">
        <v>20</v>
      </c>
      <c r="E1018" s="7" t="s">
        <v>2</v>
      </c>
      <c r="L1018" s="8" t="s">
        <v>26</v>
      </c>
      <c r="M1018" s="9">
        <v>44105</v>
      </c>
      <c r="N1018" s="9">
        <v>44105</v>
      </c>
      <c r="O1018" s="21">
        <v>11888000</v>
      </c>
      <c r="Q1018" s="32" t="s">
        <v>136</v>
      </c>
      <c r="R1018" s="32"/>
      <c r="S1018" s="32"/>
      <c r="T1018" s="32"/>
      <c r="U1018" s="32"/>
      <c r="X1018" s="22" t="e">
        <f>IF(B1018="",VLOOKUP(A1018,#REF!,2,FALSE),B1018)</f>
        <v>#REF!</v>
      </c>
      <c r="Y1018" s="22">
        <f t="shared" si="80"/>
        <v>10</v>
      </c>
      <c r="Z1018" s="22">
        <f t="shared" si="81"/>
        <v>10</v>
      </c>
      <c r="AA1018" s="22">
        <f t="shared" si="82"/>
        <v>2020</v>
      </c>
      <c r="AB1018" s="22">
        <f t="shared" si="83"/>
        <v>2020</v>
      </c>
      <c r="AC1018" s="22">
        <f t="shared" si="84"/>
        <v>2020</v>
      </c>
      <c r="AD1018" s="25" t="e">
        <f>AND(ROUND(O1018,2)=O1018,ROUND(P1018,2)=P1018,OR(AND(O1018&lt;&gt;0,L1018="п"),AND(P1018&lt;&gt;0,L1018="ф")),ЕФОРМУЛА(X1018),ЕФОРМУЛА(Y1018),ЕФОРМУЛА(Z1018),ЕФОРМУЛА(AA1018),ЕФОРМУЛА(AB1018),ЕФОРМУЛА(AC1018),NOT(ЕФОРМУЛА(O1018)),NOT(ЕФОРМУЛА(P1018)),M1018&lt;&gt;0,N1018&lt;&gt;0,OR(YEAR(M1018=#REF!),YEAR(M1018=#REF!),YEAR(M1018=#REF!)),OR(YEAR(N1018=#REF!),YEAR(N1018=#REF!),YEAR(N1018=#REF!)),OR(AND(A1018="20. Выдача займов по договору № 1 (в кэш-пул ПАО «Газпром»)",H1018="КЭШ-ПУЛ"),AND(A1018&lt;&gt;"20. Выдача займов по договору № 1 (в кэш-пул ПАО «Газпром»)",H1018&lt;&gt;"КЭШ-ПУЛ")))</f>
        <v>#REF!</v>
      </c>
    </row>
    <row r="1019" spans="1:30" ht="12.75" customHeight="1" x14ac:dyDescent="0.2">
      <c r="A1019" s="2" t="s">
        <v>50</v>
      </c>
      <c r="C1019" s="2" t="s">
        <v>20</v>
      </c>
      <c r="E1019" s="7" t="s">
        <v>2</v>
      </c>
      <c r="L1019" s="8" t="s">
        <v>26</v>
      </c>
      <c r="M1019" s="9">
        <v>44105</v>
      </c>
      <c r="N1019" s="9">
        <v>44105</v>
      </c>
      <c r="O1019" s="46">
        <v>-930000</v>
      </c>
      <c r="X1019" s="22" t="e">
        <f>IF(B1019="",VLOOKUP(A1019,#REF!,2,FALSE),B1019)</f>
        <v>#REF!</v>
      </c>
      <c r="Y1019" s="22">
        <f t="shared" si="80"/>
        <v>10</v>
      </c>
      <c r="Z1019" s="22">
        <f t="shared" si="81"/>
        <v>10</v>
      </c>
      <c r="AA1019" s="22">
        <f t="shared" si="82"/>
        <v>2020</v>
      </c>
      <c r="AB1019" s="22">
        <f t="shared" si="83"/>
        <v>2020</v>
      </c>
      <c r="AC1019" s="22">
        <f t="shared" si="84"/>
        <v>2020</v>
      </c>
      <c r="AD1019" s="25" t="e">
        <f>AND(ROUND(O1019,2)=O1019,ROUND(P1019,2)=P1019,OR(AND(O1019&lt;&gt;0,L1019="п"),AND(P1019&lt;&gt;0,L1019="ф")),ЕФОРМУЛА(X1019),ЕФОРМУЛА(Y1019),ЕФОРМУЛА(Z1019),ЕФОРМУЛА(AA1019),ЕФОРМУЛА(AB1019),ЕФОРМУЛА(AC1019),NOT(ЕФОРМУЛА(O1019)),NOT(ЕФОРМУЛА(P1019)),M1019&lt;&gt;0,N1019&lt;&gt;0,OR(YEAR(M1019=#REF!),YEAR(M1019=#REF!),YEAR(M1019=#REF!)),OR(YEAR(N1019=#REF!),YEAR(N1019=#REF!),YEAR(N1019=#REF!)),OR(AND(A1019="20. Выдача займов по договору № 1 (в кэш-пул ПАО «Газпром»)",H1019="КЭШ-ПУЛ"),AND(A1019&lt;&gt;"20. Выдача займов по договору № 1 (в кэш-пул ПАО «Газпром»)",H1019&lt;&gt;"КЭШ-ПУЛ")))</f>
        <v>#REF!</v>
      </c>
    </row>
    <row r="1020" spans="1:30" ht="12.75" customHeight="1" x14ac:dyDescent="0.2">
      <c r="A1020" s="2" t="s">
        <v>52</v>
      </c>
      <c r="C1020" s="2" t="s">
        <v>20</v>
      </c>
      <c r="E1020" s="7" t="s">
        <v>2</v>
      </c>
      <c r="L1020" s="8" t="s">
        <v>26</v>
      </c>
      <c r="M1020" s="9">
        <v>44105</v>
      </c>
      <c r="N1020" s="9">
        <v>44105</v>
      </c>
      <c r="O1020" s="21">
        <v>31874000</v>
      </c>
      <c r="Q1020" s="13" t="s">
        <v>138</v>
      </c>
      <c r="X1020" s="22" t="e">
        <f>IF(B1020="",VLOOKUP(A1020,#REF!,2,FALSE),B1020)</f>
        <v>#REF!</v>
      </c>
      <c r="Y1020" s="22">
        <f t="shared" si="80"/>
        <v>10</v>
      </c>
      <c r="Z1020" s="22">
        <f t="shared" si="81"/>
        <v>10</v>
      </c>
      <c r="AA1020" s="22">
        <f t="shared" si="82"/>
        <v>2020</v>
      </c>
      <c r="AB1020" s="22">
        <f t="shared" si="83"/>
        <v>2020</v>
      </c>
      <c r="AC1020" s="22">
        <f t="shared" si="84"/>
        <v>2020</v>
      </c>
      <c r="AD1020" s="25" t="e">
        <f>AND(ROUND(O1020,2)=O1020,ROUND(P1020,2)=P1020,OR(AND(O1020&lt;&gt;0,L1020="п"),AND(P1020&lt;&gt;0,L1020="ф")),ЕФОРМУЛА(X1020),ЕФОРМУЛА(Y1020),ЕФОРМУЛА(Z1020),ЕФОРМУЛА(AA1020),ЕФОРМУЛА(AB1020),ЕФОРМУЛА(AC1020),NOT(ЕФОРМУЛА(O1020)),NOT(ЕФОРМУЛА(P1020)),M1020&lt;&gt;0,N1020&lt;&gt;0,OR(YEAR(M1020=#REF!),YEAR(M1020=#REF!),YEAR(M1020=#REF!)),OR(YEAR(N1020=#REF!),YEAR(N1020=#REF!),YEAR(N1020=#REF!)),OR(AND(A1020="20. Выдача займов по договору № 1 (в кэш-пул ПАО «Газпром»)",H1020="КЭШ-ПУЛ"),AND(A1020&lt;&gt;"20. Выдача займов по договору № 1 (в кэш-пул ПАО «Газпром»)",H1020&lt;&gt;"КЭШ-ПУЛ")))</f>
        <v>#REF!</v>
      </c>
    </row>
    <row r="1021" spans="1:30" ht="12.6" customHeight="1" x14ac:dyDescent="0.2">
      <c r="A1021" s="8" t="s">
        <v>42</v>
      </c>
      <c r="B1021" s="8"/>
      <c r="C1021" s="2" t="s">
        <v>20</v>
      </c>
      <c r="D1021" s="6"/>
      <c r="E1021" s="7" t="s">
        <v>2</v>
      </c>
      <c r="F1021" s="8"/>
      <c r="G1021" s="8"/>
      <c r="H1021" s="8"/>
      <c r="I1021" s="8"/>
      <c r="J1021" s="8"/>
      <c r="K1021" s="8"/>
      <c r="L1021" s="8" t="s">
        <v>27</v>
      </c>
      <c r="M1021" s="9">
        <v>44136</v>
      </c>
      <c r="N1021" s="9">
        <v>44136</v>
      </c>
      <c r="O1021" s="20"/>
      <c r="P1021" s="20">
        <v>14372000</v>
      </c>
      <c r="Q1021" s="11"/>
      <c r="R1021" s="11"/>
      <c r="S1021" s="11"/>
      <c r="T1021" s="11"/>
      <c r="U1021" s="11"/>
      <c r="X1021" s="22" t="e">
        <f>IF(B1021="",VLOOKUP(A1021,#REF!,2,FALSE),B1021)</f>
        <v>#REF!</v>
      </c>
      <c r="Y1021" s="22">
        <f t="shared" si="80"/>
        <v>11</v>
      </c>
      <c r="Z1021" s="22">
        <f t="shared" si="81"/>
        <v>11</v>
      </c>
      <c r="AA1021" s="22">
        <f t="shared" si="82"/>
        <v>2020</v>
      </c>
      <c r="AB1021" s="22">
        <f t="shared" si="83"/>
        <v>2020</v>
      </c>
      <c r="AC1021" s="22">
        <f t="shared" si="84"/>
        <v>2020</v>
      </c>
      <c r="AD1021" s="25" t="e">
        <f>AND(ROUND(O1021,2)=O1021,ROUND(P1021,2)=P1021,OR(AND(O1021&lt;&gt;0,L1021="п"),AND(P1021&lt;&gt;0,L1021="ф")),ЕФОРМУЛА(X1021),ЕФОРМУЛА(Y1021),ЕФОРМУЛА(Z1021),ЕФОРМУЛА(AA1021),ЕФОРМУЛА(AB1021),ЕФОРМУЛА(AC1021),NOT(ЕФОРМУЛА(O1021)),NOT(ЕФОРМУЛА(P1021)),M1021&lt;&gt;0,N1021&lt;&gt;0,OR(YEAR(M1021=#REF!),YEAR(M1021=#REF!),YEAR(M1021=#REF!)),OR(YEAR(N1021=#REF!),YEAR(N1021=#REF!),YEAR(N1021=#REF!)),OR(AND(A1021="20. Выдача займов по договору № 1 (в кэш-пул ПАО «Газпром»)",H1021="КЭШ-ПУЛ"),AND(A1021&lt;&gt;"20. Выдача займов по договору № 1 (в кэш-пул ПАО «Газпром»)",H1021&lt;&gt;"КЭШ-ПУЛ")))</f>
        <v>#REF!</v>
      </c>
    </row>
    <row r="1022" spans="1:30" ht="12.6" customHeight="1" x14ac:dyDescent="0.2">
      <c r="A1022" s="8" t="s">
        <v>41</v>
      </c>
      <c r="B1022" s="8"/>
      <c r="C1022" s="2" t="s">
        <v>20</v>
      </c>
      <c r="D1022" s="6"/>
      <c r="E1022" s="7" t="s">
        <v>2</v>
      </c>
      <c r="F1022" s="8"/>
      <c r="G1022" s="8"/>
      <c r="H1022" s="8"/>
      <c r="I1022" s="8"/>
      <c r="J1022" s="8"/>
      <c r="K1022" s="8"/>
      <c r="L1022" s="8" t="s">
        <v>27</v>
      </c>
      <c r="M1022" s="9">
        <v>44136</v>
      </c>
      <c r="N1022" s="9">
        <v>44136</v>
      </c>
      <c r="O1022" s="20"/>
      <c r="P1022" s="20">
        <v>98433000</v>
      </c>
      <c r="Q1022" s="11"/>
      <c r="R1022" s="11"/>
      <c r="S1022" s="11"/>
      <c r="T1022" s="11"/>
      <c r="U1022" s="11"/>
      <c r="X1022" s="22" t="e">
        <f>IF(B1022="",VLOOKUP(A1022,#REF!,2,FALSE),B1022)</f>
        <v>#REF!</v>
      </c>
      <c r="Y1022" s="22">
        <f t="shared" si="80"/>
        <v>11</v>
      </c>
      <c r="Z1022" s="22">
        <f t="shared" si="81"/>
        <v>11</v>
      </c>
      <c r="AA1022" s="22">
        <f t="shared" si="82"/>
        <v>2020</v>
      </c>
      <c r="AB1022" s="22">
        <f t="shared" si="83"/>
        <v>2020</v>
      </c>
      <c r="AC1022" s="22">
        <f t="shared" si="84"/>
        <v>2020</v>
      </c>
      <c r="AD1022" s="25" t="e">
        <f>AND(ROUND(O1022,2)=O1022,ROUND(P1022,2)=P1022,OR(AND(O1022&lt;&gt;0,L1022="п"),AND(P1022&lt;&gt;0,L1022="ф")),ЕФОРМУЛА(X1022),ЕФОРМУЛА(Y1022),ЕФОРМУЛА(Z1022),ЕФОРМУЛА(AA1022),ЕФОРМУЛА(AB1022),ЕФОРМУЛА(AC1022),NOT(ЕФОРМУЛА(O1022)),NOT(ЕФОРМУЛА(P1022)),M1022&lt;&gt;0,N1022&lt;&gt;0,OR(YEAR(M1022=#REF!),YEAR(M1022=#REF!),YEAR(M1022=#REF!)),OR(YEAR(N1022=#REF!),YEAR(N1022=#REF!),YEAR(N1022=#REF!)),OR(AND(A1022="20. Выдача займов по договору № 1 (в кэш-пул ПАО «Газпром»)",H1022="КЭШ-ПУЛ"),AND(A1022&lt;&gt;"20. Выдача займов по договору № 1 (в кэш-пул ПАО «Газпром»)",H1022&lt;&gt;"КЭШ-ПУЛ")))</f>
        <v>#REF!</v>
      </c>
    </row>
    <row r="1023" spans="1:30" ht="15" customHeight="1" x14ac:dyDescent="0.2">
      <c r="A1023" s="27" t="s">
        <v>16</v>
      </c>
      <c r="B1023" s="27"/>
      <c r="C1023" s="2" t="s">
        <v>20</v>
      </c>
      <c r="D1023" s="6"/>
      <c r="E1023" s="7" t="s">
        <v>2</v>
      </c>
      <c r="F1023" s="8"/>
      <c r="G1023" s="8"/>
      <c r="H1023" s="8"/>
      <c r="I1023" s="8"/>
      <c r="J1023" s="8"/>
      <c r="K1023" s="8"/>
      <c r="L1023" s="8" t="s">
        <v>27</v>
      </c>
      <c r="M1023" s="9">
        <v>44136</v>
      </c>
      <c r="N1023" s="9">
        <v>44136</v>
      </c>
      <c r="O1023" s="20"/>
      <c r="P1023" s="20">
        <v>337494000</v>
      </c>
      <c r="Q1023" s="11"/>
      <c r="R1023" s="11"/>
      <c r="S1023" s="11"/>
      <c r="T1023" s="11"/>
      <c r="U1023" s="11"/>
      <c r="X1023" s="22" t="e">
        <f>IF(B1023="",VLOOKUP(A1023,#REF!,2,FALSE),B1023)</f>
        <v>#REF!</v>
      </c>
      <c r="Y1023" s="22">
        <f t="shared" si="80"/>
        <v>11</v>
      </c>
      <c r="Z1023" s="22">
        <f t="shared" si="81"/>
        <v>11</v>
      </c>
      <c r="AA1023" s="22">
        <f t="shared" si="82"/>
        <v>2020</v>
      </c>
      <c r="AB1023" s="22">
        <f t="shared" si="83"/>
        <v>2020</v>
      </c>
      <c r="AC1023" s="22">
        <f t="shared" si="84"/>
        <v>2020</v>
      </c>
      <c r="AD1023" s="25" t="e">
        <f>AND(ROUND(O1023,2)=O1023,ROUND(P1023,2)=P1023,OR(AND(O1023&lt;&gt;0,L1023="п"),AND(P1023&lt;&gt;0,L1023="ф")),ЕФОРМУЛА(X1023),ЕФОРМУЛА(Y1023),ЕФОРМУЛА(Z1023),ЕФОРМУЛА(AA1023),ЕФОРМУЛА(AB1023),ЕФОРМУЛА(AC1023),NOT(ЕФОРМУЛА(O1023)),NOT(ЕФОРМУЛА(P1023)),M1023&lt;&gt;0,N1023&lt;&gt;0,OR(YEAR(M1023=#REF!),YEAR(M1023=#REF!),YEAR(M1023=#REF!)),OR(YEAR(N1023=#REF!),YEAR(N1023=#REF!),YEAR(N1023=#REF!)),OR(AND(A1023="20. Выдача займов по договору № 1 (в кэш-пул ПАО «Газпром»)",H1023="КЭШ-ПУЛ"),AND(A1023&lt;&gt;"20. Выдача займов по договору № 1 (в кэш-пул ПАО «Газпром»)",H1023&lt;&gt;"КЭШ-ПУЛ")))</f>
        <v>#REF!</v>
      </c>
    </row>
    <row r="1024" spans="1:30" ht="15" customHeight="1" x14ac:dyDescent="0.2">
      <c r="A1024" s="27" t="s">
        <v>60</v>
      </c>
      <c r="B1024" s="27"/>
      <c r="C1024" s="2" t="s">
        <v>20</v>
      </c>
      <c r="D1024" s="6"/>
      <c r="E1024" s="7" t="s">
        <v>2</v>
      </c>
      <c r="F1024" s="8"/>
      <c r="G1024" s="8"/>
      <c r="H1024" s="8"/>
      <c r="I1024" s="8"/>
      <c r="J1024" s="8"/>
      <c r="K1024" s="8"/>
      <c r="L1024" s="8" t="s">
        <v>27</v>
      </c>
      <c r="M1024" s="9">
        <v>44136</v>
      </c>
      <c r="N1024" s="9">
        <v>44136</v>
      </c>
      <c r="O1024" s="20"/>
      <c r="P1024" s="20">
        <v>2902000</v>
      </c>
      <c r="Q1024" s="11"/>
      <c r="R1024" s="11"/>
      <c r="S1024" s="11"/>
      <c r="T1024" s="11"/>
      <c r="U1024" s="11"/>
      <c r="X1024" s="22" t="e">
        <f>IF(B1024="",VLOOKUP(A1024,#REF!,2,FALSE),B1024)</f>
        <v>#REF!</v>
      </c>
      <c r="Y1024" s="22">
        <f t="shared" si="80"/>
        <v>11</v>
      </c>
      <c r="Z1024" s="22">
        <f t="shared" si="81"/>
        <v>11</v>
      </c>
      <c r="AA1024" s="22">
        <f t="shared" si="82"/>
        <v>2020</v>
      </c>
      <c r="AB1024" s="22">
        <f t="shared" si="83"/>
        <v>2020</v>
      </c>
      <c r="AC1024" s="22">
        <f t="shared" si="84"/>
        <v>2020</v>
      </c>
      <c r="AD1024" s="25" t="e">
        <f>AND(ROUND(O1024,2)=O1024,ROUND(P1024,2)=P1024,OR(AND(O1024&lt;&gt;0,L1024="п"),AND(P1024&lt;&gt;0,L1024="ф")),ЕФОРМУЛА(X1024),ЕФОРМУЛА(Y1024),ЕФОРМУЛА(Z1024),ЕФОРМУЛА(AA1024),ЕФОРМУЛА(AB1024),ЕФОРМУЛА(AC1024),NOT(ЕФОРМУЛА(O1024)),NOT(ЕФОРМУЛА(P1024)),M1024&lt;&gt;0,N1024&lt;&gt;0,OR(YEAR(M1024=#REF!),YEAR(M1024=#REF!),YEAR(M1024=#REF!)),OR(YEAR(N1024=#REF!),YEAR(N1024=#REF!),YEAR(N1024=#REF!)),OR(AND(A1024="20. Выдача займов по договору № 1 (в кэш-пул ПАО «Газпром»)",H1024="КЭШ-ПУЛ"),AND(A1024&lt;&gt;"20. Выдача займов по договору № 1 (в кэш-пул ПАО «Газпром»)",H1024&lt;&gt;"КЭШ-ПУЛ")))</f>
        <v>#REF!</v>
      </c>
    </row>
    <row r="1025" spans="1:30" ht="15.75" customHeight="1" x14ac:dyDescent="0.2">
      <c r="A1025" s="27"/>
      <c r="B1025" s="27" t="s">
        <v>45</v>
      </c>
      <c r="C1025" s="2" t="s">
        <v>20</v>
      </c>
      <c r="D1025" s="6"/>
      <c r="E1025" s="7" t="s">
        <v>2</v>
      </c>
      <c r="F1025" s="8"/>
      <c r="G1025" s="8"/>
      <c r="H1025" s="8"/>
      <c r="I1025" s="8"/>
      <c r="J1025" s="8"/>
      <c r="K1025" s="8"/>
      <c r="L1025" s="8" t="s">
        <v>27</v>
      </c>
      <c r="M1025" s="9">
        <v>44136</v>
      </c>
      <c r="N1025" s="9">
        <v>44136</v>
      </c>
      <c r="O1025" s="20"/>
      <c r="P1025" s="20">
        <v>1111000</v>
      </c>
      <c r="Q1025" s="12"/>
      <c r="R1025" s="12"/>
      <c r="S1025" s="12"/>
      <c r="T1025" s="12"/>
      <c r="U1025" s="12"/>
      <c r="X1025" s="22" t="str">
        <f>IF(B1025="",VLOOKUP(A1025,#REF!,2,FALSE),B1025)</f>
        <v>10.2. Услуги авиатранспорта</v>
      </c>
      <c r="Y1025" s="22">
        <f t="shared" si="80"/>
        <v>11</v>
      </c>
      <c r="Z1025" s="22">
        <f t="shared" si="81"/>
        <v>11</v>
      </c>
      <c r="AA1025" s="22">
        <f t="shared" si="82"/>
        <v>2020</v>
      </c>
      <c r="AB1025" s="22">
        <f t="shared" si="83"/>
        <v>2020</v>
      </c>
      <c r="AC1025" s="22">
        <f t="shared" si="84"/>
        <v>2020</v>
      </c>
      <c r="AD1025" s="25" t="e">
        <f>AND(ROUND(O1025,2)=O1025,ROUND(P1025,2)=P1025,OR(AND(O1025&lt;&gt;0,L1025="п"),AND(P1025&lt;&gt;0,L1025="ф")),ЕФОРМУЛА(X1025),ЕФОРМУЛА(Y1025),ЕФОРМУЛА(Z1025),ЕФОРМУЛА(AA1025),ЕФОРМУЛА(AB1025),ЕФОРМУЛА(AC1025),NOT(ЕФОРМУЛА(O1025)),NOT(ЕФОРМУЛА(P1025)),M1025&lt;&gt;0,N1025&lt;&gt;0,OR(YEAR(M1025=#REF!),YEAR(M1025=#REF!),YEAR(M1025=#REF!)),OR(YEAR(N1025=#REF!),YEAR(N1025=#REF!),YEAR(N1025=#REF!)),OR(AND(A1025="20. Выдача займов по договору № 1 (в кэш-пул ПАО «Газпром»)",H1025="КЭШ-ПУЛ"),AND(A1025&lt;&gt;"20. Выдача займов по договору № 1 (в кэш-пул ПАО «Газпром»)",H1025&lt;&gt;"КЭШ-ПУЛ")))</f>
        <v>#REF!</v>
      </c>
    </row>
    <row r="1026" spans="1:30" ht="12.6" customHeight="1" x14ac:dyDescent="0.2">
      <c r="A1026" s="27" t="s">
        <v>12</v>
      </c>
      <c r="B1026" s="27"/>
      <c r="C1026" s="2" t="s">
        <v>20</v>
      </c>
      <c r="D1026" s="6"/>
      <c r="E1026" s="7" t="s">
        <v>2</v>
      </c>
      <c r="F1026" s="8"/>
      <c r="G1026" s="8"/>
      <c r="H1026" s="8"/>
      <c r="I1026" s="8"/>
      <c r="J1026" s="8"/>
      <c r="K1026" s="8"/>
      <c r="L1026" s="8" t="s">
        <v>27</v>
      </c>
      <c r="M1026" s="9">
        <v>44136</v>
      </c>
      <c r="N1026" s="9">
        <v>44136</v>
      </c>
      <c r="O1026" s="20"/>
      <c r="P1026" s="20">
        <v>246927000</v>
      </c>
      <c r="Q1026" s="10"/>
      <c r="R1026" s="10"/>
      <c r="S1026" s="10"/>
      <c r="T1026" s="10"/>
      <c r="U1026" s="10"/>
      <c r="X1026" s="22" t="e">
        <f>IF(B1026="",VLOOKUP(A1026,#REF!,2,FALSE),B1026)</f>
        <v>#REF!</v>
      </c>
      <c r="Y1026" s="22">
        <f t="shared" si="80"/>
        <v>11</v>
      </c>
      <c r="Z1026" s="22">
        <f t="shared" si="81"/>
        <v>11</v>
      </c>
      <c r="AA1026" s="22">
        <f t="shared" si="82"/>
        <v>2020</v>
      </c>
      <c r="AB1026" s="22">
        <f t="shared" si="83"/>
        <v>2020</v>
      </c>
      <c r="AC1026" s="22">
        <f t="shared" si="84"/>
        <v>2020</v>
      </c>
      <c r="AD1026" s="25" t="e">
        <f>AND(ROUND(O1026,2)=O1026,ROUND(P1026,2)=P1026,OR(AND(O1026&lt;&gt;0,L1026="п"),AND(P1026&lt;&gt;0,L1026="ф")),ЕФОРМУЛА(X1026),ЕФОРМУЛА(Y1026),ЕФОРМУЛА(Z1026),ЕФОРМУЛА(AA1026),ЕФОРМУЛА(AB1026),ЕФОРМУЛА(AC1026),NOT(ЕФОРМУЛА(O1026)),NOT(ЕФОРМУЛА(P1026)),M1026&lt;&gt;0,N1026&lt;&gt;0,OR(YEAR(M1026=#REF!),YEAR(M1026=#REF!),YEAR(M1026=#REF!)),OR(YEAR(N1026=#REF!),YEAR(N1026=#REF!),YEAR(N1026=#REF!)),OR(AND(A1026="20. Выдача займов по договору № 1 (в кэш-пул ПАО «Газпром»)",H1026="КЭШ-ПУЛ"),AND(A1026&lt;&gt;"20. Выдача займов по договору № 1 (в кэш-пул ПАО «Газпром»)",H1026&lt;&gt;"КЭШ-ПУЛ")))</f>
        <v>#REF!</v>
      </c>
    </row>
    <row r="1027" spans="1:30" ht="12.6" customHeight="1" x14ac:dyDescent="0.2">
      <c r="A1027" s="27" t="s">
        <v>63</v>
      </c>
      <c r="B1027" s="27"/>
      <c r="C1027" s="2" t="s">
        <v>20</v>
      </c>
      <c r="D1027" s="6"/>
      <c r="E1027" s="7" t="s">
        <v>2</v>
      </c>
      <c r="F1027" s="8"/>
      <c r="G1027" s="8"/>
      <c r="H1027" s="8"/>
      <c r="I1027" s="8"/>
      <c r="J1027" s="8"/>
      <c r="K1027" s="8"/>
      <c r="L1027" s="8" t="s">
        <v>27</v>
      </c>
      <c r="M1027" s="9">
        <v>44136</v>
      </c>
      <c r="N1027" s="9">
        <v>44136</v>
      </c>
      <c r="O1027" s="20"/>
      <c r="P1027" s="20">
        <v>64821000</v>
      </c>
      <c r="Q1027" s="10"/>
      <c r="R1027" s="10"/>
      <c r="S1027" s="10"/>
      <c r="T1027" s="10"/>
      <c r="U1027" s="10"/>
      <c r="X1027" s="22" t="e">
        <f>IF(B1027="",VLOOKUP(A1027,#REF!,2,FALSE),B1027)</f>
        <v>#REF!</v>
      </c>
      <c r="Y1027" s="22">
        <f t="shared" si="80"/>
        <v>11</v>
      </c>
      <c r="Z1027" s="22">
        <f t="shared" si="81"/>
        <v>11</v>
      </c>
      <c r="AA1027" s="22">
        <f t="shared" si="82"/>
        <v>2020</v>
      </c>
      <c r="AB1027" s="22">
        <f t="shared" si="83"/>
        <v>2020</v>
      </c>
      <c r="AC1027" s="22">
        <f t="shared" si="84"/>
        <v>2020</v>
      </c>
      <c r="AD1027" s="25" t="e">
        <f>AND(ROUND(O1027,2)=O1027,ROUND(P1027,2)=P1027,OR(AND(O1027&lt;&gt;0,L1027="п"),AND(P1027&lt;&gt;0,L1027="ф")),ЕФОРМУЛА(X1027),ЕФОРМУЛА(Y1027),ЕФОРМУЛА(Z1027),ЕФОРМУЛА(AA1027),ЕФОРМУЛА(AB1027),ЕФОРМУЛА(AC1027),NOT(ЕФОРМУЛА(O1027)),NOT(ЕФОРМУЛА(P1027)),M1027&lt;&gt;0,N1027&lt;&gt;0,OR(YEAR(M1027=#REF!),YEAR(M1027=#REF!),YEAR(M1027=#REF!)),OR(YEAR(N1027=#REF!),YEAR(N1027=#REF!),YEAR(N1027=#REF!)),OR(AND(A1027="20. Выдача займов по договору № 1 (в кэш-пул ПАО «Газпром»)",H1027="КЭШ-ПУЛ"),AND(A1027&lt;&gt;"20. Выдача займов по договору № 1 (в кэш-пул ПАО «Газпром»)",H1027&lt;&gt;"КЭШ-ПУЛ")))</f>
        <v>#REF!</v>
      </c>
    </row>
    <row r="1028" spans="1:30" ht="15" customHeight="1" x14ac:dyDescent="0.2">
      <c r="A1028" s="27"/>
      <c r="B1028" s="27" t="s">
        <v>44</v>
      </c>
      <c r="C1028" s="2" t="s">
        <v>20</v>
      </c>
      <c r="D1028" s="6"/>
      <c r="E1028" s="7" t="s">
        <v>2</v>
      </c>
      <c r="F1028" s="8"/>
      <c r="G1028" s="8"/>
      <c r="H1028" s="8"/>
      <c r="I1028" s="8"/>
      <c r="J1028" s="8"/>
      <c r="K1028" s="8"/>
      <c r="L1028" s="8" t="s">
        <v>27</v>
      </c>
      <c r="M1028" s="9">
        <v>44136</v>
      </c>
      <c r="N1028" s="9">
        <v>44136</v>
      </c>
      <c r="O1028" s="20"/>
      <c r="P1028" s="20">
        <v>187000</v>
      </c>
      <c r="Q1028" s="12"/>
      <c r="R1028" s="12"/>
      <c r="S1028" s="12"/>
      <c r="T1028" s="12"/>
      <c r="U1028" s="12"/>
      <c r="X1028" s="22" t="str">
        <f>IF(B1028="",VLOOKUP(A1028,#REF!,2,FALSE),B1028)</f>
        <v>10.1. Услуги автотранспорта</v>
      </c>
      <c r="Y1028" s="22">
        <f t="shared" ref="Y1028:Y1091" si="85">MONTH(M1028)</f>
        <v>11</v>
      </c>
      <c r="Z1028" s="22">
        <f t="shared" ref="Z1028:Z1091" si="86">MONTH(N1028)</f>
        <v>11</v>
      </c>
      <c r="AA1028" s="22">
        <f t="shared" ref="AA1028:AA1091" si="87">YEAR(N1028)</f>
        <v>2020</v>
      </c>
      <c r="AB1028" s="22">
        <f t="shared" ref="AB1028:AB1091" si="88">YEAR(M1028)</f>
        <v>2020</v>
      </c>
      <c r="AC1028" s="22">
        <f t="shared" ref="AC1028:AC1091" si="89">IF(F1028="X",AA1028-1,AA1028)</f>
        <v>2020</v>
      </c>
      <c r="AD1028" s="25" t="e">
        <f>AND(ROUND(O1028,2)=O1028,ROUND(P1028,2)=P1028,OR(AND(O1028&lt;&gt;0,L1028="п"),AND(P1028&lt;&gt;0,L1028="ф")),ЕФОРМУЛА(X1028),ЕФОРМУЛА(Y1028),ЕФОРМУЛА(Z1028),ЕФОРМУЛА(AA1028),ЕФОРМУЛА(AB1028),ЕФОРМУЛА(AC1028),NOT(ЕФОРМУЛА(O1028)),NOT(ЕФОРМУЛА(P1028)),M1028&lt;&gt;0,N1028&lt;&gt;0,OR(YEAR(M1028=#REF!),YEAR(M1028=#REF!),YEAR(M1028=#REF!)),OR(YEAR(N1028=#REF!),YEAR(N1028=#REF!),YEAR(N1028=#REF!)),OR(AND(A1028="20. Выдача займов по договору № 1 (в кэш-пул ПАО «Газпром»)",H1028="КЭШ-ПУЛ"),AND(A1028&lt;&gt;"20. Выдача займов по договору № 1 (в кэш-пул ПАО «Газпром»)",H1028&lt;&gt;"КЭШ-ПУЛ")))</f>
        <v>#REF!</v>
      </c>
    </row>
    <row r="1029" spans="1:30" ht="12.6" customHeight="1" x14ac:dyDescent="0.2">
      <c r="A1029" s="33" t="s">
        <v>40</v>
      </c>
      <c r="B1029" s="27" t="s">
        <v>13</v>
      </c>
      <c r="C1029" s="2" t="s">
        <v>20</v>
      </c>
      <c r="D1029" s="6"/>
      <c r="E1029" s="7" t="s">
        <v>2</v>
      </c>
      <c r="F1029" s="8"/>
      <c r="G1029" s="8"/>
      <c r="H1029" s="8"/>
      <c r="I1029" s="8"/>
      <c r="J1029" s="8"/>
      <c r="K1029" s="8"/>
      <c r="L1029" s="8" t="s">
        <v>27</v>
      </c>
      <c r="M1029" s="9">
        <v>44136</v>
      </c>
      <c r="N1029" s="9">
        <v>44136</v>
      </c>
      <c r="O1029" s="20"/>
      <c r="P1029" s="20">
        <v>168122000</v>
      </c>
      <c r="Q1029" s="12" t="s">
        <v>137</v>
      </c>
      <c r="R1029" s="12"/>
      <c r="S1029" s="12"/>
      <c r="T1029" s="12"/>
      <c r="U1029" s="12"/>
      <c r="X1029" s="22" t="str">
        <f>IF(B1029="",VLOOKUP(A1029,#REF!,2,FALSE),B1029)</f>
        <v>04. Капремонт внешними подрядчиками</v>
      </c>
      <c r="Y1029" s="22">
        <f t="shared" si="85"/>
        <v>11</v>
      </c>
      <c r="Z1029" s="22">
        <f t="shared" si="86"/>
        <v>11</v>
      </c>
      <c r="AA1029" s="22">
        <f t="shared" si="87"/>
        <v>2020</v>
      </c>
      <c r="AB1029" s="22">
        <f t="shared" si="88"/>
        <v>2020</v>
      </c>
      <c r="AC1029" s="22">
        <f t="shared" si="89"/>
        <v>2020</v>
      </c>
      <c r="AD1029" s="25" t="e">
        <f>AND(ROUND(O1029,2)=O1029,ROUND(P1029,2)=P1029,OR(AND(O1029&lt;&gt;0,L1029="п"),AND(P1029&lt;&gt;0,L1029="ф")),ЕФОРМУЛА(X1029),ЕФОРМУЛА(Y1029),ЕФОРМУЛА(Z1029),ЕФОРМУЛА(AA1029),ЕФОРМУЛА(AB1029),ЕФОРМУЛА(AC1029),NOT(ЕФОРМУЛА(O1029)),NOT(ЕФОРМУЛА(P1029)),M1029&lt;&gt;0,N1029&lt;&gt;0,OR(YEAR(M1029=#REF!),YEAR(M1029=#REF!),YEAR(M1029=#REF!)),OR(YEAR(N1029=#REF!),YEAR(N1029=#REF!),YEAR(N1029=#REF!)),OR(AND(A1029="20. Выдача займов по договору № 1 (в кэш-пул ПАО «Газпром»)",H1029="КЭШ-ПУЛ"),AND(A1029&lt;&gt;"20. Выдача займов по договору № 1 (в кэш-пул ПАО «Газпром»)",H1029&lt;&gt;"КЭШ-ПУЛ")))</f>
        <v>#REF!</v>
      </c>
    </row>
    <row r="1030" spans="1:30" ht="12.6" customHeight="1" x14ac:dyDescent="0.2">
      <c r="A1030" s="8" t="s">
        <v>59</v>
      </c>
      <c r="B1030" s="8"/>
      <c r="C1030" s="2" t="s">
        <v>20</v>
      </c>
      <c r="D1030" s="6"/>
      <c r="E1030" s="7" t="s">
        <v>2</v>
      </c>
      <c r="F1030" s="8"/>
      <c r="G1030" s="8"/>
      <c r="H1030" s="8"/>
      <c r="I1030" s="8"/>
      <c r="J1030" s="8"/>
      <c r="K1030" s="8"/>
      <c r="L1030" s="8" t="s">
        <v>27</v>
      </c>
      <c r="M1030" s="9">
        <v>44136</v>
      </c>
      <c r="N1030" s="9">
        <v>44136</v>
      </c>
      <c r="O1030" s="20"/>
      <c r="P1030" s="20">
        <v>292001000</v>
      </c>
      <c r="Q1030" s="11"/>
      <c r="R1030" s="11"/>
      <c r="S1030" s="11"/>
      <c r="T1030" s="11"/>
      <c r="U1030" s="11"/>
      <c r="X1030" s="22" t="e">
        <f>IF(B1030="",VLOOKUP(A1030,#REF!,2,FALSE),B1030)</f>
        <v>#REF!</v>
      </c>
      <c r="Y1030" s="22">
        <f t="shared" si="85"/>
        <v>11</v>
      </c>
      <c r="Z1030" s="22">
        <f t="shared" si="86"/>
        <v>11</v>
      </c>
      <c r="AA1030" s="22">
        <f t="shared" si="87"/>
        <v>2020</v>
      </c>
      <c r="AB1030" s="22">
        <f t="shared" si="88"/>
        <v>2020</v>
      </c>
      <c r="AC1030" s="22">
        <f t="shared" si="89"/>
        <v>2020</v>
      </c>
      <c r="AD1030" s="25" t="e">
        <f>AND(ROUND(O1030,2)=O1030,ROUND(P1030,2)=P1030,OR(AND(O1030&lt;&gt;0,L1030="п"),AND(P1030&lt;&gt;0,L1030="ф")),ЕФОРМУЛА(X1030),ЕФОРМУЛА(Y1030),ЕФОРМУЛА(Z1030),ЕФОРМУЛА(AA1030),ЕФОРМУЛА(AB1030),ЕФОРМУЛА(AC1030),NOT(ЕФОРМУЛА(O1030)),NOT(ЕФОРМУЛА(P1030)),M1030&lt;&gt;0,N1030&lt;&gt;0,OR(YEAR(M1030=#REF!),YEAR(M1030=#REF!),YEAR(M1030=#REF!)),OR(YEAR(N1030=#REF!),YEAR(N1030=#REF!),YEAR(N1030=#REF!)),OR(AND(A1030="20. Выдача займов по договору № 1 (в кэш-пул ПАО «Газпром»)",H1030="КЭШ-ПУЛ"),AND(A1030&lt;&gt;"20. Выдача займов по договору № 1 (в кэш-пул ПАО «Газпром»)",H1030&lt;&gt;"КЭШ-ПУЛ")))</f>
        <v>#REF!</v>
      </c>
    </row>
    <row r="1031" spans="1:30" ht="12.6" customHeight="1" x14ac:dyDescent="0.2">
      <c r="A1031" s="8" t="s">
        <v>17</v>
      </c>
      <c r="B1031" s="8"/>
      <c r="C1031" s="2" t="s">
        <v>20</v>
      </c>
      <c r="D1031" s="6"/>
      <c r="E1031" s="7" t="s">
        <v>2</v>
      </c>
      <c r="F1031" s="8"/>
      <c r="G1031" s="8"/>
      <c r="H1031" s="8"/>
      <c r="I1031" s="8"/>
      <c r="J1031" s="8"/>
      <c r="K1031" s="8"/>
      <c r="L1031" s="8" t="s">
        <v>27</v>
      </c>
      <c r="M1031" s="9">
        <v>44136</v>
      </c>
      <c r="N1031" s="9">
        <v>44136</v>
      </c>
      <c r="O1031" s="20"/>
      <c r="P1031" s="20">
        <v>10039000</v>
      </c>
      <c r="Q1031" s="11"/>
      <c r="R1031" s="11"/>
      <c r="S1031" s="11"/>
      <c r="T1031" s="11"/>
      <c r="U1031" s="11"/>
      <c r="X1031" s="22" t="e">
        <f>IF(B1031="",VLOOKUP(A1031,#REF!,2,FALSE),B1031)</f>
        <v>#REF!</v>
      </c>
      <c r="Y1031" s="22">
        <f t="shared" si="85"/>
        <v>11</v>
      </c>
      <c r="Z1031" s="22">
        <f t="shared" si="86"/>
        <v>11</v>
      </c>
      <c r="AA1031" s="22">
        <f t="shared" si="87"/>
        <v>2020</v>
      </c>
      <c r="AB1031" s="22">
        <f t="shared" si="88"/>
        <v>2020</v>
      </c>
      <c r="AC1031" s="22">
        <f t="shared" si="89"/>
        <v>2020</v>
      </c>
      <c r="AD1031" s="25" t="e">
        <f>AND(ROUND(O1031,2)=O1031,ROUND(P1031,2)=P1031,OR(AND(O1031&lt;&gt;0,L1031="п"),AND(P1031&lt;&gt;0,L1031="ф")),ЕФОРМУЛА(X1031),ЕФОРМУЛА(Y1031),ЕФОРМУЛА(Z1031),ЕФОРМУЛА(AA1031),ЕФОРМУЛА(AB1031),ЕФОРМУЛА(AC1031),NOT(ЕФОРМУЛА(O1031)),NOT(ЕФОРМУЛА(P1031)),M1031&lt;&gt;0,N1031&lt;&gt;0,OR(YEAR(M1031=#REF!),YEAR(M1031=#REF!),YEAR(M1031=#REF!)),OR(YEAR(N1031=#REF!),YEAR(N1031=#REF!),YEAR(N1031=#REF!)),OR(AND(A1031="20. Выдача займов по договору № 1 (в кэш-пул ПАО «Газпром»)",H1031="КЭШ-ПУЛ"),AND(A1031&lt;&gt;"20. Выдача займов по договору № 1 (в кэш-пул ПАО «Газпром»)",H1031&lt;&gt;"КЭШ-ПУЛ")))</f>
        <v>#REF!</v>
      </c>
    </row>
    <row r="1032" spans="1:30" ht="12.6" customHeight="1" x14ac:dyDescent="0.2">
      <c r="A1032" s="8" t="s">
        <v>8</v>
      </c>
      <c r="B1032" s="8"/>
      <c r="C1032" s="2" t="s">
        <v>20</v>
      </c>
      <c r="D1032" s="6"/>
      <c r="E1032" s="7" t="s">
        <v>2</v>
      </c>
      <c r="F1032" s="8"/>
      <c r="G1032" s="8"/>
      <c r="H1032" s="8"/>
      <c r="I1032" s="8"/>
      <c r="J1032" s="8"/>
      <c r="K1032" s="8"/>
      <c r="L1032" s="8" t="s">
        <v>27</v>
      </c>
      <c r="M1032" s="9">
        <v>44136</v>
      </c>
      <c r="N1032" s="9">
        <v>44136</v>
      </c>
      <c r="O1032" s="20"/>
      <c r="P1032" s="20">
        <v>988000</v>
      </c>
      <c r="Q1032" s="11"/>
      <c r="R1032" s="11"/>
      <c r="S1032" s="11"/>
      <c r="T1032" s="11"/>
      <c r="U1032" s="11"/>
      <c r="X1032" s="22" t="e">
        <f>IF(B1032="",VLOOKUP(A1032,#REF!,2,FALSE),B1032)</f>
        <v>#REF!</v>
      </c>
      <c r="Y1032" s="22">
        <f t="shared" si="85"/>
        <v>11</v>
      </c>
      <c r="Z1032" s="22">
        <f t="shared" si="86"/>
        <v>11</v>
      </c>
      <c r="AA1032" s="22">
        <f t="shared" si="87"/>
        <v>2020</v>
      </c>
      <c r="AB1032" s="22">
        <f t="shared" si="88"/>
        <v>2020</v>
      </c>
      <c r="AC1032" s="22">
        <f t="shared" si="89"/>
        <v>2020</v>
      </c>
      <c r="AD1032" s="25" t="e">
        <f>AND(ROUND(O1032,2)=O1032,ROUND(P1032,2)=P1032,OR(AND(O1032&lt;&gt;0,L1032="п"),AND(P1032&lt;&gt;0,L1032="ф")),ЕФОРМУЛА(X1032),ЕФОРМУЛА(Y1032),ЕФОРМУЛА(Z1032),ЕФОРМУЛА(AA1032),ЕФОРМУЛА(AB1032),ЕФОРМУЛА(AC1032),NOT(ЕФОРМУЛА(O1032)),NOT(ЕФОРМУЛА(P1032)),M1032&lt;&gt;0,N1032&lt;&gt;0,OR(YEAR(M1032=#REF!),YEAR(M1032=#REF!),YEAR(M1032=#REF!)),OR(YEAR(N1032=#REF!),YEAR(N1032=#REF!),YEAR(N1032=#REF!)),OR(AND(A1032="20. Выдача займов по договору № 1 (в кэш-пул ПАО «Газпром»)",H1032="КЭШ-ПУЛ"),AND(A1032&lt;&gt;"20. Выдача займов по договору № 1 (в кэш-пул ПАО «Газпром»)",H1032&lt;&gt;"КЭШ-ПУЛ")))</f>
        <v>#REF!</v>
      </c>
    </row>
    <row r="1033" spans="1:30" ht="12.6" customHeight="1" x14ac:dyDescent="0.2">
      <c r="A1033" s="8"/>
      <c r="B1033" s="8" t="s">
        <v>9</v>
      </c>
      <c r="C1033" s="2" t="s">
        <v>20</v>
      </c>
      <c r="D1033" s="6"/>
      <c r="E1033" s="7" t="s">
        <v>2</v>
      </c>
      <c r="F1033" s="8"/>
      <c r="G1033" s="8"/>
      <c r="H1033" s="8"/>
      <c r="I1033" s="8"/>
      <c r="J1033" s="8"/>
      <c r="K1033" s="8"/>
      <c r="L1033" s="8" t="s">
        <v>27</v>
      </c>
      <c r="M1033" s="9">
        <v>44136</v>
      </c>
      <c r="N1033" s="9">
        <v>44136</v>
      </c>
      <c r="O1033" s="20"/>
      <c r="P1033" s="20">
        <v>21792000</v>
      </c>
      <c r="Q1033" s="11"/>
      <c r="R1033" s="11"/>
      <c r="S1033" s="11"/>
      <c r="T1033" s="11"/>
      <c r="U1033" s="11"/>
      <c r="X1033" s="22" t="str">
        <f>IF(B1033="",VLOOKUP(A1033,#REF!,2,FALSE),B1033)</f>
        <v>12. Страхование</v>
      </c>
      <c r="Y1033" s="22">
        <f t="shared" si="85"/>
        <v>11</v>
      </c>
      <c r="Z1033" s="22">
        <f t="shared" si="86"/>
        <v>11</v>
      </c>
      <c r="AA1033" s="22">
        <f t="shared" si="87"/>
        <v>2020</v>
      </c>
      <c r="AB1033" s="22">
        <f t="shared" si="88"/>
        <v>2020</v>
      </c>
      <c r="AC1033" s="22">
        <f t="shared" si="89"/>
        <v>2020</v>
      </c>
      <c r="AD1033" s="25" t="e">
        <f>AND(ROUND(O1033,2)=O1033,ROUND(P1033,2)=P1033,OR(AND(O1033&lt;&gt;0,L1033="п"),AND(P1033&lt;&gt;0,L1033="ф")),ЕФОРМУЛА(X1033),ЕФОРМУЛА(Y1033),ЕФОРМУЛА(Z1033),ЕФОРМУЛА(AA1033),ЕФОРМУЛА(AB1033),ЕФОРМУЛА(AC1033),NOT(ЕФОРМУЛА(O1033)),NOT(ЕФОРМУЛА(P1033)),M1033&lt;&gt;0,N1033&lt;&gt;0,OR(YEAR(M1033=#REF!),YEAR(M1033=#REF!),YEAR(M1033=#REF!)),OR(YEAR(N1033=#REF!),YEAR(N1033=#REF!),YEAR(N1033=#REF!)),OR(AND(A1033="20. Выдача займов по договору № 1 (в кэш-пул ПАО «Газпром»)",H1033="КЭШ-ПУЛ"),AND(A1033&lt;&gt;"20. Выдача займов по договору № 1 (в кэш-пул ПАО «Газпром»)",H1033&lt;&gt;"КЭШ-ПУЛ")))</f>
        <v>#REF!</v>
      </c>
    </row>
    <row r="1034" spans="1:30" ht="13.5" customHeight="1" x14ac:dyDescent="0.2">
      <c r="A1034" s="2" t="s">
        <v>50</v>
      </c>
      <c r="C1034" s="2" t="s">
        <v>20</v>
      </c>
      <c r="E1034" s="7" t="s">
        <v>2</v>
      </c>
      <c r="L1034" s="8" t="s">
        <v>27</v>
      </c>
      <c r="M1034" s="9">
        <v>44136</v>
      </c>
      <c r="N1034" s="9">
        <v>44136</v>
      </c>
      <c r="P1034" s="21">
        <v>1357000</v>
      </c>
      <c r="X1034" s="22" t="e">
        <f>IF(B1034="",VLOOKUP(A1034,#REF!,2,FALSE),B1034)</f>
        <v>#REF!</v>
      </c>
      <c r="Y1034" s="22">
        <f t="shared" si="85"/>
        <v>11</v>
      </c>
      <c r="Z1034" s="22">
        <f t="shared" si="86"/>
        <v>11</v>
      </c>
      <c r="AA1034" s="22">
        <f t="shared" si="87"/>
        <v>2020</v>
      </c>
      <c r="AB1034" s="22">
        <f t="shared" si="88"/>
        <v>2020</v>
      </c>
      <c r="AC1034" s="22">
        <f t="shared" si="89"/>
        <v>2020</v>
      </c>
      <c r="AD1034" s="25" t="e">
        <f>AND(ROUND(O1034,2)=O1034,ROUND(P1034,2)=P1034,OR(AND(O1034&lt;&gt;0,L1034="п"),AND(P1034&lt;&gt;0,L1034="ф")),ЕФОРМУЛА(X1034),ЕФОРМУЛА(Y1034),ЕФОРМУЛА(Z1034),ЕФОРМУЛА(AA1034),ЕФОРМУЛА(AB1034),ЕФОРМУЛА(AC1034),NOT(ЕФОРМУЛА(O1034)),NOT(ЕФОРМУЛА(P1034)),M1034&lt;&gt;0,N1034&lt;&gt;0,OR(YEAR(M1034=#REF!),YEAR(M1034=#REF!),YEAR(M1034=#REF!)),OR(YEAR(N1034=#REF!),YEAR(N1034=#REF!),YEAR(N1034=#REF!)),OR(AND(A1034="20. Выдача займов по договору № 1 (в кэш-пул ПАО «Газпром»)",H1034="КЭШ-ПУЛ"),AND(A1034&lt;&gt;"20. Выдача займов по договору № 1 (в кэш-пул ПАО «Газпром»)",H1034&lt;&gt;"КЭШ-ПУЛ")))</f>
        <v>#REF!</v>
      </c>
    </row>
    <row r="1035" spans="1:30" ht="12.75" customHeight="1" x14ac:dyDescent="0.2">
      <c r="A1035" s="2" t="s">
        <v>52</v>
      </c>
      <c r="C1035" s="2" t="s">
        <v>20</v>
      </c>
      <c r="E1035" s="7" t="s">
        <v>2</v>
      </c>
      <c r="L1035" s="8" t="s">
        <v>27</v>
      </c>
      <c r="M1035" s="9">
        <v>44136</v>
      </c>
      <c r="N1035" s="9">
        <v>44136</v>
      </c>
      <c r="P1035" s="21">
        <v>32022000</v>
      </c>
      <c r="Q1035" s="13" t="s">
        <v>139</v>
      </c>
      <c r="X1035" s="22" t="e">
        <f>IF(B1035="",VLOOKUP(A1035,#REF!,2,FALSE),B1035)</f>
        <v>#REF!</v>
      </c>
      <c r="Y1035" s="22">
        <f t="shared" si="85"/>
        <v>11</v>
      </c>
      <c r="Z1035" s="22">
        <f t="shared" si="86"/>
        <v>11</v>
      </c>
      <c r="AA1035" s="22">
        <f t="shared" si="87"/>
        <v>2020</v>
      </c>
      <c r="AB1035" s="22">
        <f t="shared" si="88"/>
        <v>2020</v>
      </c>
      <c r="AC1035" s="22">
        <f t="shared" si="89"/>
        <v>2020</v>
      </c>
      <c r="AD1035" s="25" t="e">
        <f>AND(ROUND(O1035,2)=O1035,ROUND(P1035,2)=P1035,OR(AND(O1035&lt;&gt;0,L1035="п"),AND(P1035&lt;&gt;0,L1035="ф")),ЕФОРМУЛА(X1035),ЕФОРМУЛА(Y1035),ЕФОРМУЛА(Z1035),ЕФОРМУЛА(AA1035),ЕФОРМУЛА(AB1035),ЕФОРМУЛА(AC1035),NOT(ЕФОРМУЛА(O1035)),NOT(ЕФОРМУЛА(P1035)),M1035&lt;&gt;0,N1035&lt;&gt;0,OR(YEAR(M1035=#REF!),YEAR(M1035=#REF!),YEAR(M1035=#REF!)),OR(YEAR(N1035=#REF!),YEAR(N1035=#REF!),YEAR(N1035=#REF!)),OR(AND(A1035="20. Выдача займов по договору № 1 (в кэш-пул ПАО «Газпром»)",H1035="КЭШ-ПУЛ"),AND(A1035&lt;&gt;"20. Выдача займов по договору № 1 (в кэш-пул ПАО «Газпром»)",H1035&lt;&gt;"КЭШ-ПУЛ")))</f>
        <v>#REF!</v>
      </c>
    </row>
    <row r="1036" spans="1:30" ht="25.5" customHeight="1" x14ac:dyDescent="0.2">
      <c r="A1036" s="2" t="s">
        <v>48</v>
      </c>
      <c r="C1036" s="2" t="s">
        <v>20</v>
      </c>
      <c r="E1036" s="7" t="s">
        <v>2</v>
      </c>
      <c r="L1036" s="8" t="s">
        <v>27</v>
      </c>
      <c r="M1036" s="9">
        <v>44136</v>
      </c>
      <c r="N1036" s="9">
        <v>44136</v>
      </c>
      <c r="P1036" s="21">
        <v>24942000</v>
      </c>
      <c r="Q1036" s="32" t="s">
        <v>136</v>
      </c>
      <c r="R1036" s="32"/>
      <c r="S1036" s="32"/>
      <c r="T1036" s="32"/>
      <c r="U1036" s="32"/>
      <c r="X1036" s="22" t="e">
        <f>IF(B1036="",VLOOKUP(A1036,#REF!,2,FALSE),B1036)</f>
        <v>#REF!</v>
      </c>
      <c r="Y1036" s="22">
        <f t="shared" si="85"/>
        <v>11</v>
      </c>
      <c r="Z1036" s="22">
        <f t="shared" si="86"/>
        <v>11</v>
      </c>
      <c r="AA1036" s="22">
        <f t="shared" si="87"/>
        <v>2020</v>
      </c>
      <c r="AB1036" s="22">
        <f t="shared" si="88"/>
        <v>2020</v>
      </c>
      <c r="AC1036" s="22">
        <f t="shared" si="89"/>
        <v>2020</v>
      </c>
      <c r="AD1036" s="25" t="e">
        <f>AND(ROUND(O1036,2)=O1036,ROUND(P1036,2)=P1036,OR(AND(O1036&lt;&gt;0,L1036="п"),AND(P1036&lt;&gt;0,L1036="ф")),ЕФОРМУЛА(X1036),ЕФОРМУЛА(Y1036),ЕФОРМУЛА(Z1036),ЕФОРМУЛА(AA1036),ЕФОРМУЛА(AB1036),ЕФОРМУЛА(AC1036),NOT(ЕФОРМУЛА(O1036)),NOT(ЕФОРМУЛА(P1036)),M1036&lt;&gt;0,N1036&lt;&gt;0,OR(YEAR(M1036=#REF!),YEAR(M1036=#REF!),YEAR(M1036=#REF!)),OR(YEAR(N1036=#REF!),YEAR(N1036=#REF!),YEAR(N1036=#REF!)),OR(AND(A1036="20. Выдача займов по договору № 1 (в кэш-пул ПАО «Газпром»)",H1036="КЭШ-ПУЛ"),AND(A1036&lt;&gt;"20. Выдача займов по договору № 1 (в кэш-пул ПАО «Газпром»)",H1036&lt;&gt;"КЭШ-ПУЛ")))</f>
        <v>#REF!</v>
      </c>
    </row>
    <row r="1037" spans="1:30" ht="15" customHeight="1" x14ac:dyDescent="0.2">
      <c r="A1037" s="27" t="s">
        <v>15</v>
      </c>
      <c r="B1037" s="27"/>
      <c r="C1037" s="2" t="s">
        <v>20</v>
      </c>
      <c r="D1037" s="6"/>
      <c r="E1037" s="7" t="s">
        <v>2</v>
      </c>
      <c r="F1037" s="8"/>
      <c r="G1037" s="8"/>
      <c r="H1037" s="8"/>
      <c r="I1037" s="8"/>
      <c r="J1037" s="8"/>
      <c r="K1037" s="8"/>
      <c r="L1037" s="8" t="s">
        <v>27</v>
      </c>
      <c r="M1037" s="9">
        <v>44136</v>
      </c>
      <c r="N1037" s="9">
        <v>44136</v>
      </c>
      <c r="O1037" s="20"/>
      <c r="P1037" s="20">
        <v>96902000</v>
      </c>
      <c r="Q1037" s="11"/>
      <c r="R1037" s="11"/>
      <c r="S1037" s="11"/>
      <c r="T1037" s="11"/>
      <c r="U1037" s="11"/>
      <c r="X1037" s="22" t="e">
        <f>IF(B1037="",VLOOKUP(A1037,#REF!,2,FALSE),B1037)</f>
        <v>#REF!</v>
      </c>
      <c r="Y1037" s="22">
        <f t="shared" si="85"/>
        <v>11</v>
      </c>
      <c r="Z1037" s="22">
        <f t="shared" si="86"/>
        <v>11</v>
      </c>
      <c r="AA1037" s="22">
        <f t="shared" si="87"/>
        <v>2020</v>
      </c>
      <c r="AB1037" s="22">
        <f t="shared" si="88"/>
        <v>2020</v>
      </c>
      <c r="AC1037" s="22">
        <f t="shared" si="89"/>
        <v>2020</v>
      </c>
      <c r="AD1037" s="25" t="e">
        <f>AND(ROUND(O1037,2)=O1037,ROUND(P1037,2)=P1037,OR(AND(O1037&lt;&gt;0,L1037="п"),AND(P1037&lt;&gt;0,L1037="ф")),ЕФОРМУЛА(X1037),ЕФОРМУЛА(Y1037),ЕФОРМУЛА(Z1037),ЕФОРМУЛА(AA1037),ЕФОРМУЛА(AB1037),ЕФОРМУЛА(AC1037),NOT(ЕФОРМУЛА(O1037)),NOT(ЕФОРМУЛА(P1037)),M1037&lt;&gt;0,N1037&lt;&gt;0,OR(YEAR(M1037=#REF!),YEAR(M1037=#REF!),YEAR(M1037=#REF!)),OR(YEAR(N1037=#REF!),YEAR(N1037=#REF!),YEAR(N1037=#REF!)),OR(AND(A1037="20. Выдача займов по договору № 1 (в кэш-пул ПАО «Газпром»)",H1037="КЭШ-ПУЛ"),AND(A1037&lt;&gt;"20. Выдача займов по договору № 1 (в кэш-пул ПАО «Газпром»)",H1037&lt;&gt;"КЭШ-ПУЛ")))</f>
        <v>#REF!</v>
      </c>
    </row>
    <row r="1038" spans="1:30" ht="25.5" customHeight="1" x14ac:dyDescent="0.2">
      <c r="A1038" s="2" t="s">
        <v>48</v>
      </c>
      <c r="C1038" s="2" t="s">
        <v>20</v>
      </c>
      <c r="E1038" s="7" t="s">
        <v>2</v>
      </c>
      <c r="L1038" s="8" t="s">
        <v>26</v>
      </c>
      <c r="M1038" s="9">
        <v>44136</v>
      </c>
      <c r="N1038" s="9">
        <v>44136</v>
      </c>
      <c r="O1038" s="21">
        <v>10917000</v>
      </c>
      <c r="Q1038" s="32" t="s">
        <v>136</v>
      </c>
      <c r="R1038" s="32"/>
      <c r="S1038" s="32"/>
      <c r="T1038" s="32"/>
      <c r="U1038" s="32"/>
      <c r="X1038" s="22" t="e">
        <f>IF(B1038="",VLOOKUP(A1038,#REF!,2,FALSE),B1038)</f>
        <v>#REF!</v>
      </c>
      <c r="Y1038" s="22">
        <f t="shared" si="85"/>
        <v>11</v>
      </c>
      <c r="Z1038" s="22">
        <f t="shared" si="86"/>
        <v>11</v>
      </c>
      <c r="AA1038" s="22">
        <f t="shared" si="87"/>
        <v>2020</v>
      </c>
      <c r="AB1038" s="22">
        <f t="shared" si="88"/>
        <v>2020</v>
      </c>
      <c r="AC1038" s="22">
        <f t="shared" si="89"/>
        <v>2020</v>
      </c>
      <c r="AD1038" s="25" t="e">
        <f>AND(ROUND(O1038,2)=O1038,ROUND(P1038,2)=P1038,OR(AND(O1038&lt;&gt;0,L1038="п"),AND(P1038&lt;&gt;0,L1038="ф")),ЕФОРМУЛА(X1038),ЕФОРМУЛА(Y1038),ЕФОРМУЛА(Z1038),ЕФОРМУЛА(AA1038),ЕФОРМУЛА(AB1038),ЕФОРМУЛА(AC1038),NOT(ЕФОРМУЛА(O1038)),NOT(ЕФОРМУЛА(P1038)),M1038&lt;&gt;0,N1038&lt;&gt;0,OR(YEAR(M1038=#REF!),YEAR(M1038=#REF!),YEAR(M1038=#REF!)),OR(YEAR(N1038=#REF!),YEAR(N1038=#REF!),YEAR(N1038=#REF!)),OR(AND(A1038="20. Выдача займов по договору № 1 (в кэш-пул ПАО «Газпром»)",H1038="КЭШ-ПУЛ"),AND(A1038&lt;&gt;"20. Выдача займов по договору № 1 (в кэш-пул ПАО «Газпром»)",H1038&lt;&gt;"КЭШ-ПУЛ")))</f>
        <v>#REF!</v>
      </c>
    </row>
    <row r="1039" spans="1:30" ht="12.75" customHeight="1" x14ac:dyDescent="0.2">
      <c r="A1039" s="2" t="s">
        <v>50</v>
      </c>
      <c r="C1039" s="2" t="s">
        <v>20</v>
      </c>
      <c r="E1039" s="7" t="s">
        <v>2</v>
      </c>
      <c r="L1039" s="8" t="s">
        <v>26</v>
      </c>
      <c r="M1039" s="9">
        <v>44136</v>
      </c>
      <c r="N1039" s="9">
        <v>44136</v>
      </c>
      <c r="O1039" s="46">
        <v>-930000</v>
      </c>
      <c r="X1039" s="22" t="e">
        <f>IF(B1039="",VLOOKUP(A1039,#REF!,2,FALSE),B1039)</f>
        <v>#REF!</v>
      </c>
      <c r="Y1039" s="22">
        <f t="shared" si="85"/>
        <v>11</v>
      </c>
      <c r="Z1039" s="22">
        <f t="shared" si="86"/>
        <v>11</v>
      </c>
      <c r="AA1039" s="22">
        <f t="shared" si="87"/>
        <v>2020</v>
      </c>
      <c r="AB1039" s="22">
        <f t="shared" si="88"/>
        <v>2020</v>
      </c>
      <c r="AC1039" s="22">
        <f t="shared" si="89"/>
        <v>2020</v>
      </c>
      <c r="AD1039" s="25" t="e">
        <f>AND(ROUND(O1039,2)=O1039,ROUND(P1039,2)=P1039,OR(AND(O1039&lt;&gt;0,L1039="п"),AND(P1039&lt;&gt;0,L1039="ф")),ЕФОРМУЛА(X1039),ЕФОРМУЛА(Y1039),ЕФОРМУЛА(Z1039),ЕФОРМУЛА(AA1039),ЕФОРМУЛА(AB1039),ЕФОРМУЛА(AC1039),NOT(ЕФОРМУЛА(O1039)),NOT(ЕФОРМУЛА(P1039)),M1039&lt;&gt;0,N1039&lt;&gt;0,OR(YEAR(M1039=#REF!),YEAR(M1039=#REF!),YEAR(M1039=#REF!)),OR(YEAR(N1039=#REF!),YEAR(N1039=#REF!),YEAR(N1039=#REF!)),OR(AND(A1039="20. Выдача займов по договору № 1 (в кэш-пул ПАО «Газпром»)",H1039="КЭШ-ПУЛ"),AND(A1039&lt;&gt;"20. Выдача займов по договору № 1 (в кэш-пул ПАО «Газпром»)",H1039&lt;&gt;"КЭШ-ПУЛ")))</f>
        <v>#REF!</v>
      </c>
    </row>
    <row r="1040" spans="1:30" ht="12.75" customHeight="1" x14ac:dyDescent="0.2">
      <c r="A1040" s="2" t="s">
        <v>52</v>
      </c>
      <c r="C1040" s="2" t="s">
        <v>20</v>
      </c>
      <c r="E1040" s="7" t="s">
        <v>2</v>
      </c>
      <c r="L1040" s="8" t="s">
        <v>26</v>
      </c>
      <c r="M1040" s="9">
        <v>44136</v>
      </c>
      <c r="N1040" s="9">
        <v>44136</v>
      </c>
      <c r="O1040" s="21">
        <v>31874000</v>
      </c>
      <c r="Q1040" s="13" t="s">
        <v>138</v>
      </c>
      <c r="X1040" s="22" t="e">
        <f>IF(B1040="",VLOOKUP(A1040,#REF!,2,FALSE),B1040)</f>
        <v>#REF!</v>
      </c>
      <c r="Y1040" s="22">
        <f t="shared" si="85"/>
        <v>11</v>
      </c>
      <c r="Z1040" s="22">
        <f t="shared" si="86"/>
        <v>11</v>
      </c>
      <c r="AA1040" s="22">
        <f t="shared" si="87"/>
        <v>2020</v>
      </c>
      <c r="AB1040" s="22">
        <f t="shared" si="88"/>
        <v>2020</v>
      </c>
      <c r="AC1040" s="22">
        <f t="shared" si="89"/>
        <v>2020</v>
      </c>
      <c r="AD1040" s="25" t="e">
        <f>AND(ROUND(O1040,2)=O1040,ROUND(P1040,2)=P1040,OR(AND(O1040&lt;&gt;0,L1040="п"),AND(P1040&lt;&gt;0,L1040="ф")),ЕФОРМУЛА(X1040),ЕФОРМУЛА(Y1040),ЕФОРМУЛА(Z1040),ЕФОРМУЛА(AA1040),ЕФОРМУЛА(AB1040),ЕФОРМУЛА(AC1040),NOT(ЕФОРМУЛА(O1040)),NOT(ЕФОРМУЛА(P1040)),M1040&lt;&gt;0,N1040&lt;&gt;0,OR(YEAR(M1040=#REF!),YEAR(M1040=#REF!),YEAR(M1040=#REF!)),OR(YEAR(N1040=#REF!),YEAR(N1040=#REF!),YEAR(N1040=#REF!)),OR(AND(A1040="20. Выдача займов по договору № 1 (в кэш-пул ПАО «Газпром»)",H1040="КЭШ-ПУЛ"),AND(A1040&lt;&gt;"20. Выдача займов по договору № 1 (в кэш-пул ПАО «Газпром»)",H1040&lt;&gt;"КЭШ-ПУЛ")))</f>
        <v>#REF!</v>
      </c>
    </row>
    <row r="1041" spans="1:30" ht="12.6" customHeight="1" x14ac:dyDescent="0.2">
      <c r="A1041" s="8" t="s">
        <v>42</v>
      </c>
      <c r="B1041" s="8"/>
      <c r="C1041" s="2" t="s">
        <v>20</v>
      </c>
      <c r="D1041" s="6"/>
      <c r="E1041" s="7" t="s">
        <v>2</v>
      </c>
      <c r="F1041" s="8"/>
      <c r="G1041" s="8"/>
      <c r="H1041" s="8"/>
      <c r="I1041" s="8"/>
      <c r="J1041" s="8"/>
      <c r="K1041" s="8"/>
      <c r="L1041" s="8" t="s">
        <v>27</v>
      </c>
      <c r="M1041" s="9">
        <v>44166</v>
      </c>
      <c r="N1041" s="9">
        <v>44166</v>
      </c>
      <c r="O1041" s="20"/>
      <c r="P1041" s="20">
        <v>13425000</v>
      </c>
      <c r="Q1041" s="11"/>
      <c r="R1041" s="11"/>
      <c r="S1041" s="11"/>
      <c r="T1041" s="11"/>
      <c r="U1041" s="11"/>
      <c r="X1041" s="22" t="e">
        <f>IF(B1041="",VLOOKUP(A1041,#REF!,2,FALSE),B1041)</f>
        <v>#REF!</v>
      </c>
      <c r="Y1041" s="22">
        <f t="shared" si="85"/>
        <v>12</v>
      </c>
      <c r="Z1041" s="22">
        <f t="shared" si="86"/>
        <v>12</v>
      </c>
      <c r="AA1041" s="22">
        <f t="shared" si="87"/>
        <v>2020</v>
      </c>
      <c r="AB1041" s="22">
        <f t="shared" si="88"/>
        <v>2020</v>
      </c>
      <c r="AC1041" s="22">
        <f t="shared" si="89"/>
        <v>2020</v>
      </c>
      <c r="AD1041" s="25" t="e">
        <f>AND(ROUND(O1041,2)=O1041,ROUND(P1041,2)=P1041,OR(AND(O1041&lt;&gt;0,L1041="п"),AND(P1041&lt;&gt;0,L1041="ф")),ЕФОРМУЛА(X1041),ЕФОРМУЛА(Y1041),ЕФОРМУЛА(Z1041),ЕФОРМУЛА(AA1041),ЕФОРМУЛА(AB1041),ЕФОРМУЛА(AC1041),NOT(ЕФОРМУЛА(O1041)),NOT(ЕФОРМУЛА(P1041)),M1041&lt;&gt;0,N1041&lt;&gt;0,OR(YEAR(M1041=#REF!),YEAR(M1041=#REF!),YEAR(M1041=#REF!)),OR(YEAR(N1041=#REF!),YEAR(N1041=#REF!),YEAR(N1041=#REF!)),OR(AND(A1041="20. Выдача займов по договору № 1 (в кэш-пул ПАО «Газпром»)",H1041="КЭШ-ПУЛ"),AND(A1041&lt;&gt;"20. Выдача займов по договору № 1 (в кэш-пул ПАО «Газпром»)",H1041&lt;&gt;"КЭШ-ПУЛ")))</f>
        <v>#REF!</v>
      </c>
    </row>
    <row r="1042" spans="1:30" ht="12.6" customHeight="1" x14ac:dyDescent="0.2">
      <c r="A1042" s="8" t="s">
        <v>41</v>
      </c>
      <c r="B1042" s="8"/>
      <c r="C1042" s="2" t="s">
        <v>20</v>
      </c>
      <c r="D1042" s="6"/>
      <c r="E1042" s="7" t="s">
        <v>2</v>
      </c>
      <c r="F1042" s="8"/>
      <c r="G1042" s="8"/>
      <c r="H1042" s="8"/>
      <c r="I1042" s="8"/>
      <c r="J1042" s="8"/>
      <c r="K1042" s="8"/>
      <c r="L1042" s="8" t="s">
        <v>27</v>
      </c>
      <c r="M1042" s="9">
        <v>44166</v>
      </c>
      <c r="N1042" s="9">
        <v>44166</v>
      </c>
      <c r="O1042" s="20"/>
      <c r="P1042" s="20">
        <v>273360000</v>
      </c>
      <c r="Q1042" s="11"/>
      <c r="R1042" s="11"/>
      <c r="S1042" s="11"/>
      <c r="T1042" s="11"/>
      <c r="U1042" s="11"/>
      <c r="X1042" s="22" t="e">
        <f>IF(B1042="",VLOOKUP(A1042,#REF!,2,FALSE),B1042)</f>
        <v>#REF!</v>
      </c>
      <c r="Y1042" s="22">
        <f t="shared" si="85"/>
        <v>12</v>
      </c>
      <c r="Z1042" s="22">
        <f t="shared" si="86"/>
        <v>12</v>
      </c>
      <c r="AA1042" s="22">
        <f t="shared" si="87"/>
        <v>2020</v>
      </c>
      <c r="AB1042" s="22">
        <f t="shared" si="88"/>
        <v>2020</v>
      </c>
      <c r="AC1042" s="22">
        <f t="shared" si="89"/>
        <v>2020</v>
      </c>
      <c r="AD1042" s="25" t="e">
        <f>AND(ROUND(O1042,2)=O1042,ROUND(P1042,2)=P1042,OR(AND(O1042&lt;&gt;0,L1042="п"),AND(P1042&lt;&gt;0,L1042="ф")),ЕФОРМУЛА(X1042),ЕФОРМУЛА(Y1042),ЕФОРМУЛА(Z1042),ЕФОРМУЛА(AA1042),ЕФОРМУЛА(AB1042),ЕФОРМУЛА(AC1042),NOT(ЕФОРМУЛА(O1042)),NOT(ЕФОРМУЛА(P1042)),M1042&lt;&gt;0,N1042&lt;&gt;0,OR(YEAR(M1042=#REF!),YEAR(M1042=#REF!),YEAR(M1042=#REF!)),OR(YEAR(N1042=#REF!),YEAR(N1042=#REF!),YEAR(N1042=#REF!)),OR(AND(A1042="20. Выдача займов по договору № 1 (в кэш-пул ПАО «Газпром»)",H1042="КЭШ-ПУЛ"),AND(A1042&lt;&gt;"20. Выдача займов по договору № 1 (в кэш-пул ПАО «Газпром»)",H1042&lt;&gt;"КЭШ-ПУЛ")))</f>
        <v>#REF!</v>
      </c>
    </row>
    <row r="1043" spans="1:30" ht="15" customHeight="1" x14ac:dyDescent="0.2">
      <c r="A1043" s="27" t="s">
        <v>16</v>
      </c>
      <c r="B1043" s="27"/>
      <c r="C1043" s="2" t="s">
        <v>20</v>
      </c>
      <c r="D1043" s="6"/>
      <c r="E1043" s="7" t="s">
        <v>2</v>
      </c>
      <c r="F1043" s="8"/>
      <c r="G1043" s="8"/>
      <c r="H1043" s="8"/>
      <c r="I1043" s="8"/>
      <c r="J1043" s="8"/>
      <c r="K1043" s="8"/>
      <c r="L1043" s="8" t="s">
        <v>27</v>
      </c>
      <c r="M1043" s="9">
        <v>44166</v>
      </c>
      <c r="N1043" s="9">
        <v>44166</v>
      </c>
      <c r="O1043" s="20"/>
      <c r="P1043" s="20">
        <v>372569000</v>
      </c>
      <c r="Q1043" s="11"/>
      <c r="R1043" s="11"/>
      <c r="S1043" s="11"/>
      <c r="T1043" s="11"/>
      <c r="U1043" s="11"/>
      <c r="X1043" s="22" t="e">
        <f>IF(B1043="",VLOOKUP(A1043,#REF!,2,FALSE),B1043)</f>
        <v>#REF!</v>
      </c>
      <c r="Y1043" s="22">
        <f t="shared" si="85"/>
        <v>12</v>
      </c>
      <c r="Z1043" s="22">
        <f t="shared" si="86"/>
        <v>12</v>
      </c>
      <c r="AA1043" s="22">
        <f t="shared" si="87"/>
        <v>2020</v>
      </c>
      <c r="AB1043" s="22">
        <f t="shared" si="88"/>
        <v>2020</v>
      </c>
      <c r="AC1043" s="22">
        <f t="shared" si="89"/>
        <v>2020</v>
      </c>
      <c r="AD1043" s="25" t="e">
        <f>AND(ROUND(O1043,2)=O1043,ROUND(P1043,2)=P1043,OR(AND(O1043&lt;&gt;0,L1043="п"),AND(P1043&lt;&gt;0,L1043="ф")),ЕФОРМУЛА(X1043),ЕФОРМУЛА(Y1043),ЕФОРМУЛА(Z1043),ЕФОРМУЛА(AA1043),ЕФОРМУЛА(AB1043),ЕФОРМУЛА(AC1043),NOT(ЕФОРМУЛА(O1043)),NOT(ЕФОРМУЛА(P1043)),M1043&lt;&gt;0,N1043&lt;&gt;0,OR(YEAR(M1043=#REF!),YEAR(M1043=#REF!),YEAR(M1043=#REF!)),OR(YEAR(N1043=#REF!),YEAR(N1043=#REF!),YEAR(N1043=#REF!)),OR(AND(A1043="20. Выдача займов по договору № 1 (в кэш-пул ПАО «Газпром»)",H1043="КЭШ-ПУЛ"),AND(A1043&lt;&gt;"20. Выдача займов по договору № 1 (в кэш-пул ПАО «Газпром»)",H1043&lt;&gt;"КЭШ-ПУЛ")))</f>
        <v>#REF!</v>
      </c>
    </row>
    <row r="1044" spans="1:30" ht="15" customHeight="1" x14ac:dyDescent="0.2">
      <c r="A1044" s="27" t="s">
        <v>60</v>
      </c>
      <c r="B1044" s="27"/>
      <c r="C1044" s="2" t="s">
        <v>20</v>
      </c>
      <c r="D1044" s="6"/>
      <c r="E1044" s="7" t="s">
        <v>2</v>
      </c>
      <c r="F1044" s="8"/>
      <c r="G1044" s="8"/>
      <c r="H1044" s="8"/>
      <c r="I1044" s="8"/>
      <c r="J1044" s="8"/>
      <c r="K1044" s="8"/>
      <c r="L1044" s="8" t="s">
        <v>27</v>
      </c>
      <c r="M1044" s="9">
        <v>44166</v>
      </c>
      <c r="N1044" s="9">
        <v>44166</v>
      </c>
      <c r="O1044" s="20"/>
      <c r="P1044" s="20">
        <v>2784000</v>
      </c>
      <c r="Q1044" s="11"/>
      <c r="R1044" s="11"/>
      <c r="S1044" s="11"/>
      <c r="T1044" s="11"/>
      <c r="U1044" s="11"/>
      <c r="X1044" s="22" t="e">
        <f>IF(B1044="",VLOOKUP(A1044,#REF!,2,FALSE),B1044)</f>
        <v>#REF!</v>
      </c>
      <c r="Y1044" s="22">
        <f t="shared" si="85"/>
        <v>12</v>
      </c>
      <c r="Z1044" s="22">
        <f t="shared" si="86"/>
        <v>12</v>
      </c>
      <c r="AA1044" s="22">
        <f t="shared" si="87"/>
        <v>2020</v>
      </c>
      <c r="AB1044" s="22">
        <f t="shared" si="88"/>
        <v>2020</v>
      </c>
      <c r="AC1044" s="22">
        <f t="shared" si="89"/>
        <v>2020</v>
      </c>
      <c r="AD1044" s="25" t="e">
        <f>AND(ROUND(O1044,2)=O1044,ROUND(P1044,2)=P1044,OR(AND(O1044&lt;&gt;0,L1044="п"),AND(P1044&lt;&gt;0,L1044="ф")),ЕФОРМУЛА(X1044),ЕФОРМУЛА(Y1044),ЕФОРМУЛА(Z1044),ЕФОРМУЛА(AA1044),ЕФОРМУЛА(AB1044),ЕФОРМУЛА(AC1044),NOT(ЕФОРМУЛА(O1044)),NOT(ЕФОРМУЛА(P1044)),M1044&lt;&gt;0,N1044&lt;&gt;0,OR(YEAR(M1044=#REF!),YEAR(M1044=#REF!),YEAR(M1044=#REF!)),OR(YEAR(N1044=#REF!),YEAR(N1044=#REF!),YEAR(N1044=#REF!)),OR(AND(A1044="20. Выдача займов по договору № 1 (в кэш-пул ПАО «Газпром»)",H1044="КЭШ-ПУЛ"),AND(A1044&lt;&gt;"20. Выдача займов по договору № 1 (в кэш-пул ПАО «Газпром»)",H1044&lt;&gt;"КЭШ-ПУЛ")))</f>
        <v>#REF!</v>
      </c>
    </row>
    <row r="1045" spans="1:30" ht="15.75" customHeight="1" x14ac:dyDescent="0.2">
      <c r="A1045" s="27"/>
      <c r="B1045" s="27" t="s">
        <v>45</v>
      </c>
      <c r="C1045" s="2" t="s">
        <v>20</v>
      </c>
      <c r="D1045" s="6"/>
      <c r="E1045" s="7" t="s">
        <v>2</v>
      </c>
      <c r="F1045" s="8"/>
      <c r="G1045" s="8"/>
      <c r="H1045" s="8"/>
      <c r="I1045" s="8"/>
      <c r="J1045" s="8"/>
      <c r="K1045" s="8"/>
      <c r="L1045" s="8" t="s">
        <v>27</v>
      </c>
      <c r="M1045" s="9">
        <v>44166</v>
      </c>
      <c r="N1045" s="9">
        <v>44166</v>
      </c>
      <c r="O1045" s="20"/>
      <c r="P1045" s="20">
        <v>1012000</v>
      </c>
      <c r="Q1045" s="12"/>
      <c r="R1045" s="12"/>
      <c r="S1045" s="12"/>
      <c r="T1045" s="12"/>
      <c r="U1045" s="12"/>
      <c r="X1045" s="22" t="str">
        <f>IF(B1045="",VLOOKUP(A1045,#REF!,2,FALSE),B1045)</f>
        <v>10.2. Услуги авиатранспорта</v>
      </c>
      <c r="Y1045" s="22">
        <f t="shared" si="85"/>
        <v>12</v>
      </c>
      <c r="Z1045" s="22">
        <f t="shared" si="86"/>
        <v>12</v>
      </c>
      <c r="AA1045" s="22">
        <f t="shared" si="87"/>
        <v>2020</v>
      </c>
      <c r="AB1045" s="22">
        <f t="shared" si="88"/>
        <v>2020</v>
      </c>
      <c r="AC1045" s="22">
        <f t="shared" si="89"/>
        <v>2020</v>
      </c>
      <c r="AD1045" s="25" t="e">
        <f>AND(ROUND(O1045,2)=O1045,ROUND(P1045,2)=P1045,OR(AND(O1045&lt;&gt;0,L1045="п"),AND(P1045&lt;&gt;0,L1045="ф")),ЕФОРМУЛА(X1045),ЕФОРМУЛА(Y1045),ЕФОРМУЛА(Z1045),ЕФОРМУЛА(AA1045),ЕФОРМУЛА(AB1045),ЕФОРМУЛА(AC1045),NOT(ЕФОРМУЛА(O1045)),NOT(ЕФОРМУЛА(P1045)),M1045&lt;&gt;0,N1045&lt;&gt;0,OR(YEAR(M1045=#REF!),YEAR(M1045=#REF!),YEAR(M1045=#REF!)),OR(YEAR(N1045=#REF!),YEAR(N1045=#REF!),YEAR(N1045=#REF!)),OR(AND(A1045="20. Выдача займов по договору № 1 (в кэш-пул ПАО «Газпром»)",H1045="КЭШ-ПУЛ"),AND(A1045&lt;&gt;"20. Выдача займов по договору № 1 (в кэш-пул ПАО «Газпром»)",H1045&lt;&gt;"КЭШ-ПУЛ")))</f>
        <v>#REF!</v>
      </c>
    </row>
    <row r="1046" spans="1:30" ht="12.6" customHeight="1" x14ac:dyDescent="0.2">
      <c r="A1046" s="27" t="s">
        <v>12</v>
      </c>
      <c r="B1046" s="27"/>
      <c r="C1046" s="2" t="s">
        <v>20</v>
      </c>
      <c r="D1046" s="6"/>
      <c r="E1046" s="7" t="s">
        <v>2</v>
      </c>
      <c r="F1046" s="8"/>
      <c r="G1046" s="8"/>
      <c r="H1046" s="8"/>
      <c r="I1046" s="8"/>
      <c r="J1046" s="8"/>
      <c r="K1046" s="8"/>
      <c r="L1046" s="8" t="s">
        <v>27</v>
      </c>
      <c r="M1046" s="9">
        <v>44166</v>
      </c>
      <c r="N1046" s="9">
        <v>44166</v>
      </c>
      <c r="O1046" s="20"/>
      <c r="P1046" s="20">
        <v>346557000</v>
      </c>
      <c r="Q1046" s="10"/>
      <c r="R1046" s="10"/>
      <c r="S1046" s="10"/>
      <c r="T1046" s="10"/>
      <c r="U1046" s="10"/>
      <c r="X1046" s="22" t="e">
        <f>IF(B1046="",VLOOKUP(A1046,#REF!,2,FALSE),B1046)</f>
        <v>#REF!</v>
      </c>
      <c r="Y1046" s="22">
        <f t="shared" si="85"/>
        <v>12</v>
      </c>
      <c r="Z1046" s="22">
        <f t="shared" si="86"/>
        <v>12</v>
      </c>
      <c r="AA1046" s="22">
        <f t="shared" si="87"/>
        <v>2020</v>
      </c>
      <c r="AB1046" s="22">
        <f t="shared" si="88"/>
        <v>2020</v>
      </c>
      <c r="AC1046" s="22">
        <f t="shared" si="89"/>
        <v>2020</v>
      </c>
      <c r="AD1046" s="25" t="e">
        <f>AND(ROUND(O1046,2)=O1046,ROUND(P1046,2)=P1046,OR(AND(O1046&lt;&gt;0,L1046="п"),AND(P1046&lt;&gt;0,L1046="ф")),ЕФОРМУЛА(X1046),ЕФОРМУЛА(Y1046),ЕФОРМУЛА(Z1046),ЕФОРМУЛА(AA1046),ЕФОРМУЛА(AB1046),ЕФОРМУЛА(AC1046),NOT(ЕФОРМУЛА(O1046)),NOT(ЕФОРМУЛА(P1046)),M1046&lt;&gt;0,N1046&lt;&gt;0,OR(YEAR(M1046=#REF!),YEAR(M1046=#REF!),YEAR(M1046=#REF!)),OR(YEAR(N1046=#REF!),YEAR(N1046=#REF!),YEAR(N1046=#REF!)),OR(AND(A1046="20. Выдача займов по договору № 1 (в кэш-пул ПАО «Газпром»)",H1046="КЭШ-ПУЛ"),AND(A1046&lt;&gt;"20. Выдача займов по договору № 1 (в кэш-пул ПАО «Газпром»)",H1046&lt;&gt;"КЭШ-ПУЛ")))</f>
        <v>#REF!</v>
      </c>
    </row>
    <row r="1047" spans="1:30" ht="12.6" customHeight="1" x14ac:dyDescent="0.2">
      <c r="A1047" s="27" t="s">
        <v>63</v>
      </c>
      <c r="B1047" s="27"/>
      <c r="C1047" s="2" t="s">
        <v>20</v>
      </c>
      <c r="D1047" s="6"/>
      <c r="E1047" s="7" t="s">
        <v>2</v>
      </c>
      <c r="F1047" s="8"/>
      <c r="G1047" s="8"/>
      <c r="H1047" s="8"/>
      <c r="I1047" s="8"/>
      <c r="J1047" s="8"/>
      <c r="K1047" s="8"/>
      <c r="L1047" s="8" t="s">
        <v>27</v>
      </c>
      <c r="M1047" s="9">
        <v>44166</v>
      </c>
      <c r="N1047" s="9">
        <v>44166</v>
      </c>
      <c r="O1047" s="20"/>
      <c r="P1047" s="20">
        <v>79408000</v>
      </c>
      <c r="Q1047" s="10"/>
      <c r="R1047" s="10"/>
      <c r="S1047" s="10"/>
      <c r="T1047" s="10"/>
      <c r="U1047" s="10"/>
      <c r="X1047" s="22" t="e">
        <f>IF(B1047="",VLOOKUP(A1047,#REF!,2,FALSE),B1047)</f>
        <v>#REF!</v>
      </c>
      <c r="Y1047" s="22">
        <f t="shared" si="85"/>
        <v>12</v>
      </c>
      <c r="Z1047" s="22">
        <f t="shared" si="86"/>
        <v>12</v>
      </c>
      <c r="AA1047" s="22">
        <f t="shared" si="87"/>
        <v>2020</v>
      </c>
      <c r="AB1047" s="22">
        <f t="shared" si="88"/>
        <v>2020</v>
      </c>
      <c r="AC1047" s="22">
        <f t="shared" si="89"/>
        <v>2020</v>
      </c>
      <c r="AD1047" s="25" t="e">
        <f>AND(ROUND(O1047,2)=O1047,ROUND(P1047,2)=P1047,OR(AND(O1047&lt;&gt;0,L1047="п"),AND(P1047&lt;&gt;0,L1047="ф")),ЕФОРМУЛА(X1047),ЕФОРМУЛА(Y1047),ЕФОРМУЛА(Z1047),ЕФОРМУЛА(AA1047),ЕФОРМУЛА(AB1047),ЕФОРМУЛА(AC1047),NOT(ЕФОРМУЛА(O1047)),NOT(ЕФОРМУЛА(P1047)),M1047&lt;&gt;0,N1047&lt;&gt;0,OR(YEAR(M1047=#REF!),YEAR(M1047=#REF!),YEAR(M1047=#REF!)),OR(YEAR(N1047=#REF!),YEAR(N1047=#REF!),YEAR(N1047=#REF!)),OR(AND(A1047="20. Выдача займов по договору № 1 (в кэш-пул ПАО «Газпром»)",H1047="КЭШ-ПУЛ"),AND(A1047&lt;&gt;"20. Выдача займов по договору № 1 (в кэш-пул ПАО «Газпром»)",H1047&lt;&gt;"КЭШ-ПУЛ")))</f>
        <v>#REF!</v>
      </c>
    </row>
    <row r="1048" spans="1:30" ht="15" customHeight="1" x14ac:dyDescent="0.2">
      <c r="A1048" s="27"/>
      <c r="B1048" s="27" t="s">
        <v>44</v>
      </c>
      <c r="C1048" s="2" t="s">
        <v>20</v>
      </c>
      <c r="D1048" s="6"/>
      <c r="E1048" s="7" t="s">
        <v>2</v>
      </c>
      <c r="F1048" s="8"/>
      <c r="G1048" s="8"/>
      <c r="H1048" s="8"/>
      <c r="I1048" s="8"/>
      <c r="J1048" s="8"/>
      <c r="K1048" s="8"/>
      <c r="L1048" s="8" t="s">
        <v>27</v>
      </c>
      <c r="M1048" s="9">
        <v>44166</v>
      </c>
      <c r="N1048" s="9">
        <v>44166</v>
      </c>
      <c r="O1048" s="20"/>
      <c r="P1048" s="20">
        <v>534000</v>
      </c>
      <c r="Q1048" s="12"/>
      <c r="R1048" s="12"/>
      <c r="S1048" s="12"/>
      <c r="T1048" s="12"/>
      <c r="U1048" s="12"/>
      <c r="X1048" s="22" t="str">
        <f>IF(B1048="",VLOOKUP(A1048,#REF!,2,FALSE),B1048)</f>
        <v>10.1. Услуги автотранспорта</v>
      </c>
      <c r="Y1048" s="22">
        <f t="shared" si="85"/>
        <v>12</v>
      </c>
      <c r="Z1048" s="22">
        <f t="shared" si="86"/>
        <v>12</v>
      </c>
      <c r="AA1048" s="22">
        <f t="shared" si="87"/>
        <v>2020</v>
      </c>
      <c r="AB1048" s="22">
        <f t="shared" si="88"/>
        <v>2020</v>
      </c>
      <c r="AC1048" s="22">
        <f t="shared" si="89"/>
        <v>2020</v>
      </c>
      <c r="AD1048" s="25" t="e">
        <f>AND(ROUND(O1048,2)=O1048,ROUND(P1048,2)=P1048,OR(AND(O1048&lt;&gt;0,L1048="п"),AND(P1048&lt;&gt;0,L1048="ф")),ЕФОРМУЛА(X1048),ЕФОРМУЛА(Y1048),ЕФОРМУЛА(Z1048),ЕФОРМУЛА(AA1048),ЕФОРМУЛА(AB1048),ЕФОРМУЛА(AC1048),NOT(ЕФОРМУЛА(O1048)),NOT(ЕФОРМУЛА(P1048)),M1048&lt;&gt;0,N1048&lt;&gt;0,OR(YEAR(M1048=#REF!),YEAR(M1048=#REF!),YEAR(M1048=#REF!)),OR(YEAR(N1048=#REF!),YEAR(N1048=#REF!),YEAR(N1048=#REF!)),OR(AND(A1048="20. Выдача займов по договору № 1 (в кэш-пул ПАО «Газпром»)",H1048="КЭШ-ПУЛ"),AND(A1048&lt;&gt;"20. Выдача займов по договору № 1 (в кэш-пул ПАО «Газпром»)",H1048&lt;&gt;"КЭШ-ПУЛ")))</f>
        <v>#REF!</v>
      </c>
    </row>
    <row r="1049" spans="1:30" ht="12.6" customHeight="1" x14ac:dyDescent="0.2">
      <c r="A1049" s="33" t="s">
        <v>40</v>
      </c>
      <c r="B1049" s="27" t="s">
        <v>13</v>
      </c>
      <c r="C1049" s="2" t="s">
        <v>20</v>
      </c>
      <c r="D1049" s="6"/>
      <c r="E1049" s="7" t="s">
        <v>2</v>
      </c>
      <c r="F1049" s="8"/>
      <c r="G1049" s="8"/>
      <c r="H1049" s="8"/>
      <c r="I1049" s="8"/>
      <c r="J1049" s="8"/>
      <c r="K1049" s="8"/>
      <c r="L1049" s="8" t="s">
        <v>27</v>
      </c>
      <c r="M1049" s="9">
        <v>44166</v>
      </c>
      <c r="N1049" s="9">
        <v>44166</v>
      </c>
      <c r="O1049" s="20"/>
      <c r="P1049" s="20">
        <v>367191000</v>
      </c>
      <c r="Q1049" s="12" t="s">
        <v>137</v>
      </c>
      <c r="R1049" s="12"/>
      <c r="S1049" s="12"/>
      <c r="T1049" s="12"/>
      <c r="U1049" s="12"/>
      <c r="X1049" s="22" t="str">
        <f>IF(B1049="",VLOOKUP(A1049,#REF!,2,FALSE),B1049)</f>
        <v>04. Капремонт внешними подрядчиками</v>
      </c>
      <c r="Y1049" s="22">
        <f t="shared" si="85"/>
        <v>12</v>
      </c>
      <c r="Z1049" s="22">
        <f t="shared" si="86"/>
        <v>12</v>
      </c>
      <c r="AA1049" s="22">
        <f t="shared" si="87"/>
        <v>2020</v>
      </c>
      <c r="AB1049" s="22">
        <f t="shared" si="88"/>
        <v>2020</v>
      </c>
      <c r="AC1049" s="22">
        <f t="shared" si="89"/>
        <v>2020</v>
      </c>
      <c r="AD1049" s="25" t="e">
        <f>AND(ROUND(O1049,2)=O1049,ROUND(P1049,2)=P1049,OR(AND(O1049&lt;&gt;0,L1049="п"),AND(P1049&lt;&gt;0,L1049="ф")),ЕФОРМУЛА(X1049),ЕФОРМУЛА(Y1049),ЕФОРМУЛА(Z1049),ЕФОРМУЛА(AA1049),ЕФОРМУЛА(AB1049),ЕФОРМУЛА(AC1049),NOT(ЕФОРМУЛА(O1049)),NOT(ЕФОРМУЛА(P1049)),M1049&lt;&gt;0,N1049&lt;&gt;0,OR(YEAR(M1049=#REF!),YEAR(M1049=#REF!),YEAR(M1049=#REF!)),OR(YEAR(N1049=#REF!),YEAR(N1049=#REF!),YEAR(N1049=#REF!)),OR(AND(A1049="20. Выдача займов по договору № 1 (в кэш-пул ПАО «Газпром»)",H1049="КЭШ-ПУЛ"),AND(A1049&lt;&gt;"20. Выдача займов по договору № 1 (в кэш-пул ПАО «Газпром»)",H1049&lt;&gt;"КЭШ-ПУЛ")))</f>
        <v>#REF!</v>
      </c>
    </row>
    <row r="1050" spans="1:30" ht="12.6" customHeight="1" x14ac:dyDescent="0.2">
      <c r="A1050" s="8" t="s">
        <v>59</v>
      </c>
      <c r="B1050" s="8"/>
      <c r="C1050" s="2" t="s">
        <v>20</v>
      </c>
      <c r="D1050" s="6"/>
      <c r="E1050" s="7" t="s">
        <v>2</v>
      </c>
      <c r="F1050" s="8"/>
      <c r="G1050" s="8"/>
      <c r="H1050" s="8"/>
      <c r="I1050" s="8"/>
      <c r="J1050" s="8"/>
      <c r="K1050" s="8"/>
      <c r="L1050" s="8" t="s">
        <v>27</v>
      </c>
      <c r="M1050" s="9">
        <v>44166</v>
      </c>
      <c r="N1050" s="9">
        <v>44166</v>
      </c>
      <c r="O1050" s="20"/>
      <c r="P1050" s="20">
        <v>233990000</v>
      </c>
      <c r="Q1050" s="11"/>
      <c r="R1050" s="11"/>
      <c r="S1050" s="11"/>
      <c r="T1050" s="11"/>
      <c r="U1050" s="11"/>
      <c r="X1050" s="22" t="e">
        <f>IF(B1050="",VLOOKUP(A1050,#REF!,2,FALSE),B1050)</f>
        <v>#REF!</v>
      </c>
      <c r="Y1050" s="22">
        <f t="shared" si="85"/>
        <v>12</v>
      </c>
      <c r="Z1050" s="22">
        <f t="shared" si="86"/>
        <v>12</v>
      </c>
      <c r="AA1050" s="22">
        <f t="shared" si="87"/>
        <v>2020</v>
      </c>
      <c r="AB1050" s="22">
        <f t="shared" si="88"/>
        <v>2020</v>
      </c>
      <c r="AC1050" s="22">
        <f t="shared" si="89"/>
        <v>2020</v>
      </c>
      <c r="AD1050" s="25" t="e">
        <f>AND(ROUND(O1050,2)=O1050,ROUND(P1050,2)=P1050,OR(AND(O1050&lt;&gt;0,L1050="п"),AND(P1050&lt;&gt;0,L1050="ф")),ЕФОРМУЛА(X1050),ЕФОРМУЛА(Y1050),ЕФОРМУЛА(Z1050),ЕФОРМУЛА(AA1050),ЕФОРМУЛА(AB1050),ЕФОРМУЛА(AC1050),NOT(ЕФОРМУЛА(O1050)),NOT(ЕФОРМУЛА(P1050)),M1050&lt;&gt;0,N1050&lt;&gt;0,OR(YEAR(M1050=#REF!),YEAR(M1050=#REF!),YEAR(M1050=#REF!)),OR(YEAR(N1050=#REF!),YEAR(N1050=#REF!),YEAR(N1050=#REF!)),OR(AND(A1050="20. Выдача займов по договору № 1 (в кэш-пул ПАО «Газпром»)",H1050="КЭШ-ПУЛ"),AND(A1050&lt;&gt;"20. Выдача займов по договору № 1 (в кэш-пул ПАО «Газпром»)",H1050&lt;&gt;"КЭШ-ПУЛ")))</f>
        <v>#REF!</v>
      </c>
    </row>
    <row r="1051" spans="1:30" ht="12.6" customHeight="1" x14ac:dyDescent="0.2">
      <c r="A1051" s="8" t="s">
        <v>17</v>
      </c>
      <c r="B1051" s="8"/>
      <c r="C1051" s="2" t="s">
        <v>20</v>
      </c>
      <c r="D1051" s="6"/>
      <c r="E1051" s="7" t="s">
        <v>2</v>
      </c>
      <c r="F1051" s="8"/>
      <c r="G1051" s="8"/>
      <c r="H1051" s="8"/>
      <c r="I1051" s="8"/>
      <c r="J1051" s="8"/>
      <c r="K1051" s="8"/>
      <c r="L1051" s="8" t="s">
        <v>27</v>
      </c>
      <c r="M1051" s="9">
        <v>44166</v>
      </c>
      <c r="N1051" s="9">
        <v>44166</v>
      </c>
      <c r="O1051" s="20"/>
      <c r="P1051" s="20">
        <v>47349000</v>
      </c>
      <c r="Q1051" s="11"/>
      <c r="R1051" s="11"/>
      <c r="S1051" s="11"/>
      <c r="T1051" s="11"/>
      <c r="U1051" s="11"/>
      <c r="X1051" s="22" t="e">
        <f>IF(B1051="",VLOOKUP(A1051,#REF!,2,FALSE),B1051)</f>
        <v>#REF!</v>
      </c>
      <c r="Y1051" s="22">
        <f t="shared" si="85"/>
        <v>12</v>
      </c>
      <c r="Z1051" s="22">
        <f t="shared" si="86"/>
        <v>12</v>
      </c>
      <c r="AA1051" s="22">
        <f t="shared" si="87"/>
        <v>2020</v>
      </c>
      <c r="AB1051" s="22">
        <f t="shared" si="88"/>
        <v>2020</v>
      </c>
      <c r="AC1051" s="22">
        <f t="shared" si="89"/>
        <v>2020</v>
      </c>
      <c r="AD1051" s="25" t="e">
        <f>AND(ROUND(O1051,2)=O1051,ROUND(P1051,2)=P1051,OR(AND(O1051&lt;&gt;0,L1051="п"),AND(P1051&lt;&gt;0,L1051="ф")),ЕФОРМУЛА(X1051),ЕФОРМУЛА(Y1051),ЕФОРМУЛА(Z1051),ЕФОРМУЛА(AA1051),ЕФОРМУЛА(AB1051),ЕФОРМУЛА(AC1051),NOT(ЕФОРМУЛА(O1051)),NOT(ЕФОРМУЛА(P1051)),M1051&lt;&gt;0,N1051&lt;&gt;0,OR(YEAR(M1051=#REF!),YEAR(M1051=#REF!),YEAR(M1051=#REF!)),OR(YEAR(N1051=#REF!),YEAR(N1051=#REF!),YEAR(N1051=#REF!)),OR(AND(A1051="20. Выдача займов по договору № 1 (в кэш-пул ПАО «Газпром»)",H1051="КЭШ-ПУЛ"),AND(A1051&lt;&gt;"20. Выдача займов по договору № 1 (в кэш-пул ПАО «Газпром»)",H1051&lt;&gt;"КЭШ-ПУЛ")))</f>
        <v>#REF!</v>
      </c>
    </row>
    <row r="1052" spans="1:30" ht="12.6" customHeight="1" x14ac:dyDescent="0.2">
      <c r="A1052" s="8" t="s">
        <v>8</v>
      </c>
      <c r="B1052" s="8"/>
      <c r="C1052" s="2" t="s">
        <v>20</v>
      </c>
      <c r="D1052" s="6"/>
      <c r="E1052" s="7" t="s">
        <v>2</v>
      </c>
      <c r="F1052" s="8"/>
      <c r="G1052" s="8"/>
      <c r="H1052" s="8"/>
      <c r="I1052" s="8"/>
      <c r="J1052" s="8"/>
      <c r="K1052" s="8"/>
      <c r="L1052" s="8" t="s">
        <v>27</v>
      </c>
      <c r="M1052" s="9">
        <v>44166</v>
      </c>
      <c r="N1052" s="9">
        <v>44166</v>
      </c>
      <c r="O1052" s="20"/>
      <c r="P1052" s="20">
        <v>3140000</v>
      </c>
      <c r="Q1052" s="11"/>
      <c r="R1052" s="11"/>
      <c r="S1052" s="11"/>
      <c r="T1052" s="11"/>
      <c r="U1052" s="11"/>
      <c r="X1052" s="22" t="e">
        <f>IF(B1052="",VLOOKUP(A1052,#REF!,2,FALSE),B1052)</f>
        <v>#REF!</v>
      </c>
      <c r="Y1052" s="22">
        <f t="shared" si="85"/>
        <v>12</v>
      </c>
      <c r="Z1052" s="22">
        <f t="shared" si="86"/>
        <v>12</v>
      </c>
      <c r="AA1052" s="22">
        <f t="shared" si="87"/>
        <v>2020</v>
      </c>
      <c r="AB1052" s="22">
        <f t="shared" si="88"/>
        <v>2020</v>
      </c>
      <c r="AC1052" s="22">
        <f t="shared" si="89"/>
        <v>2020</v>
      </c>
      <c r="AD1052" s="25" t="e">
        <f>AND(ROUND(O1052,2)=O1052,ROUND(P1052,2)=P1052,OR(AND(O1052&lt;&gt;0,L1052="п"),AND(P1052&lt;&gt;0,L1052="ф")),ЕФОРМУЛА(X1052),ЕФОРМУЛА(Y1052),ЕФОРМУЛА(Z1052),ЕФОРМУЛА(AA1052),ЕФОРМУЛА(AB1052),ЕФОРМУЛА(AC1052),NOT(ЕФОРМУЛА(O1052)),NOT(ЕФОРМУЛА(P1052)),M1052&lt;&gt;0,N1052&lt;&gt;0,OR(YEAR(M1052=#REF!),YEAR(M1052=#REF!),YEAR(M1052=#REF!)),OR(YEAR(N1052=#REF!),YEAR(N1052=#REF!),YEAR(N1052=#REF!)),OR(AND(A1052="20. Выдача займов по договору № 1 (в кэш-пул ПАО «Газпром»)",H1052="КЭШ-ПУЛ"),AND(A1052&lt;&gt;"20. Выдача займов по договору № 1 (в кэш-пул ПАО «Газпром»)",H1052&lt;&gt;"КЭШ-ПУЛ")))</f>
        <v>#REF!</v>
      </c>
    </row>
    <row r="1053" spans="1:30" ht="12.6" customHeight="1" x14ac:dyDescent="0.2">
      <c r="A1053" s="8"/>
      <c r="B1053" s="8" t="s">
        <v>9</v>
      </c>
      <c r="C1053" s="2" t="s">
        <v>20</v>
      </c>
      <c r="D1053" s="6"/>
      <c r="E1053" s="7" t="s">
        <v>2</v>
      </c>
      <c r="F1053" s="8"/>
      <c r="G1053" s="8"/>
      <c r="H1053" s="8"/>
      <c r="I1053" s="8"/>
      <c r="J1053" s="8"/>
      <c r="K1053" s="8"/>
      <c r="L1053" s="8" t="s">
        <v>27</v>
      </c>
      <c r="M1053" s="9">
        <v>44166</v>
      </c>
      <c r="N1053" s="9">
        <v>44166</v>
      </c>
      <c r="O1053" s="20"/>
      <c r="P1053" s="20">
        <v>18861000</v>
      </c>
      <c r="Q1053" s="11"/>
      <c r="R1053" s="11"/>
      <c r="S1053" s="11"/>
      <c r="T1053" s="11"/>
      <c r="U1053" s="11"/>
      <c r="X1053" s="22" t="str">
        <f>IF(B1053="",VLOOKUP(A1053,#REF!,2,FALSE),B1053)</f>
        <v>12. Страхование</v>
      </c>
      <c r="Y1053" s="22">
        <f t="shared" si="85"/>
        <v>12</v>
      </c>
      <c r="Z1053" s="22">
        <f t="shared" si="86"/>
        <v>12</v>
      </c>
      <c r="AA1053" s="22">
        <f t="shared" si="87"/>
        <v>2020</v>
      </c>
      <c r="AB1053" s="22">
        <f t="shared" si="88"/>
        <v>2020</v>
      </c>
      <c r="AC1053" s="22">
        <f t="shared" si="89"/>
        <v>2020</v>
      </c>
      <c r="AD1053" s="25" t="e">
        <f>AND(ROUND(O1053,2)=O1053,ROUND(P1053,2)=P1053,OR(AND(O1053&lt;&gt;0,L1053="п"),AND(P1053&lt;&gt;0,L1053="ф")),ЕФОРМУЛА(X1053),ЕФОРМУЛА(Y1053),ЕФОРМУЛА(Z1053),ЕФОРМУЛА(AA1053),ЕФОРМУЛА(AB1053),ЕФОРМУЛА(AC1053),NOT(ЕФОРМУЛА(O1053)),NOT(ЕФОРМУЛА(P1053)),M1053&lt;&gt;0,N1053&lt;&gt;0,OR(YEAR(M1053=#REF!),YEAR(M1053=#REF!),YEAR(M1053=#REF!)),OR(YEAR(N1053=#REF!),YEAR(N1053=#REF!),YEAR(N1053=#REF!)),OR(AND(A1053="20. Выдача займов по договору № 1 (в кэш-пул ПАО «Газпром»)",H1053="КЭШ-ПУЛ"),AND(A1053&lt;&gt;"20. Выдача займов по договору № 1 (в кэш-пул ПАО «Газпром»)",H1053&lt;&gt;"КЭШ-ПУЛ")))</f>
        <v>#REF!</v>
      </c>
    </row>
    <row r="1054" spans="1:30" ht="13.5" customHeight="1" x14ac:dyDescent="0.2">
      <c r="A1054" s="2" t="s">
        <v>50</v>
      </c>
      <c r="C1054" s="2" t="s">
        <v>20</v>
      </c>
      <c r="E1054" s="7" t="s">
        <v>2</v>
      </c>
      <c r="L1054" s="8" t="s">
        <v>27</v>
      </c>
      <c r="M1054" s="9">
        <v>44166</v>
      </c>
      <c r="N1054" s="9">
        <v>44166</v>
      </c>
      <c r="P1054" s="21">
        <v>943000</v>
      </c>
      <c r="X1054" s="22" t="e">
        <f>IF(B1054="",VLOOKUP(A1054,#REF!,2,FALSE),B1054)</f>
        <v>#REF!</v>
      </c>
      <c r="Y1054" s="22">
        <f t="shared" si="85"/>
        <v>12</v>
      </c>
      <c r="Z1054" s="22">
        <f t="shared" si="86"/>
        <v>12</v>
      </c>
      <c r="AA1054" s="22">
        <f t="shared" si="87"/>
        <v>2020</v>
      </c>
      <c r="AB1054" s="22">
        <f t="shared" si="88"/>
        <v>2020</v>
      </c>
      <c r="AC1054" s="22">
        <f t="shared" si="89"/>
        <v>2020</v>
      </c>
      <c r="AD1054" s="25" t="e">
        <f>AND(ROUND(O1054,2)=O1054,ROUND(P1054,2)=P1054,OR(AND(O1054&lt;&gt;0,L1054="п"),AND(P1054&lt;&gt;0,L1054="ф")),ЕФОРМУЛА(X1054),ЕФОРМУЛА(Y1054),ЕФОРМУЛА(Z1054),ЕФОРМУЛА(AA1054),ЕФОРМУЛА(AB1054),ЕФОРМУЛА(AC1054),NOT(ЕФОРМУЛА(O1054)),NOT(ЕФОРМУЛА(P1054)),M1054&lt;&gt;0,N1054&lt;&gt;0,OR(YEAR(M1054=#REF!),YEAR(M1054=#REF!),YEAR(M1054=#REF!)),OR(YEAR(N1054=#REF!),YEAR(N1054=#REF!),YEAR(N1054=#REF!)),OR(AND(A1054="20. Выдача займов по договору № 1 (в кэш-пул ПАО «Газпром»)",H1054="КЭШ-ПУЛ"),AND(A1054&lt;&gt;"20. Выдача займов по договору № 1 (в кэш-пул ПАО «Газпром»)",H1054&lt;&gt;"КЭШ-ПУЛ")))</f>
        <v>#REF!</v>
      </c>
    </row>
    <row r="1055" spans="1:30" ht="12.75" customHeight="1" x14ac:dyDescent="0.2">
      <c r="A1055" s="2" t="s">
        <v>52</v>
      </c>
      <c r="C1055" s="2" t="s">
        <v>20</v>
      </c>
      <c r="E1055" s="7" t="s">
        <v>2</v>
      </c>
      <c r="L1055" s="8" t="s">
        <v>27</v>
      </c>
      <c r="M1055" s="9">
        <v>44166</v>
      </c>
      <c r="N1055" s="9">
        <v>44166</v>
      </c>
      <c r="P1055" s="21">
        <v>89094000</v>
      </c>
      <c r="Q1055" s="13" t="s">
        <v>139</v>
      </c>
      <c r="X1055" s="22" t="e">
        <f>IF(B1055="",VLOOKUP(A1055,#REF!,2,FALSE),B1055)</f>
        <v>#REF!</v>
      </c>
      <c r="Y1055" s="22">
        <f t="shared" si="85"/>
        <v>12</v>
      </c>
      <c r="Z1055" s="22">
        <f t="shared" si="86"/>
        <v>12</v>
      </c>
      <c r="AA1055" s="22">
        <f t="shared" si="87"/>
        <v>2020</v>
      </c>
      <c r="AB1055" s="22">
        <f t="shared" si="88"/>
        <v>2020</v>
      </c>
      <c r="AC1055" s="22">
        <f t="shared" si="89"/>
        <v>2020</v>
      </c>
      <c r="AD1055" s="25" t="e">
        <f>AND(ROUND(O1055,2)=O1055,ROUND(P1055,2)=P1055,OR(AND(O1055&lt;&gt;0,L1055="п"),AND(P1055&lt;&gt;0,L1055="ф")),ЕФОРМУЛА(X1055),ЕФОРМУЛА(Y1055),ЕФОРМУЛА(Z1055),ЕФОРМУЛА(AA1055),ЕФОРМУЛА(AB1055),ЕФОРМУЛА(AC1055),NOT(ЕФОРМУЛА(O1055)),NOT(ЕФОРМУЛА(P1055)),M1055&lt;&gt;0,N1055&lt;&gt;0,OR(YEAR(M1055=#REF!),YEAR(M1055=#REF!),YEAR(M1055=#REF!)),OR(YEAR(N1055=#REF!),YEAR(N1055=#REF!),YEAR(N1055=#REF!)),OR(AND(A1055="20. Выдача займов по договору № 1 (в кэш-пул ПАО «Газпром»)",H1055="КЭШ-ПУЛ"),AND(A1055&lt;&gt;"20. Выдача займов по договору № 1 (в кэш-пул ПАО «Газпром»)",H1055&lt;&gt;"КЭШ-ПУЛ")))</f>
        <v>#REF!</v>
      </c>
    </row>
    <row r="1056" spans="1:30" ht="25.5" customHeight="1" x14ac:dyDescent="0.2">
      <c r="A1056" s="2" t="s">
        <v>48</v>
      </c>
      <c r="C1056" s="2" t="s">
        <v>20</v>
      </c>
      <c r="E1056" s="7" t="s">
        <v>2</v>
      </c>
      <c r="L1056" s="8" t="s">
        <v>27</v>
      </c>
      <c r="M1056" s="9">
        <v>44166</v>
      </c>
      <c r="N1056" s="9">
        <v>44166</v>
      </c>
      <c r="P1056" s="21">
        <v>74528000</v>
      </c>
      <c r="Q1056" s="32" t="s">
        <v>136</v>
      </c>
      <c r="R1056" s="32"/>
      <c r="S1056" s="32"/>
      <c r="T1056" s="32"/>
      <c r="U1056" s="32"/>
      <c r="X1056" s="22" t="e">
        <f>IF(B1056="",VLOOKUP(A1056,#REF!,2,FALSE),B1056)</f>
        <v>#REF!</v>
      </c>
      <c r="Y1056" s="22">
        <f t="shared" si="85"/>
        <v>12</v>
      </c>
      <c r="Z1056" s="22">
        <f t="shared" si="86"/>
        <v>12</v>
      </c>
      <c r="AA1056" s="22">
        <f t="shared" si="87"/>
        <v>2020</v>
      </c>
      <c r="AB1056" s="22">
        <f t="shared" si="88"/>
        <v>2020</v>
      </c>
      <c r="AC1056" s="22">
        <f t="shared" si="89"/>
        <v>2020</v>
      </c>
      <c r="AD1056" s="25" t="e">
        <f>AND(ROUND(O1056,2)=O1056,ROUND(P1056,2)=P1056,OR(AND(O1056&lt;&gt;0,L1056="п"),AND(P1056&lt;&gt;0,L1056="ф")),ЕФОРМУЛА(X1056),ЕФОРМУЛА(Y1056),ЕФОРМУЛА(Z1056),ЕФОРМУЛА(AA1056),ЕФОРМУЛА(AB1056),ЕФОРМУЛА(AC1056),NOT(ЕФОРМУЛА(O1056)),NOT(ЕФОРМУЛА(P1056)),M1056&lt;&gt;0,N1056&lt;&gt;0,OR(YEAR(M1056=#REF!),YEAR(M1056=#REF!),YEAR(M1056=#REF!)),OR(YEAR(N1056=#REF!),YEAR(N1056=#REF!),YEAR(N1056=#REF!)),OR(AND(A1056="20. Выдача займов по договору № 1 (в кэш-пул ПАО «Газпром»)",H1056="КЭШ-ПУЛ"),AND(A1056&lt;&gt;"20. Выдача займов по договору № 1 (в кэш-пул ПАО «Газпром»)",H1056&lt;&gt;"КЭШ-ПУЛ")))</f>
        <v>#REF!</v>
      </c>
    </row>
    <row r="1057" spans="1:30" ht="15" customHeight="1" x14ac:dyDescent="0.2">
      <c r="A1057" s="27" t="s">
        <v>15</v>
      </c>
      <c r="B1057" s="27"/>
      <c r="C1057" s="2" t="s">
        <v>20</v>
      </c>
      <c r="D1057" s="6"/>
      <c r="E1057" s="7" t="s">
        <v>2</v>
      </c>
      <c r="F1057" s="8"/>
      <c r="G1057" s="8"/>
      <c r="H1057" s="8"/>
      <c r="I1057" s="8"/>
      <c r="J1057" s="8"/>
      <c r="K1057" s="8"/>
      <c r="L1057" s="8" t="s">
        <v>27</v>
      </c>
      <c r="M1057" s="9">
        <v>44166</v>
      </c>
      <c r="N1057" s="9">
        <v>44166</v>
      </c>
      <c r="O1057" s="20"/>
      <c r="P1057" s="20">
        <v>86930000</v>
      </c>
      <c r="Q1057" s="11"/>
      <c r="R1057" s="11"/>
      <c r="S1057" s="11"/>
      <c r="T1057" s="11"/>
      <c r="U1057" s="11"/>
      <c r="X1057" s="22" t="e">
        <f>IF(B1057="",VLOOKUP(A1057,#REF!,2,FALSE),B1057)</f>
        <v>#REF!</v>
      </c>
      <c r="Y1057" s="22">
        <f t="shared" si="85"/>
        <v>12</v>
      </c>
      <c r="Z1057" s="22">
        <f t="shared" si="86"/>
        <v>12</v>
      </c>
      <c r="AA1057" s="22">
        <f t="shared" si="87"/>
        <v>2020</v>
      </c>
      <c r="AB1057" s="22">
        <f t="shared" si="88"/>
        <v>2020</v>
      </c>
      <c r="AC1057" s="22">
        <f t="shared" si="89"/>
        <v>2020</v>
      </c>
      <c r="AD1057" s="25" t="e">
        <f>AND(ROUND(O1057,2)=O1057,ROUND(P1057,2)=P1057,OR(AND(O1057&lt;&gt;0,L1057="п"),AND(P1057&lt;&gt;0,L1057="ф")),ЕФОРМУЛА(X1057),ЕФОРМУЛА(Y1057),ЕФОРМУЛА(Z1057),ЕФОРМУЛА(AA1057),ЕФОРМУЛА(AB1057),ЕФОРМУЛА(AC1057),NOT(ЕФОРМУЛА(O1057)),NOT(ЕФОРМУЛА(P1057)),M1057&lt;&gt;0,N1057&lt;&gt;0,OR(YEAR(M1057=#REF!),YEAR(M1057=#REF!),YEAR(M1057=#REF!)),OR(YEAR(N1057=#REF!),YEAR(N1057=#REF!),YEAR(N1057=#REF!)),OR(AND(A1057="20. Выдача займов по договору № 1 (в кэш-пул ПАО «Газпром»)",H1057="КЭШ-ПУЛ"),AND(A1057&lt;&gt;"20. Выдача займов по договору № 1 (в кэш-пул ПАО «Газпром»)",H1057&lt;&gt;"КЭШ-ПУЛ")))</f>
        <v>#REF!</v>
      </c>
    </row>
    <row r="1058" spans="1:30" ht="25.5" customHeight="1" x14ac:dyDescent="0.2">
      <c r="A1058" s="2" t="s">
        <v>48</v>
      </c>
      <c r="C1058" s="2" t="s">
        <v>20</v>
      </c>
      <c r="E1058" s="7" t="s">
        <v>2</v>
      </c>
      <c r="L1058" s="8" t="s">
        <v>26</v>
      </c>
      <c r="M1058" s="9">
        <v>44166</v>
      </c>
      <c r="N1058" s="9">
        <v>44166</v>
      </c>
      <c r="O1058" s="21">
        <v>38965000</v>
      </c>
      <c r="Q1058" s="32" t="s">
        <v>136</v>
      </c>
      <c r="R1058" s="32"/>
      <c r="S1058" s="32"/>
      <c r="T1058" s="32"/>
      <c r="U1058" s="32"/>
      <c r="X1058" s="22" t="e">
        <f>IF(B1058="",VLOOKUP(A1058,#REF!,2,FALSE),B1058)</f>
        <v>#REF!</v>
      </c>
      <c r="Y1058" s="22">
        <f t="shared" si="85"/>
        <v>12</v>
      </c>
      <c r="Z1058" s="22">
        <f t="shared" si="86"/>
        <v>12</v>
      </c>
      <c r="AA1058" s="22">
        <f t="shared" si="87"/>
        <v>2020</v>
      </c>
      <c r="AB1058" s="22">
        <f t="shared" si="88"/>
        <v>2020</v>
      </c>
      <c r="AC1058" s="22">
        <f t="shared" si="89"/>
        <v>2020</v>
      </c>
      <c r="AD1058" s="25" t="e">
        <f>AND(ROUND(O1058,2)=O1058,ROUND(P1058,2)=P1058,OR(AND(O1058&lt;&gt;0,L1058="п"),AND(P1058&lt;&gt;0,L1058="ф")),ЕФОРМУЛА(X1058),ЕФОРМУЛА(Y1058),ЕФОРМУЛА(Z1058),ЕФОРМУЛА(AA1058),ЕФОРМУЛА(AB1058),ЕФОРМУЛА(AC1058),NOT(ЕФОРМУЛА(O1058)),NOT(ЕФОРМУЛА(P1058)),M1058&lt;&gt;0,N1058&lt;&gt;0,OR(YEAR(M1058=#REF!),YEAR(M1058=#REF!),YEAR(M1058=#REF!)),OR(YEAR(N1058=#REF!),YEAR(N1058=#REF!),YEAR(N1058=#REF!)),OR(AND(A1058="20. Выдача займов по договору № 1 (в кэш-пул ПАО «Газпром»)",H1058="КЭШ-ПУЛ"),AND(A1058&lt;&gt;"20. Выдача займов по договору № 1 (в кэш-пул ПАО «Газпром»)",H1058&lt;&gt;"КЭШ-ПУЛ")))</f>
        <v>#REF!</v>
      </c>
    </row>
    <row r="1059" spans="1:30" ht="12.75" customHeight="1" x14ac:dyDescent="0.2">
      <c r="A1059" s="2" t="s">
        <v>50</v>
      </c>
      <c r="C1059" s="2" t="s">
        <v>20</v>
      </c>
      <c r="E1059" s="7" t="s">
        <v>2</v>
      </c>
      <c r="L1059" s="8" t="s">
        <v>26</v>
      </c>
      <c r="M1059" s="9">
        <v>44166</v>
      </c>
      <c r="N1059" s="9">
        <v>44166</v>
      </c>
      <c r="O1059" s="46">
        <v>-930000</v>
      </c>
      <c r="X1059" s="22" t="e">
        <f>IF(B1059="",VLOOKUP(A1059,#REF!,2,FALSE),B1059)</f>
        <v>#REF!</v>
      </c>
      <c r="Y1059" s="22">
        <f t="shared" si="85"/>
        <v>12</v>
      </c>
      <c r="Z1059" s="22">
        <f t="shared" si="86"/>
        <v>12</v>
      </c>
      <c r="AA1059" s="22">
        <f t="shared" si="87"/>
        <v>2020</v>
      </c>
      <c r="AB1059" s="22">
        <f t="shared" si="88"/>
        <v>2020</v>
      </c>
      <c r="AC1059" s="22">
        <f t="shared" si="89"/>
        <v>2020</v>
      </c>
      <c r="AD1059" s="25" t="e">
        <f>AND(ROUND(O1059,2)=O1059,ROUND(P1059,2)=P1059,OR(AND(O1059&lt;&gt;0,L1059="п"),AND(P1059&lt;&gt;0,L1059="ф")),ЕФОРМУЛА(X1059),ЕФОРМУЛА(Y1059),ЕФОРМУЛА(Z1059),ЕФОРМУЛА(AA1059),ЕФОРМУЛА(AB1059),ЕФОРМУЛА(AC1059),NOT(ЕФОРМУЛА(O1059)),NOT(ЕФОРМУЛА(P1059)),M1059&lt;&gt;0,N1059&lt;&gt;0,OR(YEAR(M1059=#REF!),YEAR(M1059=#REF!),YEAR(M1059=#REF!)),OR(YEAR(N1059=#REF!),YEAR(N1059=#REF!),YEAR(N1059=#REF!)),OR(AND(A1059="20. Выдача займов по договору № 1 (в кэш-пул ПАО «Газпром»)",H1059="КЭШ-ПУЛ"),AND(A1059&lt;&gt;"20. Выдача займов по договору № 1 (в кэш-пул ПАО «Газпром»)",H1059&lt;&gt;"КЭШ-ПУЛ")))</f>
        <v>#REF!</v>
      </c>
    </row>
    <row r="1060" spans="1:30" ht="12.75" customHeight="1" x14ac:dyDescent="0.2">
      <c r="A1060" s="2" t="s">
        <v>52</v>
      </c>
      <c r="C1060" s="2" t="s">
        <v>20</v>
      </c>
      <c r="E1060" s="7" t="s">
        <v>2</v>
      </c>
      <c r="L1060" s="8" t="s">
        <v>26</v>
      </c>
      <c r="M1060" s="9">
        <v>44166</v>
      </c>
      <c r="N1060" s="9">
        <v>44166</v>
      </c>
      <c r="O1060" s="21">
        <v>33122000</v>
      </c>
      <c r="Q1060" s="13" t="s">
        <v>138</v>
      </c>
      <c r="X1060" s="22" t="e">
        <f>IF(B1060="",VLOOKUP(A1060,#REF!,2,FALSE),B1060)</f>
        <v>#REF!</v>
      </c>
      <c r="Y1060" s="22">
        <f t="shared" si="85"/>
        <v>12</v>
      </c>
      <c r="Z1060" s="22">
        <f t="shared" si="86"/>
        <v>12</v>
      </c>
      <c r="AA1060" s="22">
        <f t="shared" si="87"/>
        <v>2020</v>
      </c>
      <c r="AB1060" s="22">
        <f t="shared" si="88"/>
        <v>2020</v>
      </c>
      <c r="AC1060" s="22">
        <f t="shared" si="89"/>
        <v>2020</v>
      </c>
      <c r="AD1060" s="25" t="e">
        <f>AND(ROUND(O1060,2)=O1060,ROUND(P1060,2)=P1060,OR(AND(O1060&lt;&gt;0,L1060="п"),AND(P1060&lt;&gt;0,L1060="ф")),ЕФОРМУЛА(X1060),ЕФОРМУЛА(Y1060),ЕФОРМУЛА(Z1060),ЕФОРМУЛА(AA1060),ЕФОРМУЛА(AB1060),ЕФОРМУЛА(AC1060),NOT(ЕФОРМУЛА(O1060)),NOT(ЕФОРМУЛА(P1060)),M1060&lt;&gt;0,N1060&lt;&gt;0,OR(YEAR(M1060=#REF!),YEAR(M1060=#REF!),YEAR(M1060=#REF!)),OR(YEAR(N1060=#REF!),YEAR(N1060=#REF!),YEAR(N1060=#REF!)),OR(AND(A1060="20. Выдача займов по договору № 1 (в кэш-пул ПАО «Газпром»)",H1060="КЭШ-ПУЛ"),AND(A1060&lt;&gt;"20. Выдача займов по договору № 1 (в кэш-пул ПАО «Газпром»)",H1060&lt;&gt;"КЭШ-ПУЛ")))</f>
        <v>#REF!</v>
      </c>
    </row>
    <row r="1061" spans="1:30" ht="15" customHeight="1" x14ac:dyDescent="0.2">
      <c r="A1061" s="8" t="s">
        <v>32</v>
      </c>
      <c r="B1061" s="8"/>
      <c r="C1061" s="2" t="s">
        <v>19</v>
      </c>
      <c r="D1061" s="6" t="s">
        <v>0</v>
      </c>
      <c r="E1061" s="7" t="s">
        <v>2</v>
      </c>
      <c r="F1061" s="8"/>
      <c r="G1061" s="8"/>
      <c r="H1061" s="8"/>
      <c r="I1061" s="8"/>
      <c r="J1061" s="8">
        <v>3</v>
      </c>
      <c r="K1061" s="8" t="s">
        <v>69</v>
      </c>
      <c r="L1061" s="8" t="s">
        <v>27</v>
      </c>
      <c r="M1061" s="9">
        <v>44271</v>
      </c>
      <c r="N1061" s="9">
        <v>44280</v>
      </c>
      <c r="O1061" s="20"/>
      <c r="P1061" s="20">
        <v>54000000</v>
      </c>
      <c r="Q1061" s="12"/>
      <c r="R1061" s="12"/>
      <c r="S1061" s="12"/>
      <c r="T1061" s="12"/>
      <c r="U1061" s="12"/>
      <c r="X1061" s="22" t="e">
        <f>IF(B1061="",VLOOKUP(A1061,#REF!,2,FALSE),B1061)</f>
        <v>#REF!</v>
      </c>
      <c r="Y1061" s="22">
        <f t="shared" si="85"/>
        <v>3</v>
      </c>
      <c r="Z1061" s="22">
        <f t="shared" si="86"/>
        <v>3</v>
      </c>
      <c r="AA1061" s="22">
        <f t="shared" si="87"/>
        <v>2021</v>
      </c>
      <c r="AB1061" s="22">
        <f t="shared" si="88"/>
        <v>2021</v>
      </c>
      <c r="AC1061" s="22">
        <f t="shared" si="89"/>
        <v>2021</v>
      </c>
      <c r="AD1061" s="25" t="e">
        <f>AND(ROUND(O1061,2)=O1061,ROUND(P1061,2)=P1061,OR(AND(O1061&lt;&gt;0,L1061="п"),AND(P1061&lt;&gt;0,L1061="ф")),ЕФОРМУЛА(X1061),ЕФОРМУЛА(Y1061),ЕФОРМУЛА(Z1061),ЕФОРМУЛА(AA1061),ЕФОРМУЛА(AB1061),ЕФОРМУЛА(AC1061),NOT(ЕФОРМУЛА(O1061)),NOT(ЕФОРМУЛА(P1061)),M1061&lt;&gt;0,N1061&lt;&gt;0,OR(YEAR(M1061=#REF!),YEAR(M1061=#REF!),YEAR(M1061=#REF!)),OR(YEAR(N1061=#REF!),YEAR(N1061=#REF!),YEAR(N1061=#REF!)),OR(AND(A1061="20. Выдача займов по договору № 1 (в кэш-пул ПАО «Газпром»)",H1061="КЭШ-ПУЛ"),AND(A1061&lt;&gt;"20. Выдача займов по договору № 1 (в кэш-пул ПАО «Газпром»)",H1061&lt;&gt;"КЭШ-ПУЛ")))</f>
        <v>#REF!</v>
      </c>
    </row>
    <row r="1062" spans="1:30" ht="15" customHeight="1" x14ac:dyDescent="0.2">
      <c r="A1062" s="27" t="s">
        <v>142</v>
      </c>
      <c r="B1062" s="27"/>
      <c r="C1062" s="2" t="s">
        <v>19</v>
      </c>
      <c r="D1062" s="6" t="s">
        <v>0</v>
      </c>
      <c r="E1062" s="7" t="s">
        <v>2</v>
      </c>
      <c r="F1062" s="8"/>
      <c r="G1062" s="8"/>
      <c r="H1062" s="8"/>
      <c r="I1062" s="8" t="s">
        <v>25</v>
      </c>
      <c r="J1062" s="8">
        <v>3</v>
      </c>
      <c r="K1062" s="8" t="s">
        <v>69</v>
      </c>
      <c r="L1062" s="8" t="s">
        <v>27</v>
      </c>
      <c r="M1062" s="9">
        <v>44256</v>
      </c>
      <c r="N1062" s="9">
        <v>44277</v>
      </c>
      <c r="O1062" s="20"/>
      <c r="P1062" s="20">
        <v>11676240</v>
      </c>
      <c r="Q1062" s="12" t="s">
        <v>667</v>
      </c>
      <c r="R1062" s="12"/>
      <c r="S1062" s="12"/>
      <c r="T1062" s="12"/>
      <c r="U1062" s="12"/>
      <c r="X1062" s="22" t="e">
        <f>IF(B1062="",VLOOKUP(A1062,#REF!,2,FALSE),B1062)</f>
        <v>#REF!</v>
      </c>
      <c r="Y1062" s="22">
        <f t="shared" si="85"/>
        <v>3</v>
      </c>
      <c r="Z1062" s="22">
        <f t="shared" si="86"/>
        <v>3</v>
      </c>
      <c r="AA1062" s="22">
        <f t="shared" si="87"/>
        <v>2021</v>
      </c>
      <c r="AB1062" s="22">
        <f t="shared" si="88"/>
        <v>2021</v>
      </c>
      <c r="AC1062" s="22">
        <f t="shared" si="89"/>
        <v>2021</v>
      </c>
      <c r="AD1062" s="25" t="e">
        <f>AND(ROUND(O1062,2)=O1062,ROUND(P1062,2)=P1062,OR(AND(O1062&lt;&gt;0,L1062="п"),AND(P1062&lt;&gt;0,L1062="ф")),ЕФОРМУЛА(X1062),ЕФОРМУЛА(Y1062),ЕФОРМУЛА(Z1062),ЕФОРМУЛА(AA1062),ЕФОРМУЛА(AB1062),ЕФОРМУЛА(AC1062),NOT(ЕФОРМУЛА(O1062)),NOT(ЕФОРМУЛА(P1062)),M1062&lt;&gt;0,N1062&lt;&gt;0,OR(YEAR(M1062=#REF!),YEAR(M1062=#REF!),YEAR(M1062=#REF!)),OR(YEAR(N1062=#REF!),YEAR(N1062=#REF!),YEAR(N1062=#REF!)),OR(AND(A1062="20. Выдача займов по договору № 1 (в кэш-пул ПАО «Газпром»)",H1062="КЭШ-ПУЛ"),AND(A1062&lt;&gt;"20. Выдача займов по договору № 1 (в кэш-пул ПАО «Газпром»)",H1062&lt;&gt;"КЭШ-ПУЛ")))</f>
        <v>#REF!</v>
      </c>
    </row>
    <row r="1063" spans="1:30" ht="15" customHeight="1" x14ac:dyDescent="0.2">
      <c r="A1063" s="27" t="s">
        <v>142</v>
      </c>
      <c r="B1063" s="27"/>
      <c r="C1063" s="2" t="s">
        <v>19</v>
      </c>
      <c r="D1063" s="6" t="s">
        <v>0</v>
      </c>
      <c r="E1063" s="7" t="s">
        <v>2</v>
      </c>
      <c r="F1063" s="8"/>
      <c r="G1063" s="8"/>
      <c r="H1063" s="8"/>
      <c r="I1063" s="8"/>
      <c r="J1063" s="8">
        <v>3</v>
      </c>
      <c r="K1063" s="8" t="s">
        <v>69</v>
      </c>
      <c r="L1063" s="8" t="s">
        <v>27</v>
      </c>
      <c r="M1063" s="9">
        <v>44256</v>
      </c>
      <c r="N1063" s="9">
        <v>44280</v>
      </c>
      <c r="O1063" s="20"/>
      <c r="P1063" s="20">
        <v>3760</v>
      </c>
      <c r="Q1063" s="12" t="s">
        <v>666</v>
      </c>
      <c r="R1063" s="12"/>
      <c r="S1063" s="12"/>
      <c r="T1063" s="12"/>
      <c r="U1063" s="12"/>
      <c r="X1063" s="22" t="e">
        <f>IF(B1063="",VLOOKUP(A1063,#REF!,2,FALSE),B1063)</f>
        <v>#REF!</v>
      </c>
      <c r="Y1063" s="22">
        <f t="shared" si="85"/>
        <v>3</v>
      </c>
      <c r="Z1063" s="22">
        <f t="shared" si="86"/>
        <v>3</v>
      </c>
      <c r="AA1063" s="22">
        <f t="shared" si="87"/>
        <v>2021</v>
      </c>
      <c r="AB1063" s="22">
        <f t="shared" si="88"/>
        <v>2021</v>
      </c>
      <c r="AC1063" s="22">
        <f t="shared" si="89"/>
        <v>2021</v>
      </c>
      <c r="AD1063" s="25" t="e">
        <f>AND(ROUND(O1063,2)=O1063,ROUND(P1063,2)=P1063,OR(AND(O1063&lt;&gt;0,L1063="п"),AND(P1063&lt;&gt;0,L1063="ф")),ЕФОРМУЛА(X1063),ЕФОРМУЛА(Y1063),ЕФОРМУЛА(Z1063),ЕФОРМУЛА(AA1063),ЕФОРМУЛА(AB1063),ЕФОРМУЛА(AC1063),NOT(ЕФОРМУЛА(O1063)),NOT(ЕФОРМУЛА(P1063)),M1063&lt;&gt;0,N1063&lt;&gt;0,OR(YEAR(M1063=#REF!),YEAR(M1063=#REF!),YEAR(M1063=#REF!)),OR(YEAR(N1063=#REF!),YEAR(N1063=#REF!),YEAR(N1063=#REF!)),OR(AND(A1063="20. Выдача займов по договору № 1 (в кэш-пул ПАО «Газпром»)",H1063="КЭШ-ПУЛ"),AND(A1063&lt;&gt;"20. Выдача займов по договору № 1 (в кэш-пул ПАО «Газпром»)",H1063&lt;&gt;"КЭШ-ПУЛ")))</f>
        <v>#REF!</v>
      </c>
    </row>
    <row r="1064" spans="1:30" ht="15" customHeight="1" x14ac:dyDescent="0.2">
      <c r="A1064" s="8" t="s">
        <v>652</v>
      </c>
      <c r="B1064" s="8"/>
      <c r="C1064" s="2" t="s">
        <v>19</v>
      </c>
      <c r="D1064" s="6" t="s">
        <v>0</v>
      </c>
      <c r="E1064" s="7" t="s">
        <v>2</v>
      </c>
      <c r="F1064" s="8"/>
      <c r="G1064" s="8"/>
      <c r="H1064" s="8"/>
      <c r="I1064" s="8" t="s">
        <v>25</v>
      </c>
      <c r="J1064" s="8">
        <v>2</v>
      </c>
      <c r="K1064" s="8" t="s">
        <v>69</v>
      </c>
      <c r="L1064" s="8" t="s">
        <v>27</v>
      </c>
      <c r="M1064" s="9">
        <v>44267</v>
      </c>
      <c r="N1064" s="9">
        <v>44277</v>
      </c>
      <c r="O1064" s="20"/>
      <c r="P1064" s="20">
        <v>2658222.9</v>
      </c>
      <c r="Q1064" s="11"/>
      <c r="R1064" s="11"/>
      <c r="S1064" s="11"/>
      <c r="T1064" s="11"/>
      <c r="U1064" s="11"/>
      <c r="X1064" s="22" t="e">
        <f>IF(B1064="",VLOOKUP(A1064,#REF!,2,FALSE),B1064)</f>
        <v>#REF!</v>
      </c>
      <c r="Y1064" s="22">
        <f t="shared" si="85"/>
        <v>3</v>
      </c>
      <c r="Z1064" s="22">
        <f t="shared" si="86"/>
        <v>3</v>
      </c>
      <c r="AA1064" s="22">
        <f t="shared" si="87"/>
        <v>2021</v>
      </c>
      <c r="AB1064" s="22">
        <f t="shared" si="88"/>
        <v>2021</v>
      </c>
      <c r="AC1064" s="22">
        <f t="shared" si="89"/>
        <v>2021</v>
      </c>
      <c r="AD1064" s="25" t="e">
        <f>AND(ROUND(O1064,2)=O1064,ROUND(P1064,2)=P1064,OR(AND(O1064&lt;&gt;0,L1064="п"),AND(P1064&lt;&gt;0,L1064="ф")),ЕФОРМУЛА(X1064),ЕФОРМУЛА(Y1064),ЕФОРМУЛА(Z1064),ЕФОРМУЛА(AA1064),ЕФОРМУЛА(AB1064),ЕФОРМУЛА(AC1064),NOT(ЕФОРМУЛА(O1064)),NOT(ЕФОРМУЛА(P1064)),M1064&lt;&gt;0,N1064&lt;&gt;0,OR(YEAR(M1064=#REF!),YEAR(M1064=#REF!),YEAR(M1064=#REF!)),OR(YEAR(N1064=#REF!),YEAR(N1064=#REF!),YEAR(N1064=#REF!)),OR(AND(A1064="20. Выдача займов по договору № 1 (в кэш-пул ПАО «Газпром»)",H1064="КЭШ-ПУЛ"),AND(A1064&lt;&gt;"20. Выдача займов по договору № 1 (в кэш-пул ПАО «Газпром»)",H1064&lt;&gt;"КЭШ-ПУЛ")))</f>
        <v>#REF!</v>
      </c>
    </row>
    <row r="1065" spans="1:30" ht="15" customHeight="1" x14ac:dyDescent="0.2">
      <c r="A1065" s="8" t="s">
        <v>96</v>
      </c>
      <c r="B1065" s="8"/>
      <c r="C1065" s="2" t="s">
        <v>19</v>
      </c>
      <c r="D1065" s="6" t="s">
        <v>0</v>
      </c>
      <c r="E1065" s="7" t="s">
        <v>2</v>
      </c>
      <c r="F1065" s="8"/>
      <c r="G1065" s="8"/>
      <c r="H1065" s="8"/>
      <c r="I1065" s="8"/>
      <c r="J1065" s="8">
        <v>2</v>
      </c>
      <c r="K1065" s="8" t="s">
        <v>69</v>
      </c>
      <c r="L1065" s="8" t="s">
        <v>27</v>
      </c>
      <c r="M1065" s="9">
        <v>44267</v>
      </c>
      <c r="N1065" s="9">
        <v>44278</v>
      </c>
      <c r="O1065" s="20"/>
      <c r="P1065" s="20">
        <v>26312874.989999998</v>
      </c>
      <c r="Q1065" s="12"/>
      <c r="R1065" s="12"/>
      <c r="S1065" s="12"/>
      <c r="T1065" s="12"/>
      <c r="U1065" s="12"/>
      <c r="X1065" s="22" t="e">
        <f>IF(B1065="",VLOOKUP(A1065,#REF!,2,FALSE),B1065)</f>
        <v>#REF!</v>
      </c>
      <c r="Y1065" s="22">
        <f t="shared" si="85"/>
        <v>3</v>
      </c>
      <c r="Z1065" s="22">
        <f t="shared" si="86"/>
        <v>3</v>
      </c>
      <c r="AA1065" s="22">
        <f t="shared" si="87"/>
        <v>2021</v>
      </c>
      <c r="AB1065" s="22">
        <f t="shared" si="88"/>
        <v>2021</v>
      </c>
      <c r="AC1065" s="22">
        <f t="shared" si="89"/>
        <v>2021</v>
      </c>
      <c r="AD1065" s="25" t="e">
        <f>AND(ROUND(O1065,2)=O1065,ROUND(P1065,2)=P1065,OR(AND(O1065&lt;&gt;0,L1065="п"),AND(P1065&lt;&gt;0,L1065="ф")),ЕФОРМУЛА(X1065),ЕФОРМУЛА(Y1065),ЕФОРМУЛА(Z1065),ЕФОРМУЛА(AA1065),ЕФОРМУЛА(AB1065),ЕФОРМУЛА(AC1065),NOT(ЕФОРМУЛА(O1065)),NOT(ЕФОРМУЛА(P1065)),M1065&lt;&gt;0,N1065&lt;&gt;0,OR(YEAR(M1065=#REF!),YEAR(M1065=#REF!),YEAR(M1065=#REF!)),OR(YEAR(N1065=#REF!),YEAR(N1065=#REF!),YEAR(N1065=#REF!)),OR(AND(A1065="20. Выдача займов по договору № 1 (в кэш-пул ПАО «Газпром»)",H1065="КЭШ-ПУЛ"),AND(A1065&lt;&gt;"20. Выдача займов по договору № 1 (в кэш-пул ПАО «Газпром»)",H1065&lt;&gt;"КЭШ-ПУЛ")))</f>
        <v>#REF!</v>
      </c>
    </row>
    <row r="1066" spans="1:30" ht="12.6" customHeight="1" x14ac:dyDescent="0.2">
      <c r="A1066" s="8" t="s">
        <v>55</v>
      </c>
      <c r="B1066" s="8"/>
      <c r="C1066" s="2" t="s">
        <v>19</v>
      </c>
      <c r="D1066" s="6" t="s">
        <v>3</v>
      </c>
      <c r="E1066" s="7" t="s">
        <v>2</v>
      </c>
      <c r="F1066" s="8"/>
      <c r="G1066" s="8"/>
      <c r="H1066" s="8"/>
      <c r="I1066" s="8"/>
      <c r="J1066" s="8">
        <v>4</v>
      </c>
      <c r="K1066" s="8" t="s">
        <v>69</v>
      </c>
      <c r="L1066" s="8" t="s">
        <v>27</v>
      </c>
      <c r="M1066" s="9">
        <v>44271</v>
      </c>
      <c r="N1066" s="9">
        <v>44277</v>
      </c>
      <c r="O1066" s="20"/>
      <c r="P1066" s="20">
        <v>1031570.93</v>
      </c>
      <c r="Q1066" s="12"/>
      <c r="R1066" s="12"/>
      <c r="S1066" s="12"/>
      <c r="T1066" s="12"/>
      <c r="U1066" s="12"/>
      <c r="X1066" s="22" t="e">
        <f>IF(B1066="",VLOOKUP(A1066,#REF!,2,FALSE),B1066)</f>
        <v>#REF!</v>
      </c>
      <c r="Y1066" s="22">
        <f t="shared" si="85"/>
        <v>3</v>
      </c>
      <c r="Z1066" s="22">
        <f t="shared" si="86"/>
        <v>3</v>
      </c>
      <c r="AA1066" s="22">
        <f t="shared" si="87"/>
        <v>2021</v>
      </c>
      <c r="AB1066" s="22">
        <f t="shared" si="88"/>
        <v>2021</v>
      </c>
      <c r="AC1066" s="22">
        <f t="shared" si="89"/>
        <v>2021</v>
      </c>
      <c r="AD1066" s="25" t="e">
        <f>AND(ROUND(O1066,2)=O1066,ROUND(P1066,2)=P1066,OR(AND(O1066&lt;&gt;0,L1066="п"),AND(P1066&lt;&gt;0,L1066="ф")),ЕФОРМУЛА(X1066),ЕФОРМУЛА(Y1066),ЕФОРМУЛА(Z1066),ЕФОРМУЛА(AA1066),ЕФОРМУЛА(AB1066),ЕФОРМУЛА(AC1066),NOT(ЕФОРМУЛА(O1066)),NOT(ЕФОРМУЛА(P1066)),M1066&lt;&gt;0,N1066&lt;&gt;0,OR(YEAR(M1066=#REF!),YEAR(M1066=#REF!),YEAR(M1066=#REF!)),OR(YEAR(N1066=#REF!),YEAR(N1066=#REF!),YEAR(N1066=#REF!)),OR(AND(A1066="20. Выдача займов по договору № 1 (в кэш-пул ПАО «Газпром»)",H1066="КЭШ-ПУЛ"),AND(A1066&lt;&gt;"20. Выдача займов по договору № 1 (в кэш-пул ПАО «Газпром»)",H1066&lt;&gt;"КЭШ-ПУЛ")))</f>
        <v>#REF!</v>
      </c>
    </row>
    <row r="1067" spans="1:30" ht="12.6" customHeight="1" x14ac:dyDescent="0.2">
      <c r="A1067" s="8" t="s">
        <v>17</v>
      </c>
      <c r="B1067" s="8"/>
      <c r="C1067" s="2" t="s">
        <v>20</v>
      </c>
      <c r="D1067" s="6"/>
      <c r="E1067" s="7" t="s">
        <v>2</v>
      </c>
      <c r="F1067" s="8"/>
      <c r="G1067" s="8"/>
      <c r="H1067" s="8"/>
      <c r="I1067" s="8"/>
      <c r="J1067" s="8"/>
      <c r="K1067" s="8"/>
      <c r="L1067" s="8" t="s">
        <v>26</v>
      </c>
      <c r="M1067" s="9">
        <v>44075</v>
      </c>
      <c r="N1067" s="9">
        <v>44075</v>
      </c>
      <c r="O1067" s="20">
        <v>60627000</v>
      </c>
      <c r="P1067" s="20"/>
      <c r="Q1067" s="11"/>
      <c r="R1067" s="11"/>
      <c r="S1067" s="11"/>
      <c r="T1067" s="11"/>
      <c r="U1067" s="11"/>
      <c r="X1067" s="22" t="e">
        <f>IF(B1067="",VLOOKUP(A1067,#REF!,2,FALSE),B1067)</f>
        <v>#REF!</v>
      </c>
      <c r="Y1067" s="22">
        <f t="shared" si="85"/>
        <v>9</v>
      </c>
      <c r="Z1067" s="22">
        <f t="shared" si="86"/>
        <v>9</v>
      </c>
      <c r="AA1067" s="22">
        <f t="shared" si="87"/>
        <v>2020</v>
      </c>
      <c r="AB1067" s="22">
        <f t="shared" si="88"/>
        <v>2020</v>
      </c>
      <c r="AC1067" s="22">
        <f t="shared" si="89"/>
        <v>2020</v>
      </c>
      <c r="AD1067" s="25" t="e">
        <f>AND(ROUND(O1067,2)=O1067,ROUND(P1067,2)=P1067,OR(AND(O1067&lt;&gt;0,L1067="п"),AND(P1067&lt;&gt;0,L1067="ф")),ЕФОРМУЛА(X1067),ЕФОРМУЛА(Y1067),ЕФОРМУЛА(Z1067),ЕФОРМУЛА(AA1067),ЕФОРМУЛА(AB1067),ЕФОРМУЛА(AC1067),NOT(ЕФОРМУЛА(O1067)),NOT(ЕФОРМУЛА(P1067)),M1067&lt;&gt;0,N1067&lt;&gt;0,OR(YEAR(M1067=#REF!),YEAR(M1067=#REF!),YEAR(M1067=#REF!)),OR(YEAR(N1067=#REF!),YEAR(N1067=#REF!),YEAR(N1067=#REF!)),OR(AND(A1067="20. Выдача займов по договору № 1 (в кэш-пул ПАО «Газпром»)",H1067="КЭШ-ПУЛ"),AND(A1067&lt;&gt;"20. Выдача займов по договору № 1 (в кэш-пул ПАО «Газпром»)",H1067&lt;&gt;"КЭШ-ПУЛ")))</f>
        <v>#REF!</v>
      </c>
    </row>
    <row r="1068" spans="1:30" ht="15" customHeight="1" x14ac:dyDescent="0.2">
      <c r="A1068" s="8" t="s">
        <v>64</v>
      </c>
      <c r="B1068" s="8"/>
      <c r="C1068" s="2" t="s">
        <v>19</v>
      </c>
      <c r="D1068" s="6" t="s">
        <v>0</v>
      </c>
      <c r="E1068" s="7" t="s">
        <v>1</v>
      </c>
      <c r="F1068" s="8"/>
      <c r="G1068" s="8"/>
      <c r="H1068" s="8"/>
      <c r="I1068" s="8"/>
      <c r="J1068" s="8"/>
      <c r="K1068" s="8" t="s">
        <v>69</v>
      </c>
      <c r="L1068" s="8" t="s">
        <v>27</v>
      </c>
      <c r="M1068" s="9">
        <v>44271</v>
      </c>
      <c r="N1068" s="9">
        <v>44271</v>
      </c>
      <c r="O1068" s="20"/>
      <c r="P1068" s="20">
        <v>15019200</v>
      </c>
      <c r="Q1068" s="12"/>
      <c r="R1068" s="12"/>
      <c r="S1068" s="12"/>
      <c r="T1068" s="12"/>
      <c r="U1068" s="12"/>
      <c r="X1068" s="22" t="e">
        <f>IF(B1068="",VLOOKUP(A1068,#REF!,2,FALSE),B1068)</f>
        <v>#REF!</v>
      </c>
      <c r="Y1068" s="22">
        <f t="shared" si="85"/>
        <v>3</v>
      </c>
      <c r="Z1068" s="22">
        <f t="shared" si="86"/>
        <v>3</v>
      </c>
      <c r="AA1068" s="22">
        <f t="shared" si="87"/>
        <v>2021</v>
      </c>
      <c r="AB1068" s="22">
        <f t="shared" si="88"/>
        <v>2021</v>
      </c>
      <c r="AC1068" s="22">
        <f t="shared" si="89"/>
        <v>2021</v>
      </c>
      <c r="AD1068" s="25" t="e">
        <f>AND(ROUND(O1068,2)=O1068,ROUND(P1068,2)=P1068,OR(AND(O1068&lt;&gt;0,L1068="п"),AND(P1068&lt;&gt;0,L1068="ф")),ЕФОРМУЛА(X1068),ЕФОРМУЛА(Y1068),ЕФОРМУЛА(Z1068),ЕФОРМУЛА(AA1068),ЕФОРМУЛА(AB1068),ЕФОРМУЛА(AC1068),NOT(ЕФОРМУЛА(O1068)),NOT(ЕФОРМУЛА(P1068)),M1068&lt;&gt;0,N1068&lt;&gt;0,OR(YEAR(M1068=#REF!),YEAR(M1068=#REF!),YEAR(M1068=#REF!)),OR(YEAR(N1068=#REF!),YEAR(N1068=#REF!),YEAR(N1068=#REF!)),OR(AND(A1068="20. Выдача займов по договору № 1 (в кэш-пул ПАО «Газпром»)",H1068="КЭШ-ПУЛ"),AND(A1068&lt;&gt;"20. Выдача займов по договору № 1 (в кэш-пул ПАО «Газпром»)",H1068&lt;&gt;"КЭШ-ПУЛ")))</f>
        <v>#REF!</v>
      </c>
    </row>
    <row r="1069" spans="1:30" ht="15" customHeight="1" x14ac:dyDescent="0.2">
      <c r="A1069" s="8" t="s">
        <v>64</v>
      </c>
      <c r="B1069" s="8"/>
      <c r="C1069" s="2" t="s">
        <v>19</v>
      </c>
      <c r="D1069" s="6" t="s">
        <v>0</v>
      </c>
      <c r="E1069" s="7" t="s">
        <v>1</v>
      </c>
      <c r="F1069" s="8"/>
      <c r="G1069" s="8"/>
      <c r="H1069" s="8"/>
      <c r="I1069" s="8"/>
      <c r="J1069" s="8"/>
      <c r="K1069" s="8" t="s">
        <v>69</v>
      </c>
      <c r="L1069" s="8" t="s">
        <v>27</v>
      </c>
      <c r="M1069" s="9">
        <v>44272</v>
      </c>
      <c r="N1069" s="9">
        <v>44272</v>
      </c>
      <c r="O1069" s="20"/>
      <c r="P1069" s="20">
        <v>160746260.46000001</v>
      </c>
      <c r="Q1069" s="12"/>
      <c r="R1069" s="12"/>
      <c r="S1069" s="12"/>
      <c r="T1069" s="12"/>
      <c r="U1069" s="12"/>
      <c r="X1069" s="22" t="e">
        <f>IF(B1069="",VLOOKUP(A1069,#REF!,2,FALSE),B1069)</f>
        <v>#REF!</v>
      </c>
      <c r="Y1069" s="22">
        <f t="shared" si="85"/>
        <v>3</v>
      </c>
      <c r="Z1069" s="22">
        <f t="shared" si="86"/>
        <v>3</v>
      </c>
      <c r="AA1069" s="22">
        <f t="shared" si="87"/>
        <v>2021</v>
      </c>
      <c r="AB1069" s="22">
        <f t="shared" si="88"/>
        <v>2021</v>
      </c>
      <c r="AC1069" s="22">
        <f t="shared" si="89"/>
        <v>2021</v>
      </c>
      <c r="AD1069" s="25" t="e">
        <f>AND(ROUND(O1069,2)=O1069,ROUND(P1069,2)=P1069,OR(AND(O1069&lt;&gt;0,L1069="п"),AND(P1069&lt;&gt;0,L1069="ф")),ЕФОРМУЛА(X1069),ЕФОРМУЛА(Y1069),ЕФОРМУЛА(Z1069),ЕФОРМУЛА(AA1069),ЕФОРМУЛА(AB1069),ЕФОРМУЛА(AC1069),NOT(ЕФОРМУЛА(O1069)),NOT(ЕФОРМУЛА(P1069)),M1069&lt;&gt;0,N1069&lt;&gt;0,OR(YEAR(M1069=#REF!),YEAR(M1069=#REF!),YEAR(M1069=#REF!)),OR(YEAR(N1069=#REF!),YEAR(N1069=#REF!),YEAR(N1069=#REF!)),OR(AND(A1069="20. Выдача займов по договору № 1 (в кэш-пул ПАО «Газпром»)",H1069="КЭШ-ПУЛ"),AND(A1069&lt;&gt;"20. Выдача займов по договору № 1 (в кэш-пул ПАО «Газпром»)",H1069&lt;&gt;"КЭШ-ПУЛ")))</f>
        <v>#REF!</v>
      </c>
    </row>
    <row r="1070" spans="1:30" ht="15" customHeight="1" x14ac:dyDescent="0.2">
      <c r="A1070" s="8" t="s">
        <v>17</v>
      </c>
      <c r="B1070" s="8"/>
      <c r="C1070" s="2" t="s">
        <v>19</v>
      </c>
      <c r="D1070" s="6" t="s">
        <v>0</v>
      </c>
      <c r="E1070" s="7" t="s">
        <v>2</v>
      </c>
      <c r="F1070" s="8"/>
      <c r="G1070" s="8"/>
      <c r="H1070" s="8" t="s">
        <v>120</v>
      </c>
      <c r="I1070" s="8"/>
      <c r="J1070" s="8"/>
      <c r="K1070" s="8"/>
      <c r="L1070" s="8" t="s">
        <v>26</v>
      </c>
      <c r="M1070" s="9">
        <v>44197</v>
      </c>
      <c r="N1070" s="9">
        <v>44197</v>
      </c>
      <c r="O1070" s="20">
        <v>-49.78</v>
      </c>
      <c r="P1070" s="20"/>
      <c r="Q1070" s="11"/>
      <c r="R1070" s="11"/>
      <c r="S1070" s="11"/>
      <c r="T1070" s="11"/>
      <c r="U1070" s="11"/>
      <c r="X1070" s="22" t="e">
        <f>IF(B1070="",VLOOKUP(A1070,#REF!,2,FALSE),B1070)</f>
        <v>#REF!</v>
      </c>
      <c r="Y1070" s="22">
        <f t="shared" si="85"/>
        <v>1</v>
      </c>
      <c r="Z1070" s="22">
        <f t="shared" si="86"/>
        <v>1</v>
      </c>
      <c r="AA1070" s="22">
        <f t="shared" si="87"/>
        <v>2021</v>
      </c>
      <c r="AB1070" s="22">
        <f t="shared" si="88"/>
        <v>2021</v>
      </c>
      <c r="AC1070" s="22">
        <f t="shared" si="89"/>
        <v>2021</v>
      </c>
      <c r="AD1070" s="25" t="e">
        <f>AND(ROUND(O1070,2)=O1070,ROUND(P1070,2)=P1070,OR(AND(O1070&lt;&gt;0,L1070="п"),AND(P1070&lt;&gt;0,L1070="ф")),ЕФОРМУЛА(X1070),ЕФОРМУЛА(Y1070),ЕФОРМУЛА(Z1070),ЕФОРМУЛА(AA1070),ЕФОРМУЛА(AB1070),ЕФОРМУЛА(AC1070),NOT(ЕФОРМУЛА(O1070)),NOT(ЕФОРМУЛА(P1070)),M1070&lt;&gt;0,N1070&lt;&gt;0,OR(YEAR(M1070=#REF!),YEAR(M1070=#REF!),YEAR(M1070=#REF!)),OR(YEAR(N1070=#REF!),YEAR(N1070=#REF!),YEAR(N1070=#REF!)),OR(AND(A1070="20. Выдача займов по договору № 1 (в кэш-пул ПАО «Газпром»)",H1070="КЭШ-ПУЛ"),AND(A1070&lt;&gt;"20. Выдача займов по договору № 1 (в кэш-пул ПАО «Газпром»)",H1070&lt;&gt;"КЭШ-ПУЛ")))</f>
        <v>#REF!</v>
      </c>
    </row>
    <row r="1071" spans="1:30" ht="15" customHeight="1" x14ac:dyDescent="0.2">
      <c r="A1071" s="8"/>
      <c r="B1071" s="8" t="s">
        <v>62</v>
      </c>
      <c r="C1071" s="2" t="s">
        <v>19</v>
      </c>
      <c r="D1071" s="6" t="s">
        <v>0</v>
      </c>
      <c r="E1071" s="7" t="s">
        <v>2</v>
      </c>
      <c r="F1071" s="8"/>
      <c r="G1071" s="8"/>
      <c r="H1071" s="8" t="s">
        <v>120</v>
      </c>
      <c r="I1071" s="8"/>
      <c r="J1071" s="8"/>
      <c r="K1071" s="8"/>
      <c r="L1071" s="8" t="s">
        <v>26</v>
      </c>
      <c r="M1071" s="9">
        <v>44197</v>
      </c>
      <c r="N1071" s="9">
        <v>44197</v>
      </c>
      <c r="O1071" s="20">
        <v>-275478.88</v>
      </c>
      <c r="P1071" s="20"/>
      <c r="Q1071" s="11"/>
      <c r="R1071" s="11"/>
      <c r="S1071" s="11"/>
      <c r="T1071" s="11"/>
      <c r="U1071" s="11"/>
      <c r="X1071" s="22" t="str">
        <f>IF(B1071="",VLOOKUP(A1071,#REF!,2,FALSE),B1071)</f>
        <v>03. Налоги</v>
      </c>
      <c r="Y1071" s="22">
        <f t="shared" si="85"/>
        <v>1</v>
      </c>
      <c r="Z1071" s="22">
        <f t="shared" si="86"/>
        <v>1</v>
      </c>
      <c r="AA1071" s="22">
        <f t="shared" si="87"/>
        <v>2021</v>
      </c>
      <c r="AB1071" s="22">
        <f t="shared" si="88"/>
        <v>2021</v>
      </c>
      <c r="AC1071" s="22">
        <f t="shared" si="89"/>
        <v>2021</v>
      </c>
      <c r="AD1071" s="25" t="e">
        <f>AND(ROUND(O1071,2)=O1071,ROUND(P1071,2)=P1071,OR(AND(O1071&lt;&gt;0,L1071="п"),AND(P1071&lt;&gt;0,L1071="ф")),ЕФОРМУЛА(X1071),ЕФОРМУЛА(Y1071),ЕФОРМУЛА(Z1071),ЕФОРМУЛА(AA1071),ЕФОРМУЛА(AB1071),ЕФОРМУЛА(AC1071),NOT(ЕФОРМУЛА(O1071)),NOT(ЕФОРМУЛА(P1071)),M1071&lt;&gt;0,N1071&lt;&gt;0,OR(YEAR(M1071=#REF!),YEAR(M1071=#REF!),YEAR(M1071=#REF!)),OR(YEAR(N1071=#REF!),YEAR(N1071=#REF!),YEAR(N1071=#REF!)),OR(AND(A1071="20. Выдача займов по договору № 1 (в кэш-пул ПАО «Газпром»)",H1071="КЭШ-ПУЛ"),AND(A1071&lt;&gt;"20. Выдача займов по договору № 1 (в кэш-пул ПАО «Газпром»)",H1071&lt;&gt;"КЭШ-ПУЛ")))</f>
        <v>#REF!</v>
      </c>
    </row>
    <row r="1072" spans="1:30" ht="15" customHeight="1" x14ac:dyDescent="0.2">
      <c r="A1072" s="8" t="s">
        <v>141</v>
      </c>
      <c r="B1072" s="8"/>
      <c r="C1072" s="2" t="s">
        <v>19</v>
      </c>
      <c r="D1072" s="6" t="s">
        <v>0</v>
      </c>
      <c r="E1072" s="7" t="s">
        <v>2</v>
      </c>
      <c r="F1072" s="8"/>
      <c r="G1072" s="8"/>
      <c r="H1072" s="8"/>
      <c r="I1072" s="8"/>
      <c r="J1072" s="8"/>
      <c r="K1072" s="8"/>
      <c r="L1072" s="8" t="s">
        <v>26</v>
      </c>
      <c r="M1072" s="9">
        <v>44197</v>
      </c>
      <c r="N1072" s="9">
        <v>44197</v>
      </c>
      <c r="O1072" s="20">
        <v>102834353.31999999</v>
      </c>
      <c r="P1072" s="20"/>
      <c r="Q1072" s="29"/>
      <c r="R1072" s="12"/>
      <c r="S1072" s="12"/>
      <c r="T1072" s="12"/>
      <c r="U1072" s="12"/>
      <c r="X1072" s="22" t="e">
        <f>IF(B1072="",VLOOKUP(A1072,#REF!,2,FALSE),B1072)</f>
        <v>#REF!</v>
      </c>
      <c r="Y1072" s="22">
        <f t="shared" si="85"/>
        <v>1</v>
      </c>
      <c r="Z1072" s="22">
        <f t="shared" si="86"/>
        <v>1</v>
      </c>
      <c r="AA1072" s="22">
        <f t="shared" si="87"/>
        <v>2021</v>
      </c>
      <c r="AB1072" s="22">
        <f t="shared" si="88"/>
        <v>2021</v>
      </c>
      <c r="AC1072" s="22">
        <f t="shared" si="89"/>
        <v>2021</v>
      </c>
      <c r="AD1072" s="25" t="e">
        <f>AND(ROUND(O1072,2)=O1072,ROUND(P1072,2)=P1072,OR(AND(O1072&lt;&gt;0,L1072="п"),AND(P1072&lt;&gt;0,L1072="ф")),ЕФОРМУЛА(X1072),ЕФОРМУЛА(Y1072),ЕФОРМУЛА(Z1072),ЕФОРМУЛА(AA1072),ЕФОРМУЛА(AB1072),ЕФОРМУЛА(AC1072),NOT(ЕФОРМУЛА(O1072)),NOT(ЕФОРМУЛА(P1072)),M1072&lt;&gt;0,N1072&lt;&gt;0,OR(YEAR(M1072=#REF!),YEAR(M1072=#REF!),YEAR(M1072=#REF!)),OR(YEAR(N1072=#REF!),YEAR(N1072=#REF!),YEAR(N1072=#REF!)),OR(AND(A1072="20. Выдача займов по договору № 1 (в кэш-пул ПАО «Газпром»)",H1072="КЭШ-ПУЛ"),AND(A1072&lt;&gt;"20. Выдача займов по договору № 1 (в кэш-пул ПАО «Газпром»)",H1072&lt;&gt;"КЭШ-ПУЛ")))</f>
        <v>#REF!</v>
      </c>
    </row>
    <row r="1073" spans="1:30" ht="15" customHeight="1" x14ac:dyDescent="0.2">
      <c r="A1073" s="8" t="s">
        <v>141</v>
      </c>
      <c r="B1073" s="8"/>
      <c r="C1073" s="2" t="s">
        <v>19</v>
      </c>
      <c r="D1073" s="6" t="s">
        <v>0</v>
      </c>
      <c r="E1073" s="7" t="s">
        <v>2</v>
      </c>
      <c r="F1073" s="8" t="s">
        <v>25</v>
      </c>
      <c r="G1073" s="8"/>
      <c r="H1073" s="8"/>
      <c r="I1073" s="8"/>
      <c r="J1073" s="8"/>
      <c r="K1073" s="8"/>
      <c r="L1073" s="8" t="s">
        <v>26</v>
      </c>
      <c r="M1073" s="9">
        <v>44197</v>
      </c>
      <c r="N1073" s="9">
        <v>44197</v>
      </c>
      <c r="O1073" s="20">
        <v>152573841.19999999</v>
      </c>
      <c r="P1073" s="20"/>
      <c r="Q1073" s="29"/>
      <c r="R1073" s="12"/>
      <c r="S1073" s="12"/>
      <c r="T1073" s="12"/>
      <c r="U1073" s="12"/>
      <c r="X1073" s="22" t="e">
        <f>IF(B1073="",VLOOKUP(A1073,#REF!,2,FALSE),B1073)</f>
        <v>#REF!</v>
      </c>
      <c r="Y1073" s="22">
        <f t="shared" si="85"/>
        <v>1</v>
      </c>
      <c r="Z1073" s="22">
        <f t="shared" si="86"/>
        <v>1</v>
      </c>
      <c r="AA1073" s="22">
        <f t="shared" si="87"/>
        <v>2021</v>
      </c>
      <c r="AB1073" s="22">
        <f t="shared" si="88"/>
        <v>2021</v>
      </c>
      <c r="AC1073" s="22">
        <f t="shared" si="89"/>
        <v>2020</v>
      </c>
      <c r="AD1073" s="25" t="e">
        <f>AND(ROUND(O1073,2)=O1073,ROUND(P1073,2)=P1073,OR(AND(O1073&lt;&gt;0,L1073="п"),AND(P1073&lt;&gt;0,L1073="ф")),ЕФОРМУЛА(X1073),ЕФОРМУЛА(Y1073),ЕФОРМУЛА(Z1073),ЕФОРМУЛА(AA1073),ЕФОРМУЛА(AB1073),ЕФОРМУЛА(AC1073),NOT(ЕФОРМУЛА(O1073)),NOT(ЕФОРМУЛА(P1073)),M1073&lt;&gt;0,N1073&lt;&gt;0,OR(YEAR(M1073=#REF!),YEAR(M1073=#REF!),YEAR(M1073=#REF!)),OR(YEAR(N1073=#REF!),YEAR(N1073=#REF!),YEAR(N1073=#REF!)),OR(AND(A1073="20. Выдача займов по договору № 1 (в кэш-пул ПАО «Газпром»)",H1073="КЭШ-ПУЛ"),AND(A1073&lt;&gt;"20. Выдача займов по договору № 1 (в кэш-пул ПАО «Газпром»)",H1073&lt;&gt;"КЭШ-ПУЛ")))</f>
        <v>#REF!</v>
      </c>
    </row>
    <row r="1074" spans="1:30" ht="15" customHeight="1" x14ac:dyDescent="0.2">
      <c r="A1074" s="8" t="s">
        <v>141</v>
      </c>
      <c r="B1074" s="8"/>
      <c r="C1074" s="2" t="s">
        <v>19</v>
      </c>
      <c r="D1074" s="6" t="s">
        <v>0</v>
      </c>
      <c r="E1074" s="7" t="s">
        <v>2</v>
      </c>
      <c r="F1074" s="8"/>
      <c r="G1074" s="8"/>
      <c r="H1074" s="8" t="s">
        <v>120</v>
      </c>
      <c r="I1074" s="8"/>
      <c r="J1074" s="8"/>
      <c r="K1074" s="8"/>
      <c r="L1074" s="8" t="s">
        <v>26</v>
      </c>
      <c r="M1074" s="9">
        <v>44197</v>
      </c>
      <c r="N1074" s="9">
        <v>44197</v>
      </c>
      <c r="O1074" s="20">
        <v>-392452.02</v>
      </c>
      <c r="P1074" s="20"/>
      <c r="Q1074" s="29"/>
      <c r="R1074" s="12"/>
      <c r="S1074" s="12"/>
      <c r="T1074" s="12"/>
      <c r="U1074" s="12"/>
      <c r="X1074" s="22" t="e">
        <f>IF(B1074="",VLOOKUP(A1074,#REF!,2,FALSE),B1074)</f>
        <v>#REF!</v>
      </c>
      <c r="Y1074" s="22">
        <f t="shared" si="85"/>
        <v>1</v>
      </c>
      <c r="Z1074" s="22">
        <f t="shared" si="86"/>
        <v>1</v>
      </c>
      <c r="AA1074" s="22">
        <f t="shared" si="87"/>
        <v>2021</v>
      </c>
      <c r="AB1074" s="22">
        <f t="shared" si="88"/>
        <v>2021</v>
      </c>
      <c r="AC1074" s="22">
        <f t="shared" si="89"/>
        <v>2021</v>
      </c>
      <c r="AD1074" s="25" t="e">
        <f>AND(ROUND(O1074,2)=O1074,ROUND(P1074,2)=P1074,OR(AND(O1074&lt;&gt;0,L1074="п"),AND(P1074&lt;&gt;0,L1074="ф")),ЕФОРМУЛА(X1074),ЕФОРМУЛА(Y1074),ЕФОРМУЛА(Z1074),ЕФОРМУЛА(AA1074),ЕФОРМУЛА(AB1074),ЕФОРМУЛА(AC1074),NOT(ЕФОРМУЛА(O1074)),NOT(ЕФОРМУЛА(P1074)),M1074&lt;&gt;0,N1074&lt;&gt;0,OR(YEAR(M1074=#REF!),YEAR(M1074=#REF!),YEAR(M1074=#REF!)),OR(YEAR(N1074=#REF!),YEAR(N1074=#REF!),YEAR(N1074=#REF!)),OR(AND(A1074="20. Выдача займов по договору № 1 (в кэш-пул ПАО «Газпром»)",H1074="КЭШ-ПУЛ"),AND(A1074&lt;&gt;"20. Выдача займов по договору № 1 (в кэш-пул ПАО «Газпром»)",H1074&lt;&gt;"КЭШ-ПУЛ")))</f>
        <v>#REF!</v>
      </c>
    </row>
    <row r="1075" spans="1:30" ht="13.5" customHeight="1" x14ac:dyDescent="0.2">
      <c r="A1075" s="27" t="s">
        <v>652</v>
      </c>
      <c r="B1075" s="27"/>
      <c r="C1075" s="2" t="s">
        <v>19</v>
      </c>
      <c r="D1075" s="6" t="s">
        <v>0</v>
      </c>
      <c r="E1075" s="7" t="s">
        <v>2</v>
      </c>
      <c r="F1075" s="8"/>
      <c r="G1075" s="8"/>
      <c r="H1075" s="8" t="s">
        <v>120</v>
      </c>
      <c r="I1075" s="8"/>
      <c r="J1075" s="8"/>
      <c r="K1075" s="8"/>
      <c r="L1075" s="8" t="s">
        <v>26</v>
      </c>
      <c r="M1075" s="9">
        <v>44197</v>
      </c>
      <c r="N1075" s="9">
        <v>44197</v>
      </c>
      <c r="O1075" s="20">
        <v>-8563.2999999999993</v>
      </c>
      <c r="P1075" s="20"/>
      <c r="Q1075" s="29"/>
      <c r="R1075" s="12"/>
      <c r="S1075" s="12"/>
      <c r="T1075" s="12"/>
      <c r="U1075" s="12"/>
      <c r="X1075" s="22" t="e">
        <f>IF(B1075="",VLOOKUP(A1075,#REF!,2,FALSE),B1075)</f>
        <v>#REF!</v>
      </c>
      <c r="Y1075" s="22">
        <f t="shared" si="85"/>
        <v>1</v>
      </c>
      <c r="Z1075" s="22">
        <f t="shared" si="86"/>
        <v>1</v>
      </c>
      <c r="AA1075" s="22">
        <f t="shared" si="87"/>
        <v>2021</v>
      </c>
      <c r="AB1075" s="22">
        <f t="shared" si="88"/>
        <v>2021</v>
      </c>
      <c r="AC1075" s="22">
        <f t="shared" si="89"/>
        <v>2021</v>
      </c>
      <c r="AD1075" s="25" t="e">
        <f>AND(ROUND(O1075,2)=O1075,ROUND(P1075,2)=P1075,OR(AND(O1075&lt;&gt;0,L1075="п"),AND(P1075&lt;&gt;0,L1075="ф")),ЕФОРМУЛА(X1075),ЕФОРМУЛА(Y1075),ЕФОРМУЛА(Z1075),ЕФОРМУЛА(AA1075),ЕФОРМУЛА(AB1075),ЕФОРМУЛА(AC1075),NOT(ЕФОРМУЛА(O1075)),NOT(ЕФОРМУЛА(P1075)),M1075&lt;&gt;0,N1075&lt;&gt;0,OR(YEAR(M1075=#REF!),YEAR(M1075=#REF!),YEAR(M1075=#REF!)),OR(YEAR(N1075=#REF!),YEAR(N1075=#REF!),YEAR(N1075=#REF!)),OR(AND(A1075="20. Выдача займов по договору № 1 (в кэш-пул ПАО «Газпром»)",H1075="КЭШ-ПУЛ"),AND(A1075&lt;&gt;"20. Выдача займов по договору № 1 (в кэш-пул ПАО «Газпром»)",H1075&lt;&gt;"КЭШ-ПУЛ")))</f>
        <v>#REF!</v>
      </c>
    </row>
    <row r="1076" spans="1:30" ht="13.5" customHeight="1" x14ac:dyDescent="0.2">
      <c r="A1076" s="27" t="s">
        <v>652</v>
      </c>
      <c r="B1076" s="27"/>
      <c r="C1076" s="2" t="s">
        <v>19</v>
      </c>
      <c r="D1076" s="6" t="s">
        <v>0</v>
      </c>
      <c r="E1076" s="7" t="s">
        <v>2</v>
      </c>
      <c r="F1076" s="8"/>
      <c r="G1076" s="8"/>
      <c r="H1076" s="8" t="s">
        <v>120</v>
      </c>
      <c r="I1076" s="8"/>
      <c r="J1076" s="8"/>
      <c r="K1076" s="8"/>
      <c r="L1076" s="8" t="s">
        <v>26</v>
      </c>
      <c r="M1076" s="9">
        <v>44228</v>
      </c>
      <c r="N1076" s="9">
        <v>44228</v>
      </c>
      <c r="O1076" s="20">
        <v>-2304.41</v>
      </c>
      <c r="P1076" s="20"/>
      <c r="Q1076" s="29"/>
      <c r="R1076" s="12"/>
      <c r="S1076" s="12"/>
      <c r="T1076" s="12"/>
      <c r="U1076" s="12"/>
      <c r="X1076" s="22" t="e">
        <f>IF(B1076="",VLOOKUP(A1076,#REF!,2,FALSE),B1076)</f>
        <v>#REF!</v>
      </c>
      <c r="Y1076" s="22">
        <f t="shared" si="85"/>
        <v>2</v>
      </c>
      <c r="Z1076" s="22">
        <f t="shared" si="86"/>
        <v>2</v>
      </c>
      <c r="AA1076" s="22">
        <f t="shared" si="87"/>
        <v>2021</v>
      </c>
      <c r="AB1076" s="22">
        <f t="shared" si="88"/>
        <v>2021</v>
      </c>
      <c r="AC1076" s="22">
        <f t="shared" si="89"/>
        <v>2021</v>
      </c>
      <c r="AD1076" s="25" t="e">
        <f>AND(ROUND(O1076,2)=O1076,ROUND(P1076,2)=P1076,OR(AND(O1076&lt;&gt;0,L1076="п"),AND(P1076&lt;&gt;0,L1076="ф")),ЕФОРМУЛА(X1076),ЕФОРМУЛА(Y1076),ЕФОРМУЛА(Z1076),ЕФОРМУЛА(AA1076),ЕФОРМУЛА(AB1076),ЕФОРМУЛА(AC1076),NOT(ЕФОРМУЛА(O1076)),NOT(ЕФОРМУЛА(P1076)),M1076&lt;&gt;0,N1076&lt;&gt;0,OR(YEAR(M1076=#REF!),YEAR(M1076=#REF!),YEAR(M1076=#REF!)),OR(YEAR(N1076=#REF!),YEAR(N1076=#REF!),YEAR(N1076=#REF!)),OR(AND(A1076="20. Выдача займов по договору № 1 (в кэш-пул ПАО «Газпром»)",H1076="КЭШ-ПУЛ"),AND(A1076&lt;&gt;"20. Выдача займов по договору № 1 (в кэш-пул ПАО «Газпром»)",H1076&lt;&gt;"КЭШ-ПУЛ")))</f>
        <v>#REF!</v>
      </c>
    </row>
    <row r="1077" spans="1:30" ht="15" customHeight="1" x14ac:dyDescent="0.2">
      <c r="A1077" s="8" t="s">
        <v>8</v>
      </c>
      <c r="B1077" s="8"/>
      <c r="C1077" s="2" t="s">
        <v>19</v>
      </c>
      <c r="D1077" s="6" t="s">
        <v>0</v>
      </c>
      <c r="E1077" s="7" t="s">
        <v>2</v>
      </c>
      <c r="F1077" s="8"/>
      <c r="G1077" s="8"/>
      <c r="H1077" s="8" t="s">
        <v>120</v>
      </c>
      <c r="I1077" s="8"/>
      <c r="J1077" s="8"/>
      <c r="K1077" s="8"/>
      <c r="L1077" s="8" t="s">
        <v>26</v>
      </c>
      <c r="M1077" s="9">
        <v>44197</v>
      </c>
      <c r="N1077" s="9">
        <v>44197</v>
      </c>
      <c r="O1077" s="20">
        <v>-22.58</v>
      </c>
      <c r="P1077" s="20"/>
      <c r="Q1077" s="29"/>
      <c r="R1077" s="12"/>
      <c r="S1077" s="12"/>
      <c r="T1077" s="12"/>
      <c r="U1077" s="12"/>
      <c r="X1077" s="22" t="e">
        <f>IF(B1077="",VLOOKUP(A1077,#REF!,2,FALSE),B1077)</f>
        <v>#REF!</v>
      </c>
      <c r="Y1077" s="22">
        <f t="shared" si="85"/>
        <v>1</v>
      </c>
      <c r="Z1077" s="22">
        <f t="shared" si="86"/>
        <v>1</v>
      </c>
      <c r="AA1077" s="22">
        <f t="shared" si="87"/>
        <v>2021</v>
      </c>
      <c r="AB1077" s="22">
        <f t="shared" si="88"/>
        <v>2021</v>
      </c>
      <c r="AC1077" s="22">
        <f t="shared" si="89"/>
        <v>2021</v>
      </c>
      <c r="AD1077" s="25" t="e">
        <f>AND(ROUND(O1077,2)=O1077,ROUND(P1077,2)=P1077,OR(AND(O1077&lt;&gt;0,L1077="п"),AND(P1077&lt;&gt;0,L1077="ф")),ЕФОРМУЛА(X1077),ЕФОРМУЛА(Y1077),ЕФОРМУЛА(Z1077),ЕФОРМУЛА(AA1077),ЕФОРМУЛА(AB1077),ЕФОРМУЛА(AC1077),NOT(ЕФОРМУЛА(O1077)),NOT(ЕФОРМУЛА(P1077)),M1077&lt;&gt;0,N1077&lt;&gt;0,OR(YEAR(M1077=#REF!),YEAR(M1077=#REF!),YEAR(M1077=#REF!)),OR(YEAR(N1077=#REF!),YEAR(N1077=#REF!),YEAR(N1077=#REF!)),OR(AND(A1077="20. Выдача займов по договору № 1 (в кэш-пул ПАО «Газпром»)",H1077="КЭШ-ПУЛ"),AND(A1077&lt;&gt;"20. Выдача займов по договору № 1 (в кэш-пул ПАО «Газпром»)",H1077&lt;&gt;"КЭШ-ПУЛ")))</f>
        <v>#REF!</v>
      </c>
    </row>
    <row r="1078" spans="1:30" ht="15" customHeight="1" x14ac:dyDescent="0.2">
      <c r="A1078" s="8"/>
      <c r="B1078" s="8" t="s">
        <v>7</v>
      </c>
      <c r="C1078" s="2" t="s">
        <v>19</v>
      </c>
      <c r="D1078" s="6" t="s">
        <v>0</v>
      </c>
      <c r="E1078" s="7" t="s">
        <v>2</v>
      </c>
      <c r="F1078" s="8"/>
      <c r="G1078" s="8"/>
      <c r="H1078" s="8" t="s">
        <v>120</v>
      </c>
      <c r="I1078" s="8"/>
      <c r="J1078" s="8"/>
      <c r="K1078" s="8"/>
      <c r="L1078" s="8" t="s">
        <v>26</v>
      </c>
      <c r="M1078" s="9">
        <v>44197</v>
      </c>
      <c r="N1078" s="9">
        <v>44197</v>
      </c>
      <c r="O1078" s="20">
        <v>-7350.1</v>
      </c>
      <c r="P1078" s="20"/>
      <c r="Q1078" s="29"/>
      <c r="R1078" s="12"/>
      <c r="S1078" s="12"/>
      <c r="T1078" s="12"/>
      <c r="U1078" s="12"/>
      <c r="X1078" s="22" t="str">
        <f>IF(B1078="",VLOOKUP(A1078,#REF!,2,FALSE),B1078)</f>
        <v>10. Услуги транспорта</v>
      </c>
      <c r="Y1078" s="22">
        <f t="shared" si="85"/>
        <v>1</v>
      </c>
      <c r="Z1078" s="22">
        <f t="shared" si="86"/>
        <v>1</v>
      </c>
      <c r="AA1078" s="22">
        <f t="shared" si="87"/>
        <v>2021</v>
      </c>
      <c r="AB1078" s="22">
        <f t="shared" si="88"/>
        <v>2021</v>
      </c>
      <c r="AC1078" s="22">
        <f t="shared" si="89"/>
        <v>2021</v>
      </c>
      <c r="AD1078" s="25" t="e">
        <f>AND(ROUND(O1078,2)=O1078,ROUND(P1078,2)=P1078,OR(AND(O1078&lt;&gt;0,L1078="п"),AND(P1078&lt;&gt;0,L1078="ф")),ЕФОРМУЛА(X1078),ЕФОРМУЛА(Y1078),ЕФОРМУЛА(Z1078),ЕФОРМУЛА(AA1078),ЕФОРМУЛА(AB1078),ЕФОРМУЛА(AC1078),NOT(ЕФОРМУЛА(O1078)),NOT(ЕФОРМУЛА(P1078)),M1078&lt;&gt;0,N1078&lt;&gt;0,OR(YEAR(M1078=#REF!),YEAR(M1078=#REF!),YEAR(M1078=#REF!)),OR(YEAR(N1078=#REF!),YEAR(N1078=#REF!),YEAR(N1078=#REF!)),OR(AND(A1078="20. Выдача займов по договору № 1 (в кэш-пул ПАО «Газпром»)",H1078="КЭШ-ПУЛ"),AND(A1078&lt;&gt;"20. Выдача займов по договору № 1 (в кэш-пул ПАО «Газпром»)",H1078&lt;&gt;"КЭШ-ПУЛ")))</f>
        <v>#REF!</v>
      </c>
    </row>
    <row r="1079" spans="1:30" ht="15" customHeight="1" x14ac:dyDescent="0.2">
      <c r="A1079" s="8"/>
      <c r="B1079" s="8" t="s">
        <v>9</v>
      </c>
      <c r="C1079" s="2" t="s">
        <v>19</v>
      </c>
      <c r="D1079" s="6" t="s">
        <v>0</v>
      </c>
      <c r="E1079" s="7" t="s">
        <v>2</v>
      </c>
      <c r="F1079" s="8"/>
      <c r="G1079" s="8"/>
      <c r="H1079" s="8" t="s">
        <v>120</v>
      </c>
      <c r="I1079" s="8"/>
      <c r="J1079" s="8"/>
      <c r="K1079" s="8"/>
      <c r="L1079" s="8" t="s">
        <v>26</v>
      </c>
      <c r="M1079" s="9">
        <v>44197</v>
      </c>
      <c r="N1079" s="9">
        <v>44197</v>
      </c>
      <c r="O1079" s="20">
        <v>-648</v>
      </c>
      <c r="P1079" s="20"/>
      <c r="Q1079" s="29"/>
      <c r="R1079" s="12"/>
      <c r="S1079" s="12"/>
      <c r="T1079" s="12"/>
      <c r="U1079" s="12"/>
      <c r="X1079" s="22" t="str">
        <f>IF(B1079="",VLOOKUP(A1079,#REF!,2,FALSE),B1079)</f>
        <v>12. Страхование</v>
      </c>
      <c r="Y1079" s="22">
        <f t="shared" si="85"/>
        <v>1</v>
      </c>
      <c r="Z1079" s="22">
        <f t="shared" si="86"/>
        <v>1</v>
      </c>
      <c r="AA1079" s="22">
        <f t="shared" si="87"/>
        <v>2021</v>
      </c>
      <c r="AB1079" s="22">
        <f t="shared" si="88"/>
        <v>2021</v>
      </c>
      <c r="AC1079" s="22">
        <f t="shared" si="89"/>
        <v>2021</v>
      </c>
      <c r="AD1079" s="25" t="e">
        <f>AND(ROUND(O1079,2)=O1079,ROUND(P1079,2)=P1079,OR(AND(O1079&lt;&gt;0,L1079="п"),AND(P1079&lt;&gt;0,L1079="ф")),ЕФОРМУЛА(X1079),ЕФОРМУЛА(Y1079),ЕФОРМУЛА(Z1079),ЕФОРМУЛА(AA1079),ЕФОРМУЛА(AB1079),ЕФОРМУЛА(AC1079),NOT(ЕФОРМУЛА(O1079)),NOT(ЕФОРМУЛА(P1079)),M1079&lt;&gt;0,N1079&lt;&gt;0,OR(YEAR(M1079=#REF!),YEAR(M1079=#REF!),YEAR(M1079=#REF!)),OR(YEAR(N1079=#REF!),YEAR(N1079=#REF!),YEAR(N1079=#REF!)),OR(AND(A1079="20. Выдача займов по договору № 1 (в кэш-пул ПАО «Газпром»)",H1079="КЭШ-ПУЛ"),AND(A1079&lt;&gt;"20. Выдача займов по договору № 1 (в кэш-пул ПАО «Газпром»)",H1079&lt;&gt;"КЭШ-ПУЛ")))</f>
        <v>#REF!</v>
      </c>
    </row>
    <row r="1080" spans="1:30" ht="15" customHeight="1" x14ac:dyDescent="0.2">
      <c r="A1080" s="8" t="s">
        <v>60</v>
      </c>
      <c r="B1080" s="8"/>
      <c r="C1080" s="2" t="s">
        <v>19</v>
      </c>
      <c r="D1080" s="6" t="s">
        <v>0</v>
      </c>
      <c r="E1080" s="7" t="s">
        <v>2</v>
      </c>
      <c r="F1080" s="8"/>
      <c r="G1080" s="8"/>
      <c r="H1080" s="8" t="s">
        <v>120</v>
      </c>
      <c r="I1080" s="8"/>
      <c r="J1080" s="8"/>
      <c r="K1080" s="8"/>
      <c r="L1080" s="8" t="s">
        <v>26</v>
      </c>
      <c r="M1080" s="9">
        <v>44197</v>
      </c>
      <c r="N1080" s="9">
        <v>44197</v>
      </c>
      <c r="O1080" s="20">
        <v>-718.69</v>
      </c>
      <c r="P1080" s="20"/>
      <c r="Q1080" s="11"/>
      <c r="R1080" s="11"/>
      <c r="S1080" s="11"/>
      <c r="T1080" s="11"/>
      <c r="U1080" s="11"/>
      <c r="X1080" s="22" t="e">
        <f>IF(B1080="",VLOOKUP(A1080,#REF!,2,FALSE),B1080)</f>
        <v>#REF!</v>
      </c>
      <c r="Y1080" s="22">
        <f t="shared" si="85"/>
        <v>1</v>
      </c>
      <c r="Z1080" s="22">
        <f t="shared" si="86"/>
        <v>1</v>
      </c>
      <c r="AA1080" s="22">
        <f t="shared" si="87"/>
        <v>2021</v>
      </c>
      <c r="AB1080" s="22">
        <f t="shared" si="88"/>
        <v>2021</v>
      </c>
      <c r="AC1080" s="22">
        <f t="shared" si="89"/>
        <v>2021</v>
      </c>
      <c r="AD1080" s="25" t="e">
        <f>AND(ROUND(O1080,2)=O1080,ROUND(P1080,2)=P1080,OR(AND(O1080&lt;&gt;0,L1080="п"),AND(P1080&lt;&gt;0,L1080="ф")),ЕФОРМУЛА(X1080),ЕФОРМУЛА(Y1080),ЕФОРМУЛА(Z1080),ЕФОРМУЛА(AA1080),ЕФОРМУЛА(AB1080),ЕФОРМУЛА(AC1080),NOT(ЕФОРМУЛА(O1080)),NOT(ЕФОРМУЛА(P1080)),M1080&lt;&gt;0,N1080&lt;&gt;0,OR(YEAR(M1080=#REF!),YEAR(M1080=#REF!),YEAR(M1080=#REF!)),OR(YEAR(N1080=#REF!),YEAR(N1080=#REF!),YEAR(N1080=#REF!)),OR(AND(A1080="20. Выдача займов по договору № 1 (в кэш-пул ПАО «Газпром»)",H1080="КЭШ-ПУЛ"),AND(A1080&lt;&gt;"20. Выдача займов по договору № 1 (в кэш-пул ПАО «Газпром»)",H1080&lt;&gt;"КЭШ-ПУЛ")))</f>
        <v>#REF!</v>
      </c>
    </row>
    <row r="1081" spans="1:30" ht="15" customHeight="1" x14ac:dyDescent="0.2">
      <c r="A1081" s="8" t="s">
        <v>59</v>
      </c>
      <c r="B1081" s="8"/>
      <c r="C1081" s="2" t="s">
        <v>19</v>
      </c>
      <c r="D1081" s="6" t="s">
        <v>0</v>
      </c>
      <c r="E1081" s="7" t="s">
        <v>2</v>
      </c>
      <c r="F1081" s="8"/>
      <c r="G1081" s="8"/>
      <c r="H1081" s="8"/>
      <c r="I1081" s="8"/>
      <c r="J1081" s="8"/>
      <c r="K1081" s="8"/>
      <c r="L1081" s="8" t="s">
        <v>26</v>
      </c>
      <c r="M1081" s="9">
        <v>44197</v>
      </c>
      <c r="N1081" s="9">
        <v>44197</v>
      </c>
      <c r="O1081" s="20">
        <v>-8942762.1799999997</v>
      </c>
      <c r="P1081" s="20"/>
      <c r="Q1081" s="20" t="s">
        <v>672</v>
      </c>
      <c r="R1081" s="11"/>
      <c r="S1081" s="11"/>
      <c r="T1081" s="11"/>
      <c r="U1081" s="11"/>
      <c r="X1081" s="22" t="e">
        <f>IF(B1081="",VLOOKUP(A1081,#REF!,2,FALSE),B1081)</f>
        <v>#REF!</v>
      </c>
      <c r="Y1081" s="22">
        <f t="shared" si="85"/>
        <v>1</v>
      </c>
      <c r="Z1081" s="22">
        <f t="shared" si="86"/>
        <v>1</v>
      </c>
      <c r="AA1081" s="22">
        <f t="shared" si="87"/>
        <v>2021</v>
      </c>
      <c r="AB1081" s="22">
        <f t="shared" si="88"/>
        <v>2021</v>
      </c>
      <c r="AC1081" s="22">
        <f t="shared" si="89"/>
        <v>2021</v>
      </c>
      <c r="AD1081" s="25" t="e">
        <f>AND(ROUND(O1081,2)=O1081,ROUND(P1081,2)=P1081,OR(AND(O1081&lt;&gt;0,L1081="п"),AND(P1081&lt;&gt;0,L1081="ф")),ЕФОРМУЛА(X1081),ЕФОРМУЛА(Y1081),ЕФОРМУЛА(Z1081),ЕФОРМУЛА(AA1081),ЕФОРМУЛА(AB1081),ЕФОРМУЛА(AC1081),NOT(ЕФОРМУЛА(O1081)),NOT(ЕФОРМУЛА(P1081)),M1081&lt;&gt;0,N1081&lt;&gt;0,OR(YEAR(M1081=#REF!),YEAR(M1081=#REF!),YEAR(M1081=#REF!)),OR(YEAR(N1081=#REF!),YEAR(N1081=#REF!),YEAR(N1081=#REF!)),OR(AND(A1081="20. Выдача займов по договору № 1 (в кэш-пул ПАО «Газпром»)",H1081="КЭШ-ПУЛ"),AND(A1081&lt;&gt;"20. Выдача займов по договору № 1 (в кэш-пул ПАО «Газпром»)",H1081&lt;&gt;"КЭШ-ПУЛ")))</f>
        <v>#REF!</v>
      </c>
    </row>
    <row r="1082" spans="1:30" ht="15" customHeight="1" x14ac:dyDescent="0.2">
      <c r="A1082" s="8" t="s">
        <v>59</v>
      </c>
      <c r="B1082" s="8"/>
      <c r="C1082" s="2" t="s">
        <v>19</v>
      </c>
      <c r="D1082" s="6" t="s">
        <v>0</v>
      </c>
      <c r="E1082" s="7" t="s">
        <v>2</v>
      </c>
      <c r="F1082" s="8"/>
      <c r="G1082" s="8"/>
      <c r="H1082" s="8" t="s">
        <v>120</v>
      </c>
      <c r="I1082" s="8"/>
      <c r="J1082" s="8"/>
      <c r="K1082" s="8"/>
      <c r="L1082" s="8" t="s">
        <v>26</v>
      </c>
      <c r="M1082" s="9">
        <v>44197</v>
      </c>
      <c r="N1082" s="9">
        <v>44197</v>
      </c>
      <c r="O1082" s="20">
        <v>-212270</v>
      </c>
      <c r="P1082" s="20"/>
      <c r="Q1082" s="11"/>
      <c r="R1082" s="11"/>
      <c r="S1082" s="11"/>
      <c r="T1082" s="11"/>
      <c r="U1082" s="11"/>
      <c r="X1082" s="22" t="e">
        <f>IF(B1082="",VLOOKUP(A1082,#REF!,2,FALSE),B1082)</f>
        <v>#REF!</v>
      </c>
      <c r="Y1082" s="22">
        <f t="shared" si="85"/>
        <v>1</v>
      </c>
      <c r="Z1082" s="22">
        <f t="shared" si="86"/>
        <v>1</v>
      </c>
      <c r="AA1082" s="22">
        <f t="shared" si="87"/>
        <v>2021</v>
      </c>
      <c r="AB1082" s="22">
        <f t="shared" si="88"/>
        <v>2021</v>
      </c>
      <c r="AC1082" s="22">
        <f t="shared" si="89"/>
        <v>2021</v>
      </c>
      <c r="AD1082" s="25" t="e">
        <f>AND(ROUND(O1082,2)=O1082,ROUND(P1082,2)=P1082,OR(AND(O1082&lt;&gt;0,L1082="п"),AND(P1082&lt;&gt;0,L1082="ф")),ЕФОРМУЛА(X1082),ЕФОРМУЛА(Y1082),ЕФОРМУЛА(Z1082),ЕФОРМУЛА(AA1082),ЕФОРМУЛА(AB1082),ЕФОРМУЛА(AC1082),NOT(ЕФОРМУЛА(O1082)),NOT(ЕФОРМУЛА(P1082)),M1082&lt;&gt;0,N1082&lt;&gt;0,OR(YEAR(M1082=#REF!),YEAR(M1082=#REF!),YEAR(M1082=#REF!)),OR(YEAR(N1082=#REF!),YEAR(N1082=#REF!),YEAR(N1082=#REF!)),OR(AND(A1082="20. Выдача займов по договору № 1 (в кэш-пул ПАО «Газпром»)",H1082="КЭШ-ПУЛ"),AND(A1082&lt;&gt;"20. Выдача займов по договору № 1 (в кэш-пул ПАО «Газпром»)",H1082&lt;&gt;"КЭШ-ПУЛ")))</f>
        <v>#REF!</v>
      </c>
    </row>
    <row r="1083" spans="1:30" ht="12.6" customHeight="1" x14ac:dyDescent="0.2">
      <c r="A1083" s="8" t="s">
        <v>43</v>
      </c>
      <c r="B1083" s="8"/>
      <c r="C1083" s="2" t="s">
        <v>19</v>
      </c>
      <c r="D1083" s="6" t="s">
        <v>0</v>
      </c>
      <c r="E1083" s="7" t="s">
        <v>2</v>
      </c>
      <c r="F1083" s="8"/>
      <c r="G1083" s="8"/>
      <c r="H1083" s="8" t="s">
        <v>120</v>
      </c>
      <c r="I1083" s="8"/>
      <c r="J1083" s="8"/>
      <c r="K1083" s="8"/>
      <c r="L1083" s="8" t="s">
        <v>26</v>
      </c>
      <c r="M1083" s="9">
        <v>44197</v>
      </c>
      <c r="N1083" s="9">
        <v>44197</v>
      </c>
      <c r="O1083" s="20">
        <v>-7278.11</v>
      </c>
      <c r="P1083" s="20"/>
      <c r="Q1083" s="29"/>
      <c r="R1083" s="12"/>
      <c r="S1083" s="12"/>
      <c r="T1083" s="12"/>
      <c r="U1083" s="12"/>
      <c r="X1083" s="22" t="e">
        <f>IF(B1083="",VLOOKUP(A1083,#REF!,2,FALSE),B1083)</f>
        <v>#REF!</v>
      </c>
      <c r="Y1083" s="22">
        <f t="shared" si="85"/>
        <v>1</v>
      </c>
      <c r="Z1083" s="22">
        <f t="shared" si="86"/>
        <v>1</v>
      </c>
      <c r="AA1083" s="22">
        <f t="shared" si="87"/>
        <v>2021</v>
      </c>
      <c r="AB1083" s="22">
        <f t="shared" si="88"/>
        <v>2021</v>
      </c>
      <c r="AC1083" s="22">
        <f t="shared" si="89"/>
        <v>2021</v>
      </c>
      <c r="AD1083" s="25" t="e">
        <f>AND(ROUND(O1083,2)=O1083,ROUND(P1083,2)=P1083,OR(AND(O1083&lt;&gt;0,L1083="п"),AND(P1083&lt;&gt;0,L1083="ф")),ЕФОРМУЛА(X1083),ЕФОРМУЛА(Y1083),ЕФОРМУЛА(Z1083),ЕФОРМУЛА(AA1083),ЕФОРМУЛА(AB1083),ЕФОРМУЛА(AC1083),NOT(ЕФОРМУЛА(O1083)),NOT(ЕФОРМУЛА(P1083)),M1083&lt;&gt;0,N1083&lt;&gt;0,OR(YEAR(M1083=#REF!),YEAR(M1083=#REF!),YEAR(M1083=#REF!)),OR(YEAR(N1083=#REF!),YEAR(N1083=#REF!),YEAR(N1083=#REF!)),OR(AND(A1083="20. Выдача займов по договору № 1 (в кэш-пул ПАО «Газпром»)",H1083="КЭШ-ПУЛ"),AND(A1083&lt;&gt;"20. Выдача займов по договору № 1 (в кэш-пул ПАО «Газпром»)",H1083&lt;&gt;"КЭШ-ПУЛ")))</f>
        <v>#REF!</v>
      </c>
    </row>
    <row r="1084" spans="1:30" ht="15" customHeight="1" x14ac:dyDescent="0.2">
      <c r="A1084" s="8" t="s">
        <v>42</v>
      </c>
      <c r="B1084" s="8"/>
      <c r="C1084" s="2" t="s">
        <v>19</v>
      </c>
      <c r="D1084" s="6" t="s">
        <v>0</v>
      </c>
      <c r="E1084" s="7" t="s">
        <v>2</v>
      </c>
      <c r="F1084" s="8"/>
      <c r="G1084" s="8"/>
      <c r="H1084" s="8"/>
      <c r="I1084" s="8"/>
      <c r="J1084" s="8"/>
      <c r="K1084" s="8"/>
      <c r="L1084" s="8" t="s">
        <v>26</v>
      </c>
      <c r="M1084" s="9">
        <v>44197</v>
      </c>
      <c r="N1084" s="9">
        <v>44197</v>
      </c>
      <c r="O1084" s="20">
        <v>125000</v>
      </c>
      <c r="P1084" s="20"/>
      <c r="Q1084" s="11" t="s">
        <v>673</v>
      </c>
      <c r="R1084" s="10"/>
      <c r="S1084" s="10"/>
      <c r="T1084" s="10"/>
      <c r="U1084" s="10"/>
      <c r="X1084" s="22" t="e">
        <f>IF(B1084="",VLOOKUP(A1084,#REF!,2,FALSE),B1084)</f>
        <v>#REF!</v>
      </c>
      <c r="Y1084" s="22">
        <f t="shared" si="85"/>
        <v>1</v>
      </c>
      <c r="Z1084" s="22">
        <f t="shared" si="86"/>
        <v>1</v>
      </c>
      <c r="AA1084" s="22">
        <f t="shared" si="87"/>
        <v>2021</v>
      </c>
      <c r="AB1084" s="22">
        <f t="shared" si="88"/>
        <v>2021</v>
      </c>
      <c r="AC1084" s="22">
        <f t="shared" si="89"/>
        <v>2021</v>
      </c>
      <c r="AD1084" s="25" t="e">
        <f>AND(ROUND(O1084,2)=O1084,ROUND(P1084,2)=P1084,OR(AND(O1084&lt;&gt;0,L1084="п"),AND(P1084&lt;&gt;0,L1084="ф")),ЕФОРМУЛА(X1084),ЕФОРМУЛА(Y1084),ЕФОРМУЛА(Z1084),ЕФОРМУЛА(AA1084),ЕФОРМУЛА(AB1084),ЕФОРМУЛА(AC1084),NOT(ЕФОРМУЛА(O1084)),NOT(ЕФОРМУЛА(P1084)),M1084&lt;&gt;0,N1084&lt;&gt;0,OR(YEAR(M1084=#REF!),YEAR(M1084=#REF!),YEAR(M1084=#REF!)),OR(YEAR(N1084=#REF!),YEAR(N1084=#REF!),YEAR(N1084=#REF!)),OR(AND(A1084="20. Выдача займов по договору № 1 (в кэш-пул ПАО «Газпром»)",H1084="КЭШ-ПУЛ"),AND(A1084&lt;&gt;"20. Выдача займов по договору № 1 (в кэш-пул ПАО «Газпром»)",H1084&lt;&gt;"КЭШ-ПУЛ")))</f>
        <v>#REF!</v>
      </c>
    </row>
    <row r="1085" spans="1:30" ht="15" customHeight="1" x14ac:dyDescent="0.2">
      <c r="A1085" s="8" t="s">
        <v>42</v>
      </c>
      <c r="B1085" s="8"/>
      <c r="C1085" s="2" t="s">
        <v>19</v>
      </c>
      <c r="D1085" s="6" t="s">
        <v>0</v>
      </c>
      <c r="E1085" s="7" t="s">
        <v>2</v>
      </c>
      <c r="F1085" s="8"/>
      <c r="G1085" s="8"/>
      <c r="H1085" s="8" t="s">
        <v>120</v>
      </c>
      <c r="I1085" s="8"/>
      <c r="J1085" s="8"/>
      <c r="K1085" s="8"/>
      <c r="L1085" s="8" t="s">
        <v>26</v>
      </c>
      <c r="M1085" s="9">
        <v>44197</v>
      </c>
      <c r="N1085" s="9">
        <v>44197</v>
      </c>
      <c r="O1085" s="20">
        <v>-337.45</v>
      </c>
      <c r="P1085" s="20"/>
      <c r="Q1085" s="11"/>
      <c r="R1085" s="10"/>
      <c r="S1085" s="10"/>
      <c r="T1085" s="10"/>
      <c r="U1085" s="10"/>
      <c r="X1085" s="22" t="e">
        <f>IF(B1085="",VLOOKUP(A1085,#REF!,2,FALSE),B1085)</f>
        <v>#REF!</v>
      </c>
      <c r="Y1085" s="22">
        <f t="shared" si="85"/>
        <v>1</v>
      </c>
      <c r="Z1085" s="22">
        <f t="shared" si="86"/>
        <v>1</v>
      </c>
      <c r="AA1085" s="22">
        <f t="shared" si="87"/>
        <v>2021</v>
      </c>
      <c r="AB1085" s="22">
        <f t="shared" si="88"/>
        <v>2021</v>
      </c>
      <c r="AC1085" s="22">
        <f t="shared" si="89"/>
        <v>2021</v>
      </c>
      <c r="AD1085" s="25" t="e">
        <f>AND(ROUND(O1085,2)=O1085,ROUND(P1085,2)=P1085,OR(AND(O1085&lt;&gt;0,L1085="п"),AND(P1085&lt;&gt;0,L1085="ф")),ЕФОРМУЛА(X1085),ЕФОРМУЛА(Y1085),ЕФОРМУЛА(Z1085),ЕФОРМУЛА(AA1085),ЕФОРМУЛА(AB1085),ЕФОРМУЛА(AC1085),NOT(ЕФОРМУЛА(O1085)),NOT(ЕФОРМУЛА(P1085)),M1085&lt;&gt;0,N1085&lt;&gt;0,OR(YEAR(M1085=#REF!),YEAR(M1085=#REF!),YEAR(M1085=#REF!)),OR(YEAR(N1085=#REF!),YEAR(N1085=#REF!),YEAR(N1085=#REF!)),OR(AND(A1085="20. Выдача займов по договору № 1 (в кэш-пул ПАО «Газпром»)",H1085="КЭШ-ПУЛ"),AND(A1085&lt;&gt;"20. Выдача займов по договору № 1 (в кэш-пул ПАО «Газпром»)",H1085&lt;&gt;"КЭШ-ПУЛ")))</f>
        <v>#REF!</v>
      </c>
    </row>
    <row r="1086" spans="1:30" ht="15" customHeight="1" x14ac:dyDescent="0.2">
      <c r="A1086" s="27" t="s">
        <v>142</v>
      </c>
      <c r="B1086" s="27"/>
      <c r="C1086" s="2" t="s">
        <v>19</v>
      </c>
      <c r="D1086" s="6" t="s">
        <v>0</v>
      </c>
      <c r="E1086" s="7" t="s">
        <v>2</v>
      </c>
      <c r="F1086" s="8"/>
      <c r="G1086" s="8"/>
      <c r="H1086" s="8"/>
      <c r="I1086" s="8"/>
      <c r="J1086" s="8"/>
      <c r="K1086" s="8"/>
      <c r="L1086" s="8" t="s">
        <v>26</v>
      </c>
      <c r="M1086" s="9">
        <v>44197</v>
      </c>
      <c r="N1086" s="9">
        <v>44197</v>
      </c>
      <c r="O1086" s="20">
        <v>-1167228.1200000001</v>
      </c>
      <c r="P1086" s="20"/>
      <c r="Q1086" s="11"/>
      <c r="R1086" s="11"/>
      <c r="S1086" s="11"/>
      <c r="T1086" s="11"/>
      <c r="U1086" s="11"/>
      <c r="X1086" s="22" t="e">
        <f>IF(B1086="",VLOOKUP(A1086,#REF!,2,FALSE),B1086)</f>
        <v>#REF!</v>
      </c>
      <c r="Y1086" s="22">
        <f t="shared" si="85"/>
        <v>1</v>
      </c>
      <c r="Z1086" s="22">
        <f t="shared" si="86"/>
        <v>1</v>
      </c>
      <c r="AA1086" s="22">
        <f t="shared" si="87"/>
        <v>2021</v>
      </c>
      <c r="AB1086" s="22">
        <f t="shared" si="88"/>
        <v>2021</v>
      </c>
      <c r="AC1086" s="22">
        <f t="shared" si="89"/>
        <v>2021</v>
      </c>
      <c r="AD1086" s="25" t="e">
        <f>AND(ROUND(O1086,2)=O1086,ROUND(P1086,2)=P1086,OR(AND(O1086&lt;&gt;0,L1086="п"),AND(P1086&lt;&gt;0,L1086="ф")),ЕФОРМУЛА(X1086),ЕФОРМУЛА(Y1086),ЕФОРМУЛА(Z1086),ЕФОРМУЛА(AA1086),ЕФОРМУЛА(AB1086),ЕФОРМУЛА(AC1086),NOT(ЕФОРМУЛА(O1086)),NOT(ЕФОРМУЛА(P1086)),M1086&lt;&gt;0,N1086&lt;&gt;0,OR(YEAR(M1086=#REF!),YEAR(M1086=#REF!),YEAR(M1086=#REF!)),OR(YEAR(N1086=#REF!),YEAR(N1086=#REF!),YEAR(N1086=#REF!)),OR(AND(A1086="20. Выдача займов по договору № 1 (в кэш-пул ПАО «Газпром»)",H1086="КЭШ-ПУЛ"),AND(A1086&lt;&gt;"20. Выдача займов по договору № 1 (в кэш-пул ПАО «Газпром»)",H1086&lt;&gt;"КЭШ-ПУЛ")))</f>
        <v>#REF!</v>
      </c>
    </row>
    <row r="1087" spans="1:30" ht="15" customHeight="1" x14ac:dyDescent="0.2">
      <c r="A1087" s="8" t="s">
        <v>64</v>
      </c>
      <c r="B1087" s="8"/>
      <c r="C1087" s="2" t="s">
        <v>19</v>
      </c>
      <c r="D1087" s="6" t="s">
        <v>0</v>
      </c>
      <c r="E1087" s="7" t="s">
        <v>1</v>
      </c>
      <c r="F1087" s="8"/>
      <c r="G1087" s="8"/>
      <c r="H1087" s="8"/>
      <c r="I1087" s="8"/>
      <c r="J1087" s="8"/>
      <c r="K1087" s="8" t="s">
        <v>69</v>
      </c>
      <c r="L1087" s="8" t="s">
        <v>27</v>
      </c>
      <c r="M1087" s="9">
        <v>44273</v>
      </c>
      <c r="N1087" s="9">
        <v>44273</v>
      </c>
      <c r="O1087" s="20"/>
      <c r="P1087" s="20">
        <v>2596400.6</v>
      </c>
      <c r="Q1087" s="12"/>
      <c r="R1087" s="12"/>
      <c r="S1087" s="12"/>
      <c r="T1087" s="12"/>
      <c r="U1087" s="12"/>
      <c r="X1087" s="22" t="e">
        <f>IF(B1087="",VLOOKUP(A1087,#REF!,2,FALSE),B1087)</f>
        <v>#REF!</v>
      </c>
      <c r="Y1087" s="22">
        <f t="shared" si="85"/>
        <v>3</v>
      </c>
      <c r="Z1087" s="22">
        <f t="shared" si="86"/>
        <v>3</v>
      </c>
      <c r="AA1087" s="22">
        <f t="shared" si="87"/>
        <v>2021</v>
      </c>
      <c r="AB1087" s="22">
        <f t="shared" si="88"/>
        <v>2021</v>
      </c>
      <c r="AC1087" s="22">
        <f t="shared" si="89"/>
        <v>2021</v>
      </c>
      <c r="AD1087" s="25" t="e">
        <f>AND(ROUND(O1087,2)=O1087,ROUND(P1087,2)=P1087,OR(AND(O1087&lt;&gt;0,L1087="п"),AND(P1087&lt;&gt;0,L1087="ф")),ЕФОРМУЛА(X1087),ЕФОРМУЛА(Y1087),ЕФОРМУЛА(Z1087),ЕФОРМУЛА(AA1087),ЕФОРМУЛА(AB1087),ЕФОРМУЛА(AC1087),NOT(ЕФОРМУЛА(O1087)),NOT(ЕФОРМУЛА(P1087)),M1087&lt;&gt;0,N1087&lt;&gt;0,OR(YEAR(M1087=#REF!),YEAR(M1087=#REF!),YEAR(M1087=#REF!)),OR(YEAR(N1087=#REF!),YEAR(N1087=#REF!),YEAR(N1087=#REF!)),OR(AND(A1087="20. Выдача займов по договору № 1 (в кэш-пул ПАО «Газпром»)",H1087="КЭШ-ПУЛ"),AND(A1087&lt;&gt;"20. Выдача займов по договору № 1 (в кэш-пул ПАО «Газпром»)",H1087&lt;&gt;"КЭШ-ПУЛ")))</f>
        <v>#REF!</v>
      </c>
    </row>
    <row r="1088" spans="1:30" ht="15" customHeight="1" x14ac:dyDescent="0.2">
      <c r="A1088" s="8" t="s">
        <v>64</v>
      </c>
      <c r="B1088" s="8"/>
      <c r="C1088" s="2" t="s">
        <v>19</v>
      </c>
      <c r="D1088" s="6" t="s">
        <v>0</v>
      </c>
      <c r="E1088" s="7" t="s">
        <v>1</v>
      </c>
      <c r="F1088" s="8"/>
      <c r="G1088" s="8"/>
      <c r="H1088" s="8"/>
      <c r="I1088" s="8"/>
      <c r="J1088" s="8"/>
      <c r="K1088" s="8" t="s">
        <v>69</v>
      </c>
      <c r="L1088" s="8" t="s">
        <v>27</v>
      </c>
      <c r="M1088" s="9">
        <v>44274</v>
      </c>
      <c r="N1088" s="9">
        <v>44274</v>
      </c>
      <c r="O1088" s="20"/>
      <c r="P1088" s="20">
        <v>35456722.460000001</v>
      </c>
      <c r="Q1088" s="12"/>
      <c r="R1088" s="12"/>
      <c r="S1088" s="12"/>
      <c r="T1088" s="12"/>
      <c r="U1088" s="12"/>
      <c r="X1088" s="22" t="e">
        <f>IF(B1088="",VLOOKUP(A1088,#REF!,2,FALSE),B1088)</f>
        <v>#REF!</v>
      </c>
      <c r="Y1088" s="22">
        <f t="shared" si="85"/>
        <v>3</v>
      </c>
      <c r="Z1088" s="22">
        <f t="shared" si="86"/>
        <v>3</v>
      </c>
      <c r="AA1088" s="22">
        <f t="shared" si="87"/>
        <v>2021</v>
      </c>
      <c r="AB1088" s="22">
        <f t="shared" si="88"/>
        <v>2021</v>
      </c>
      <c r="AC1088" s="22">
        <f t="shared" si="89"/>
        <v>2021</v>
      </c>
      <c r="AD1088" s="25" t="e">
        <f>AND(ROUND(O1088,2)=O1088,ROUND(P1088,2)=P1088,OR(AND(O1088&lt;&gt;0,L1088="п"),AND(P1088&lt;&gt;0,L1088="ф")),ЕФОРМУЛА(X1088),ЕФОРМУЛА(Y1088),ЕФОРМУЛА(Z1088),ЕФОРМУЛА(AA1088),ЕФОРМУЛА(AB1088),ЕФОРМУЛА(AC1088),NOT(ЕФОРМУЛА(O1088)),NOT(ЕФОРМУЛА(P1088)),M1088&lt;&gt;0,N1088&lt;&gt;0,OR(YEAR(M1088=#REF!),YEAR(M1088=#REF!),YEAR(M1088=#REF!)),OR(YEAR(N1088=#REF!),YEAR(N1088=#REF!),YEAR(N1088=#REF!)),OR(AND(A1088="20. Выдача займов по договору № 1 (в кэш-пул ПАО «Газпром»)",H1088="КЭШ-ПУЛ"),AND(A1088&lt;&gt;"20. Выдача займов по договору № 1 (в кэш-пул ПАО «Газпром»)",H1088&lt;&gt;"КЭШ-ПУЛ")))</f>
        <v>#REF!</v>
      </c>
    </row>
    <row r="1089" spans="1:30" ht="15" customHeight="1" x14ac:dyDescent="0.2">
      <c r="A1089" s="27" t="s">
        <v>142</v>
      </c>
      <c r="B1089" s="27"/>
      <c r="C1089" s="2" t="s">
        <v>19</v>
      </c>
      <c r="D1089" s="6" t="s">
        <v>0</v>
      </c>
      <c r="E1089" s="7" t="s">
        <v>2</v>
      </c>
      <c r="F1089" s="8"/>
      <c r="G1089" s="8"/>
      <c r="H1089" s="8"/>
      <c r="I1089" s="8"/>
      <c r="J1089" s="8"/>
      <c r="K1089" s="8"/>
      <c r="L1089" s="8" t="s">
        <v>26</v>
      </c>
      <c r="M1089" s="9">
        <v>44228</v>
      </c>
      <c r="N1089" s="9">
        <v>44228</v>
      </c>
      <c r="O1089" s="20">
        <v>-4575.0600000000004</v>
      </c>
      <c r="P1089" s="20"/>
      <c r="Q1089" s="20" t="s">
        <v>674</v>
      </c>
      <c r="R1089" s="11"/>
      <c r="S1089" s="11"/>
      <c r="T1089" s="11"/>
      <c r="U1089" s="11"/>
      <c r="X1089" s="22" t="e">
        <f>IF(B1089="",VLOOKUP(A1089,#REF!,2,FALSE),B1089)</f>
        <v>#REF!</v>
      </c>
      <c r="Y1089" s="22">
        <f t="shared" si="85"/>
        <v>2</v>
      </c>
      <c r="Z1089" s="22">
        <f t="shared" si="86"/>
        <v>2</v>
      </c>
      <c r="AA1089" s="22">
        <f t="shared" si="87"/>
        <v>2021</v>
      </c>
      <c r="AB1089" s="22">
        <f t="shared" si="88"/>
        <v>2021</v>
      </c>
      <c r="AC1089" s="22">
        <f t="shared" si="89"/>
        <v>2021</v>
      </c>
      <c r="AD1089" s="25" t="e">
        <f>AND(ROUND(O1089,2)=O1089,ROUND(P1089,2)=P1089,OR(AND(O1089&lt;&gt;0,L1089="п"),AND(P1089&lt;&gt;0,L1089="ф")),ЕФОРМУЛА(X1089),ЕФОРМУЛА(Y1089),ЕФОРМУЛА(Z1089),ЕФОРМУЛА(AA1089),ЕФОРМУЛА(AB1089),ЕФОРМУЛА(AC1089),NOT(ЕФОРМУЛА(O1089)),NOT(ЕФОРМУЛА(P1089)),M1089&lt;&gt;0,N1089&lt;&gt;0,OR(YEAR(M1089=#REF!),YEAR(M1089=#REF!),YEAR(M1089=#REF!)),OR(YEAR(N1089=#REF!),YEAR(N1089=#REF!),YEAR(N1089=#REF!)),OR(AND(A1089="20. Выдача займов по договору № 1 (в кэш-пул ПАО «Газпром»)",H1089="КЭШ-ПУЛ"),AND(A1089&lt;&gt;"20. Выдача займов по договору № 1 (в кэш-пул ПАО «Газпром»)",H1089&lt;&gt;"КЭШ-ПУЛ")))</f>
        <v>#REF!</v>
      </c>
    </row>
    <row r="1090" spans="1:30" ht="15" customHeight="1" x14ac:dyDescent="0.2">
      <c r="A1090" s="8" t="s">
        <v>41</v>
      </c>
      <c r="B1090" s="8"/>
      <c r="C1090" s="2" t="s">
        <v>19</v>
      </c>
      <c r="D1090" s="6" t="s">
        <v>0</v>
      </c>
      <c r="E1090" s="7" t="s">
        <v>2</v>
      </c>
      <c r="F1090" s="8" t="s">
        <v>25</v>
      </c>
      <c r="G1090" s="8"/>
      <c r="H1090" s="8"/>
      <c r="I1090" s="8"/>
      <c r="J1090" s="8"/>
      <c r="K1090" s="8"/>
      <c r="L1090" s="8" t="s">
        <v>26</v>
      </c>
      <c r="M1090" s="9">
        <v>44197</v>
      </c>
      <c r="N1090" s="9">
        <v>44197</v>
      </c>
      <c r="O1090" s="20">
        <v>-2040.99</v>
      </c>
      <c r="P1090" s="20"/>
      <c r="Q1090" s="11"/>
      <c r="R1090" s="11"/>
      <c r="S1090" s="11"/>
      <c r="T1090" s="11"/>
      <c r="U1090" s="11"/>
      <c r="X1090" s="22" t="e">
        <f>IF(B1090="",VLOOKUP(A1090,#REF!,2,FALSE),B1090)</f>
        <v>#REF!</v>
      </c>
      <c r="Y1090" s="22">
        <f t="shared" si="85"/>
        <v>1</v>
      </c>
      <c r="Z1090" s="22">
        <f t="shared" si="86"/>
        <v>1</v>
      </c>
      <c r="AA1090" s="22">
        <f t="shared" si="87"/>
        <v>2021</v>
      </c>
      <c r="AB1090" s="22">
        <f t="shared" si="88"/>
        <v>2021</v>
      </c>
      <c r="AC1090" s="22">
        <f t="shared" si="89"/>
        <v>2020</v>
      </c>
      <c r="AD1090" s="25" t="e">
        <f>AND(ROUND(O1090,2)=O1090,ROUND(P1090,2)=P1090,OR(AND(O1090&lt;&gt;0,L1090="п"),AND(P1090&lt;&gt;0,L1090="ф")),ЕФОРМУЛА(X1090),ЕФОРМУЛА(Y1090),ЕФОРМУЛА(Z1090),ЕФОРМУЛА(AA1090),ЕФОРМУЛА(AB1090),ЕФОРМУЛА(AC1090),NOT(ЕФОРМУЛА(O1090)),NOT(ЕФОРМУЛА(P1090)),M1090&lt;&gt;0,N1090&lt;&gt;0,OR(YEAR(M1090=#REF!),YEAR(M1090=#REF!),YEAR(M1090=#REF!)),OR(YEAR(N1090=#REF!),YEAR(N1090=#REF!),YEAR(N1090=#REF!)),OR(AND(A1090="20. Выдача займов по договору № 1 (в кэш-пул ПАО «Газпром»)",H1090="КЭШ-ПУЛ"),AND(A1090&lt;&gt;"20. Выдача займов по договору № 1 (в кэш-пул ПАО «Газпром»)",H1090&lt;&gt;"КЭШ-ПУЛ")))</f>
        <v>#REF!</v>
      </c>
    </row>
    <row r="1091" spans="1:30" ht="15" customHeight="1" x14ac:dyDescent="0.2">
      <c r="A1091" s="8" t="s">
        <v>41</v>
      </c>
      <c r="B1091" s="8"/>
      <c r="C1091" s="2" t="s">
        <v>19</v>
      </c>
      <c r="D1091" s="6" t="s">
        <v>0</v>
      </c>
      <c r="E1091" s="7" t="s">
        <v>2</v>
      </c>
      <c r="F1091" s="8"/>
      <c r="G1091" s="8"/>
      <c r="H1091" s="8"/>
      <c r="I1091" s="8"/>
      <c r="J1091" s="8"/>
      <c r="K1091" s="8"/>
      <c r="L1091" s="8" t="s">
        <v>26</v>
      </c>
      <c r="M1091" s="9">
        <v>44197</v>
      </c>
      <c r="N1091" s="9">
        <v>44197</v>
      </c>
      <c r="O1091" s="20">
        <v>-125000</v>
      </c>
      <c r="P1091" s="20"/>
      <c r="Q1091" s="20" t="s">
        <v>675</v>
      </c>
      <c r="R1091" s="11"/>
      <c r="S1091" s="11"/>
      <c r="T1091" s="11"/>
      <c r="U1091" s="11"/>
      <c r="X1091" s="22" t="e">
        <f>IF(B1091="",VLOOKUP(A1091,#REF!,2,FALSE),B1091)</f>
        <v>#REF!</v>
      </c>
      <c r="Y1091" s="22">
        <f t="shared" si="85"/>
        <v>1</v>
      </c>
      <c r="Z1091" s="22">
        <f t="shared" si="86"/>
        <v>1</v>
      </c>
      <c r="AA1091" s="22">
        <f t="shared" si="87"/>
        <v>2021</v>
      </c>
      <c r="AB1091" s="22">
        <f t="shared" si="88"/>
        <v>2021</v>
      </c>
      <c r="AC1091" s="22">
        <f t="shared" si="89"/>
        <v>2021</v>
      </c>
      <c r="AD1091" s="25" t="e">
        <f>AND(ROUND(O1091,2)=O1091,ROUND(P1091,2)=P1091,OR(AND(O1091&lt;&gt;0,L1091="п"),AND(P1091&lt;&gt;0,L1091="ф")),ЕФОРМУЛА(X1091),ЕФОРМУЛА(Y1091),ЕФОРМУЛА(Z1091),ЕФОРМУЛА(AA1091),ЕФОРМУЛА(AB1091),ЕФОРМУЛА(AC1091),NOT(ЕФОРМУЛА(O1091)),NOT(ЕФОРМУЛА(P1091)),M1091&lt;&gt;0,N1091&lt;&gt;0,OR(YEAR(M1091=#REF!),YEAR(M1091=#REF!),YEAR(M1091=#REF!)),OR(YEAR(N1091=#REF!),YEAR(N1091=#REF!),YEAR(N1091=#REF!)),OR(AND(A1091="20. Выдача займов по договору № 1 (в кэш-пул ПАО «Газпром»)",H1091="КЭШ-ПУЛ"),AND(A1091&lt;&gt;"20. Выдача займов по договору № 1 (в кэш-пул ПАО «Газпром»)",H1091&lt;&gt;"КЭШ-ПУЛ")))</f>
        <v>#REF!</v>
      </c>
    </row>
    <row r="1092" spans="1:30" ht="15.75" customHeight="1" x14ac:dyDescent="0.2">
      <c r="A1092" s="27" t="s">
        <v>41</v>
      </c>
      <c r="B1092" s="27"/>
      <c r="C1092" s="2" t="s">
        <v>19</v>
      </c>
      <c r="D1092" s="6" t="s">
        <v>0</v>
      </c>
      <c r="E1092" s="7" t="s">
        <v>2</v>
      </c>
      <c r="F1092" s="8"/>
      <c r="G1092" s="8"/>
      <c r="H1092" s="8"/>
      <c r="I1092" s="8"/>
      <c r="J1092" s="8">
        <v>3</v>
      </c>
      <c r="K1092" s="8" t="s">
        <v>69</v>
      </c>
      <c r="L1092" s="8" t="s">
        <v>27</v>
      </c>
      <c r="M1092" s="9">
        <v>44270</v>
      </c>
      <c r="N1092" s="9">
        <v>44285</v>
      </c>
      <c r="O1092" s="20"/>
      <c r="P1092" s="20">
        <v>206504.07</v>
      </c>
      <c r="Q1092" s="12"/>
      <c r="R1092" s="12"/>
      <c r="S1092" s="12"/>
      <c r="T1092" s="12"/>
      <c r="U1092" s="12"/>
      <c r="X1092" s="22" t="e">
        <f>IF(B1092="",VLOOKUP(A1092,#REF!,2,FALSE),B1092)</f>
        <v>#REF!</v>
      </c>
      <c r="Y1092" s="22">
        <f t="shared" ref="Y1092:Y1155" si="90">MONTH(M1092)</f>
        <v>3</v>
      </c>
      <c r="Z1092" s="22">
        <f t="shared" ref="Z1092:Z1155" si="91">MONTH(N1092)</f>
        <v>3</v>
      </c>
      <c r="AA1092" s="22">
        <f t="shared" ref="AA1092:AA1155" si="92">YEAR(N1092)</f>
        <v>2021</v>
      </c>
      <c r="AB1092" s="22">
        <f t="shared" ref="AB1092:AB1155" si="93">YEAR(M1092)</f>
        <v>2021</v>
      </c>
      <c r="AC1092" s="22">
        <f t="shared" ref="AC1092:AC1155" si="94">IF(F1092="X",AA1092-1,AA1092)</f>
        <v>2021</v>
      </c>
      <c r="AD1092" s="25" t="e">
        <f>AND(ROUND(O1092,2)=O1092,ROUND(P1092,2)=P1092,OR(AND(O1092&lt;&gt;0,L1092="п"),AND(P1092&lt;&gt;0,L1092="ф")),ЕФОРМУЛА(X1092),ЕФОРМУЛА(Y1092),ЕФОРМУЛА(Z1092),ЕФОРМУЛА(AA1092),ЕФОРМУЛА(AB1092),ЕФОРМУЛА(AC1092),NOT(ЕФОРМУЛА(O1092)),NOT(ЕФОРМУЛА(P1092)),M1092&lt;&gt;0,N1092&lt;&gt;0,OR(YEAR(M1092=#REF!),YEAR(M1092=#REF!),YEAR(M1092=#REF!)),OR(YEAR(N1092=#REF!),YEAR(N1092=#REF!),YEAR(N1092=#REF!)),OR(AND(A1092="20. Выдача займов по договору № 1 (в кэш-пул ПАО «Газпром»)",H1092="КЭШ-ПУЛ"),AND(A1092&lt;&gt;"20. Выдача займов по договору № 1 (в кэш-пул ПАО «Газпром»)",H1092&lt;&gt;"КЭШ-ПУЛ")))</f>
        <v>#REF!</v>
      </c>
    </row>
    <row r="1093" spans="1:30" ht="15" customHeight="1" x14ac:dyDescent="0.2">
      <c r="A1093" s="8" t="s">
        <v>39</v>
      </c>
      <c r="B1093" s="8"/>
      <c r="C1093" s="2" t="s">
        <v>19</v>
      </c>
      <c r="D1093" s="6" t="s">
        <v>0</v>
      </c>
      <c r="E1093" s="7" t="s">
        <v>2</v>
      </c>
      <c r="F1093" s="8"/>
      <c r="G1093" s="8"/>
      <c r="H1093" s="8"/>
      <c r="I1093" s="8"/>
      <c r="J1093" s="8">
        <v>4</v>
      </c>
      <c r="K1093" s="8" t="s">
        <v>69</v>
      </c>
      <c r="L1093" s="8" t="s">
        <v>27</v>
      </c>
      <c r="M1093" s="9">
        <v>44274</v>
      </c>
      <c r="N1093" s="9">
        <v>44280</v>
      </c>
      <c r="O1093" s="20"/>
      <c r="P1093" s="20">
        <v>5847</v>
      </c>
      <c r="Q1093" s="12"/>
      <c r="R1093" s="12"/>
      <c r="S1093" s="12"/>
      <c r="T1093" s="12"/>
      <c r="U1093" s="12"/>
      <c r="X1093" s="22" t="e">
        <f>IF(B1093="",VLOOKUP(A1093,#REF!,2,FALSE),B1093)</f>
        <v>#REF!</v>
      </c>
      <c r="Y1093" s="22">
        <f t="shared" si="90"/>
        <v>3</v>
      </c>
      <c r="Z1093" s="22">
        <f t="shared" si="91"/>
        <v>3</v>
      </c>
      <c r="AA1093" s="22">
        <f t="shared" si="92"/>
        <v>2021</v>
      </c>
      <c r="AB1093" s="22">
        <f t="shared" si="93"/>
        <v>2021</v>
      </c>
      <c r="AC1093" s="22">
        <f t="shared" si="94"/>
        <v>2021</v>
      </c>
      <c r="AD1093" s="25" t="e">
        <f>AND(ROUND(O1093,2)=O1093,ROUND(P1093,2)=P1093,OR(AND(O1093&lt;&gt;0,L1093="п"),AND(P1093&lt;&gt;0,L1093="ф")),ЕФОРМУЛА(X1093),ЕФОРМУЛА(Y1093),ЕФОРМУЛА(Z1093),ЕФОРМУЛА(AA1093),ЕФОРМУЛА(AB1093),ЕФОРМУЛА(AC1093),NOT(ЕФОРМУЛА(O1093)),NOT(ЕФОРМУЛА(P1093)),M1093&lt;&gt;0,N1093&lt;&gt;0,OR(YEAR(M1093=#REF!),YEAR(M1093=#REF!),YEAR(M1093=#REF!)),OR(YEAR(N1093=#REF!),YEAR(N1093=#REF!),YEAR(N1093=#REF!)),OR(AND(A1093="20. Выдача займов по договору № 1 (в кэш-пул ПАО «Газпром»)",H1093="КЭШ-ПУЛ"),AND(A1093&lt;&gt;"20. Выдача займов по договору № 1 (в кэш-пул ПАО «Газпром»)",H1093&lt;&gt;"КЭШ-ПУЛ")))</f>
        <v>#REF!</v>
      </c>
    </row>
    <row r="1094" spans="1:30" ht="15" customHeight="1" x14ac:dyDescent="0.2">
      <c r="A1094" s="8" t="s">
        <v>39</v>
      </c>
      <c r="B1094" s="8"/>
      <c r="C1094" s="2" t="s">
        <v>19</v>
      </c>
      <c r="D1094" s="6" t="s">
        <v>0</v>
      </c>
      <c r="E1094" s="7" t="s">
        <v>2</v>
      </c>
      <c r="F1094" s="8"/>
      <c r="G1094" s="8"/>
      <c r="H1094" s="8"/>
      <c r="I1094" s="8"/>
      <c r="J1094" s="8">
        <v>4</v>
      </c>
      <c r="K1094" s="8" t="s">
        <v>69</v>
      </c>
      <c r="L1094" s="8" t="s">
        <v>27</v>
      </c>
      <c r="M1094" s="9">
        <v>44278</v>
      </c>
      <c r="N1094" s="9">
        <v>44285</v>
      </c>
      <c r="O1094" s="20"/>
      <c r="P1094" s="20">
        <v>19639892</v>
      </c>
      <c r="Q1094" s="12"/>
      <c r="R1094" s="12"/>
      <c r="S1094" s="12"/>
      <c r="T1094" s="12"/>
      <c r="U1094" s="12"/>
      <c r="X1094" s="22" t="e">
        <f>IF(B1094="",VLOOKUP(A1094,#REF!,2,FALSE),B1094)</f>
        <v>#REF!</v>
      </c>
      <c r="Y1094" s="22">
        <f t="shared" si="90"/>
        <v>3</v>
      </c>
      <c r="Z1094" s="22">
        <f t="shared" si="91"/>
        <v>3</v>
      </c>
      <c r="AA1094" s="22">
        <f t="shared" si="92"/>
        <v>2021</v>
      </c>
      <c r="AB1094" s="22">
        <f t="shared" si="93"/>
        <v>2021</v>
      </c>
      <c r="AC1094" s="22">
        <f t="shared" si="94"/>
        <v>2021</v>
      </c>
      <c r="AD1094" s="25" t="e">
        <f>AND(ROUND(O1094,2)=O1094,ROUND(P1094,2)=P1094,OR(AND(O1094&lt;&gt;0,L1094="п"),AND(P1094&lt;&gt;0,L1094="ф")),ЕФОРМУЛА(X1094),ЕФОРМУЛА(Y1094),ЕФОРМУЛА(Z1094),ЕФОРМУЛА(AA1094),ЕФОРМУЛА(AB1094),ЕФОРМУЛА(AC1094),NOT(ЕФОРМУЛА(O1094)),NOT(ЕФОРМУЛА(P1094)),M1094&lt;&gt;0,N1094&lt;&gt;0,OR(YEAR(M1094=#REF!),YEAR(M1094=#REF!),YEAR(M1094=#REF!)),OR(YEAR(N1094=#REF!),YEAR(N1094=#REF!),YEAR(N1094=#REF!)),OR(AND(A1094="20. Выдача займов по договору № 1 (в кэш-пул ПАО «Газпром»)",H1094="КЭШ-ПУЛ"),AND(A1094&lt;&gt;"20. Выдача займов по договору № 1 (в кэш-пул ПАО «Газпром»)",H1094&lt;&gt;"КЭШ-ПУЛ")))</f>
        <v>#REF!</v>
      </c>
    </row>
    <row r="1095" spans="1:30" ht="15" customHeight="1" x14ac:dyDescent="0.2">
      <c r="A1095" s="8" t="s">
        <v>41</v>
      </c>
      <c r="B1095" s="8"/>
      <c r="C1095" s="2" t="s">
        <v>19</v>
      </c>
      <c r="D1095" s="6" t="s">
        <v>0</v>
      </c>
      <c r="E1095" s="7" t="s">
        <v>2</v>
      </c>
      <c r="F1095" s="8"/>
      <c r="G1095" s="8"/>
      <c r="H1095" s="8"/>
      <c r="I1095" s="8"/>
      <c r="J1095" s="8"/>
      <c r="K1095" s="8"/>
      <c r="L1095" s="8" t="s">
        <v>26</v>
      </c>
      <c r="M1095" s="9">
        <v>44228</v>
      </c>
      <c r="N1095" s="9">
        <v>44228</v>
      </c>
      <c r="O1095" s="20">
        <v>2252704</v>
      </c>
      <c r="P1095" s="20"/>
      <c r="Q1095" s="11"/>
      <c r="R1095" s="11"/>
      <c r="S1095" s="11"/>
      <c r="T1095" s="11"/>
      <c r="U1095" s="11"/>
      <c r="X1095" s="22" t="e">
        <f>IF(B1095="",VLOOKUP(A1095,#REF!,2,FALSE),B1095)</f>
        <v>#REF!</v>
      </c>
      <c r="Y1095" s="22">
        <f t="shared" si="90"/>
        <v>2</v>
      </c>
      <c r="Z1095" s="22">
        <f t="shared" si="91"/>
        <v>2</v>
      </c>
      <c r="AA1095" s="22">
        <f t="shared" si="92"/>
        <v>2021</v>
      </c>
      <c r="AB1095" s="22">
        <f t="shared" si="93"/>
        <v>2021</v>
      </c>
      <c r="AC1095" s="22">
        <f t="shared" si="94"/>
        <v>2021</v>
      </c>
      <c r="AD1095" s="25" t="e">
        <f>AND(ROUND(O1095,2)=O1095,ROUND(P1095,2)=P1095,OR(AND(O1095&lt;&gt;0,L1095="п"),AND(P1095&lt;&gt;0,L1095="ф")),ЕФОРМУЛА(X1095),ЕФОРМУЛА(Y1095),ЕФОРМУЛА(Z1095),ЕФОРМУЛА(AA1095),ЕФОРМУЛА(AB1095),ЕФОРМУЛА(AC1095),NOT(ЕФОРМУЛА(O1095)),NOT(ЕФОРМУЛА(P1095)),M1095&lt;&gt;0,N1095&lt;&gt;0,OR(YEAR(M1095=#REF!),YEAR(M1095=#REF!),YEAR(M1095=#REF!)),OR(YEAR(N1095=#REF!),YEAR(N1095=#REF!),YEAR(N1095=#REF!)),OR(AND(A1095="20. Выдача займов по договору № 1 (в кэш-пул ПАО «Газпром»)",H1095="КЭШ-ПУЛ"),AND(A1095&lt;&gt;"20. Выдача займов по договору № 1 (в кэш-пул ПАО «Газпром»)",H1095&lt;&gt;"КЭШ-ПУЛ")))</f>
        <v>#REF!</v>
      </c>
    </row>
    <row r="1096" spans="1:30" ht="15" customHeight="1" x14ac:dyDescent="0.2">
      <c r="A1096" s="8" t="s">
        <v>41</v>
      </c>
      <c r="B1096" s="8"/>
      <c r="C1096" s="2" t="s">
        <v>19</v>
      </c>
      <c r="D1096" s="6" t="s">
        <v>0</v>
      </c>
      <c r="E1096" s="7" t="s">
        <v>2</v>
      </c>
      <c r="F1096" s="8"/>
      <c r="G1096" s="8"/>
      <c r="H1096" s="8" t="s">
        <v>120</v>
      </c>
      <c r="I1096" s="8"/>
      <c r="J1096" s="8"/>
      <c r="K1096" s="8"/>
      <c r="L1096" s="8" t="s">
        <v>26</v>
      </c>
      <c r="M1096" s="9">
        <v>44197</v>
      </c>
      <c r="N1096" s="9">
        <v>44197</v>
      </c>
      <c r="O1096" s="20">
        <v>-10784052.65</v>
      </c>
      <c r="P1096" s="20"/>
      <c r="Q1096" s="20" t="s">
        <v>676</v>
      </c>
      <c r="R1096" s="11"/>
      <c r="S1096" s="11"/>
      <c r="T1096" s="11"/>
      <c r="U1096" s="11"/>
      <c r="X1096" s="22" t="e">
        <f>IF(B1096="",VLOOKUP(A1096,#REF!,2,FALSE),B1096)</f>
        <v>#REF!</v>
      </c>
      <c r="Y1096" s="22">
        <f t="shared" si="90"/>
        <v>1</v>
      </c>
      <c r="Z1096" s="22">
        <f t="shared" si="91"/>
        <v>1</v>
      </c>
      <c r="AA1096" s="22">
        <f t="shared" si="92"/>
        <v>2021</v>
      </c>
      <c r="AB1096" s="22">
        <f t="shared" si="93"/>
        <v>2021</v>
      </c>
      <c r="AC1096" s="22">
        <f t="shared" si="94"/>
        <v>2021</v>
      </c>
      <c r="AD1096" s="25" t="e">
        <f>AND(ROUND(O1096,2)=O1096,ROUND(P1096,2)=P1096,OR(AND(O1096&lt;&gt;0,L1096="п"),AND(P1096&lt;&gt;0,L1096="ф")),ЕФОРМУЛА(X1096),ЕФОРМУЛА(Y1096),ЕФОРМУЛА(Z1096),ЕФОРМУЛА(AA1096),ЕФОРМУЛА(AB1096),ЕФОРМУЛА(AC1096),NOT(ЕФОРМУЛА(O1096)),NOT(ЕФОРМУЛА(P1096)),M1096&lt;&gt;0,N1096&lt;&gt;0,OR(YEAR(M1096=#REF!),YEAR(M1096=#REF!),YEAR(M1096=#REF!)),OR(YEAR(N1096=#REF!),YEAR(N1096=#REF!),YEAR(N1096=#REF!)),OR(AND(A1096="20. Выдача займов по договору № 1 (в кэш-пул ПАО «Газпром»)",H1096="КЭШ-ПУЛ"),AND(A1096&lt;&gt;"20. Выдача займов по договору № 1 (в кэш-пул ПАО «Газпром»)",H1096&lt;&gt;"КЭШ-ПУЛ")))</f>
        <v>#REF!</v>
      </c>
    </row>
    <row r="1097" spans="1:30" ht="15" customHeight="1" x14ac:dyDescent="0.2">
      <c r="A1097" s="8" t="s">
        <v>41</v>
      </c>
      <c r="B1097" s="8"/>
      <c r="C1097" s="2" t="s">
        <v>19</v>
      </c>
      <c r="D1097" s="6" t="s">
        <v>0</v>
      </c>
      <c r="E1097" s="7" t="s">
        <v>2</v>
      </c>
      <c r="F1097" s="8"/>
      <c r="G1097" s="8"/>
      <c r="H1097" s="8"/>
      <c r="I1097" s="8"/>
      <c r="J1097" s="8"/>
      <c r="K1097" s="8"/>
      <c r="L1097" s="8" t="s">
        <v>26</v>
      </c>
      <c r="M1097" s="9">
        <v>44228</v>
      </c>
      <c r="N1097" s="9">
        <v>44228</v>
      </c>
      <c r="O1097" s="20">
        <v>-704</v>
      </c>
      <c r="P1097" s="20"/>
      <c r="Q1097" s="11" t="s">
        <v>677</v>
      </c>
      <c r="R1097" s="11"/>
      <c r="S1097" s="11"/>
      <c r="T1097" s="11"/>
      <c r="U1097" s="11"/>
      <c r="X1097" s="22" t="e">
        <f>IF(B1097="",VLOOKUP(A1097,#REF!,2,FALSE),B1097)</f>
        <v>#REF!</v>
      </c>
      <c r="Y1097" s="22">
        <f t="shared" si="90"/>
        <v>2</v>
      </c>
      <c r="Z1097" s="22">
        <f t="shared" si="91"/>
        <v>2</v>
      </c>
      <c r="AA1097" s="22">
        <f t="shared" si="92"/>
        <v>2021</v>
      </c>
      <c r="AB1097" s="22">
        <f t="shared" si="93"/>
        <v>2021</v>
      </c>
      <c r="AC1097" s="22">
        <f t="shared" si="94"/>
        <v>2021</v>
      </c>
      <c r="AD1097" s="25" t="e">
        <f>AND(ROUND(O1097,2)=O1097,ROUND(P1097,2)=P1097,OR(AND(O1097&lt;&gt;0,L1097="п"),AND(P1097&lt;&gt;0,L1097="ф")),ЕФОРМУЛА(X1097),ЕФОРМУЛА(Y1097),ЕФОРМУЛА(Z1097),ЕФОРМУЛА(AA1097),ЕФОРМУЛА(AB1097),ЕФОРМУЛА(AC1097),NOT(ЕФОРМУЛА(O1097)),NOT(ЕФОРМУЛА(P1097)),M1097&lt;&gt;0,N1097&lt;&gt;0,OR(YEAR(M1097=#REF!),YEAR(M1097=#REF!),YEAR(M1097=#REF!)),OR(YEAR(N1097=#REF!),YEAR(N1097=#REF!),YEAR(N1097=#REF!)),OR(AND(A1097="20. Выдача займов по договору № 1 (в кэш-пул ПАО «Газпром»)",H1097="КЭШ-ПУЛ"),AND(A1097&lt;&gt;"20. Выдача займов по договору № 1 (в кэш-пул ПАО «Газпром»)",H1097&lt;&gt;"КЭШ-ПУЛ")))</f>
        <v>#REF!</v>
      </c>
    </row>
    <row r="1098" spans="1:30" ht="15" customHeight="1" x14ac:dyDescent="0.2">
      <c r="A1098" s="8" t="s">
        <v>15</v>
      </c>
      <c r="B1098" s="8"/>
      <c r="C1098" s="2" t="s">
        <v>19</v>
      </c>
      <c r="D1098" s="6" t="s">
        <v>0</v>
      </c>
      <c r="E1098" s="7" t="s">
        <v>2</v>
      </c>
      <c r="F1098" s="8"/>
      <c r="G1098" s="8"/>
      <c r="H1098" s="8"/>
      <c r="I1098" s="8" t="s">
        <v>25</v>
      </c>
      <c r="J1098" s="8">
        <v>4</v>
      </c>
      <c r="K1098" s="8" t="s">
        <v>69</v>
      </c>
      <c r="L1098" s="8" t="s">
        <v>27</v>
      </c>
      <c r="M1098" s="9">
        <v>44273</v>
      </c>
      <c r="N1098" s="9">
        <v>44284</v>
      </c>
      <c r="O1098" s="20"/>
      <c r="P1098" s="20">
        <v>105640000</v>
      </c>
      <c r="Q1098" s="12"/>
      <c r="R1098" s="12"/>
      <c r="S1098" s="12"/>
      <c r="T1098" s="12"/>
      <c r="U1098" s="12"/>
      <c r="X1098" s="22" t="e">
        <f>IF(B1098="",VLOOKUP(A1098,#REF!,2,FALSE),B1098)</f>
        <v>#REF!</v>
      </c>
      <c r="Y1098" s="22">
        <f t="shared" si="90"/>
        <v>3</v>
      </c>
      <c r="Z1098" s="22">
        <f t="shared" si="91"/>
        <v>3</v>
      </c>
      <c r="AA1098" s="22">
        <f t="shared" si="92"/>
        <v>2021</v>
      </c>
      <c r="AB1098" s="22">
        <f t="shared" si="93"/>
        <v>2021</v>
      </c>
      <c r="AC1098" s="22">
        <f t="shared" si="94"/>
        <v>2021</v>
      </c>
      <c r="AD1098" s="25" t="e">
        <f>AND(ROUND(O1098,2)=O1098,ROUND(P1098,2)=P1098,OR(AND(O1098&lt;&gt;0,L1098="п"),AND(P1098&lt;&gt;0,L1098="ф")),ЕФОРМУЛА(X1098),ЕФОРМУЛА(Y1098),ЕФОРМУЛА(Z1098),ЕФОРМУЛА(AA1098),ЕФОРМУЛА(AB1098),ЕФОРМУЛА(AC1098),NOT(ЕФОРМУЛА(O1098)),NOT(ЕФОРМУЛА(P1098)),M1098&lt;&gt;0,N1098&lt;&gt;0,OR(YEAR(M1098=#REF!),YEAR(M1098=#REF!),YEAR(M1098=#REF!)),OR(YEAR(N1098=#REF!),YEAR(N1098=#REF!),YEAR(N1098=#REF!)),OR(AND(A1098="20. Выдача займов по договору № 1 (в кэш-пул ПАО «Газпром»)",H1098="КЭШ-ПУЛ"),AND(A1098&lt;&gt;"20. Выдача займов по договору № 1 (в кэш-пул ПАО «Газпром»)",H1098&lt;&gt;"КЭШ-ПУЛ")))</f>
        <v>#REF!</v>
      </c>
    </row>
    <row r="1099" spans="1:30" ht="15" customHeight="1" x14ac:dyDescent="0.2">
      <c r="A1099" s="8" t="s">
        <v>44</v>
      </c>
      <c r="B1099" s="8"/>
      <c r="C1099" s="2" t="s">
        <v>19</v>
      </c>
      <c r="D1099" s="6" t="s">
        <v>0</v>
      </c>
      <c r="E1099" s="7" t="s">
        <v>2</v>
      </c>
      <c r="F1099" s="8"/>
      <c r="G1099" s="8"/>
      <c r="H1099" s="8"/>
      <c r="I1099" s="8"/>
      <c r="J1099" s="8">
        <v>4</v>
      </c>
      <c r="K1099" s="8" t="s">
        <v>69</v>
      </c>
      <c r="L1099" s="8" t="s">
        <v>27</v>
      </c>
      <c r="M1099" s="9">
        <v>44273</v>
      </c>
      <c r="N1099" s="9">
        <v>44284</v>
      </c>
      <c r="O1099" s="20"/>
      <c r="P1099" s="20">
        <v>123739.12</v>
      </c>
      <c r="Q1099" s="12"/>
      <c r="R1099" s="12"/>
      <c r="S1099" s="12"/>
      <c r="T1099" s="12"/>
      <c r="U1099" s="12"/>
      <c r="X1099" s="22" t="e">
        <f>IF(B1099="",VLOOKUP(A1099,#REF!,2,FALSE),B1099)</f>
        <v>#REF!</v>
      </c>
      <c r="Y1099" s="22">
        <f t="shared" si="90"/>
        <v>3</v>
      </c>
      <c r="Z1099" s="22">
        <f t="shared" si="91"/>
        <v>3</v>
      </c>
      <c r="AA1099" s="22">
        <f t="shared" si="92"/>
        <v>2021</v>
      </c>
      <c r="AB1099" s="22">
        <f t="shared" si="93"/>
        <v>2021</v>
      </c>
      <c r="AC1099" s="22">
        <f t="shared" si="94"/>
        <v>2021</v>
      </c>
      <c r="AD1099" s="25" t="e">
        <f>AND(ROUND(O1099,2)=O1099,ROUND(P1099,2)=P1099,OR(AND(O1099&lt;&gt;0,L1099="п"),AND(P1099&lt;&gt;0,L1099="ф")),ЕФОРМУЛА(X1099),ЕФОРМУЛА(Y1099),ЕФОРМУЛА(Z1099),ЕФОРМУЛА(AA1099),ЕФОРМУЛА(AB1099),ЕФОРМУЛА(AC1099),NOT(ЕФОРМУЛА(O1099)),NOT(ЕФОРМУЛА(P1099)),M1099&lt;&gt;0,N1099&lt;&gt;0,OR(YEAR(M1099=#REF!),YEAR(M1099=#REF!),YEAR(M1099=#REF!)),OR(YEAR(N1099=#REF!),YEAR(N1099=#REF!),YEAR(N1099=#REF!)),OR(AND(A1099="20. Выдача займов по договору № 1 (в кэш-пул ПАО «Газпром»)",H1099="КЭШ-ПУЛ"),AND(A1099&lt;&gt;"20. Выдача займов по договору № 1 (в кэш-пул ПАО «Газпром»)",H1099&lt;&gt;"КЭШ-ПУЛ")))</f>
        <v>#REF!</v>
      </c>
    </row>
    <row r="1100" spans="1:30" ht="15" customHeight="1" x14ac:dyDescent="0.2">
      <c r="A1100" s="8" t="s">
        <v>40</v>
      </c>
      <c r="B1100" s="8"/>
      <c r="C1100" s="2" t="s">
        <v>19</v>
      </c>
      <c r="D1100" s="6" t="s">
        <v>0</v>
      </c>
      <c r="E1100" s="7" t="s">
        <v>2</v>
      </c>
      <c r="F1100" s="8"/>
      <c r="G1100" s="8"/>
      <c r="H1100" s="8"/>
      <c r="I1100" s="8"/>
      <c r="J1100" s="8"/>
      <c r="K1100" s="8"/>
      <c r="L1100" s="8" t="s">
        <v>26</v>
      </c>
      <c r="M1100" s="9">
        <v>44256</v>
      </c>
      <c r="N1100" s="9">
        <v>44256</v>
      </c>
      <c r="O1100" s="20">
        <v>418731.12</v>
      </c>
      <c r="P1100" s="20"/>
      <c r="Q1100" s="29"/>
      <c r="R1100" s="12"/>
      <c r="S1100" s="12"/>
      <c r="T1100" s="12"/>
      <c r="U1100" s="12"/>
      <c r="X1100" s="22" t="e">
        <f>IF(B1100="",VLOOKUP(A1100,#REF!,2,FALSE),B1100)</f>
        <v>#REF!</v>
      </c>
      <c r="Y1100" s="22">
        <f t="shared" si="90"/>
        <v>3</v>
      </c>
      <c r="Z1100" s="22">
        <f t="shared" si="91"/>
        <v>3</v>
      </c>
      <c r="AA1100" s="22">
        <f t="shared" si="92"/>
        <v>2021</v>
      </c>
      <c r="AB1100" s="22">
        <f t="shared" si="93"/>
        <v>2021</v>
      </c>
      <c r="AC1100" s="22">
        <f t="shared" si="94"/>
        <v>2021</v>
      </c>
      <c r="AD1100" s="25" t="e">
        <f>AND(ROUND(O1100,2)=O1100,ROUND(P1100,2)=P1100,OR(AND(O1100&lt;&gt;0,L1100="п"),AND(P1100&lt;&gt;0,L1100="ф")),ЕФОРМУЛА(X1100),ЕФОРМУЛА(Y1100),ЕФОРМУЛА(Z1100),ЕФОРМУЛА(AA1100),ЕФОРМУЛА(AB1100),ЕФОРМУЛА(AC1100),NOT(ЕФОРМУЛА(O1100)),NOT(ЕФОРМУЛА(P1100)),M1100&lt;&gt;0,N1100&lt;&gt;0,OR(YEAR(M1100=#REF!),YEAR(M1100=#REF!),YEAR(M1100=#REF!)),OR(YEAR(N1100=#REF!),YEAR(N1100=#REF!),YEAR(N1100=#REF!)),OR(AND(A1100="20. Выдача займов по договору № 1 (в кэш-пул ПАО «Газпром»)",H1100="КЭШ-ПУЛ"),AND(A1100&lt;&gt;"20. Выдача займов по договору № 1 (в кэш-пул ПАО «Газпром»)",H1100&lt;&gt;"КЭШ-ПУЛ")))</f>
        <v>#REF!</v>
      </c>
    </row>
    <row r="1101" spans="1:30" ht="15" customHeight="1" x14ac:dyDescent="0.2">
      <c r="A1101" s="8" t="s">
        <v>40</v>
      </c>
      <c r="B1101" s="8"/>
      <c r="C1101" s="2" t="s">
        <v>19</v>
      </c>
      <c r="D1101" s="6" t="s">
        <v>0</v>
      </c>
      <c r="E1101" s="7" t="s">
        <v>2</v>
      </c>
      <c r="F1101" s="8"/>
      <c r="G1101" s="8"/>
      <c r="H1101" s="8"/>
      <c r="I1101" s="8"/>
      <c r="J1101" s="8"/>
      <c r="K1101" s="8"/>
      <c r="L1101" s="8" t="s">
        <v>26</v>
      </c>
      <c r="M1101" s="9">
        <v>44228</v>
      </c>
      <c r="N1101" s="9">
        <v>44228</v>
      </c>
      <c r="O1101" s="20">
        <v>152746.1</v>
      </c>
      <c r="P1101" s="20"/>
      <c r="Q1101" s="29"/>
      <c r="R1101" s="12"/>
      <c r="S1101" s="12"/>
      <c r="T1101" s="12"/>
      <c r="U1101" s="12"/>
      <c r="X1101" s="22" t="e">
        <f>IF(B1101="",VLOOKUP(A1101,#REF!,2,FALSE),B1101)</f>
        <v>#REF!</v>
      </c>
      <c r="Y1101" s="22">
        <f t="shared" si="90"/>
        <v>2</v>
      </c>
      <c r="Z1101" s="22">
        <f t="shared" si="91"/>
        <v>2</v>
      </c>
      <c r="AA1101" s="22">
        <f t="shared" si="92"/>
        <v>2021</v>
      </c>
      <c r="AB1101" s="22">
        <f t="shared" si="93"/>
        <v>2021</v>
      </c>
      <c r="AC1101" s="22">
        <f t="shared" si="94"/>
        <v>2021</v>
      </c>
      <c r="AD1101" s="25" t="e">
        <f>AND(ROUND(O1101,2)=O1101,ROUND(P1101,2)=P1101,OR(AND(O1101&lt;&gt;0,L1101="п"),AND(P1101&lt;&gt;0,L1101="ф")),ЕФОРМУЛА(X1101),ЕФОРМУЛА(Y1101),ЕФОРМУЛА(Z1101),ЕФОРМУЛА(AA1101),ЕФОРМУЛА(AB1101),ЕФОРМУЛА(AC1101),NOT(ЕФОРМУЛА(O1101)),NOT(ЕФОРМУЛА(P1101)),M1101&lt;&gt;0,N1101&lt;&gt;0,OR(YEAR(M1101=#REF!),YEAR(M1101=#REF!),YEAR(M1101=#REF!)),OR(YEAR(N1101=#REF!),YEAR(N1101=#REF!),YEAR(N1101=#REF!)),OR(AND(A1101="20. Выдача займов по договору № 1 (в кэш-пул ПАО «Газпром»)",H1101="КЭШ-ПУЛ"),AND(A1101&lt;&gt;"20. Выдача займов по договору № 1 (в кэш-пул ПАО «Газпром»)",H1101&lt;&gt;"КЭШ-ПУЛ")))</f>
        <v>#REF!</v>
      </c>
    </row>
    <row r="1102" spans="1:30" ht="15" customHeight="1" x14ac:dyDescent="0.2">
      <c r="A1102" s="8" t="s">
        <v>40</v>
      </c>
      <c r="B1102" s="8"/>
      <c r="C1102" s="2" t="s">
        <v>19</v>
      </c>
      <c r="D1102" s="6" t="s">
        <v>0</v>
      </c>
      <c r="E1102" s="7" t="s">
        <v>2</v>
      </c>
      <c r="F1102" s="8"/>
      <c r="G1102" s="8"/>
      <c r="H1102" s="8"/>
      <c r="I1102" s="8"/>
      <c r="J1102" s="8"/>
      <c r="K1102" s="8"/>
      <c r="L1102" s="8" t="s">
        <v>26</v>
      </c>
      <c r="M1102" s="9">
        <v>44197</v>
      </c>
      <c r="N1102" s="9">
        <v>44197</v>
      </c>
      <c r="O1102" s="20">
        <v>9961805.4800000004</v>
      </c>
      <c r="P1102" s="20"/>
      <c r="Q1102" s="29"/>
      <c r="R1102" s="12"/>
      <c r="S1102" s="12"/>
      <c r="T1102" s="12"/>
      <c r="U1102" s="12"/>
      <c r="X1102" s="22" t="e">
        <f>IF(B1102="",VLOOKUP(A1102,#REF!,2,FALSE),B1102)</f>
        <v>#REF!</v>
      </c>
      <c r="Y1102" s="22">
        <f t="shared" si="90"/>
        <v>1</v>
      </c>
      <c r="Z1102" s="22">
        <f t="shared" si="91"/>
        <v>1</v>
      </c>
      <c r="AA1102" s="22">
        <f t="shared" si="92"/>
        <v>2021</v>
      </c>
      <c r="AB1102" s="22">
        <f t="shared" si="93"/>
        <v>2021</v>
      </c>
      <c r="AC1102" s="22">
        <f t="shared" si="94"/>
        <v>2021</v>
      </c>
      <c r="AD1102" s="25" t="e">
        <f>AND(ROUND(O1102,2)=O1102,ROUND(P1102,2)=P1102,OR(AND(O1102&lt;&gt;0,L1102="п"),AND(P1102&lt;&gt;0,L1102="ф")),ЕФОРМУЛА(X1102),ЕФОРМУЛА(Y1102),ЕФОРМУЛА(Z1102),ЕФОРМУЛА(AA1102),ЕФОРМУЛА(AB1102),ЕФОРМУЛА(AC1102),NOT(ЕФОРМУЛА(O1102)),NOT(ЕФОРМУЛА(P1102)),M1102&lt;&gt;0,N1102&lt;&gt;0,OR(YEAR(M1102=#REF!),YEAR(M1102=#REF!),YEAR(M1102=#REF!)),OR(YEAR(N1102=#REF!),YEAR(N1102=#REF!),YEAR(N1102=#REF!)),OR(AND(A1102="20. Выдача займов по договору № 1 (в кэш-пул ПАО «Газпром»)",H1102="КЭШ-ПУЛ"),AND(A1102&lt;&gt;"20. Выдача займов по договору № 1 (в кэш-пул ПАО «Газпром»)",H1102&lt;&gt;"КЭШ-ПУЛ")))</f>
        <v>#REF!</v>
      </c>
    </row>
    <row r="1103" spans="1:30" ht="15" customHeight="1" x14ac:dyDescent="0.2">
      <c r="A1103" s="8"/>
      <c r="B1103" s="8" t="s">
        <v>10</v>
      </c>
      <c r="C1103" s="2" t="s">
        <v>19</v>
      </c>
      <c r="D1103" s="6" t="s">
        <v>0</v>
      </c>
      <c r="E1103" s="7" t="s">
        <v>2</v>
      </c>
      <c r="F1103" s="8" t="s">
        <v>25</v>
      </c>
      <c r="G1103" s="8"/>
      <c r="H1103" s="8" t="s">
        <v>120</v>
      </c>
      <c r="I1103" s="8"/>
      <c r="J1103" s="8"/>
      <c r="K1103" s="8"/>
      <c r="L1103" s="8" t="s">
        <v>26</v>
      </c>
      <c r="M1103" s="9">
        <v>44197</v>
      </c>
      <c r="N1103" s="9">
        <v>44197</v>
      </c>
      <c r="O1103" s="20">
        <v>-148071.16</v>
      </c>
      <c r="P1103" s="20"/>
      <c r="Q1103" s="11"/>
      <c r="R1103" s="10"/>
      <c r="S1103" s="10"/>
      <c r="T1103" s="10"/>
      <c r="U1103" s="10"/>
      <c r="X1103" s="22" t="str">
        <f>IF(B1103="",VLOOKUP(A1103,#REF!,2,FALSE),B1103)</f>
        <v>13. Прочие расходы</v>
      </c>
      <c r="Y1103" s="22">
        <f t="shared" si="90"/>
        <v>1</v>
      </c>
      <c r="Z1103" s="22">
        <f t="shared" si="91"/>
        <v>1</v>
      </c>
      <c r="AA1103" s="22">
        <f t="shared" si="92"/>
        <v>2021</v>
      </c>
      <c r="AB1103" s="22">
        <f t="shared" si="93"/>
        <v>2021</v>
      </c>
      <c r="AC1103" s="22">
        <f t="shared" si="94"/>
        <v>2020</v>
      </c>
      <c r="AD1103" s="25" t="e">
        <f>AND(ROUND(O1103,2)=O1103,ROUND(P1103,2)=P1103,OR(AND(O1103&lt;&gt;0,L1103="п"),AND(P1103&lt;&gt;0,L1103="ф")),ЕФОРМУЛА(X1103),ЕФОРМУЛА(Y1103),ЕФОРМУЛА(Z1103),ЕФОРМУЛА(AA1103),ЕФОРМУЛА(AB1103),ЕФОРМУЛА(AC1103),NOT(ЕФОРМУЛА(O1103)),NOT(ЕФОРМУЛА(P1103)),M1103&lt;&gt;0,N1103&lt;&gt;0,OR(YEAR(M1103=#REF!),YEAR(M1103=#REF!),YEAR(M1103=#REF!)),OR(YEAR(N1103=#REF!),YEAR(N1103=#REF!),YEAR(N1103=#REF!)),OR(AND(A1103="20. Выдача займов по договору № 1 (в кэш-пул ПАО «Газпром»)",H1103="КЭШ-ПУЛ"),AND(A1103&lt;&gt;"20. Выдача займов по договору № 1 (в кэш-пул ПАО «Газпром»)",H1103&lt;&gt;"КЭШ-ПУЛ")))</f>
        <v>#REF!</v>
      </c>
    </row>
    <row r="1104" spans="1:30" ht="24" customHeight="1" x14ac:dyDescent="0.2">
      <c r="A1104" s="8"/>
      <c r="B1104" s="8" t="s">
        <v>10</v>
      </c>
      <c r="C1104" s="2" t="s">
        <v>19</v>
      </c>
      <c r="D1104" s="6" t="s">
        <v>0</v>
      </c>
      <c r="E1104" s="7" t="s">
        <v>2</v>
      </c>
      <c r="F1104" s="8"/>
      <c r="G1104" s="8"/>
      <c r="H1104" s="8" t="s">
        <v>120</v>
      </c>
      <c r="I1104" s="8"/>
      <c r="J1104" s="8"/>
      <c r="K1104" s="8"/>
      <c r="L1104" s="8" t="s">
        <v>26</v>
      </c>
      <c r="M1104" s="9">
        <v>44197</v>
      </c>
      <c r="N1104" s="9">
        <v>44197</v>
      </c>
      <c r="O1104" s="20">
        <v>-97231.2</v>
      </c>
      <c r="P1104" s="20"/>
      <c r="Q1104" s="29"/>
      <c r="R1104" s="12"/>
      <c r="S1104" s="12"/>
      <c r="T1104" s="12"/>
      <c r="U1104" s="12"/>
      <c r="X1104" s="22" t="str">
        <f>IF(B1104="",VLOOKUP(A1104,#REF!,2,FALSE),B1104)</f>
        <v>13. Прочие расходы</v>
      </c>
      <c r="Y1104" s="22">
        <f t="shared" si="90"/>
        <v>1</v>
      </c>
      <c r="Z1104" s="22">
        <f t="shared" si="91"/>
        <v>1</v>
      </c>
      <c r="AA1104" s="22">
        <f t="shared" si="92"/>
        <v>2021</v>
      </c>
      <c r="AB1104" s="22">
        <f t="shared" si="93"/>
        <v>2021</v>
      </c>
      <c r="AC1104" s="22">
        <f t="shared" si="94"/>
        <v>2021</v>
      </c>
      <c r="AD1104" s="25" t="e">
        <f>AND(ROUND(O1104,2)=O1104,ROUND(P1104,2)=P1104,OR(AND(O1104&lt;&gt;0,L1104="п"),AND(P1104&lt;&gt;0,L1104="ф")),ЕФОРМУЛА(X1104),ЕФОРМУЛА(Y1104),ЕФОРМУЛА(Z1104),ЕФОРМУЛА(AA1104),ЕФОРМУЛА(AB1104),ЕФОРМУЛА(AC1104),NOT(ЕФОРМУЛА(O1104)),NOT(ЕФОРМУЛА(P1104)),M1104&lt;&gt;0,N1104&lt;&gt;0,OR(YEAR(M1104=#REF!),YEAR(M1104=#REF!),YEAR(M1104=#REF!)),OR(YEAR(N1104=#REF!),YEAR(N1104=#REF!),YEAR(N1104=#REF!)),OR(AND(A1104="20. Выдача займов по договору № 1 (в кэш-пул ПАО «Газпром»)",H1104="КЭШ-ПУЛ"),AND(A1104&lt;&gt;"20. Выдача займов по договору № 1 (в кэш-пул ПАО «Газпром»)",H1104&lt;&gt;"КЭШ-ПУЛ")))</f>
        <v>#REF!</v>
      </c>
    </row>
    <row r="1105" spans="1:32" ht="31.5" customHeight="1" x14ac:dyDescent="0.2">
      <c r="A1105" s="8" t="s">
        <v>11</v>
      </c>
      <c r="B1105" s="8"/>
      <c r="C1105" s="2" t="s">
        <v>19</v>
      </c>
      <c r="D1105" s="6" t="s">
        <v>0</v>
      </c>
      <c r="E1105" s="7" t="s">
        <v>2</v>
      </c>
      <c r="F1105" s="8" t="s">
        <v>25</v>
      </c>
      <c r="G1105" s="8"/>
      <c r="H1105" s="8" t="s">
        <v>120</v>
      </c>
      <c r="I1105" s="8"/>
      <c r="J1105" s="8"/>
      <c r="K1105" s="8"/>
      <c r="L1105" s="8" t="s">
        <v>26</v>
      </c>
      <c r="M1105" s="9">
        <v>44197</v>
      </c>
      <c r="N1105" s="9">
        <v>44197</v>
      </c>
      <c r="O1105" s="20">
        <v>-9332483.7599999998</v>
      </c>
      <c r="P1105" s="20"/>
      <c r="Q1105" s="29"/>
      <c r="R1105" s="12"/>
      <c r="S1105" s="12"/>
      <c r="T1105" s="12"/>
      <c r="U1105" s="12"/>
      <c r="X1105" s="22" t="e">
        <f>IF(B1105="",VLOOKUP(A1105,#REF!,2,FALSE),B1105)</f>
        <v>#REF!</v>
      </c>
      <c r="Y1105" s="22">
        <f t="shared" si="90"/>
        <v>1</v>
      </c>
      <c r="Z1105" s="22">
        <f t="shared" si="91"/>
        <v>1</v>
      </c>
      <c r="AA1105" s="22">
        <f t="shared" si="92"/>
        <v>2021</v>
      </c>
      <c r="AB1105" s="22">
        <f t="shared" si="93"/>
        <v>2021</v>
      </c>
      <c r="AC1105" s="22">
        <f t="shared" si="94"/>
        <v>2020</v>
      </c>
      <c r="AD1105" s="25" t="e">
        <f>AND(ROUND(O1105,2)=O1105,ROUND(P1105,2)=P1105,OR(AND(O1105&lt;&gt;0,L1105="п"),AND(P1105&lt;&gt;0,L1105="ф")),ЕФОРМУЛА(X1105),ЕФОРМУЛА(Y1105),ЕФОРМУЛА(Z1105),ЕФОРМУЛА(AA1105),ЕФОРМУЛА(AB1105),ЕФОРМУЛА(AC1105),NOT(ЕФОРМУЛА(O1105)),NOT(ЕФОРМУЛА(P1105)),M1105&lt;&gt;0,N1105&lt;&gt;0,OR(YEAR(M1105=#REF!),YEAR(M1105=#REF!),YEAR(M1105=#REF!)),OR(YEAR(N1105=#REF!),YEAR(N1105=#REF!),YEAR(N1105=#REF!)),OR(AND(A1105="20. Выдача займов по договору № 1 (в кэш-пул ПАО «Газпром»)",H1105="КЭШ-ПУЛ"),AND(A1105&lt;&gt;"20. Выдача займов по договору № 1 (в кэш-пул ПАО «Газпром»)",H1105&lt;&gt;"КЭШ-ПУЛ")))</f>
        <v>#REF!</v>
      </c>
      <c r="AF1105"/>
    </row>
    <row r="1106" spans="1:32" ht="30" customHeight="1" x14ac:dyDescent="0.2">
      <c r="A1106" s="8" t="s">
        <v>11</v>
      </c>
      <c r="B1106" s="8"/>
      <c r="C1106" s="2" t="s">
        <v>19</v>
      </c>
      <c r="D1106" s="6" t="s">
        <v>0</v>
      </c>
      <c r="E1106" s="7" t="s">
        <v>2</v>
      </c>
      <c r="F1106" s="8"/>
      <c r="G1106" s="8"/>
      <c r="H1106" s="8" t="s">
        <v>120</v>
      </c>
      <c r="I1106" s="8"/>
      <c r="J1106" s="8"/>
      <c r="K1106" s="8"/>
      <c r="L1106" s="8" t="s">
        <v>26</v>
      </c>
      <c r="M1106" s="9">
        <v>44197</v>
      </c>
      <c r="N1106" s="9">
        <v>44197</v>
      </c>
      <c r="O1106" s="20">
        <v>-34297495.310000002</v>
      </c>
      <c r="P1106" s="20"/>
      <c r="Q1106" s="29"/>
      <c r="R1106" s="12"/>
      <c r="S1106" s="12"/>
      <c r="T1106" s="12"/>
      <c r="U1106" s="12"/>
      <c r="X1106" s="22" t="e">
        <f>IF(B1106="",VLOOKUP(A1106,#REF!,2,FALSE),B1106)</f>
        <v>#REF!</v>
      </c>
      <c r="Y1106" s="22">
        <f t="shared" si="90"/>
        <v>1</v>
      </c>
      <c r="Z1106" s="22">
        <f t="shared" si="91"/>
        <v>1</v>
      </c>
      <c r="AA1106" s="22">
        <f t="shared" si="92"/>
        <v>2021</v>
      </c>
      <c r="AB1106" s="22">
        <f t="shared" si="93"/>
        <v>2021</v>
      </c>
      <c r="AC1106" s="22">
        <f t="shared" si="94"/>
        <v>2021</v>
      </c>
      <c r="AD1106" s="25" t="e">
        <f>AND(ROUND(O1106,2)=O1106,ROUND(P1106,2)=P1106,OR(AND(O1106&lt;&gt;0,L1106="п"),AND(P1106&lt;&gt;0,L1106="ф")),ЕФОРМУЛА(X1106),ЕФОРМУЛА(Y1106),ЕФОРМУЛА(Z1106),ЕФОРМУЛА(AA1106),ЕФОРМУЛА(AB1106),ЕФОРМУЛА(AC1106),NOT(ЕФОРМУЛА(O1106)),NOT(ЕФОРМУЛА(P1106)),M1106&lt;&gt;0,N1106&lt;&gt;0,OR(YEAR(M1106=#REF!),YEAR(M1106=#REF!),YEAR(M1106=#REF!)),OR(YEAR(N1106=#REF!),YEAR(N1106=#REF!),YEAR(N1106=#REF!)),OR(AND(A1106="20. Выдача займов по договору № 1 (в кэш-пул ПАО «Газпром»)",H1106="КЭШ-ПУЛ"),AND(A1106&lt;&gt;"20. Выдача займов по договору № 1 (в кэш-пул ПАО «Газпром»)",H1106&lt;&gt;"КЭШ-ПУЛ")))</f>
        <v>#REF!</v>
      </c>
    </row>
    <row r="1107" spans="1:32" ht="12.6" customHeight="1" x14ac:dyDescent="0.2">
      <c r="A1107" s="8" t="s">
        <v>59</v>
      </c>
      <c r="B1107" s="8"/>
      <c r="C1107" s="2" t="s">
        <v>19</v>
      </c>
      <c r="D1107" s="6" t="s">
        <v>3</v>
      </c>
      <c r="E1107" s="7" t="s">
        <v>2</v>
      </c>
      <c r="F1107" s="8"/>
      <c r="G1107" s="8"/>
      <c r="H1107" s="8"/>
      <c r="I1107" s="8"/>
      <c r="J1107" s="8">
        <v>4</v>
      </c>
      <c r="K1107" s="8" t="s">
        <v>69</v>
      </c>
      <c r="L1107" s="8" t="s">
        <v>27</v>
      </c>
      <c r="M1107" s="9">
        <v>44211</v>
      </c>
      <c r="N1107" s="9">
        <v>44225</v>
      </c>
      <c r="O1107" s="20"/>
      <c r="P1107" s="20">
        <v>9014561.5999999996</v>
      </c>
      <c r="Q1107" s="12"/>
      <c r="R1107" s="12"/>
      <c r="S1107" s="12"/>
      <c r="T1107" s="12"/>
      <c r="U1107" s="12"/>
      <c r="X1107" s="22" t="e">
        <f>IF(B1107="",VLOOKUP(A1107,#REF!,2,FALSE),B1107)</f>
        <v>#REF!</v>
      </c>
      <c r="Y1107" s="22">
        <f t="shared" si="90"/>
        <v>1</v>
      </c>
      <c r="Z1107" s="22">
        <f t="shared" si="91"/>
        <v>1</v>
      </c>
      <c r="AA1107" s="22">
        <f t="shared" si="92"/>
        <v>2021</v>
      </c>
      <c r="AB1107" s="22">
        <f t="shared" si="93"/>
        <v>2021</v>
      </c>
      <c r="AC1107" s="22">
        <f t="shared" si="94"/>
        <v>2021</v>
      </c>
      <c r="AD1107" s="25" t="e">
        <f>AND(ROUND(O1107,2)=O1107,ROUND(P1107,2)=P1107,OR(AND(O1107&lt;&gt;0,L1107="п"),AND(P1107&lt;&gt;0,L1107="ф")),ЕФОРМУЛА(X1107),ЕФОРМУЛА(Y1107),ЕФОРМУЛА(Z1107),ЕФОРМУЛА(AA1107),ЕФОРМУЛА(AB1107),ЕФОРМУЛА(AC1107),NOT(ЕФОРМУЛА(O1107)),NOT(ЕФОРМУЛА(P1107)),M1107&lt;&gt;0,N1107&lt;&gt;0,OR(YEAR(M1107=#REF!),YEAR(M1107=#REF!),YEAR(M1107=#REF!)),OR(YEAR(N1107=#REF!),YEAR(N1107=#REF!),YEAR(N1107=#REF!)),OR(AND(A1107="20. Выдача займов по договору № 1 (в кэш-пул ПАО «Газпром»)",H1107="КЭШ-ПУЛ"),AND(A1107&lt;&gt;"20. Выдача займов по договору № 1 (в кэш-пул ПАО «Газпром»)",H1107&lt;&gt;"КЭШ-ПУЛ")))</f>
        <v>#REF!</v>
      </c>
    </row>
    <row r="1108" spans="1:32" ht="15" customHeight="1" x14ac:dyDescent="0.2">
      <c r="A1108" s="8" t="s">
        <v>59</v>
      </c>
      <c r="B1108" s="8"/>
      <c r="C1108" s="2" t="s">
        <v>19</v>
      </c>
      <c r="D1108" s="6" t="s">
        <v>3</v>
      </c>
      <c r="E1108" s="7" t="s">
        <v>2</v>
      </c>
      <c r="F1108" s="8"/>
      <c r="G1108" s="8"/>
      <c r="H1108" s="8"/>
      <c r="I1108" s="8"/>
      <c r="J1108" s="8"/>
      <c r="K1108" s="8"/>
      <c r="L1108" s="8" t="s">
        <v>26</v>
      </c>
      <c r="M1108" s="9">
        <v>44197</v>
      </c>
      <c r="N1108" s="9">
        <v>44197</v>
      </c>
      <c r="O1108" s="20">
        <v>8942762.1799999997</v>
      </c>
      <c r="P1108" s="20"/>
      <c r="Q1108" s="11"/>
      <c r="R1108" s="11"/>
      <c r="S1108" s="11"/>
      <c r="T1108" s="11"/>
      <c r="U1108" s="11"/>
      <c r="X1108" s="22" t="e">
        <f>IF(B1108="",VLOOKUP(A1108,#REF!,2,FALSE),B1108)</f>
        <v>#REF!</v>
      </c>
      <c r="Y1108" s="22">
        <f t="shared" si="90"/>
        <v>1</v>
      </c>
      <c r="Z1108" s="22">
        <f t="shared" si="91"/>
        <v>1</v>
      </c>
      <c r="AA1108" s="22">
        <f t="shared" si="92"/>
        <v>2021</v>
      </c>
      <c r="AB1108" s="22">
        <f t="shared" si="93"/>
        <v>2021</v>
      </c>
      <c r="AC1108" s="22">
        <f t="shared" si="94"/>
        <v>2021</v>
      </c>
      <c r="AD1108" s="25" t="e">
        <f>AND(ROUND(O1108,2)=O1108,ROUND(P1108,2)=P1108,OR(AND(O1108&lt;&gt;0,L1108="п"),AND(P1108&lt;&gt;0,L1108="ф")),ЕФОРМУЛА(X1108),ЕФОРМУЛА(Y1108),ЕФОРМУЛА(Z1108),ЕФОРМУЛА(AA1108),ЕФОРМУЛА(AB1108),ЕФОРМУЛА(AC1108),NOT(ЕФОРМУЛА(O1108)),NOT(ЕФОРМУЛА(P1108)),M1108&lt;&gt;0,N1108&lt;&gt;0,OR(YEAR(M1108=#REF!),YEAR(M1108=#REF!),YEAR(M1108=#REF!)),OR(YEAR(N1108=#REF!),YEAR(N1108=#REF!),YEAR(N1108=#REF!)),OR(AND(A1108="20. Выдача займов по договору № 1 (в кэш-пул ПАО «Газпром»)",H1108="КЭШ-ПУЛ"),AND(A1108&lt;&gt;"20. Выдача займов по договору № 1 (в кэш-пул ПАО «Газпром»)",H1108&lt;&gt;"КЭШ-ПУЛ")))</f>
        <v>#REF!</v>
      </c>
    </row>
    <row r="1109" spans="1:32" ht="12.6" customHeight="1" x14ac:dyDescent="0.2">
      <c r="A1109" s="8" t="s">
        <v>59</v>
      </c>
      <c r="B1109" s="8"/>
      <c r="C1109" s="2" t="s">
        <v>19</v>
      </c>
      <c r="D1109" s="6" t="s">
        <v>3</v>
      </c>
      <c r="E1109" s="7" t="s">
        <v>2</v>
      </c>
      <c r="F1109" s="8"/>
      <c r="G1109" s="8"/>
      <c r="H1109" s="8"/>
      <c r="I1109" s="8"/>
      <c r="J1109" s="8">
        <v>4</v>
      </c>
      <c r="K1109" s="8" t="s">
        <v>69</v>
      </c>
      <c r="L1109" s="8" t="s">
        <v>27</v>
      </c>
      <c r="M1109" s="9">
        <v>44260</v>
      </c>
      <c r="N1109" s="9">
        <v>44260</v>
      </c>
      <c r="O1109" s="20"/>
      <c r="P1109" s="20">
        <v>6739.11</v>
      </c>
      <c r="Q1109" s="12"/>
      <c r="R1109" s="12"/>
      <c r="S1109" s="12"/>
      <c r="T1109" s="12"/>
      <c r="U1109" s="12"/>
      <c r="X1109" s="22" t="e">
        <f>IF(B1109="",VLOOKUP(A1109,#REF!,2,FALSE),B1109)</f>
        <v>#REF!</v>
      </c>
      <c r="Y1109" s="22">
        <f t="shared" si="90"/>
        <v>3</v>
      </c>
      <c r="Z1109" s="22">
        <f t="shared" si="91"/>
        <v>3</v>
      </c>
      <c r="AA1109" s="22">
        <f t="shared" si="92"/>
        <v>2021</v>
      </c>
      <c r="AB1109" s="22">
        <f t="shared" si="93"/>
        <v>2021</v>
      </c>
      <c r="AC1109" s="22">
        <f t="shared" si="94"/>
        <v>2021</v>
      </c>
      <c r="AD1109" s="25" t="e">
        <f>AND(ROUND(O1109,2)=O1109,ROUND(P1109,2)=P1109,OR(AND(O1109&lt;&gt;0,L1109="п"),AND(P1109&lt;&gt;0,L1109="ф")),ЕФОРМУЛА(X1109),ЕФОРМУЛА(Y1109),ЕФОРМУЛА(Z1109),ЕФОРМУЛА(AA1109),ЕФОРМУЛА(AB1109),ЕФОРМУЛА(AC1109),NOT(ЕФОРМУЛА(O1109)),NOT(ЕФОРМУЛА(P1109)),M1109&lt;&gt;0,N1109&lt;&gt;0,OR(YEAR(M1109=#REF!),YEAR(M1109=#REF!),YEAR(M1109=#REF!)),OR(YEAR(N1109=#REF!),YEAR(N1109=#REF!),YEAR(N1109=#REF!)),OR(AND(A1109="20. Выдача займов по договору № 1 (в кэш-пул ПАО «Газпром»)",H1109="КЭШ-ПУЛ"),AND(A1109&lt;&gt;"20. Выдача займов по договору № 1 (в кэш-пул ПАО «Газпром»)",H1109&lt;&gt;"КЭШ-ПУЛ")))</f>
        <v>#REF!</v>
      </c>
    </row>
    <row r="1110" spans="1:32" ht="15" customHeight="1" x14ac:dyDescent="0.2">
      <c r="A1110" s="8" t="s">
        <v>64</v>
      </c>
      <c r="B1110" s="8"/>
      <c r="C1110" s="2" t="s">
        <v>19</v>
      </c>
      <c r="D1110" s="6" t="s">
        <v>0</v>
      </c>
      <c r="E1110" s="7" t="s">
        <v>1</v>
      </c>
      <c r="F1110" s="8"/>
      <c r="G1110" s="8"/>
      <c r="H1110" s="8"/>
      <c r="I1110" s="8"/>
      <c r="J1110" s="8"/>
      <c r="K1110" s="8" t="s">
        <v>69</v>
      </c>
      <c r="L1110" s="8" t="s">
        <v>27</v>
      </c>
      <c r="M1110" s="9">
        <v>44277</v>
      </c>
      <c r="N1110" s="9">
        <v>44277</v>
      </c>
      <c r="O1110" s="20"/>
      <c r="P1110" s="20">
        <v>47312650.890000001</v>
      </c>
      <c r="Q1110" s="12"/>
      <c r="R1110" s="12"/>
      <c r="S1110" s="12"/>
      <c r="T1110" s="12"/>
      <c r="U1110" s="12"/>
      <c r="X1110" s="22" t="e">
        <f>IF(B1110="",VLOOKUP(A1110,#REF!,2,FALSE),B1110)</f>
        <v>#REF!</v>
      </c>
      <c r="Y1110" s="22">
        <f t="shared" si="90"/>
        <v>3</v>
      </c>
      <c r="Z1110" s="22">
        <f t="shared" si="91"/>
        <v>3</v>
      </c>
      <c r="AA1110" s="22">
        <f t="shared" si="92"/>
        <v>2021</v>
      </c>
      <c r="AB1110" s="22">
        <f t="shared" si="93"/>
        <v>2021</v>
      </c>
      <c r="AC1110" s="22">
        <f t="shared" si="94"/>
        <v>2021</v>
      </c>
      <c r="AD1110" s="25" t="e">
        <f>AND(ROUND(O1110,2)=O1110,ROUND(P1110,2)=P1110,OR(AND(O1110&lt;&gt;0,L1110="п"),AND(P1110&lt;&gt;0,L1110="ф")),ЕФОРМУЛА(X1110),ЕФОРМУЛА(Y1110),ЕФОРМУЛА(Z1110),ЕФОРМУЛА(AA1110),ЕФОРМУЛА(AB1110),ЕФОРМУЛА(AC1110),NOT(ЕФОРМУЛА(O1110)),NOT(ЕФОРМУЛА(P1110)),M1110&lt;&gt;0,N1110&lt;&gt;0,OR(YEAR(M1110=#REF!),YEAR(M1110=#REF!),YEAR(M1110=#REF!)),OR(YEAR(N1110=#REF!),YEAR(N1110=#REF!),YEAR(N1110=#REF!)),OR(AND(A1110="20. Выдача займов по договору № 1 (в кэш-пул ПАО «Газпром»)",H1110="КЭШ-ПУЛ"),AND(A1110&lt;&gt;"20. Выдача займов по договору № 1 (в кэш-пул ПАО «Газпром»)",H1110&lt;&gt;"КЭШ-ПУЛ")))</f>
        <v>#REF!</v>
      </c>
    </row>
    <row r="1111" spans="1:32" ht="15" customHeight="1" x14ac:dyDescent="0.2">
      <c r="A1111" s="8" t="s">
        <v>97</v>
      </c>
      <c r="B1111" s="8"/>
      <c r="C1111" s="2" t="s">
        <v>19</v>
      </c>
      <c r="D1111" s="6" t="s">
        <v>0</v>
      </c>
      <c r="E1111" s="7" t="s">
        <v>1</v>
      </c>
      <c r="F1111" s="8"/>
      <c r="G1111" s="8"/>
      <c r="H1111" s="8"/>
      <c r="I1111" s="8"/>
      <c r="J1111" s="8"/>
      <c r="K1111" s="8" t="s">
        <v>69</v>
      </c>
      <c r="L1111" s="8" t="s">
        <v>27</v>
      </c>
      <c r="M1111" s="9">
        <v>44277</v>
      </c>
      <c r="N1111" s="9">
        <v>44277</v>
      </c>
      <c r="O1111" s="20"/>
      <c r="P1111" s="20">
        <v>1031570.93</v>
      </c>
      <c r="Q1111" s="12"/>
      <c r="R1111" s="12"/>
      <c r="S1111" s="12"/>
      <c r="T1111" s="12"/>
      <c r="U1111" s="12"/>
      <c r="X1111" s="22" t="e">
        <f>IF(B1111="",VLOOKUP(A1111,#REF!,2,FALSE),B1111)</f>
        <v>#REF!</v>
      </c>
      <c r="Y1111" s="22">
        <f t="shared" si="90"/>
        <v>3</v>
      </c>
      <c r="Z1111" s="22">
        <f t="shared" si="91"/>
        <v>3</v>
      </c>
      <c r="AA1111" s="22">
        <f t="shared" si="92"/>
        <v>2021</v>
      </c>
      <c r="AB1111" s="22">
        <f t="shared" si="93"/>
        <v>2021</v>
      </c>
      <c r="AC1111" s="22">
        <f t="shared" si="94"/>
        <v>2021</v>
      </c>
      <c r="AD1111" s="25" t="e">
        <f>AND(ROUND(O1111,2)=O1111,ROUND(P1111,2)=P1111,OR(AND(O1111&lt;&gt;0,L1111="п"),AND(P1111&lt;&gt;0,L1111="ф")),ЕФОРМУЛА(X1111),ЕФОРМУЛА(Y1111),ЕФОРМУЛА(Z1111),ЕФОРМУЛА(AA1111),ЕФОРМУЛА(AB1111),ЕФОРМУЛА(AC1111),NOT(ЕФОРМУЛА(O1111)),NOT(ЕФОРМУЛА(P1111)),M1111&lt;&gt;0,N1111&lt;&gt;0,OR(YEAR(M1111=#REF!),YEAR(M1111=#REF!),YEAR(M1111=#REF!)),OR(YEAR(N1111=#REF!),YEAR(N1111=#REF!),YEAR(N1111=#REF!)),OR(AND(A1111="20. Выдача займов по договору № 1 (в кэш-пул ПАО «Газпром»)",H1111="КЭШ-ПУЛ"),AND(A1111&lt;&gt;"20. Выдача займов по договору № 1 (в кэш-пул ПАО «Газпром»)",H1111&lt;&gt;"КЭШ-ПУЛ")))</f>
        <v>#REF!</v>
      </c>
    </row>
    <row r="1112" spans="1:32" ht="15" customHeight="1" x14ac:dyDescent="0.2">
      <c r="A1112" s="8" t="s">
        <v>64</v>
      </c>
      <c r="B1112" s="8"/>
      <c r="C1112" s="2" t="s">
        <v>19</v>
      </c>
      <c r="D1112" s="6" t="s">
        <v>0</v>
      </c>
      <c r="E1112" s="7" t="s">
        <v>1</v>
      </c>
      <c r="F1112" s="8"/>
      <c r="G1112" s="8"/>
      <c r="H1112" s="8"/>
      <c r="I1112" s="8"/>
      <c r="J1112" s="8"/>
      <c r="K1112" s="8" t="s">
        <v>69</v>
      </c>
      <c r="L1112" s="8" t="s">
        <v>27</v>
      </c>
      <c r="M1112" s="9">
        <v>44278</v>
      </c>
      <c r="N1112" s="9">
        <v>44278</v>
      </c>
      <c r="O1112" s="20"/>
      <c r="P1112" s="20">
        <v>29189833.18</v>
      </c>
      <c r="Q1112" s="12"/>
      <c r="R1112" s="12"/>
      <c r="S1112" s="12"/>
      <c r="T1112" s="12"/>
      <c r="U1112" s="12"/>
      <c r="X1112" s="22" t="e">
        <f>IF(B1112="",VLOOKUP(A1112,#REF!,2,FALSE),B1112)</f>
        <v>#REF!</v>
      </c>
      <c r="Y1112" s="22">
        <f t="shared" si="90"/>
        <v>3</v>
      </c>
      <c r="Z1112" s="22">
        <f t="shared" si="91"/>
        <v>3</v>
      </c>
      <c r="AA1112" s="22">
        <f t="shared" si="92"/>
        <v>2021</v>
      </c>
      <c r="AB1112" s="22">
        <f t="shared" si="93"/>
        <v>2021</v>
      </c>
      <c r="AC1112" s="22">
        <f t="shared" si="94"/>
        <v>2021</v>
      </c>
      <c r="AD1112" s="25" t="e">
        <f>AND(ROUND(O1112,2)=O1112,ROUND(P1112,2)=P1112,OR(AND(O1112&lt;&gt;0,L1112="п"),AND(P1112&lt;&gt;0,L1112="ф")),ЕФОРМУЛА(X1112),ЕФОРМУЛА(Y1112),ЕФОРМУЛА(Z1112),ЕФОРМУЛА(AA1112),ЕФОРМУЛА(AB1112),ЕФОРМУЛА(AC1112),NOT(ЕФОРМУЛА(O1112)),NOT(ЕФОРМУЛА(P1112)),M1112&lt;&gt;0,N1112&lt;&gt;0,OR(YEAR(M1112=#REF!),YEAR(M1112=#REF!),YEAR(M1112=#REF!)),OR(YEAR(N1112=#REF!),YEAR(N1112=#REF!),YEAR(N1112=#REF!)),OR(AND(A1112="20. Выдача займов по договору № 1 (в кэш-пул ПАО «Газпром»)",H1112="КЭШ-ПУЛ"),AND(A1112&lt;&gt;"20. Выдача займов по договору № 1 (в кэш-пул ПАО «Газпром»)",H1112&lt;&gt;"КЭШ-ПУЛ")))</f>
        <v>#REF!</v>
      </c>
    </row>
    <row r="1113" spans="1:32" ht="15" customHeight="1" x14ac:dyDescent="0.2">
      <c r="A1113" s="8" t="s">
        <v>64</v>
      </c>
      <c r="B1113" s="8"/>
      <c r="C1113" s="2" t="s">
        <v>19</v>
      </c>
      <c r="D1113" s="6" t="s">
        <v>0</v>
      </c>
      <c r="E1113" s="7" t="s">
        <v>1</v>
      </c>
      <c r="F1113" s="8"/>
      <c r="G1113" s="8"/>
      <c r="H1113" s="8"/>
      <c r="I1113" s="8"/>
      <c r="J1113" s="8"/>
      <c r="K1113" s="8" t="s">
        <v>69</v>
      </c>
      <c r="L1113" s="8" t="s">
        <v>27</v>
      </c>
      <c r="M1113" s="9">
        <v>44279</v>
      </c>
      <c r="N1113" s="9">
        <v>44279</v>
      </c>
      <c r="O1113" s="20"/>
      <c r="P1113" s="20">
        <v>63743804.859999999</v>
      </c>
      <c r="Q1113" s="12"/>
      <c r="R1113" s="12"/>
      <c r="S1113" s="12"/>
      <c r="T1113" s="12"/>
      <c r="U1113" s="12"/>
      <c r="X1113" s="22" t="e">
        <f>IF(B1113="",VLOOKUP(A1113,#REF!,2,FALSE),B1113)</f>
        <v>#REF!</v>
      </c>
      <c r="Y1113" s="22">
        <f t="shared" si="90"/>
        <v>3</v>
      </c>
      <c r="Z1113" s="22">
        <f t="shared" si="91"/>
        <v>3</v>
      </c>
      <c r="AA1113" s="22">
        <f t="shared" si="92"/>
        <v>2021</v>
      </c>
      <c r="AB1113" s="22">
        <f t="shared" si="93"/>
        <v>2021</v>
      </c>
      <c r="AC1113" s="22">
        <f t="shared" si="94"/>
        <v>2021</v>
      </c>
      <c r="AD1113" s="25" t="e">
        <f>AND(ROUND(O1113,2)=O1113,ROUND(P1113,2)=P1113,OR(AND(O1113&lt;&gt;0,L1113="п"),AND(P1113&lt;&gt;0,L1113="ф")),ЕФОРМУЛА(X1113),ЕФОРМУЛА(Y1113),ЕФОРМУЛА(Z1113),ЕФОРМУЛА(AA1113),ЕФОРМУЛА(AB1113),ЕФОРМУЛА(AC1113),NOT(ЕФОРМУЛА(O1113)),NOT(ЕФОРМУЛА(P1113)),M1113&lt;&gt;0,N1113&lt;&gt;0,OR(YEAR(M1113=#REF!),YEAR(M1113=#REF!),YEAR(M1113=#REF!)),OR(YEAR(N1113=#REF!),YEAR(N1113=#REF!),YEAR(N1113=#REF!)),OR(AND(A1113="20. Выдача займов по договору № 1 (в кэш-пул ПАО «Газпром»)",H1113="КЭШ-ПУЛ"),AND(A1113&lt;&gt;"20. Выдача займов по договору № 1 (в кэш-пул ПАО «Газпром»)",H1113&lt;&gt;"КЭШ-ПУЛ")))</f>
        <v>#REF!</v>
      </c>
    </row>
    <row r="1114" spans="1:32" ht="15" customHeight="1" x14ac:dyDescent="0.2">
      <c r="A1114" s="8" t="s">
        <v>64</v>
      </c>
      <c r="B1114" s="8"/>
      <c r="C1114" s="2" t="s">
        <v>19</v>
      </c>
      <c r="D1114" s="6" t="s">
        <v>0</v>
      </c>
      <c r="E1114" s="7" t="s">
        <v>1</v>
      </c>
      <c r="F1114" s="8"/>
      <c r="G1114" s="8"/>
      <c r="H1114" s="8"/>
      <c r="I1114" s="8"/>
      <c r="J1114" s="8"/>
      <c r="K1114" s="8" t="s">
        <v>69</v>
      </c>
      <c r="L1114" s="8" t="s">
        <v>27</v>
      </c>
      <c r="M1114" s="9">
        <v>44280</v>
      </c>
      <c r="N1114" s="9">
        <v>44280</v>
      </c>
      <c r="O1114" s="20"/>
      <c r="P1114" s="20">
        <v>55419421.189999998</v>
      </c>
      <c r="Q1114" s="12"/>
      <c r="R1114" s="12"/>
      <c r="S1114" s="12"/>
      <c r="T1114" s="12"/>
      <c r="U1114" s="12"/>
      <c r="X1114" s="22" t="e">
        <f>IF(B1114="",VLOOKUP(A1114,#REF!,2,FALSE),B1114)</f>
        <v>#REF!</v>
      </c>
      <c r="Y1114" s="22">
        <f t="shared" si="90"/>
        <v>3</v>
      </c>
      <c r="Z1114" s="22">
        <f t="shared" si="91"/>
        <v>3</v>
      </c>
      <c r="AA1114" s="22">
        <f t="shared" si="92"/>
        <v>2021</v>
      </c>
      <c r="AB1114" s="22">
        <f t="shared" si="93"/>
        <v>2021</v>
      </c>
      <c r="AC1114" s="22">
        <f t="shared" si="94"/>
        <v>2021</v>
      </c>
      <c r="AD1114" s="25" t="e">
        <f>AND(ROUND(O1114,2)=O1114,ROUND(P1114,2)=P1114,OR(AND(O1114&lt;&gt;0,L1114="п"),AND(P1114&lt;&gt;0,L1114="ф")),ЕФОРМУЛА(X1114),ЕФОРМУЛА(Y1114),ЕФОРМУЛА(Z1114),ЕФОРМУЛА(AA1114),ЕФОРМУЛА(AB1114),ЕФОРМУЛА(AC1114),NOT(ЕФОРМУЛА(O1114)),NOT(ЕФОРМУЛА(P1114)),M1114&lt;&gt;0,N1114&lt;&gt;0,OR(YEAR(M1114=#REF!),YEAR(M1114=#REF!),YEAR(M1114=#REF!)),OR(YEAR(N1114=#REF!),YEAR(N1114=#REF!),YEAR(N1114=#REF!)),OR(AND(A1114="20. Выдача займов по договору № 1 (в кэш-пул ПАО «Газпром»)",H1114="КЭШ-ПУЛ"),AND(A1114&lt;&gt;"20. Выдача займов по договору № 1 (в кэш-пул ПАО «Газпром»)",H1114&lt;&gt;"КЭШ-ПУЛ")))</f>
        <v>#REF!</v>
      </c>
    </row>
    <row r="1115" spans="1:32" ht="15" customHeight="1" x14ac:dyDescent="0.2">
      <c r="A1115" s="8" t="s">
        <v>64</v>
      </c>
      <c r="B1115" s="8"/>
      <c r="C1115" s="2" t="s">
        <v>19</v>
      </c>
      <c r="D1115" s="6" t="s">
        <v>0</v>
      </c>
      <c r="E1115" s="7" t="s">
        <v>1</v>
      </c>
      <c r="F1115" s="8"/>
      <c r="G1115" s="8"/>
      <c r="H1115" s="8"/>
      <c r="I1115" s="8"/>
      <c r="J1115" s="8"/>
      <c r="K1115" s="8" t="s">
        <v>69</v>
      </c>
      <c r="L1115" s="8" t="s">
        <v>27</v>
      </c>
      <c r="M1115" s="9">
        <v>44281</v>
      </c>
      <c r="N1115" s="9">
        <v>44281</v>
      </c>
      <c r="O1115" s="20"/>
      <c r="P1115" s="20">
        <v>1328972.97</v>
      </c>
      <c r="Q1115" s="12"/>
      <c r="R1115" s="12"/>
      <c r="S1115" s="12"/>
      <c r="T1115" s="12"/>
      <c r="U1115" s="12"/>
      <c r="X1115" s="22" t="e">
        <f>IF(B1115="",VLOOKUP(A1115,#REF!,2,FALSE),B1115)</f>
        <v>#REF!</v>
      </c>
      <c r="Y1115" s="22">
        <f t="shared" si="90"/>
        <v>3</v>
      </c>
      <c r="Z1115" s="22">
        <f t="shared" si="91"/>
        <v>3</v>
      </c>
      <c r="AA1115" s="22">
        <f t="shared" si="92"/>
        <v>2021</v>
      </c>
      <c r="AB1115" s="22">
        <f t="shared" si="93"/>
        <v>2021</v>
      </c>
      <c r="AC1115" s="22">
        <f t="shared" si="94"/>
        <v>2021</v>
      </c>
      <c r="AD1115" s="25" t="e">
        <f>AND(ROUND(O1115,2)=O1115,ROUND(P1115,2)=P1115,OR(AND(O1115&lt;&gt;0,L1115="п"),AND(P1115&lt;&gt;0,L1115="ф")),ЕФОРМУЛА(X1115),ЕФОРМУЛА(Y1115),ЕФОРМУЛА(Z1115),ЕФОРМУЛА(AA1115),ЕФОРМУЛА(AB1115),ЕФОРМУЛА(AC1115),NOT(ЕФОРМУЛА(O1115)),NOT(ЕФОРМУЛА(P1115)),M1115&lt;&gt;0,N1115&lt;&gt;0,OR(YEAR(M1115=#REF!),YEAR(M1115=#REF!),YEAR(M1115=#REF!)),OR(YEAR(N1115=#REF!),YEAR(N1115=#REF!),YEAR(N1115=#REF!)),OR(AND(A1115="20. Выдача займов по договору № 1 (в кэш-пул ПАО «Газпром»)",H1115="КЭШ-ПУЛ"),AND(A1115&lt;&gt;"20. Выдача займов по договору № 1 (в кэш-пул ПАО «Газпром»)",H1115&lt;&gt;"КЭШ-ПУЛ")))</f>
        <v>#REF!</v>
      </c>
    </row>
    <row r="1116" spans="1:32" ht="15" customHeight="1" x14ac:dyDescent="0.2">
      <c r="A1116" s="8" t="s">
        <v>64</v>
      </c>
      <c r="B1116" s="8"/>
      <c r="C1116" s="2" t="s">
        <v>19</v>
      </c>
      <c r="D1116" s="6" t="s">
        <v>0</v>
      </c>
      <c r="E1116" s="7" t="s">
        <v>1</v>
      </c>
      <c r="F1116" s="8"/>
      <c r="G1116" s="8"/>
      <c r="H1116" s="8"/>
      <c r="I1116" s="8"/>
      <c r="J1116" s="8"/>
      <c r="K1116" s="8" t="s">
        <v>69</v>
      </c>
      <c r="L1116" s="8" t="s">
        <v>27</v>
      </c>
      <c r="M1116" s="9">
        <v>44284</v>
      </c>
      <c r="N1116" s="9">
        <v>44284</v>
      </c>
      <c r="O1116" s="20"/>
      <c r="P1116" s="20">
        <v>105763739.12</v>
      </c>
      <c r="Q1116" s="12"/>
      <c r="R1116" s="12"/>
      <c r="S1116" s="12"/>
      <c r="T1116" s="12"/>
      <c r="U1116" s="12"/>
      <c r="X1116" s="22" t="e">
        <f>IF(B1116="",VLOOKUP(A1116,#REF!,2,FALSE),B1116)</f>
        <v>#REF!</v>
      </c>
      <c r="Y1116" s="22">
        <f t="shared" si="90"/>
        <v>3</v>
      </c>
      <c r="Z1116" s="22">
        <f t="shared" si="91"/>
        <v>3</v>
      </c>
      <c r="AA1116" s="22">
        <f t="shared" si="92"/>
        <v>2021</v>
      </c>
      <c r="AB1116" s="22">
        <f t="shared" si="93"/>
        <v>2021</v>
      </c>
      <c r="AC1116" s="22">
        <f t="shared" si="94"/>
        <v>2021</v>
      </c>
      <c r="AD1116" s="25" t="e">
        <f>AND(ROUND(O1116,2)=O1116,ROUND(P1116,2)=P1116,OR(AND(O1116&lt;&gt;0,L1116="п"),AND(P1116&lt;&gt;0,L1116="ф")),ЕФОРМУЛА(X1116),ЕФОРМУЛА(Y1116),ЕФОРМУЛА(Z1116),ЕФОРМУЛА(AA1116),ЕФОРМУЛА(AB1116),ЕФОРМУЛА(AC1116),NOT(ЕФОРМУЛА(O1116)),NOT(ЕФОРМУЛА(P1116)),M1116&lt;&gt;0,N1116&lt;&gt;0,OR(YEAR(M1116=#REF!),YEAR(M1116=#REF!),YEAR(M1116=#REF!)),OR(YEAR(N1116=#REF!),YEAR(N1116=#REF!),YEAR(N1116=#REF!)),OR(AND(A1116="20. Выдача займов по договору № 1 (в кэш-пул ПАО «Газпром»)",H1116="КЭШ-ПУЛ"),AND(A1116&lt;&gt;"20. Выдача займов по договору № 1 (в кэш-пул ПАО «Газпром»)",H1116&lt;&gt;"КЭШ-ПУЛ")))</f>
        <v>#REF!</v>
      </c>
    </row>
    <row r="1117" spans="1:32" ht="15.75" customHeight="1" x14ac:dyDescent="0.2">
      <c r="A1117" s="27" t="s">
        <v>41</v>
      </c>
      <c r="B1117" s="27"/>
      <c r="C1117" s="2" t="s">
        <v>19</v>
      </c>
      <c r="D1117" s="6" t="s">
        <v>0</v>
      </c>
      <c r="E1117" s="7" t="s">
        <v>2</v>
      </c>
      <c r="F1117" s="8"/>
      <c r="G1117" s="8"/>
      <c r="H1117" s="8"/>
      <c r="I1117" s="8"/>
      <c r="J1117" s="8">
        <v>3</v>
      </c>
      <c r="K1117" s="8" t="s">
        <v>69</v>
      </c>
      <c r="L1117" s="8" t="s">
        <v>27</v>
      </c>
      <c r="M1117" s="9">
        <v>44278</v>
      </c>
      <c r="N1117" s="9">
        <v>44291</v>
      </c>
      <c r="O1117" s="20"/>
      <c r="P1117" s="20">
        <v>6873.6</v>
      </c>
      <c r="Q1117" s="12"/>
      <c r="R1117" s="12"/>
      <c r="S1117" s="12"/>
      <c r="T1117" s="12"/>
      <c r="U1117" s="12"/>
      <c r="X1117" s="22" t="e">
        <f>IF(B1117="",VLOOKUP(A1117,#REF!,2,FALSE),B1117)</f>
        <v>#REF!</v>
      </c>
      <c r="Y1117" s="22">
        <f t="shared" si="90"/>
        <v>3</v>
      </c>
      <c r="Z1117" s="22">
        <f t="shared" si="91"/>
        <v>4</v>
      </c>
      <c r="AA1117" s="22">
        <f t="shared" si="92"/>
        <v>2021</v>
      </c>
      <c r="AB1117" s="22">
        <f t="shared" si="93"/>
        <v>2021</v>
      </c>
      <c r="AC1117" s="22">
        <f t="shared" si="94"/>
        <v>2021</v>
      </c>
      <c r="AD1117" s="25" t="e">
        <f>AND(ROUND(O1117,2)=O1117,ROUND(P1117,2)=P1117,OR(AND(O1117&lt;&gt;0,L1117="п"),AND(P1117&lt;&gt;0,L1117="ф")),ЕФОРМУЛА(X1117),ЕФОРМУЛА(Y1117),ЕФОРМУЛА(Z1117),ЕФОРМУЛА(AA1117),ЕФОРМУЛА(AB1117),ЕФОРМУЛА(AC1117),NOT(ЕФОРМУЛА(O1117)),NOT(ЕФОРМУЛА(P1117)),M1117&lt;&gt;0,N1117&lt;&gt;0,OR(YEAR(M1117=#REF!),YEAR(M1117=#REF!),YEAR(M1117=#REF!)),OR(YEAR(N1117=#REF!),YEAR(N1117=#REF!),YEAR(N1117=#REF!)),OR(AND(A1117="20. Выдача займов по договору № 1 (в кэш-пул ПАО «Газпром»)",H1117="КЭШ-ПУЛ"),AND(A1117&lt;&gt;"20. Выдача займов по договору № 1 (в кэш-пул ПАО «Газпром»)",H1117&lt;&gt;"КЭШ-ПУЛ")))</f>
        <v>#REF!</v>
      </c>
    </row>
    <row r="1118" spans="1:32" ht="15.75" customHeight="1" x14ac:dyDescent="0.2">
      <c r="A1118" s="27" t="s">
        <v>41</v>
      </c>
      <c r="B1118" s="27"/>
      <c r="C1118" s="2" t="s">
        <v>19</v>
      </c>
      <c r="D1118" s="6" t="s">
        <v>0</v>
      </c>
      <c r="E1118" s="7" t="s">
        <v>2</v>
      </c>
      <c r="F1118" s="8"/>
      <c r="G1118" s="8"/>
      <c r="H1118" s="8"/>
      <c r="I1118" s="8"/>
      <c r="J1118" s="8">
        <v>3</v>
      </c>
      <c r="K1118" s="8" t="s">
        <v>69</v>
      </c>
      <c r="L1118" s="8" t="s">
        <v>27</v>
      </c>
      <c r="M1118" s="9">
        <v>44279</v>
      </c>
      <c r="N1118" s="9">
        <v>44291</v>
      </c>
      <c r="O1118" s="20"/>
      <c r="P1118" s="20">
        <v>465259.01</v>
      </c>
      <c r="Q1118" s="12"/>
      <c r="R1118" s="12"/>
      <c r="S1118" s="12"/>
      <c r="T1118" s="12"/>
      <c r="U1118" s="12"/>
      <c r="X1118" s="22" t="e">
        <f>IF(B1118="",VLOOKUP(A1118,#REF!,2,FALSE),B1118)</f>
        <v>#REF!</v>
      </c>
      <c r="Y1118" s="22">
        <f t="shared" si="90"/>
        <v>3</v>
      </c>
      <c r="Z1118" s="22">
        <f t="shared" si="91"/>
        <v>4</v>
      </c>
      <c r="AA1118" s="22">
        <f t="shared" si="92"/>
        <v>2021</v>
      </c>
      <c r="AB1118" s="22">
        <f t="shared" si="93"/>
        <v>2021</v>
      </c>
      <c r="AC1118" s="22">
        <f t="shared" si="94"/>
        <v>2021</v>
      </c>
      <c r="AD1118" s="25" t="e">
        <f>AND(ROUND(O1118,2)=O1118,ROUND(P1118,2)=P1118,OR(AND(O1118&lt;&gt;0,L1118="п"),AND(P1118&lt;&gt;0,L1118="ф")),ЕФОРМУЛА(X1118),ЕФОРМУЛА(Y1118),ЕФОРМУЛА(Z1118),ЕФОРМУЛА(AA1118),ЕФОРМУЛА(AB1118),ЕФОРМУЛА(AC1118),NOT(ЕФОРМУЛА(O1118)),NOT(ЕФОРМУЛА(P1118)),M1118&lt;&gt;0,N1118&lt;&gt;0,OR(YEAR(M1118=#REF!),YEAR(M1118=#REF!),YEAR(M1118=#REF!)),OR(YEAR(N1118=#REF!),YEAR(N1118=#REF!),YEAR(N1118=#REF!)),OR(AND(A1118="20. Выдача займов по договору № 1 (в кэш-пул ПАО «Газпром»)",H1118="КЭШ-ПУЛ"),AND(A1118&lt;&gt;"20. Выдача займов по договору № 1 (в кэш-пул ПАО «Газпром»)",H1118&lt;&gt;"КЭШ-ПУЛ")))</f>
        <v>#REF!</v>
      </c>
    </row>
    <row r="1119" spans="1:32" ht="15" customHeight="1" x14ac:dyDescent="0.2">
      <c r="A1119" s="8" t="s">
        <v>16</v>
      </c>
      <c r="B1119" s="8"/>
      <c r="C1119" s="2" t="s">
        <v>19</v>
      </c>
      <c r="D1119" s="6" t="s">
        <v>0</v>
      </c>
      <c r="E1119" s="7" t="s">
        <v>2</v>
      </c>
      <c r="F1119" s="8" t="s">
        <v>25</v>
      </c>
      <c r="G1119" s="8"/>
      <c r="H1119" s="8"/>
      <c r="I1119" s="8"/>
      <c r="J1119" s="8"/>
      <c r="K1119" s="8"/>
      <c r="L1119" s="8" t="s">
        <v>26</v>
      </c>
      <c r="M1119" s="9">
        <v>44197</v>
      </c>
      <c r="N1119" s="9">
        <v>44197</v>
      </c>
      <c r="O1119" s="20">
        <v>-3156161.53</v>
      </c>
      <c r="P1119" s="20"/>
      <c r="Q1119" s="11"/>
      <c r="R1119" s="11"/>
      <c r="S1119" s="11"/>
      <c r="T1119" s="11"/>
      <c r="U1119" s="11"/>
      <c r="X1119" s="22" t="e">
        <f>IF(B1119="",VLOOKUP(A1119,#REF!,2,FALSE),B1119)</f>
        <v>#REF!</v>
      </c>
      <c r="Y1119" s="22">
        <f t="shared" si="90"/>
        <v>1</v>
      </c>
      <c r="Z1119" s="22">
        <f t="shared" si="91"/>
        <v>1</v>
      </c>
      <c r="AA1119" s="22">
        <f t="shared" si="92"/>
        <v>2021</v>
      </c>
      <c r="AB1119" s="22">
        <f t="shared" si="93"/>
        <v>2021</v>
      </c>
      <c r="AC1119" s="22">
        <f t="shared" si="94"/>
        <v>2020</v>
      </c>
      <c r="AD1119" s="25" t="e">
        <f>AND(ROUND(O1119,2)=O1119,ROUND(P1119,2)=P1119,OR(AND(O1119&lt;&gt;0,L1119="п"),AND(P1119&lt;&gt;0,L1119="ф")),ЕФОРМУЛА(X1119),ЕФОРМУЛА(Y1119),ЕФОРМУЛА(Z1119),ЕФОРМУЛА(AA1119),ЕФОРМУЛА(AB1119),ЕФОРМУЛА(AC1119),NOT(ЕФОРМУЛА(O1119)),NOT(ЕФОРМУЛА(P1119)),M1119&lt;&gt;0,N1119&lt;&gt;0,OR(YEAR(M1119=#REF!),YEAR(M1119=#REF!),YEAR(M1119=#REF!)),OR(YEAR(N1119=#REF!),YEAR(N1119=#REF!),YEAR(N1119=#REF!)),OR(AND(A1119="20. Выдача займов по договору № 1 (в кэш-пул ПАО «Газпром»)",H1119="КЭШ-ПУЛ"),AND(A1119&lt;&gt;"20. Выдача займов по договору № 1 (в кэш-пул ПАО «Газпром»)",H1119&lt;&gt;"КЭШ-ПУЛ")))</f>
        <v>#REF!</v>
      </c>
    </row>
    <row r="1120" spans="1:32" ht="15" customHeight="1" x14ac:dyDescent="0.2">
      <c r="A1120" s="8" t="s">
        <v>141</v>
      </c>
      <c r="B1120" s="8"/>
      <c r="C1120" s="2" t="s">
        <v>19</v>
      </c>
      <c r="D1120" s="6" t="s">
        <v>0</v>
      </c>
      <c r="E1120" s="7" t="s">
        <v>2</v>
      </c>
      <c r="F1120" s="8"/>
      <c r="G1120" s="8"/>
      <c r="H1120" s="8"/>
      <c r="I1120" s="8" t="s">
        <v>25</v>
      </c>
      <c r="J1120" s="8">
        <v>3</v>
      </c>
      <c r="K1120" s="8" t="s">
        <v>69</v>
      </c>
      <c r="L1120" s="8" t="s">
        <v>27</v>
      </c>
      <c r="M1120" s="9">
        <v>44256</v>
      </c>
      <c r="N1120" s="9">
        <v>44286</v>
      </c>
      <c r="O1120" s="20"/>
      <c r="P1120" s="20">
        <v>82000000</v>
      </c>
      <c r="Q1120" s="29"/>
      <c r="R1120" s="29"/>
      <c r="S1120" s="29"/>
      <c r="T1120" s="29"/>
      <c r="U1120" s="29"/>
      <c r="X1120" s="22" t="e">
        <f>IF(B1120="",VLOOKUP(A1120,#REF!,2,FALSE),B1120)</f>
        <v>#REF!</v>
      </c>
      <c r="Y1120" s="22">
        <f t="shared" si="90"/>
        <v>3</v>
      </c>
      <c r="Z1120" s="22">
        <f t="shared" si="91"/>
        <v>3</v>
      </c>
      <c r="AA1120" s="22">
        <f t="shared" si="92"/>
        <v>2021</v>
      </c>
      <c r="AB1120" s="22">
        <f t="shared" si="93"/>
        <v>2021</v>
      </c>
      <c r="AC1120" s="22">
        <f t="shared" si="94"/>
        <v>2021</v>
      </c>
      <c r="AD1120" s="25" t="e">
        <f>AND(ROUND(O1120,2)=O1120,ROUND(P1120,2)=P1120,OR(AND(O1120&lt;&gt;0,L1120="п"),AND(P1120&lt;&gt;0,L1120="ф")),ЕФОРМУЛА(X1120),ЕФОРМУЛА(Y1120),ЕФОРМУЛА(Z1120),ЕФОРМУЛА(AA1120),ЕФОРМУЛА(AB1120),ЕФОРМУЛА(AC1120),NOT(ЕФОРМУЛА(O1120)),NOT(ЕФОРМУЛА(P1120)),M1120&lt;&gt;0,N1120&lt;&gt;0,OR(YEAR(M1120=#REF!),YEAR(M1120=#REF!),YEAR(M1120=#REF!)),OR(YEAR(N1120=#REF!),YEAR(N1120=#REF!),YEAR(N1120=#REF!)),OR(AND(A1120="20. Выдача займов по договору № 1 (в кэш-пул ПАО «Газпром»)",H1120="КЭШ-ПУЛ"),AND(A1120&lt;&gt;"20. Выдача займов по договору № 1 (в кэш-пул ПАО «Газпром»)",H1120&lt;&gt;"КЭШ-ПУЛ")))</f>
        <v>#REF!</v>
      </c>
    </row>
    <row r="1121" spans="1:30" ht="15" customHeight="1" x14ac:dyDescent="0.2">
      <c r="A1121" s="8" t="s">
        <v>141</v>
      </c>
      <c r="B1121" s="8"/>
      <c r="C1121" s="2" t="s">
        <v>19</v>
      </c>
      <c r="D1121" s="6" t="s">
        <v>0</v>
      </c>
      <c r="E1121" s="7" t="s">
        <v>2</v>
      </c>
      <c r="F1121" s="8" t="s">
        <v>25</v>
      </c>
      <c r="G1121" s="8"/>
      <c r="H1121" s="8" t="s">
        <v>120</v>
      </c>
      <c r="I1121" s="8"/>
      <c r="J1121" s="8"/>
      <c r="K1121" s="8"/>
      <c r="L1121" s="8" t="s">
        <v>26</v>
      </c>
      <c r="M1121" s="9">
        <v>44228</v>
      </c>
      <c r="N1121" s="9">
        <v>44228</v>
      </c>
      <c r="O1121" s="20">
        <v>-0.36</v>
      </c>
      <c r="P1121" s="20"/>
      <c r="Q1121" s="29"/>
      <c r="R1121" s="12"/>
      <c r="S1121" s="12"/>
      <c r="T1121" s="12"/>
      <c r="U1121" s="12"/>
      <c r="X1121" s="22" t="e">
        <f>IF(B1121="",VLOOKUP(A1121,#REF!,2,FALSE),B1121)</f>
        <v>#REF!</v>
      </c>
      <c r="Y1121" s="22">
        <f t="shared" si="90"/>
        <v>2</v>
      </c>
      <c r="Z1121" s="22">
        <f t="shared" si="91"/>
        <v>2</v>
      </c>
      <c r="AA1121" s="22">
        <f t="shared" si="92"/>
        <v>2021</v>
      </c>
      <c r="AB1121" s="22">
        <f t="shared" si="93"/>
        <v>2021</v>
      </c>
      <c r="AC1121" s="22">
        <f t="shared" si="94"/>
        <v>2020</v>
      </c>
      <c r="AD1121" s="25" t="e">
        <f>AND(ROUND(O1121,2)=O1121,ROUND(P1121,2)=P1121,OR(AND(O1121&lt;&gt;0,L1121="п"),AND(P1121&lt;&gt;0,L1121="ф")),ЕФОРМУЛА(X1121),ЕФОРМУЛА(Y1121),ЕФОРМУЛА(Z1121),ЕФОРМУЛА(AA1121),ЕФОРМУЛА(AB1121),ЕФОРМУЛА(AC1121),NOT(ЕФОРМУЛА(O1121)),NOT(ЕФОРМУЛА(P1121)),M1121&lt;&gt;0,N1121&lt;&gt;0,OR(YEAR(M1121=#REF!),YEAR(M1121=#REF!),YEAR(M1121=#REF!)),OR(YEAR(N1121=#REF!),YEAR(N1121=#REF!),YEAR(N1121=#REF!)),OR(AND(A1121="20. Выдача займов по договору № 1 (в кэш-пул ПАО «Газпром»)",H1121="КЭШ-ПУЛ"),AND(A1121&lt;&gt;"20. Выдача займов по договору № 1 (в кэш-пул ПАО «Газпром»)",H1121&lt;&gt;"КЭШ-ПУЛ")))</f>
        <v>#REF!</v>
      </c>
    </row>
    <row r="1122" spans="1:30" ht="15" customHeight="1" x14ac:dyDescent="0.2">
      <c r="A1122" s="8" t="s">
        <v>141</v>
      </c>
      <c r="B1122" s="8"/>
      <c r="C1122" s="2" t="s">
        <v>19</v>
      </c>
      <c r="D1122" s="6" t="s">
        <v>0</v>
      </c>
      <c r="E1122" s="7" t="s">
        <v>2</v>
      </c>
      <c r="F1122" s="8" t="s">
        <v>25</v>
      </c>
      <c r="G1122" s="8"/>
      <c r="H1122" s="8" t="s">
        <v>120</v>
      </c>
      <c r="I1122" s="8"/>
      <c r="J1122" s="8"/>
      <c r="K1122" s="8"/>
      <c r="L1122" s="8" t="s">
        <v>26</v>
      </c>
      <c r="M1122" s="9">
        <v>44197</v>
      </c>
      <c r="N1122" s="9">
        <v>44197</v>
      </c>
      <c r="O1122" s="20">
        <v>-44205204.619999997</v>
      </c>
      <c r="P1122" s="20"/>
      <c r="Q1122" s="29"/>
      <c r="R1122" s="12"/>
      <c r="S1122" s="12"/>
      <c r="T1122" s="12"/>
      <c r="U1122" s="12"/>
      <c r="X1122" s="22" t="e">
        <f>IF(B1122="",VLOOKUP(A1122,#REF!,2,FALSE),B1122)</f>
        <v>#REF!</v>
      </c>
      <c r="Y1122" s="22">
        <f t="shared" si="90"/>
        <v>1</v>
      </c>
      <c r="Z1122" s="22">
        <f t="shared" si="91"/>
        <v>1</v>
      </c>
      <c r="AA1122" s="22">
        <f t="shared" si="92"/>
        <v>2021</v>
      </c>
      <c r="AB1122" s="22">
        <f t="shared" si="93"/>
        <v>2021</v>
      </c>
      <c r="AC1122" s="22">
        <f t="shared" si="94"/>
        <v>2020</v>
      </c>
      <c r="AD1122" s="25" t="e">
        <f>AND(ROUND(O1122,2)=O1122,ROUND(P1122,2)=P1122,OR(AND(O1122&lt;&gt;0,L1122="п"),AND(P1122&lt;&gt;0,L1122="ф")),ЕФОРМУЛА(X1122),ЕФОРМУЛА(Y1122),ЕФОРМУЛА(Z1122),ЕФОРМУЛА(AA1122),ЕФОРМУЛА(AB1122),ЕФОРМУЛА(AC1122),NOT(ЕФОРМУЛА(O1122)),NOT(ЕФОРМУЛА(P1122)),M1122&lt;&gt;0,N1122&lt;&gt;0,OR(YEAR(M1122=#REF!),YEAR(M1122=#REF!),YEAR(M1122=#REF!)),OR(YEAR(N1122=#REF!),YEAR(N1122=#REF!),YEAR(N1122=#REF!)),OR(AND(A1122="20. Выдача займов по договору № 1 (в кэш-пул ПАО «Газпром»)",H1122="КЭШ-ПУЛ"),AND(A1122&lt;&gt;"20. Выдача займов по договору № 1 (в кэш-пул ПАО «Газпром»)",H1122&lt;&gt;"КЭШ-ПУЛ")))</f>
        <v>#REF!</v>
      </c>
    </row>
    <row r="1123" spans="1:30" ht="15" customHeight="1" x14ac:dyDescent="0.2">
      <c r="A1123" s="8" t="s">
        <v>64</v>
      </c>
      <c r="B1123" s="8"/>
      <c r="C1123" s="2" t="s">
        <v>19</v>
      </c>
      <c r="D1123" s="6" t="s">
        <v>0</v>
      </c>
      <c r="E1123" s="7" t="s">
        <v>1</v>
      </c>
      <c r="F1123" s="8"/>
      <c r="G1123" s="8"/>
      <c r="H1123" s="8"/>
      <c r="I1123" s="8"/>
      <c r="J1123" s="8"/>
      <c r="K1123" s="8" t="s">
        <v>69</v>
      </c>
      <c r="L1123" s="8" t="s">
        <v>27</v>
      </c>
      <c r="M1123" s="9">
        <v>44285</v>
      </c>
      <c r="N1123" s="9">
        <v>44285</v>
      </c>
      <c r="O1123" s="20"/>
      <c r="P1123" s="20">
        <v>19846396.07</v>
      </c>
      <c r="Q1123" s="12"/>
      <c r="R1123" s="12"/>
      <c r="S1123" s="12"/>
      <c r="T1123" s="12"/>
      <c r="U1123" s="12"/>
      <c r="X1123" s="22" t="e">
        <f>IF(B1123="",VLOOKUP(A1123,#REF!,2,FALSE),B1123)</f>
        <v>#REF!</v>
      </c>
      <c r="Y1123" s="22">
        <f t="shared" si="90"/>
        <v>3</v>
      </c>
      <c r="Z1123" s="22">
        <f t="shared" si="91"/>
        <v>3</v>
      </c>
      <c r="AA1123" s="22">
        <f t="shared" si="92"/>
        <v>2021</v>
      </c>
      <c r="AB1123" s="22">
        <f t="shared" si="93"/>
        <v>2021</v>
      </c>
      <c r="AC1123" s="22">
        <f t="shared" si="94"/>
        <v>2021</v>
      </c>
      <c r="AD1123" s="25" t="e">
        <f>AND(ROUND(O1123,2)=O1123,ROUND(P1123,2)=P1123,OR(AND(O1123&lt;&gt;0,L1123="п"),AND(P1123&lt;&gt;0,L1123="ф")),ЕФОРМУЛА(X1123),ЕФОРМУЛА(Y1123),ЕФОРМУЛА(Z1123),ЕФОРМУЛА(AA1123),ЕФОРМУЛА(AB1123),ЕФОРМУЛА(AC1123),NOT(ЕФОРМУЛА(O1123)),NOT(ЕФОРМУЛА(P1123)),M1123&lt;&gt;0,N1123&lt;&gt;0,OR(YEAR(M1123=#REF!),YEAR(M1123=#REF!),YEAR(M1123=#REF!)),OR(YEAR(N1123=#REF!),YEAR(N1123=#REF!),YEAR(N1123=#REF!)),OR(AND(A1123="20. Выдача займов по договору № 1 (в кэш-пул ПАО «Газпром»)",H1123="КЭШ-ПУЛ"),AND(A1123&lt;&gt;"20. Выдача займов по договору № 1 (в кэш-пул ПАО «Газпром»)",H1123&lt;&gt;"КЭШ-ПУЛ")))</f>
        <v>#REF!</v>
      </c>
    </row>
    <row r="1124" spans="1:30" ht="15.75" customHeight="1" x14ac:dyDescent="0.2">
      <c r="A1124" s="27" t="s">
        <v>41</v>
      </c>
      <c r="B1124" s="27"/>
      <c r="C1124" s="2" t="s">
        <v>19</v>
      </c>
      <c r="D1124" s="6" t="s">
        <v>0</v>
      </c>
      <c r="E1124" s="7" t="s">
        <v>2</v>
      </c>
      <c r="F1124" s="8"/>
      <c r="G1124" s="8"/>
      <c r="H1124" s="8"/>
      <c r="I1124" s="8"/>
      <c r="J1124" s="8">
        <v>3</v>
      </c>
      <c r="K1124" s="8" t="s">
        <v>69</v>
      </c>
      <c r="L1124" s="8" t="s">
        <v>27</v>
      </c>
      <c r="M1124" s="9">
        <v>44285</v>
      </c>
      <c r="N1124" s="9">
        <v>44293</v>
      </c>
      <c r="O1124" s="20"/>
      <c r="P1124" s="20">
        <v>474495.83</v>
      </c>
      <c r="Q1124" s="12"/>
      <c r="R1124" s="12"/>
      <c r="S1124" s="12"/>
      <c r="T1124" s="12"/>
      <c r="U1124" s="12"/>
      <c r="X1124" s="22" t="e">
        <f>IF(B1124="",VLOOKUP(A1124,#REF!,2,FALSE),B1124)</f>
        <v>#REF!</v>
      </c>
      <c r="Y1124" s="22">
        <f t="shared" si="90"/>
        <v>3</v>
      </c>
      <c r="Z1124" s="22">
        <f t="shared" si="91"/>
        <v>4</v>
      </c>
      <c r="AA1124" s="22">
        <f t="shared" si="92"/>
        <v>2021</v>
      </c>
      <c r="AB1124" s="22">
        <f t="shared" si="93"/>
        <v>2021</v>
      </c>
      <c r="AC1124" s="22">
        <f t="shared" si="94"/>
        <v>2021</v>
      </c>
      <c r="AD1124" s="25" t="e">
        <f>AND(ROUND(O1124,2)=O1124,ROUND(P1124,2)=P1124,OR(AND(O1124&lt;&gt;0,L1124="п"),AND(P1124&lt;&gt;0,L1124="ф")),ЕФОРМУЛА(X1124),ЕФОРМУЛА(Y1124),ЕФОРМУЛА(Z1124),ЕФОРМУЛА(AA1124),ЕФОРМУЛА(AB1124),ЕФОРМУЛА(AC1124),NOT(ЕФОРМУЛА(O1124)),NOT(ЕФОРМУЛА(P1124)),M1124&lt;&gt;0,N1124&lt;&gt;0,OR(YEAR(M1124=#REF!),YEAR(M1124=#REF!),YEAR(M1124=#REF!)),OR(YEAR(N1124=#REF!),YEAR(N1124=#REF!),YEAR(N1124=#REF!)),OR(AND(A1124="20. Выдача займов по договору № 1 (в кэш-пул ПАО «Газпром»)",H1124="КЭШ-ПУЛ"),AND(A1124&lt;&gt;"20. Выдача займов по договору № 1 (в кэш-пул ПАО «Газпром»)",H1124&lt;&gt;"КЭШ-ПУЛ")))</f>
        <v>#REF!</v>
      </c>
    </row>
    <row r="1125" spans="1:30" ht="15.75" customHeight="1" x14ac:dyDescent="0.2">
      <c r="A1125" s="27" t="s">
        <v>41</v>
      </c>
      <c r="B1125" s="27"/>
      <c r="C1125" s="2" t="s">
        <v>19</v>
      </c>
      <c r="D1125" s="6" t="s">
        <v>0</v>
      </c>
      <c r="E1125" s="7" t="s">
        <v>2</v>
      </c>
      <c r="F1125" s="8"/>
      <c r="G1125" s="8"/>
      <c r="H1125" s="8"/>
      <c r="I1125" s="8"/>
      <c r="J1125" s="8">
        <v>3</v>
      </c>
      <c r="K1125" s="8" t="s">
        <v>69</v>
      </c>
      <c r="L1125" s="8" t="s">
        <v>27</v>
      </c>
      <c r="M1125" s="9">
        <v>44286</v>
      </c>
      <c r="N1125" s="9">
        <v>44294</v>
      </c>
      <c r="O1125" s="20"/>
      <c r="P1125" s="20">
        <v>1722925.66</v>
      </c>
      <c r="Q1125" s="12"/>
      <c r="R1125" s="12"/>
      <c r="S1125" s="12"/>
      <c r="T1125" s="12"/>
      <c r="U1125" s="12"/>
      <c r="X1125" s="22" t="e">
        <f>IF(B1125="",VLOOKUP(A1125,#REF!,2,FALSE),B1125)</f>
        <v>#REF!</v>
      </c>
      <c r="Y1125" s="22">
        <f t="shared" si="90"/>
        <v>3</v>
      </c>
      <c r="Z1125" s="22">
        <f t="shared" si="91"/>
        <v>4</v>
      </c>
      <c r="AA1125" s="22">
        <f t="shared" si="92"/>
        <v>2021</v>
      </c>
      <c r="AB1125" s="22">
        <f t="shared" si="93"/>
        <v>2021</v>
      </c>
      <c r="AC1125" s="22">
        <f t="shared" si="94"/>
        <v>2021</v>
      </c>
      <c r="AD1125" s="25" t="e">
        <f>AND(ROUND(O1125,2)=O1125,ROUND(P1125,2)=P1125,OR(AND(O1125&lt;&gt;0,L1125="п"),AND(P1125&lt;&gt;0,L1125="ф")),ЕФОРМУЛА(X1125),ЕФОРМУЛА(Y1125),ЕФОРМУЛА(Z1125),ЕФОРМУЛА(AA1125),ЕФОРМУЛА(AB1125),ЕФОРМУЛА(AC1125),NOT(ЕФОРМУЛА(O1125)),NOT(ЕФОРМУЛА(P1125)),M1125&lt;&gt;0,N1125&lt;&gt;0,OR(YEAR(M1125=#REF!),YEAR(M1125=#REF!),YEAR(M1125=#REF!)),OR(YEAR(N1125=#REF!),YEAR(N1125=#REF!),YEAR(N1125=#REF!)),OR(AND(A1125="20. Выдача займов по договору № 1 (в кэш-пул ПАО «Газпром»)",H1125="КЭШ-ПУЛ"),AND(A1125&lt;&gt;"20. Выдача займов по договору № 1 (в кэш-пул ПАО «Газпром»)",H1125&lt;&gt;"КЭШ-ПУЛ")))</f>
        <v>#REF!</v>
      </c>
    </row>
    <row r="1126" spans="1:30" ht="15" customHeight="1" x14ac:dyDescent="0.2">
      <c r="A1126" s="8" t="s">
        <v>64</v>
      </c>
      <c r="B1126" s="8"/>
      <c r="C1126" s="2" t="s">
        <v>19</v>
      </c>
      <c r="D1126" s="6" t="s">
        <v>0</v>
      </c>
      <c r="E1126" s="7" t="s">
        <v>1</v>
      </c>
      <c r="F1126" s="8"/>
      <c r="G1126" s="8"/>
      <c r="H1126" s="8"/>
      <c r="I1126" s="8"/>
      <c r="J1126" s="8"/>
      <c r="K1126" s="8" t="s">
        <v>69</v>
      </c>
      <c r="L1126" s="8" t="s">
        <v>27</v>
      </c>
      <c r="M1126" s="9">
        <v>44286</v>
      </c>
      <c r="N1126" s="9">
        <v>44286</v>
      </c>
      <c r="O1126" s="20"/>
      <c r="P1126" s="20">
        <v>643174824.40999997</v>
      </c>
      <c r="Q1126" s="12"/>
      <c r="R1126" s="12"/>
      <c r="S1126" s="12"/>
      <c r="T1126" s="12"/>
      <c r="U1126" s="12"/>
      <c r="X1126" s="22" t="e">
        <f>IF(B1126="",VLOOKUP(A1126,#REF!,2,FALSE),B1126)</f>
        <v>#REF!</v>
      </c>
      <c r="Y1126" s="22">
        <f t="shared" si="90"/>
        <v>3</v>
      </c>
      <c r="Z1126" s="22">
        <f t="shared" si="91"/>
        <v>3</v>
      </c>
      <c r="AA1126" s="22">
        <f t="shared" si="92"/>
        <v>2021</v>
      </c>
      <c r="AB1126" s="22">
        <f t="shared" si="93"/>
        <v>2021</v>
      </c>
      <c r="AC1126" s="22">
        <f t="shared" si="94"/>
        <v>2021</v>
      </c>
      <c r="AD1126" s="25" t="e">
        <f>AND(ROUND(O1126,2)=O1126,ROUND(P1126,2)=P1126,OR(AND(O1126&lt;&gt;0,L1126="п"),AND(P1126&lt;&gt;0,L1126="ф")),ЕФОРМУЛА(X1126),ЕФОРМУЛА(Y1126),ЕФОРМУЛА(Z1126),ЕФОРМУЛА(AA1126),ЕФОРМУЛА(AB1126),ЕФОРМУЛА(AC1126),NOT(ЕФОРМУЛА(O1126)),NOT(ЕФОРМУЛА(P1126)),M1126&lt;&gt;0,N1126&lt;&gt;0,OR(YEAR(M1126=#REF!),YEAR(M1126=#REF!),YEAR(M1126=#REF!)),OR(YEAR(N1126=#REF!),YEAR(N1126=#REF!),YEAR(N1126=#REF!)),OR(AND(A1126="20. Выдача займов по договору № 1 (в кэш-пул ПАО «Газпром»)",H1126="КЭШ-ПУЛ"),AND(A1126&lt;&gt;"20. Выдача займов по договору № 1 (в кэш-пул ПАО «Газпром»)",H1126&lt;&gt;"КЭШ-ПУЛ")))</f>
        <v>#REF!</v>
      </c>
    </row>
    <row r="1127" spans="1:30" ht="15" customHeight="1" x14ac:dyDescent="0.2">
      <c r="A1127" s="8" t="s">
        <v>45</v>
      </c>
      <c r="B1127" s="8"/>
      <c r="C1127" s="2" t="s">
        <v>19</v>
      </c>
      <c r="D1127" s="6" t="s">
        <v>0</v>
      </c>
      <c r="E1127" s="7" t="s">
        <v>2</v>
      </c>
      <c r="F1127" s="8"/>
      <c r="G1127" s="8"/>
      <c r="H1127" s="8"/>
      <c r="I1127" s="8" t="s">
        <v>25</v>
      </c>
      <c r="J1127" s="8">
        <v>1</v>
      </c>
      <c r="K1127" s="8" t="s">
        <v>69</v>
      </c>
      <c r="L1127" s="8" t="s">
        <v>27</v>
      </c>
      <c r="M1127" s="9">
        <v>44288</v>
      </c>
      <c r="N1127" s="9">
        <v>44301</v>
      </c>
      <c r="O1127" s="20"/>
      <c r="P1127" s="20">
        <v>4137523.2000000002</v>
      </c>
      <c r="Q1127" s="12"/>
      <c r="R1127" s="12"/>
      <c r="S1127" s="12"/>
      <c r="T1127" s="12"/>
      <c r="U1127" s="12"/>
      <c r="X1127" s="22" t="e">
        <f>IF(B1127="",VLOOKUP(A1127,#REF!,2,FALSE),B1127)</f>
        <v>#REF!</v>
      </c>
      <c r="Y1127" s="22">
        <f t="shared" si="90"/>
        <v>4</v>
      </c>
      <c r="Z1127" s="22">
        <f t="shared" si="91"/>
        <v>4</v>
      </c>
      <c r="AA1127" s="22">
        <f t="shared" si="92"/>
        <v>2021</v>
      </c>
      <c r="AB1127" s="22">
        <f t="shared" si="93"/>
        <v>2021</v>
      </c>
      <c r="AC1127" s="22">
        <f t="shared" si="94"/>
        <v>2021</v>
      </c>
      <c r="AD1127" s="25" t="e">
        <f>AND(ROUND(O1127,2)=O1127,ROUND(P1127,2)=P1127,OR(AND(O1127&lt;&gt;0,L1127="п"),AND(P1127&lt;&gt;0,L1127="ф")),ЕФОРМУЛА(X1127),ЕФОРМУЛА(Y1127),ЕФОРМУЛА(Z1127),ЕФОРМУЛА(AA1127),ЕФОРМУЛА(AB1127),ЕФОРМУЛА(AC1127),NOT(ЕФОРМУЛА(O1127)),NOT(ЕФОРМУЛА(P1127)),M1127&lt;&gt;0,N1127&lt;&gt;0,OR(YEAR(M1127=#REF!),YEAR(M1127=#REF!),YEAR(M1127=#REF!)),OR(YEAR(N1127=#REF!),YEAR(N1127=#REF!),YEAR(N1127=#REF!)),OR(AND(A1127="20. Выдача займов по договору № 1 (в кэш-пул ПАО «Газпром»)",H1127="КЭШ-ПУЛ"),AND(A1127&lt;&gt;"20. Выдача займов по договору № 1 (в кэш-пул ПАО «Газпром»)",H1127&lt;&gt;"КЭШ-ПУЛ")))</f>
        <v>#REF!</v>
      </c>
    </row>
    <row r="1128" spans="1:30" ht="15" customHeight="1" x14ac:dyDescent="0.2">
      <c r="A1128" s="8" t="s">
        <v>44</v>
      </c>
      <c r="B1128" s="8"/>
      <c r="C1128" s="2" t="s">
        <v>19</v>
      </c>
      <c r="D1128" s="6" t="s">
        <v>0</v>
      </c>
      <c r="E1128" s="7" t="s">
        <v>2</v>
      </c>
      <c r="F1128" s="8"/>
      <c r="G1128" s="8"/>
      <c r="H1128" s="8"/>
      <c r="I1128" s="8"/>
      <c r="J1128" s="8">
        <v>1</v>
      </c>
      <c r="K1128" s="8" t="s">
        <v>69</v>
      </c>
      <c r="L1128" s="8" t="s">
        <v>27</v>
      </c>
      <c r="M1128" s="9">
        <v>44288</v>
      </c>
      <c r="N1128" s="9">
        <v>44301</v>
      </c>
      <c r="O1128" s="20"/>
      <c r="P1128" s="20">
        <v>649227.81999999995</v>
      </c>
      <c r="Q1128" s="12"/>
      <c r="R1128" s="12"/>
      <c r="S1128" s="12"/>
      <c r="T1128" s="12"/>
      <c r="U1128" s="12"/>
      <c r="X1128" s="22" t="e">
        <f>IF(B1128="",VLOOKUP(A1128,#REF!,2,FALSE),B1128)</f>
        <v>#REF!</v>
      </c>
      <c r="Y1128" s="22">
        <f t="shared" si="90"/>
        <v>4</v>
      </c>
      <c r="Z1128" s="22">
        <f t="shared" si="91"/>
        <v>4</v>
      </c>
      <c r="AA1128" s="22">
        <f t="shared" si="92"/>
        <v>2021</v>
      </c>
      <c r="AB1128" s="22">
        <f t="shared" si="93"/>
        <v>2021</v>
      </c>
      <c r="AC1128" s="22">
        <f t="shared" si="94"/>
        <v>2021</v>
      </c>
      <c r="AD1128" s="25" t="e">
        <f>AND(ROUND(O1128,2)=O1128,ROUND(P1128,2)=P1128,OR(AND(O1128&lt;&gt;0,L1128="п"),AND(P1128&lt;&gt;0,L1128="ф")),ЕФОРМУЛА(X1128),ЕФОРМУЛА(Y1128),ЕФОРМУЛА(Z1128),ЕФОРМУЛА(AA1128),ЕФОРМУЛА(AB1128),ЕФОРМУЛА(AC1128),NOT(ЕФОРМУЛА(O1128)),NOT(ЕФОРМУЛА(P1128)),M1128&lt;&gt;0,N1128&lt;&gt;0,OR(YEAR(M1128=#REF!),YEAR(M1128=#REF!),YEAR(M1128=#REF!)),OR(YEAR(N1128=#REF!),YEAR(N1128=#REF!),YEAR(N1128=#REF!)),OR(AND(A1128="20. Выдача займов по договору № 1 (в кэш-пул ПАО «Газпром»)",H1128="КЭШ-ПУЛ"),AND(A1128&lt;&gt;"20. Выдача займов по договору № 1 (в кэш-пул ПАО «Газпром»)",H1128&lt;&gt;"КЭШ-ПУЛ")))</f>
        <v>#REF!</v>
      </c>
    </row>
    <row r="1129" spans="1:30" ht="15" customHeight="1" x14ac:dyDescent="0.2">
      <c r="A1129" s="8" t="s">
        <v>64</v>
      </c>
      <c r="B1129" s="8"/>
      <c r="C1129" s="2" t="s">
        <v>19</v>
      </c>
      <c r="D1129" s="6" t="s">
        <v>0</v>
      </c>
      <c r="E1129" s="7" t="s">
        <v>1</v>
      </c>
      <c r="F1129" s="8"/>
      <c r="G1129" s="8"/>
      <c r="H1129" s="8"/>
      <c r="I1129" s="8"/>
      <c r="J1129" s="8"/>
      <c r="K1129" s="8"/>
      <c r="L1129" s="8" t="s">
        <v>26</v>
      </c>
      <c r="M1129" s="9">
        <v>44287</v>
      </c>
      <c r="N1129" s="9">
        <v>44287</v>
      </c>
      <c r="O1129" s="20">
        <v>1510710000</v>
      </c>
      <c r="P1129" s="20"/>
      <c r="Q1129" s="29"/>
      <c r="R1129" s="12"/>
      <c r="S1129" s="12"/>
      <c r="T1129" s="12"/>
      <c r="U1129" s="12"/>
      <c r="X1129" s="22" t="e">
        <f>IF(B1129="",VLOOKUP(A1129,#REF!,2,FALSE),B1129)</f>
        <v>#REF!</v>
      </c>
      <c r="Y1129" s="22">
        <f t="shared" si="90"/>
        <v>4</v>
      </c>
      <c r="Z1129" s="22">
        <f t="shared" si="91"/>
        <v>4</v>
      </c>
      <c r="AA1129" s="22">
        <f t="shared" si="92"/>
        <v>2021</v>
      </c>
      <c r="AB1129" s="22">
        <f t="shared" si="93"/>
        <v>2021</v>
      </c>
      <c r="AC1129" s="22">
        <f t="shared" si="94"/>
        <v>2021</v>
      </c>
      <c r="AD1129" s="25" t="e">
        <f>AND(ROUND(O1129,2)=O1129,ROUND(P1129,2)=P1129,OR(AND(O1129&lt;&gt;0,L1129="п"),AND(P1129&lt;&gt;0,L1129="ф")),ЕФОРМУЛА(X1129),ЕФОРМУЛА(Y1129),ЕФОРМУЛА(Z1129),ЕФОРМУЛА(AA1129),ЕФОРМУЛА(AB1129),ЕФОРМУЛА(AC1129),NOT(ЕФОРМУЛА(O1129)),NOT(ЕФОРМУЛА(P1129)),M1129&lt;&gt;0,N1129&lt;&gt;0,OR(YEAR(M1129=#REF!),YEAR(M1129=#REF!),YEAR(M1129=#REF!)),OR(YEAR(N1129=#REF!),YEAR(N1129=#REF!),YEAR(N1129=#REF!)),OR(AND(A1129="20. Выдача займов по договору № 1 (в кэш-пул ПАО «Газпром»)",H1129="КЭШ-ПУЛ"),AND(A1129&lt;&gt;"20. Выдача займов по договору № 1 (в кэш-пул ПАО «Газпром»)",H1129&lt;&gt;"КЭШ-ПУЛ")))</f>
        <v>#REF!</v>
      </c>
    </row>
    <row r="1130" spans="1:30" ht="15" customHeight="1" x14ac:dyDescent="0.2">
      <c r="A1130" s="8" t="s">
        <v>64</v>
      </c>
      <c r="B1130" s="8"/>
      <c r="C1130" s="2" t="s">
        <v>19</v>
      </c>
      <c r="D1130" s="6" t="s">
        <v>0</v>
      </c>
      <c r="E1130" s="7" t="s">
        <v>1</v>
      </c>
      <c r="F1130" s="8"/>
      <c r="G1130" s="8"/>
      <c r="H1130" s="8"/>
      <c r="I1130" s="8"/>
      <c r="J1130" s="8"/>
      <c r="K1130" s="8"/>
      <c r="L1130" s="8" t="s">
        <v>26</v>
      </c>
      <c r="M1130" s="9">
        <v>44317</v>
      </c>
      <c r="N1130" s="9">
        <v>44317</v>
      </c>
      <c r="O1130" s="20">
        <v>2144030000</v>
      </c>
      <c r="P1130" s="20"/>
      <c r="Q1130" s="29"/>
      <c r="R1130" s="12"/>
      <c r="S1130" s="12"/>
      <c r="T1130" s="12"/>
      <c r="U1130" s="12"/>
      <c r="X1130" s="22" t="e">
        <f>IF(B1130="",VLOOKUP(A1130,#REF!,2,FALSE),B1130)</f>
        <v>#REF!</v>
      </c>
      <c r="Y1130" s="22">
        <f t="shared" si="90"/>
        <v>5</v>
      </c>
      <c r="Z1130" s="22">
        <f t="shared" si="91"/>
        <v>5</v>
      </c>
      <c r="AA1130" s="22">
        <f t="shared" si="92"/>
        <v>2021</v>
      </c>
      <c r="AB1130" s="22">
        <f t="shared" si="93"/>
        <v>2021</v>
      </c>
      <c r="AC1130" s="22">
        <f t="shared" si="94"/>
        <v>2021</v>
      </c>
      <c r="AD1130" s="25" t="e">
        <f>AND(ROUND(O1130,2)=O1130,ROUND(P1130,2)=P1130,OR(AND(O1130&lt;&gt;0,L1130="п"),AND(P1130&lt;&gt;0,L1130="ф")),ЕФОРМУЛА(X1130),ЕФОРМУЛА(Y1130),ЕФОРМУЛА(Z1130),ЕФОРМУЛА(AA1130),ЕФОРМУЛА(AB1130),ЕФОРМУЛА(AC1130),NOT(ЕФОРМУЛА(O1130)),NOT(ЕФОРМУЛА(P1130)),M1130&lt;&gt;0,N1130&lt;&gt;0,OR(YEAR(M1130=#REF!),YEAR(M1130=#REF!),YEAR(M1130=#REF!)),OR(YEAR(N1130=#REF!),YEAR(N1130=#REF!),YEAR(N1130=#REF!)),OR(AND(A1130="20. Выдача займов по договору № 1 (в кэш-пул ПАО «Газпром»)",H1130="КЭШ-ПУЛ"),AND(A1130&lt;&gt;"20. Выдача займов по договору № 1 (в кэш-пул ПАО «Газпром»)",H1130&lt;&gt;"КЭШ-ПУЛ")))</f>
        <v>#REF!</v>
      </c>
    </row>
    <row r="1131" spans="1:30" ht="15" customHeight="1" x14ac:dyDescent="0.2">
      <c r="A1131" s="8" t="s">
        <v>64</v>
      </c>
      <c r="B1131" s="8"/>
      <c r="C1131" s="2" t="s">
        <v>19</v>
      </c>
      <c r="D1131" s="6" t="s">
        <v>0</v>
      </c>
      <c r="E1131" s="7" t="s">
        <v>1</v>
      </c>
      <c r="F1131" s="8"/>
      <c r="G1131" s="8"/>
      <c r="H1131" s="8"/>
      <c r="I1131" s="8"/>
      <c r="J1131" s="8"/>
      <c r="K1131" s="8"/>
      <c r="L1131" s="8" t="s">
        <v>26</v>
      </c>
      <c r="M1131" s="9">
        <v>44348</v>
      </c>
      <c r="N1131" s="9">
        <v>44348</v>
      </c>
      <c r="O1131" s="20">
        <v>1966880000</v>
      </c>
      <c r="P1131" s="20"/>
      <c r="Q1131" s="29"/>
      <c r="R1131" s="12"/>
      <c r="S1131" s="12"/>
      <c r="T1131" s="12"/>
      <c r="U1131" s="12"/>
      <c r="X1131" s="22" t="e">
        <f>IF(B1131="",VLOOKUP(A1131,#REF!,2,FALSE),B1131)</f>
        <v>#REF!</v>
      </c>
      <c r="Y1131" s="22">
        <f t="shared" si="90"/>
        <v>6</v>
      </c>
      <c r="Z1131" s="22">
        <f t="shared" si="91"/>
        <v>6</v>
      </c>
      <c r="AA1131" s="22">
        <f t="shared" si="92"/>
        <v>2021</v>
      </c>
      <c r="AB1131" s="22">
        <f t="shared" si="93"/>
        <v>2021</v>
      </c>
      <c r="AC1131" s="22">
        <f t="shared" si="94"/>
        <v>2021</v>
      </c>
      <c r="AD1131" s="25" t="e">
        <f>AND(ROUND(O1131,2)=O1131,ROUND(P1131,2)=P1131,OR(AND(O1131&lt;&gt;0,L1131="п"),AND(P1131&lt;&gt;0,L1131="ф")),ЕФОРМУЛА(X1131),ЕФОРМУЛА(Y1131),ЕФОРМУЛА(Z1131),ЕФОРМУЛА(AA1131),ЕФОРМУЛА(AB1131),ЕФОРМУЛА(AC1131),NOT(ЕФОРМУЛА(O1131)),NOT(ЕФОРМУЛА(P1131)),M1131&lt;&gt;0,N1131&lt;&gt;0,OR(YEAR(M1131=#REF!),YEAR(M1131=#REF!),YEAR(M1131=#REF!)),OR(YEAR(N1131=#REF!),YEAR(N1131=#REF!),YEAR(N1131=#REF!)),OR(AND(A1131="20. Выдача займов по договору № 1 (в кэш-пул ПАО «Газпром»)",H1131="КЭШ-ПУЛ"),AND(A1131&lt;&gt;"20. Выдача займов по договору № 1 (в кэш-пул ПАО «Газпром»)",H1131&lt;&gt;"КЭШ-ПУЛ")))</f>
        <v>#REF!</v>
      </c>
    </row>
    <row r="1132" spans="1:30" ht="15" customHeight="1" x14ac:dyDescent="0.2">
      <c r="A1132" s="8" t="s">
        <v>64</v>
      </c>
      <c r="B1132" s="8"/>
      <c r="C1132" s="2" t="s">
        <v>19</v>
      </c>
      <c r="D1132" s="6" t="s">
        <v>3</v>
      </c>
      <c r="E1132" s="7" t="s">
        <v>1</v>
      </c>
      <c r="F1132" s="8"/>
      <c r="G1132" s="8"/>
      <c r="H1132" s="8"/>
      <c r="I1132" s="8"/>
      <c r="J1132" s="8"/>
      <c r="K1132" s="8"/>
      <c r="L1132" s="8" t="s">
        <v>26</v>
      </c>
      <c r="M1132" s="9">
        <v>44287</v>
      </c>
      <c r="N1132" s="9">
        <v>44287</v>
      </c>
      <c r="O1132" s="20">
        <v>2310000</v>
      </c>
      <c r="P1132" s="20"/>
      <c r="Q1132" s="29"/>
      <c r="R1132" s="12"/>
      <c r="S1132" s="12"/>
      <c r="T1132" s="12"/>
      <c r="U1132" s="12"/>
      <c r="X1132" s="22" t="e">
        <f>IF(B1132="",VLOOKUP(A1132,#REF!,2,FALSE),B1132)</f>
        <v>#REF!</v>
      </c>
      <c r="Y1132" s="22">
        <f t="shared" si="90"/>
        <v>4</v>
      </c>
      <c r="Z1132" s="22">
        <f t="shared" si="91"/>
        <v>4</v>
      </c>
      <c r="AA1132" s="22">
        <f t="shared" si="92"/>
        <v>2021</v>
      </c>
      <c r="AB1132" s="22">
        <f t="shared" si="93"/>
        <v>2021</v>
      </c>
      <c r="AC1132" s="22">
        <f t="shared" si="94"/>
        <v>2021</v>
      </c>
      <c r="AD1132" s="25" t="e">
        <f>AND(ROUND(O1132,2)=O1132,ROUND(P1132,2)=P1132,OR(AND(O1132&lt;&gt;0,L1132="п"),AND(P1132&lt;&gt;0,L1132="ф")),ЕФОРМУЛА(X1132),ЕФОРМУЛА(Y1132),ЕФОРМУЛА(Z1132),ЕФОРМУЛА(AA1132),ЕФОРМУЛА(AB1132),ЕФОРМУЛА(AC1132),NOT(ЕФОРМУЛА(O1132)),NOT(ЕФОРМУЛА(P1132)),M1132&lt;&gt;0,N1132&lt;&gt;0,OR(YEAR(M1132=#REF!),YEAR(M1132=#REF!),YEAR(M1132=#REF!)),OR(YEAR(N1132=#REF!),YEAR(N1132=#REF!),YEAR(N1132=#REF!)),OR(AND(A1132="20. Выдача займов по договору № 1 (в кэш-пул ПАО «Газпром»)",H1132="КЭШ-ПУЛ"),AND(A1132&lt;&gt;"20. Выдача займов по договору № 1 (в кэш-пул ПАО «Газпром»)",H1132&lt;&gt;"КЭШ-ПУЛ")))</f>
        <v>#REF!</v>
      </c>
    </row>
    <row r="1133" spans="1:30" ht="15" customHeight="1" x14ac:dyDescent="0.2">
      <c r="A1133" s="8" t="s">
        <v>100</v>
      </c>
      <c r="B1133" s="8"/>
      <c r="C1133" s="2" t="s">
        <v>19</v>
      </c>
      <c r="D1133" s="6" t="s">
        <v>3</v>
      </c>
      <c r="E1133" s="7" t="s">
        <v>1</v>
      </c>
      <c r="F1133" s="8"/>
      <c r="G1133" s="8"/>
      <c r="H1133" s="8"/>
      <c r="I1133" s="8"/>
      <c r="J1133" s="8"/>
      <c r="K1133" s="8"/>
      <c r="L1133" s="8" t="s">
        <v>26</v>
      </c>
      <c r="M1133" s="9">
        <v>44287</v>
      </c>
      <c r="N1133" s="9">
        <v>44287</v>
      </c>
      <c r="O1133" s="20">
        <v>19120000</v>
      </c>
      <c r="P1133" s="20"/>
      <c r="Q1133" s="29"/>
      <c r="R1133" s="12"/>
      <c r="S1133" s="12"/>
      <c r="T1133" s="12"/>
      <c r="U1133" s="12"/>
      <c r="X1133" s="22" t="e">
        <f>IF(B1133="",VLOOKUP(A1133,#REF!,2,FALSE),B1133)</f>
        <v>#REF!</v>
      </c>
      <c r="Y1133" s="22">
        <f t="shared" si="90"/>
        <v>4</v>
      </c>
      <c r="Z1133" s="22">
        <f t="shared" si="91"/>
        <v>4</v>
      </c>
      <c r="AA1133" s="22">
        <f t="shared" si="92"/>
        <v>2021</v>
      </c>
      <c r="AB1133" s="22">
        <f t="shared" si="93"/>
        <v>2021</v>
      </c>
      <c r="AC1133" s="22">
        <f t="shared" si="94"/>
        <v>2021</v>
      </c>
      <c r="AD1133" s="25" t="e">
        <f>AND(ROUND(O1133,2)=O1133,ROUND(P1133,2)=P1133,OR(AND(O1133&lt;&gt;0,L1133="п"),AND(P1133&lt;&gt;0,L1133="ф")),ЕФОРМУЛА(X1133),ЕФОРМУЛА(Y1133),ЕФОРМУЛА(Z1133),ЕФОРМУЛА(AA1133),ЕФОРМУЛА(AB1133),ЕФОРМУЛА(AC1133),NOT(ЕФОРМУЛА(O1133)),NOT(ЕФОРМУЛА(P1133)),M1133&lt;&gt;0,N1133&lt;&gt;0,OR(YEAR(M1133=#REF!),YEAR(M1133=#REF!),YEAR(M1133=#REF!)),OR(YEAR(N1133=#REF!),YEAR(N1133=#REF!),YEAR(N1133=#REF!)),OR(AND(A1133="20. Выдача займов по договору № 1 (в кэш-пул ПАО «Газпром»)",H1133="КЭШ-ПУЛ"),AND(A1133&lt;&gt;"20. Выдача займов по договору № 1 (в кэш-пул ПАО «Газпром»)",H1133&lt;&gt;"КЭШ-ПУЛ")))</f>
        <v>#REF!</v>
      </c>
    </row>
    <row r="1134" spans="1:30" ht="15" customHeight="1" x14ac:dyDescent="0.2">
      <c r="A1134" s="8" t="s">
        <v>64</v>
      </c>
      <c r="B1134" s="8"/>
      <c r="C1134" s="2" t="s">
        <v>19</v>
      </c>
      <c r="D1134" s="6" t="s">
        <v>3</v>
      </c>
      <c r="E1134" s="7" t="s">
        <v>1</v>
      </c>
      <c r="F1134" s="8"/>
      <c r="G1134" s="8"/>
      <c r="H1134" s="8"/>
      <c r="I1134" s="8"/>
      <c r="J1134" s="8"/>
      <c r="K1134" s="8"/>
      <c r="L1134" s="8" t="s">
        <v>26</v>
      </c>
      <c r="M1134" s="9">
        <v>44317</v>
      </c>
      <c r="N1134" s="9">
        <v>44317</v>
      </c>
      <c r="O1134" s="20">
        <v>360000</v>
      </c>
      <c r="P1134" s="20"/>
      <c r="Q1134" s="29"/>
      <c r="R1134" s="12"/>
      <c r="S1134" s="12"/>
      <c r="T1134" s="12"/>
      <c r="U1134" s="12"/>
      <c r="X1134" s="22" t="e">
        <f>IF(B1134="",VLOOKUP(A1134,#REF!,2,FALSE),B1134)</f>
        <v>#REF!</v>
      </c>
      <c r="Y1134" s="22">
        <f t="shared" si="90"/>
        <v>5</v>
      </c>
      <c r="Z1134" s="22">
        <f t="shared" si="91"/>
        <v>5</v>
      </c>
      <c r="AA1134" s="22">
        <f t="shared" si="92"/>
        <v>2021</v>
      </c>
      <c r="AB1134" s="22">
        <f t="shared" si="93"/>
        <v>2021</v>
      </c>
      <c r="AC1134" s="22">
        <f t="shared" si="94"/>
        <v>2021</v>
      </c>
      <c r="AD1134" s="25" t="e">
        <f>AND(ROUND(O1134,2)=O1134,ROUND(P1134,2)=P1134,OR(AND(O1134&lt;&gt;0,L1134="п"),AND(P1134&lt;&gt;0,L1134="ф")),ЕФОРМУЛА(X1134),ЕФОРМУЛА(Y1134),ЕФОРМУЛА(Z1134),ЕФОРМУЛА(AA1134),ЕФОРМУЛА(AB1134),ЕФОРМУЛА(AC1134),NOT(ЕФОРМУЛА(O1134)),NOT(ЕФОРМУЛА(P1134)),M1134&lt;&gt;0,N1134&lt;&gt;0,OR(YEAR(M1134=#REF!),YEAR(M1134=#REF!),YEAR(M1134=#REF!)),OR(YEAR(N1134=#REF!),YEAR(N1134=#REF!),YEAR(N1134=#REF!)),OR(AND(A1134="20. Выдача займов по договору № 1 (в кэш-пул ПАО «Газпром»)",H1134="КЭШ-ПУЛ"),AND(A1134&lt;&gt;"20. Выдача займов по договору № 1 (в кэш-пул ПАО «Газпром»)",H1134&lt;&gt;"КЭШ-ПУЛ")))</f>
        <v>#REF!</v>
      </c>
    </row>
    <row r="1135" spans="1:30" ht="15" customHeight="1" x14ac:dyDescent="0.2">
      <c r="A1135" s="8" t="s">
        <v>100</v>
      </c>
      <c r="B1135" s="8"/>
      <c r="C1135" s="2" t="s">
        <v>19</v>
      </c>
      <c r="D1135" s="6" t="s">
        <v>3</v>
      </c>
      <c r="E1135" s="7" t="s">
        <v>1</v>
      </c>
      <c r="F1135" s="8"/>
      <c r="G1135" s="8"/>
      <c r="H1135" s="8"/>
      <c r="I1135" s="8"/>
      <c r="J1135" s="8"/>
      <c r="K1135" s="8"/>
      <c r="L1135" s="8" t="s">
        <v>26</v>
      </c>
      <c r="M1135" s="9">
        <v>44317</v>
      </c>
      <c r="N1135" s="9">
        <v>44317</v>
      </c>
      <c r="O1135" s="20">
        <v>20680000</v>
      </c>
      <c r="P1135" s="20"/>
      <c r="Q1135" s="29"/>
      <c r="R1135" s="12"/>
      <c r="S1135" s="12"/>
      <c r="T1135" s="12"/>
      <c r="U1135" s="12"/>
      <c r="X1135" s="22" t="e">
        <f>IF(B1135="",VLOOKUP(A1135,#REF!,2,FALSE),B1135)</f>
        <v>#REF!</v>
      </c>
      <c r="Y1135" s="22">
        <f t="shared" si="90"/>
        <v>5</v>
      </c>
      <c r="Z1135" s="22">
        <f t="shared" si="91"/>
        <v>5</v>
      </c>
      <c r="AA1135" s="22">
        <f t="shared" si="92"/>
        <v>2021</v>
      </c>
      <c r="AB1135" s="22">
        <f t="shared" si="93"/>
        <v>2021</v>
      </c>
      <c r="AC1135" s="22">
        <f t="shared" si="94"/>
        <v>2021</v>
      </c>
      <c r="AD1135" s="25" t="e">
        <f>AND(ROUND(O1135,2)=O1135,ROUND(P1135,2)=P1135,OR(AND(O1135&lt;&gt;0,L1135="п"),AND(P1135&lt;&gt;0,L1135="ф")),ЕФОРМУЛА(X1135),ЕФОРМУЛА(Y1135),ЕФОРМУЛА(Z1135),ЕФОРМУЛА(AA1135),ЕФОРМУЛА(AB1135),ЕФОРМУЛА(AC1135),NOT(ЕФОРМУЛА(O1135)),NOT(ЕФОРМУЛА(P1135)),M1135&lt;&gt;0,N1135&lt;&gt;0,OR(YEAR(M1135=#REF!),YEAR(M1135=#REF!),YEAR(M1135=#REF!)),OR(YEAR(N1135=#REF!),YEAR(N1135=#REF!),YEAR(N1135=#REF!)),OR(AND(A1135="20. Выдача займов по договору № 1 (в кэш-пул ПАО «Газпром»)",H1135="КЭШ-ПУЛ"),AND(A1135&lt;&gt;"20. Выдача займов по договору № 1 (в кэш-пул ПАО «Газпром»)",H1135&lt;&gt;"КЭШ-ПУЛ")))</f>
        <v>#REF!</v>
      </c>
    </row>
    <row r="1136" spans="1:30" ht="15" customHeight="1" x14ac:dyDescent="0.2">
      <c r="A1136" s="8" t="s">
        <v>64</v>
      </c>
      <c r="B1136" s="8"/>
      <c r="C1136" s="2" t="s">
        <v>19</v>
      </c>
      <c r="D1136" s="6" t="s">
        <v>3</v>
      </c>
      <c r="E1136" s="7" t="s">
        <v>1</v>
      </c>
      <c r="F1136" s="8"/>
      <c r="G1136" s="8"/>
      <c r="H1136" s="8"/>
      <c r="I1136" s="8"/>
      <c r="J1136" s="8"/>
      <c r="K1136" s="8"/>
      <c r="L1136" s="8" t="s">
        <v>26</v>
      </c>
      <c r="M1136" s="9">
        <v>44348</v>
      </c>
      <c r="N1136" s="9">
        <v>44348</v>
      </c>
      <c r="O1136" s="20">
        <v>360000</v>
      </c>
      <c r="P1136" s="20"/>
      <c r="Q1136" s="29"/>
      <c r="R1136" s="12"/>
      <c r="S1136" s="12"/>
      <c r="T1136" s="12"/>
      <c r="U1136" s="12"/>
      <c r="X1136" s="22" t="e">
        <f>IF(B1136="",VLOOKUP(A1136,#REF!,2,FALSE),B1136)</f>
        <v>#REF!</v>
      </c>
      <c r="Y1136" s="22">
        <f t="shared" si="90"/>
        <v>6</v>
      </c>
      <c r="Z1136" s="22">
        <f t="shared" si="91"/>
        <v>6</v>
      </c>
      <c r="AA1136" s="22">
        <f t="shared" si="92"/>
        <v>2021</v>
      </c>
      <c r="AB1136" s="22">
        <f t="shared" si="93"/>
        <v>2021</v>
      </c>
      <c r="AC1136" s="22">
        <f t="shared" si="94"/>
        <v>2021</v>
      </c>
      <c r="AD1136" s="25" t="e">
        <f>AND(ROUND(O1136,2)=O1136,ROUND(P1136,2)=P1136,OR(AND(O1136&lt;&gt;0,L1136="п"),AND(P1136&lt;&gt;0,L1136="ф")),ЕФОРМУЛА(X1136),ЕФОРМУЛА(Y1136),ЕФОРМУЛА(Z1136),ЕФОРМУЛА(AA1136),ЕФОРМУЛА(AB1136),ЕФОРМУЛА(AC1136),NOT(ЕФОРМУЛА(O1136)),NOT(ЕФОРМУЛА(P1136)),M1136&lt;&gt;0,N1136&lt;&gt;0,OR(YEAR(M1136=#REF!),YEAR(M1136=#REF!),YEAR(M1136=#REF!)),OR(YEAR(N1136=#REF!),YEAR(N1136=#REF!),YEAR(N1136=#REF!)),OR(AND(A1136="20. Выдача займов по договору № 1 (в кэш-пул ПАО «Газпром»)",H1136="КЭШ-ПУЛ"),AND(A1136&lt;&gt;"20. Выдача займов по договору № 1 (в кэш-пул ПАО «Газпром»)",H1136&lt;&gt;"КЭШ-ПУЛ")))</f>
        <v>#REF!</v>
      </c>
    </row>
    <row r="1137" spans="1:30" ht="15" customHeight="1" x14ac:dyDescent="0.2">
      <c r="A1137" s="8" t="s">
        <v>100</v>
      </c>
      <c r="B1137" s="8"/>
      <c r="C1137" s="2" t="s">
        <v>19</v>
      </c>
      <c r="D1137" s="6" t="s">
        <v>3</v>
      </c>
      <c r="E1137" s="7" t="s">
        <v>1</v>
      </c>
      <c r="F1137" s="8"/>
      <c r="G1137" s="8"/>
      <c r="H1137" s="8"/>
      <c r="I1137" s="8"/>
      <c r="J1137" s="8"/>
      <c r="K1137" s="8"/>
      <c r="L1137" s="8" t="s">
        <v>26</v>
      </c>
      <c r="M1137" s="9">
        <v>44348</v>
      </c>
      <c r="N1137" s="9">
        <v>44348</v>
      </c>
      <c r="O1137" s="20">
        <v>20670000</v>
      </c>
      <c r="P1137" s="20"/>
      <c r="Q1137" s="29"/>
      <c r="R1137" s="12"/>
      <c r="S1137" s="12"/>
      <c r="T1137" s="12"/>
      <c r="U1137" s="12"/>
      <c r="X1137" s="22" t="e">
        <f>IF(B1137="",VLOOKUP(A1137,#REF!,2,FALSE),B1137)</f>
        <v>#REF!</v>
      </c>
      <c r="Y1137" s="22">
        <f t="shared" si="90"/>
        <v>6</v>
      </c>
      <c r="Z1137" s="22">
        <f t="shared" si="91"/>
        <v>6</v>
      </c>
      <c r="AA1137" s="22">
        <f t="shared" si="92"/>
        <v>2021</v>
      </c>
      <c r="AB1137" s="22">
        <f t="shared" si="93"/>
        <v>2021</v>
      </c>
      <c r="AC1137" s="22">
        <f t="shared" si="94"/>
        <v>2021</v>
      </c>
      <c r="AD1137" s="25" t="e">
        <f>AND(ROUND(O1137,2)=O1137,ROUND(P1137,2)=P1137,OR(AND(O1137&lt;&gt;0,L1137="п"),AND(P1137&lt;&gt;0,L1137="ф")),ЕФОРМУЛА(X1137),ЕФОРМУЛА(Y1137),ЕФОРМУЛА(Z1137),ЕФОРМУЛА(AA1137),ЕФОРМУЛА(AB1137),ЕФОРМУЛА(AC1137),NOT(ЕФОРМУЛА(O1137)),NOT(ЕФОРМУЛА(P1137)),M1137&lt;&gt;0,N1137&lt;&gt;0,OR(YEAR(M1137=#REF!),YEAR(M1137=#REF!),YEAR(M1137=#REF!)),OR(YEAR(N1137=#REF!),YEAR(N1137=#REF!),YEAR(N1137=#REF!)),OR(AND(A1137="20. Выдача займов по договору № 1 (в кэш-пул ПАО «Газпром»)",H1137="КЭШ-ПУЛ"),AND(A1137&lt;&gt;"20. Выдача займов по договору № 1 (в кэш-пул ПАО «Газпром»)",H1137&lt;&gt;"КЭШ-ПУЛ")))</f>
        <v>#REF!</v>
      </c>
    </row>
    <row r="1138" spans="1:30" ht="15" customHeight="1" x14ac:dyDescent="0.2">
      <c r="A1138" s="8" t="s">
        <v>64</v>
      </c>
      <c r="B1138" s="8"/>
      <c r="C1138" s="2" t="s">
        <v>19</v>
      </c>
      <c r="D1138" s="6" t="s">
        <v>3</v>
      </c>
      <c r="E1138" s="7" t="s">
        <v>1</v>
      </c>
      <c r="F1138" s="8"/>
      <c r="G1138" s="8"/>
      <c r="H1138" s="8"/>
      <c r="I1138" s="8"/>
      <c r="J1138" s="8"/>
      <c r="K1138" s="8"/>
      <c r="L1138" s="8" t="s">
        <v>26</v>
      </c>
      <c r="M1138" s="9">
        <v>44197</v>
      </c>
      <c r="N1138" s="9">
        <v>44197</v>
      </c>
      <c r="O1138" s="20">
        <v>1970000</v>
      </c>
      <c r="P1138" s="20"/>
      <c r="Q1138" s="29"/>
      <c r="R1138" s="12"/>
      <c r="S1138" s="12"/>
      <c r="T1138" s="12"/>
      <c r="U1138" s="12"/>
      <c r="X1138" s="22" t="e">
        <f>IF(B1138="",VLOOKUP(A1138,#REF!,2,FALSE),B1138)</f>
        <v>#REF!</v>
      </c>
      <c r="Y1138" s="22">
        <f t="shared" si="90"/>
        <v>1</v>
      </c>
      <c r="Z1138" s="22">
        <f t="shared" si="91"/>
        <v>1</v>
      </c>
      <c r="AA1138" s="22">
        <f t="shared" si="92"/>
        <v>2021</v>
      </c>
      <c r="AB1138" s="22">
        <f t="shared" si="93"/>
        <v>2021</v>
      </c>
      <c r="AC1138" s="22">
        <f t="shared" si="94"/>
        <v>2021</v>
      </c>
      <c r="AD1138" s="25" t="e">
        <f>AND(ROUND(O1138,2)=O1138,ROUND(P1138,2)=P1138,OR(AND(O1138&lt;&gt;0,L1138="п"),AND(P1138&lt;&gt;0,L1138="ф")),ЕФОРМУЛА(X1138),ЕФОРМУЛА(Y1138),ЕФОРМУЛА(Z1138),ЕФОРМУЛА(AA1138),ЕФОРМУЛА(AB1138),ЕФОРМУЛА(AC1138),NOT(ЕФОРМУЛА(O1138)),NOT(ЕФОРМУЛА(P1138)),M1138&lt;&gt;0,N1138&lt;&gt;0,OR(YEAR(M1138=#REF!),YEAR(M1138=#REF!),YEAR(M1138=#REF!)),OR(YEAR(N1138=#REF!),YEAR(N1138=#REF!),YEAR(N1138=#REF!)),OR(AND(A1138="20. Выдача займов по договору № 1 (в кэш-пул ПАО «Газпром»)",H1138="КЭШ-ПУЛ"),AND(A1138&lt;&gt;"20. Выдача займов по договору № 1 (в кэш-пул ПАО «Газпром»)",H1138&lt;&gt;"КЭШ-ПУЛ")))</f>
        <v>#REF!</v>
      </c>
    </row>
    <row r="1139" spans="1:30" ht="15" customHeight="1" x14ac:dyDescent="0.2">
      <c r="A1139" s="8" t="s">
        <v>100</v>
      </c>
      <c r="B1139" s="8"/>
      <c r="C1139" s="2" t="s">
        <v>19</v>
      </c>
      <c r="D1139" s="6" t="s">
        <v>3</v>
      </c>
      <c r="E1139" s="7" t="s">
        <v>1</v>
      </c>
      <c r="F1139" s="8"/>
      <c r="G1139" s="8"/>
      <c r="H1139" s="8"/>
      <c r="I1139" s="8"/>
      <c r="J1139" s="8"/>
      <c r="K1139" s="8"/>
      <c r="L1139" s="8" t="s">
        <v>26</v>
      </c>
      <c r="M1139" s="9">
        <v>44197</v>
      </c>
      <c r="N1139" s="9">
        <v>44197</v>
      </c>
      <c r="O1139" s="20">
        <v>20120000</v>
      </c>
      <c r="P1139" s="20"/>
      <c r="Q1139" s="29"/>
      <c r="R1139" s="12"/>
      <c r="S1139" s="12"/>
      <c r="T1139" s="12"/>
      <c r="U1139" s="12"/>
      <c r="X1139" s="22" t="e">
        <f>IF(B1139="",VLOOKUP(A1139,#REF!,2,FALSE),B1139)</f>
        <v>#REF!</v>
      </c>
      <c r="Y1139" s="22">
        <f t="shared" si="90"/>
        <v>1</v>
      </c>
      <c r="Z1139" s="22">
        <f t="shared" si="91"/>
        <v>1</v>
      </c>
      <c r="AA1139" s="22">
        <f t="shared" si="92"/>
        <v>2021</v>
      </c>
      <c r="AB1139" s="22">
        <f t="shared" si="93"/>
        <v>2021</v>
      </c>
      <c r="AC1139" s="22">
        <f t="shared" si="94"/>
        <v>2021</v>
      </c>
      <c r="AD1139" s="25" t="e">
        <f>AND(ROUND(O1139,2)=O1139,ROUND(P1139,2)=P1139,OR(AND(O1139&lt;&gt;0,L1139="п"),AND(P1139&lt;&gt;0,L1139="ф")),ЕФОРМУЛА(X1139),ЕФОРМУЛА(Y1139),ЕФОРМУЛА(Z1139),ЕФОРМУЛА(AA1139),ЕФОРМУЛА(AB1139),ЕФОРМУЛА(AC1139),NOT(ЕФОРМУЛА(O1139)),NOT(ЕФОРМУЛА(P1139)),M1139&lt;&gt;0,N1139&lt;&gt;0,OR(YEAR(M1139=#REF!),YEAR(M1139=#REF!),YEAR(M1139=#REF!)),OR(YEAR(N1139=#REF!),YEAR(N1139=#REF!),YEAR(N1139=#REF!)),OR(AND(A1139="20. Выдача займов по договору № 1 (в кэш-пул ПАО «Газпром»)",H1139="КЭШ-ПУЛ"),AND(A1139&lt;&gt;"20. Выдача займов по договору № 1 (в кэш-пул ПАО «Газпром»)",H1139&lt;&gt;"КЭШ-ПУЛ")))</f>
        <v>#REF!</v>
      </c>
    </row>
    <row r="1140" spans="1:30" ht="15" customHeight="1" x14ac:dyDescent="0.2">
      <c r="A1140" s="8" t="s">
        <v>64</v>
      </c>
      <c r="B1140" s="8"/>
      <c r="C1140" s="2" t="s">
        <v>19</v>
      </c>
      <c r="D1140" s="6" t="s">
        <v>3</v>
      </c>
      <c r="E1140" s="7" t="s">
        <v>1</v>
      </c>
      <c r="F1140" s="8"/>
      <c r="G1140" s="8"/>
      <c r="H1140" s="8"/>
      <c r="I1140" s="8"/>
      <c r="J1140" s="8"/>
      <c r="K1140" s="8"/>
      <c r="L1140" s="8" t="s">
        <v>26</v>
      </c>
      <c r="M1140" s="9">
        <v>44228</v>
      </c>
      <c r="N1140" s="9">
        <v>44228</v>
      </c>
      <c r="O1140" s="20">
        <v>2330000</v>
      </c>
      <c r="P1140" s="20"/>
      <c r="Q1140" s="29"/>
      <c r="R1140" s="12"/>
      <c r="S1140" s="12"/>
      <c r="T1140" s="12"/>
      <c r="U1140" s="12"/>
      <c r="X1140" s="22" t="e">
        <f>IF(B1140="",VLOOKUP(A1140,#REF!,2,FALSE),B1140)</f>
        <v>#REF!</v>
      </c>
      <c r="Y1140" s="22">
        <f t="shared" si="90"/>
        <v>2</v>
      </c>
      <c r="Z1140" s="22">
        <f t="shared" si="91"/>
        <v>2</v>
      </c>
      <c r="AA1140" s="22">
        <f t="shared" si="92"/>
        <v>2021</v>
      </c>
      <c r="AB1140" s="22">
        <f t="shared" si="93"/>
        <v>2021</v>
      </c>
      <c r="AC1140" s="22">
        <f t="shared" si="94"/>
        <v>2021</v>
      </c>
      <c r="AD1140" s="25" t="e">
        <f>AND(ROUND(O1140,2)=O1140,ROUND(P1140,2)=P1140,OR(AND(O1140&lt;&gt;0,L1140="п"),AND(P1140&lt;&gt;0,L1140="ф")),ЕФОРМУЛА(X1140),ЕФОРМУЛА(Y1140),ЕФОРМУЛА(Z1140),ЕФОРМУЛА(AA1140),ЕФОРМУЛА(AB1140),ЕФОРМУЛА(AC1140),NOT(ЕФОРМУЛА(O1140)),NOT(ЕФОРМУЛА(P1140)),M1140&lt;&gt;0,N1140&lt;&gt;0,OR(YEAR(M1140=#REF!),YEAR(M1140=#REF!),YEAR(M1140=#REF!)),OR(YEAR(N1140=#REF!),YEAR(N1140=#REF!),YEAR(N1140=#REF!)),OR(AND(A1140="20. Выдача займов по договору № 1 (в кэш-пул ПАО «Газпром»)",H1140="КЭШ-ПУЛ"),AND(A1140&lt;&gt;"20. Выдача займов по договору № 1 (в кэш-пул ПАО «Газпром»)",H1140&lt;&gt;"КЭШ-ПУЛ")))</f>
        <v>#REF!</v>
      </c>
    </row>
    <row r="1141" spans="1:30" ht="15" customHeight="1" x14ac:dyDescent="0.2">
      <c r="A1141" s="8" t="s">
        <v>100</v>
      </c>
      <c r="B1141" s="8"/>
      <c r="C1141" s="2" t="s">
        <v>19</v>
      </c>
      <c r="D1141" s="6" t="s">
        <v>3</v>
      </c>
      <c r="E1141" s="7" t="s">
        <v>1</v>
      </c>
      <c r="F1141" s="8"/>
      <c r="G1141" s="8"/>
      <c r="H1141" s="8"/>
      <c r="I1141" s="8"/>
      <c r="J1141" s="8"/>
      <c r="K1141" s="8"/>
      <c r="L1141" s="8" t="s">
        <v>26</v>
      </c>
      <c r="M1141" s="9">
        <v>44228</v>
      </c>
      <c r="N1141" s="9">
        <v>44228</v>
      </c>
      <c r="O1141" s="20">
        <v>19120000</v>
      </c>
      <c r="P1141" s="20"/>
      <c r="Q1141" s="29"/>
      <c r="R1141" s="12"/>
      <c r="S1141" s="12"/>
      <c r="T1141" s="12"/>
      <c r="U1141" s="12"/>
      <c r="X1141" s="22" t="e">
        <f>IF(B1141="",VLOOKUP(A1141,#REF!,2,FALSE),B1141)</f>
        <v>#REF!</v>
      </c>
      <c r="Y1141" s="22">
        <f t="shared" si="90"/>
        <v>2</v>
      </c>
      <c r="Z1141" s="22">
        <f t="shared" si="91"/>
        <v>2</v>
      </c>
      <c r="AA1141" s="22">
        <f t="shared" si="92"/>
        <v>2021</v>
      </c>
      <c r="AB1141" s="22">
        <f t="shared" si="93"/>
        <v>2021</v>
      </c>
      <c r="AC1141" s="22">
        <f t="shared" si="94"/>
        <v>2021</v>
      </c>
      <c r="AD1141" s="25" t="e">
        <f>AND(ROUND(O1141,2)=O1141,ROUND(P1141,2)=P1141,OR(AND(O1141&lt;&gt;0,L1141="п"),AND(P1141&lt;&gt;0,L1141="ф")),ЕФОРМУЛА(X1141),ЕФОРМУЛА(Y1141),ЕФОРМУЛА(Z1141),ЕФОРМУЛА(AA1141),ЕФОРМУЛА(AB1141),ЕФОРМУЛА(AC1141),NOT(ЕФОРМУЛА(O1141)),NOT(ЕФОРМУЛА(P1141)),M1141&lt;&gt;0,N1141&lt;&gt;0,OR(YEAR(M1141=#REF!),YEAR(M1141=#REF!),YEAR(M1141=#REF!)),OR(YEAR(N1141=#REF!),YEAR(N1141=#REF!),YEAR(N1141=#REF!)),OR(AND(A1141="20. Выдача займов по договору № 1 (в кэш-пул ПАО «Газпром»)",H1141="КЭШ-ПУЛ"),AND(A1141&lt;&gt;"20. Выдача займов по договору № 1 (в кэш-пул ПАО «Газпром»)",H1141&lt;&gt;"КЭШ-ПУЛ")))</f>
        <v>#REF!</v>
      </c>
    </row>
    <row r="1142" spans="1:30" ht="15" customHeight="1" x14ac:dyDescent="0.2">
      <c r="A1142" s="8" t="s">
        <v>64</v>
      </c>
      <c r="B1142" s="8"/>
      <c r="C1142" s="2" t="s">
        <v>19</v>
      </c>
      <c r="D1142" s="6" t="s">
        <v>3</v>
      </c>
      <c r="E1142" s="7" t="s">
        <v>1</v>
      </c>
      <c r="F1142" s="8"/>
      <c r="G1142" s="8"/>
      <c r="H1142" s="8"/>
      <c r="I1142" s="8"/>
      <c r="J1142" s="8"/>
      <c r="K1142" s="8"/>
      <c r="L1142" s="8" t="s">
        <v>26</v>
      </c>
      <c r="M1142" s="9">
        <v>44256</v>
      </c>
      <c r="N1142" s="9">
        <v>44256</v>
      </c>
      <c r="O1142" s="20">
        <v>2130000</v>
      </c>
      <c r="P1142" s="20"/>
      <c r="Q1142" s="29"/>
      <c r="R1142" s="12"/>
      <c r="S1142" s="12"/>
      <c r="T1142" s="12"/>
      <c r="U1142" s="12"/>
      <c r="X1142" s="22" t="e">
        <f>IF(B1142="",VLOOKUP(A1142,#REF!,2,FALSE),B1142)</f>
        <v>#REF!</v>
      </c>
      <c r="Y1142" s="22">
        <f t="shared" si="90"/>
        <v>3</v>
      </c>
      <c r="Z1142" s="22">
        <f t="shared" si="91"/>
        <v>3</v>
      </c>
      <c r="AA1142" s="22">
        <f t="shared" si="92"/>
        <v>2021</v>
      </c>
      <c r="AB1142" s="22">
        <f t="shared" si="93"/>
        <v>2021</v>
      </c>
      <c r="AC1142" s="22">
        <f t="shared" si="94"/>
        <v>2021</v>
      </c>
      <c r="AD1142" s="25" t="e">
        <f>AND(ROUND(O1142,2)=O1142,ROUND(P1142,2)=P1142,OR(AND(O1142&lt;&gt;0,L1142="п"),AND(P1142&lt;&gt;0,L1142="ф")),ЕФОРМУЛА(X1142),ЕФОРМУЛА(Y1142),ЕФОРМУЛА(Z1142),ЕФОРМУЛА(AA1142),ЕФОРМУЛА(AB1142),ЕФОРМУЛА(AC1142),NOT(ЕФОРМУЛА(O1142)),NOT(ЕФОРМУЛА(P1142)),M1142&lt;&gt;0,N1142&lt;&gt;0,OR(YEAR(M1142=#REF!),YEAR(M1142=#REF!),YEAR(M1142=#REF!)),OR(YEAR(N1142=#REF!),YEAR(N1142=#REF!),YEAR(N1142=#REF!)),OR(AND(A1142="20. Выдача займов по договору № 1 (в кэш-пул ПАО «Газпром»)",H1142="КЭШ-ПУЛ"),AND(A1142&lt;&gt;"20. Выдача займов по договору № 1 (в кэш-пул ПАО «Газпром»)",H1142&lt;&gt;"КЭШ-ПУЛ")))</f>
        <v>#REF!</v>
      </c>
    </row>
    <row r="1143" spans="1:30" ht="15" customHeight="1" x14ac:dyDescent="0.2">
      <c r="A1143" s="8" t="s">
        <v>100</v>
      </c>
      <c r="B1143" s="8"/>
      <c r="C1143" s="2" t="s">
        <v>19</v>
      </c>
      <c r="D1143" s="6" t="s">
        <v>3</v>
      </c>
      <c r="E1143" s="7" t="s">
        <v>1</v>
      </c>
      <c r="F1143" s="8"/>
      <c r="G1143" s="8"/>
      <c r="H1143" s="8"/>
      <c r="I1143" s="8"/>
      <c r="J1143" s="8"/>
      <c r="K1143" s="8"/>
      <c r="L1143" s="8" t="s">
        <v>26</v>
      </c>
      <c r="M1143" s="9">
        <v>44256</v>
      </c>
      <c r="N1143" s="9">
        <v>44256</v>
      </c>
      <c r="O1143" s="20">
        <v>19120000</v>
      </c>
      <c r="P1143" s="20"/>
      <c r="Q1143" s="29"/>
      <c r="R1143" s="12"/>
      <c r="S1143" s="12"/>
      <c r="T1143" s="12"/>
      <c r="U1143" s="12"/>
      <c r="X1143" s="22" t="e">
        <f>IF(B1143="",VLOOKUP(A1143,#REF!,2,FALSE),B1143)</f>
        <v>#REF!</v>
      </c>
      <c r="Y1143" s="22">
        <f t="shared" si="90"/>
        <v>3</v>
      </c>
      <c r="Z1143" s="22">
        <f t="shared" si="91"/>
        <v>3</v>
      </c>
      <c r="AA1143" s="22">
        <f t="shared" si="92"/>
        <v>2021</v>
      </c>
      <c r="AB1143" s="22">
        <f t="shared" si="93"/>
        <v>2021</v>
      </c>
      <c r="AC1143" s="22">
        <f t="shared" si="94"/>
        <v>2021</v>
      </c>
      <c r="AD1143" s="25" t="e">
        <f>AND(ROUND(O1143,2)=O1143,ROUND(P1143,2)=P1143,OR(AND(O1143&lt;&gt;0,L1143="п"),AND(P1143&lt;&gt;0,L1143="ф")),ЕФОРМУЛА(X1143),ЕФОРМУЛА(Y1143),ЕФОРМУЛА(Z1143),ЕФОРМУЛА(AA1143),ЕФОРМУЛА(AB1143),ЕФОРМУЛА(AC1143),NOT(ЕФОРМУЛА(O1143)),NOT(ЕФОРМУЛА(P1143)),M1143&lt;&gt;0,N1143&lt;&gt;0,OR(YEAR(M1143=#REF!),YEAR(M1143=#REF!),YEAR(M1143=#REF!)),OR(YEAR(N1143=#REF!),YEAR(N1143=#REF!),YEAR(N1143=#REF!)),OR(AND(A1143="20. Выдача займов по договору № 1 (в кэш-пул ПАО «Газпром»)",H1143="КЭШ-ПУЛ"),AND(A1143&lt;&gt;"20. Выдача займов по договору № 1 (в кэш-пул ПАО «Газпром»)",H1143&lt;&gt;"КЭШ-ПУЛ")))</f>
        <v>#REF!</v>
      </c>
    </row>
    <row r="1144" spans="1:30" ht="15" customHeight="1" x14ac:dyDescent="0.2">
      <c r="A1144" s="8" t="s">
        <v>97</v>
      </c>
      <c r="B1144" s="8"/>
      <c r="C1144" s="2" t="s">
        <v>19</v>
      </c>
      <c r="D1144" s="6" t="s">
        <v>3</v>
      </c>
      <c r="E1144" s="7" t="s">
        <v>1</v>
      </c>
      <c r="F1144" s="8"/>
      <c r="G1144" s="8"/>
      <c r="H1144" s="8"/>
      <c r="I1144" s="8"/>
      <c r="J1144" s="8"/>
      <c r="K1144" s="8"/>
      <c r="L1144" s="8" t="s">
        <v>26</v>
      </c>
      <c r="M1144" s="9">
        <v>44197</v>
      </c>
      <c r="N1144" s="9">
        <v>44197</v>
      </c>
      <c r="O1144" s="20">
        <v>3490000</v>
      </c>
      <c r="P1144" s="20"/>
      <c r="Q1144" s="29"/>
      <c r="R1144" s="12"/>
      <c r="S1144" s="12"/>
      <c r="T1144" s="12"/>
      <c r="U1144" s="12"/>
      <c r="X1144" s="22" t="e">
        <f>IF(B1144="",VLOOKUP(A1144,#REF!,2,FALSE),B1144)</f>
        <v>#REF!</v>
      </c>
      <c r="Y1144" s="22">
        <f t="shared" si="90"/>
        <v>1</v>
      </c>
      <c r="Z1144" s="22">
        <f t="shared" si="91"/>
        <v>1</v>
      </c>
      <c r="AA1144" s="22">
        <f t="shared" si="92"/>
        <v>2021</v>
      </c>
      <c r="AB1144" s="22">
        <f t="shared" si="93"/>
        <v>2021</v>
      </c>
      <c r="AC1144" s="22">
        <f t="shared" si="94"/>
        <v>2021</v>
      </c>
      <c r="AD1144" s="25" t="e">
        <f>AND(ROUND(O1144,2)=O1144,ROUND(P1144,2)=P1144,OR(AND(O1144&lt;&gt;0,L1144="п"),AND(P1144&lt;&gt;0,L1144="ф")),ЕФОРМУЛА(X1144),ЕФОРМУЛА(Y1144),ЕФОРМУЛА(Z1144),ЕФОРМУЛА(AA1144),ЕФОРМУЛА(AB1144),ЕФОРМУЛА(AC1144),NOT(ЕФОРМУЛА(O1144)),NOT(ЕФОРМУЛА(P1144)),M1144&lt;&gt;0,N1144&lt;&gt;0,OR(YEAR(M1144=#REF!),YEAR(M1144=#REF!),YEAR(M1144=#REF!)),OR(YEAR(N1144=#REF!),YEAR(N1144=#REF!),YEAR(N1144=#REF!)),OR(AND(A1144="20. Выдача займов по договору № 1 (в кэш-пул ПАО «Газпром»)",H1144="КЭШ-ПУЛ"),AND(A1144&lt;&gt;"20. Выдача займов по договору № 1 (в кэш-пул ПАО «Газпром»)",H1144&lt;&gt;"КЭШ-ПУЛ")))</f>
        <v>#REF!</v>
      </c>
    </row>
    <row r="1145" spans="1:30" ht="15" customHeight="1" x14ac:dyDescent="0.2">
      <c r="A1145" s="8" t="s">
        <v>64</v>
      </c>
      <c r="B1145" s="8"/>
      <c r="C1145" s="2" t="s">
        <v>19</v>
      </c>
      <c r="D1145" s="6" t="s">
        <v>0</v>
      </c>
      <c r="E1145" s="7" t="s">
        <v>1</v>
      </c>
      <c r="F1145" s="8"/>
      <c r="G1145" s="8"/>
      <c r="H1145" s="8"/>
      <c r="I1145" s="8"/>
      <c r="J1145" s="8"/>
      <c r="K1145" s="8"/>
      <c r="L1145" s="8" t="s">
        <v>26</v>
      </c>
      <c r="M1145" s="9">
        <v>44197</v>
      </c>
      <c r="N1145" s="9">
        <v>44197</v>
      </c>
      <c r="O1145" s="20">
        <v>1641600000</v>
      </c>
      <c r="P1145" s="20"/>
      <c r="Q1145" s="29"/>
      <c r="R1145" s="12"/>
      <c r="S1145" s="12"/>
      <c r="T1145" s="12"/>
      <c r="U1145" s="12"/>
      <c r="X1145" s="22" t="e">
        <f>IF(B1145="",VLOOKUP(A1145,#REF!,2,FALSE),B1145)</f>
        <v>#REF!</v>
      </c>
      <c r="Y1145" s="22">
        <f t="shared" si="90"/>
        <v>1</v>
      </c>
      <c r="Z1145" s="22">
        <f t="shared" si="91"/>
        <v>1</v>
      </c>
      <c r="AA1145" s="22">
        <f t="shared" si="92"/>
        <v>2021</v>
      </c>
      <c r="AB1145" s="22">
        <f t="shared" si="93"/>
        <v>2021</v>
      </c>
      <c r="AC1145" s="22">
        <f t="shared" si="94"/>
        <v>2021</v>
      </c>
      <c r="AD1145" s="25" t="e">
        <f>AND(ROUND(O1145,2)=O1145,ROUND(P1145,2)=P1145,OR(AND(O1145&lt;&gt;0,L1145="п"),AND(P1145&lt;&gt;0,L1145="ф")),ЕФОРМУЛА(X1145),ЕФОРМУЛА(Y1145),ЕФОРМУЛА(Z1145),ЕФОРМУЛА(AA1145),ЕФОРМУЛА(AB1145),ЕФОРМУЛА(AC1145),NOT(ЕФОРМУЛА(O1145)),NOT(ЕФОРМУЛА(P1145)),M1145&lt;&gt;0,N1145&lt;&gt;0,OR(YEAR(M1145=#REF!),YEAR(M1145=#REF!),YEAR(M1145=#REF!)),OR(YEAR(N1145=#REF!),YEAR(N1145=#REF!),YEAR(N1145=#REF!)),OR(AND(A1145="20. Выдача займов по договору № 1 (в кэш-пул ПАО «Газпром»)",H1145="КЭШ-ПУЛ"),AND(A1145&lt;&gt;"20. Выдача займов по договору № 1 (в кэш-пул ПАО «Газпром»)",H1145&lt;&gt;"КЭШ-ПУЛ")))</f>
        <v>#REF!</v>
      </c>
    </row>
    <row r="1146" spans="1:30" ht="15" customHeight="1" x14ac:dyDescent="0.2">
      <c r="A1146" s="8" t="s">
        <v>64</v>
      </c>
      <c r="B1146" s="8"/>
      <c r="C1146" s="2" t="s">
        <v>19</v>
      </c>
      <c r="D1146" s="6" t="s">
        <v>0</v>
      </c>
      <c r="E1146" s="7" t="s">
        <v>1</v>
      </c>
      <c r="F1146" s="8"/>
      <c r="G1146" s="8"/>
      <c r="H1146" s="8"/>
      <c r="I1146" s="8"/>
      <c r="J1146" s="8"/>
      <c r="K1146" s="8"/>
      <c r="L1146" s="8" t="s">
        <v>26</v>
      </c>
      <c r="M1146" s="9">
        <v>44228</v>
      </c>
      <c r="N1146" s="9">
        <v>44228</v>
      </c>
      <c r="O1146" s="20">
        <v>1438120000</v>
      </c>
      <c r="P1146" s="20"/>
      <c r="Q1146" s="29"/>
      <c r="R1146" s="12"/>
      <c r="S1146" s="12"/>
      <c r="T1146" s="12"/>
      <c r="U1146" s="12"/>
      <c r="X1146" s="22" t="e">
        <f>IF(B1146="",VLOOKUP(A1146,#REF!,2,FALSE),B1146)</f>
        <v>#REF!</v>
      </c>
      <c r="Y1146" s="22">
        <f t="shared" si="90"/>
        <v>2</v>
      </c>
      <c r="Z1146" s="22">
        <f t="shared" si="91"/>
        <v>2</v>
      </c>
      <c r="AA1146" s="22">
        <f t="shared" si="92"/>
        <v>2021</v>
      </c>
      <c r="AB1146" s="22">
        <f t="shared" si="93"/>
        <v>2021</v>
      </c>
      <c r="AC1146" s="22">
        <f t="shared" si="94"/>
        <v>2021</v>
      </c>
      <c r="AD1146" s="25" t="e">
        <f>AND(ROUND(O1146,2)=O1146,ROUND(P1146,2)=P1146,OR(AND(O1146&lt;&gt;0,L1146="п"),AND(P1146&lt;&gt;0,L1146="ф")),ЕФОРМУЛА(X1146),ЕФОРМУЛА(Y1146),ЕФОРМУЛА(Z1146),ЕФОРМУЛА(AA1146),ЕФОРМУЛА(AB1146),ЕФОРМУЛА(AC1146),NOT(ЕФОРМУЛА(O1146)),NOT(ЕФОРМУЛА(P1146)),M1146&lt;&gt;0,N1146&lt;&gt;0,OR(YEAR(M1146=#REF!),YEAR(M1146=#REF!),YEAR(M1146=#REF!)),OR(YEAR(N1146=#REF!),YEAR(N1146=#REF!),YEAR(N1146=#REF!)),OR(AND(A1146="20. Выдача займов по договору № 1 (в кэш-пул ПАО «Газпром»)",H1146="КЭШ-ПУЛ"),AND(A1146&lt;&gt;"20. Выдача займов по договору № 1 (в кэш-пул ПАО «Газпром»)",H1146&lt;&gt;"КЭШ-ПУЛ")))</f>
        <v>#REF!</v>
      </c>
    </row>
    <row r="1147" spans="1:30" ht="15" customHeight="1" x14ac:dyDescent="0.2">
      <c r="A1147" s="8" t="s">
        <v>64</v>
      </c>
      <c r="B1147" s="8"/>
      <c r="C1147" s="2" t="s">
        <v>19</v>
      </c>
      <c r="D1147" s="6" t="s">
        <v>0</v>
      </c>
      <c r="E1147" s="7" t="s">
        <v>1</v>
      </c>
      <c r="F1147" s="8"/>
      <c r="G1147" s="8"/>
      <c r="H1147" s="8"/>
      <c r="I1147" s="8"/>
      <c r="J1147" s="8"/>
      <c r="K1147" s="8"/>
      <c r="L1147" s="8" t="s">
        <v>26</v>
      </c>
      <c r="M1147" s="9">
        <v>44256</v>
      </c>
      <c r="N1147" s="9">
        <v>44256</v>
      </c>
      <c r="O1147" s="20">
        <v>1386860000</v>
      </c>
      <c r="P1147" s="20"/>
      <c r="Q1147" s="29"/>
      <c r="R1147" s="12"/>
      <c r="S1147" s="12"/>
      <c r="T1147" s="12"/>
      <c r="U1147" s="12"/>
      <c r="X1147" s="22" t="e">
        <f>IF(B1147="",VLOOKUP(A1147,#REF!,2,FALSE),B1147)</f>
        <v>#REF!</v>
      </c>
      <c r="Y1147" s="22">
        <f t="shared" si="90"/>
        <v>3</v>
      </c>
      <c r="Z1147" s="22">
        <f t="shared" si="91"/>
        <v>3</v>
      </c>
      <c r="AA1147" s="22">
        <f t="shared" si="92"/>
        <v>2021</v>
      </c>
      <c r="AB1147" s="22">
        <f t="shared" si="93"/>
        <v>2021</v>
      </c>
      <c r="AC1147" s="22">
        <f t="shared" si="94"/>
        <v>2021</v>
      </c>
      <c r="AD1147" s="25" t="e">
        <f>AND(ROUND(O1147,2)=O1147,ROUND(P1147,2)=P1147,OR(AND(O1147&lt;&gt;0,L1147="п"),AND(P1147&lt;&gt;0,L1147="ф")),ЕФОРМУЛА(X1147),ЕФОРМУЛА(Y1147),ЕФОРМУЛА(Z1147),ЕФОРМУЛА(AA1147),ЕФОРМУЛА(AB1147),ЕФОРМУЛА(AC1147),NOT(ЕФОРМУЛА(O1147)),NOT(ЕФОРМУЛА(P1147)),M1147&lt;&gt;0,N1147&lt;&gt;0,OR(YEAR(M1147=#REF!),YEAR(M1147=#REF!),YEAR(M1147=#REF!)),OR(YEAR(N1147=#REF!),YEAR(N1147=#REF!),YEAR(N1147=#REF!)),OR(AND(A1147="20. Выдача займов по договору № 1 (в кэш-пул ПАО «Газпром»)",H1147="КЭШ-ПУЛ"),AND(A1147&lt;&gt;"20. Выдача займов по договору № 1 (в кэш-пул ПАО «Газпром»)",H1147&lt;&gt;"КЭШ-ПУЛ")))</f>
        <v>#REF!</v>
      </c>
    </row>
    <row r="1148" spans="1:30" ht="15" customHeight="1" x14ac:dyDescent="0.2">
      <c r="A1148" s="8" t="s">
        <v>59</v>
      </c>
      <c r="B1148" s="8"/>
      <c r="C1148" s="2" t="s">
        <v>19</v>
      </c>
      <c r="D1148" s="6" t="s">
        <v>3</v>
      </c>
      <c r="E1148" s="7" t="s">
        <v>2</v>
      </c>
      <c r="F1148" s="8"/>
      <c r="G1148" s="8"/>
      <c r="H1148" s="8"/>
      <c r="I1148" s="8"/>
      <c r="J1148" s="8"/>
      <c r="K1148" s="8"/>
      <c r="L1148" s="8" t="s">
        <v>26</v>
      </c>
      <c r="M1148" s="9">
        <v>44287</v>
      </c>
      <c r="N1148" s="9">
        <v>44287</v>
      </c>
      <c r="O1148" s="20">
        <v>21430000</v>
      </c>
      <c r="P1148" s="20"/>
      <c r="Q1148" s="11"/>
      <c r="R1148" s="11"/>
      <c r="S1148" s="11"/>
      <c r="T1148" s="11"/>
      <c r="U1148" s="11"/>
      <c r="X1148" s="22" t="e">
        <f>IF(B1148="",VLOOKUP(A1148,#REF!,2,FALSE),B1148)</f>
        <v>#REF!</v>
      </c>
      <c r="Y1148" s="22">
        <f t="shared" si="90"/>
        <v>4</v>
      </c>
      <c r="Z1148" s="22">
        <f t="shared" si="91"/>
        <v>4</v>
      </c>
      <c r="AA1148" s="22">
        <f t="shared" si="92"/>
        <v>2021</v>
      </c>
      <c r="AB1148" s="22">
        <f t="shared" si="93"/>
        <v>2021</v>
      </c>
      <c r="AC1148" s="22">
        <f t="shared" si="94"/>
        <v>2021</v>
      </c>
      <c r="AD1148" s="25" t="e">
        <f>AND(ROUND(O1148,2)=O1148,ROUND(P1148,2)=P1148,OR(AND(O1148&lt;&gt;0,L1148="п"),AND(P1148&lt;&gt;0,L1148="ф")),ЕФОРМУЛА(X1148),ЕФОРМУЛА(Y1148),ЕФОРМУЛА(Z1148),ЕФОРМУЛА(AA1148),ЕФОРМУЛА(AB1148),ЕФОРМУЛА(AC1148),NOT(ЕФОРМУЛА(O1148)),NOT(ЕФОРМУЛА(P1148)),M1148&lt;&gt;0,N1148&lt;&gt;0,OR(YEAR(M1148=#REF!),YEAR(M1148=#REF!),YEAR(M1148=#REF!)),OR(YEAR(N1148=#REF!),YEAR(N1148=#REF!),YEAR(N1148=#REF!)),OR(AND(A1148="20. Выдача займов по договору № 1 (в кэш-пул ПАО «Газпром»)",H1148="КЭШ-ПУЛ"),AND(A1148&lt;&gt;"20. Выдача займов по договору № 1 (в кэш-пул ПАО «Газпром»)",H1148&lt;&gt;"КЭШ-ПУЛ")))</f>
        <v>#REF!</v>
      </c>
    </row>
    <row r="1149" spans="1:30" ht="15" customHeight="1" x14ac:dyDescent="0.2">
      <c r="A1149" s="8" t="s">
        <v>59</v>
      </c>
      <c r="B1149" s="8"/>
      <c r="C1149" s="2" t="s">
        <v>19</v>
      </c>
      <c r="D1149" s="6" t="s">
        <v>3</v>
      </c>
      <c r="E1149" s="7" t="s">
        <v>2</v>
      </c>
      <c r="F1149" s="8"/>
      <c r="G1149" s="8"/>
      <c r="H1149" s="8"/>
      <c r="I1149" s="8"/>
      <c r="J1149" s="8"/>
      <c r="K1149" s="8"/>
      <c r="L1149" s="8" t="s">
        <v>26</v>
      </c>
      <c r="M1149" s="9">
        <v>44317</v>
      </c>
      <c r="N1149" s="9">
        <v>44317</v>
      </c>
      <c r="O1149" s="20">
        <v>21040000</v>
      </c>
      <c r="P1149" s="20"/>
      <c r="Q1149" s="11"/>
      <c r="R1149" s="11"/>
      <c r="S1149" s="11"/>
      <c r="T1149" s="11"/>
      <c r="U1149" s="11"/>
      <c r="X1149" s="22" t="e">
        <f>IF(B1149="",VLOOKUP(A1149,#REF!,2,FALSE),B1149)</f>
        <v>#REF!</v>
      </c>
      <c r="Y1149" s="22">
        <f t="shared" si="90"/>
        <v>5</v>
      </c>
      <c r="Z1149" s="22">
        <f t="shared" si="91"/>
        <v>5</v>
      </c>
      <c r="AA1149" s="22">
        <f t="shared" si="92"/>
        <v>2021</v>
      </c>
      <c r="AB1149" s="22">
        <f t="shared" si="93"/>
        <v>2021</v>
      </c>
      <c r="AC1149" s="22">
        <f t="shared" si="94"/>
        <v>2021</v>
      </c>
      <c r="AD1149" s="25" t="e">
        <f>AND(ROUND(O1149,2)=O1149,ROUND(P1149,2)=P1149,OR(AND(O1149&lt;&gt;0,L1149="п"),AND(P1149&lt;&gt;0,L1149="ф")),ЕФОРМУЛА(X1149),ЕФОРМУЛА(Y1149),ЕФОРМУЛА(Z1149),ЕФОРМУЛА(AA1149),ЕФОРМУЛА(AB1149),ЕФОРМУЛА(AC1149),NOT(ЕФОРМУЛА(O1149)),NOT(ЕФОРМУЛА(P1149)),M1149&lt;&gt;0,N1149&lt;&gt;0,OR(YEAR(M1149=#REF!),YEAR(M1149=#REF!),YEAR(M1149=#REF!)),OR(YEAR(N1149=#REF!),YEAR(N1149=#REF!),YEAR(N1149=#REF!)),OR(AND(A1149="20. Выдача займов по договору № 1 (в кэш-пул ПАО «Газпром»)",H1149="КЭШ-ПУЛ"),AND(A1149&lt;&gt;"20. Выдача займов по договору № 1 (в кэш-пул ПАО «Газпром»)",H1149&lt;&gt;"КЭШ-ПУЛ")))</f>
        <v>#REF!</v>
      </c>
    </row>
    <row r="1150" spans="1:30" ht="15" customHeight="1" x14ac:dyDescent="0.2">
      <c r="A1150" s="8" t="s">
        <v>59</v>
      </c>
      <c r="B1150" s="8"/>
      <c r="C1150" s="2" t="s">
        <v>19</v>
      </c>
      <c r="D1150" s="6" t="s">
        <v>3</v>
      </c>
      <c r="E1150" s="7" t="s">
        <v>2</v>
      </c>
      <c r="F1150" s="8"/>
      <c r="G1150" s="8"/>
      <c r="H1150" s="8"/>
      <c r="I1150" s="8"/>
      <c r="J1150" s="8"/>
      <c r="K1150" s="8"/>
      <c r="L1150" s="8" t="s">
        <v>26</v>
      </c>
      <c r="M1150" s="9">
        <v>44348</v>
      </c>
      <c r="N1150" s="9">
        <v>44348</v>
      </c>
      <c r="O1150" s="20">
        <v>21030000</v>
      </c>
      <c r="P1150" s="20"/>
      <c r="Q1150" s="11"/>
      <c r="R1150" s="11"/>
      <c r="S1150" s="11"/>
      <c r="T1150" s="11"/>
      <c r="U1150" s="11"/>
      <c r="X1150" s="22" t="e">
        <f>IF(B1150="",VLOOKUP(A1150,#REF!,2,FALSE),B1150)</f>
        <v>#REF!</v>
      </c>
      <c r="Y1150" s="22">
        <f t="shared" si="90"/>
        <v>6</v>
      </c>
      <c r="Z1150" s="22">
        <f t="shared" si="91"/>
        <v>6</v>
      </c>
      <c r="AA1150" s="22">
        <f t="shared" si="92"/>
        <v>2021</v>
      </c>
      <c r="AB1150" s="22">
        <f t="shared" si="93"/>
        <v>2021</v>
      </c>
      <c r="AC1150" s="22">
        <f t="shared" si="94"/>
        <v>2021</v>
      </c>
      <c r="AD1150" s="25" t="e">
        <f>AND(ROUND(O1150,2)=O1150,ROUND(P1150,2)=P1150,OR(AND(O1150&lt;&gt;0,L1150="п"),AND(P1150&lt;&gt;0,L1150="ф")),ЕФОРМУЛА(X1150),ЕФОРМУЛА(Y1150),ЕФОРМУЛА(Z1150),ЕФОРМУЛА(AA1150),ЕФОРМУЛА(AB1150),ЕФОРМУЛА(AC1150),NOT(ЕФОРМУЛА(O1150)),NOT(ЕФОРМУЛА(P1150)),M1150&lt;&gt;0,N1150&lt;&gt;0,OR(YEAR(M1150=#REF!),YEAR(M1150=#REF!),YEAR(M1150=#REF!)),OR(YEAR(N1150=#REF!),YEAR(N1150=#REF!),YEAR(N1150=#REF!)),OR(AND(A1150="20. Выдача займов по договору № 1 (в кэш-пул ПАО «Газпром»)",H1150="КЭШ-ПУЛ"),AND(A1150&lt;&gt;"20. Выдача займов по договору № 1 (в кэш-пул ПАО «Газпром»)",H1150&lt;&gt;"КЭШ-ПУЛ")))</f>
        <v>#REF!</v>
      </c>
    </row>
    <row r="1151" spans="1:30" ht="15" customHeight="1" x14ac:dyDescent="0.2">
      <c r="A1151" s="8" t="s">
        <v>12</v>
      </c>
      <c r="B1151" s="8"/>
      <c r="C1151" s="2" t="s">
        <v>19</v>
      </c>
      <c r="D1151" s="6" t="s">
        <v>0</v>
      </c>
      <c r="E1151" s="7" t="s">
        <v>2</v>
      </c>
      <c r="F1151" s="8"/>
      <c r="G1151" s="8"/>
      <c r="H1151" s="8"/>
      <c r="I1151" s="8"/>
      <c r="J1151" s="8"/>
      <c r="K1151" s="8"/>
      <c r="L1151" s="8" t="s">
        <v>26</v>
      </c>
      <c r="M1151" s="9">
        <v>44287</v>
      </c>
      <c r="N1151" s="9">
        <v>44287</v>
      </c>
      <c r="O1151" s="20">
        <v>347058000</v>
      </c>
      <c r="P1151" s="20"/>
      <c r="Q1151" s="11"/>
      <c r="R1151" s="10"/>
      <c r="S1151" s="10"/>
      <c r="T1151" s="10"/>
      <c r="U1151" s="10"/>
      <c r="X1151" s="22" t="e">
        <f>IF(B1151="",VLOOKUP(A1151,#REF!,2,FALSE),B1151)</f>
        <v>#REF!</v>
      </c>
      <c r="Y1151" s="22">
        <f t="shared" si="90"/>
        <v>4</v>
      </c>
      <c r="Z1151" s="22">
        <f t="shared" si="91"/>
        <v>4</v>
      </c>
      <c r="AA1151" s="22">
        <f t="shared" si="92"/>
        <v>2021</v>
      </c>
      <c r="AB1151" s="22">
        <f t="shared" si="93"/>
        <v>2021</v>
      </c>
      <c r="AC1151" s="22">
        <f t="shared" si="94"/>
        <v>2021</v>
      </c>
      <c r="AD1151" s="25" t="e">
        <f>AND(ROUND(O1151,2)=O1151,ROUND(P1151,2)=P1151,OR(AND(O1151&lt;&gt;0,L1151="п"),AND(P1151&lt;&gt;0,L1151="ф")),ЕФОРМУЛА(X1151),ЕФОРМУЛА(Y1151),ЕФОРМУЛА(Z1151),ЕФОРМУЛА(AA1151),ЕФОРМУЛА(AB1151),ЕФОРМУЛА(AC1151),NOT(ЕФОРМУЛА(O1151)),NOT(ЕФОРМУЛА(P1151)),M1151&lt;&gt;0,N1151&lt;&gt;0,OR(YEAR(M1151=#REF!),YEAR(M1151=#REF!),YEAR(M1151=#REF!)),OR(YEAR(N1151=#REF!),YEAR(N1151=#REF!),YEAR(N1151=#REF!)),OR(AND(A1151="20. Выдача займов по договору № 1 (в кэш-пул ПАО «Газпром»)",H1151="КЭШ-ПУЛ"),AND(A1151&lt;&gt;"20. Выдача займов по договору № 1 (в кэш-пул ПАО «Газпром»)",H1151&lt;&gt;"КЭШ-ПУЛ")))</f>
        <v>#REF!</v>
      </c>
    </row>
    <row r="1152" spans="1:30" ht="15" customHeight="1" x14ac:dyDescent="0.2">
      <c r="A1152" s="8" t="s">
        <v>12</v>
      </c>
      <c r="B1152" s="8"/>
      <c r="C1152" s="2" t="s">
        <v>19</v>
      </c>
      <c r="D1152" s="6" t="s">
        <v>0</v>
      </c>
      <c r="E1152" s="7" t="s">
        <v>2</v>
      </c>
      <c r="F1152" s="8"/>
      <c r="G1152" s="8"/>
      <c r="H1152" s="8"/>
      <c r="I1152" s="8"/>
      <c r="J1152" s="8"/>
      <c r="K1152" s="8"/>
      <c r="L1152" s="8" t="s">
        <v>26</v>
      </c>
      <c r="M1152" s="9">
        <v>44317</v>
      </c>
      <c r="N1152" s="9">
        <v>44317</v>
      </c>
      <c r="O1152" s="20">
        <v>540000000</v>
      </c>
      <c r="P1152" s="20"/>
      <c r="Q1152" s="11"/>
      <c r="R1152" s="10"/>
      <c r="S1152" s="10"/>
      <c r="T1152" s="10"/>
      <c r="U1152" s="10"/>
      <c r="X1152" s="22" t="e">
        <f>IF(B1152="",VLOOKUP(A1152,#REF!,2,FALSE),B1152)</f>
        <v>#REF!</v>
      </c>
      <c r="Y1152" s="22">
        <f t="shared" si="90"/>
        <v>5</v>
      </c>
      <c r="Z1152" s="22">
        <f t="shared" si="91"/>
        <v>5</v>
      </c>
      <c r="AA1152" s="22">
        <f t="shared" si="92"/>
        <v>2021</v>
      </c>
      <c r="AB1152" s="22">
        <f t="shared" si="93"/>
        <v>2021</v>
      </c>
      <c r="AC1152" s="22">
        <f t="shared" si="94"/>
        <v>2021</v>
      </c>
      <c r="AD1152" s="25" t="e">
        <f>AND(ROUND(O1152,2)=O1152,ROUND(P1152,2)=P1152,OR(AND(O1152&lt;&gt;0,L1152="п"),AND(P1152&lt;&gt;0,L1152="ф")),ЕФОРМУЛА(X1152),ЕФОРМУЛА(Y1152),ЕФОРМУЛА(Z1152),ЕФОРМУЛА(AA1152),ЕФОРМУЛА(AB1152),ЕФОРМУЛА(AC1152),NOT(ЕФОРМУЛА(O1152)),NOT(ЕФОРМУЛА(P1152)),M1152&lt;&gt;0,N1152&lt;&gt;0,OR(YEAR(M1152=#REF!),YEAR(M1152=#REF!),YEAR(M1152=#REF!)),OR(YEAR(N1152=#REF!),YEAR(N1152=#REF!),YEAR(N1152=#REF!)),OR(AND(A1152="20. Выдача займов по договору № 1 (в кэш-пул ПАО «Газпром»)",H1152="КЭШ-ПУЛ"),AND(A1152&lt;&gt;"20. Выдача займов по договору № 1 (в кэш-пул ПАО «Газпром»)",H1152&lt;&gt;"КЭШ-ПУЛ")))</f>
        <v>#REF!</v>
      </c>
    </row>
    <row r="1153" spans="1:30" ht="15" customHeight="1" x14ac:dyDescent="0.2">
      <c r="A1153" s="8" t="s">
        <v>12</v>
      </c>
      <c r="B1153" s="8"/>
      <c r="C1153" s="2" t="s">
        <v>19</v>
      </c>
      <c r="D1153" s="6" t="s">
        <v>0</v>
      </c>
      <c r="E1153" s="7" t="s">
        <v>2</v>
      </c>
      <c r="F1153" s="8"/>
      <c r="G1153" s="8"/>
      <c r="H1153" s="8"/>
      <c r="I1153" s="8"/>
      <c r="J1153" s="8"/>
      <c r="K1153" s="8"/>
      <c r="L1153" s="8" t="s">
        <v>26</v>
      </c>
      <c r="M1153" s="9">
        <v>44348</v>
      </c>
      <c r="N1153" s="9">
        <v>44348</v>
      </c>
      <c r="O1153" s="20">
        <v>361120000</v>
      </c>
      <c r="P1153" s="20"/>
      <c r="Q1153" s="11"/>
      <c r="R1153" s="10"/>
      <c r="S1153" s="10"/>
      <c r="T1153" s="10"/>
      <c r="U1153" s="10"/>
      <c r="X1153" s="22" t="e">
        <f>IF(B1153="",VLOOKUP(A1153,#REF!,2,FALSE),B1153)</f>
        <v>#REF!</v>
      </c>
      <c r="Y1153" s="22">
        <f t="shared" si="90"/>
        <v>6</v>
      </c>
      <c r="Z1153" s="22">
        <f t="shared" si="91"/>
        <v>6</v>
      </c>
      <c r="AA1153" s="22">
        <f t="shared" si="92"/>
        <v>2021</v>
      </c>
      <c r="AB1153" s="22">
        <f t="shared" si="93"/>
        <v>2021</v>
      </c>
      <c r="AC1153" s="22">
        <f t="shared" si="94"/>
        <v>2021</v>
      </c>
      <c r="AD1153" s="25" t="e">
        <f>AND(ROUND(O1153,2)=O1153,ROUND(P1153,2)=P1153,OR(AND(O1153&lt;&gt;0,L1153="п"),AND(P1153&lt;&gt;0,L1153="ф")),ЕФОРМУЛА(X1153),ЕФОРМУЛА(Y1153),ЕФОРМУЛА(Z1153),ЕФОРМУЛА(AA1153),ЕФОРМУЛА(AB1153),ЕФОРМУЛА(AC1153),NOT(ЕФОРМУЛА(O1153)),NOT(ЕФОРМУЛА(P1153)),M1153&lt;&gt;0,N1153&lt;&gt;0,OR(YEAR(M1153=#REF!),YEAR(M1153=#REF!),YEAR(M1153=#REF!)),OR(YEAR(N1153=#REF!),YEAR(N1153=#REF!),YEAR(N1153=#REF!)),OR(AND(A1153="20. Выдача займов по договору № 1 (в кэш-пул ПАО «Газпром»)",H1153="КЭШ-ПУЛ"),AND(A1153&lt;&gt;"20. Выдача займов по договору № 1 (в кэш-пул ПАО «Газпром»)",H1153&lt;&gt;"КЭШ-ПУЛ")))</f>
        <v>#REF!</v>
      </c>
    </row>
    <row r="1154" spans="1:30" ht="15" customHeight="1" x14ac:dyDescent="0.2">
      <c r="A1154" s="8" t="s">
        <v>63</v>
      </c>
      <c r="B1154" s="8"/>
      <c r="C1154" s="2" t="s">
        <v>19</v>
      </c>
      <c r="D1154" s="6" t="s">
        <v>0</v>
      </c>
      <c r="E1154" s="7" t="s">
        <v>2</v>
      </c>
      <c r="F1154" s="8"/>
      <c r="G1154" s="8"/>
      <c r="H1154" s="8"/>
      <c r="I1154" s="8"/>
      <c r="J1154" s="8"/>
      <c r="K1154" s="8"/>
      <c r="L1154" s="8" t="s">
        <v>26</v>
      </c>
      <c r="M1154" s="9">
        <v>44287</v>
      </c>
      <c r="N1154" s="9">
        <v>44287</v>
      </c>
      <c r="O1154" s="20">
        <v>80000000</v>
      </c>
      <c r="P1154" s="20"/>
      <c r="Q1154" s="11"/>
      <c r="R1154" s="10"/>
      <c r="S1154" s="10"/>
      <c r="T1154" s="10"/>
      <c r="U1154" s="10"/>
      <c r="X1154" s="22" t="e">
        <f>IF(B1154="",VLOOKUP(A1154,#REF!,2,FALSE),B1154)</f>
        <v>#REF!</v>
      </c>
      <c r="Y1154" s="22">
        <f t="shared" si="90"/>
        <v>4</v>
      </c>
      <c r="Z1154" s="22">
        <f t="shared" si="91"/>
        <v>4</v>
      </c>
      <c r="AA1154" s="22">
        <f t="shared" si="92"/>
        <v>2021</v>
      </c>
      <c r="AB1154" s="22">
        <f t="shared" si="93"/>
        <v>2021</v>
      </c>
      <c r="AC1154" s="22">
        <f t="shared" si="94"/>
        <v>2021</v>
      </c>
      <c r="AD1154" s="25" t="e">
        <f>AND(ROUND(O1154,2)=O1154,ROUND(P1154,2)=P1154,OR(AND(O1154&lt;&gt;0,L1154="п"),AND(P1154&lt;&gt;0,L1154="ф")),ЕФОРМУЛА(X1154),ЕФОРМУЛА(Y1154),ЕФОРМУЛА(Z1154),ЕФОРМУЛА(AA1154),ЕФОРМУЛА(AB1154),ЕФОРМУЛА(AC1154),NOT(ЕФОРМУЛА(O1154)),NOT(ЕФОРМУЛА(P1154)),M1154&lt;&gt;0,N1154&lt;&gt;0,OR(YEAR(M1154=#REF!),YEAR(M1154=#REF!),YEAR(M1154=#REF!)),OR(YEAR(N1154=#REF!),YEAR(N1154=#REF!),YEAR(N1154=#REF!)),OR(AND(A1154="20. Выдача займов по договору № 1 (в кэш-пул ПАО «Газпром»)",H1154="КЭШ-ПУЛ"),AND(A1154&lt;&gt;"20. Выдача займов по договору № 1 (в кэш-пул ПАО «Газпром»)",H1154&lt;&gt;"КЭШ-ПУЛ")))</f>
        <v>#REF!</v>
      </c>
    </row>
    <row r="1155" spans="1:30" ht="15" customHeight="1" x14ac:dyDescent="0.2">
      <c r="A1155" s="8" t="s">
        <v>63</v>
      </c>
      <c r="B1155" s="8"/>
      <c r="C1155" s="2" t="s">
        <v>19</v>
      </c>
      <c r="D1155" s="6" t="s">
        <v>0</v>
      </c>
      <c r="E1155" s="7" t="s">
        <v>2</v>
      </c>
      <c r="F1155" s="8"/>
      <c r="G1155" s="8"/>
      <c r="H1155" s="8"/>
      <c r="I1155" s="8"/>
      <c r="J1155" s="8"/>
      <c r="K1155" s="8"/>
      <c r="L1155" s="8" t="s">
        <v>26</v>
      </c>
      <c r="M1155" s="9">
        <v>44317</v>
      </c>
      <c r="N1155" s="9">
        <v>44317</v>
      </c>
      <c r="O1155" s="20">
        <v>78000000</v>
      </c>
      <c r="P1155" s="20"/>
      <c r="Q1155" s="11"/>
      <c r="R1155" s="10"/>
      <c r="S1155" s="10"/>
      <c r="T1155" s="10"/>
      <c r="U1155" s="10"/>
      <c r="X1155" s="22" t="e">
        <f>IF(B1155="",VLOOKUP(A1155,#REF!,2,FALSE),B1155)</f>
        <v>#REF!</v>
      </c>
      <c r="Y1155" s="22">
        <f t="shared" si="90"/>
        <v>5</v>
      </c>
      <c r="Z1155" s="22">
        <f t="shared" si="91"/>
        <v>5</v>
      </c>
      <c r="AA1155" s="22">
        <f t="shared" si="92"/>
        <v>2021</v>
      </c>
      <c r="AB1155" s="22">
        <f t="shared" si="93"/>
        <v>2021</v>
      </c>
      <c r="AC1155" s="22">
        <f t="shared" si="94"/>
        <v>2021</v>
      </c>
      <c r="AD1155" s="25" t="e">
        <f>AND(ROUND(O1155,2)=O1155,ROUND(P1155,2)=P1155,OR(AND(O1155&lt;&gt;0,L1155="п"),AND(P1155&lt;&gt;0,L1155="ф")),ЕФОРМУЛА(X1155),ЕФОРМУЛА(Y1155),ЕФОРМУЛА(Z1155),ЕФОРМУЛА(AA1155),ЕФОРМУЛА(AB1155),ЕФОРМУЛА(AC1155),NOT(ЕФОРМУЛА(O1155)),NOT(ЕФОРМУЛА(P1155)),M1155&lt;&gt;0,N1155&lt;&gt;0,OR(YEAR(M1155=#REF!),YEAR(M1155=#REF!),YEAR(M1155=#REF!)),OR(YEAR(N1155=#REF!),YEAR(N1155=#REF!),YEAR(N1155=#REF!)),OR(AND(A1155="20. Выдача займов по договору № 1 (в кэш-пул ПАО «Газпром»)",H1155="КЭШ-ПУЛ"),AND(A1155&lt;&gt;"20. Выдача займов по договору № 1 (в кэш-пул ПАО «Газпром»)",H1155&lt;&gt;"КЭШ-ПУЛ")))</f>
        <v>#REF!</v>
      </c>
    </row>
    <row r="1156" spans="1:30" ht="15" customHeight="1" x14ac:dyDescent="0.2">
      <c r="A1156" s="8" t="s">
        <v>63</v>
      </c>
      <c r="B1156" s="8"/>
      <c r="C1156" s="2" t="s">
        <v>19</v>
      </c>
      <c r="D1156" s="6" t="s">
        <v>0</v>
      </c>
      <c r="E1156" s="7" t="s">
        <v>2</v>
      </c>
      <c r="F1156" s="8"/>
      <c r="G1156" s="8"/>
      <c r="H1156" s="8"/>
      <c r="I1156" s="8"/>
      <c r="J1156" s="8"/>
      <c r="K1156" s="8"/>
      <c r="L1156" s="8" t="s">
        <v>26</v>
      </c>
      <c r="M1156" s="9">
        <v>44348</v>
      </c>
      <c r="N1156" s="9">
        <v>44348</v>
      </c>
      <c r="O1156" s="20">
        <v>161000000</v>
      </c>
      <c r="P1156" s="20"/>
      <c r="Q1156" s="11"/>
      <c r="R1156" s="10"/>
      <c r="S1156" s="10"/>
      <c r="T1156" s="10"/>
      <c r="U1156" s="10"/>
      <c r="X1156" s="22" t="e">
        <f>IF(B1156="",VLOOKUP(A1156,#REF!,2,FALSE),B1156)</f>
        <v>#REF!</v>
      </c>
      <c r="Y1156" s="22">
        <f t="shared" ref="Y1156:Y1219" si="95">MONTH(M1156)</f>
        <v>6</v>
      </c>
      <c r="Z1156" s="22">
        <f t="shared" ref="Z1156:Z1219" si="96">MONTH(N1156)</f>
        <v>6</v>
      </c>
      <c r="AA1156" s="22">
        <f t="shared" ref="AA1156:AA1219" si="97">YEAR(N1156)</f>
        <v>2021</v>
      </c>
      <c r="AB1156" s="22">
        <f t="shared" ref="AB1156:AB1219" si="98">YEAR(M1156)</f>
        <v>2021</v>
      </c>
      <c r="AC1156" s="22">
        <f t="shared" ref="AC1156:AC1219" si="99">IF(F1156="X",AA1156-1,AA1156)</f>
        <v>2021</v>
      </c>
      <c r="AD1156" s="25" t="e">
        <f>AND(ROUND(O1156,2)=O1156,ROUND(P1156,2)=P1156,OR(AND(O1156&lt;&gt;0,L1156="п"),AND(P1156&lt;&gt;0,L1156="ф")),ЕФОРМУЛА(X1156),ЕФОРМУЛА(Y1156),ЕФОРМУЛА(Z1156),ЕФОРМУЛА(AA1156),ЕФОРМУЛА(AB1156),ЕФОРМУЛА(AC1156),NOT(ЕФОРМУЛА(O1156)),NOT(ЕФОРМУЛА(P1156)),M1156&lt;&gt;0,N1156&lt;&gt;0,OR(YEAR(M1156=#REF!),YEAR(M1156=#REF!),YEAR(M1156=#REF!)),OR(YEAR(N1156=#REF!),YEAR(N1156=#REF!),YEAR(N1156=#REF!)),OR(AND(A1156="20. Выдача займов по договору № 1 (в кэш-пул ПАО «Газпром»)",H1156="КЭШ-ПУЛ"),AND(A1156&lt;&gt;"20. Выдача займов по договору № 1 (в кэш-пул ПАО «Газпром»)",H1156&lt;&gt;"КЭШ-ПУЛ")))</f>
        <v>#REF!</v>
      </c>
    </row>
    <row r="1157" spans="1:30" ht="15" customHeight="1" x14ac:dyDescent="0.2">
      <c r="A1157" s="8"/>
      <c r="B1157" s="8" t="s">
        <v>62</v>
      </c>
      <c r="C1157" s="2" t="s">
        <v>19</v>
      </c>
      <c r="D1157" s="6" t="s">
        <v>0</v>
      </c>
      <c r="E1157" s="7" t="s">
        <v>2</v>
      </c>
      <c r="F1157" s="8"/>
      <c r="G1157" s="8"/>
      <c r="H1157" s="8"/>
      <c r="I1157" s="8"/>
      <c r="J1157" s="8"/>
      <c r="K1157" s="8"/>
      <c r="L1157" s="8" t="s">
        <v>26</v>
      </c>
      <c r="M1157" s="9">
        <v>44287</v>
      </c>
      <c r="N1157" s="9">
        <v>44287</v>
      </c>
      <c r="O1157" s="20">
        <v>138538133.06</v>
      </c>
      <c r="P1157" s="20"/>
      <c r="Q1157" s="11"/>
      <c r="R1157" s="11"/>
      <c r="S1157" s="11"/>
      <c r="T1157" s="11"/>
      <c r="U1157" s="11"/>
      <c r="X1157" s="22" t="str">
        <f>IF(B1157="",VLOOKUP(A1157,#REF!,2,FALSE),B1157)</f>
        <v>03. Налоги</v>
      </c>
      <c r="Y1157" s="22">
        <f t="shared" si="95"/>
        <v>4</v>
      </c>
      <c r="Z1157" s="22">
        <f t="shared" si="96"/>
        <v>4</v>
      </c>
      <c r="AA1157" s="22">
        <f t="shared" si="97"/>
        <v>2021</v>
      </c>
      <c r="AB1157" s="22">
        <f t="shared" si="98"/>
        <v>2021</v>
      </c>
      <c r="AC1157" s="22">
        <f t="shared" si="99"/>
        <v>2021</v>
      </c>
      <c r="AD1157" s="25" t="e">
        <f>AND(ROUND(O1157,2)=O1157,ROUND(P1157,2)=P1157,OR(AND(O1157&lt;&gt;0,L1157="п"),AND(P1157&lt;&gt;0,L1157="ф")),ЕФОРМУЛА(X1157),ЕФОРМУЛА(Y1157),ЕФОРМУЛА(Z1157),ЕФОРМУЛА(AA1157),ЕФОРМУЛА(AB1157),ЕФОРМУЛА(AC1157),NOT(ЕФОРМУЛА(O1157)),NOT(ЕФОРМУЛА(P1157)),M1157&lt;&gt;0,N1157&lt;&gt;0,OR(YEAR(M1157=#REF!),YEAR(M1157=#REF!),YEAR(M1157=#REF!)),OR(YEAR(N1157=#REF!),YEAR(N1157=#REF!),YEAR(N1157=#REF!)),OR(AND(A1157="20. Выдача займов по договору № 1 (в кэш-пул ПАО «Газпром»)",H1157="КЭШ-ПУЛ"),AND(A1157&lt;&gt;"20. Выдача займов по договору № 1 (в кэш-пул ПАО «Газпром»)",H1157&lt;&gt;"КЭШ-ПУЛ")))</f>
        <v>#REF!</v>
      </c>
    </row>
    <row r="1158" spans="1:30" ht="15" customHeight="1" x14ac:dyDescent="0.2">
      <c r="A1158" s="8"/>
      <c r="B1158" s="8" t="s">
        <v>62</v>
      </c>
      <c r="C1158" s="2" t="s">
        <v>19</v>
      </c>
      <c r="D1158" s="6" t="s">
        <v>0</v>
      </c>
      <c r="E1158" s="7" t="s">
        <v>2</v>
      </c>
      <c r="F1158" s="8"/>
      <c r="G1158" s="8"/>
      <c r="H1158" s="8"/>
      <c r="I1158" s="8"/>
      <c r="J1158" s="8"/>
      <c r="K1158" s="8"/>
      <c r="L1158" s="8" t="s">
        <v>26</v>
      </c>
      <c r="M1158" s="9">
        <v>44317</v>
      </c>
      <c r="N1158" s="9">
        <v>44317</v>
      </c>
      <c r="O1158" s="20">
        <v>125150000</v>
      </c>
      <c r="P1158" s="20"/>
      <c r="Q1158" s="11"/>
      <c r="R1158" s="11"/>
      <c r="S1158" s="11"/>
      <c r="T1158" s="11"/>
      <c r="U1158" s="11"/>
      <c r="X1158" s="22" t="str">
        <f>IF(B1158="",VLOOKUP(A1158,#REF!,2,FALSE),B1158)</f>
        <v>03. Налоги</v>
      </c>
      <c r="Y1158" s="22">
        <f t="shared" si="95"/>
        <v>5</v>
      </c>
      <c r="Z1158" s="22">
        <f t="shared" si="96"/>
        <v>5</v>
      </c>
      <c r="AA1158" s="22">
        <f t="shared" si="97"/>
        <v>2021</v>
      </c>
      <c r="AB1158" s="22">
        <f t="shared" si="98"/>
        <v>2021</v>
      </c>
      <c r="AC1158" s="22">
        <f t="shared" si="99"/>
        <v>2021</v>
      </c>
      <c r="AD1158" s="25" t="e">
        <f>AND(ROUND(O1158,2)=O1158,ROUND(P1158,2)=P1158,OR(AND(O1158&lt;&gt;0,L1158="п"),AND(P1158&lt;&gt;0,L1158="ф")),ЕФОРМУЛА(X1158),ЕФОРМУЛА(Y1158),ЕФОРМУЛА(Z1158),ЕФОРМУЛА(AA1158),ЕФОРМУЛА(AB1158),ЕФОРМУЛА(AC1158),NOT(ЕФОРМУЛА(O1158)),NOT(ЕФОРМУЛА(P1158)),M1158&lt;&gt;0,N1158&lt;&gt;0,OR(YEAR(M1158=#REF!),YEAR(M1158=#REF!),YEAR(M1158=#REF!)),OR(YEAR(N1158=#REF!),YEAR(N1158=#REF!),YEAR(N1158=#REF!)),OR(AND(A1158="20. Выдача займов по договору № 1 (в кэш-пул ПАО «Газпром»)",H1158="КЭШ-ПУЛ"),AND(A1158&lt;&gt;"20. Выдача займов по договору № 1 (в кэш-пул ПАО «Газпром»)",H1158&lt;&gt;"КЭШ-ПУЛ")))</f>
        <v>#REF!</v>
      </c>
    </row>
    <row r="1159" spans="1:30" ht="15" customHeight="1" x14ac:dyDescent="0.2">
      <c r="A1159" s="8"/>
      <c r="B1159" s="8" t="s">
        <v>62</v>
      </c>
      <c r="C1159" s="2" t="s">
        <v>19</v>
      </c>
      <c r="D1159" s="6" t="s">
        <v>0</v>
      </c>
      <c r="E1159" s="7" t="s">
        <v>2</v>
      </c>
      <c r="F1159" s="8"/>
      <c r="G1159" s="8"/>
      <c r="H1159" s="8"/>
      <c r="I1159" s="8"/>
      <c r="J1159" s="8"/>
      <c r="K1159" s="8"/>
      <c r="L1159" s="8" t="s">
        <v>26</v>
      </c>
      <c r="M1159" s="9">
        <v>44348</v>
      </c>
      <c r="N1159" s="9">
        <v>44348</v>
      </c>
      <c r="O1159" s="20">
        <v>125050000</v>
      </c>
      <c r="P1159" s="20"/>
      <c r="Q1159" s="11"/>
      <c r="R1159" s="11"/>
      <c r="S1159" s="11"/>
      <c r="T1159" s="11"/>
      <c r="U1159" s="11"/>
      <c r="X1159" s="22" t="str">
        <f>IF(B1159="",VLOOKUP(A1159,#REF!,2,FALSE),B1159)</f>
        <v>03. Налоги</v>
      </c>
      <c r="Y1159" s="22">
        <f t="shared" si="95"/>
        <v>6</v>
      </c>
      <c r="Z1159" s="22">
        <f t="shared" si="96"/>
        <v>6</v>
      </c>
      <c r="AA1159" s="22">
        <f t="shared" si="97"/>
        <v>2021</v>
      </c>
      <c r="AB1159" s="22">
        <f t="shared" si="98"/>
        <v>2021</v>
      </c>
      <c r="AC1159" s="22">
        <f t="shared" si="99"/>
        <v>2021</v>
      </c>
      <c r="AD1159" s="25" t="e">
        <f>AND(ROUND(O1159,2)=O1159,ROUND(P1159,2)=P1159,OR(AND(O1159&lt;&gt;0,L1159="п"),AND(P1159&lt;&gt;0,L1159="ф")),ЕФОРМУЛА(X1159),ЕФОРМУЛА(Y1159),ЕФОРМУЛА(Z1159),ЕФОРМУЛА(AA1159),ЕФОРМУЛА(AB1159),ЕФОРМУЛА(AC1159),NOT(ЕФОРМУЛА(O1159)),NOT(ЕФОРМУЛА(P1159)),M1159&lt;&gt;0,N1159&lt;&gt;0,OR(YEAR(M1159=#REF!),YEAR(M1159=#REF!),YEAR(M1159=#REF!)),OR(YEAR(N1159=#REF!),YEAR(N1159=#REF!),YEAR(N1159=#REF!)),OR(AND(A1159="20. Выдача займов по договору № 1 (в кэш-пул ПАО «Газпром»)",H1159="КЭШ-ПУЛ"),AND(A1159&lt;&gt;"20. Выдача займов по договору № 1 (в кэш-пул ПАО «Газпром»)",H1159&lt;&gt;"КЭШ-ПУЛ")))</f>
        <v>#REF!</v>
      </c>
    </row>
    <row r="1160" spans="1:30" ht="15" customHeight="1" x14ac:dyDescent="0.2">
      <c r="A1160" s="8" t="s">
        <v>141</v>
      </c>
      <c r="B1160" s="8"/>
      <c r="C1160" s="2" t="s">
        <v>19</v>
      </c>
      <c r="D1160" s="6" t="s">
        <v>0</v>
      </c>
      <c r="E1160" s="7" t="s">
        <v>2</v>
      </c>
      <c r="F1160" s="8"/>
      <c r="G1160" s="8"/>
      <c r="H1160" s="8"/>
      <c r="I1160" s="8"/>
      <c r="J1160" s="8"/>
      <c r="K1160" s="8"/>
      <c r="L1160" s="8" t="s">
        <v>26</v>
      </c>
      <c r="M1160" s="9">
        <v>44287</v>
      </c>
      <c r="N1160" s="9">
        <v>44287</v>
      </c>
      <c r="O1160" s="20">
        <v>224163007.56</v>
      </c>
      <c r="P1160" s="20"/>
      <c r="Q1160" s="29"/>
      <c r="R1160" s="12"/>
      <c r="S1160" s="12"/>
      <c r="T1160" s="12"/>
      <c r="U1160" s="12"/>
      <c r="X1160" s="22" t="e">
        <f>IF(B1160="",VLOOKUP(A1160,#REF!,2,FALSE),B1160)</f>
        <v>#REF!</v>
      </c>
      <c r="Y1160" s="22">
        <f t="shared" si="95"/>
        <v>4</v>
      </c>
      <c r="Z1160" s="22">
        <f t="shared" si="96"/>
        <v>4</v>
      </c>
      <c r="AA1160" s="22">
        <f t="shared" si="97"/>
        <v>2021</v>
      </c>
      <c r="AB1160" s="22">
        <f t="shared" si="98"/>
        <v>2021</v>
      </c>
      <c r="AC1160" s="22">
        <f t="shared" si="99"/>
        <v>2021</v>
      </c>
      <c r="AD1160" s="25" t="e">
        <f>AND(ROUND(O1160,2)=O1160,ROUND(P1160,2)=P1160,OR(AND(O1160&lt;&gt;0,L1160="п"),AND(P1160&lt;&gt;0,L1160="ф")),ЕФОРМУЛА(X1160),ЕФОРМУЛА(Y1160),ЕФОРМУЛА(Z1160),ЕФОРМУЛА(AA1160),ЕФОРМУЛА(AB1160),ЕФОРМУЛА(AC1160),NOT(ЕФОРМУЛА(O1160)),NOT(ЕФОРМУЛА(P1160)),M1160&lt;&gt;0,N1160&lt;&gt;0,OR(YEAR(M1160=#REF!),YEAR(M1160=#REF!),YEAR(M1160=#REF!)),OR(YEAR(N1160=#REF!),YEAR(N1160=#REF!),YEAR(N1160=#REF!)),OR(AND(A1160="20. Выдача займов по договору № 1 (в кэш-пул ПАО «Газпром»)",H1160="КЭШ-ПУЛ"),AND(A1160&lt;&gt;"20. Выдача займов по договору № 1 (в кэш-пул ПАО «Газпром»)",H1160&lt;&gt;"КЭШ-ПУЛ")))</f>
        <v>#REF!</v>
      </c>
    </row>
    <row r="1161" spans="1:30" ht="15" customHeight="1" x14ac:dyDescent="0.2">
      <c r="A1161" s="8" t="s">
        <v>141</v>
      </c>
      <c r="B1161" s="8"/>
      <c r="C1161" s="2" t="s">
        <v>19</v>
      </c>
      <c r="D1161" s="6" t="s">
        <v>0</v>
      </c>
      <c r="E1161" s="7" t="s">
        <v>2</v>
      </c>
      <c r="F1161" s="8"/>
      <c r="G1161" s="8"/>
      <c r="H1161" s="8"/>
      <c r="I1161" s="8"/>
      <c r="J1161" s="8"/>
      <c r="K1161" s="8"/>
      <c r="L1161" s="8" t="s">
        <v>26</v>
      </c>
      <c r="M1161" s="9">
        <v>44317</v>
      </c>
      <c r="N1161" s="9">
        <v>44317</v>
      </c>
      <c r="O1161" s="20">
        <v>39399037.119999997</v>
      </c>
      <c r="P1161" s="20"/>
      <c r="Q1161" s="29"/>
      <c r="R1161" s="12"/>
      <c r="S1161" s="12"/>
      <c r="T1161" s="12"/>
      <c r="U1161" s="12"/>
      <c r="X1161" s="22" t="e">
        <f>IF(B1161="",VLOOKUP(A1161,#REF!,2,FALSE),B1161)</f>
        <v>#REF!</v>
      </c>
      <c r="Y1161" s="22">
        <f t="shared" si="95"/>
        <v>5</v>
      </c>
      <c r="Z1161" s="22">
        <f t="shared" si="96"/>
        <v>5</v>
      </c>
      <c r="AA1161" s="22">
        <f t="shared" si="97"/>
        <v>2021</v>
      </c>
      <c r="AB1161" s="22">
        <f t="shared" si="98"/>
        <v>2021</v>
      </c>
      <c r="AC1161" s="22">
        <f t="shared" si="99"/>
        <v>2021</v>
      </c>
      <c r="AD1161" s="25" t="e">
        <f>AND(ROUND(O1161,2)=O1161,ROUND(P1161,2)=P1161,OR(AND(O1161&lt;&gt;0,L1161="п"),AND(P1161&lt;&gt;0,L1161="ф")),ЕФОРМУЛА(X1161),ЕФОРМУЛА(Y1161),ЕФОРМУЛА(Z1161),ЕФОРМУЛА(AA1161),ЕФОРМУЛА(AB1161),ЕФОРМУЛА(AC1161),NOT(ЕФОРМУЛА(O1161)),NOT(ЕФОРМУЛА(P1161)),M1161&lt;&gt;0,N1161&lt;&gt;0,OR(YEAR(M1161=#REF!),YEAR(M1161=#REF!),YEAR(M1161=#REF!)),OR(YEAR(N1161=#REF!),YEAR(N1161=#REF!),YEAR(N1161=#REF!)),OR(AND(A1161="20. Выдача займов по договору № 1 (в кэш-пул ПАО «Газпром»)",H1161="КЭШ-ПУЛ"),AND(A1161&lt;&gt;"20. Выдача займов по договору № 1 (в кэш-пул ПАО «Газпром»)",H1161&lt;&gt;"КЭШ-ПУЛ")))</f>
        <v>#REF!</v>
      </c>
    </row>
    <row r="1162" spans="1:30" ht="15" customHeight="1" x14ac:dyDescent="0.2">
      <c r="A1162" s="8" t="s">
        <v>141</v>
      </c>
      <c r="B1162" s="8"/>
      <c r="C1162" s="2" t="s">
        <v>19</v>
      </c>
      <c r="D1162" s="6" t="s">
        <v>0</v>
      </c>
      <c r="E1162" s="7" t="s">
        <v>2</v>
      </c>
      <c r="F1162" s="8"/>
      <c r="G1162" s="8"/>
      <c r="H1162" s="8"/>
      <c r="I1162" s="8"/>
      <c r="J1162" s="8"/>
      <c r="K1162" s="8"/>
      <c r="L1162" s="8" t="s">
        <v>26</v>
      </c>
      <c r="M1162" s="9">
        <v>44348</v>
      </c>
      <c r="N1162" s="9">
        <v>44348</v>
      </c>
      <c r="O1162" s="20">
        <v>42512599.590000004</v>
      </c>
      <c r="P1162" s="20"/>
      <c r="Q1162" s="29"/>
      <c r="R1162" s="12"/>
      <c r="S1162" s="12"/>
      <c r="T1162" s="12"/>
      <c r="U1162" s="12"/>
      <c r="X1162" s="22" t="e">
        <f>IF(B1162="",VLOOKUP(A1162,#REF!,2,FALSE),B1162)</f>
        <v>#REF!</v>
      </c>
      <c r="Y1162" s="22">
        <f t="shared" si="95"/>
        <v>6</v>
      </c>
      <c r="Z1162" s="22">
        <f t="shared" si="96"/>
        <v>6</v>
      </c>
      <c r="AA1162" s="22">
        <f t="shared" si="97"/>
        <v>2021</v>
      </c>
      <c r="AB1162" s="22">
        <f t="shared" si="98"/>
        <v>2021</v>
      </c>
      <c r="AC1162" s="22">
        <f t="shared" si="99"/>
        <v>2021</v>
      </c>
      <c r="AD1162" s="25" t="e">
        <f>AND(ROUND(O1162,2)=O1162,ROUND(P1162,2)=P1162,OR(AND(O1162&lt;&gt;0,L1162="п"),AND(P1162&lt;&gt;0,L1162="ф")),ЕФОРМУЛА(X1162),ЕФОРМУЛА(Y1162),ЕФОРМУЛА(Z1162),ЕФОРМУЛА(AA1162),ЕФОРМУЛА(AB1162),ЕФОРМУЛА(AC1162),NOT(ЕФОРМУЛА(O1162)),NOT(ЕФОРМУЛА(P1162)),M1162&lt;&gt;0,N1162&lt;&gt;0,OR(YEAR(M1162=#REF!),YEAR(M1162=#REF!),YEAR(M1162=#REF!)),OR(YEAR(N1162=#REF!),YEAR(N1162=#REF!),YEAR(N1162=#REF!)),OR(AND(A1162="20. Выдача займов по договору № 1 (в кэш-пул ПАО «Газпром»)",H1162="КЭШ-ПУЛ"),AND(A1162&lt;&gt;"20. Выдача займов по договору № 1 (в кэш-пул ПАО «Газпром»)",H1162&lt;&gt;"КЭШ-ПУЛ")))</f>
        <v>#REF!</v>
      </c>
    </row>
    <row r="1163" spans="1:30" ht="15" customHeight="1" x14ac:dyDescent="0.2">
      <c r="A1163" s="8" t="s">
        <v>59</v>
      </c>
      <c r="B1163" s="8"/>
      <c r="C1163" s="2" t="s">
        <v>19</v>
      </c>
      <c r="D1163" s="6" t="s">
        <v>0</v>
      </c>
      <c r="E1163" s="7" t="s">
        <v>2</v>
      </c>
      <c r="F1163" s="8"/>
      <c r="G1163" s="8"/>
      <c r="H1163" s="8"/>
      <c r="I1163" s="8"/>
      <c r="J1163" s="8"/>
      <c r="K1163" s="8"/>
      <c r="L1163" s="8" t="s">
        <v>26</v>
      </c>
      <c r="M1163" s="9">
        <v>44287</v>
      </c>
      <c r="N1163" s="9">
        <v>44287</v>
      </c>
      <c r="O1163" s="20">
        <v>232980000</v>
      </c>
      <c r="P1163" s="20"/>
      <c r="Q1163" s="11"/>
      <c r="R1163" s="11"/>
      <c r="S1163" s="11"/>
      <c r="T1163" s="11"/>
      <c r="U1163" s="11"/>
      <c r="X1163" s="22" t="e">
        <f>IF(B1163="",VLOOKUP(A1163,#REF!,2,FALSE),B1163)</f>
        <v>#REF!</v>
      </c>
      <c r="Y1163" s="22">
        <f t="shared" si="95"/>
        <v>4</v>
      </c>
      <c r="Z1163" s="22">
        <f t="shared" si="96"/>
        <v>4</v>
      </c>
      <c r="AA1163" s="22">
        <f t="shared" si="97"/>
        <v>2021</v>
      </c>
      <c r="AB1163" s="22">
        <f t="shared" si="98"/>
        <v>2021</v>
      </c>
      <c r="AC1163" s="22">
        <f t="shared" si="99"/>
        <v>2021</v>
      </c>
      <c r="AD1163" s="25" t="e">
        <f>AND(ROUND(O1163,2)=O1163,ROUND(P1163,2)=P1163,OR(AND(O1163&lt;&gt;0,L1163="п"),AND(P1163&lt;&gt;0,L1163="ф")),ЕФОРМУЛА(X1163),ЕФОРМУЛА(Y1163),ЕФОРМУЛА(Z1163),ЕФОРМУЛА(AA1163),ЕФОРМУЛА(AB1163),ЕФОРМУЛА(AC1163),NOT(ЕФОРМУЛА(O1163)),NOT(ЕФОРМУЛА(P1163)),M1163&lt;&gt;0,N1163&lt;&gt;0,OR(YEAR(M1163=#REF!),YEAR(M1163=#REF!),YEAR(M1163=#REF!)),OR(YEAR(N1163=#REF!),YEAR(N1163=#REF!),YEAR(N1163=#REF!)),OR(AND(A1163="20. Выдача займов по договору № 1 (в кэш-пул ПАО «Газпром»)",H1163="КЭШ-ПУЛ"),AND(A1163&lt;&gt;"20. Выдача займов по договору № 1 (в кэш-пул ПАО «Газпром»)",H1163&lt;&gt;"КЭШ-ПУЛ")))</f>
        <v>#REF!</v>
      </c>
    </row>
    <row r="1164" spans="1:30" ht="15" customHeight="1" x14ac:dyDescent="0.2">
      <c r="A1164" s="8" t="s">
        <v>59</v>
      </c>
      <c r="B1164" s="8"/>
      <c r="C1164" s="2" t="s">
        <v>19</v>
      </c>
      <c r="D1164" s="6" t="s">
        <v>0</v>
      </c>
      <c r="E1164" s="7" t="s">
        <v>2</v>
      </c>
      <c r="F1164" s="8"/>
      <c r="G1164" s="8"/>
      <c r="H1164" s="8"/>
      <c r="I1164" s="8"/>
      <c r="J1164" s="8"/>
      <c r="K1164" s="8"/>
      <c r="L1164" s="8" t="s">
        <v>26</v>
      </c>
      <c r="M1164" s="9">
        <v>44317</v>
      </c>
      <c r="N1164" s="9">
        <v>44317</v>
      </c>
      <c r="O1164" s="20">
        <v>233370000</v>
      </c>
      <c r="P1164" s="20"/>
      <c r="Q1164" s="11"/>
      <c r="R1164" s="11"/>
      <c r="S1164" s="11"/>
      <c r="T1164" s="11"/>
      <c r="U1164" s="11"/>
      <c r="X1164" s="22" t="e">
        <f>IF(B1164="",VLOOKUP(A1164,#REF!,2,FALSE),B1164)</f>
        <v>#REF!</v>
      </c>
      <c r="Y1164" s="22">
        <f t="shared" si="95"/>
        <v>5</v>
      </c>
      <c r="Z1164" s="22">
        <f t="shared" si="96"/>
        <v>5</v>
      </c>
      <c r="AA1164" s="22">
        <f t="shared" si="97"/>
        <v>2021</v>
      </c>
      <c r="AB1164" s="22">
        <f t="shared" si="98"/>
        <v>2021</v>
      </c>
      <c r="AC1164" s="22">
        <f t="shared" si="99"/>
        <v>2021</v>
      </c>
      <c r="AD1164" s="25" t="e">
        <f>AND(ROUND(O1164,2)=O1164,ROUND(P1164,2)=P1164,OR(AND(O1164&lt;&gt;0,L1164="п"),AND(P1164&lt;&gt;0,L1164="ф")),ЕФОРМУЛА(X1164),ЕФОРМУЛА(Y1164),ЕФОРМУЛА(Z1164),ЕФОРМУЛА(AA1164),ЕФОРМУЛА(AB1164),ЕФОРМУЛА(AC1164),NOT(ЕФОРМУЛА(O1164)),NOT(ЕФОРМУЛА(P1164)),M1164&lt;&gt;0,N1164&lt;&gt;0,OR(YEAR(M1164=#REF!),YEAR(M1164=#REF!),YEAR(M1164=#REF!)),OR(YEAR(N1164=#REF!),YEAR(N1164=#REF!),YEAR(N1164=#REF!)),OR(AND(A1164="20. Выдача займов по договору № 1 (в кэш-пул ПАО «Газпром»)",H1164="КЭШ-ПУЛ"),AND(A1164&lt;&gt;"20. Выдача займов по договору № 1 (в кэш-пул ПАО «Газпром»)",H1164&lt;&gt;"КЭШ-ПУЛ")))</f>
        <v>#REF!</v>
      </c>
    </row>
    <row r="1165" spans="1:30" ht="15" customHeight="1" x14ac:dyDescent="0.2">
      <c r="A1165" s="8" t="s">
        <v>59</v>
      </c>
      <c r="B1165" s="8"/>
      <c r="C1165" s="2" t="s">
        <v>19</v>
      </c>
      <c r="D1165" s="6" t="s">
        <v>0</v>
      </c>
      <c r="E1165" s="7" t="s">
        <v>2</v>
      </c>
      <c r="F1165" s="8"/>
      <c r="G1165" s="8"/>
      <c r="H1165" s="8"/>
      <c r="I1165" s="8"/>
      <c r="J1165" s="8"/>
      <c r="K1165" s="8"/>
      <c r="L1165" s="8" t="s">
        <v>26</v>
      </c>
      <c r="M1165" s="9">
        <v>44348</v>
      </c>
      <c r="N1165" s="9">
        <v>44348</v>
      </c>
      <c r="O1165" s="20">
        <v>399740000</v>
      </c>
      <c r="P1165" s="20"/>
      <c r="Q1165" s="11"/>
      <c r="R1165" s="11"/>
      <c r="S1165" s="11"/>
      <c r="T1165" s="11"/>
      <c r="U1165" s="11"/>
      <c r="X1165" s="22" t="e">
        <f>IF(B1165="",VLOOKUP(A1165,#REF!,2,FALSE),B1165)</f>
        <v>#REF!</v>
      </c>
      <c r="Y1165" s="22">
        <f t="shared" si="95"/>
        <v>6</v>
      </c>
      <c r="Z1165" s="22">
        <f t="shared" si="96"/>
        <v>6</v>
      </c>
      <c r="AA1165" s="22">
        <f t="shared" si="97"/>
        <v>2021</v>
      </c>
      <c r="AB1165" s="22">
        <f t="shared" si="98"/>
        <v>2021</v>
      </c>
      <c r="AC1165" s="22">
        <f t="shared" si="99"/>
        <v>2021</v>
      </c>
      <c r="AD1165" s="25" t="e">
        <f>AND(ROUND(O1165,2)=O1165,ROUND(P1165,2)=P1165,OR(AND(O1165&lt;&gt;0,L1165="п"),AND(P1165&lt;&gt;0,L1165="ф")),ЕФОРМУЛА(X1165),ЕФОРМУЛА(Y1165),ЕФОРМУЛА(Z1165),ЕФОРМУЛА(AA1165),ЕФОРМУЛА(AB1165),ЕФОРМУЛА(AC1165),NOT(ЕФОРМУЛА(O1165)),NOT(ЕФОРМУЛА(P1165)),M1165&lt;&gt;0,N1165&lt;&gt;0,OR(YEAR(M1165=#REF!),YEAR(M1165=#REF!),YEAR(M1165=#REF!)),OR(YEAR(N1165=#REF!),YEAR(N1165=#REF!),YEAR(N1165=#REF!)),OR(AND(A1165="20. Выдача займов по договору № 1 (в кэш-пул ПАО «Газпром»)",H1165="КЭШ-ПУЛ"),AND(A1165&lt;&gt;"20. Выдача займов по договору № 1 (в кэш-пул ПАО «Газпром»)",H1165&lt;&gt;"КЭШ-ПУЛ")))</f>
        <v>#REF!</v>
      </c>
    </row>
    <row r="1166" spans="1:30" ht="15" customHeight="1" x14ac:dyDescent="0.2">
      <c r="A1166" s="8" t="s">
        <v>60</v>
      </c>
      <c r="B1166" s="8"/>
      <c r="C1166" s="2" t="s">
        <v>19</v>
      </c>
      <c r="D1166" s="6" t="s">
        <v>0</v>
      </c>
      <c r="E1166" s="7" t="s">
        <v>2</v>
      </c>
      <c r="F1166" s="8"/>
      <c r="G1166" s="8"/>
      <c r="H1166" s="8"/>
      <c r="I1166" s="8"/>
      <c r="J1166" s="8"/>
      <c r="K1166" s="8"/>
      <c r="L1166" s="8" t="s">
        <v>26</v>
      </c>
      <c r="M1166" s="9">
        <v>44287</v>
      </c>
      <c r="N1166" s="9">
        <v>44287</v>
      </c>
      <c r="O1166" s="20">
        <v>3300000</v>
      </c>
      <c r="P1166" s="20"/>
      <c r="Q1166" s="11"/>
      <c r="R1166" s="11"/>
      <c r="S1166" s="11"/>
      <c r="T1166" s="11"/>
      <c r="U1166" s="11"/>
      <c r="X1166" s="22" t="e">
        <f>IF(B1166="",VLOOKUP(A1166,#REF!,2,FALSE),B1166)</f>
        <v>#REF!</v>
      </c>
      <c r="Y1166" s="22">
        <f t="shared" si="95"/>
        <v>4</v>
      </c>
      <c r="Z1166" s="22">
        <f t="shared" si="96"/>
        <v>4</v>
      </c>
      <c r="AA1166" s="22">
        <f t="shared" si="97"/>
        <v>2021</v>
      </c>
      <c r="AB1166" s="22">
        <f t="shared" si="98"/>
        <v>2021</v>
      </c>
      <c r="AC1166" s="22">
        <f t="shared" si="99"/>
        <v>2021</v>
      </c>
      <c r="AD1166" s="25" t="e">
        <f>AND(ROUND(O1166,2)=O1166,ROUND(P1166,2)=P1166,OR(AND(O1166&lt;&gt;0,L1166="п"),AND(P1166&lt;&gt;0,L1166="ф")),ЕФОРМУЛА(X1166),ЕФОРМУЛА(Y1166),ЕФОРМУЛА(Z1166),ЕФОРМУЛА(AA1166),ЕФОРМУЛА(AB1166),ЕФОРМУЛА(AC1166),NOT(ЕФОРМУЛА(O1166)),NOT(ЕФОРМУЛА(P1166)),M1166&lt;&gt;0,N1166&lt;&gt;0,OR(YEAR(M1166=#REF!),YEAR(M1166=#REF!),YEAR(M1166=#REF!)),OR(YEAR(N1166=#REF!),YEAR(N1166=#REF!),YEAR(N1166=#REF!)),OR(AND(A1166="20. Выдача займов по договору № 1 (в кэш-пул ПАО «Газпром»)",H1166="КЭШ-ПУЛ"),AND(A1166&lt;&gt;"20. Выдача займов по договору № 1 (в кэш-пул ПАО «Газпром»)",H1166&lt;&gt;"КЭШ-ПУЛ")))</f>
        <v>#REF!</v>
      </c>
    </row>
    <row r="1167" spans="1:30" ht="15" customHeight="1" x14ac:dyDescent="0.2">
      <c r="A1167" s="8" t="s">
        <v>60</v>
      </c>
      <c r="B1167" s="8"/>
      <c r="C1167" s="2" t="s">
        <v>19</v>
      </c>
      <c r="D1167" s="6" t="s">
        <v>0</v>
      </c>
      <c r="E1167" s="7" t="s">
        <v>2</v>
      </c>
      <c r="F1167" s="8"/>
      <c r="G1167" s="8"/>
      <c r="H1167" s="8"/>
      <c r="I1167" s="8"/>
      <c r="J1167" s="8"/>
      <c r="K1167" s="8"/>
      <c r="L1167" s="8" t="s">
        <v>26</v>
      </c>
      <c r="M1167" s="9">
        <v>44317</v>
      </c>
      <c r="N1167" s="9">
        <v>44317</v>
      </c>
      <c r="O1167" s="20">
        <v>2200000</v>
      </c>
      <c r="P1167" s="20"/>
      <c r="Q1167" s="11"/>
      <c r="R1167" s="11"/>
      <c r="S1167" s="11"/>
      <c r="T1167" s="11"/>
      <c r="U1167" s="11"/>
      <c r="X1167" s="22" t="e">
        <f>IF(B1167="",VLOOKUP(A1167,#REF!,2,FALSE),B1167)</f>
        <v>#REF!</v>
      </c>
      <c r="Y1167" s="22">
        <f t="shared" si="95"/>
        <v>5</v>
      </c>
      <c r="Z1167" s="22">
        <f t="shared" si="96"/>
        <v>5</v>
      </c>
      <c r="AA1167" s="22">
        <f t="shared" si="97"/>
        <v>2021</v>
      </c>
      <c r="AB1167" s="22">
        <f t="shared" si="98"/>
        <v>2021</v>
      </c>
      <c r="AC1167" s="22">
        <f t="shared" si="99"/>
        <v>2021</v>
      </c>
      <c r="AD1167" s="25" t="e">
        <f>AND(ROUND(O1167,2)=O1167,ROUND(P1167,2)=P1167,OR(AND(O1167&lt;&gt;0,L1167="п"),AND(P1167&lt;&gt;0,L1167="ф")),ЕФОРМУЛА(X1167),ЕФОРМУЛА(Y1167),ЕФОРМУЛА(Z1167),ЕФОРМУЛА(AA1167),ЕФОРМУЛА(AB1167),ЕФОРМУЛА(AC1167),NOT(ЕФОРМУЛА(O1167)),NOT(ЕФОРМУЛА(P1167)),M1167&lt;&gt;0,N1167&lt;&gt;0,OR(YEAR(M1167=#REF!),YEAR(M1167=#REF!),YEAR(M1167=#REF!)),OR(YEAR(N1167=#REF!),YEAR(N1167=#REF!),YEAR(N1167=#REF!)),OR(AND(A1167="20. Выдача займов по договору № 1 (в кэш-пул ПАО «Газпром»)",H1167="КЭШ-ПУЛ"),AND(A1167&lt;&gt;"20. Выдача займов по договору № 1 (в кэш-пул ПАО «Газпром»)",H1167&lt;&gt;"КЭШ-ПУЛ")))</f>
        <v>#REF!</v>
      </c>
    </row>
    <row r="1168" spans="1:30" ht="15" customHeight="1" x14ac:dyDescent="0.2">
      <c r="A1168" s="8" t="s">
        <v>60</v>
      </c>
      <c r="B1168" s="8"/>
      <c r="C1168" s="2" t="s">
        <v>19</v>
      </c>
      <c r="D1168" s="6" t="s">
        <v>0</v>
      </c>
      <c r="E1168" s="7" t="s">
        <v>2</v>
      </c>
      <c r="F1168" s="8"/>
      <c r="G1168" s="8"/>
      <c r="H1168" s="8"/>
      <c r="I1168" s="8"/>
      <c r="J1168" s="8"/>
      <c r="K1168" s="8"/>
      <c r="L1168" s="8" t="s">
        <v>26</v>
      </c>
      <c r="M1168" s="9">
        <v>44348</v>
      </c>
      <c r="N1168" s="9">
        <v>44348</v>
      </c>
      <c r="O1168" s="20">
        <v>2800000</v>
      </c>
      <c r="P1168" s="20"/>
      <c r="Q1168" s="11"/>
      <c r="R1168" s="11"/>
      <c r="S1168" s="11"/>
      <c r="T1168" s="11"/>
      <c r="U1168" s="11"/>
      <c r="X1168" s="22" t="e">
        <f>IF(B1168="",VLOOKUP(A1168,#REF!,2,FALSE),B1168)</f>
        <v>#REF!</v>
      </c>
      <c r="Y1168" s="22">
        <f t="shared" si="95"/>
        <v>6</v>
      </c>
      <c r="Z1168" s="22">
        <f t="shared" si="96"/>
        <v>6</v>
      </c>
      <c r="AA1168" s="22">
        <f t="shared" si="97"/>
        <v>2021</v>
      </c>
      <c r="AB1168" s="22">
        <f t="shared" si="98"/>
        <v>2021</v>
      </c>
      <c r="AC1168" s="22">
        <f t="shared" si="99"/>
        <v>2021</v>
      </c>
      <c r="AD1168" s="25" t="e">
        <f>AND(ROUND(O1168,2)=O1168,ROUND(P1168,2)=P1168,OR(AND(O1168&lt;&gt;0,L1168="п"),AND(P1168&lt;&gt;0,L1168="ф")),ЕФОРМУЛА(X1168),ЕФОРМУЛА(Y1168),ЕФОРМУЛА(Z1168),ЕФОРМУЛА(AA1168),ЕФОРМУЛА(AB1168),ЕФОРМУЛА(AC1168),NOT(ЕФОРМУЛА(O1168)),NOT(ЕФОРМУЛА(P1168)),M1168&lt;&gt;0,N1168&lt;&gt;0,OR(YEAR(M1168=#REF!),YEAR(M1168=#REF!),YEAR(M1168=#REF!)),OR(YEAR(N1168=#REF!),YEAR(N1168=#REF!),YEAR(N1168=#REF!)),OR(AND(A1168="20. Выдача займов по договору № 1 (в кэш-пул ПАО «Газпром»)",H1168="КЭШ-ПУЛ"),AND(A1168&lt;&gt;"20. Выдача займов по договору № 1 (в кэш-пул ПАО «Газпром»)",H1168&lt;&gt;"КЭШ-ПУЛ")))</f>
        <v>#REF!</v>
      </c>
    </row>
    <row r="1169" spans="1:30" ht="12" customHeight="1" x14ac:dyDescent="0.2">
      <c r="A1169" s="8" t="s">
        <v>15</v>
      </c>
      <c r="B1169" s="8"/>
      <c r="C1169" s="2" t="s">
        <v>19</v>
      </c>
      <c r="D1169" s="6" t="s">
        <v>0</v>
      </c>
      <c r="E1169" s="7" t="s">
        <v>2</v>
      </c>
      <c r="F1169" s="8"/>
      <c r="G1169" s="8"/>
      <c r="H1169" s="8"/>
      <c r="I1169" s="8"/>
      <c r="J1169" s="8"/>
      <c r="K1169" s="8"/>
      <c r="L1169" s="8" t="s">
        <v>26</v>
      </c>
      <c r="M1169" s="9">
        <v>44287</v>
      </c>
      <c r="N1169" s="9">
        <v>44287</v>
      </c>
      <c r="O1169" s="20">
        <v>210000000</v>
      </c>
      <c r="P1169" s="20"/>
      <c r="Q1169" s="11"/>
      <c r="R1169" s="11"/>
      <c r="S1169" s="11"/>
      <c r="T1169" s="11"/>
      <c r="U1169" s="11"/>
      <c r="X1169" s="22" t="e">
        <f>IF(B1169="",VLOOKUP(A1169,#REF!,2,FALSE),B1169)</f>
        <v>#REF!</v>
      </c>
      <c r="Y1169" s="22">
        <f t="shared" si="95"/>
        <v>4</v>
      </c>
      <c r="Z1169" s="22">
        <f t="shared" si="96"/>
        <v>4</v>
      </c>
      <c r="AA1169" s="22">
        <f t="shared" si="97"/>
        <v>2021</v>
      </c>
      <c r="AB1169" s="22">
        <f t="shared" si="98"/>
        <v>2021</v>
      </c>
      <c r="AC1169" s="22">
        <f t="shared" si="99"/>
        <v>2021</v>
      </c>
      <c r="AD1169" s="25" t="e">
        <f>AND(ROUND(O1169,2)=O1169,ROUND(P1169,2)=P1169,OR(AND(O1169&lt;&gt;0,L1169="п"),AND(P1169&lt;&gt;0,L1169="ф")),ЕФОРМУЛА(X1169),ЕФОРМУЛА(Y1169),ЕФОРМУЛА(Z1169),ЕФОРМУЛА(AA1169),ЕФОРМУЛА(AB1169),ЕФОРМУЛА(AC1169),NOT(ЕФОРМУЛА(O1169)),NOT(ЕФОРМУЛА(P1169)),M1169&lt;&gt;0,N1169&lt;&gt;0,OR(YEAR(M1169=#REF!),YEAR(M1169=#REF!),YEAR(M1169=#REF!)),OR(YEAR(N1169=#REF!),YEAR(N1169=#REF!),YEAR(N1169=#REF!)),OR(AND(A1169="20. Выдача займов по договору № 1 (в кэш-пул ПАО «Газпром»)",H1169="КЭШ-ПУЛ"),AND(A1169&lt;&gt;"20. Выдача займов по договору № 1 (в кэш-пул ПАО «Газпром»)",H1169&lt;&gt;"КЭШ-ПУЛ")))</f>
        <v>#REF!</v>
      </c>
    </row>
    <row r="1170" spans="1:30" ht="14.25" customHeight="1" x14ac:dyDescent="0.2">
      <c r="A1170" s="8" t="s">
        <v>15</v>
      </c>
      <c r="B1170" s="8"/>
      <c r="C1170" s="2" t="s">
        <v>19</v>
      </c>
      <c r="D1170" s="6" t="s">
        <v>0</v>
      </c>
      <c r="E1170" s="7" t="s">
        <v>2</v>
      </c>
      <c r="F1170" s="8"/>
      <c r="G1170" s="8"/>
      <c r="H1170" s="8"/>
      <c r="I1170" s="8"/>
      <c r="J1170" s="8"/>
      <c r="K1170" s="8"/>
      <c r="L1170" s="8" t="s">
        <v>26</v>
      </c>
      <c r="M1170" s="9">
        <v>44317</v>
      </c>
      <c r="N1170" s="9">
        <v>44317</v>
      </c>
      <c r="O1170" s="20">
        <v>200000000</v>
      </c>
      <c r="P1170" s="20"/>
      <c r="Q1170" s="11"/>
      <c r="R1170" s="11"/>
      <c r="S1170" s="11"/>
      <c r="T1170" s="11"/>
      <c r="U1170" s="11"/>
      <c r="X1170" s="22" t="e">
        <f>IF(B1170="",VLOOKUP(A1170,#REF!,2,FALSE),B1170)</f>
        <v>#REF!</v>
      </c>
      <c r="Y1170" s="22">
        <f t="shared" si="95"/>
        <v>5</v>
      </c>
      <c r="Z1170" s="22">
        <f t="shared" si="96"/>
        <v>5</v>
      </c>
      <c r="AA1170" s="22">
        <f t="shared" si="97"/>
        <v>2021</v>
      </c>
      <c r="AB1170" s="22">
        <f t="shared" si="98"/>
        <v>2021</v>
      </c>
      <c r="AC1170" s="22">
        <f t="shared" si="99"/>
        <v>2021</v>
      </c>
      <c r="AD1170" s="25" t="e">
        <f>AND(ROUND(O1170,2)=O1170,ROUND(P1170,2)=P1170,OR(AND(O1170&lt;&gt;0,L1170="п"),AND(P1170&lt;&gt;0,L1170="ф")),ЕФОРМУЛА(X1170),ЕФОРМУЛА(Y1170),ЕФОРМУЛА(Z1170),ЕФОРМУЛА(AA1170),ЕФОРМУЛА(AB1170),ЕФОРМУЛА(AC1170),NOT(ЕФОРМУЛА(O1170)),NOT(ЕФОРМУЛА(P1170)),M1170&lt;&gt;0,N1170&lt;&gt;0,OR(YEAR(M1170=#REF!),YEAR(M1170=#REF!),YEAR(M1170=#REF!)),OR(YEAR(N1170=#REF!),YEAR(N1170=#REF!),YEAR(N1170=#REF!)),OR(AND(A1170="20. Выдача займов по договору № 1 (в кэш-пул ПАО «Газпром»)",H1170="КЭШ-ПУЛ"),AND(A1170&lt;&gt;"20. Выдача займов по договору № 1 (в кэш-пул ПАО «Газпром»)",H1170&lt;&gt;"КЭШ-ПУЛ")))</f>
        <v>#REF!</v>
      </c>
    </row>
    <row r="1171" spans="1:30" ht="11.25" customHeight="1" x14ac:dyDescent="0.2">
      <c r="A1171" s="8" t="s">
        <v>15</v>
      </c>
      <c r="B1171" s="8"/>
      <c r="C1171" s="2" t="s">
        <v>19</v>
      </c>
      <c r="D1171" s="6" t="s">
        <v>0</v>
      </c>
      <c r="E1171" s="7" t="s">
        <v>2</v>
      </c>
      <c r="F1171" s="8"/>
      <c r="G1171" s="8"/>
      <c r="H1171" s="8"/>
      <c r="I1171" s="8"/>
      <c r="J1171" s="8"/>
      <c r="K1171" s="8"/>
      <c r="L1171" s="8" t="s">
        <v>26</v>
      </c>
      <c r="M1171" s="9">
        <v>44348</v>
      </c>
      <c r="N1171" s="9">
        <v>44348</v>
      </c>
      <c r="O1171" s="20">
        <v>181980000</v>
      </c>
      <c r="P1171" s="20"/>
      <c r="Q1171" s="11"/>
      <c r="R1171" s="11"/>
      <c r="S1171" s="11"/>
      <c r="T1171" s="11"/>
      <c r="U1171" s="11"/>
      <c r="X1171" s="22" t="e">
        <f>IF(B1171="",VLOOKUP(A1171,#REF!,2,FALSE),B1171)</f>
        <v>#REF!</v>
      </c>
      <c r="Y1171" s="22">
        <f t="shared" si="95"/>
        <v>6</v>
      </c>
      <c r="Z1171" s="22">
        <f t="shared" si="96"/>
        <v>6</v>
      </c>
      <c r="AA1171" s="22">
        <f t="shared" si="97"/>
        <v>2021</v>
      </c>
      <c r="AB1171" s="22">
        <f t="shared" si="98"/>
        <v>2021</v>
      </c>
      <c r="AC1171" s="22">
        <f t="shared" si="99"/>
        <v>2021</v>
      </c>
      <c r="AD1171" s="25" t="e">
        <f>AND(ROUND(O1171,2)=O1171,ROUND(P1171,2)=P1171,OR(AND(O1171&lt;&gt;0,L1171="п"),AND(P1171&lt;&gt;0,L1171="ф")),ЕФОРМУЛА(X1171),ЕФОРМУЛА(Y1171),ЕФОРМУЛА(Z1171),ЕФОРМУЛА(AA1171),ЕФОРМУЛА(AB1171),ЕФОРМУЛА(AC1171),NOT(ЕФОРМУЛА(O1171)),NOT(ЕФОРМУЛА(P1171)),M1171&lt;&gt;0,N1171&lt;&gt;0,OR(YEAR(M1171=#REF!),YEAR(M1171=#REF!),YEAR(M1171=#REF!)),OR(YEAR(N1171=#REF!),YEAR(N1171=#REF!),YEAR(N1171=#REF!)),OR(AND(A1171="20. Выдача займов по договору № 1 (в кэш-пул ПАО «Газпром»)",H1171="КЭШ-ПУЛ"),AND(A1171&lt;&gt;"20. Выдача займов по договору № 1 (в кэш-пул ПАО «Газпром»)",H1171&lt;&gt;"КЭШ-ПУЛ")))</f>
        <v>#REF!</v>
      </c>
    </row>
    <row r="1172" spans="1:30" ht="15" customHeight="1" x14ac:dyDescent="0.2">
      <c r="A1172" s="8" t="s">
        <v>16</v>
      </c>
      <c r="B1172" s="8"/>
      <c r="C1172" s="2" t="s">
        <v>19</v>
      </c>
      <c r="D1172" s="6" t="s">
        <v>0</v>
      </c>
      <c r="E1172" s="7" t="s">
        <v>2</v>
      </c>
      <c r="F1172" s="8"/>
      <c r="G1172" s="8"/>
      <c r="H1172" s="8"/>
      <c r="I1172" s="8"/>
      <c r="J1172" s="8"/>
      <c r="K1172" s="8"/>
      <c r="L1172" s="8" t="s">
        <v>26</v>
      </c>
      <c r="M1172" s="9">
        <v>44287</v>
      </c>
      <c r="N1172" s="9">
        <v>44287</v>
      </c>
      <c r="O1172" s="20">
        <v>361160000</v>
      </c>
      <c r="P1172" s="20"/>
      <c r="Q1172" s="11"/>
      <c r="R1172" s="11"/>
      <c r="S1172" s="11"/>
      <c r="T1172" s="11"/>
      <c r="U1172" s="11"/>
      <c r="X1172" s="22" t="e">
        <f>IF(B1172="",VLOOKUP(A1172,#REF!,2,FALSE),B1172)</f>
        <v>#REF!</v>
      </c>
      <c r="Y1172" s="22">
        <f t="shared" si="95"/>
        <v>4</v>
      </c>
      <c r="Z1172" s="22">
        <f t="shared" si="96"/>
        <v>4</v>
      </c>
      <c r="AA1172" s="22">
        <f t="shared" si="97"/>
        <v>2021</v>
      </c>
      <c r="AB1172" s="22">
        <f t="shared" si="98"/>
        <v>2021</v>
      </c>
      <c r="AC1172" s="22">
        <f t="shared" si="99"/>
        <v>2021</v>
      </c>
      <c r="AD1172" s="25" t="e">
        <f>AND(ROUND(O1172,2)=O1172,ROUND(P1172,2)=P1172,OR(AND(O1172&lt;&gt;0,L1172="п"),AND(P1172&lt;&gt;0,L1172="ф")),ЕФОРМУЛА(X1172),ЕФОРМУЛА(Y1172),ЕФОРМУЛА(Z1172),ЕФОРМУЛА(AA1172),ЕФОРМУЛА(AB1172),ЕФОРМУЛА(AC1172),NOT(ЕФОРМУЛА(O1172)),NOT(ЕФОРМУЛА(P1172)),M1172&lt;&gt;0,N1172&lt;&gt;0,OR(YEAR(M1172=#REF!),YEAR(M1172=#REF!),YEAR(M1172=#REF!)),OR(YEAR(N1172=#REF!),YEAR(N1172=#REF!),YEAR(N1172=#REF!)),OR(AND(A1172="20. Выдача займов по договору № 1 (в кэш-пул ПАО «Газпром»)",H1172="КЭШ-ПУЛ"),AND(A1172&lt;&gt;"20. Выдача займов по договору № 1 (в кэш-пул ПАО «Газпром»)",H1172&lt;&gt;"КЭШ-ПУЛ")))</f>
        <v>#REF!</v>
      </c>
    </row>
    <row r="1173" spans="1:30" ht="15" customHeight="1" x14ac:dyDescent="0.2">
      <c r="A1173" s="8" t="s">
        <v>16</v>
      </c>
      <c r="B1173" s="8"/>
      <c r="C1173" s="2" t="s">
        <v>19</v>
      </c>
      <c r="D1173" s="6" t="s">
        <v>0</v>
      </c>
      <c r="E1173" s="7" t="s">
        <v>2</v>
      </c>
      <c r="F1173" s="8"/>
      <c r="G1173" s="8"/>
      <c r="H1173" s="8"/>
      <c r="I1173" s="8"/>
      <c r="J1173" s="8"/>
      <c r="K1173" s="8"/>
      <c r="L1173" s="8" t="s">
        <v>26</v>
      </c>
      <c r="M1173" s="9">
        <v>44317</v>
      </c>
      <c r="N1173" s="9">
        <v>44317</v>
      </c>
      <c r="O1173" s="20">
        <v>375000000</v>
      </c>
      <c r="P1173" s="20"/>
      <c r="Q1173" s="11"/>
      <c r="R1173" s="11"/>
      <c r="S1173" s="11"/>
      <c r="T1173" s="11"/>
      <c r="U1173" s="11"/>
      <c r="X1173" s="22" t="e">
        <f>IF(B1173="",VLOOKUP(A1173,#REF!,2,FALSE),B1173)</f>
        <v>#REF!</v>
      </c>
      <c r="Y1173" s="22">
        <f t="shared" si="95"/>
        <v>5</v>
      </c>
      <c r="Z1173" s="22">
        <f t="shared" si="96"/>
        <v>5</v>
      </c>
      <c r="AA1173" s="22">
        <f t="shared" si="97"/>
        <v>2021</v>
      </c>
      <c r="AB1173" s="22">
        <f t="shared" si="98"/>
        <v>2021</v>
      </c>
      <c r="AC1173" s="22">
        <f t="shared" si="99"/>
        <v>2021</v>
      </c>
      <c r="AD1173" s="25" t="e">
        <f>AND(ROUND(O1173,2)=O1173,ROUND(P1173,2)=P1173,OR(AND(O1173&lt;&gt;0,L1173="п"),AND(P1173&lt;&gt;0,L1173="ф")),ЕФОРМУЛА(X1173),ЕФОРМУЛА(Y1173),ЕФОРМУЛА(Z1173),ЕФОРМУЛА(AA1173),ЕФОРМУЛА(AB1173),ЕФОРМУЛА(AC1173),NOT(ЕФОРМУЛА(O1173)),NOT(ЕФОРМУЛА(P1173)),M1173&lt;&gt;0,N1173&lt;&gt;0,OR(YEAR(M1173=#REF!),YEAR(M1173=#REF!),YEAR(M1173=#REF!)),OR(YEAR(N1173=#REF!),YEAR(N1173=#REF!),YEAR(N1173=#REF!)),OR(AND(A1173="20. Выдача займов по договору № 1 (в кэш-пул ПАО «Газпром»)",H1173="КЭШ-ПУЛ"),AND(A1173&lt;&gt;"20. Выдача займов по договору № 1 (в кэш-пул ПАО «Газпром»)",H1173&lt;&gt;"КЭШ-ПУЛ")))</f>
        <v>#REF!</v>
      </c>
    </row>
    <row r="1174" spans="1:30" ht="15" customHeight="1" x14ac:dyDescent="0.2">
      <c r="A1174" s="8" t="s">
        <v>16</v>
      </c>
      <c r="B1174" s="8"/>
      <c r="C1174" s="2" t="s">
        <v>19</v>
      </c>
      <c r="D1174" s="6" t="s">
        <v>0</v>
      </c>
      <c r="E1174" s="7" t="s">
        <v>2</v>
      </c>
      <c r="F1174" s="8"/>
      <c r="G1174" s="8"/>
      <c r="H1174" s="8"/>
      <c r="I1174" s="8"/>
      <c r="J1174" s="8"/>
      <c r="K1174" s="8"/>
      <c r="L1174" s="8" t="s">
        <v>26</v>
      </c>
      <c r="M1174" s="9">
        <v>44348</v>
      </c>
      <c r="N1174" s="9">
        <v>44348</v>
      </c>
      <c r="O1174" s="20">
        <v>420000000</v>
      </c>
      <c r="P1174" s="20"/>
      <c r="Q1174" s="11"/>
      <c r="R1174" s="11"/>
      <c r="S1174" s="11"/>
      <c r="T1174" s="11"/>
      <c r="U1174" s="11"/>
      <c r="X1174" s="22" t="e">
        <f>IF(B1174="",VLOOKUP(A1174,#REF!,2,FALSE),B1174)</f>
        <v>#REF!</v>
      </c>
      <c r="Y1174" s="22">
        <f t="shared" si="95"/>
        <v>6</v>
      </c>
      <c r="Z1174" s="22">
        <f t="shared" si="96"/>
        <v>6</v>
      </c>
      <c r="AA1174" s="22">
        <f t="shared" si="97"/>
        <v>2021</v>
      </c>
      <c r="AB1174" s="22">
        <f t="shared" si="98"/>
        <v>2021</v>
      </c>
      <c r="AC1174" s="22">
        <f t="shared" si="99"/>
        <v>2021</v>
      </c>
      <c r="AD1174" s="25" t="e">
        <f>AND(ROUND(O1174,2)=O1174,ROUND(P1174,2)=P1174,OR(AND(O1174&lt;&gt;0,L1174="п"),AND(P1174&lt;&gt;0,L1174="ф")),ЕФОРМУЛА(X1174),ЕФОРМУЛА(Y1174),ЕФОРМУЛА(Z1174),ЕФОРМУЛА(AA1174),ЕФОРМУЛА(AB1174),ЕФОРМУЛА(AC1174),NOT(ЕФОРМУЛА(O1174)),NOT(ЕФОРМУЛА(P1174)),M1174&lt;&gt;0,N1174&lt;&gt;0,OR(YEAR(M1174=#REF!),YEAR(M1174=#REF!),YEAR(M1174=#REF!)),OR(YEAR(N1174=#REF!),YEAR(N1174=#REF!),YEAR(N1174=#REF!)),OR(AND(A1174="20. Выдача займов по договору № 1 (в кэш-пул ПАО «Газпром»)",H1174="КЭШ-ПУЛ"),AND(A1174&lt;&gt;"20. Выдача займов по договору № 1 (в кэш-пул ПАО «Газпром»)",H1174&lt;&gt;"КЭШ-ПУЛ")))</f>
        <v>#REF!</v>
      </c>
    </row>
    <row r="1175" spans="1:30" ht="15" customHeight="1" x14ac:dyDescent="0.2">
      <c r="A1175" s="27" t="s">
        <v>142</v>
      </c>
      <c r="B1175" s="27"/>
      <c r="C1175" s="2" t="s">
        <v>19</v>
      </c>
      <c r="D1175" s="6" t="s">
        <v>0</v>
      </c>
      <c r="E1175" s="7" t="s">
        <v>2</v>
      </c>
      <c r="F1175" s="8"/>
      <c r="G1175" s="8"/>
      <c r="H1175" s="8"/>
      <c r="I1175" s="8"/>
      <c r="J1175" s="8"/>
      <c r="K1175" s="8"/>
      <c r="L1175" s="8" t="s">
        <v>26</v>
      </c>
      <c r="M1175" s="9">
        <v>44287</v>
      </c>
      <c r="N1175" s="9">
        <v>44287</v>
      </c>
      <c r="O1175" s="20">
        <v>2600000</v>
      </c>
      <c r="P1175" s="20"/>
      <c r="Q1175" s="11"/>
      <c r="R1175" s="11"/>
      <c r="S1175" s="11"/>
      <c r="T1175" s="11"/>
      <c r="U1175" s="11"/>
      <c r="X1175" s="22" t="e">
        <f>IF(B1175="",VLOOKUP(A1175,#REF!,2,FALSE),B1175)</f>
        <v>#REF!</v>
      </c>
      <c r="Y1175" s="22">
        <f t="shared" si="95"/>
        <v>4</v>
      </c>
      <c r="Z1175" s="22">
        <f t="shared" si="96"/>
        <v>4</v>
      </c>
      <c r="AA1175" s="22">
        <f t="shared" si="97"/>
        <v>2021</v>
      </c>
      <c r="AB1175" s="22">
        <f t="shared" si="98"/>
        <v>2021</v>
      </c>
      <c r="AC1175" s="22">
        <f t="shared" si="99"/>
        <v>2021</v>
      </c>
      <c r="AD1175" s="25" t="e">
        <f>AND(ROUND(O1175,2)=O1175,ROUND(P1175,2)=P1175,OR(AND(O1175&lt;&gt;0,L1175="п"),AND(P1175&lt;&gt;0,L1175="ф")),ЕФОРМУЛА(X1175),ЕФОРМУЛА(Y1175),ЕФОРМУЛА(Z1175),ЕФОРМУЛА(AA1175),ЕФОРМУЛА(AB1175),ЕФОРМУЛА(AC1175),NOT(ЕФОРМУЛА(O1175)),NOT(ЕФОРМУЛА(P1175)),M1175&lt;&gt;0,N1175&lt;&gt;0,OR(YEAR(M1175=#REF!),YEAR(M1175=#REF!),YEAR(M1175=#REF!)),OR(YEAR(N1175=#REF!),YEAR(N1175=#REF!),YEAR(N1175=#REF!)),OR(AND(A1175="20. Выдача займов по договору № 1 (в кэш-пул ПАО «Газпром»)",H1175="КЭШ-ПУЛ"),AND(A1175&lt;&gt;"20. Выдача займов по договору № 1 (в кэш-пул ПАО «Газпром»)",H1175&lt;&gt;"КЭШ-ПУЛ")))</f>
        <v>#REF!</v>
      </c>
    </row>
    <row r="1176" spans="1:30" ht="15" customHeight="1" x14ac:dyDescent="0.2">
      <c r="A1176" s="27" t="s">
        <v>142</v>
      </c>
      <c r="B1176" s="27"/>
      <c r="C1176" s="2" t="s">
        <v>19</v>
      </c>
      <c r="D1176" s="6" t="s">
        <v>0</v>
      </c>
      <c r="E1176" s="7" t="s">
        <v>2</v>
      </c>
      <c r="F1176" s="8"/>
      <c r="G1176" s="8"/>
      <c r="H1176" s="8"/>
      <c r="I1176" s="8"/>
      <c r="J1176" s="8"/>
      <c r="K1176" s="8"/>
      <c r="L1176" s="8" t="s">
        <v>26</v>
      </c>
      <c r="M1176" s="9">
        <v>44317</v>
      </c>
      <c r="N1176" s="9">
        <v>44317</v>
      </c>
      <c r="O1176" s="20">
        <v>55000000</v>
      </c>
      <c r="P1176" s="20"/>
      <c r="Q1176" s="11"/>
      <c r="R1176" s="11"/>
      <c r="S1176" s="11"/>
      <c r="T1176" s="11"/>
      <c r="U1176" s="11"/>
      <c r="X1176" s="22" t="e">
        <f>IF(B1176="",VLOOKUP(A1176,#REF!,2,FALSE),B1176)</f>
        <v>#REF!</v>
      </c>
      <c r="Y1176" s="22">
        <f t="shared" si="95"/>
        <v>5</v>
      </c>
      <c r="Z1176" s="22">
        <f t="shared" si="96"/>
        <v>5</v>
      </c>
      <c r="AA1176" s="22">
        <f t="shared" si="97"/>
        <v>2021</v>
      </c>
      <c r="AB1176" s="22">
        <f t="shared" si="98"/>
        <v>2021</v>
      </c>
      <c r="AC1176" s="22">
        <f t="shared" si="99"/>
        <v>2021</v>
      </c>
      <c r="AD1176" s="25" t="e">
        <f>AND(ROUND(O1176,2)=O1176,ROUND(P1176,2)=P1176,OR(AND(O1176&lt;&gt;0,L1176="п"),AND(P1176&lt;&gt;0,L1176="ф")),ЕФОРМУЛА(X1176),ЕФОРМУЛА(Y1176),ЕФОРМУЛА(Z1176),ЕФОРМУЛА(AA1176),ЕФОРМУЛА(AB1176),ЕФОРМУЛА(AC1176),NOT(ЕФОРМУЛА(O1176)),NOT(ЕФОРМУЛА(P1176)),M1176&lt;&gt;0,N1176&lt;&gt;0,OR(YEAR(M1176=#REF!),YEAR(M1176=#REF!),YEAR(M1176=#REF!)),OR(YEAR(N1176=#REF!),YEAR(N1176=#REF!),YEAR(N1176=#REF!)),OR(AND(A1176="20. Выдача займов по договору № 1 (в кэш-пул ПАО «Газпром»)",H1176="КЭШ-ПУЛ"),AND(A1176&lt;&gt;"20. Выдача займов по договору № 1 (в кэш-пул ПАО «Газпром»)",H1176&lt;&gt;"КЭШ-ПУЛ")))</f>
        <v>#REF!</v>
      </c>
    </row>
    <row r="1177" spans="1:30" ht="15" customHeight="1" x14ac:dyDescent="0.2">
      <c r="A1177" s="27" t="s">
        <v>142</v>
      </c>
      <c r="B1177" s="27"/>
      <c r="C1177" s="2" t="s">
        <v>19</v>
      </c>
      <c r="D1177" s="6" t="s">
        <v>0</v>
      </c>
      <c r="E1177" s="7" t="s">
        <v>2</v>
      </c>
      <c r="F1177" s="8"/>
      <c r="G1177" s="8"/>
      <c r="H1177" s="8"/>
      <c r="I1177" s="8"/>
      <c r="J1177" s="8"/>
      <c r="K1177" s="8"/>
      <c r="L1177" s="8" t="s">
        <v>26</v>
      </c>
      <c r="M1177" s="9">
        <v>44348</v>
      </c>
      <c r="N1177" s="9">
        <v>44348</v>
      </c>
      <c r="O1177" s="20">
        <v>103300000</v>
      </c>
      <c r="P1177" s="20"/>
      <c r="Q1177" s="11"/>
      <c r="R1177" s="11"/>
      <c r="S1177" s="11"/>
      <c r="T1177" s="11"/>
      <c r="U1177" s="11"/>
      <c r="X1177" s="22" t="e">
        <f>IF(B1177="",VLOOKUP(A1177,#REF!,2,FALSE),B1177)</f>
        <v>#REF!</v>
      </c>
      <c r="Y1177" s="22">
        <f t="shared" si="95"/>
        <v>6</v>
      </c>
      <c r="Z1177" s="22">
        <f t="shared" si="96"/>
        <v>6</v>
      </c>
      <c r="AA1177" s="22">
        <f t="shared" si="97"/>
        <v>2021</v>
      </c>
      <c r="AB1177" s="22">
        <f t="shared" si="98"/>
        <v>2021</v>
      </c>
      <c r="AC1177" s="22">
        <f t="shared" si="99"/>
        <v>2021</v>
      </c>
      <c r="AD1177" s="25" t="e">
        <f>AND(ROUND(O1177,2)=O1177,ROUND(P1177,2)=P1177,OR(AND(O1177&lt;&gt;0,L1177="п"),AND(P1177&lt;&gt;0,L1177="ф")),ЕФОРМУЛА(X1177),ЕФОРМУЛА(Y1177),ЕФОРМУЛА(Z1177),ЕФОРМУЛА(AA1177),ЕФОРМУЛА(AB1177),ЕФОРМУЛА(AC1177),NOT(ЕФОРМУЛА(O1177)),NOT(ЕФОРМУЛА(P1177)),M1177&lt;&gt;0,N1177&lt;&gt;0,OR(YEAR(M1177=#REF!),YEAR(M1177=#REF!),YEAR(M1177=#REF!)),OR(YEAR(N1177=#REF!),YEAR(N1177=#REF!),YEAR(N1177=#REF!)),OR(AND(A1177="20. Выдача займов по договору № 1 (в кэш-пул ПАО «Газпром»)",H1177="КЭШ-ПУЛ"),AND(A1177&lt;&gt;"20. Выдача займов по договору № 1 (в кэш-пул ПАО «Газпром»)",H1177&lt;&gt;"КЭШ-ПУЛ")))</f>
        <v>#REF!</v>
      </c>
    </row>
    <row r="1178" spans="1:30" ht="15" customHeight="1" x14ac:dyDescent="0.2">
      <c r="A1178" s="8" t="s">
        <v>17</v>
      </c>
      <c r="B1178" s="8"/>
      <c r="C1178" s="2" t="s">
        <v>19</v>
      </c>
      <c r="D1178" s="6" t="s">
        <v>0</v>
      </c>
      <c r="E1178" s="7" t="s">
        <v>2</v>
      </c>
      <c r="F1178" s="8"/>
      <c r="G1178" s="8"/>
      <c r="H1178" s="8"/>
      <c r="I1178" s="8"/>
      <c r="J1178" s="8"/>
      <c r="K1178" s="8"/>
      <c r="L1178" s="8" t="s">
        <v>26</v>
      </c>
      <c r="M1178" s="9">
        <v>44287</v>
      </c>
      <c r="N1178" s="9">
        <v>44287</v>
      </c>
      <c r="O1178" s="20">
        <v>1810000</v>
      </c>
      <c r="P1178" s="20"/>
      <c r="Q1178" s="11"/>
      <c r="R1178" s="11"/>
      <c r="S1178" s="11"/>
      <c r="T1178" s="11"/>
      <c r="U1178" s="11"/>
      <c r="X1178" s="22" t="e">
        <f>IF(B1178="",VLOOKUP(A1178,#REF!,2,FALSE),B1178)</f>
        <v>#REF!</v>
      </c>
      <c r="Y1178" s="22">
        <f t="shared" si="95"/>
        <v>4</v>
      </c>
      <c r="Z1178" s="22">
        <f t="shared" si="96"/>
        <v>4</v>
      </c>
      <c r="AA1178" s="22">
        <f t="shared" si="97"/>
        <v>2021</v>
      </c>
      <c r="AB1178" s="22">
        <f t="shared" si="98"/>
        <v>2021</v>
      </c>
      <c r="AC1178" s="22">
        <f t="shared" si="99"/>
        <v>2021</v>
      </c>
      <c r="AD1178" s="25" t="e">
        <f>AND(ROUND(O1178,2)=O1178,ROUND(P1178,2)=P1178,OR(AND(O1178&lt;&gt;0,L1178="п"),AND(P1178&lt;&gt;0,L1178="ф")),ЕФОРМУЛА(X1178),ЕФОРМУЛА(Y1178),ЕФОРМУЛА(Z1178),ЕФОРМУЛА(AA1178),ЕФОРМУЛА(AB1178),ЕФОРМУЛА(AC1178),NOT(ЕФОРМУЛА(O1178)),NOT(ЕФОРМУЛА(P1178)),M1178&lt;&gt;0,N1178&lt;&gt;0,OR(YEAR(M1178=#REF!),YEAR(M1178=#REF!),YEAR(M1178=#REF!)),OR(YEAR(N1178=#REF!),YEAR(N1178=#REF!),YEAR(N1178=#REF!)),OR(AND(A1178="20. Выдача займов по договору № 1 (в кэш-пул ПАО «Газпром»)",H1178="КЭШ-ПУЛ"),AND(A1178&lt;&gt;"20. Выдача займов по договору № 1 (в кэш-пул ПАО «Газпром»)",H1178&lt;&gt;"КЭШ-ПУЛ")))</f>
        <v>#REF!</v>
      </c>
    </row>
    <row r="1179" spans="1:30" ht="15" customHeight="1" x14ac:dyDescent="0.2">
      <c r="A1179" s="8" t="s">
        <v>17</v>
      </c>
      <c r="B1179" s="8"/>
      <c r="C1179" s="2" t="s">
        <v>19</v>
      </c>
      <c r="D1179" s="6" t="s">
        <v>0</v>
      </c>
      <c r="E1179" s="7" t="s">
        <v>2</v>
      </c>
      <c r="F1179" s="8"/>
      <c r="G1179" s="8"/>
      <c r="H1179" s="8"/>
      <c r="I1179" s="8"/>
      <c r="J1179" s="8"/>
      <c r="K1179" s="8"/>
      <c r="L1179" s="8" t="s">
        <v>26</v>
      </c>
      <c r="M1179" s="9">
        <v>44317</v>
      </c>
      <c r="N1179" s="9">
        <v>44317</v>
      </c>
      <c r="O1179" s="20">
        <v>30260000</v>
      </c>
      <c r="P1179" s="20"/>
      <c r="Q1179" s="11"/>
      <c r="R1179" s="11"/>
      <c r="S1179" s="11"/>
      <c r="T1179" s="11"/>
      <c r="U1179" s="11"/>
      <c r="X1179" s="22" t="e">
        <f>IF(B1179="",VLOOKUP(A1179,#REF!,2,FALSE),B1179)</f>
        <v>#REF!</v>
      </c>
      <c r="Y1179" s="22">
        <f t="shared" si="95"/>
        <v>5</v>
      </c>
      <c r="Z1179" s="22">
        <f t="shared" si="96"/>
        <v>5</v>
      </c>
      <c r="AA1179" s="22">
        <f t="shared" si="97"/>
        <v>2021</v>
      </c>
      <c r="AB1179" s="22">
        <f t="shared" si="98"/>
        <v>2021</v>
      </c>
      <c r="AC1179" s="22">
        <f t="shared" si="99"/>
        <v>2021</v>
      </c>
      <c r="AD1179" s="25" t="e">
        <f>AND(ROUND(O1179,2)=O1179,ROUND(P1179,2)=P1179,OR(AND(O1179&lt;&gt;0,L1179="п"),AND(P1179&lt;&gt;0,L1179="ф")),ЕФОРМУЛА(X1179),ЕФОРМУЛА(Y1179),ЕФОРМУЛА(Z1179),ЕФОРМУЛА(AA1179),ЕФОРМУЛА(AB1179),ЕФОРМУЛА(AC1179),NOT(ЕФОРМУЛА(O1179)),NOT(ЕФОРМУЛА(P1179)),M1179&lt;&gt;0,N1179&lt;&gt;0,OR(YEAR(M1179=#REF!),YEAR(M1179=#REF!),YEAR(M1179=#REF!)),OR(YEAR(N1179=#REF!),YEAR(N1179=#REF!),YEAR(N1179=#REF!)),OR(AND(A1179="20. Выдача займов по договору № 1 (в кэш-пул ПАО «Газпром»)",H1179="КЭШ-ПУЛ"),AND(A1179&lt;&gt;"20. Выдача займов по договору № 1 (в кэш-пул ПАО «Газпром»)",H1179&lt;&gt;"КЭШ-ПУЛ")))</f>
        <v>#REF!</v>
      </c>
    </row>
    <row r="1180" spans="1:30" ht="15" customHeight="1" x14ac:dyDescent="0.2">
      <c r="A1180" s="8" t="s">
        <v>17</v>
      </c>
      <c r="B1180" s="8"/>
      <c r="C1180" s="2" t="s">
        <v>19</v>
      </c>
      <c r="D1180" s="6" t="s">
        <v>0</v>
      </c>
      <c r="E1180" s="7" t="s">
        <v>2</v>
      </c>
      <c r="F1180" s="8"/>
      <c r="G1180" s="8"/>
      <c r="H1180" s="8"/>
      <c r="I1180" s="8"/>
      <c r="J1180" s="8"/>
      <c r="K1180" s="8"/>
      <c r="L1180" s="8" t="s">
        <v>26</v>
      </c>
      <c r="M1180" s="9">
        <v>44348</v>
      </c>
      <c r="N1180" s="9">
        <v>44348</v>
      </c>
      <c r="O1180" s="20">
        <v>7050000</v>
      </c>
      <c r="P1180" s="20"/>
      <c r="Q1180" s="11"/>
      <c r="R1180" s="11"/>
      <c r="S1180" s="11"/>
      <c r="T1180" s="11"/>
      <c r="U1180" s="11"/>
      <c r="X1180" s="22" t="e">
        <f>IF(B1180="",VLOOKUP(A1180,#REF!,2,FALSE),B1180)</f>
        <v>#REF!</v>
      </c>
      <c r="Y1180" s="22">
        <f t="shared" si="95"/>
        <v>6</v>
      </c>
      <c r="Z1180" s="22">
        <f t="shared" si="96"/>
        <v>6</v>
      </c>
      <c r="AA1180" s="22">
        <f t="shared" si="97"/>
        <v>2021</v>
      </c>
      <c r="AB1180" s="22">
        <f t="shared" si="98"/>
        <v>2021</v>
      </c>
      <c r="AC1180" s="22">
        <f t="shared" si="99"/>
        <v>2021</v>
      </c>
      <c r="AD1180" s="25" t="e">
        <f>AND(ROUND(O1180,2)=O1180,ROUND(P1180,2)=P1180,OR(AND(O1180&lt;&gt;0,L1180="п"),AND(P1180&lt;&gt;0,L1180="ф")),ЕФОРМУЛА(X1180),ЕФОРМУЛА(Y1180),ЕФОРМУЛА(Z1180),ЕФОРМУЛА(AA1180),ЕФОРМУЛА(AB1180),ЕФОРМУЛА(AC1180),NOT(ЕФОРМУЛА(O1180)),NOT(ЕФОРМУЛА(P1180)),M1180&lt;&gt;0,N1180&lt;&gt;0,OR(YEAR(M1180=#REF!),YEAR(M1180=#REF!),YEAR(M1180=#REF!)),OR(YEAR(N1180=#REF!),YEAR(N1180=#REF!),YEAR(N1180=#REF!)),OR(AND(A1180="20. Выдача займов по договору № 1 (в кэш-пул ПАО «Газпром»)",H1180="КЭШ-ПУЛ"),AND(A1180&lt;&gt;"20. Выдача займов по договору № 1 (в кэш-пул ПАО «Газпром»)",H1180&lt;&gt;"КЭШ-ПУЛ")))</f>
        <v>#REF!</v>
      </c>
    </row>
    <row r="1181" spans="1:30" ht="15" customHeight="1" x14ac:dyDescent="0.2">
      <c r="A1181" s="8" t="s">
        <v>41</v>
      </c>
      <c r="B1181" s="8"/>
      <c r="C1181" s="2" t="s">
        <v>19</v>
      </c>
      <c r="D1181" s="6" t="s">
        <v>0</v>
      </c>
      <c r="E1181" s="7" t="s">
        <v>2</v>
      </c>
      <c r="F1181" s="8"/>
      <c r="G1181" s="8"/>
      <c r="H1181" s="8"/>
      <c r="I1181" s="8"/>
      <c r="J1181" s="8"/>
      <c r="K1181" s="8"/>
      <c r="L1181" s="8" t="s">
        <v>26</v>
      </c>
      <c r="M1181" s="9">
        <v>44287</v>
      </c>
      <c r="N1181" s="9">
        <v>44287</v>
      </c>
      <c r="O1181" s="20">
        <v>39700000</v>
      </c>
      <c r="P1181" s="20"/>
      <c r="Q1181" s="11"/>
      <c r="R1181" s="11"/>
      <c r="S1181" s="11"/>
      <c r="T1181" s="11"/>
      <c r="U1181" s="11"/>
      <c r="X1181" s="22" t="e">
        <f>IF(B1181="",VLOOKUP(A1181,#REF!,2,FALSE),B1181)</f>
        <v>#REF!</v>
      </c>
      <c r="Y1181" s="22">
        <f t="shared" si="95"/>
        <v>4</v>
      </c>
      <c r="Z1181" s="22">
        <f t="shared" si="96"/>
        <v>4</v>
      </c>
      <c r="AA1181" s="22">
        <f t="shared" si="97"/>
        <v>2021</v>
      </c>
      <c r="AB1181" s="22">
        <f t="shared" si="98"/>
        <v>2021</v>
      </c>
      <c r="AC1181" s="22">
        <f t="shared" si="99"/>
        <v>2021</v>
      </c>
      <c r="AD1181" s="25" t="e">
        <f>AND(ROUND(O1181,2)=O1181,ROUND(P1181,2)=P1181,OR(AND(O1181&lt;&gt;0,L1181="п"),AND(P1181&lt;&gt;0,L1181="ф")),ЕФОРМУЛА(X1181),ЕФОРМУЛА(Y1181),ЕФОРМУЛА(Z1181),ЕФОРМУЛА(AA1181),ЕФОРМУЛА(AB1181),ЕФОРМУЛА(AC1181),NOT(ЕФОРМУЛА(O1181)),NOT(ЕФОРМУЛА(P1181)),M1181&lt;&gt;0,N1181&lt;&gt;0,OR(YEAR(M1181=#REF!),YEAR(M1181=#REF!),YEAR(M1181=#REF!)),OR(YEAR(N1181=#REF!),YEAR(N1181=#REF!),YEAR(N1181=#REF!)),OR(AND(A1181="20. Выдача займов по договору № 1 (в кэш-пул ПАО «Газпром»)",H1181="КЭШ-ПУЛ"),AND(A1181&lt;&gt;"20. Выдача займов по договору № 1 (в кэш-пул ПАО «Газпром»)",H1181&lt;&gt;"КЭШ-ПУЛ")))</f>
        <v>#REF!</v>
      </c>
    </row>
    <row r="1182" spans="1:30" ht="15" customHeight="1" x14ac:dyDescent="0.2">
      <c r="A1182" s="8" t="s">
        <v>41</v>
      </c>
      <c r="B1182" s="8"/>
      <c r="C1182" s="2" t="s">
        <v>19</v>
      </c>
      <c r="D1182" s="6" t="s">
        <v>0</v>
      </c>
      <c r="E1182" s="7" t="s">
        <v>2</v>
      </c>
      <c r="F1182" s="8"/>
      <c r="G1182" s="8"/>
      <c r="H1182" s="8"/>
      <c r="I1182" s="8"/>
      <c r="J1182" s="8"/>
      <c r="K1182" s="8"/>
      <c r="L1182" s="8" t="s">
        <v>26</v>
      </c>
      <c r="M1182" s="9">
        <v>44317</v>
      </c>
      <c r="N1182" s="9">
        <v>44317</v>
      </c>
      <c r="O1182" s="20">
        <v>14502000</v>
      </c>
      <c r="P1182" s="20"/>
      <c r="Q1182" s="11"/>
      <c r="R1182" s="11"/>
      <c r="S1182" s="11"/>
      <c r="T1182" s="11"/>
      <c r="U1182" s="11"/>
      <c r="X1182" s="22" t="e">
        <f>IF(B1182="",VLOOKUP(A1182,#REF!,2,FALSE),B1182)</f>
        <v>#REF!</v>
      </c>
      <c r="Y1182" s="22">
        <f t="shared" si="95"/>
        <v>5</v>
      </c>
      <c r="Z1182" s="22">
        <f t="shared" si="96"/>
        <v>5</v>
      </c>
      <c r="AA1182" s="22">
        <f t="shared" si="97"/>
        <v>2021</v>
      </c>
      <c r="AB1182" s="22">
        <f t="shared" si="98"/>
        <v>2021</v>
      </c>
      <c r="AC1182" s="22">
        <f t="shared" si="99"/>
        <v>2021</v>
      </c>
      <c r="AD1182" s="25" t="e">
        <f>AND(ROUND(O1182,2)=O1182,ROUND(P1182,2)=P1182,OR(AND(O1182&lt;&gt;0,L1182="п"),AND(P1182&lt;&gt;0,L1182="ф")),ЕФОРМУЛА(X1182),ЕФОРМУЛА(Y1182),ЕФОРМУЛА(Z1182),ЕФОРМУЛА(AA1182),ЕФОРМУЛА(AB1182),ЕФОРМУЛА(AC1182),NOT(ЕФОРМУЛА(O1182)),NOT(ЕФОРМУЛА(P1182)),M1182&lt;&gt;0,N1182&lt;&gt;0,OR(YEAR(M1182=#REF!),YEAR(M1182=#REF!),YEAR(M1182=#REF!)),OR(YEAR(N1182=#REF!),YEAR(N1182=#REF!),YEAR(N1182=#REF!)),OR(AND(A1182="20. Выдача займов по договору № 1 (в кэш-пул ПАО «Газпром»)",H1182="КЭШ-ПУЛ"),AND(A1182&lt;&gt;"20. Выдача займов по договору № 1 (в кэш-пул ПАО «Газпром»)",H1182&lt;&gt;"КЭШ-ПУЛ")))</f>
        <v>#REF!</v>
      </c>
    </row>
    <row r="1183" spans="1:30" ht="15" customHeight="1" x14ac:dyDescent="0.2">
      <c r="A1183" s="8" t="s">
        <v>41</v>
      </c>
      <c r="B1183" s="8"/>
      <c r="C1183" s="2" t="s">
        <v>19</v>
      </c>
      <c r="D1183" s="6" t="s">
        <v>0</v>
      </c>
      <c r="E1183" s="7" t="s">
        <v>2</v>
      </c>
      <c r="F1183" s="8"/>
      <c r="G1183" s="8"/>
      <c r="H1183" s="8"/>
      <c r="I1183" s="8"/>
      <c r="J1183" s="8"/>
      <c r="K1183" s="8"/>
      <c r="L1183" s="8" t="s">
        <v>26</v>
      </c>
      <c r="M1183" s="9">
        <v>44348</v>
      </c>
      <c r="N1183" s="9">
        <v>44348</v>
      </c>
      <c r="O1183" s="20">
        <v>28000000</v>
      </c>
      <c r="P1183" s="20"/>
      <c r="Q1183" s="11"/>
      <c r="R1183" s="11"/>
      <c r="S1183" s="11"/>
      <c r="T1183" s="11"/>
      <c r="U1183" s="11"/>
      <c r="X1183" s="22" t="e">
        <f>IF(B1183="",VLOOKUP(A1183,#REF!,2,FALSE),B1183)</f>
        <v>#REF!</v>
      </c>
      <c r="Y1183" s="22">
        <f t="shared" si="95"/>
        <v>6</v>
      </c>
      <c r="Z1183" s="22">
        <f t="shared" si="96"/>
        <v>6</v>
      </c>
      <c r="AA1183" s="22">
        <f t="shared" si="97"/>
        <v>2021</v>
      </c>
      <c r="AB1183" s="22">
        <f t="shared" si="98"/>
        <v>2021</v>
      </c>
      <c r="AC1183" s="22">
        <f t="shared" si="99"/>
        <v>2021</v>
      </c>
      <c r="AD1183" s="25" t="e">
        <f>AND(ROUND(O1183,2)=O1183,ROUND(P1183,2)=P1183,OR(AND(O1183&lt;&gt;0,L1183="п"),AND(P1183&lt;&gt;0,L1183="ф")),ЕФОРМУЛА(X1183),ЕФОРМУЛА(Y1183),ЕФОРМУЛА(Z1183),ЕФОРМУЛА(AA1183),ЕФОРМУЛА(AB1183),ЕФОРМУЛА(AC1183),NOT(ЕФОРМУЛА(O1183)),NOT(ЕФОРМУЛА(P1183)),M1183&lt;&gt;0,N1183&lt;&gt;0,OR(YEAR(M1183=#REF!),YEAR(M1183=#REF!),YEAR(M1183=#REF!)),OR(YEAR(N1183=#REF!),YEAR(N1183=#REF!),YEAR(N1183=#REF!)),OR(AND(A1183="20. Выдача займов по договору № 1 (в кэш-пул ПАО «Газпром»)",H1183="КЭШ-ПУЛ"),AND(A1183&lt;&gt;"20. Выдача займов по договору № 1 (в кэш-пул ПАО «Газпром»)",H1183&lt;&gt;"КЭШ-ПУЛ")))</f>
        <v>#REF!</v>
      </c>
    </row>
    <row r="1184" spans="1:30" ht="15" customHeight="1" x14ac:dyDescent="0.2">
      <c r="A1184" s="8" t="s">
        <v>42</v>
      </c>
      <c r="B1184" s="8"/>
      <c r="C1184" s="2" t="s">
        <v>19</v>
      </c>
      <c r="D1184" s="6" t="s">
        <v>0</v>
      </c>
      <c r="E1184" s="7" t="s">
        <v>2</v>
      </c>
      <c r="F1184" s="8"/>
      <c r="G1184" s="8"/>
      <c r="H1184" s="8"/>
      <c r="I1184" s="8"/>
      <c r="J1184" s="8"/>
      <c r="K1184" s="8"/>
      <c r="L1184" s="8" t="s">
        <v>26</v>
      </c>
      <c r="M1184" s="9">
        <v>44287</v>
      </c>
      <c r="N1184" s="9">
        <v>44287</v>
      </c>
      <c r="O1184" s="20">
        <v>8500000</v>
      </c>
      <c r="P1184" s="20"/>
      <c r="Q1184" s="11"/>
      <c r="R1184" s="10"/>
      <c r="S1184" s="10"/>
      <c r="T1184" s="10"/>
      <c r="U1184" s="10"/>
      <c r="X1184" s="22" t="e">
        <f>IF(B1184="",VLOOKUP(A1184,#REF!,2,FALSE),B1184)</f>
        <v>#REF!</v>
      </c>
      <c r="Y1184" s="22">
        <f t="shared" si="95"/>
        <v>4</v>
      </c>
      <c r="Z1184" s="22">
        <f t="shared" si="96"/>
        <v>4</v>
      </c>
      <c r="AA1184" s="22">
        <f t="shared" si="97"/>
        <v>2021</v>
      </c>
      <c r="AB1184" s="22">
        <f t="shared" si="98"/>
        <v>2021</v>
      </c>
      <c r="AC1184" s="22">
        <f t="shared" si="99"/>
        <v>2021</v>
      </c>
      <c r="AD1184" s="25" t="e">
        <f>AND(ROUND(O1184,2)=O1184,ROUND(P1184,2)=P1184,OR(AND(O1184&lt;&gt;0,L1184="п"),AND(P1184&lt;&gt;0,L1184="ф")),ЕФОРМУЛА(X1184),ЕФОРМУЛА(Y1184),ЕФОРМУЛА(Z1184),ЕФОРМУЛА(AA1184),ЕФОРМУЛА(AB1184),ЕФОРМУЛА(AC1184),NOT(ЕФОРМУЛА(O1184)),NOT(ЕФОРМУЛА(P1184)),M1184&lt;&gt;0,N1184&lt;&gt;0,OR(YEAR(M1184=#REF!),YEAR(M1184=#REF!),YEAR(M1184=#REF!)),OR(YEAR(N1184=#REF!),YEAR(N1184=#REF!),YEAR(N1184=#REF!)),OR(AND(A1184="20. Выдача займов по договору № 1 (в кэш-пул ПАО «Газпром»)",H1184="КЭШ-ПУЛ"),AND(A1184&lt;&gt;"20. Выдача займов по договору № 1 (в кэш-пул ПАО «Газпром»)",H1184&lt;&gt;"КЭШ-ПУЛ")))</f>
        <v>#REF!</v>
      </c>
    </row>
    <row r="1185" spans="1:30" ht="15" customHeight="1" x14ac:dyDescent="0.2">
      <c r="A1185" s="8" t="s">
        <v>42</v>
      </c>
      <c r="B1185" s="8"/>
      <c r="C1185" s="2" t="s">
        <v>19</v>
      </c>
      <c r="D1185" s="6" t="s">
        <v>0</v>
      </c>
      <c r="E1185" s="7" t="s">
        <v>2</v>
      </c>
      <c r="F1185" s="8"/>
      <c r="G1185" s="8"/>
      <c r="H1185" s="8"/>
      <c r="I1185" s="8"/>
      <c r="J1185" s="8"/>
      <c r="K1185" s="8"/>
      <c r="L1185" s="8" t="s">
        <v>26</v>
      </c>
      <c r="M1185" s="9">
        <v>44317</v>
      </c>
      <c r="N1185" s="9">
        <v>44317</v>
      </c>
      <c r="O1185" s="20">
        <v>8420000</v>
      </c>
      <c r="P1185" s="20"/>
      <c r="Q1185" s="11"/>
      <c r="R1185" s="10"/>
      <c r="S1185" s="10"/>
      <c r="T1185" s="10"/>
      <c r="U1185" s="10"/>
      <c r="X1185" s="22" t="e">
        <f>IF(B1185="",VLOOKUP(A1185,#REF!,2,FALSE),B1185)</f>
        <v>#REF!</v>
      </c>
      <c r="Y1185" s="22">
        <f t="shared" si="95"/>
        <v>5</v>
      </c>
      <c r="Z1185" s="22">
        <f t="shared" si="96"/>
        <v>5</v>
      </c>
      <c r="AA1185" s="22">
        <f t="shared" si="97"/>
        <v>2021</v>
      </c>
      <c r="AB1185" s="22">
        <f t="shared" si="98"/>
        <v>2021</v>
      </c>
      <c r="AC1185" s="22">
        <f t="shared" si="99"/>
        <v>2021</v>
      </c>
      <c r="AD1185" s="25" t="e">
        <f>AND(ROUND(O1185,2)=O1185,ROUND(P1185,2)=P1185,OR(AND(O1185&lt;&gt;0,L1185="п"),AND(P1185&lt;&gt;0,L1185="ф")),ЕФОРМУЛА(X1185),ЕФОРМУЛА(Y1185),ЕФОРМУЛА(Z1185),ЕФОРМУЛА(AA1185),ЕФОРМУЛА(AB1185),ЕФОРМУЛА(AC1185),NOT(ЕФОРМУЛА(O1185)),NOT(ЕФОРМУЛА(P1185)),M1185&lt;&gt;0,N1185&lt;&gt;0,OR(YEAR(M1185=#REF!),YEAR(M1185=#REF!),YEAR(M1185=#REF!)),OR(YEAR(N1185=#REF!),YEAR(N1185=#REF!),YEAR(N1185=#REF!)),OR(AND(A1185="20. Выдача займов по договору № 1 (в кэш-пул ПАО «Газпром»)",H1185="КЭШ-ПУЛ"),AND(A1185&lt;&gt;"20. Выдача займов по договору № 1 (в кэш-пул ПАО «Газпром»)",H1185&lt;&gt;"КЭШ-ПУЛ")))</f>
        <v>#REF!</v>
      </c>
    </row>
    <row r="1186" spans="1:30" ht="15" customHeight="1" x14ac:dyDescent="0.2">
      <c r="A1186" s="8" t="s">
        <v>42</v>
      </c>
      <c r="B1186" s="8"/>
      <c r="C1186" s="2" t="s">
        <v>19</v>
      </c>
      <c r="D1186" s="6" t="s">
        <v>0</v>
      </c>
      <c r="E1186" s="7" t="s">
        <v>2</v>
      </c>
      <c r="F1186" s="8"/>
      <c r="G1186" s="8"/>
      <c r="H1186" s="8"/>
      <c r="I1186" s="8"/>
      <c r="J1186" s="8"/>
      <c r="K1186" s="8"/>
      <c r="L1186" s="8" t="s">
        <v>26</v>
      </c>
      <c r="M1186" s="9">
        <v>44348</v>
      </c>
      <c r="N1186" s="9">
        <v>44348</v>
      </c>
      <c r="O1186" s="20">
        <v>10600000</v>
      </c>
      <c r="P1186" s="20"/>
      <c r="Q1186" s="11"/>
      <c r="R1186" s="10"/>
      <c r="S1186" s="10"/>
      <c r="T1186" s="10"/>
      <c r="U1186" s="10"/>
      <c r="X1186" s="22" t="e">
        <f>IF(B1186="",VLOOKUP(A1186,#REF!,2,FALSE),B1186)</f>
        <v>#REF!</v>
      </c>
      <c r="Y1186" s="22">
        <f t="shared" si="95"/>
        <v>6</v>
      </c>
      <c r="Z1186" s="22">
        <f t="shared" si="96"/>
        <v>6</v>
      </c>
      <c r="AA1186" s="22">
        <f t="shared" si="97"/>
        <v>2021</v>
      </c>
      <c r="AB1186" s="22">
        <f t="shared" si="98"/>
        <v>2021</v>
      </c>
      <c r="AC1186" s="22">
        <f t="shared" si="99"/>
        <v>2021</v>
      </c>
      <c r="AD1186" s="25" t="e">
        <f>AND(ROUND(O1186,2)=O1186,ROUND(P1186,2)=P1186,OR(AND(O1186&lt;&gt;0,L1186="п"),AND(P1186&lt;&gt;0,L1186="ф")),ЕФОРМУЛА(X1186),ЕФОРМУЛА(Y1186),ЕФОРМУЛА(Z1186),ЕФОРМУЛА(AA1186),ЕФОРМУЛА(AB1186),ЕФОРМУЛА(AC1186),NOT(ЕФОРМУЛА(O1186)),NOT(ЕФОРМУЛА(P1186)),M1186&lt;&gt;0,N1186&lt;&gt;0,OR(YEAR(M1186=#REF!),YEAR(M1186=#REF!),YEAR(M1186=#REF!)),OR(YEAR(N1186=#REF!),YEAR(N1186=#REF!),YEAR(N1186=#REF!)),OR(AND(A1186="20. Выдача займов по договору № 1 (в кэш-пул ПАО «Газпром»)",H1186="КЭШ-ПУЛ"),AND(A1186&lt;&gt;"20. Выдача займов по договору № 1 (в кэш-пул ПАО «Газпром»)",H1186&lt;&gt;"КЭШ-ПУЛ")))</f>
        <v>#REF!</v>
      </c>
    </row>
    <row r="1187" spans="1:30" ht="12.6" customHeight="1" x14ac:dyDescent="0.2">
      <c r="A1187" s="8" t="s">
        <v>43</v>
      </c>
      <c r="B1187" s="8"/>
      <c r="C1187" s="2" t="s">
        <v>19</v>
      </c>
      <c r="D1187" s="6" t="s">
        <v>0</v>
      </c>
      <c r="E1187" s="7" t="s">
        <v>2</v>
      </c>
      <c r="F1187" s="8"/>
      <c r="G1187" s="8"/>
      <c r="H1187" s="8"/>
      <c r="I1187" s="8"/>
      <c r="J1187" s="8"/>
      <c r="K1187" s="8"/>
      <c r="L1187" s="8" t="s">
        <v>26</v>
      </c>
      <c r="M1187" s="9">
        <v>44287</v>
      </c>
      <c r="N1187" s="9">
        <v>44287</v>
      </c>
      <c r="O1187" s="20">
        <v>140000</v>
      </c>
      <c r="P1187" s="20"/>
      <c r="Q1187" s="29"/>
      <c r="R1187" s="12"/>
      <c r="S1187" s="12"/>
      <c r="T1187" s="12"/>
      <c r="U1187" s="12"/>
      <c r="X1187" s="22" t="e">
        <f>IF(B1187="",VLOOKUP(A1187,#REF!,2,FALSE),B1187)</f>
        <v>#REF!</v>
      </c>
      <c r="Y1187" s="22">
        <f t="shared" si="95"/>
        <v>4</v>
      </c>
      <c r="Z1187" s="22">
        <f t="shared" si="96"/>
        <v>4</v>
      </c>
      <c r="AA1187" s="22">
        <f t="shared" si="97"/>
        <v>2021</v>
      </c>
      <c r="AB1187" s="22">
        <f t="shared" si="98"/>
        <v>2021</v>
      </c>
      <c r="AC1187" s="22">
        <f t="shared" si="99"/>
        <v>2021</v>
      </c>
      <c r="AD1187" s="25" t="e">
        <f>AND(ROUND(O1187,2)=O1187,ROUND(P1187,2)=P1187,OR(AND(O1187&lt;&gt;0,L1187="п"),AND(P1187&lt;&gt;0,L1187="ф")),ЕФОРМУЛА(X1187),ЕФОРМУЛА(Y1187),ЕФОРМУЛА(Z1187),ЕФОРМУЛА(AA1187),ЕФОРМУЛА(AB1187),ЕФОРМУЛА(AC1187),NOT(ЕФОРМУЛА(O1187)),NOT(ЕФОРМУЛА(P1187)),M1187&lt;&gt;0,N1187&lt;&gt;0,OR(YEAR(M1187=#REF!),YEAR(M1187=#REF!),YEAR(M1187=#REF!)),OR(YEAR(N1187=#REF!),YEAR(N1187=#REF!),YEAR(N1187=#REF!)),OR(AND(A1187="20. Выдача займов по договору № 1 (в кэш-пул ПАО «Газпром»)",H1187="КЭШ-ПУЛ"),AND(A1187&lt;&gt;"20. Выдача займов по договору № 1 (в кэш-пул ПАО «Газпром»)",H1187&lt;&gt;"КЭШ-ПУЛ")))</f>
        <v>#REF!</v>
      </c>
    </row>
    <row r="1188" spans="1:30" ht="12.6" customHeight="1" x14ac:dyDescent="0.2">
      <c r="A1188" s="8" t="s">
        <v>43</v>
      </c>
      <c r="B1188" s="8"/>
      <c r="C1188" s="2" t="s">
        <v>19</v>
      </c>
      <c r="D1188" s="6" t="s">
        <v>0</v>
      </c>
      <c r="E1188" s="7" t="s">
        <v>2</v>
      </c>
      <c r="F1188" s="8"/>
      <c r="G1188" s="8"/>
      <c r="H1188" s="8"/>
      <c r="I1188" s="8"/>
      <c r="J1188" s="8"/>
      <c r="K1188" s="8"/>
      <c r="L1188" s="8" t="s">
        <v>26</v>
      </c>
      <c r="M1188" s="9">
        <v>44317</v>
      </c>
      <c r="N1188" s="9">
        <v>44317</v>
      </c>
      <c r="O1188" s="20">
        <v>268000</v>
      </c>
      <c r="P1188" s="20"/>
      <c r="Q1188" s="29"/>
      <c r="R1188" s="12"/>
      <c r="S1188" s="12"/>
      <c r="T1188" s="12"/>
      <c r="U1188" s="12"/>
      <c r="X1188" s="22" t="e">
        <f>IF(B1188="",VLOOKUP(A1188,#REF!,2,FALSE),B1188)</f>
        <v>#REF!</v>
      </c>
      <c r="Y1188" s="22">
        <f t="shared" si="95"/>
        <v>5</v>
      </c>
      <c r="Z1188" s="22">
        <f t="shared" si="96"/>
        <v>5</v>
      </c>
      <c r="AA1188" s="22">
        <f t="shared" si="97"/>
        <v>2021</v>
      </c>
      <c r="AB1188" s="22">
        <f t="shared" si="98"/>
        <v>2021</v>
      </c>
      <c r="AC1188" s="22">
        <f t="shared" si="99"/>
        <v>2021</v>
      </c>
      <c r="AD1188" s="25" t="e">
        <f>AND(ROUND(O1188,2)=O1188,ROUND(P1188,2)=P1188,OR(AND(O1188&lt;&gt;0,L1188="п"),AND(P1188&lt;&gt;0,L1188="ф")),ЕФОРМУЛА(X1188),ЕФОРМУЛА(Y1188),ЕФОРМУЛА(Z1188),ЕФОРМУЛА(AA1188),ЕФОРМУЛА(AB1188),ЕФОРМУЛА(AC1188),NOT(ЕФОРМУЛА(O1188)),NOT(ЕФОРМУЛА(P1188)),M1188&lt;&gt;0,N1188&lt;&gt;0,OR(YEAR(M1188=#REF!),YEAR(M1188=#REF!),YEAR(M1188=#REF!)),OR(YEAR(N1188=#REF!),YEAR(N1188=#REF!),YEAR(N1188=#REF!)),OR(AND(A1188="20. Выдача займов по договору № 1 (в кэш-пул ПАО «Газпром»)",H1188="КЭШ-ПУЛ"),AND(A1188&lt;&gt;"20. Выдача займов по договору № 1 (в кэш-пул ПАО «Газпром»)",H1188&lt;&gt;"КЭШ-ПУЛ")))</f>
        <v>#REF!</v>
      </c>
    </row>
    <row r="1189" spans="1:30" ht="15" customHeight="1" x14ac:dyDescent="0.2">
      <c r="A1189" s="8" t="s">
        <v>8</v>
      </c>
      <c r="B1189" s="8"/>
      <c r="C1189" s="2" t="s">
        <v>19</v>
      </c>
      <c r="D1189" s="6" t="s">
        <v>0</v>
      </c>
      <c r="E1189" s="7" t="s">
        <v>2</v>
      </c>
      <c r="F1189" s="8"/>
      <c r="G1189" s="8"/>
      <c r="H1189" s="8"/>
      <c r="I1189" s="8"/>
      <c r="J1189" s="8"/>
      <c r="K1189" s="8"/>
      <c r="L1189" s="8" t="s">
        <v>26</v>
      </c>
      <c r="M1189" s="9">
        <v>44287</v>
      </c>
      <c r="N1189" s="9">
        <v>44287</v>
      </c>
      <c r="O1189" s="20">
        <v>2180000</v>
      </c>
      <c r="P1189" s="20"/>
      <c r="Q1189" s="29"/>
      <c r="R1189" s="12"/>
      <c r="S1189" s="12"/>
      <c r="T1189" s="12"/>
      <c r="U1189" s="12"/>
      <c r="X1189" s="22" t="e">
        <f>IF(B1189="",VLOOKUP(A1189,#REF!,2,FALSE),B1189)</f>
        <v>#REF!</v>
      </c>
      <c r="Y1189" s="22">
        <f t="shared" si="95"/>
        <v>4</v>
      </c>
      <c r="Z1189" s="22">
        <f t="shared" si="96"/>
        <v>4</v>
      </c>
      <c r="AA1189" s="22">
        <f t="shared" si="97"/>
        <v>2021</v>
      </c>
      <c r="AB1189" s="22">
        <f t="shared" si="98"/>
        <v>2021</v>
      </c>
      <c r="AC1189" s="22">
        <f t="shared" si="99"/>
        <v>2021</v>
      </c>
      <c r="AD1189" s="25" t="e">
        <f>AND(ROUND(O1189,2)=O1189,ROUND(P1189,2)=P1189,OR(AND(O1189&lt;&gt;0,L1189="п"),AND(P1189&lt;&gt;0,L1189="ф")),ЕФОРМУЛА(X1189),ЕФОРМУЛА(Y1189),ЕФОРМУЛА(Z1189),ЕФОРМУЛА(AA1189),ЕФОРМУЛА(AB1189),ЕФОРМУЛА(AC1189),NOT(ЕФОРМУЛА(O1189)),NOT(ЕФОРМУЛА(P1189)),M1189&lt;&gt;0,N1189&lt;&gt;0,OR(YEAR(M1189=#REF!),YEAR(M1189=#REF!),YEAR(M1189=#REF!)),OR(YEAR(N1189=#REF!),YEAR(N1189=#REF!),YEAR(N1189=#REF!)),OR(AND(A1189="20. Выдача займов по договору № 1 (в кэш-пул ПАО «Газпром»)",H1189="КЭШ-ПУЛ"),AND(A1189&lt;&gt;"20. Выдача займов по договору № 1 (в кэш-пул ПАО «Газпром»)",H1189&lt;&gt;"КЭШ-ПУЛ")))</f>
        <v>#REF!</v>
      </c>
    </row>
    <row r="1190" spans="1:30" ht="15" customHeight="1" x14ac:dyDescent="0.2">
      <c r="A1190" s="8" t="s">
        <v>8</v>
      </c>
      <c r="B1190" s="8"/>
      <c r="C1190" s="2" t="s">
        <v>19</v>
      </c>
      <c r="D1190" s="6" t="s">
        <v>0</v>
      </c>
      <c r="E1190" s="7" t="s">
        <v>2</v>
      </c>
      <c r="F1190" s="8"/>
      <c r="G1190" s="8"/>
      <c r="H1190" s="8"/>
      <c r="I1190" s="8"/>
      <c r="J1190" s="8"/>
      <c r="K1190" s="8"/>
      <c r="L1190" s="8" t="s">
        <v>26</v>
      </c>
      <c r="M1190" s="9">
        <v>44317</v>
      </c>
      <c r="N1190" s="9">
        <v>44317</v>
      </c>
      <c r="O1190" s="20">
        <v>1740000</v>
      </c>
      <c r="P1190" s="20"/>
      <c r="Q1190" s="29"/>
      <c r="R1190" s="12"/>
      <c r="S1190" s="12"/>
      <c r="T1190" s="12"/>
      <c r="U1190" s="12"/>
      <c r="X1190" s="22" t="e">
        <f>IF(B1190="",VLOOKUP(A1190,#REF!,2,FALSE),B1190)</f>
        <v>#REF!</v>
      </c>
      <c r="Y1190" s="22">
        <f t="shared" si="95"/>
        <v>5</v>
      </c>
      <c r="Z1190" s="22">
        <f t="shared" si="96"/>
        <v>5</v>
      </c>
      <c r="AA1190" s="22">
        <f t="shared" si="97"/>
        <v>2021</v>
      </c>
      <c r="AB1190" s="22">
        <f t="shared" si="98"/>
        <v>2021</v>
      </c>
      <c r="AC1190" s="22">
        <f t="shared" si="99"/>
        <v>2021</v>
      </c>
      <c r="AD1190" s="25" t="e">
        <f>AND(ROUND(O1190,2)=O1190,ROUND(P1190,2)=P1190,OR(AND(O1190&lt;&gt;0,L1190="п"),AND(P1190&lt;&gt;0,L1190="ф")),ЕФОРМУЛА(X1190),ЕФОРМУЛА(Y1190),ЕФОРМУЛА(Z1190),ЕФОРМУЛА(AA1190),ЕФОРМУЛА(AB1190),ЕФОРМУЛА(AC1190),NOT(ЕФОРМУЛА(O1190)),NOT(ЕФОРМУЛА(P1190)),M1190&lt;&gt;0,N1190&lt;&gt;0,OR(YEAR(M1190=#REF!),YEAR(M1190=#REF!),YEAR(M1190=#REF!)),OR(YEAR(N1190=#REF!),YEAR(N1190=#REF!),YEAR(N1190=#REF!)),OR(AND(A1190="20. Выдача займов по договору № 1 (в кэш-пул ПАО «Газпром»)",H1190="КЭШ-ПУЛ"),AND(A1190&lt;&gt;"20. Выдача займов по договору № 1 (в кэш-пул ПАО «Газпром»)",H1190&lt;&gt;"КЭШ-ПУЛ")))</f>
        <v>#REF!</v>
      </c>
    </row>
    <row r="1191" spans="1:30" ht="15" customHeight="1" x14ac:dyDescent="0.2">
      <c r="A1191" s="8" t="s">
        <v>8</v>
      </c>
      <c r="B1191" s="8"/>
      <c r="C1191" s="2" t="s">
        <v>19</v>
      </c>
      <c r="D1191" s="6" t="s">
        <v>0</v>
      </c>
      <c r="E1191" s="7" t="s">
        <v>2</v>
      </c>
      <c r="F1191" s="8"/>
      <c r="G1191" s="8"/>
      <c r="H1191" s="8"/>
      <c r="I1191" s="8"/>
      <c r="J1191" s="8"/>
      <c r="K1191" s="8"/>
      <c r="L1191" s="8" t="s">
        <v>26</v>
      </c>
      <c r="M1191" s="9">
        <v>44348</v>
      </c>
      <c r="N1191" s="9">
        <v>44348</v>
      </c>
      <c r="O1191" s="20">
        <v>1770000</v>
      </c>
      <c r="P1191" s="20"/>
      <c r="Q1191" s="29"/>
      <c r="R1191" s="12"/>
      <c r="S1191" s="12"/>
      <c r="T1191" s="12"/>
      <c r="U1191" s="12"/>
      <c r="X1191" s="22" t="e">
        <f>IF(B1191="",VLOOKUP(A1191,#REF!,2,FALSE),B1191)</f>
        <v>#REF!</v>
      </c>
      <c r="Y1191" s="22">
        <f t="shared" si="95"/>
        <v>6</v>
      </c>
      <c r="Z1191" s="22">
        <f t="shared" si="96"/>
        <v>6</v>
      </c>
      <c r="AA1191" s="22">
        <f t="shared" si="97"/>
        <v>2021</v>
      </c>
      <c r="AB1191" s="22">
        <f t="shared" si="98"/>
        <v>2021</v>
      </c>
      <c r="AC1191" s="22">
        <f t="shared" si="99"/>
        <v>2021</v>
      </c>
      <c r="AD1191" s="25" t="e">
        <f>AND(ROUND(O1191,2)=O1191,ROUND(P1191,2)=P1191,OR(AND(O1191&lt;&gt;0,L1191="п"),AND(P1191&lt;&gt;0,L1191="ф")),ЕФОРМУЛА(X1191),ЕФОРМУЛА(Y1191),ЕФОРМУЛА(Z1191),ЕФОРМУЛА(AA1191),ЕФОРМУЛА(AB1191),ЕФОРМУЛА(AC1191),NOT(ЕФОРМУЛА(O1191)),NOT(ЕФОРМУЛА(P1191)),M1191&lt;&gt;0,N1191&lt;&gt;0,OR(YEAR(M1191=#REF!),YEAR(M1191=#REF!),YEAR(M1191=#REF!)),OR(YEAR(N1191=#REF!),YEAR(N1191=#REF!),YEAR(N1191=#REF!)),OR(AND(A1191="20. Выдача займов по договору № 1 (в кэш-пул ПАО «Газпром»)",H1191="КЭШ-ПУЛ"),AND(A1191&lt;&gt;"20. Выдача займов по договору № 1 (в кэш-пул ПАО «Газпром»)",H1191&lt;&gt;"КЭШ-ПУЛ")))</f>
        <v>#REF!</v>
      </c>
    </row>
    <row r="1192" spans="1:30" ht="15" customHeight="1" x14ac:dyDescent="0.2">
      <c r="A1192" s="8"/>
      <c r="B1192" s="8" t="s">
        <v>7</v>
      </c>
      <c r="C1192" s="2" t="s">
        <v>19</v>
      </c>
      <c r="D1192" s="6" t="s">
        <v>0</v>
      </c>
      <c r="E1192" s="7" t="s">
        <v>2</v>
      </c>
      <c r="F1192" s="8"/>
      <c r="G1192" s="8"/>
      <c r="H1192" s="8"/>
      <c r="I1192" s="8"/>
      <c r="J1192" s="8"/>
      <c r="K1192" s="8"/>
      <c r="L1192" s="8" t="s">
        <v>26</v>
      </c>
      <c r="M1192" s="9">
        <v>44287</v>
      </c>
      <c r="N1192" s="9">
        <v>44287</v>
      </c>
      <c r="O1192" s="20">
        <v>6410000</v>
      </c>
      <c r="P1192" s="20"/>
      <c r="Q1192" s="29"/>
      <c r="R1192" s="12"/>
      <c r="S1192" s="12"/>
      <c r="T1192" s="12"/>
      <c r="U1192" s="12"/>
      <c r="X1192" s="22" t="str">
        <f>IF(B1192="",VLOOKUP(A1192,#REF!,2,FALSE),B1192)</f>
        <v>10. Услуги транспорта</v>
      </c>
      <c r="Y1192" s="22">
        <f t="shared" si="95"/>
        <v>4</v>
      </c>
      <c r="Z1192" s="22">
        <f t="shared" si="96"/>
        <v>4</v>
      </c>
      <c r="AA1192" s="22">
        <f t="shared" si="97"/>
        <v>2021</v>
      </c>
      <c r="AB1192" s="22">
        <f t="shared" si="98"/>
        <v>2021</v>
      </c>
      <c r="AC1192" s="22">
        <f t="shared" si="99"/>
        <v>2021</v>
      </c>
      <c r="AD1192" s="25" t="e">
        <f>AND(ROUND(O1192,2)=O1192,ROUND(P1192,2)=P1192,OR(AND(O1192&lt;&gt;0,L1192="п"),AND(P1192&lt;&gt;0,L1192="ф")),ЕФОРМУЛА(X1192),ЕФОРМУЛА(Y1192),ЕФОРМУЛА(Z1192),ЕФОРМУЛА(AA1192),ЕФОРМУЛА(AB1192),ЕФОРМУЛА(AC1192),NOT(ЕФОРМУЛА(O1192)),NOT(ЕФОРМУЛА(P1192)),M1192&lt;&gt;0,N1192&lt;&gt;0,OR(YEAR(M1192=#REF!),YEAR(M1192=#REF!),YEAR(M1192=#REF!)),OR(YEAR(N1192=#REF!),YEAR(N1192=#REF!),YEAR(N1192=#REF!)),OR(AND(A1192="20. Выдача займов по договору № 1 (в кэш-пул ПАО «Газпром»)",H1192="КЭШ-ПУЛ"),AND(A1192&lt;&gt;"20. Выдача займов по договору № 1 (в кэш-пул ПАО «Газпром»)",H1192&lt;&gt;"КЭШ-ПУЛ")))</f>
        <v>#REF!</v>
      </c>
    </row>
    <row r="1193" spans="1:30" ht="15" customHeight="1" x14ac:dyDescent="0.2">
      <c r="A1193" s="8"/>
      <c r="B1193" s="8" t="s">
        <v>7</v>
      </c>
      <c r="C1193" s="2" t="s">
        <v>19</v>
      </c>
      <c r="D1193" s="6" t="s">
        <v>0</v>
      </c>
      <c r="E1193" s="7" t="s">
        <v>2</v>
      </c>
      <c r="F1193" s="8"/>
      <c r="G1193" s="8"/>
      <c r="H1193" s="8"/>
      <c r="I1193" s="8"/>
      <c r="J1193" s="8"/>
      <c r="K1193" s="8"/>
      <c r="L1193" s="8" t="s">
        <v>26</v>
      </c>
      <c r="M1193" s="9">
        <v>44317</v>
      </c>
      <c r="N1193" s="9">
        <v>44317</v>
      </c>
      <c r="O1193" s="20">
        <v>6300000</v>
      </c>
      <c r="P1193" s="20"/>
      <c r="Q1193" s="29"/>
      <c r="R1193" s="12"/>
      <c r="S1193" s="12"/>
      <c r="T1193" s="12"/>
      <c r="U1193" s="12"/>
      <c r="X1193" s="22" t="str">
        <f>IF(B1193="",VLOOKUP(A1193,#REF!,2,FALSE),B1193)</f>
        <v>10. Услуги транспорта</v>
      </c>
      <c r="Y1193" s="22">
        <f t="shared" si="95"/>
        <v>5</v>
      </c>
      <c r="Z1193" s="22">
        <f t="shared" si="96"/>
        <v>5</v>
      </c>
      <c r="AA1193" s="22">
        <f t="shared" si="97"/>
        <v>2021</v>
      </c>
      <c r="AB1193" s="22">
        <f t="shared" si="98"/>
        <v>2021</v>
      </c>
      <c r="AC1193" s="22">
        <f t="shared" si="99"/>
        <v>2021</v>
      </c>
      <c r="AD1193" s="25" t="e">
        <f>AND(ROUND(O1193,2)=O1193,ROUND(P1193,2)=P1193,OR(AND(O1193&lt;&gt;0,L1193="п"),AND(P1193&lt;&gt;0,L1193="ф")),ЕФОРМУЛА(X1193),ЕФОРМУЛА(Y1193),ЕФОРМУЛА(Z1193),ЕФОРМУЛА(AA1193),ЕФОРМУЛА(AB1193),ЕФОРМУЛА(AC1193),NOT(ЕФОРМУЛА(O1193)),NOT(ЕФОРМУЛА(P1193)),M1193&lt;&gt;0,N1193&lt;&gt;0,OR(YEAR(M1193=#REF!),YEAR(M1193=#REF!),YEAR(M1193=#REF!)),OR(YEAR(N1193=#REF!),YEAR(N1193=#REF!),YEAR(N1193=#REF!)),OR(AND(A1193="20. Выдача займов по договору № 1 (в кэш-пул ПАО «Газпром»)",H1193="КЭШ-ПУЛ"),AND(A1193&lt;&gt;"20. Выдача займов по договору № 1 (в кэш-пул ПАО «Газпром»)",H1193&lt;&gt;"КЭШ-ПУЛ")))</f>
        <v>#REF!</v>
      </c>
    </row>
    <row r="1194" spans="1:30" ht="15" customHeight="1" x14ac:dyDescent="0.2">
      <c r="A1194" s="8"/>
      <c r="B1194" s="8" t="s">
        <v>7</v>
      </c>
      <c r="C1194" s="2" t="s">
        <v>19</v>
      </c>
      <c r="D1194" s="6" t="s">
        <v>0</v>
      </c>
      <c r="E1194" s="7" t="s">
        <v>2</v>
      </c>
      <c r="F1194" s="8"/>
      <c r="G1194" s="8"/>
      <c r="H1194" s="8"/>
      <c r="I1194" s="8"/>
      <c r="J1194" s="8"/>
      <c r="K1194" s="8"/>
      <c r="L1194" s="8" t="s">
        <v>26</v>
      </c>
      <c r="M1194" s="9">
        <v>44348</v>
      </c>
      <c r="N1194" s="9">
        <v>44348</v>
      </c>
      <c r="O1194" s="20">
        <v>7900000</v>
      </c>
      <c r="P1194" s="20"/>
      <c r="Q1194" s="29"/>
      <c r="R1194" s="12"/>
      <c r="S1194" s="12"/>
      <c r="T1194" s="12"/>
      <c r="U1194" s="12"/>
      <c r="X1194" s="22" t="str">
        <f>IF(B1194="",VLOOKUP(A1194,#REF!,2,FALSE),B1194)</f>
        <v>10. Услуги транспорта</v>
      </c>
      <c r="Y1194" s="22">
        <f t="shared" si="95"/>
        <v>6</v>
      </c>
      <c r="Z1194" s="22">
        <f t="shared" si="96"/>
        <v>6</v>
      </c>
      <c r="AA1194" s="22">
        <f t="shared" si="97"/>
        <v>2021</v>
      </c>
      <c r="AB1194" s="22">
        <f t="shared" si="98"/>
        <v>2021</v>
      </c>
      <c r="AC1194" s="22">
        <f t="shared" si="99"/>
        <v>2021</v>
      </c>
      <c r="AD1194" s="25" t="e">
        <f>AND(ROUND(O1194,2)=O1194,ROUND(P1194,2)=P1194,OR(AND(O1194&lt;&gt;0,L1194="п"),AND(P1194&lt;&gt;0,L1194="ф")),ЕФОРМУЛА(X1194),ЕФОРМУЛА(Y1194),ЕФОРМУЛА(Z1194),ЕФОРМУЛА(AA1194),ЕФОРМУЛА(AB1194),ЕФОРМУЛА(AC1194),NOT(ЕФОРМУЛА(O1194)),NOT(ЕФОРМУЛА(P1194)),M1194&lt;&gt;0,N1194&lt;&gt;0,OR(YEAR(M1194=#REF!),YEAR(M1194=#REF!),YEAR(M1194=#REF!)),OR(YEAR(N1194=#REF!),YEAR(N1194=#REF!),YEAR(N1194=#REF!)),OR(AND(A1194="20. Выдача займов по договору № 1 (в кэш-пул ПАО «Газпром»)",H1194="КЭШ-ПУЛ"),AND(A1194&lt;&gt;"20. Выдача займов по договору № 1 (в кэш-пул ПАО «Газпром»)",H1194&lt;&gt;"КЭШ-ПУЛ")))</f>
        <v>#REF!</v>
      </c>
    </row>
    <row r="1195" spans="1:30" ht="15" customHeight="1" x14ac:dyDescent="0.2">
      <c r="A1195" s="8"/>
      <c r="B1195" s="8" t="s">
        <v>9</v>
      </c>
      <c r="C1195" s="2" t="s">
        <v>19</v>
      </c>
      <c r="D1195" s="6" t="s">
        <v>0</v>
      </c>
      <c r="E1195" s="7" t="s">
        <v>2</v>
      </c>
      <c r="F1195" s="8"/>
      <c r="G1195" s="8"/>
      <c r="H1195" s="8"/>
      <c r="I1195" s="8"/>
      <c r="J1195" s="8"/>
      <c r="K1195" s="8"/>
      <c r="L1195" s="8" t="s">
        <v>26</v>
      </c>
      <c r="M1195" s="9">
        <v>44287</v>
      </c>
      <c r="N1195" s="9">
        <v>44287</v>
      </c>
      <c r="O1195" s="20">
        <v>15350000</v>
      </c>
      <c r="P1195" s="20"/>
      <c r="Q1195" s="29"/>
      <c r="R1195" s="12"/>
      <c r="S1195" s="12"/>
      <c r="T1195" s="12"/>
      <c r="U1195" s="12"/>
      <c r="X1195" s="22" t="str">
        <f>IF(B1195="",VLOOKUP(A1195,#REF!,2,FALSE),B1195)</f>
        <v>12. Страхование</v>
      </c>
      <c r="Y1195" s="22">
        <f t="shared" si="95"/>
        <v>4</v>
      </c>
      <c r="Z1195" s="22">
        <f t="shared" si="96"/>
        <v>4</v>
      </c>
      <c r="AA1195" s="22">
        <f t="shared" si="97"/>
        <v>2021</v>
      </c>
      <c r="AB1195" s="22">
        <f t="shared" si="98"/>
        <v>2021</v>
      </c>
      <c r="AC1195" s="22">
        <f t="shared" si="99"/>
        <v>2021</v>
      </c>
      <c r="AD1195" s="25" t="e">
        <f>AND(ROUND(O1195,2)=O1195,ROUND(P1195,2)=P1195,OR(AND(O1195&lt;&gt;0,L1195="п"),AND(P1195&lt;&gt;0,L1195="ф")),ЕФОРМУЛА(X1195),ЕФОРМУЛА(Y1195),ЕФОРМУЛА(Z1195),ЕФОРМУЛА(AA1195),ЕФОРМУЛА(AB1195),ЕФОРМУЛА(AC1195),NOT(ЕФОРМУЛА(O1195)),NOT(ЕФОРМУЛА(P1195)),M1195&lt;&gt;0,N1195&lt;&gt;0,OR(YEAR(M1195=#REF!),YEAR(M1195=#REF!),YEAR(M1195=#REF!)),OR(YEAR(N1195=#REF!),YEAR(N1195=#REF!),YEAR(N1195=#REF!)),OR(AND(A1195="20. Выдача займов по договору № 1 (в кэш-пул ПАО «Газпром»)",H1195="КЭШ-ПУЛ"),AND(A1195&lt;&gt;"20. Выдача займов по договору № 1 (в кэш-пул ПАО «Газпром»)",H1195&lt;&gt;"КЭШ-ПУЛ")))</f>
        <v>#REF!</v>
      </c>
    </row>
    <row r="1196" spans="1:30" ht="15" customHeight="1" x14ac:dyDescent="0.2">
      <c r="A1196" s="8"/>
      <c r="B1196" s="8" t="s">
        <v>9</v>
      </c>
      <c r="C1196" s="2" t="s">
        <v>19</v>
      </c>
      <c r="D1196" s="6" t="s">
        <v>0</v>
      </c>
      <c r="E1196" s="7" t="s">
        <v>2</v>
      </c>
      <c r="F1196" s="8"/>
      <c r="G1196" s="8"/>
      <c r="H1196" s="8"/>
      <c r="I1196" s="8"/>
      <c r="J1196" s="8"/>
      <c r="K1196" s="8"/>
      <c r="L1196" s="8" t="s">
        <v>26</v>
      </c>
      <c r="M1196" s="9">
        <v>44317</v>
      </c>
      <c r="N1196" s="9">
        <v>44317</v>
      </c>
      <c r="O1196" s="20">
        <v>93830000</v>
      </c>
      <c r="P1196" s="20"/>
      <c r="Q1196" s="29"/>
      <c r="R1196" s="12"/>
      <c r="S1196" s="12"/>
      <c r="T1196" s="12"/>
      <c r="U1196" s="12"/>
      <c r="X1196" s="22" t="str">
        <f>IF(B1196="",VLOOKUP(A1196,#REF!,2,FALSE),B1196)</f>
        <v>12. Страхование</v>
      </c>
      <c r="Y1196" s="22">
        <f t="shared" si="95"/>
        <v>5</v>
      </c>
      <c r="Z1196" s="22">
        <f t="shared" si="96"/>
        <v>5</v>
      </c>
      <c r="AA1196" s="22">
        <f t="shared" si="97"/>
        <v>2021</v>
      </c>
      <c r="AB1196" s="22">
        <f t="shared" si="98"/>
        <v>2021</v>
      </c>
      <c r="AC1196" s="22">
        <f t="shared" si="99"/>
        <v>2021</v>
      </c>
      <c r="AD1196" s="25" t="e">
        <f>AND(ROUND(O1196,2)=O1196,ROUND(P1196,2)=P1196,OR(AND(O1196&lt;&gt;0,L1196="п"),AND(P1196&lt;&gt;0,L1196="ф")),ЕФОРМУЛА(X1196),ЕФОРМУЛА(Y1196),ЕФОРМУЛА(Z1196),ЕФОРМУЛА(AA1196),ЕФОРМУЛА(AB1196),ЕФОРМУЛА(AC1196),NOT(ЕФОРМУЛА(O1196)),NOT(ЕФОРМУЛА(P1196)),M1196&lt;&gt;0,N1196&lt;&gt;0,OR(YEAR(M1196=#REF!),YEAR(M1196=#REF!),YEAR(M1196=#REF!)),OR(YEAR(N1196=#REF!),YEAR(N1196=#REF!),YEAR(N1196=#REF!)),OR(AND(A1196="20. Выдача займов по договору № 1 (в кэш-пул ПАО «Газпром»)",H1196="КЭШ-ПУЛ"),AND(A1196&lt;&gt;"20. Выдача займов по договору № 1 (в кэш-пул ПАО «Газпром»)",H1196&lt;&gt;"КЭШ-ПУЛ")))</f>
        <v>#REF!</v>
      </c>
    </row>
    <row r="1197" spans="1:30" ht="15" customHeight="1" x14ac:dyDescent="0.2">
      <c r="A1197" s="8"/>
      <c r="B1197" s="8" t="s">
        <v>9</v>
      </c>
      <c r="C1197" s="2" t="s">
        <v>19</v>
      </c>
      <c r="D1197" s="6" t="s">
        <v>0</v>
      </c>
      <c r="E1197" s="7" t="s">
        <v>2</v>
      </c>
      <c r="F1197" s="8"/>
      <c r="G1197" s="8"/>
      <c r="H1197" s="8"/>
      <c r="I1197" s="8"/>
      <c r="J1197" s="8"/>
      <c r="K1197" s="8"/>
      <c r="L1197" s="8" t="s">
        <v>26</v>
      </c>
      <c r="M1197" s="9">
        <v>44348</v>
      </c>
      <c r="N1197" s="9">
        <v>44348</v>
      </c>
      <c r="O1197" s="20">
        <v>17970000</v>
      </c>
      <c r="P1197" s="20"/>
      <c r="Q1197" s="29"/>
      <c r="R1197" s="12"/>
      <c r="S1197" s="12"/>
      <c r="T1197" s="12"/>
      <c r="U1197" s="12"/>
      <c r="X1197" s="22" t="str">
        <f>IF(B1197="",VLOOKUP(A1197,#REF!,2,FALSE),B1197)</f>
        <v>12. Страхование</v>
      </c>
      <c r="Y1197" s="22">
        <f t="shared" si="95"/>
        <v>6</v>
      </c>
      <c r="Z1197" s="22">
        <f t="shared" si="96"/>
        <v>6</v>
      </c>
      <c r="AA1197" s="22">
        <f t="shared" si="97"/>
        <v>2021</v>
      </c>
      <c r="AB1197" s="22">
        <f t="shared" si="98"/>
        <v>2021</v>
      </c>
      <c r="AC1197" s="22">
        <f t="shared" si="99"/>
        <v>2021</v>
      </c>
      <c r="AD1197" s="25" t="e">
        <f>AND(ROUND(O1197,2)=O1197,ROUND(P1197,2)=P1197,OR(AND(O1197&lt;&gt;0,L1197="п"),AND(P1197&lt;&gt;0,L1197="ф")),ЕФОРМУЛА(X1197),ЕФОРМУЛА(Y1197),ЕФОРМУЛА(Z1197),ЕФОРМУЛА(AA1197),ЕФОРМУЛА(AB1197),ЕФОРМУЛА(AC1197),NOT(ЕФОРМУЛА(O1197)),NOT(ЕФОРМУЛА(P1197)),M1197&lt;&gt;0,N1197&lt;&gt;0,OR(YEAR(M1197=#REF!),YEAR(M1197=#REF!),YEAR(M1197=#REF!)),OR(YEAR(N1197=#REF!),YEAR(N1197=#REF!),YEAR(N1197=#REF!)),OR(AND(A1197="20. Выдача займов по договору № 1 (в кэш-пул ПАО «Газпром»)",H1197="КЭШ-ПУЛ"),AND(A1197&lt;&gt;"20. Выдача займов по договору № 1 (в кэш-пул ПАО «Газпром»)",H1197&lt;&gt;"КЭШ-ПУЛ")))</f>
        <v>#REF!</v>
      </c>
    </row>
    <row r="1198" spans="1:30" ht="21.75" customHeight="1" x14ac:dyDescent="0.2">
      <c r="A1198" s="8"/>
      <c r="B1198" s="8" t="s">
        <v>10</v>
      </c>
      <c r="C1198" s="2" t="s">
        <v>19</v>
      </c>
      <c r="D1198" s="6" t="s">
        <v>0</v>
      </c>
      <c r="E1198" s="7" t="s">
        <v>2</v>
      </c>
      <c r="F1198" s="8"/>
      <c r="G1198" s="8"/>
      <c r="H1198" s="8"/>
      <c r="I1198" s="8"/>
      <c r="J1198" s="8"/>
      <c r="K1198" s="8"/>
      <c r="L1198" s="8" t="s">
        <v>26</v>
      </c>
      <c r="M1198" s="9">
        <v>44287</v>
      </c>
      <c r="N1198" s="9">
        <v>44287</v>
      </c>
      <c r="O1198" s="20">
        <v>75000000</v>
      </c>
      <c r="P1198" s="20"/>
      <c r="Q1198" s="29"/>
      <c r="R1198" s="12"/>
      <c r="S1198" s="12"/>
      <c r="T1198" s="12"/>
      <c r="U1198" s="12"/>
      <c r="X1198" s="22" t="str">
        <f>IF(B1198="",VLOOKUP(A1198,#REF!,2,FALSE),B1198)</f>
        <v>13. Прочие расходы</v>
      </c>
      <c r="Y1198" s="22">
        <f t="shared" si="95"/>
        <v>4</v>
      </c>
      <c r="Z1198" s="22">
        <f t="shared" si="96"/>
        <v>4</v>
      </c>
      <c r="AA1198" s="22">
        <f t="shared" si="97"/>
        <v>2021</v>
      </c>
      <c r="AB1198" s="22">
        <f t="shared" si="98"/>
        <v>2021</v>
      </c>
      <c r="AC1198" s="22">
        <f t="shared" si="99"/>
        <v>2021</v>
      </c>
      <c r="AD1198" s="25" t="e">
        <f>AND(ROUND(O1198,2)=O1198,ROUND(P1198,2)=P1198,OR(AND(O1198&lt;&gt;0,L1198="п"),AND(P1198&lt;&gt;0,L1198="ф")),ЕФОРМУЛА(X1198),ЕФОРМУЛА(Y1198),ЕФОРМУЛА(Z1198),ЕФОРМУЛА(AA1198),ЕФОРМУЛА(AB1198),ЕФОРМУЛА(AC1198),NOT(ЕФОРМУЛА(O1198)),NOT(ЕФОРМУЛА(P1198)),M1198&lt;&gt;0,N1198&lt;&gt;0,OR(YEAR(M1198=#REF!),YEAR(M1198=#REF!),YEAR(M1198=#REF!)),OR(YEAR(N1198=#REF!),YEAR(N1198=#REF!),YEAR(N1198=#REF!)),OR(AND(A1198="20. Выдача займов по договору № 1 (в кэш-пул ПАО «Газпром»)",H1198="КЭШ-ПУЛ"),AND(A1198&lt;&gt;"20. Выдача займов по договору № 1 (в кэш-пул ПАО «Газпром»)",H1198&lt;&gt;"КЭШ-ПУЛ")))</f>
        <v>#REF!</v>
      </c>
    </row>
    <row r="1199" spans="1:30" ht="15" customHeight="1" x14ac:dyDescent="0.2">
      <c r="A1199" s="8"/>
      <c r="B1199" s="8" t="s">
        <v>10</v>
      </c>
      <c r="C1199" s="2" t="s">
        <v>19</v>
      </c>
      <c r="D1199" s="6" t="s">
        <v>0</v>
      </c>
      <c r="E1199" s="7" t="s">
        <v>2</v>
      </c>
      <c r="F1199" s="8"/>
      <c r="G1199" s="8"/>
      <c r="H1199" s="8"/>
      <c r="I1199" s="8"/>
      <c r="J1199" s="8"/>
      <c r="K1199" s="8"/>
      <c r="L1199" s="8" t="s">
        <v>26</v>
      </c>
      <c r="M1199" s="9">
        <v>44317</v>
      </c>
      <c r="N1199" s="9">
        <v>44317</v>
      </c>
      <c r="O1199" s="20">
        <v>81800000</v>
      </c>
      <c r="P1199" s="20"/>
      <c r="Q1199" s="11"/>
      <c r="R1199" s="10"/>
      <c r="S1199" s="10"/>
      <c r="T1199" s="10"/>
      <c r="U1199" s="10"/>
      <c r="X1199" s="22" t="str">
        <f>IF(B1199="",VLOOKUP(A1199,#REF!,2,FALSE),B1199)</f>
        <v>13. Прочие расходы</v>
      </c>
      <c r="Y1199" s="22">
        <f t="shared" si="95"/>
        <v>5</v>
      </c>
      <c r="Z1199" s="22">
        <f t="shared" si="96"/>
        <v>5</v>
      </c>
      <c r="AA1199" s="22">
        <f t="shared" si="97"/>
        <v>2021</v>
      </c>
      <c r="AB1199" s="22">
        <f t="shared" si="98"/>
        <v>2021</v>
      </c>
      <c r="AC1199" s="22">
        <f t="shared" si="99"/>
        <v>2021</v>
      </c>
      <c r="AD1199" s="25" t="e">
        <f>AND(ROUND(O1199,2)=O1199,ROUND(P1199,2)=P1199,OR(AND(O1199&lt;&gt;0,L1199="п"),AND(P1199&lt;&gt;0,L1199="ф")),ЕФОРМУЛА(X1199),ЕФОРМУЛА(Y1199),ЕФОРМУЛА(Z1199),ЕФОРМУЛА(AA1199),ЕФОРМУЛА(AB1199),ЕФОРМУЛА(AC1199),NOT(ЕФОРМУЛА(O1199)),NOT(ЕФОРМУЛА(P1199)),M1199&lt;&gt;0,N1199&lt;&gt;0,OR(YEAR(M1199=#REF!),YEAR(M1199=#REF!),YEAR(M1199=#REF!)),OR(YEAR(N1199=#REF!),YEAR(N1199=#REF!),YEAR(N1199=#REF!)),OR(AND(A1199="20. Выдача займов по договору № 1 (в кэш-пул ПАО «Газпром»)",H1199="КЭШ-ПУЛ"),AND(A1199&lt;&gt;"20. Выдача займов по договору № 1 (в кэш-пул ПАО «Газпром»)",H1199&lt;&gt;"КЭШ-ПУЛ")))</f>
        <v>#REF!</v>
      </c>
    </row>
    <row r="1200" spans="1:30" ht="15" customHeight="1" x14ac:dyDescent="0.2">
      <c r="A1200" s="8"/>
      <c r="B1200" s="8" t="s">
        <v>10</v>
      </c>
      <c r="C1200" s="2" t="s">
        <v>19</v>
      </c>
      <c r="D1200" s="6" t="s">
        <v>0</v>
      </c>
      <c r="E1200" s="7" t="s">
        <v>2</v>
      </c>
      <c r="F1200" s="8"/>
      <c r="G1200" s="8"/>
      <c r="H1200" s="8"/>
      <c r="I1200" s="8"/>
      <c r="J1200" s="8"/>
      <c r="K1200" s="8"/>
      <c r="L1200" s="8" t="s">
        <v>26</v>
      </c>
      <c r="M1200" s="9">
        <v>44348</v>
      </c>
      <c r="N1200" s="9">
        <v>44348</v>
      </c>
      <c r="O1200" s="20">
        <v>51570000</v>
      </c>
      <c r="P1200" s="20"/>
      <c r="Q1200" s="11"/>
      <c r="R1200" s="10"/>
      <c r="S1200" s="10"/>
      <c r="T1200" s="10"/>
      <c r="U1200" s="10"/>
      <c r="X1200" s="22" t="str">
        <f>IF(B1200="",VLOOKUP(A1200,#REF!,2,FALSE),B1200)</f>
        <v>13. Прочие расходы</v>
      </c>
      <c r="Y1200" s="22">
        <f t="shared" si="95"/>
        <v>6</v>
      </c>
      <c r="Z1200" s="22">
        <f t="shared" si="96"/>
        <v>6</v>
      </c>
      <c r="AA1200" s="22">
        <f t="shared" si="97"/>
        <v>2021</v>
      </c>
      <c r="AB1200" s="22">
        <f t="shared" si="98"/>
        <v>2021</v>
      </c>
      <c r="AC1200" s="22">
        <f t="shared" si="99"/>
        <v>2021</v>
      </c>
      <c r="AD1200" s="25" t="e">
        <f>AND(ROUND(O1200,2)=O1200,ROUND(P1200,2)=P1200,OR(AND(O1200&lt;&gt;0,L1200="п"),AND(P1200&lt;&gt;0,L1200="ф")),ЕФОРМУЛА(X1200),ЕФОРМУЛА(Y1200),ЕФОРМУЛА(Z1200),ЕФОРМУЛА(AA1200),ЕФОРМУЛА(AB1200),ЕФОРМУЛА(AC1200),NOT(ЕФОРМУЛА(O1200)),NOT(ЕФОРМУЛА(P1200)),M1200&lt;&gt;0,N1200&lt;&gt;0,OR(YEAR(M1200=#REF!),YEAR(M1200=#REF!),YEAR(M1200=#REF!)),OR(YEAR(N1200=#REF!),YEAR(N1200=#REF!),YEAR(N1200=#REF!)),OR(AND(A1200="20. Выдача займов по договору № 1 (в кэш-пул ПАО «Газпром»)",H1200="КЭШ-ПУЛ"),AND(A1200&lt;&gt;"20. Выдача займов по договору № 1 (в кэш-пул ПАО «Газпром»)",H1200&lt;&gt;"КЭШ-ПУЛ")))</f>
        <v>#REF!</v>
      </c>
    </row>
    <row r="1201" spans="1:30" ht="13.5" customHeight="1" x14ac:dyDescent="0.2">
      <c r="A1201" s="27" t="s">
        <v>652</v>
      </c>
      <c r="B1201" s="27"/>
      <c r="C1201" s="2" t="s">
        <v>19</v>
      </c>
      <c r="D1201" s="6" t="s">
        <v>0</v>
      </c>
      <c r="E1201" s="7" t="s">
        <v>2</v>
      </c>
      <c r="F1201" s="8"/>
      <c r="G1201" s="8"/>
      <c r="H1201" s="8"/>
      <c r="I1201" s="8"/>
      <c r="J1201" s="8"/>
      <c r="K1201" s="8"/>
      <c r="L1201" s="8" t="s">
        <v>26</v>
      </c>
      <c r="M1201" s="9">
        <v>44287</v>
      </c>
      <c r="N1201" s="9">
        <v>44287</v>
      </c>
      <c r="O1201" s="20">
        <v>2650000</v>
      </c>
      <c r="P1201" s="20"/>
      <c r="Q1201" s="29"/>
      <c r="R1201" s="12"/>
      <c r="S1201" s="12"/>
      <c r="T1201" s="12"/>
      <c r="U1201" s="12"/>
      <c r="X1201" s="22" t="e">
        <f>IF(B1201="",VLOOKUP(A1201,#REF!,2,FALSE),B1201)</f>
        <v>#REF!</v>
      </c>
      <c r="Y1201" s="22">
        <f t="shared" si="95"/>
        <v>4</v>
      </c>
      <c r="Z1201" s="22">
        <f t="shared" si="96"/>
        <v>4</v>
      </c>
      <c r="AA1201" s="22">
        <f t="shared" si="97"/>
        <v>2021</v>
      </c>
      <c r="AB1201" s="22">
        <f t="shared" si="98"/>
        <v>2021</v>
      </c>
      <c r="AC1201" s="22">
        <f t="shared" si="99"/>
        <v>2021</v>
      </c>
      <c r="AD1201" s="25" t="e">
        <f>AND(ROUND(O1201,2)=O1201,ROUND(P1201,2)=P1201,OR(AND(O1201&lt;&gt;0,L1201="п"),AND(P1201&lt;&gt;0,L1201="ф")),ЕФОРМУЛА(X1201),ЕФОРМУЛА(Y1201),ЕФОРМУЛА(Z1201),ЕФОРМУЛА(AA1201),ЕФОРМУЛА(AB1201),ЕФОРМУЛА(AC1201),NOT(ЕФОРМУЛА(O1201)),NOT(ЕФОРМУЛА(P1201)),M1201&lt;&gt;0,N1201&lt;&gt;0,OR(YEAR(M1201=#REF!),YEAR(M1201=#REF!),YEAR(M1201=#REF!)),OR(YEAR(N1201=#REF!),YEAR(N1201=#REF!),YEAR(N1201=#REF!)),OR(AND(A1201="20. Выдача займов по договору № 1 (в кэш-пул ПАО «Газпром»)",H1201="КЭШ-ПУЛ"),AND(A1201&lt;&gt;"20. Выдача займов по договору № 1 (в кэш-пул ПАО «Газпром»)",H1201&lt;&gt;"КЭШ-ПУЛ")))</f>
        <v>#REF!</v>
      </c>
    </row>
    <row r="1202" spans="1:30" ht="13.5" customHeight="1" x14ac:dyDescent="0.2">
      <c r="A1202" s="27" t="s">
        <v>652</v>
      </c>
      <c r="B1202" s="27"/>
      <c r="C1202" s="2" t="s">
        <v>19</v>
      </c>
      <c r="D1202" s="6" t="s">
        <v>0</v>
      </c>
      <c r="E1202" s="7" t="s">
        <v>2</v>
      </c>
      <c r="F1202" s="8"/>
      <c r="G1202" s="8"/>
      <c r="H1202" s="8"/>
      <c r="I1202" s="8"/>
      <c r="J1202" s="8"/>
      <c r="K1202" s="8"/>
      <c r="L1202" s="8" t="s">
        <v>26</v>
      </c>
      <c r="M1202" s="9">
        <v>44317</v>
      </c>
      <c r="N1202" s="9">
        <v>44317</v>
      </c>
      <c r="O1202" s="20">
        <v>2640000</v>
      </c>
      <c r="P1202" s="20"/>
      <c r="Q1202" s="29"/>
      <c r="R1202" s="12"/>
      <c r="S1202" s="12"/>
      <c r="T1202" s="12"/>
      <c r="U1202" s="12"/>
      <c r="X1202" s="22" t="e">
        <f>IF(B1202="",VLOOKUP(A1202,#REF!,2,FALSE),B1202)</f>
        <v>#REF!</v>
      </c>
      <c r="Y1202" s="22">
        <f t="shared" si="95"/>
        <v>5</v>
      </c>
      <c r="Z1202" s="22">
        <f t="shared" si="96"/>
        <v>5</v>
      </c>
      <c r="AA1202" s="22">
        <f t="shared" si="97"/>
        <v>2021</v>
      </c>
      <c r="AB1202" s="22">
        <f t="shared" si="98"/>
        <v>2021</v>
      </c>
      <c r="AC1202" s="22">
        <f t="shared" si="99"/>
        <v>2021</v>
      </c>
      <c r="AD1202" s="25" t="e">
        <f>AND(ROUND(O1202,2)=O1202,ROUND(P1202,2)=P1202,OR(AND(O1202&lt;&gt;0,L1202="п"),AND(P1202&lt;&gt;0,L1202="ф")),ЕФОРМУЛА(X1202),ЕФОРМУЛА(Y1202),ЕФОРМУЛА(Z1202),ЕФОРМУЛА(AA1202),ЕФОРМУЛА(AB1202),ЕФОРМУЛА(AC1202),NOT(ЕФОРМУЛА(O1202)),NOT(ЕФОРМУЛА(P1202)),M1202&lt;&gt;0,N1202&lt;&gt;0,OR(YEAR(M1202=#REF!),YEAR(M1202=#REF!),YEAR(M1202=#REF!)),OR(YEAR(N1202=#REF!),YEAR(N1202=#REF!),YEAR(N1202=#REF!)),OR(AND(A1202="20. Выдача займов по договору № 1 (в кэш-пул ПАО «Газпром»)",H1202="КЭШ-ПУЛ"),AND(A1202&lt;&gt;"20. Выдача займов по договору № 1 (в кэш-пул ПАО «Газпром»)",H1202&lt;&gt;"КЭШ-ПУЛ")))</f>
        <v>#REF!</v>
      </c>
    </row>
    <row r="1203" spans="1:30" ht="13.5" customHeight="1" x14ac:dyDescent="0.2">
      <c r="A1203" s="27" t="s">
        <v>652</v>
      </c>
      <c r="B1203" s="27"/>
      <c r="C1203" s="2" t="s">
        <v>19</v>
      </c>
      <c r="D1203" s="6" t="s">
        <v>0</v>
      </c>
      <c r="E1203" s="7" t="s">
        <v>2</v>
      </c>
      <c r="F1203" s="8"/>
      <c r="G1203" s="8"/>
      <c r="H1203" s="8"/>
      <c r="I1203" s="8"/>
      <c r="J1203" s="8"/>
      <c r="K1203" s="8"/>
      <c r="L1203" s="8" t="s">
        <v>26</v>
      </c>
      <c r="M1203" s="9">
        <v>44348</v>
      </c>
      <c r="N1203" s="9">
        <v>44348</v>
      </c>
      <c r="O1203" s="20">
        <v>2620000</v>
      </c>
      <c r="P1203" s="20"/>
      <c r="Q1203" s="29"/>
      <c r="R1203" s="12"/>
      <c r="S1203" s="12"/>
      <c r="T1203" s="12"/>
      <c r="U1203" s="12"/>
      <c r="X1203" s="22" t="e">
        <f>IF(B1203="",VLOOKUP(A1203,#REF!,2,FALSE),B1203)</f>
        <v>#REF!</v>
      </c>
      <c r="Y1203" s="22">
        <f t="shared" si="95"/>
        <v>6</v>
      </c>
      <c r="Z1203" s="22">
        <f t="shared" si="96"/>
        <v>6</v>
      </c>
      <c r="AA1203" s="22">
        <f t="shared" si="97"/>
        <v>2021</v>
      </c>
      <c r="AB1203" s="22">
        <f t="shared" si="98"/>
        <v>2021</v>
      </c>
      <c r="AC1203" s="22">
        <f t="shared" si="99"/>
        <v>2021</v>
      </c>
      <c r="AD1203" s="25" t="e">
        <f>AND(ROUND(O1203,2)=O1203,ROUND(P1203,2)=P1203,OR(AND(O1203&lt;&gt;0,L1203="п"),AND(P1203&lt;&gt;0,L1203="ф")),ЕФОРМУЛА(X1203),ЕФОРМУЛА(Y1203),ЕФОРМУЛА(Z1203),ЕФОРМУЛА(AA1203),ЕФОРМУЛА(AB1203),ЕФОРМУЛА(AC1203),NOT(ЕФОРМУЛА(O1203)),NOT(ЕФОРМУЛА(P1203)),M1203&lt;&gt;0,N1203&lt;&gt;0,OR(YEAR(M1203=#REF!),YEAR(M1203=#REF!),YEAR(M1203=#REF!)),OR(YEAR(N1203=#REF!),YEAR(N1203=#REF!),YEAR(N1203=#REF!)),OR(AND(A1203="20. Выдача займов по договору № 1 (в кэш-пул ПАО «Газпром»)",H1203="КЭШ-ПУЛ"),AND(A1203&lt;&gt;"20. Выдача займов по договору № 1 (в кэш-пул ПАО «Газпром»)",H1203&lt;&gt;"КЭШ-ПУЛ")))</f>
        <v>#REF!</v>
      </c>
    </row>
    <row r="1204" spans="1:30" ht="15" customHeight="1" x14ac:dyDescent="0.2">
      <c r="A1204" s="8" t="s">
        <v>57</v>
      </c>
      <c r="B1204" s="8"/>
      <c r="C1204" s="2" t="s">
        <v>19</v>
      </c>
      <c r="D1204" s="6" t="s">
        <v>0</v>
      </c>
      <c r="E1204" s="7" t="s">
        <v>2</v>
      </c>
      <c r="F1204" s="8"/>
      <c r="G1204" s="8"/>
      <c r="H1204" s="8"/>
      <c r="I1204" s="8"/>
      <c r="J1204" s="8"/>
      <c r="K1204" s="8"/>
      <c r="L1204" s="8" t="s">
        <v>26</v>
      </c>
      <c r="M1204" s="9">
        <v>44287</v>
      </c>
      <c r="N1204" s="9">
        <v>44287</v>
      </c>
      <c r="O1204" s="20">
        <v>32196168</v>
      </c>
      <c r="P1204" s="20"/>
      <c r="Q1204" s="29"/>
      <c r="R1204" s="12"/>
      <c r="S1204" s="12"/>
      <c r="T1204" s="12"/>
      <c r="U1204" s="12"/>
      <c r="X1204" s="22" t="e">
        <f>IF(B1204="",VLOOKUP(A1204,#REF!,2,FALSE),B1204)</f>
        <v>#REF!</v>
      </c>
      <c r="Y1204" s="22">
        <f t="shared" si="95"/>
        <v>4</v>
      </c>
      <c r="Z1204" s="22">
        <f t="shared" si="96"/>
        <v>4</v>
      </c>
      <c r="AA1204" s="22">
        <f t="shared" si="97"/>
        <v>2021</v>
      </c>
      <c r="AB1204" s="22">
        <f t="shared" si="98"/>
        <v>2021</v>
      </c>
      <c r="AC1204" s="22">
        <f t="shared" si="99"/>
        <v>2021</v>
      </c>
      <c r="AD1204" s="25" t="e">
        <f>AND(ROUND(O1204,2)=O1204,ROUND(P1204,2)=P1204,OR(AND(O1204&lt;&gt;0,L1204="п"),AND(P1204&lt;&gt;0,L1204="ф")),ЕФОРМУЛА(X1204),ЕФОРМУЛА(Y1204),ЕФОРМУЛА(Z1204),ЕФОРМУЛА(AA1204),ЕФОРМУЛА(AB1204),ЕФОРМУЛА(AC1204),NOT(ЕФОРМУЛА(O1204)),NOT(ЕФОРМУЛА(P1204)),M1204&lt;&gt;0,N1204&lt;&gt;0,OR(YEAR(M1204=#REF!),YEAR(M1204=#REF!),YEAR(M1204=#REF!)),OR(YEAR(N1204=#REF!),YEAR(N1204=#REF!),YEAR(N1204=#REF!)),OR(AND(A1204="20. Выдача займов по договору № 1 (в кэш-пул ПАО «Газпром»)",H1204="КЭШ-ПУЛ"),AND(A1204&lt;&gt;"20. Выдача займов по договору № 1 (в кэш-пул ПАО «Газпром»)",H1204&lt;&gt;"КЭШ-ПУЛ")))</f>
        <v>#REF!</v>
      </c>
    </row>
    <row r="1205" spans="1:30" ht="15" customHeight="1" x14ac:dyDescent="0.2">
      <c r="A1205" s="8" t="s">
        <v>57</v>
      </c>
      <c r="B1205" s="8"/>
      <c r="C1205" s="2" t="s">
        <v>19</v>
      </c>
      <c r="D1205" s="6" t="s">
        <v>0</v>
      </c>
      <c r="E1205" s="7" t="s">
        <v>2</v>
      </c>
      <c r="F1205" s="8"/>
      <c r="G1205" s="8"/>
      <c r="H1205" s="8"/>
      <c r="I1205" s="8"/>
      <c r="J1205" s="8"/>
      <c r="K1205" s="8"/>
      <c r="L1205" s="8" t="s">
        <v>26</v>
      </c>
      <c r="M1205" s="9">
        <v>44317</v>
      </c>
      <c r="N1205" s="9">
        <v>44317</v>
      </c>
      <c r="O1205" s="20">
        <v>39712095</v>
      </c>
      <c r="P1205" s="20"/>
      <c r="Q1205" s="29"/>
      <c r="R1205" s="12"/>
      <c r="S1205" s="12"/>
      <c r="T1205" s="12"/>
      <c r="U1205" s="12"/>
      <c r="X1205" s="22" t="e">
        <f>IF(B1205="",VLOOKUP(A1205,#REF!,2,FALSE),B1205)</f>
        <v>#REF!</v>
      </c>
      <c r="Y1205" s="22">
        <f t="shared" si="95"/>
        <v>5</v>
      </c>
      <c r="Z1205" s="22">
        <f t="shared" si="96"/>
        <v>5</v>
      </c>
      <c r="AA1205" s="22">
        <f t="shared" si="97"/>
        <v>2021</v>
      </c>
      <c r="AB1205" s="22">
        <f t="shared" si="98"/>
        <v>2021</v>
      </c>
      <c r="AC1205" s="22">
        <f t="shared" si="99"/>
        <v>2021</v>
      </c>
      <c r="AD1205" s="25" t="e">
        <f>AND(ROUND(O1205,2)=O1205,ROUND(P1205,2)=P1205,OR(AND(O1205&lt;&gt;0,L1205="п"),AND(P1205&lt;&gt;0,L1205="ф")),ЕФОРМУЛА(X1205),ЕФОРМУЛА(Y1205),ЕФОРМУЛА(Z1205),ЕФОРМУЛА(AA1205),ЕФОРМУЛА(AB1205),ЕФОРМУЛА(AC1205),NOT(ЕФОРМУЛА(O1205)),NOT(ЕФОРМУЛА(P1205)),M1205&lt;&gt;0,N1205&lt;&gt;0,OR(YEAR(M1205=#REF!),YEAR(M1205=#REF!),YEAR(M1205=#REF!)),OR(YEAR(N1205=#REF!),YEAR(N1205=#REF!),YEAR(N1205=#REF!)),OR(AND(A1205="20. Выдача займов по договору № 1 (в кэш-пул ПАО «Газпром»)",H1205="КЭШ-ПУЛ"),AND(A1205&lt;&gt;"20. Выдача займов по договору № 1 (в кэш-пул ПАО «Газпром»)",H1205&lt;&gt;"КЭШ-ПУЛ")))</f>
        <v>#REF!</v>
      </c>
    </row>
    <row r="1206" spans="1:30" ht="15" customHeight="1" x14ac:dyDescent="0.2">
      <c r="A1206" s="8" t="s">
        <v>57</v>
      </c>
      <c r="B1206" s="8"/>
      <c r="C1206" s="2" t="s">
        <v>19</v>
      </c>
      <c r="D1206" s="6" t="s">
        <v>0</v>
      </c>
      <c r="E1206" s="7" t="s">
        <v>2</v>
      </c>
      <c r="F1206" s="8"/>
      <c r="G1206" s="8"/>
      <c r="H1206" s="8"/>
      <c r="I1206" s="8"/>
      <c r="J1206" s="8"/>
      <c r="K1206" s="8"/>
      <c r="L1206" s="8" t="s">
        <v>26</v>
      </c>
      <c r="M1206" s="9">
        <v>44348</v>
      </c>
      <c r="N1206" s="9">
        <v>44348</v>
      </c>
      <c r="O1206" s="20">
        <v>39712095</v>
      </c>
      <c r="P1206" s="20"/>
      <c r="Q1206" s="29"/>
      <c r="R1206" s="12"/>
      <c r="S1206" s="12"/>
      <c r="T1206" s="12"/>
      <c r="U1206" s="12"/>
      <c r="X1206" s="22" t="e">
        <f>IF(B1206="",VLOOKUP(A1206,#REF!,2,FALSE),B1206)</f>
        <v>#REF!</v>
      </c>
      <c r="Y1206" s="22">
        <f t="shared" si="95"/>
        <v>6</v>
      </c>
      <c r="Z1206" s="22">
        <f t="shared" si="96"/>
        <v>6</v>
      </c>
      <c r="AA1206" s="22">
        <f t="shared" si="97"/>
        <v>2021</v>
      </c>
      <c r="AB1206" s="22">
        <f t="shared" si="98"/>
        <v>2021</v>
      </c>
      <c r="AC1206" s="22">
        <f t="shared" si="99"/>
        <v>2021</v>
      </c>
      <c r="AD1206" s="25" t="e">
        <f>AND(ROUND(O1206,2)=O1206,ROUND(P1206,2)=P1206,OR(AND(O1206&lt;&gt;0,L1206="п"),AND(P1206&lt;&gt;0,L1206="ф")),ЕФОРМУЛА(X1206),ЕФОРМУЛА(Y1206),ЕФОРМУЛА(Z1206),ЕФОРМУЛА(AA1206),ЕФОРМУЛА(AB1206),ЕФОРМУЛА(AC1206),NOT(ЕФОРМУЛА(O1206)),NOT(ЕФОРМУЛА(P1206)),M1206&lt;&gt;0,N1206&lt;&gt;0,OR(YEAR(M1206=#REF!),YEAR(M1206=#REF!),YEAR(M1206=#REF!)),OR(YEAR(N1206=#REF!),YEAR(N1206=#REF!),YEAR(N1206=#REF!)),OR(AND(A1206="20. Выдача займов по договору № 1 (в кэш-пул ПАО «Газпром»)",H1206="КЭШ-ПУЛ"),AND(A1206&lt;&gt;"20. Выдача займов по договору № 1 (в кэш-пул ПАО «Газпром»)",H1206&lt;&gt;"КЭШ-ПУЛ")))</f>
        <v>#REF!</v>
      </c>
    </row>
    <row r="1207" spans="1:30" ht="30" customHeight="1" x14ac:dyDescent="0.2">
      <c r="A1207" s="8" t="s">
        <v>11</v>
      </c>
      <c r="B1207" s="8"/>
      <c r="C1207" s="2" t="s">
        <v>19</v>
      </c>
      <c r="D1207" s="6" t="s">
        <v>0</v>
      </c>
      <c r="E1207" s="7" t="s">
        <v>2</v>
      </c>
      <c r="F1207" s="8"/>
      <c r="G1207" s="8"/>
      <c r="H1207" s="8"/>
      <c r="I1207" s="8"/>
      <c r="J1207" s="8"/>
      <c r="K1207" s="8"/>
      <c r="L1207" s="8" t="s">
        <v>26</v>
      </c>
      <c r="M1207" s="9">
        <v>44287</v>
      </c>
      <c r="N1207" s="9">
        <v>44287</v>
      </c>
      <c r="O1207" s="20">
        <v>100000</v>
      </c>
      <c r="P1207" s="20"/>
      <c r="Q1207" s="29"/>
      <c r="R1207" s="12"/>
      <c r="S1207" s="12"/>
      <c r="T1207" s="12"/>
      <c r="U1207" s="12"/>
      <c r="X1207" s="22" t="e">
        <f>IF(B1207="",VLOOKUP(A1207,#REF!,2,FALSE),B1207)</f>
        <v>#REF!</v>
      </c>
      <c r="Y1207" s="22">
        <f t="shared" si="95"/>
        <v>4</v>
      </c>
      <c r="Z1207" s="22">
        <f t="shared" si="96"/>
        <v>4</v>
      </c>
      <c r="AA1207" s="22">
        <f t="shared" si="97"/>
        <v>2021</v>
      </c>
      <c r="AB1207" s="22">
        <f t="shared" si="98"/>
        <v>2021</v>
      </c>
      <c r="AC1207" s="22">
        <f t="shared" si="99"/>
        <v>2021</v>
      </c>
      <c r="AD1207" s="25" t="e">
        <f>AND(ROUND(O1207,2)=O1207,ROUND(P1207,2)=P1207,OR(AND(O1207&lt;&gt;0,L1207="п"),AND(P1207&lt;&gt;0,L1207="ф")),ЕФОРМУЛА(X1207),ЕФОРМУЛА(Y1207),ЕФОРМУЛА(Z1207),ЕФОРМУЛА(AA1207),ЕФОРМУЛА(AB1207),ЕФОРМУЛА(AC1207),NOT(ЕФОРМУЛА(O1207)),NOT(ЕФОРМУЛА(P1207)),M1207&lt;&gt;0,N1207&lt;&gt;0,OR(YEAR(M1207=#REF!),YEAR(M1207=#REF!),YEAR(M1207=#REF!)),OR(YEAR(N1207=#REF!),YEAR(N1207=#REF!),YEAR(N1207=#REF!)),OR(AND(A1207="20. Выдача займов по договору № 1 (в кэш-пул ПАО «Газпром»)",H1207="КЭШ-ПУЛ"),AND(A1207&lt;&gt;"20. Выдача займов по договору № 1 (в кэш-пул ПАО «Газпром»)",H1207&lt;&gt;"КЭШ-ПУЛ")))</f>
        <v>#REF!</v>
      </c>
    </row>
    <row r="1208" spans="1:30" ht="30" customHeight="1" x14ac:dyDescent="0.2">
      <c r="A1208" s="8" t="s">
        <v>11</v>
      </c>
      <c r="B1208" s="8"/>
      <c r="C1208" s="2" t="s">
        <v>19</v>
      </c>
      <c r="D1208" s="6" t="s">
        <v>0</v>
      </c>
      <c r="E1208" s="7" t="s">
        <v>2</v>
      </c>
      <c r="F1208" s="8"/>
      <c r="G1208" s="8"/>
      <c r="H1208" s="8"/>
      <c r="I1208" s="8"/>
      <c r="J1208" s="8"/>
      <c r="K1208" s="8"/>
      <c r="L1208" s="8" t="s">
        <v>26</v>
      </c>
      <c r="M1208" s="9">
        <v>44317</v>
      </c>
      <c r="N1208" s="9">
        <v>44317</v>
      </c>
      <c r="O1208" s="20">
        <v>510000</v>
      </c>
      <c r="P1208" s="20"/>
      <c r="Q1208" s="29"/>
      <c r="R1208" s="12"/>
      <c r="S1208" s="12"/>
      <c r="T1208" s="12"/>
      <c r="U1208" s="12"/>
      <c r="X1208" s="22" t="e">
        <f>IF(B1208="",VLOOKUP(A1208,#REF!,2,FALSE),B1208)</f>
        <v>#REF!</v>
      </c>
      <c r="Y1208" s="22">
        <f t="shared" si="95"/>
        <v>5</v>
      </c>
      <c r="Z1208" s="22">
        <f t="shared" si="96"/>
        <v>5</v>
      </c>
      <c r="AA1208" s="22">
        <f t="shared" si="97"/>
        <v>2021</v>
      </c>
      <c r="AB1208" s="22">
        <f t="shared" si="98"/>
        <v>2021</v>
      </c>
      <c r="AC1208" s="22">
        <f t="shared" si="99"/>
        <v>2021</v>
      </c>
      <c r="AD1208" s="25" t="e">
        <f>AND(ROUND(O1208,2)=O1208,ROUND(P1208,2)=P1208,OR(AND(O1208&lt;&gt;0,L1208="п"),AND(P1208&lt;&gt;0,L1208="ф")),ЕФОРМУЛА(X1208),ЕФОРМУЛА(Y1208),ЕФОРМУЛА(Z1208),ЕФОРМУЛА(AA1208),ЕФОРМУЛА(AB1208),ЕФОРМУЛА(AC1208),NOT(ЕФОРМУЛА(O1208)),NOT(ЕФОРМУЛА(P1208)),M1208&lt;&gt;0,N1208&lt;&gt;0,OR(YEAR(M1208=#REF!),YEAR(M1208=#REF!),YEAR(M1208=#REF!)),OR(YEAR(N1208=#REF!),YEAR(N1208=#REF!),YEAR(N1208=#REF!)),OR(AND(A1208="20. Выдача займов по договору № 1 (в кэш-пул ПАО «Газпром»)",H1208="КЭШ-ПУЛ"),AND(A1208&lt;&gt;"20. Выдача займов по договору № 1 (в кэш-пул ПАО «Газпром»)",H1208&lt;&gt;"КЭШ-ПУЛ")))</f>
        <v>#REF!</v>
      </c>
    </row>
    <row r="1209" spans="1:30" ht="30" customHeight="1" x14ac:dyDescent="0.2">
      <c r="A1209" s="8" t="s">
        <v>11</v>
      </c>
      <c r="B1209" s="8"/>
      <c r="C1209" s="2" t="s">
        <v>19</v>
      </c>
      <c r="D1209" s="6" t="s">
        <v>0</v>
      </c>
      <c r="E1209" s="7" t="s">
        <v>2</v>
      </c>
      <c r="F1209" s="8"/>
      <c r="G1209" s="8"/>
      <c r="H1209" s="8"/>
      <c r="I1209" s="8"/>
      <c r="J1209" s="8"/>
      <c r="K1209" s="8"/>
      <c r="L1209" s="8" t="s">
        <v>26</v>
      </c>
      <c r="M1209" s="9">
        <v>44348</v>
      </c>
      <c r="N1209" s="9">
        <v>44348</v>
      </c>
      <c r="O1209" s="20">
        <v>70000</v>
      </c>
      <c r="P1209" s="20"/>
      <c r="Q1209" s="29"/>
      <c r="R1209" s="12"/>
      <c r="S1209" s="12"/>
      <c r="T1209" s="12"/>
      <c r="U1209" s="12"/>
      <c r="X1209" s="22" t="e">
        <f>IF(B1209="",VLOOKUP(A1209,#REF!,2,FALSE),B1209)</f>
        <v>#REF!</v>
      </c>
      <c r="Y1209" s="22">
        <f t="shared" si="95"/>
        <v>6</v>
      </c>
      <c r="Z1209" s="22">
        <f t="shared" si="96"/>
        <v>6</v>
      </c>
      <c r="AA1209" s="22">
        <f t="shared" si="97"/>
        <v>2021</v>
      </c>
      <c r="AB1209" s="22">
        <f t="shared" si="98"/>
        <v>2021</v>
      </c>
      <c r="AC1209" s="22">
        <f t="shared" si="99"/>
        <v>2021</v>
      </c>
      <c r="AD1209" s="25" t="e">
        <f>AND(ROUND(O1209,2)=O1209,ROUND(P1209,2)=P1209,OR(AND(O1209&lt;&gt;0,L1209="п"),AND(P1209&lt;&gt;0,L1209="ф")),ЕФОРМУЛА(X1209),ЕФОРМУЛА(Y1209),ЕФОРМУЛА(Z1209),ЕФОРМУЛА(AA1209),ЕФОРМУЛА(AB1209),ЕФОРМУЛА(AC1209),NOT(ЕФОРМУЛА(O1209)),NOT(ЕФОРМУЛА(P1209)),M1209&lt;&gt;0,N1209&lt;&gt;0,OR(YEAR(M1209=#REF!),YEAR(M1209=#REF!),YEAR(M1209=#REF!)),OR(YEAR(N1209=#REF!),YEAR(N1209=#REF!),YEAR(N1209=#REF!)),OR(AND(A1209="20. Выдача займов по договору № 1 (в кэш-пул ПАО «Газпром»)",H1209="КЭШ-ПУЛ"),AND(A1209&lt;&gt;"20. Выдача займов по договору № 1 (в кэш-пул ПАО «Газпром»)",H1209&lt;&gt;"КЭШ-ПУЛ")))</f>
        <v>#REF!</v>
      </c>
    </row>
    <row r="1210" spans="1:30" ht="15" customHeight="1" x14ac:dyDescent="0.2">
      <c r="A1210" s="8" t="s">
        <v>652</v>
      </c>
      <c r="B1210" s="8"/>
      <c r="C1210" s="2" t="s">
        <v>19</v>
      </c>
      <c r="D1210" s="6" t="s">
        <v>0</v>
      </c>
      <c r="E1210" s="7" t="s">
        <v>2</v>
      </c>
      <c r="F1210" s="8"/>
      <c r="G1210" s="8"/>
      <c r="H1210" s="8"/>
      <c r="I1210" s="8" t="s">
        <v>25</v>
      </c>
      <c r="J1210" s="8">
        <v>2</v>
      </c>
      <c r="K1210" s="8" t="s">
        <v>69</v>
      </c>
      <c r="L1210" s="8" t="s">
        <v>27</v>
      </c>
      <c r="M1210" s="9">
        <v>44291</v>
      </c>
      <c r="N1210" s="9">
        <v>44306</v>
      </c>
      <c r="O1210" s="20"/>
      <c r="P1210" s="20">
        <v>2644797.92</v>
      </c>
      <c r="Q1210" s="11"/>
      <c r="R1210" s="11"/>
      <c r="S1210" s="11"/>
      <c r="T1210" s="11"/>
      <c r="U1210" s="11"/>
      <c r="X1210" s="22" t="e">
        <f>IF(B1210="",VLOOKUP(A1210,#REF!,2,FALSE),B1210)</f>
        <v>#REF!</v>
      </c>
      <c r="Y1210" s="22">
        <f t="shared" si="95"/>
        <v>4</v>
      </c>
      <c r="Z1210" s="22">
        <f t="shared" si="96"/>
        <v>4</v>
      </c>
      <c r="AA1210" s="22">
        <f t="shared" si="97"/>
        <v>2021</v>
      </c>
      <c r="AB1210" s="22">
        <f t="shared" si="98"/>
        <v>2021</v>
      </c>
      <c r="AC1210" s="22">
        <f t="shared" si="99"/>
        <v>2021</v>
      </c>
      <c r="AD1210" s="25" t="e">
        <f>AND(ROUND(O1210,2)=O1210,ROUND(P1210,2)=P1210,OR(AND(O1210&lt;&gt;0,L1210="п"),AND(P1210&lt;&gt;0,L1210="ф")),ЕФОРМУЛА(X1210),ЕФОРМУЛА(Y1210),ЕФОРМУЛА(Z1210),ЕФОРМУЛА(AA1210),ЕФОРМУЛА(AB1210),ЕФОРМУЛА(AC1210),NOT(ЕФОРМУЛА(O1210)),NOT(ЕФОРМУЛА(P1210)),M1210&lt;&gt;0,N1210&lt;&gt;0,OR(YEAR(M1210=#REF!),YEAR(M1210=#REF!),YEAR(M1210=#REF!)),OR(YEAR(N1210=#REF!),YEAR(N1210=#REF!),YEAR(N1210=#REF!)),OR(AND(A1210="20. Выдача займов по договору № 1 (в кэш-пул ПАО «Газпром»)",H1210="КЭШ-ПУЛ"),AND(A1210&lt;&gt;"20. Выдача займов по договору № 1 (в кэш-пул ПАО «Газпром»)",H1210&lt;&gt;"КЭШ-ПУЛ")))</f>
        <v>#REF!</v>
      </c>
    </row>
    <row r="1211" spans="1:30" ht="15" customHeight="1" x14ac:dyDescent="0.2">
      <c r="A1211" s="8" t="s">
        <v>64</v>
      </c>
      <c r="B1211" s="8"/>
      <c r="C1211" s="2" t="s">
        <v>19</v>
      </c>
      <c r="D1211" s="6" t="s">
        <v>0</v>
      </c>
      <c r="E1211" s="7" t="s">
        <v>1</v>
      </c>
      <c r="F1211" s="8"/>
      <c r="G1211" s="8"/>
      <c r="H1211" s="8"/>
      <c r="I1211" s="8"/>
      <c r="J1211" s="8"/>
      <c r="K1211" s="8" t="s">
        <v>69</v>
      </c>
      <c r="L1211" s="8" t="s">
        <v>27</v>
      </c>
      <c r="M1211" s="9">
        <v>44291</v>
      </c>
      <c r="N1211" s="9">
        <v>44291</v>
      </c>
      <c r="O1211" s="20"/>
      <c r="P1211" s="20">
        <v>472132.61</v>
      </c>
      <c r="Q1211" s="12"/>
      <c r="R1211" s="12"/>
      <c r="S1211" s="12"/>
      <c r="T1211" s="12"/>
      <c r="U1211" s="12"/>
      <c r="X1211" s="22" t="e">
        <f>IF(B1211="",VLOOKUP(A1211,#REF!,2,FALSE),B1211)</f>
        <v>#REF!</v>
      </c>
      <c r="Y1211" s="22">
        <f t="shared" si="95"/>
        <v>4</v>
      </c>
      <c r="Z1211" s="22">
        <f t="shared" si="96"/>
        <v>4</v>
      </c>
      <c r="AA1211" s="22">
        <f t="shared" si="97"/>
        <v>2021</v>
      </c>
      <c r="AB1211" s="22">
        <f t="shared" si="98"/>
        <v>2021</v>
      </c>
      <c r="AC1211" s="22">
        <f t="shared" si="99"/>
        <v>2021</v>
      </c>
      <c r="AD1211" s="25" t="e">
        <f>AND(ROUND(O1211,2)=O1211,ROUND(P1211,2)=P1211,OR(AND(O1211&lt;&gt;0,L1211="п"),AND(P1211&lt;&gt;0,L1211="ф")),ЕФОРМУЛА(X1211),ЕФОРМУЛА(Y1211),ЕФОРМУЛА(Z1211),ЕФОРМУЛА(AA1211),ЕФОРМУЛА(AB1211),ЕФОРМУЛА(AC1211),NOT(ЕФОРМУЛА(O1211)),NOT(ЕФОРМУЛА(P1211)),M1211&lt;&gt;0,N1211&lt;&gt;0,OR(YEAR(M1211=#REF!),YEAR(M1211=#REF!),YEAR(M1211=#REF!)),OR(YEAR(N1211=#REF!),YEAR(N1211=#REF!),YEAR(N1211=#REF!)),OR(AND(A1211="20. Выдача займов по договору № 1 (в кэш-пул ПАО «Газпром»)",H1211="КЭШ-ПУЛ"),AND(A1211&lt;&gt;"20. Выдача займов по договору № 1 (в кэш-пул ПАО «Газпром»)",H1211&lt;&gt;"КЭШ-ПУЛ")))</f>
        <v>#REF!</v>
      </c>
    </row>
    <row r="1212" spans="1:30" ht="15" customHeight="1" x14ac:dyDescent="0.2">
      <c r="A1212" s="8" t="s">
        <v>96</v>
      </c>
      <c r="B1212" s="8"/>
      <c r="C1212" s="2" t="s">
        <v>19</v>
      </c>
      <c r="D1212" s="6" t="s">
        <v>0</v>
      </c>
      <c r="E1212" s="7" t="s">
        <v>2</v>
      </c>
      <c r="F1212" s="8"/>
      <c r="G1212" s="8"/>
      <c r="H1212" s="8"/>
      <c r="I1212" s="8" t="s">
        <v>25</v>
      </c>
      <c r="J1212" s="8">
        <v>2</v>
      </c>
      <c r="K1212" s="8" t="s">
        <v>69</v>
      </c>
      <c r="L1212" s="8" t="s">
        <v>27</v>
      </c>
      <c r="M1212" s="9">
        <v>44293</v>
      </c>
      <c r="N1212" s="9">
        <v>44307</v>
      </c>
      <c r="O1212" s="20"/>
      <c r="P1212" s="20">
        <v>15000000</v>
      </c>
      <c r="Q1212" s="12"/>
      <c r="R1212" s="12"/>
      <c r="S1212" s="12"/>
      <c r="T1212" s="12"/>
      <c r="U1212" s="12"/>
      <c r="X1212" s="22" t="e">
        <f>IF(B1212="",VLOOKUP(A1212,#REF!,2,FALSE),B1212)</f>
        <v>#REF!</v>
      </c>
      <c r="Y1212" s="22">
        <f t="shared" si="95"/>
        <v>4</v>
      </c>
      <c r="Z1212" s="22">
        <f t="shared" si="96"/>
        <v>4</v>
      </c>
      <c r="AA1212" s="22">
        <f t="shared" si="97"/>
        <v>2021</v>
      </c>
      <c r="AB1212" s="22">
        <f t="shared" si="98"/>
        <v>2021</v>
      </c>
      <c r="AC1212" s="22">
        <f t="shared" si="99"/>
        <v>2021</v>
      </c>
      <c r="AD1212" s="25" t="e">
        <f>AND(ROUND(O1212,2)=O1212,ROUND(P1212,2)=P1212,OR(AND(O1212&lt;&gt;0,L1212="п"),AND(P1212&lt;&gt;0,L1212="ф")),ЕФОРМУЛА(X1212),ЕФОРМУЛА(Y1212),ЕФОРМУЛА(Z1212),ЕФОРМУЛА(AA1212),ЕФОРМУЛА(AB1212),ЕФОРМУЛА(AC1212),NOT(ЕФОРМУЛА(O1212)),NOT(ЕФОРМУЛА(P1212)),M1212&lt;&gt;0,N1212&lt;&gt;0,OR(YEAR(M1212=#REF!),YEAR(M1212=#REF!),YEAR(M1212=#REF!)),OR(YEAR(N1212=#REF!),YEAR(N1212=#REF!),YEAR(N1212=#REF!)),OR(AND(A1212="20. Выдача займов по договору № 1 (в кэш-пул ПАО «Газпром»)",H1212="КЭШ-ПУЛ"),AND(A1212&lt;&gt;"20. Выдача займов по договору № 1 (в кэш-пул ПАО «Газпром»)",H1212&lt;&gt;"КЭШ-ПУЛ")))</f>
        <v>#REF!</v>
      </c>
    </row>
    <row r="1213" spans="1:30" ht="15" customHeight="1" x14ac:dyDescent="0.2">
      <c r="A1213" s="8" t="s">
        <v>64</v>
      </c>
      <c r="B1213" s="8"/>
      <c r="C1213" s="2" t="s">
        <v>19</v>
      </c>
      <c r="D1213" s="6" t="s">
        <v>0</v>
      </c>
      <c r="E1213" s="7" t="s">
        <v>1</v>
      </c>
      <c r="F1213" s="8"/>
      <c r="G1213" s="8"/>
      <c r="H1213" s="8"/>
      <c r="I1213" s="8"/>
      <c r="J1213" s="8"/>
      <c r="K1213" s="8" t="s">
        <v>69</v>
      </c>
      <c r="L1213" s="8" t="s">
        <v>27</v>
      </c>
      <c r="M1213" s="9">
        <v>44293</v>
      </c>
      <c r="N1213" s="9">
        <v>44293</v>
      </c>
      <c r="O1213" s="20"/>
      <c r="P1213" s="20">
        <v>474495.83</v>
      </c>
      <c r="Q1213" s="12"/>
      <c r="R1213" s="12"/>
      <c r="S1213" s="12"/>
      <c r="T1213" s="12"/>
      <c r="U1213" s="12"/>
      <c r="X1213" s="22" t="e">
        <f>IF(B1213="",VLOOKUP(A1213,#REF!,2,FALSE),B1213)</f>
        <v>#REF!</v>
      </c>
      <c r="Y1213" s="22">
        <f t="shared" si="95"/>
        <v>4</v>
      </c>
      <c r="Z1213" s="22">
        <f t="shared" si="96"/>
        <v>4</v>
      </c>
      <c r="AA1213" s="22">
        <f t="shared" si="97"/>
        <v>2021</v>
      </c>
      <c r="AB1213" s="22">
        <f t="shared" si="98"/>
        <v>2021</v>
      </c>
      <c r="AC1213" s="22">
        <f t="shared" si="99"/>
        <v>2021</v>
      </c>
      <c r="AD1213" s="25" t="e">
        <f>AND(ROUND(O1213,2)=O1213,ROUND(P1213,2)=P1213,OR(AND(O1213&lt;&gt;0,L1213="п"),AND(P1213&lt;&gt;0,L1213="ф")),ЕФОРМУЛА(X1213),ЕФОРМУЛА(Y1213),ЕФОРМУЛА(Z1213),ЕФОРМУЛА(AA1213),ЕФОРМУЛА(AB1213),ЕФОРМУЛА(AC1213),NOT(ЕФОРМУЛА(O1213)),NOT(ЕФОРМУЛА(P1213)),M1213&lt;&gt;0,N1213&lt;&gt;0,OR(YEAR(M1213=#REF!),YEAR(M1213=#REF!),YEAR(M1213=#REF!)),OR(YEAR(N1213=#REF!),YEAR(N1213=#REF!),YEAR(N1213=#REF!)),OR(AND(A1213="20. Выдача займов по договору № 1 (в кэш-пул ПАО «Газпром»)",H1213="КЭШ-ПУЛ"),AND(A1213&lt;&gt;"20. Выдача займов по договору № 1 (в кэш-пул ПАО «Газпром»)",H1213&lt;&gt;"КЭШ-ПУЛ")))</f>
        <v>#REF!</v>
      </c>
    </row>
    <row r="1214" spans="1:30" ht="15" customHeight="1" x14ac:dyDescent="0.2">
      <c r="A1214" s="8" t="s">
        <v>64</v>
      </c>
      <c r="B1214" s="8"/>
      <c r="C1214" s="2" t="s">
        <v>19</v>
      </c>
      <c r="D1214" s="6" t="s">
        <v>0</v>
      </c>
      <c r="E1214" s="7" t="s">
        <v>1</v>
      </c>
      <c r="F1214" s="8"/>
      <c r="G1214" s="8"/>
      <c r="H1214" s="8"/>
      <c r="I1214" s="8"/>
      <c r="J1214" s="8"/>
      <c r="K1214" s="8" t="s">
        <v>69</v>
      </c>
      <c r="L1214" s="8" t="s">
        <v>27</v>
      </c>
      <c r="M1214" s="9">
        <v>44294</v>
      </c>
      <c r="N1214" s="9">
        <v>44294</v>
      </c>
      <c r="O1214" s="20"/>
      <c r="P1214" s="20">
        <v>1722925.66</v>
      </c>
      <c r="Q1214" s="12"/>
      <c r="R1214" s="12"/>
      <c r="S1214" s="12"/>
      <c r="T1214" s="12"/>
      <c r="U1214" s="12"/>
      <c r="X1214" s="22" t="e">
        <f>IF(B1214="",VLOOKUP(A1214,#REF!,2,FALSE),B1214)</f>
        <v>#REF!</v>
      </c>
      <c r="Y1214" s="22">
        <f t="shared" si="95"/>
        <v>4</v>
      </c>
      <c r="Z1214" s="22">
        <f t="shared" si="96"/>
        <v>4</v>
      </c>
      <c r="AA1214" s="22">
        <f t="shared" si="97"/>
        <v>2021</v>
      </c>
      <c r="AB1214" s="22">
        <f t="shared" si="98"/>
        <v>2021</v>
      </c>
      <c r="AC1214" s="22">
        <f t="shared" si="99"/>
        <v>2021</v>
      </c>
      <c r="AD1214" s="25" t="e">
        <f>AND(ROUND(O1214,2)=O1214,ROUND(P1214,2)=P1214,OR(AND(O1214&lt;&gt;0,L1214="п"),AND(P1214&lt;&gt;0,L1214="ф")),ЕФОРМУЛА(X1214),ЕФОРМУЛА(Y1214),ЕФОРМУЛА(Z1214),ЕФОРМУЛА(AA1214),ЕФОРМУЛА(AB1214),ЕФОРМУЛА(AC1214),NOT(ЕФОРМУЛА(O1214)),NOT(ЕФОРМУЛА(P1214)),M1214&lt;&gt;0,N1214&lt;&gt;0,OR(YEAR(M1214=#REF!),YEAR(M1214=#REF!),YEAR(M1214=#REF!)),OR(YEAR(N1214=#REF!),YEAR(N1214=#REF!),YEAR(N1214=#REF!)),OR(AND(A1214="20. Выдача займов по договору № 1 (в кэш-пул ПАО «Газпром»)",H1214="КЭШ-ПУЛ"),AND(A1214&lt;&gt;"20. Выдача займов по договору № 1 (в кэш-пул ПАО «Газпром»)",H1214&lt;&gt;"КЭШ-ПУЛ")))</f>
        <v>#REF!</v>
      </c>
    </row>
    <row r="1215" spans="1:30" ht="12.6" customHeight="1" x14ac:dyDescent="0.2">
      <c r="A1215" s="8" t="s">
        <v>55</v>
      </c>
      <c r="B1215" s="8"/>
      <c r="C1215" s="2" t="s">
        <v>19</v>
      </c>
      <c r="D1215" s="6" t="s">
        <v>3</v>
      </c>
      <c r="E1215" s="7" t="s">
        <v>2</v>
      </c>
      <c r="F1215" s="8"/>
      <c r="G1215" s="8"/>
      <c r="H1215" s="8"/>
      <c r="I1215" s="8"/>
      <c r="J1215" s="8">
        <v>4</v>
      </c>
      <c r="K1215" s="8" t="s">
        <v>69</v>
      </c>
      <c r="L1215" s="8" t="s">
        <v>27</v>
      </c>
      <c r="M1215" s="9">
        <v>44284</v>
      </c>
      <c r="N1215" s="9">
        <v>44294</v>
      </c>
      <c r="O1215" s="20"/>
      <c r="P1215" s="20">
        <v>586813.04</v>
      </c>
      <c r="Q1215" s="12"/>
      <c r="R1215" s="12"/>
      <c r="S1215" s="12"/>
      <c r="T1215" s="12"/>
      <c r="U1215" s="12"/>
      <c r="X1215" s="22" t="e">
        <f>IF(B1215="",VLOOKUP(A1215,#REF!,2,FALSE),B1215)</f>
        <v>#REF!</v>
      </c>
      <c r="Y1215" s="22">
        <f t="shared" si="95"/>
        <v>3</v>
      </c>
      <c r="Z1215" s="22">
        <f t="shared" si="96"/>
        <v>4</v>
      </c>
      <c r="AA1215" s="22">
        <f t="shared" si="97"/>
        <v>2021</v>
      </c>
      <c r="AB1215" s="22">
        <f t="shared" si="98"/>
        <v>2021</v>
      </c>
      <c r="AC1215" s="22">
        <f t="shared" si="99"/>
        <v>2021</v>
      </c>
      <c r="AD1215" s="25" t="e">
        <f>AND(ROUND(O1215,2)=O1215,ROUND(P1215,2)=P1215,OR(AND(O1215&lt;&gt;0,L1215="п"),AND(P1215&lt;&gt;0,L1215="ф")),ЕФОРМУЛА(X1215),ЕФОРМУЛА(Y1215),ЕФОРМУЛА(Z1215),ЕФОРМУЛА(AA1215),ЕФОРМУЛА(AB1215),ЕФОРМУЛА(AC1215),NOT(ЕФОРМУЛА(O1215)),NOT(ЕФОРМУЛА(P1215)),M1215&lt;&gt;0,N1215&lt;&gt;0,OR(YEAR(M1215=#REF!),YEAR(M1215=#REF!),YEAR(M1215=#REF!)),OR(YEAR(N1215=#REF!),YEAR(N1215=#REF!),YEAR(N1215=#REF!)),OR(AND(A1215="20. Выдача займов по договору № 1 (в кэш-пул ПАО «Газпром»)",H1215="КЭШ-ПУЛ"),AND(A1215&lt;&gt;"20. Выдача займов по договору № 1 (в кэш-пул ПАО «Газпром»)",H1215&lt;&gt;"КЭШ-ПУЛ")))</f>
        <v>#REF!</v>
      </c>
    </row>
    <row r="1216" spans="1:30" ht="15" customHeight="1" x14ac:dyDescent="0.2">
      <c r="A1216" s="8" t="s">
        <v>97</v>
      </c>
      <c r="B1216" s="8"/>
      <c r="C1216" s="2" t="s">
        <v>19</v>
      </c>
      <c r="D1216" s="6" t="s">
        <v>0</v>
      </c>
      <c r="E1216" s="7" t="s">
        <v>1</v>
      </c>
      <c r="F1216" s="8"/>
      <c r="G1216" s="8"/>
      <c r="H1216" s="8"/>
      <c r="I1216" s="8"/>
      <c r="J1216" s="8"/>
      <c r="K1216" s="8" t="s">
        <v>69</v>
      </c>
      <c r="L1216" s="8" t="s">
        <v>27</v>
      </c>
      <c r="M1216" s="9">
        <v>44294</v>
      </c>
      <c r="N1216" s="9">
        <v>44294</v>
      </c>
      <c r="O1216" s="20"/>
      <c r="P1216" s="20">
        <v>586813.04</v>
      </c>
      <c r="Q1216" s="12"/>
      <c r="R1216" s="12"/>
      <c r="S1216" s="12"/>
      <c r="T1216" s="12"/>
      <c r="U1216" s="12"/>
      <c r="X1216" s="22" t="e">
        <f>IF(B1216="",VLOOKUP(A1216,#REF!,2,FALSE),B1216)</f>
        <v>#REF!</v>
      </c>
      <c r="Y1216" s="22">
        <f t="shared" si="95"/>
        <v>4</v>
      </c>
      <c r="Z1216" s="22">
        <f t="shared" si="96"/>
        <v>4</v>
      </c>
      <c r="AA1216" s="22">
        <f t="shared" si="97"/>
        <v>2021</v>
      </c>
      <c r="AB1216" s="22">
        <f t="shared" si="98"/>
        <v>2021</v>
      </c>
      <c r="AC1216" s="22">
        <f t="shared" si="99"/>
        <v>2021</v>
      </c>
      <c r="AD1216" s="25" t="e">
        <f>AND(ROUND(O1216,2)=O1216,ROUND(P1216,2)=P1216,OR(AND(O1216&lt;&gt;0,L1216="п"),AND(P1216&lt;&gt;0,L1216="ф")),ЕФОРМУЛА(X1216),ЕФОРМУЛА(Y1216),ЕФОРМУЛА(Z1216),ЕФОРМУЛА(AA1216),ЕФОРМУЛА(AB1216),ЕФОРМУЛА(AC1216),NOT(ЕФОРМУЛА(O1216)),NOT(ЕФОРМУЛА(P1216)),M1216&lt;&gt;0,N1216&lt;&gt;0,OR(YEAR(M1216=#REF!),YEAR(M1216=#REF!),YEAR(M1216=#REF!)),OR(YEAR(N1216=#REF!),YEAR(N1216=#REF!),YEAR(N1216=#REF!)),OR(AND(A1216="20. Выдача займов по договору № 1 (в кэш-пул ПАО «Газпром»)",H1216="КЭШ-ПУЛ"),AND(A1216&lt;&gt;"20. Выдача займов по договору № 1 (в кэш-пул ПАО «Газпром»)",H1216&lt;&gt;"КЭШ-ПУЛ")))</f>
        <v>#REF!</v>
      </c>
    </row>
    <row r="1217" spans="1:30" ht="15" customHeight="1" x14ac:dyDescent="0.2">
      <c r="A1217" s="27" t="s">
        <v>60</v>
      </c>
      <c r="B1217" s="27"/>
      <c r="C1217" s="2" t="s">
        <v>19</v>
      </c>
      <c r="D1217" s="6" t="s">
        <v>0</v>
      </c>
      <c r="E1217" s="7" t="s">
        <v>2</v>
      </c>
      <c r="F1217" s="8"/>
      <c r="G1217" s="8"/>
      <c r="H1217" s="8"/>
      <c r="I1217" s="8" t="s">
        <v>25</v>
      </c>
      <c r="J1217" s="8">
        <v>1</v>
      </c>
      <c r="K1217" s="8" t="s">
        <v>69</v>
      </c>
      <c r="L1217" s="8" t="s">
        <v>27</v>
      </c>
      <c r="M1217" s="9">
        <v>44288</v>
      </c>
      <c r="N1217" s="9">
        <v>44302</v>
      </c>
      <c r="O1217" s="20"/>
      <c r="P1217" s="20">
        <v>1026065.09</v>
      </c>
      <c r="Q1217" s="11"/>
      <c r="R1217" s="11"/>
      <c r="S1217" s="11"/>
      <c r="T1217" s="11"/>
      <c r="U1217" s="11"/>
      <c r="X1217" s="22" t="e">
        <f>IF(B1217="",VLOOKUP(A1217,#REF!,2,FALSE),B1217)</f>
        <v>#REF!</v>
      </c>
      <c r="Y1217" s="22">
        <f t="shared" si="95"/>
        <v>4</v>
      </c>
      <c r="Z1217" s="22">
        <f t="shared" si="96"/>
        <v>4</v>
      </c>
      <c r="AA1217" s="22">
        <f t="shared" si="97"/>
        <v>2021</v>
      </c>
      <c r="AB1217" s="22">
        <f t="shared" si="98"/>
        <v>2021</v>
      </c>
      <c r="AC1217" s="22">
        <f t="shared" si="99"/>
        <v>2021</v>
      </c>
      <c r="AD1217" s="25" t="e">
        <f>AND(ROUND(O1217,2)=O1217,ROUND(P1217,2)=P1217,OR(AND(O1217&lt;&gt;0,L1217="п"),AND(P1217&lt;&gt;0,L1217="ф")),ЕФОРМУЛА(X1217),ЕФОРМУЛА(Y1217),ЕФОРМУЛА(Z1217),ЕФОРМУЛА(AA1217),ЕФОРМУЛА(AB1217),ЕФОРМУЛА(AC1217),NOT(ЕФОРМУЛА(O1217)),NOT(ЕФОРМУЛА(P1217)),M1217&lt;&gt;0,N1217&lt;&gt;0,OR(YEAR(M1217=#REF!),YEAR(M1217=#REF!),YEAR(M1217=#REF!)),OR(YEAR(N1217=#REF!),YEAR(N1217=#REF!),YEAR(N1217=#REF!)),OR(AND(A1217="20. Выдача займов по договору № 1 (в кэш-пул ПАО «Газпром»)",H1217="КЭШ-ПУЛ"),AND(A1217&lt;&gt;"20. Выдача займов по договору № 1 (в кэш-пул ПАО «Газпром»)",H1217&lt;&gt;"КЭШ-ПУЛ")))</f>
        <v>#REF!</v>
      </c>
    </row>
    <row r="1218" spans="1:30" ht="15" customHeight="1" x14ac:dyDescent="0.2">
      <c r="A1218" s="27" t="s">
        <v>60</v>
      </c>
      <c r="B1218" s="27"/>
      <c r="C1218" s="2" t="s">
        <v>19</v>
      </c>
      <c r="D1218" s="6" t="s">
        <v>0</v>
      </c>
      <c r="E1218" s="7" t="s">
        <v>2</v>
      </c>
      <c r="F1218" s="8"/>
      <c r="G1218" s="8"/>
      <c r="H1218" s="8"/>
      <c r="I1218" s="8"/>
      <c r="J1218" s="8">
        <v>1</v>
      </c>
      <c r="K1218" s="8" t="s">
        <v>69</v>
      </c>
      <c r="L1218" s="8" t="s">
        <v>27</v>
      </c>
      <c r="M1218" s="9">
        <v>44288</v>
      </c>
      <c r="N1218" s="9">
        <v>44302</v>
      </c>
      <c r="O1218" s="20"/>
      <c r="P1218" s="20">
        <v>49965</v>
      </c>
      <c r="Q1218" s="11"/>
      <c r="R1218" s="11"/>
      <c r="S1218" s="11"/>
      <c r="T1218" s="11"/>
      <c r="U1218" s="11"/>
      <c r="X1218" s="22" t="e">
        <f>IF(B1218="",VLOOKUP(A1218,#REF!,2,FALSE),B1218)</f>
        <v>#REF!</v>
      </c>
      <c r="Y1218" s="22">
        <f t="shared" si="95"/>
        <v>4</v>
      </c>
      <c r="Z1218" s="22">
        <f t="shared" si="96"/>
        <v>4</v>
      </c>
      <c r="AA1218" s="22">
        <f t="shared" si="97"/>
        <v>2021</v>
      </c>
      <c r="AB1218" s="22">
        <f t="shared" si="98"/>
        <v>2021</v>
      </c>
      <c r="AC1218" s="22">
        <f t="shared" si="99"/>
        <v>2021</v>
      </c>
      <c r="AD1218" s="25" t="e">
        <f>AND(ROUND(O1218,2)=O1218,ROUND(P1218,2)=P1218,OR(AND(O1218&lt;&gt;0,L1218="п"),AND(P1218&lt;&gt;0,L1218="ф")),ЕФОРМУЛА(X1218),ЕФОРМУЛА(Y1218),ЕФОРМУЛА(Z1218),ЕФОРМУЛА(AA1218),ЕФОРМУЛА(AB1218),ЕФОРМУЛА(AC1218),NOT(ЕФОРМУЛА(O1218)),NOT(ЕФОРМУЛА(P1218)),M1218&lt;&gt;0,N1218&lt;&gt;0,OR(YEAR(M1218=#REF!),YEAR(M1218=#REF!),YEAR(M1218=#REF!)),OR(YEAR(N1218=#REF!),YEAR(N1218=#REF!),YEAR(N1218=#REF!)),OR(AND(A1218="20. Выдача займов по договору № 1 (в кэш-пул ПАО «Газпром»)",H1218="КЭШ-ПУЛ"),AND(A1218&lt;&gt;"20. Выдача займов по договору № 1 (в кэш-пул ПАО «Газпром»)",H1218&lt;&gt;"КЭШ-ПУЛ")))</f>
        <v>#REF!</v>
      </c>
    </row>
    <row r="1219" spans="1:30" ht="15" customHeight="1" x14ac:dyDescent="0.2">
      <c r="A1219" s="8" t="s">
        <v>141</v>
      </c>
      <c r="B1219" s="8"/>
      <c r="C1219" s="2" t="s">
        <v>19</v>
      </c>
      <c r="D1219" s="6" t="s">
        <v>0</v>
      </c>
      <c r="E1219" s="7" t="s">
        <v>2</v>
      </c>
      <c r="F1219" s="8"/>
      <c r="G1219" s="8"/>
      <c r="H1219" s="8"/>
      <c r="I1219" s="8" t="s">
        <v>25</v>
      </c>
      <c r="J1219" s="8">
        <v>1</v>
      </c>
      <c r="K1219" s="8" t="s">
        <v>69</v>
      </c>
      <c r="L1219" s="8" t="s">
        <v>27</v>
      </c>
      <c r="M1219" s="9">
        <v>44288</v>
      </c>
      <c r="N1219" s="9">
        <v>44302</v>
      </c>
      <c r="O1219" s="20"/>
      <c r="P1219" s="20">
        <v>129683911.95</v>
      </c>
      <c r="Q1219" s="29"/>
      <c r="R1219" s="29"/>
      <c r="S1219" s="29"/>
      <c r="T1219" s="29"/>
      <c r="U1219" s="29"/>
      <c r="X1219" s="22" t="e">
        <f>IF(B1219="",VLOOKUP(A1219,#REF!,2,FALSE),B1219)</f>
        <v>#REF!</v>
      </c>
      <c r="Y1219" s="22">
        <f t="shared" si="95"/>
        <v>4</v>
      </c>
      <c r="Z1219" s="22">
        <f t="shared" si="96"/>
        <v>4</v>
      </c>
      <c r="AA1219" s="22">
        <f t="shared" si="97"/>
        <v>2021</v>
      </c>
      <c r="AB1219" s="22">
        <f t="shared" si="98"/>
        <v>2021</v>
      </c>
      <c r="AC1219" s="22">
        <f t="shared" si="99"/>
        <v>2021</v>
      </c>
      <c r="AD1219" s="25" t="e">
        <f>AND(ROUND(O1219,2)=O1219,ROUND(P1219,2)=P1219,OR(AND(O1219&lt;&gt;0,L1219="п"),AND(P1219&lt;&gt;0,L1219="ф")),ЕФОРМУЛА(X1219),ЕФОРМУЛА(Y1219),ЕФОРМУЛА(Z1219),ЕФОРМУЛА(AA1219),ЕФОРМУЛА(AB1219),ЕФОРМУЛА(AC1219),NOT(ЕФОРМУЛА(O1219)),NOT(ЕФОРМУЛА(P1219)),M1219&lt;&gt;0,N1219&lt;&gt;0,OR(YEAR(M1219=#REF!),YEAR(M1219=#REF!),YEAR(M1219=#REF!)),OR(YEAR(N1219=#REF!),YEAR(N1219=#REF!),YEAR(N1219=#REF!)),OR(AND(A1219="20. Выдача займов по договору № 1 (в кэш-пул ПАО «Газпром»)",H1219="КЭШ-ПУЛ"),AND(A1219&lt;&gt;"20. Выдача займов по договору № 1 (в кэш-пул ПАО «Газпром»)",H1219&lt;&gt;"КЭШ-ПУЛ")))</f>
        <v>#REF!</v>
      </c>
    </row>
    <row r="1220" spans="1:30" ht="15" customHeight="1" x14ac:dyDescent="0.2">
      <c r="A1220" s="27" t="s">
        <v>40</v>
      </c>
      <c r="B1220" s="27"/>
      <c r="C1220" s="2" t="s">
        <v>19</v>
      </c>
      <c r="D1220" s="6" t="s">
        <v>0</v>
      </c>
      <c r="E1220" s="7" t="s">
        <v>2</v>
      </c>
      <c r="F1220" s="8"/>
      <c r="G1220" s="8"/>
      <c r="H1220" s="8"/>
      <c r="I1220" s="8"/>
      <c r="J1220" s="8">
        <v>1</v>
      </c>
      <c r="K1220" s="8" t="s">
        <v>69</v>
      </c>
      <c r="L1220" s="8" t="s">
        <v>27</v>
      </c>
      <c r="M1220" s="9">
        <v>44288</v>
      </c>
      <c r="N1220" s="9">
        <v>44300</v>
      </c>
      <c r="O1220" s="20"/>
      <c r="P1220" s="20">
        <v>566889.24</v>
      </c>
      <c r="Q1220" s="11"/>
      <c r="R1220" s="11"/>
      <c r="S1220" s="11"/>
      <c r="T1220" s="11"/>
      <c r="U1220" s="11"/>
      <c r="X1220" s="22" t="e">
        <f>IF(B1220="",VLOOKUP(A1220,#REF!,2,FALSE),B1220)</f>
        <v>#REF!</v>
      </c>
      <c r="Y1220" s="22">
        <f t="shared" ref="Y1220:Y1283" si="100">MONTH(M1220)</f>
        <v>4</v>
      </c>
      <c r="Z1220" s="22">
        <f t="shared" ref="Z1220:Z1283" si="101">MONTH(N1220)</f>
        <v>4</v>
      </c>
      <c r="AA1220" s="22">
        <f t="shared" ref="AA1220:AA1283" si="102">YEAR(N1220)</f>
        <v>2021</v>
      </c>
      <c r="AB1220" s="22">
        <f t="shared" ref="AB1220:AB1283" si="103">YEAR(M1220)</f>
        <v>2021</v>
      </c>
      <c r="AC1220" s="22">
        <f t="shared" ref="AC1220:AC1283" si="104">IF(F1220="X",AA1220-1,AA1220)</f>
        <v>2021</v>
      </c>
      <c r="AD1220" s="25" t="e">
        <f>AND(ROUND(O1220,2)=O1220,ROUND(P1220,2)=P1220,OR(AND(O1220&lt;&gt;0,L1220="п"),AND(P1220&lt;&gt;0,L1220="ф")),ЕФОРМУЛА(X1220),ЕФОРМУЛА(Y1220),ЕФОРМУЛА(Z1220),ЕФОРМУЛА(AA1220),ЕФОРМУЛА(AB1220),ЕФОРМУЛА(AC1220),NOT(ЕФОРМУЛА(O1220)),NOT(ЕФОРМУЛА(P1220)),M1220&lt;&gt;0,N1220&lt;&gt;0,OR(YEAR(M1220=#REF!),YEAR(M1220=#REF!),YEAR(M1220=#REF!)),OR(YEAR(N1220=#REF!),YEAR(N1220=#REF!),YEAR(N1220=#REF!)),OR(AND(A1220="20. Выдача займов по договору № 1 (в кэш-пул ПАО «Газпром»)",H1220="КЭШ-ПУЛ"),AND(A1220&lt;&gt;"20. Выдача займов по договору № 1 (в кэш-пул ПАО «Газпром»)",H1220&lt;&gt;"КЭШ-ПУЛ")))</f>
        <v>#REF!</v>
      </c>
    </row>
    <row r="1221" spans="1:30" ht="15" customHeight="1" x14ac:dyDescent="0.2">
      <c r="A1221" s="8" t="s">
        <v>15</v>
      </c>
      <c r="B1221" s="8"/>
      <c r="C1221" s="2" t="s">
        <v>19</v>
      </c>
      <c r="D1221" s="6" t="s">
        <v>0</v>
      </c>
      <c r="E1221" s="7" t="s">
        <v>2</v>
      </c>
      <c r="F1221" s="8"/>
      <c r="G1221" s="8"/>
      <c r="H1221" s="8"/>
      <c r="I1221" s="8" t="s">
        <v>25</v>
      </c>
      <c r="J1221" s="8">
        <v>1</v>
      </c>
      <c r="K1221" s="8" t="s">
        <v>69</v>
      </c>
      <c r="L1221" s="8" t="s">
        <v>27</v>
      </c>
      <c r="M1221" s="9">
        <v>44288</v>
      </c>
      <c r="N1221" s="9">
        <v>44300</v>
      </c>
      <c r="O1221" s="20"/>
      <c r="P1221" s="20">
        <v>100000000</v>
      </c>
      <c r="Q1221" s="12"/>
      <c r="R1221" s="12"/>
      <c r="S1221" s="12"/>
      <c r="T1221" s="12"/>
      <c r="U1221" s="12"/>
      <c r="X1221" s="22" t="e">
        <f>IF(B1221="",VLOOKUP(A1221,#REF!,2,FALSE),B1221)</f>
        <v>#REF!</v>
      </c>
      <c r="Y1221" s="22">
        <f t="shared" si="100"/>
        <v>4</v>
      </c>
      <c r="Z1221" s="22">
        <f t="shared" si="101"/>
        <v>4</v>
      </c>
      <c r="AA1221" s="22">
        <f t="shared" si="102"/>
        <v>2021</v>
      </c>
      <c r="AB1221" s="22">
        <f t="shared" si="103"/>
        <v>2021</v>
      </c>
      <c r="AC1221" s="22">
        <f t="shared" si="104"/>
        <v>2021</v>
      </c>
      <c r="AD1221" s="25" t="e">
        <f>AND(ROUND(O1221,2)=O1221,ROUND(P1221,2)=P1221,OR(AND(O1221&lt;&gt;0,L1221="п"),AND(P1221&lt;&gt;0,L1221="ф")),ЕФОРМУЛА(X1221),ЕФОРМУЛА(Y1221),ЕФОРМУЛА(Z1221),ЕФОРМУЛА(AA1221),ЕФОРМУЛА(AB1221),ЕФОРМУЛА(AC1221),NOT(ЕФОРМУЛА(O1221)),NOT(ЕФОРМУЛА(P1221)),M1221&lt;&gt;0,N1221&lt;&gt;0,OR(YEAR(M1221=#REF!),YEAR(M1221=#REF!),YEAR(M1221=#REF!)),OR(YEAR(N1221=#REF!),YEAR(N1221=#REF!),YEAR(N1221=#REF!)),OR(AND(A1221="20. Выдача займов по договору № 1 (в кэш-пул ПАО «Газпром»)",H1221="КЭШ-ПУЛ"),AND(A1221&lt;&gt;"20. Выдача займов по договору № 1 (в кэш-пул ПАО «Газпром»)",H1221&lt;&gt;"КЭШ-ПУЛ")))</f>
        <v>#REF!</v>
      </c>
    </row>
    <row r="1222" spans="1:30" ht="15.75" customHeight="1" x14ac:dyDescent="0.2">
      <c r="A1222" s="27" t="s">
        <v>41</v>
      </c>
      <c r="B1222" s="27"/>
      <c r="C1222" s="2" t="s">
        <v>19</v>
      </c>
      <c r="D1222" s="6" t="s">
        <v>0</v>
      </c>
      <c r="E1222" s="7" t="s">
        <v>2</v>
      </c>
      <c r="F1222" s="8"/>
      <c r="G1222" s="8"/>
      <c r="H1222" s="8"/>
      <c r="I1222" s="8"/>
      <c r="J1222" s="8">
        <v>3</v>
      </c>
      <c r="K1222" s="8" t="s">
        <v>69</v>
      </c>
      <c r="L1222" s="8" t="s">
        <v>27</v>
      </c>
      <c r="M1222" s="9">
        <v>44287</v>
      </c>
      <c r="N1222" s="9">
        <v>44295</v>
      </c>
      <c r="O1222" s="20"/>
      <c r="P1222" s="20">
        <v>441027.33</v>
      </c>
      <c r="Q1222" s="12"/>
      <c r="R1222" s="12"/>
      <c r="S1222" s="12"/>
      <c r="T1222" s="12"/>
      <c r="U1222" s="12"/>
      <c r="X1222" s="22" t="e">
        <f>IF(B1222="",VLOOKUP(A1222,#REF!,2,FALSE),B1222)</f>
        <v>#REF!</v>
      </c>
      <c r="Y1222" s="22">
        <f t="shared" si="100"/>
        <v>4</v>
      </c>
      <c r="Z1222" s="22">
        <f t="shared" si="101"/>
        <v>4</v>
      </c>
      <c r="AA1222" s="22">
        <f t="shared" si="102"/>
        <v>2021</v>
      </c>
      <c r="AB1222" s="22">
        <f t="shared" si="103"/>
        <v>2021</v>
      </c>
      <c r="AC1222" s="22">
        <f t="shared" si="104"/>
        <v>2021</v>
      </c>
      <c r="AD1222" s="25" t="e">
        <f>AND(ROUND(O1222,2)=O1222,ROUND(P1222,2)=P1222,OR(AND(O1222&lt;&gt;0,L1222="п"),AND(P1222&lt;&gt;0,L1222="ф")),ЕФОРМУЛА(X1222),ЕФОРМУЛА(Y1222),ЕФОРМУЛА(Z1222),ЕФОРМУЛА(AA1222),ЕФОРМУЛА(AB1222),ЕФОРМУЛА(AC1222),NOT(ЕФОРМУЛА(O1222)),NOT(ЕФОРМУЛА(P1222)),M1222&lt;&gt;0,N1222&lt;&gt;0,OR(YEAR(M1222=#REF!),YEAR(M1222=#REF!),YEAR(M1222=#REF!)),OR(YEAR(N1222=#REF!),YEAR(N1222=#REF!),YEAR(N1222=#REF!)),OR(AND(A1222="20. Выдача займов по договору № 1 (в кэш-пул ПАО «Газпром»)",H1222="КЭШ-ПУЛ"),AND(A1222&lt;&gt;"20. Выдача займов по договору № 1 (в кэш-пул ПАО «Газпром»)",H1222&lt;&gt;"КЭШ-ПУЛ")))</f>
        <v>#REF!</v>
      </c>
    </row>
    <row r="1223" spans="1:30" ht="15.75" customHeight="1" x14ac:dyDescent="0.2">
      <c r="A1223" s="27" t="s">
        <v>41</v>
      </c>
      <c r="B1223" s="27"/>
      <c r="C1223" s="2" t="s">
        <v>19</v>
      </c>
      <c r="D1223" s="6" t="s">
        <v>0</v>
      </c>
      <c r="E1223" s="7" t="s">
        <v>2</v>
      </c>
      <c r="F1223" s="8"/>
      <c r="G1223" s="8"/>
      <c r="H1223" s="8"/>
      <c r="I1223" s="8"/>
      <c r="J1223" s="8">
        <v>1</v>
      </c>
      <c r="K1223" s="8" t="s">
        <v>69</v>
      </c>
      <c r="L1223" s="8" t="s">
        <v>27</v>
      </c>
      <c r="M1223" s="9">
        <v>44288</v>
      </c>
      <c r="N1223" s="9">
        <v>44300</v>
      </c>
      <c r="O1223" s="20"/>
      <c r="P1223" s="20">
        <v>2966881.79</v>
      </c>
      <c r="Q1223" s="12"/>
      <c r="R1223" s="12"/>
      <c r="S1223" s="12"/>
      <c r="T1223" s="12"/>
      <c r="U1223" s="12"/>
      <c r="X1223" s="22" t="e">
        <f>IF(B1223="",VLOOKUP(A1223,#REF!,2,FALSE),B1223)</f>
        <v>#REF!</v>
      </c>
      <c r="Y1223" s="22">
        <f t="shared" si="100"/>
        <v>4</v>
      </c>
      <c r="Z1223" s="22">
        <f t="shared" si="101"/>
        <v>4</v>
      </c>
      <c r="AA1223" s="22">
        <f t="shared" si="102"/>
        <v>2021</v>
      </c>
      <c r="AB1223" s="22">
        <f t="shared" si="103"/>
        <v>2021</v>
      </c>
      <c r="AC1223" s="22">
        <f t="shared" si="104"/>
        <v>2021</v>
      </c>
      <c r="AD1223" s="25" t="e">
        <f>AND(ROUND(O1223,2)=O1223,ROUND(P1223,2)=P1223,OR(AND(O1223&lt;&gt;0,L1223="п"),AND(P1223&lt;&gt;0,L1223="ф")),ЕФОРМУЛА(X1223),ЕФОРМУЛА(Y1223),ЕФОРМУЛА(Z1223),ЕФОРМУЛА(AA1223),ЕФОРМУЛА(AB1223),ЕФОРМУЛА(AC1223),NOT(ЕФОРМУЛА(O1223)),NOT(ЕФОРМУЛА(P1223)),M1223&lt;&gt;0,N1223&lt;&gt;0,OR(YEAR(M1223=#REF!),YEAR(M1223=#REF!),YEAR(M1223=#REF!)),OR(YEAR(N1223=#REF!),YEAR(N1223=#REF!),YEAR(N1223=#REF!)),OR(AND(A1223="20. Выдача займов по договору № 1 (в кэш-пул ПАО «Газпром»)",H1223="КЭШ-ПУЛ"),AND(A1223&lt;&gt;"20. Выдача займов по договору № 1 (в кэш-пул ПАО «Газпром»)",H1223&lt;&gt;"КЭШ-ПУЛ")))</f>
        <v>#REF!</v>
      </c>
    </row>
    <row r="1224" spans="1:30" ht="15" customHeight="1" x14ac:dyDescent="0.2">
      <c r="A1224" s="8" t="s">
        <v>43</v>
      </c>
      <c r="B1224" s="8"/>
      <c r="C1224" s="2" t="s">
        <v>19</v>
      </c>
      <c r="D1224" s="6" t="s">
        <v>0</v>
      </c>
      <c r="E1224" s="7" t="s">
        <v>2</v>
      </c>
      <c r="F1224" s="8"/>
      <c r="G1224" s="8"/>
      <c r="H1224" s="8"/>
      <c r="I1224" s="8" t="s">
        <v>25</v>
      </c>
      <c r="J1224" s="8">
        <v>1</v>
      </c>
      <c r="K1224" s="8" t="s">
        <v>69</v>
      </c>
      <c r="L1224" s="8" t="s">
        <v>27</v>
      </c>
      <c r="M1224" s="9">
        <v>44288</v>
      </c>
      <c r="N1224" s="9">
        <v>44301</v>
      </c>
      <c r="O1224" s="20"/>
      <c r="P1224" s="20">
        <v>133249.89000000001</v>
      </c>
      <c r="Q1224" s="12"/>
      <c r="R1224" s="12"/>
      <c r="S1224" s="12"/>
      <c r="T1224" s="12"/>
      <c r="U1224" s="12"/>
      <c r="X1224" s="22" t="e">
        <f>IF(B1224="",VLOOKUP(A1224,#REF!,2,FALSE),B1224)</f>
        <v>#REF!</v>
      </c>
      <c r="Y1224" s="22">
        <f t="shared" si="100"/>
        <v>4</v>
      </c>
      <c r="Z1224" s="22">
        <f t="shared" si="101"/>
        <v>4</v>
      </c>
      <c r="AA1224" s="22">
        <f t="shared" si="102"/>
        <v>2021</v>
      </c>
      <c r="AB1224" s="22">
        <f t="shared" si="103"/>
        <v>2021</v>
      </c>
      <c r="AC1224" s="22">
        <f t="shared" si="104"/>
        <v>2021</v>
      </c>
      <c r="AD1224" s="25" t="e">
        <f>AND(ROUND(O1224,2)=O1224,ROUND(P1224,2)=P1224,OR(AND(O1224&lt;&gt;0,L1224="п"),AND(P1224&lt;&gt;0,L1224="ф")),ЕФОРМУЛА(X1224),ЕФОРМУЛА(Y1224),ЕФОРМУЛА(Z1224),ЕФОРМУЛА(AA1224),ЕФОРМУЛА(AB1224),ЕФОРМУЛА(AC1224),NOT(ЕФОРМУЛА(O1224)),NOT(ЕФОРМУЛА(P1224)),M1224&lt;&gt;0,N1224&lt;&gt;0,OR(YEAR(M1224=#REF!),YEAR(M1224=#REF!),YEAR(M1224=#REF!)),OR(YEAR(N1224=#REF!),YEAR(N1224=#REF!),YEAR(N1224=#REF!)),OR(AND(A1224="20. Выдача займов по договору № 1 (в кэш-пул ПАО «Газпром»)",H1224="КЭШ-ПУЛ"),AND(A1224&lt;&gt;"20. Выдача займов по договору № 1 (в кэш-пул ПАО «Газпром»)",H1224&lt;&gt;"КЭШ-ПУЛ")))</f>
        <v>#REF!</v>
      </c>
    </row>
    <row r="1225" spans="1:30" ht="15.75" customHeight="1" x14ac:dyDescent="0.2">
      <c r="A1225" s="27" t="s">
        <v>142</v>
      </c>
      <c r="B1225" s="27"/>
      <c r="C1225" s="2" t="s">
        <v>19</v>
      </c>
      <c r="D1225" s="6" t="s">
        <v>0</v>
      </c>
      <c r="E1225" s="7" t="s">
        <v>2</v>
      </c>
      <c r="F1225" s="8"/>
      <c r="G1225" s="8"/>
      <c r="H1225" s="8"/>
      <c r="I1225" s="8"/>
      <c r="J1225" s="8">
        <v>1</v>
      </c>
      <c r="K1225" s="8" t="s">
        <v>69</v>
      </c>
      <c r="L1225" s="8" t="s">
        <v>27</v>
      </c>
      <c r="M1225" s="9">
        <v>44288</v>
      </c>
      <c r="N1225" s="9">
        <v>44300</v>
      </c>
      <c r="O1225" s="20"/>
      <c r="P1225" s="20">
        <v>12266</v>
      </c>
      <c r="Q1225" s="12"/>
      <c r="R1225" s="12"/>
      <c r="S1225" s="12"/>
      <c r="T1225" s="12"/>
      <c r="U1225" s="12"/>
      <c r="X1225" s="22" t="e">
        <f>IF(B1225="",VLOOKUP(A1225,#REF!,2,FALSE),B1225)</f>
        <v>#REF!</v>
      </c>
      <c r="Y1225" s="22">
        <f t="shared" si="100"/>
        <v>4</v>
      </c>
      <c r="Z1225" s="22">
        <f t="shared" si="101"/>
        <v>4</v>
      </c>
      <c r="AA1225" s="22">
        <f t="shared" si="102"/>
        <v>2021</v>
      </c>
      <c r="AB1225" s="22">
        <f t="shared" si="103"/>
        <v>2021</v>
      </c>
      <c r="AC1225" s="22">
        <f t="shared" si="104"/>
        <v>2021</v>
      </c>
      <c r="AD1225" s="25" t="e">
        <f>AND(ROUND(O1225,2)=O1225,ROUND(P1225,2)=P1225,OR(AND(O1225&lt;&gt;0,L1225="п"),AND(P1225&lt;&gt;0,L1225="ф")),ЕФОРМУЛА(X1225),ЕФОРМУЛА(Y1225),ЕФОРМУЛА(Z1225),ЕФОРМУЛА(AA1225),ЕФОРМУЛА(AB1225),ЕФОРМУЛА(AC1225),NOT(ЕФОРМУЛА(O1225)),NOT(ЕФОРМУЛА(P1225)),M1225&lt;&gt;0,N1225&lt;&gt;0,OR(YEAR(M1225=#REF!),YEAR(M1225=#REF!),YEAR(M1225=#REF!)),OR(YEAR(N1225=#REF!),YEAR(N1225=#REF!),YEAR(N1225=#REF!)),OR(AND(A1225="20. Выдача займов по договору № 1 (в кэш-пул ПАО «Газпром»)",H1225="КЭШ-ПУЛ"),AND(A1225&lt;&gt;"20. Выдача займов по договору № 1 (в кэш-пул ПАО «Газпром»)",H1225&lt;&gt;"КЭШ-ПУЛ")))</f>
        <v>#REF!</v>
      </c>
    </row>
    <row r="1226" spans="1:30" ht="15" customHeight="1" x14ac:dyDescent="0.2">
      <c r="A1226" s="8" t="s">
        <v>8</v>
      </c>
      <c r="B1226" s="8"/>
      <c r="C1226" s="2" t="s">
        <v>19</v>
      </c>
      <c r="D1226" s="6" t="s">
        <v>0</v>
      </c>
      <c r="E1226" s="7" t="s">
        <v>2</v>
      </c>
      <c r="F1226" s="8"/>
      <c r="G1226" s="8"/>
      <c r="H1226" s="8"/>
      <c r="I1226" s="8" t="s">
        <v>25</v>
      </c>
      <c r="J1226" s="8">
        <v>1</v>
      </c>
      <c r="K1226" s="8" t="s">
        <v>69</v>
      </c>
      <c r="L1226" s="8" t="s">
        <v>27</v>
      </c>
      <c r="M1226" s="9">
        <v>44288</v>
      </c>
      <c r="N1226" s="9">
        <v>44301</v>
      </c>
      <c r="O1226" s="20"/>
      <c r="P1226" s="20">
        <v>375450.64</v>
      </c>
      <c r="Q1226" s="12"/>
      <c r="R1226" s="12"/>
      <c r="S1226" s="12"/>
      <c r="T1226" s="12"/>
      <c r="U1226" s="12"/>
      <c r="X1226" s="22" t="e">
        <f>IF(B1226="",VLOOKUP(A1226,#REF!,2,FALSE),B1226)</f>
        <v>#REF!</v>
      </c>
      <c r="Y1226" s="22">
        <f t="shared" si="100"/>
        <v>4</v>
      </c>
      <c r="Z1226" s="22">
        <f t="shared" si="101"/>
        <v>4</v>
      </c>
      <c r="AA1226" s="22">
        <f t="shared" si="102"/>
        <v>2021</v>
      </c>
      <c r="AB1226" s="22">
        <f t="shared" si="103"/>
        <v>2021</v>
      </c>
      <c r="AC1226" s="22">
        <f t="shared" si="104"/>
        <v>2021</v>
      </c>
      <c r="AD1226" s="25" t="e">
        <f>AND(ROUND(O1226,2)=O1226,ROUND(P1226,2)=P1226,OR(AND(O1226&lt;&gt;0,L1226="п"),AND(P1226&lt;&gt;0,L1226="ф")),ЕФОРМУЛА(X1226),ЕФОРМУЛА(Y1226),ЕФОРМУЛА(Z1226),ЕФОРМУЛА(AA1226),ЕФОРМУЛА(AB1226),ЕФОРМУЛА(AC1226),NOT(ЕФОРМУЛА(O1226)),NOT(ЕФОРМУЛА(P1226)),M1226&lt;&gt;0,N1226&lt;&gt;0,OR(YEAR(M1226=#REF!),YEAR(M1226=#REF!),YEAR(M1226=#REF!)),OR(YEAR(N1226=#REF!),YEAR(N1226=#REF!),YEAR(N1226=#REF!)),OR(AND(A1226="20. Выдача займов по договору № 1 (в кэш-пул ПАО «Газпром»)",H1226="КЭШ-ПУЛ"),AND(A1226&lt;&gt;"20. Выдача займов по договору № 1 (в кэш-пул ПАО «Газпром»)",H1226&lt;&gt;"КЭШ-ПУЛ")))</f>
        <v>#REF!</v>
      </c>
    </row>
    <row r="1227" spans="1:30" ht="15" customHeight="1" x14ac:dyDescent="0.2">
      <c r="A1227" s="8" t="s">
        <v>48</v>
      </c>
      <c r="B1227" s="8"/>
      <c r="C1227" s="2" t="s">
        <v>19</v>
      </c>
      <c r="D1227" s="6" t="s">
        <v>0</v>
      </c>
      <c r="E1227" s="7" t="s">
        <v>2</v>
      </c>
      <c r="F1227" s="8"/>
      <c r="G1227" s="8"/>
      <c r="H1227" s="8"/>
      <c r="I1227" s="8"/>
      <c r="J1227" s="8">
        <v>1</v>
      </c>
      <c r="K1227" s="8" t="s">
        <v>69</v>
      </c>
      <c r="L1227" s="8" t="s">
        <v>27</v>
      </c>
      <c r="M1227" s="9">
        <v>44288</v>
      </c>
      <c r="N1227" s="9">
        <v>44299</v>
      </c>
      <c r="O1227" s="20"/>
      <c r="P1227" s="20">
        <v>1627649.44</v>
      </c>
      <c r="Q1227" s="29"/>
      <c r="R1227" s="29"/>
      <c r="S1227" s="29"/>
      <c r="T1227" s="29"/>
      <c r="U1227" s="29"/>
      <c r="X1227" s="22" t="e">
        <f>IF(B1227="",VLOOKUP(A1227,#REF!,2,FALSE),B1227)</f>
        <v>#REF!</v>
      </c>
      <c r="Y1227" s="22">
        <f t="shared" si="100"/>
        <v>4</v>
      </c>
      <c r="Z1227" s="22">
        <f t="shared" si="101"/>
        <v>4</v>
      </c>
      <c r="AA1227" s="22">
        <f t="shared" si="102"/>
        <v>2021</v>
      </c>
      <c r="AB1227" s="22">
        <f t="shared" si="103"/>
        <v>2021</v>
      </c>
      <c r="AC1227" s="22">
        <f t="shared" si="104"/>
        <v>2021</v>
      </c>
      <c r="AD1227" s="25" t="e">
        <f>AND(ROUND(O1227,2)=O1227,ROUND(P1227,2)=P1227,OR(AND(O1227&lt;&gt;0,L1227="п"),AND(P1227&lt;&gt;0,L1227="ф")),ЕФОРМУЛА(X1227),ЕФОРМУЛА(Y1227),ЕФОРМУЛА(Z1227),ЕФОРМУЛА(AA1227),ЕФОРМУЛА(AB1227),ЕФОРМУЛА(AC1227),NOT(ЕФОРМУЛА(O1227)),NOT(ЕФОРМУЛА(P1227)),M1227&lt;&gt;0,N1227&lt;&gt;0,OR(YEAR(M1227=#REF!),YEAR(M1227=#REF!),YEAR(M1227=#REF!)),OR(YEAR(N1227=#REF!),YEAR(N1227=#REF!),YEAR(N1227=#REF!)),OR(AND(A1227="20. Выдача займов по договору № 1 (в кэш-пул ПАО «Газпром»)",H1227="КЭШ-ПУЛ"),AND(A1227&lt;&gt;"20. Выдача займов по договору № 1 (в кэш-пул ПАО «Газпром»)",H1227&lt;&gt;"КЭШ-ПУЛ")))</f>
        <v>#REF!</v>
      </c>
    </row>
    <row r="1228" spans="1:30" ht="12.6" customHeight="1" x14ac:dyDescent="0.2">
      <c r="A1228" s="8" t="s">
        <v>52</v>
      </c>
      <c r="B1228" s="8"/>
      <c r="C1228" s="2" t="s">
        <v>19</v>
      </c>
      <c r="D1228" s="6" t="s">
        <v>0</v>
      </c>
      <c r="E1228" s="7" t="s">
        <v>2</v>
      </c>
      <c r="F1228" s="8"/>
      <c r="G1228" s="8"/>
      <c r="H1228" s="8"/>
      <c r="I1228" s="8" t="s">
        <v>25</v>
      </c>
      <c r="J1228" s="8">
        <v>1</v>
      </c>
      <c r="K1228" s="8" t="s">
        <v>69</v>
      </c>
      <c r="L1228" s="8" t="s">
        <v>27</v>
      </c>
      <c r="M1228" s="9">
        <v>44288</v>
      </c>
      <c r="N1228" s="9">
        <v>44299</v>
      </c>
      <c r="O1228" s="20"/>
      <c r="P1228" s="20">
        <v>19990.7</v>
      </c>
      <c r="Q1228" s="12"/>
      <c r="R1228" s="12"/>
      <c r="S1228" s="12"/>
      <c r="T1228" s="12"/>
      <c r="U1228" s="12"/>
      <c r="X1228" s="22" t="e">
        <f>IF(B1228="",VLOOKUP(A1228,#REF!,2,FALSE),B1228)</f>
        <v>#REF!</v>
      </c>
      <c r="Y1228" s="22">
        <f t="shared" si="100"/>
        <v>4</v>
      </c>
      <c r="Z1228" s="22">
        <f t="shared" si="101"/>
        <v>4</v>
      </c>
      <c r="AA1228" s="22">
        <f t="shared" si="102"/>
        <v>2021</v>
      </c>
      <c r="AB1228" s="22">
        <f t="shared" si="103"/>
        <v>2021</v>
      </c>
      <c r="AC1228" s="22">
        <f t="shared" si="104"/>
        <v>2021</v>
      </c>
      <c r="AD1228" s="25" t="e">
        <f>AND(ROUND(O1228,2)=O1228,ROUND(P1228,2)=P1228,OR(AND(O1228&lt;&gt;0,L1228="п"),AND(P1228&lt;&gt;0,L1228="ф")),ЕФОРМУЛА(X1228),ЕФОРМУЛА(Y1228),ЕФОРМУЛА(Z1228),ЕФОРМУЛА(AA1228),ЕФОРМУЛА(AB1228),ЕФОРМУЛА(AC1228),NOT(ЕФОРМУЛА(O1228)),NOT(ЕФОРМУЛА(P1228)),M1228&lt;&gt;0,N1228&lt;&gt;0,OR(YEAR(M1228=#REF!),YEAR(M1228=#REF!),YEAR(M1228=#REF!)),OR(YEAR(N1228=#REF!),YEAR(N1228=#REF!),YEAR(N1228=#REF!)),OR(AND(A1228="20. Выдача займов по договору № 1 (в кэш-пул ПАО «Газпром»)",H1228="КЭШ-ПУЛ"),AND(A1228&lt;&gt;"20. Выдача займов по договору № 1 (в кэш-пул ПАО «Газпром»)",H1228&lt;&gt;"КЭШ-ПУЛ")))</f>
        <v>#REF!</v>
      </c>
    </row>
    <row r="1229" spans="1:30" ht="12.6" customHeight="1" x14ac:dyDescent="0.2">
      <c r="A1229" s="8" t="s">
        <v>52</v>
      </c>
      <c r="B1229" s="8"/>
      <c r="C1229" s="2" t="s">
        <v>19</v>
      </c>
      <c r="D1229" s="6" t="s">
        <v>0</v>
      </c>
      <c r="E1229" s="7" t="s">
        <v>2</v>
      </c>
      <c r="F1229" s="8"/>
      <c r="G1229" s="8"/>
      <c r="H1229" s="8"/>
      <c r="I1229" s="8"/>
      <c r="J1229" s="8">
        <v>1</v>
      </c>
      <c r="K1229" s="8" t="s">
        <v>69</v>
      </c>
      <c r="L1229" s="8" t="s">
        <v>27</v>
      </c>
      <c r="M1229" s="9">
        <v>44288</v>
      </c>
      <c r="N1229" s="9">
        <v>44299</v>
      </c>
      <c r="O1229" s="20"/>
      <c r="P1229" s="20">
        <v>1718561.58</v>
      </c>
      <c r="Q1229" s="12"/>
      <c r="R1229" s="12"/>
      <c r="S1229" s="12"/>
      <c r="T1229" s="12"/>
      <c r="U1229" s="12"/>
      <c r="X1229" s="22" t="e">
        <f>IF(B1229="",VLOOKUP(A1229,#REF!,2,FALSE),B1229)</f>
        <v>#REF!</v>
      </c>
      <c r="Y1229" s="22">
        <f t="shared" si="100"/>
        <v>4</v>
      </c>
      <c r="Z1229" s="22">
        <f t="shared" si="101"/>
        <v>4</v>
      </c>
      <c r="AA1229" s="22">
        <f t="shared" si="102"/>
        <v>2021</v>
      </c>
      <c r="AB1229" s="22">
        <f t="shared" si="103"/>
        <v>2021</v>
      </c>
      <c r="AC1229" s="22">
        <f t="shared" si="104"/>
        <v>2021</v>
      </c>
      <c r="AD1229" s="25" t="e">
        <f>AND(ROUND(O1229,2)=O1229,ROUND(P1229,2)=P1229,OR(AND(O1229&lt;&gt;0,L1229="п"),AND(P1229&lt;&gt;0,L1229="ф")),ЕФОРМУЛА(X1229),ЕФОРМУЛА(Y1229),ЕФОРМУЛА(Z1229),ЕФОРМУЛА(AA1229),ЕФОРМУЛА(AB1229),ЕФОРМУЛА(AC1229),NOT(ЕФОРМУЛА(O1229)),NOT(ЕФОРМУЛА(P1229)),M1229&lt;&gt;0,N1229&lt;&gt;0,OR(YEAR(M1229=#REF!),YEAR(M1229=#REF!),YEAR(M1229=#REF!)),OR(YEAR(N1229=#REF!),YEAR(N1229=#REF!),YEAR(N1229=#REF!)),OR(AND(A1229="20. Выдача займов по договору № 1 (в кэш-пул ПАО «Газпром»)",H1229="КЭШ-ПУЛ"),AND(A1229&lt;&gt;"20. Выдача займов по договору № 1 (в кэш-пул ПАО «Газпром»)",H1229&lt;&gt;"КЭШ-ПУЛ")))</f>
        <v>#REF!</v>
      </c>
    </row>
    <row r="1230" spans="1:30" ht="12.6" customHeight="1" x14ac:dyDescent="0.2">
      <c r="A1230" s="8" t="s">
        <v>52</v>
      </c>
      <c r="B1230" s="8"/>
      <c r="C1230" s="2" t="s">
        <v>19</v>
      </c>
      <c r="D1230" s="6" t="s">
        <v>0</v>
      </c>
      <c r="E1230" s="7" t="s">
        <v>2</v>
      </c>
      <c r="F1230" s="8"/>
      <c r="G1230" s="8"/>
      <c r="H1230" s="8"/>
      <c r="I1230" s="8" t="s">
        <v>25</v>
      </c>
      <c r="J1230" s="8">
        <v>1</v>
      </c>
      <c r="K1230" s="8" t="s">
        <v>69</v>
      </c>
      <c r="L1230" s="8" t="s">
        <v>27</v>
      </c>
      <c r="M1230" s="9">
        <v>44288</v>
      </c>
      <c r="N1230" s="9">
        <v>44300</v>
      </c>
      <c r="O1230" s="20"/>
      <c r="P1230" s="20">
        <v>1509712.37</v>
      </c>
      <c r="Q1230" s="12"/>
      <c r="R1230" s="12"/>
      <c r="S1230" s="12"/>
      <c r="T1230" s="12"/>
      <c r="U1230" s="12"/>
      <c r="X1230" s="22" t="e">
        <f>IF(B1230="",VLOOKUP(A1230,#REF!,2,FALSE),B1230)</f>
        <v>#REF!</v>
      </c>
      <c r="Y1230" s="22">
        <f t="shared" si="100"/>
        <v>4</v>
      </c>
      <c r="Z1230" s="22">
        <f t="shared" si="101"/>
        <v>4</v>
      </c>
      <c r="AA1230" s="22">
        <f t="shared" si="102"/>
        <v>2021</v>
      </c>
      <c r="AB1230" s="22">
        <f t="shared" si="103"/>
        <v>2021</v>
      </c>
      <c r="AC1230" s="22">
        <f t="shared" si="104"/>
        <v>2021</v>
      </c>
      <c r="AD1230" s="25" t="e">
        <f>AND(ROUND(O1230,2)=O1230,ROUND(P1230,2)=P1230,OR(AND(O1230&lt;&gt;0,L1230="п"),AND(P1230&lt;&gt;0,L1230="ф")),ЕФОРМУЛА(X1230),ЕФОРМУЛА(Y1230),ЕФОРМУЛА(Z1230),ЕФОРМУЛА(AA1230),ЕФОРМУЛА(AB1230),ЕФОРМУЛА(AC1230),NOT(ЕФОРМУЛА(O1230)),NOT(ЕФОРМУЛА(P1230)),M1230&lt;&gt;0,N1230&lt;&gt;0,OR(YEAR(M1230=#REF!),YEAR(M1230=#REF!),YEAR(M1230=#REF!)),OR(YEAR(N1230=#REF!),YEAR(N1230=#REF!),YEAR(N1230=#REF!)),OR(AND(A1230="20. Выдача займов по договору № 1 (в кэш-пул ПАО «Газпром»)",H1230="КЭШ-ПУЛ"),AND(A1230&lt;&gt;"20. Выдача займов по договору № 1 (в кэш-пул ПАО «Газпром»)",H1230&lt;&gt;"КЭШ-ПУЛ")))</f>
        <v>#REF!</v>
      </c>
    </row>
    <row r="1231" spans="1:30" ht="12.6" customHeight="1" x14ac:dyDescent="0.2">
      <c r="A1231" s="8" t="s">
        <v>52</v>
      </c>
      <c r="B1231" s="8"/>
      <c r="C1231" s="2" t="s">
        <v>19</v>
      </c>
      <c r="D1231" s="6" t="s">
        <v>0</v>
      </c>
      <c r="E1231" s="7" t="s">
        <v>2</v>
      </c>
      <c r="F1231" s="8"/>
      <c r="G1231" s="8"/>
      <c r="H1231" s="8"/>
      <c r="I1231" s="8"/>
      <c r="J1231" s="8">
        <v>1</v>
      </c>
      <c r="K1231" s="8" t="s">
        <v>69</v>
      </c>
      <c r="L1231" s="8" t="s">
        <v>27</v>
      </c>
      <c r="M1231" s="9">
        <v>44288</v>
      </c>
      <c r="N1231" s="9">
        <v>44300</v>
      </c>
      <c r="O1231" s="20"/>
      <c r="P1231" s="20">
        <v>1728012.8</v>
      </c>
      <c r="Q1231" s="12"/>
      <c r="R1231" s="12"/>
      <c r="S1231" s="12"/>
      <c r="T1231" s="12"/>
      <c r="U1231" s="12"/>
      <c r="X1231" s="22" t="e">
        <f>IF(B1231="",VLOOKUP(A1231,#REF!,2,FALSE),B1231)</f>
        <v>#REF!</v>
      </c>
      <c r="Y1231" s="22">
        <f t="shared" si="100"/>
        <v>4</v>
      </c>
      <c r="Z1231" s="22">
        <f t="shared" si="101"/>
        <v>4</v>
      </c>
      <c r="AA1231" s="22">
        <f t="shared" si="102"/>
        <v>2021</v>
      </c>
      <c r="AB1231" s="22">
        <f t="shared" si="103"/>
        <v>2021</v>
      </c>
      <c r="AC1231" s="22">
        <f t="shared" si="104"/>
        <v>2021</v>
      </c>
      <c r="AD1231" s="25" t="e">
        <f>AND(ROUND(O1231,2)=O1231,ROUND(P1231,2)=P1231,OR(AND(O1231&lt;&gt;0,L1231="п"),AND(P1231&lt;&gt;0,L1231="ф")),ЕФОРМУЛА(X1231),ЕФОРМУЛА(Y1231),ЕФОРМУЛА(Z1231),ЕФОРМУЛА(AA1231),ЕФОРМУЛА(AB1231),ЕФОРМУЛА(AC1231),NOT(ЕФОРМУЛА(O1231)),NOT(ЕФОРМУЛА(P1231)),M1231&lt;&gt;0,N1231&lt;&gt;0,OR(YEAR(M1231=#REF!),YEAR(M1231=#REF!),YEAR(M1231=#REF!)),OR(YEAR(N1231=#REF!),YEAR(N1231=#REF!),YEAR(N1231=#REF!)),OR(AND(A1231="20. Выдача займов по договору № 1 (в кэш-пул ПАО «Газпром»)",H1231="КЭШ-ПУЛ"),AND(A1231&lt;&gt;"20. Выдача займов по договору № 1 (в кэш-пул ПАО «Газпром»)",H1231&lt;&gt;"КЭШ-ПУЛ")))</f>
        <v>#REF!</v>
      </c>
    </row>
    <row r="1232" spans="1:30" ht="12.6" customHeight="1" x14ac:dyDescent="0.2">
      <c r="A1232" s="8" t="s">
        <v>52</v>
      </c>
      <c r="B1232" s="8"/>
      <c r="C1232" s="2" t="s">
        <v>19</v>
      </c>
      <c r="D1232" s="6" t="s">
        <v>0</v>
      </c>
      <c r="E1232" s="7" t="s">
        <v>2</v>
      </c>
      <c r="F1232" s="8"/>
      <c r="G1232" s="8"/>
      <c r="H1232" s="8"/>
      <c r="I1232" s="8" t="s">
        <v>25</v>
      </c>
      <c r="J1232" s="8">
        <v>1</v>
      </c>
      <c r="K1232" s="8" t="s">
        <v>69</v>
      </c>
      <c r="L1232" s="8" t="s">
        <v>27</v>
      </c>
      <c r="M1232" s="9">
        <v>44294</v>
      </c>
      <c r="N1232" s="9">
        <v>44302</v>
      </c>
      <c r="O1232" s="20"/>
      <c r="P1232" s="20">
        <v>16100000</v>
      </c>
      <c r="Q1232" s="12"/>
      <c r="R1232" s="12"/>
      <c r="S1232" s="12"/>
      <c r="T1232" s="12"/>
      <c r="U1232" s="12"/>
      <c r="X1232" s="22" t="e">
        <f>IF(B1232="",VLOOKUP(A1232,#REF!,2,FALSE),B1232)</f>
        <v>#REF!</v>
      </c>
      <c r="Y1232" s="22">
        <f t="shared" si="100"/>
        <v>4</v>
      </c>
      <c r="Z1232" s="22">
        <f t="shared" si="101"/>
        <v>4</v>
      </c>
      <c r="AA1232" s="22">
        <f t="shared" si="102"/>
        <v>2021</v>
      </c>
      <c r="AB1232" s="22">
        <f t="shared" si="103"/>
        <v>2021</v>
      </c>
      <c r="AC1232" s="22">
        <f t="shared" si="104"/>
        <v>2021</v>
      </c>
      <c r="AD1232" s="25" t="e">
        <f>AND(ROUND(O1232,2)=O1232,ROUND(P1232,2)=P1232,OR(AND(O1232&lt;&gt;0,L1232="п"),AND(P1232&lt;&gt;0,L1232="ф")),ЕФОРМУЛА(X1232),ЕФОРМУЛА(Y1232),ЕФОРМУЛА(Z1232),ЕФОРМУЛА(AA1232),ЕФОРМУЛА(AB1232),ЕФОРМУЛА(AC1232),NOT(ЕФОРМУЛА(O1232)),NOT(ЕФОРМУЛА(P1232)),M1232&lt;&gt;0,N1232&lt;&gt;0,OR(YEAR(M1232=#REF!),YEAR(M1232=#REF!),YEAR(M1232=#REF!)),OR(YEAR(N1232=#REF!),YEAR(N1232=#REF!),YEAR(N1232=#REF!)),OR(AND(A1232="20. Выдача займов по договору № 1 (в кэш-пул ПАО «Газпром»)",H1232="КЭШ-ПУЛ"),AND(A1232&lt;&gt;"20. Выдача займов по договору № 1 (в кэш-пул ПАО «Газпром»)",H1232&lt;&gt;"КЭШ-ПУЛ")))</f>
        <v>#REF!</v>
      </c>
    </row>
    <row r="1233" spans="1:30" ht="15" customHeight="1" x14ac:dyDescent="0.2">
      <c r="A1233" s="8" t="s">
        <v>64</v>
      </c>
      <c r="B1233" s="8"/>
      <c r="C1233" s="2" t="s">
        <v>19</v>
      </c>
      <c r="D1233" s="6" t="s">
        <v>0</v>
      </c>
      <c r="E1233" s="7" t="s">
        <v>1</v>
      </c>
      <c r="F1233" s="8"/>
      <c r="G1233" s="8"/>
      <c r="H1233" s="8"/>
      <c r="I1233" s="8"/>
      <c r="J1233" s="8"/>
      <c r="K1233" s="8" t="s">
        <v>69</v>
      </c>
      <c r="L1233" s="8" t="s">
        <v>27</v>
      </c>
      <c r="M1233" s="9">
        <v>44295</v>
      </c>
      <c r="N1233" s="9">
        <v>44295</v>
      </c>
      <c r="O1233" s="20"/>
      <c r="P1233" s="20">
        <v>441027.33</v>
      </c>
      <c r="Q1233" s="12"/>
      <c r="R1233" s="12"/>
      <c r="S1233" s="12"/>
      <c r="T1233" s="12"/>
      <c r="U1233" s="12"/>
      <c r="X1233" s="22" t="e">
        <f>IF(B1233="",VLOOKUP(A1233,#REF!,2,FALSE),B1233)</f>
        <v>#REF!</v>
      </c>
      <c r="Y1233" s="22">
        <f t="shared" si="100"/>
        <v>4</v>
      </c>
      <c r="Z1233" s="22">
        <f t="shared" si="101"/>
        <v>4</v>
      </c>
      <c r="AA1233" s="22">
        <f t="shared" si="102"/>
        <v>2021</v>
      </c>
      <c r="AB1233" s="22">
        <f t="shared" si="103"/>
        <v>2021</v>
      </c>
      <c r="AC1233" s="22">
        <f t="shared" si="104"/>
        <v>2021</v>
      </c>
      <c r="AD1233" s="25" t="e">
        <f>AND(ROUND(O1233,2)=O1233,ROUND(P1233,2)=P1233,OR(AND(O1233&lt;&gt;0,L1233="п"),AND(P1233&lt;&gt;0,L1233="ф")),ЕФОРМУЛА(X1233),ЕФОРМУЛА(Y1233),ЕФОРМУЛА(Z1233),ЕФОРМУЛА(AA1233),ЕФОРМУЛА(AB1233),ЕФОРМУЛА(AC1233),NOT(ЕФОРМУЛА(O1233)),NOT(ЕФОРМУЛА(P1233)),M1233&lt;&gt;0,N1233&lt;&gt;0,OR(YEAR(M1233=#REF!),YEAR(M1233=#REF!),YEAR(M1233=#REF!)),OR(YEAR(N1233=#REF!),YEAR(N1233=#REF!),YEAR(N1233=#REF!)),OR(AND(A1233="20. Выдача займов по договору № 1 (в кэш-пул ПАО «Газпром»)",H1233="КЭШ-ПУЛ"),AND(A1233&lt;&gt;"20. Выдача займов по договору № 1 (в кэш-пул ПАО «Газпром»)",H1233&lt;&gt;"КЭШ-ПУЛ")))</f>
        <v>#REF!</v>
      </c>
    </row>
    <row r="1234" spans="1:30" ht="15" customHeight="1" x14ac:dyDescent="0.2">
      <c r="A1234" s="8" t="s">
        <v>64</v>
      </c>
      <c r="B1234" s="8"/>
      <c r="C1234" s="2" t="s">
        <v>28</v>
      </c>
      <c r="D1234" s="6" t="s">
        <v>0</v>
      </c>
      <c r="E1234" s="7" t="s">
        <v>1</v>
      </c>
      <c r="F1234" s="8"/>
      <c r="G1234" s="8"/>
      <c r="H1234" s="8"/>
      <c r="I1234" s="8"/>
      <c r="J1234" s="8"/>
      <c r="K1234" s="8"/>
      <c r="L1234" s="8" t="s">
        <v>27</v>
      </c>
      <c r="M1234" s="9">
        <v>44286</v>
      </c>
      <c r="N1234" s="9">
        <v>44286</v>
      </c>
      <c r="O1234" s="20"/>
      <c r="P1234" s="20">
        <v>1780881710.27</v>
      </c>
      <c r="Q1234" s="12"/>
      <c r="R1234" s="12"/>
      <c r="S1234" s="12"/>
      <c r="T1234" s="12"/>
      <c r="U1234" s="12"/>
      <c r="X1234" s="22" t="e">
        <f>IF(B1234="",VLOOKUP(A1234,#REF!,2,FALSE),B1234)</f>
        <v>#REF!</v>
      </c>
      <c r="Y1234" s="22">
        <f t="shared" si="100"/>
        <v>3</v>
      </c>
      <c r="Z1234" s="22">
        <f t="shared" si="101"/>
        <v>3</v>
      </c>
      <c r="AA1234" s="22">
        <f t="shared" si="102"/>
        <v>2021</v>
      </c>
      <c r="AB1234" s="22">
        <f t="shared" si="103"/>
        <v>2021</v>
      </c>
      <c r="AC1234" s="22">
        <f t="shared" si="104"/>
        <v>2021</v>
      </c>
      <c r="AD1234" s="25" t="e">
        <f>AND(ROUND(O1234,2)=O1234,ROUND(P1234,2)=P1234,OR(AND(O1234&lt;&gt;0,L1234="п"),AND(P1234&lt;&gt;0,L1234="ф")),ЕФОРМУЛА(X1234),ЕФОРМУЛА(Y1234),ЕФОРМУЛА(Z1234),ЕФОРМУЛА(AA1234),ЕФОРМУЛА(AB1234),ЕФОРМУЛА(AC1234),NOT(ЕФОРМУЛА(O1234)),NOT(ЕФОРМУЛА(P1234)),M1234&lt;&gt;0,N1234&lt;&gt;0,OR(YEAR(M1234=#REF!),YEAR(M1234=#REF!),YEAR(M1234=#REF!)),OR(YEAR(N1234=#REF!),YEAR(N1234=#REF!),YEAR(N1234=#REF!)),OR(AND(A1234="20. Выдача займов по договору № 1 (в кэш-пул ПАО «Газпром»)",H1234="КЭШ-ПУЛ"),AND(A1234&lt;&gt;"20. Выдача займов по договору № 1 (в кэш-пул ПАО «Газпром»)",H1234&lt;&gt;"КЭШ-ПУЛ")))</f>
        <v>#REF!</v>
      </c>
    </row>
    <row r="1235" spans="1:30" ht="15" customHeight="1" x14ac:dyDescent="0.2">
      <c r="A1235" s="8" t="s">
        <v>64</v>
      </c>
      <c r="B1235" s="8"/>
      <c r="C1235" s="2" t="s">
        <v>19</v>
      </c>
      <c r="D1235" s="6" t="s">
        <v>0</v>
      </c>
      <c r="E1235" s="7" t="s">
        <v>1</v>
      </c>
      <c r="F1235" s="8"/>
      <c r="G1235" s="8"/>
      <c r="H1235" s="8"/>
      <c r="I1235" s="8"/>
      <c r="J1235" s="8"/>
      <c r="K1235" s="8" t="s">
        <v>69</v>
      </c>
      <c r="L1235" s="8" t="s">
        <v>27</v>
      </c>
      <c r="M1235" s="9">
        <v>44299</v>
      </c>
      <c r="N1235" s="9">
        <v>44299</v>
      </c>
      <c r="O1235" s="20"/>
      <c r="P1235" s="20">
        <v>3366201.72</v>
      </c>
      <c r="Q1235" s="12"/>
      <c r="R1235" s="12"/>
      <c r="S1235" s="12"/>
      <c r="T1235" s="12"/>
      <c r="U1235" s="12"/>
      <c r="X1235" s="22" t="e">
        <f>IF(B1235="",VLOOKUP(A1235,#REF!,2,FALSE),B1235)</f>
        <v>#REF!</v>
      </c>
      <c r="Y1235" s="22">
        <f t="shared" si="100"/>
        <v>4</v>
      </c>
      <c r="Z1235" s="22">
        <f t="shared" si="101"/>
        <v>4</v>
      </c>
      <c r="AA1235" s="22">
        <f t="shared" si="102"/>
        <v>2021</v>
      </c>
      <c r="AB1235" s="22">
        <f t="shared" si="103"/>
        <v>2021</v>
      </c>
      <c r="AC1235" s="22">
        <f t="shared" si="104"/>
        <v>2021</v>
      </c>
      <c r="AD1235" s="25" t="e">
        <f>AND(ROUND(O1235,2)=O1235,ROUND(P1235,2)=P1235,OR(AND(O1235&lt;&gt;0,L1235="п"),AND(P1235&lt;&gt;0,L1235="ф")),ЕФОРМУЛА(X1235),ЕФОРМУЛА(Y1235),ЕФОРМУЛА(Z1235),ЕФОРМУЛА(AA1235),ЕФОРМУЛА(AB1235),ЕФОРМУЛА(AC1235),NOT(ЕФОРМУЛА(O1235)),NOT(ЕФОРМУЛА(P1235)),M1235&lt;&gt;0,N1235&lt;&gt;0,OR(YEAR(M1235=#REF!),YEAR(M1235=#REF!),YEAR(M1235=#REF!)),OR(YEAR(N1235=#REF!),YEAR(N1235=#REF!),YEAR(N1235=#REF!)),OR(AND(A1235="20. Выдача займов по договору № 1 (в кэш-пул ПАО «Газпром»)",H1235="КЭШ-ПУЛ"),AND(A1235&lt;&gt;"20. Выдача займов по договору № 1 (в кэш-пул ПАО «Газпром»)",H1235&lt;&gt;"КЭШ-ПУЛ")))</f>
        <v>#REF!</v>
      </c>
    </row>
    <row r="1236" spans="1:30" ht="15" customHeight="1" x14ac:dyDescent="0.2">
      <c r="A1236" s="8" t="s">
        <v>40</v>
      </c>
      <c r="B1236" s="8"/>
      <c r="C1236" s="2" t="s">
        <v>28</v>
      </c>
      <c r="D1236" s="6" t="s">
        <v>0</v>
      </c>
      <c r="E1236" s="7" t="s">
        <v>2</v>
      </c>
      <c r="F1236" s="8"/>
      <c r="G1236" s="8"/>
      <c r="H1236" s="8"/>
      <c r="I1236" s="8"/>
      <c r="J1236" s="8"/>
      <c r="K1236" s="8"/>
      <c r="L1236" s="8" t="s">
        <v>27</v>
      </c>
      <c r="M1236" s="9">
        <v>44287</v>
      </c>
      <c r="N1236" s="9">
        <v>44287</v>
      </c>
      <c r="O1236" s="19"/>
      <c r="P1236" s="20">
        <v>886992.44</v>
      </c>
      <c r="Q1236" s="12"/>
      <c r="R1236" s="12"/>
      <c r="S1236" s="12"/>
      <c r="T1236" s="12"/>
      <c r="U1236" s="12"/>
      <c r="X1236" s="22" t="e">
        <f>IF(B1236="",VLOOKUP(A1236,#REF!,2,FALSE),B1236)</f>
        <v>#REF!</v>
      </c>
      <c r="Y1236" s="22">
        <f t="shared" si="100"/>
        <v>4</v>
      </c>
      <c r="Z1236" s="22">
        <f t="shared" si="101"/>
        <v>4</v>
      </c>
      <c r="AA1236" s="22">
        <f t="shared" si="102"/>
        <v>2021</v>
      </c>
      <c r="AB1236" s="22">
        <f t="shared" si="103"/>
        <v>2021</v>
      </c>
      <c r="AC1236" s="22">
        <f t="shared" si="104"/>
        <v>2021</v>
      </c>
      <c r="AD1236" s="25" t="e">
        <f>AND(ROUND(O1236,2)=O1236,ROUND(P1236,2)=P1236,OR(AND(O1236&lt;&gt;0,L1236="п"),AND(P1236&lt;&gt;0,L1236="ф")),ЕФОРМУЛА(X1236),ЕФОРМУЛА(Y1236),ЕФОРМУЛА(Z1236),ЕФОРМУЛА(AA1236),ЕФОРМУЛА(AB1236),ЕФОРМУЛА(AC1236),NOT(ЕФОРМУЛА(O1236)),NOT(ЕФОРМУЛА(P1236)),M1236&lt;&gt;0,N1236&lt;&gt;0,OR(YEAR(M1236=#REF!),YEAR(M1236=#REF!),YEAR(M1236=#REF!)),OR(YEAR(N1236=#REF!),YEAR(N1236=#REF!),YEAR(N1236=#REF!)),OR(AND(A1236="20. Выдача займов по договору № 1 (в кэш-пул ПАО «Газпром»)",H1236="КЭШ-ПУЛ"),AND(A1236&lt;&gt;"20. Выдача займов по договору № 1 (в кэш-пул ПАО «Газпром»)",H1236&lt;&gt;"КЭШ-ПУЛ")))</f>
        <v>#REF!</v>
      </c>
    </row>
    <row r="1237" spans="1:30" ht="15" customHeight="1" x14ac:dyDescent="0.2">
      <c r="A1237" s="8" t="s">
        <v>141</v>
      </c>
      <c r="B1237" s="8"/>
      <c r="C1237" s="2" t="s">
        <v>28</v>
      </c>
      <c r="D1237" s="6" t="s">
        <v>0</v>
      </c>
      <c r="E1237" s="7" t="s">
        <v>2</v>
      </c>
      <c r="F1237" s="8"/>
      <c r="G1237" s="8"/>
      <c r="H1237" s="8"/>
      <c r="I1237" s="8"/>
      <c r="J1237" s="8"/>
      <c r="K1237" s="8"/>
      <c r="L1237" s="8" t="s">
        <v>27</v>
      </c>
      <c r="M1237" s="9">
        <v>44287</v>
      </c>
      <c r="N1237" s="9">
        <v>44287</v>
      </c>
      <c r="O1237" s="19"/>
      <c r="P1237" s="20">
        <v>94580193.709999993</v>
      </c>
      <c r="Q1237" s="12"/>
      <c r="R1237" s="12"/>
      <c r="S1237" s="12"/>
      <c r="T1237" s="12"/>
      <c r="U1237" s="12"/>
      <c r="X1237" s="22" t="e">
        <f>IF(B1237="",VLOOKUP(A1237,#REF!,2,FALSE),B1237)</f>
        <v>#REF!</v>
      </c>
      <c r="Y1237" s="22">
        <f t="shared" si="100"/>
        <v>4</v>
      </c>
      <c r="Z1237" s="22">
        <f t="shared" si="101"/>
        <v>4</v>
      </c>
      <c r="AA1237" s="22">
        <f t="shared" si="102"/>
        <v>2021</v>
      </c>
      <c r="AB1237" s="22">
        <f t="shared" si="103"/>
        <v>2021</v>
      </c>
      <c r="AC1237" s="22">
        <f t="shared" si="104"/>
        <v>2021</v>
      </c>
      <c r="AD1237" s="25" t="e">
        <f>AND(ROUND(O1237,2)=O1237,ROUND(P1237,2)=P1237,OR(AND(O1237&lt;&gt;0,L1237="п"),AND(P1237&lt;&gt;0,L1237="ф")),ЕФОРМУЛА(X1237),ЕФОРМУЛА(Y1237),ЕФОРМУЛА(Z1237),ЕФОРМУЛА(AA1237),ЕФОРМУЛА(AB1237),ЕФОРМУЛА(AC1237),NOT(ЕФОРМУЛА(O1237)),NOT(ЕФОРМУЛА(P1237)),M1237&lt;&gt;0,N1237&lt;&gt;0,OR(YEAR(M1237=#REF!),YEAR(M1237=#REF!),YEAR(M1237=#REF!)),OR(YEAR(N1237=#REF!),YEAR(N1237=#REF!),YEAR(N1237=#REF!)),OR(AND(A1237="20. Выдача займов по договору № 1 (в кэш-пул ПАО «Газпром»)",H1237="КЭШ-ПУЛ"),AND(A1237&lt;&gt;"20. Выдача займов по договору № 1 (в кэш-пул ПАО «Газпром»)",H1237&lt;&gt;"КЭШ-ПУЛ")))</f>
        <v>#REF!</v>
      </c>
    </row>
    <row r="1238" spans="1:30" ht="15" customHeight="1" x14ac:dyDescent="0.2">
      <c r="A1238" s="8" t="s">
        <v>59</v>
      </c>
      <c r="B1238" s="8"/>
      <c r="C1238" s="2" t="s">
        <v>28</v>
      </c>
      <c r="D1238" s="6" t="s">
        <v>0</v>
      </c>
      <c r="E1238" s="7" t="s">
        <v>2</v>
      </c>
      <c r="F1238" s="8"/>
      <c r="G1238" s="8"/>
      <c r="H1238" s="8"/>
      <c r="I1238" s="8"/>
      <c r="J1238" s="8"/>
      <c r="K1238" s="8"/>
      <c r="L1238" s="8" t="s">
        <v>27</v>
      </c>
      <c r="M1238" s="9">
        <v>44287</v>
      </c>
      <c r="N1238" s="9">
        <v>44287</v>
      </c>
      <c r="O1238" s="20"/>
      <c r="P1238" s="20">
        <v>254407024.80000001</v>
      </c>
      <c r="Q1238" s="12"/>
      <c r="R1238" s="12"/>
      <c r="S1238" s="12"/>
      <c r="T1238" s="12"/>
      <c r="U1238" s="12"/>
      <c r="X1238" s="22" t="e">
        <f>IF(B1238="",VLOOKUP(A1238,#REF!,2,FALSE),B1238)</f>
        <v>#REF!</v>
      </c>
      <c r="Y1238" s="22">
        <f t="shared" si="100"/>
        <v>4</v>
      </c>
      <c r="Z1238" s="22">
        <f t="shared" si="101"/>
        <v>4</v>
      </c>
      <c r="AA1238" s="22">
        <f t="shared" si="102"/>
        <v>2021</v>
      </c>
      <c r="AB1238" s="22">
        <f t="shared" si="103"/>
        <v>2021</v>
      </c>
      <c r="AC1238" s="22">
        <f t="shared" si="104"/>
        <v>2021</v>
      </c>
      <c r="AD1238" s="25" t="e">
        <f>AND(ROUND(O1238,2)=O1238,ROUND(P1238,2)=P1238,OR(AND(O1238&lt;&gt;0,L1238="п"),AND(P1238&lt;&gt;0,L1238="ф")),ЕФОРМУЛА(X1238),ЕФОРМУЛА(Y1238),ЕФОРМУЛА(Z1238),ЕФОРМУЛА(AA1238),ЕФОРМУЛА(AB1238),ЕФОРМУЛА(AC1238),NOT(ЕФОРМУЛА(O1238)),NOT(ЕФОРМУЛА(P1238)),M1238&lt;&gt;0,N1238&lt;&gt;0,OR(YEAR(M1238=#REF!),YEAR(M1238=#REF!),YEAR(M1238=#REF!)),OR(YEAR(N1238=#REF!),YEAR(N1238=#REF!),YEAR(N1238=#REF!)),OR(AND(A1238="20. Выдача займов по договору № 1 (в кэш-пул ПАО «Газпром»)",H1238="КЭШ-ПУЛ"),AND(A1238&lt;&gt;"20. Выдача займов по договору № 1 (в кэш-пул ПАО «Газпром»)",H1238&lt;&gt;"КЭШ-ПУЛ")))</f>
        <v>#REF!</v>
      </c>
    </row>
    <row r="1239" spans="1:30" ht="15" customHeight="1" x14ac:dyDescent="0.2">
      <c r="A1239" s="8" t="s">
        <v>60</v>
      </c>
      <c r="B1239" s="8"/>
      <c r="C1239" s="2" t="s">
        <v>28</v>
      </c>
      <c r="D1239" s="6" t="s">
        <v>0</v>
      </c>
      <c r="E1239" s="7" t="s">
        <v>2</v>
      </c>
      <c r="F1239" s="8"/>
      <c r="G1239" s="8"/>
      <c r="H1239" s="8"/>
      <c r="I1239" s="8"/>
      <c r="J1239" s="8"/>
      <c r="K1239" s="8"/>
      <c r="L1239" s="8" t="s">
        <v>27</v>
      </c>
      <c r="M1239" s="9">
        <v>44287</v>
      </c>
      <c r="N1239" s="9">
        <v>44287</v>
      </c>
      <c r="O1239" s="20"/>
      <c r="P1239" s="20">
        <v>2351913.59</v>
      </c>
      <c r="Q1239" s="12"/>
      <c r="R1239" s="12"/>
      <c r="S1239" s="12"/>
      <c r="T1239" s="12"/>
      <c r="U1239" s="12"/>
      <c r="X1239" s="22" t="e">
        <f>IF(B1239="",VLOOKUP(A1239,#REF!,2,FALSE),B1239)</f>
        <v>#REF!</v>
      </c>
      <c r="Y1239" s="22">
        <f t="shared" si="100"/>
        <v>4</v>
      </c>
      <c r="Z1239" s="22">
        <f t="shared" si="101"/>
        <v>4</v>
      </c>
      <c r="AA1239" s="22">
        <f t="shared" si="102"/>
        <v>2021</v>
      </c>
      <c r="AB1239" s="22">
        <f t="shared" si="103"/>
        <v>2021</v>
      </c>
      <c r="AC1239" s="22">
        <f t="shared" si="104"/>
        <v>2021</v>
      </c>
      <c r="AD1239" s="25" t="e">
        <f>AND(ROUND(O1239,2)=O1239,ROUND(P1239,2)=P1239,OR(AND(O1239&lt;&gt;0,L1239="п"),AND(P1239&lt;&gt;0,L1239="ф")),ЕФОРМУЛА(X1239),ЕФОРМУЛА(Y1239),ЕФОРМУЛА(Z1239),ЕФОРМУЛА(AA1239),ЕФОРМУЛА(AB1239),ЕФОРМУЛА(AC1239),NOT(ЕФОРМУЛА(O1239)),NOT(ЕФОРМУЛА(P1239)),M1239&lt;&gt;0,N1239&lt;&gt;0,OR(YEAR(M1239=#REF!),YEAR(M1239=#REF!),YEAR(M1239=#REF!)),OR(YEAR(N1239=#REF!),YEAR(N1239=#REF!),YEAR(N1239=#REF!)),OR(AND(A1239="20. Выдача займов по договору № 1 (в кэш-пул ПАО «Газпром»)",H1239="КЭШ-ПУЛ"),AND(A1239&lt;&gt;"20. Выдача займов по договору № 1 (в кэш-пул ПАО «Газпром»)",H1239&lt;&gt;"КЭШ-ПУЛ")))</f>
        <v>#REF!</v>
      </c>
    </row>
    <row r="1240" spans="1:30" ht="15" customHeight="1" x14ac:dyDescent="0.2">
      <c r="A1240" s="8" t="s">
        <v>15</v>
      </c>
      <c r="B1240" s="8"/>
      <c r="C1240" s="2" t="s">
        <v>28</v>
      </c>
      <c r="D1240" s="6" t="s">
        <v>0</v>
      </c>
      <c r="E1240" s="7" t="s">
        <v>2</v>
      </c>
      <c r="F1240" s="8"/>
      <c r="G1240" s="8"/>
      <c r="H1240" s="8"/>
      <c r="I1240" s="8"/>
      <c r="J1240" s="8"/>
      <c r="K1240" s="8"/>
      <c r="L1240" s="8" t="s">
        <v>27</v>
      </c>
      <c r="M1240" s="9">
        <v>44287</v>
      </c>
      <c r="N1240" s="9">
        <v>44287</v>
      </c>
      <c r="O1240" s="20"/>
      <c r="P1240" s="20">
        <v>4556017.71</v>
      </c>
      <c r="Q1240" s="12"/>
      <c r="R1240" s="12"/>
      <c r="S1240" s="12"/>
      <c r="T1240" s="12"/>
      <c r="U1240" s="12"/>
      <c r="X1240" s="22" t="e">
        <f>IF(B1240="",VLOOKUP(A1240,#REF!,2,FALSE),B1240)</f>
        <v>#REF!</v>
      </c>
      <c r="Y1240" s="22">
        <f t="shared" si="100"/>
        <v>4</v>
      </c>
      <c r="Z1240" s="22">
        <f t="shared" si="101"/>
        <v>4</v>
      </c>
      <c r="AA1240" s="22">
        <f t="shared" si="102"/>
        <v>2021</v>
      </c>
      <c r="AB1240" s="22">
        <f t="shared" si="103"/>
        <v>2021</v>
      </c>
      <c r="AC1240" s="22">
        <f t="shared" si="104"/>
        <v>2021</v>
      </c>
      <c r="AD1240" s="25" t="e">
        <f>AND(ROUND(O1240,2)=O1240,ROUND(P1240,2)=P1240,OR(AND(O1240&lt;&gt;0,L1240="п"),AND(P1240&lt;&gt;0,L1240="ф")),ЕФОРМУЛА(X1240),ЕФОРМУЛА(Y1240),ЕФОРМУЛА(Z1240),ЕФОРМУЛА(AA1240),ЕФОРМУЛА(AB1240),ЕФОРМУЛА(AC1240),NOT(ЕФОРМУЛА(O1240)),NOT(ЕФОРМУЛА(P1240)),M1240&lt;&gt;0,N1240&lt;&gt;0,OR(YEAR(M1240=#REF!),YEAR(M1240=#REF!),YEAR(M1240=#REF!)),OR(YEAR(N1240=#REF!),YEAR(N1240=#REF!),YEAR(N1240=#REF!)),OR(AND(A1240="20. Выдача займов по договору № 1 (в кэш-пул ПАО «Газпром»)",H1240="КЭШ-ПУЛ"),AND(A1240&lt;&gt;"20. Выдача займов по договору № 1 (в кэш-пул ПАО «Газпром»)",H1240&lt;&gt;"КЭШ-ПУЛ")))</f>
        <v>#REF!</v>
      </c>
    </row>
    <row r="1241" spans="1:30" ht="15" customHeight="1" x14ac:dyDescent="0.2">
      <c r="A1241" s="8" t="s">
        <v>16</v>
      </c>
      <c r="B1241" s="8"/>
      <c r="C1241" s="2" t="s">
        <v>28</v>
      </c>
      <c r="D1241" s="6" t="s">
        <v>0</v>
      </c>
      <c r="E1241" s="7" t="s">
        <v>2</v>
      </c>
      <c r="F1241" s="8"/>
      <c r="G1241" s="8"/>
      <c r="H1241" s="8"/>
      <c r="I1241" s="8"/>
      <c r="J1241" s="8"/>
      <c r="K1241" s="8"/>
      <c r="L1241" s="8" t="s">
        <v>27</v>
      </c>
      <c r="M1241" s="9">
        <v>44287</v>
      </c>
      <c r="N1241" s="9">
        <v>44287</v>
      </c>
      <c r="O1241" s="19"/>
      <c r="P1241" s="20">
        <v>361094667.91000003</v>
      </c>
      <c r="Q1241" s="12"/>
      <c r="R1241" s="12"/>
      <c r="S1241" s="12"/>
      <c r="T1241" s="12"/>
      <c r="U1241" s="12"/>
      <c r="X1241" s="22" t="e">
        <f>IF(B1241="",VLOOKUP(A1241,#REF!,2,FALSE),B1241)</f>
        <v>#REF!</v>
      </c>
      <c r="Y1241" s="22">
        <f t="shared" si="100"/>
        <v>4</v>
      </c>
      <c r="Z1241" s="22">
        <f t="shared" si="101"/>
        <v>4</v>
      </c>
      <c r="AA1241" s="22">
        <f t="shared" si="102"/>
        <v>2021</v>
      </c>
      <c r="AB1241" s="22">
        <f t="shared" si="103"/>
        <v>2021</v>
      </c>
      <c r="AC1241" s="22">
        <f t="shared" si="104"/>
        <v>2021</v>
      </c>
      <c r="AD1241" s="25" t="e">
        <f>AND(ROUND(O1241,2)=O1241,ROUND(P1241,2)=P1241,OR(AND(O1241&lt;&gt;0,L1241="п"),AND(P1241&lt;&gt;0,L1241="ф")),ЕФОРМУЛА(X1241),ЕФОРМУЛА(Y1241),ЕФОРМУЛА(Z1241),ЕФОРМУЛА(AA1241),ЕФОРМУЛА(AB1241),ЕФОРМУЛА(AC1241),NOT(ЕФОРМУЛА(O1241)),NOT(ЕФОРМУЛА(P1241)),M1241&lt;&gt;0,N1241&lt;&gt;0,OR(YEAR(M1241=#REF!),YEAR(M1241=#REF!),YEAR(M1241=#REF!)),OR(YEAR(N1241=#REF!),YEAR(N1241=#REF!),YEAR(N1241=#REF!)),OR(AND(A1241="20. Выдача займов по договору № 1 (в кэш-пул ПАО «Газпром»)",H1241="КЭШ-ПУЛ"),AND(A1241&lt;&gt;"20. Выдача займов по договору № 1 (в кэш-пул ПАО «Газпром»)",H1241&lt;&gt;"КЭШ-ПУЛ")))</f>
        <v>#REF!</v>
      </c>
    </row>
    <row r="1242" spans="1:30" ht="15" customHeight="1" x14ac:dyDescent="0.2">
      <c r="A1242" s="8" t="s">
        <v>17</v>
      </c>
      <c r="B1242" s="8"/>
      <c r="C1242" s="2" t="s">
        <v>28</v>
      </c>
      <c r="D1242" s="6" t="s">
        <v>0</v>
      </c>
      <c r="E1242" s="7" t="s">
        <v>2</v>
      </c>
      <c r="F1242" s="8"/>
      <c r="G1242" s="8"/>
      <c r="H1242" s="8"/>
      <c r="I1242" s="8"/>
      <c r="J1242" s="8"/>
      <c r="K1242" s="8"/>
      <c r="L1242" s="8" t="s">
        <v>27</v>
      </c>
      <c r="M1242" s="9">
        <v>44287</v>
      </c>
      <c r="N1242" s="9">
        <v>44287</v>
      </c>
      <c r="O1242" s="19"/>
      <c r="P1242" s="20">
        <v>1803650.07</v>
      </c>
      <c r="Q1242" s="12"/>
      <c r="R1242" s="12"/>
      <c r="S1242" s="12"/>
      <c r="T1242" s="12"/>
      <c r="U1242" s="12"/>
      <c r="X1242" s="22" t="e">
        <f>IF(B1242="",VLOOKUP(A1242,#REF!,2,FALSE),B1242)</f>
        <v>#REF!</v>
      </c>
      <c r="Y1242" s="22">
        <f t="shared" si="100"/>
        <v>4</v>
      </c>
      <c r="Z1242" s="22">
        <f t="shared" si="101"/>
        <v>4</v>
      </c>
      <c r="AA1242" s="22">
        <f t="shared" si="102"/>
        <v>2021</v>
      </c>
      <c r="AB1242" s="22">
        <f t="shared" si="103"/>
        <v>2021</v>
      </c>
      <c r="AC1242" s="22">
        <f t="shared" si="104"/>
        <v>2021</v>
      </c>
      <c r="AD1242" s="25" t="e">
        <f>AND(ROUND(O1242,2)=O1242,ROUND(P1242,2)=P1242,OR(AND(O1242&lt;&gt;0,L1242="п"),AND(P1242&lt;&gt;0,L1242="ф")),ЕФОРМУЛА(X1242),ЕФОРМУЛА(Y1242),ЕФОРМУЛА(Z1242),ЕФОРМУЛА(AA1242),ЕФОРМУЛА(AB1242),ЕФОРМУЛА(AC1242),NOT(ЕФОРМУЛА(O1242)),NOT(ЕФОРМУЛА(P1242)),M1242&lt;&gt;0,N1242&lt;&gt;0,OR(YEAR(M1242=#REF!),YEAR(M1242=#REF!),YEAR(M1242=#REF!)),OR(YEAR(N1242=#REF!),YEAR(N1242=#REF!),YEAR(N1242=#REF!)),OR(AND(A1242="20. Выдача займов по договору № 1 (в кэш-пул ПАО «Газпром»)",H1242="КЭШ-ПУЛ"),AND(A1242&lt;&gt;"20. Выдача займов по договору № 1 (в кэш-пул ПАО «Газпром»)",H1242&lt;&gt;"КЭШ-ПУЛ")))</f>
        <v>#REF!</v>
      </c>
    </row>
    <row r="1243" spans="1:30" ht="15" customHeight="1" x14ac:dyDescent="0.2">
      <c r="A1243" s="8" t="s">
        <v>142</v>
      </c>
      <c r="B1243" s="8"/>
      <c r="C1243" s="2" t="s">
        <v>28</v>
      </c>
      <c r="D1243" s="6" t="s">
        <v>0</v>
      </c>
      <c r="E1243" s="7" t="s">
        <v>2</v>
      </c>
      <c r="F1243" s="8"/>
      <c r="G1243" s="8"/>
      <c r="H1243" s="8"/>
      <c r="I1243" s="8"/>
      <c r="J1243" s="8"/>
      <c r="K1243" s="8"/>
      <c r="L1243" s="8" t="s">
        <v>27</v>
      </c>
      <c r="M1243" s="9">
        <v>44287</v>
      </c>
      <c r="N1243" s="9">
        <v>44287</v>
      </c>
      <c r="O1243" s="19"/>
      <c r="P1243" s="20">
        <v>1311146</v>
      </c>
      <c r="X1243" s="22" t="e">
        <f>IF(B1243="",VLOOKUP(A1243,#REF!,2,FALSE),B1243)</f>
        <v>#REF!</v>
      </c>
      <c r="Y1243" s="22">
        <f t="shared" si="100"/>
        <v>4</v>
      </c>
      <c r="Z1243" s="22">
        <f t="shared" si="101"/>
        <v>4</v>
      </c>
      <c r="AA1243" s="22">
        <f t="shared" si="102"/>
        <v>2021</v>
      </c>
      <c r="AB1243" s="22">
        <f t="shared" si="103"/>
        <v>2021</v>
      </c>
      <c r="AC1243" s="22">
        <f t="shared" si="104"/>
        <v>2021</v>
      </c>
      <c r="AD1243" s="25" t="e">
        <f>AND(ROUND(O1243,2)=O1243,ROUND(P1243,2)=P1243,OR(AND(O1243&lt;&gt;0,L1243="п"),AND(P1243&lt;&gt;0,L1243="ф")),ЕФОРМУЛА(X1243),ЕФОРМУЛА(Y1243),ЕФОРМУЛА(Z1243),ЕФОРМУЛА(AA1243),ЕФОРМУЛА(AB1243),ЕФОРМУЛА(AC1243),NOT(ЕФОРМУЛА(O1243)),NOT(ЕФОРМУЛА(P1243)),M1243&lt;&gt;0,N1243&lt;&gt;0,OR(YEAR(M1243=#REF!),YEAR(M1243=#REF!),YEAR(M1243=#REF!)),OR(YEAR(N1243=#REF!),YEAR(N1243=#REF!),YEAR(N1243=#REF!)),OR(AND(A1243="20. Выдача займов по договору № 1 (в кэш-пул ПАО «Газпром»)",H1243="КЭШ-ПУЛ"),AND(A1243&lt;&gt;"20. Выдача займов по договору № 1 (в кэш-пул ПАО «Газпром»)",H1243&lt;&gt;"КЭШ-ПУЛ")))</f>
        <v>#REF!</v>
      </c>
    </row>
    <row r="1244" spans="1:30" ht="15" customHeight="1" x14ac:dyDescent="0.2">
      <c r="A1244" s="8" t="s">
        <v>42</v>
      </c>
      <c r="B1244" s="8"/>
      <c r="C1244" s="2" t="s">
        <v>28</v>
      </c>
      <c r="D1244" s="6" t="s">
        <v>0</v>
      </c>
      <c r="E1244" s="7" t="s">
        <v>2</v>
      </c>
      <c r="F1244" s="8"/>
      <c r="G1244" s="8"/>
      <c r="H1244" s="8"/>
      <c r="I1244" s="8"/>
      <c r="J1244" s="8"/>
      <c r="K1244" s="8"/>
      <c r="L1244" s="8" t="s">
        <v>27</v>
      </c>
      <c r="M1244" s="9">
        <v>44287</v>
      </c>
      <c r="N1244" s="9">
        <v>44287</v>
      </c>
      <c r="O1244" s="19"/>
      <c r="P1244" s="20">
        <v>8114596.6900000004</v>
      </c>
      <c r="X1244" s="22" t="e">
        <f>IF(B1244="",VLOOKUP(A1244,#REF!,2,FALSE),B1244)</f>
        <v>#REF!</v>
      </c>
      <c r="Y1244" s="22">
        <f t="shared" si="100"/>
        <v>4</v>
      </c>
      <c r="Z1244" s="22">
        <f t="shared" si="101"/>
        <v>4</v>
      </c>
      <c r="AA1244" s="22">
        <f t="shared" si="102"/>
        <v>2021</v>
      </c>
      <c r="AB1244" s="22">
        <f t="shared" si="103"/>
        <v>2021</v>
      </c>
      <c r="AC1244" s="22">
        <f t="shared" si="104"/>
        <v>2021</v>
      </c>
      <c r="AD1244" s="25" t="e">
        <f>AND(ROUND(O1244,2)=O1244,ROUND(P1244,2)=P1244,OR(AND(O1244&lt;&gt;0,L1244="п"),AND(P1244&lt;&gt;0,L1244="ф")),ЕФОРМУЛА(X1244),ЕФОРМУЛА(Y1244),ЕФОРМУЛА(Z1244),ЕФОРМУЛА(AA1244),ЕФОРМУЛА(AB1244),ЕФОРМУЛА(AC1244),NOT(ЕФОРМУЛА(O1244)),NOT(ЕФОРМУЛА(P1244)),M1244&lt;&gt;0,N1244&lt;&gt;0,OR(YEAR(M1244=#REF!),YEAR(M1244=#REF!),YEAR(M1244=#REF!)),OR(YEAR(N1244=#REF!),YEAR(N1244=#REF!),YEAR(N1244=#REF!)),OR(AND(A1244="20. Выдача займов по договору № 1 (в кэш-пул ПАО «Газпром»)",H1244="КЭШ-ПУЛ"),AND(A1244&lt;&gt;"20. Выдача займов по договору № 1 (в кэш-пул ПАО «Газпром»)",H1244&lt;&gt;"КЭШ-ПУЛ")))</f>
        <v>#REF!</v>
      </c>
    </row>
    <row r="1245" spans="1:30" ht="12.75" customHeight="1" x14ac:dyDescent="0.2">
      <c r="A1245" s="8" t="s">
        <v>41</v>
      </c>
      <c r="B1245" s="8"/>
      <c r="C1245" s="2" t="s">
        <v>28</v>
      </c>
      <c r="D1245" s="6" t="s">
        <v>0</v>
      </c>
      <c r="E1245" s="7" t="s">
        <v>2</v>
      </c>
      <c r="F1245" s="8"/>
      <c r="G1245" s="8"/>
      <c r="H1245" s="8"/>
      <c r="I1245" s="8"/>
      <c r="J1245" s="8"/>
      <c r="K1245" s="8"/>
      <c r="L1245" s="8" t="s">
        <v>27</v>
      </c>
      <c r="M1245" s="9">
        <v>44287</v>
      </c>
      <c r="N1245" s="9">
        <v>44287</v>
      </c>
      <c r="O1245" s="19"/>
      <c r="P1245" s="20">
        <v>39963263.07</v>
      </c>
      <c r="X1245" s="22" t="e">
        <f>IF(B1245="",VLOOKUP(A1245,#REF!,2,FALSE),B1245)</f>
        <v>#REF!</v>
      </c>
      <c r="Y1245" s="22">
        <f t="shared" si="100"/>
        <v>4</v>
      </c>
      <c r="Z1245" s="22">
        <f t="shared" si="101"/>
        <v>4</v>
      </c>
      <c r="AA1245" s="22">
        <f t="shared" si="102"/>
        <v>2021</v>
      </c>
      <c r="AB1245" s="22">
        <f t="shared" si="103"/>
        <v>2021</v>
      </c>
      <c r="AC1245" s="22">
        <f t="shared" si="104"/>
        <v>2021</v>
      </c>
      <c r="AD1245" s="25" t="e">
        <f>AND(ROUND(O1245,2)=O1245,ROUND(P1245,2)=P1245,OR(AND(O1245&lt;&gt;0,L1245="п"),AND(P1245&lt;&gt;0,L1245="ф")),ЕФОРМУЛА(X1245),ЕФОРМУЛА(Y1245),ЕФОРМУЛА(Z1245),ЕФОРМУЛА(AA1245),ЕФОРМУЛА(AB1245),ЕФОРМУЛА(AC1245),NOT(ЕФОРМУЛА(O1245)),NOT(ЕФОРМУЛА(P1245)),M1245&lt;&gt;0,N1245&lt;&gt;0,OR(YEAR(M1245=#REF!),YEAR(M1245=#REF!),YEAR(M1245=#REF!)),OR(YEAR(N1245=#REF!),YEAR(N1245=#REF!),YEAR(N1245=#REF!)),OR(AND(A1245="20. Выдача займов по договору № 1 (в кэш-пул ПАО «Газпром»)",H1245="КЭШ-ПУЛ"),AND(A1245&lt;&gt;"20. Выдача займов по договору № 1 (в кэш-пул ПАО «Газпром»)",H1245&lt;&gt;"КЭШ-ПУЛ")))</f>
        <v>#REF!</v>
      </c>
    </row>
    <row r="1246" spans="1:30" ht="15.75" customHeight="1" x14ac:dyDescent="0.2">
      <c r="A1246" s="8" t="s">
        <v>44</v>
      </c>
      <c r="B1246" s="8"/>
      <c r="C1246" s="2" t="s">
        <v>28</v>
      </c>
      <c r="D1246" s="6" t="s">
        <v>0</v>
      </c>
      <c r="E1246" s="7" t="s">
        <v>2</v>
      </c>
      <c r="F1246" s="8"/>
      <c r="G1246" s="8"/>
      <c r="H1246" s="8"/>
      <c r="I1246" s="8"/>
      <c r="J1246" s="8"/>
      <c r="K1246" s="8"/>
      <c r="L1246" s="8" t="s">
        <v>27</v>
      </c>
      <c r="M1246" s="9">
        <v>44287</v>
      </c>
      <c r="N1246" s="9">
        <v>44287</v>
      </c>
      <c r="O1246" s="19"/>
      <c r="P1246" s="20">
        <v>780268.49</v>
      </c>
      <c r="Q1246" s="12"/>
      <c r="R1246" s="12"/>
      <c r="S1246" s="12"/>
      <c r="T1246" s="12"/>
      <c r="U1246" s="12"/>
      <c r="X1246" s="22" t="e">
        <f>IF(B1246="",VLOOKUP(A1246,#REF!,2,FALSE),B1246)</f>
        <v>#REF!</v>
      </c>
      <c r="Y1246" s="22">
        <f t="shared" si="100"/>
        <v>4</v>
      </c>
      <c r="Z1246" s="22">
        <f t="shared" si="101"/>
        <v>4</v>
      </c>
      <c r="AA1246" s="22">
        <f t="shared" si="102"/>
        <v>2021</v>
      </c>
      <c r="AB1246" s="22">
        <f t="shared" si="103"/>
        <v>2021</v>
      </c>
      <c r="AC1246" s="22">
        <f t="shared" si="104"/>
        <v>2021</v>
      </c>
      <c r="AD1246" s="25" t="e">
        <f>AND(ROUND(O1246,2)=O1246,ROUND(P1246,2)=P1246,OR(AND(O1246&lt;&gt;0,L1246="п"),AND(P1246&lt;&gt;0,L1246="ф")),ЕФОРМУЛА(X1246),ЕФОРМУЛА(Y1246),ЕФОРМУЛА(Z1246),ЕФОРМУЛА(AA1246),ЕФОРМУЛА(AB1246),ЕФОРМУЛА(AC1246),NOT(ЕФОРМУЛА(O1246)),NOT(ЕФОРМУЛА(P1246)),M1246&lt;&gt;0,N1246&lt;&gt;0,OR(YEAR(M1246=#REF!),YEAR(M1246=#REF!),YEAR(M1246=#REF!)),OR(YEAR(N1246=#REF!),YEAR(N1246=#REF!),YEAR(N1246=#REF!)),OR(AND(A1246="20. Выдача займов по договору № 1 (в кэш-пул ПАО «Газпром»)",H1246="КЭШ-ПУЛ"),AND(A1246&lt;&gt;"20. Выдача займов по договору № 1 (в кэш-пул ПАО «Газпром»)",H1246&lt;&gt;"КЭШ-ПУЛ")))</f>
        <v>#REF!</v>
      </c>
    </row>
    <row r="1247" spans="1:30" ht="15" customHeight="1" x14ac:dyDescent="0.2">
      <c r="A1247" s="8" t="s">
        <v>8</v>
      </c>
      <c r="B1247" s="8"/>
      <c r="C1247" s="2" t="s">
        <v>28</v>
      </c>
      <c r="D1247" s="6" t="s">
        <v>0</v>
      </c>
      <c r="E1247" s="7" t="s">
        <v>2</v>
      </c>
      <c r="F1247" s="8"/>
      <c r="G1247" s="8"/>
      <c r="H1247" s="8"/>
      <c r="I1247" s="8"/>
      <c r="J1247" s="8"/>
      <c r="K1247" s="8"/>
      <c r="L1247" s="8" t="s">
        <v>27</v>
      </c>
      <c r="M1247" s="9">
        <v>44287</v>
      </c>
      <c r="N1247" s="9">
        <v>44287</v>
      </c>
      <c r="O1247" s="19"/>
      <c r="P1247" s="20">
        <v>1378348.69</v>
      </c>
      <c r="Q1247" s="12"/>
      <c r="R1247" s="12"/>
      <c r="S1247" s="12"/>
      <c r="T1247" s="12"/>
      <c r="U1247" s="12"/>
      <c r="X1247" s="22" t="e">
        <f>IF(B1247="",VLOOKUP(A1247,#REF!,2,FALSE),B1247)</f>
        <v>#REF!</v>
      </c>
      <c r="Y1247" s="22">
        <f t="shared" si="100"/>
        <v>4</v>
      </c>
      <c r="Z1247" s="22">
        <f t="shared" si="101"/>
        <v>4</v>
      </c>
      <c r="AA1247" s="22">
        <f t="shared" si="102"/>
        <v>2021</v>
      </c>
      <c r="AB1247" s="22">
        <f t="shared" si="103"/>
        <v>2021</v>
      </c>
      <c r="AC1247" s="22">
        <f t="shared" si="104"/>
        <v>2021</v>
      </c>
      <c r="AD1247" s="25" t="e">
        <f>AND(ROUND(O1247,2)=O1247,ROUND(P1247,2)=P1247,OR(AND(O1247&lt;&gt;0,L1247="п"),AND(P1247&lt;&gt;0,L1247="ф")),ЕФОРМУЛА(X1247),ЕФОРМУЛА(Y1247),ЕФОРМУЛА(Z1247),ЕФОРМУЛА(AA1247),ЕФОРМУЛА(AB1247),ЕФОРМУЛА(AC1247),NOT(ЕФОРМУЛА(O1247)),NOT(ЕФОРМУЛА(P1247)),M1247&lt;&gt;0,N1247&lt;&gt;0,OR(YEAR(M1247=#REF!),YEAR(M1247=#REF!),YEAR(M1247=#REF!)),OR(YEAR(N1247=#REF!),YEAR(N1247=#REF!),YEAR(N1247=#REF!)),OR(AND(A1247="20. Выдача займов по договору № 1 (в кэш-пул ПАО «Газпром»)",H1247="КЭШ-ПУЛ"),AND(A1247&lt;&gt;"20. Выдача займов по договору № 1 (в кэш-пул ПАО «Газпром»)",H1247&lt;&gt;"КЭШ-ПУЛ")))</f>
        <v>#REF!</v>
      </c>
    </row>
    <row r="1248" spans="1:30" ht="15" customHeight="1" x14ac:dyDescent="0.2">
      <c r="A1248" s="8" t="s">
        <v>96</v>
      </c>
      <c r="B1248" s="8"/>
      <c r="C1248" s="2" t="s">
        <v>28</v>
      </c>
      <c r="D1248" s="6" t="s">
        <v>0</v>
      </c>
      <c r="E1248" s="7" t="s">
        <v>2</v>
      </c>
      <c r="F1248" s="8"/>
      <c r="G1248" s="8"/>
      <c r="H1248" s="8"/>
      <c r="I1248" s="8"/>
      <c r="J1248" s="8"/>
      <c r="K1248" s="8"/>
      <c r="L1248" s="8" t="s">
        <v>27</v>
      </c>
      <c r="M1248" s="9">
        <v>44287</v>
      </c>
      <c r="N1248" s="9">
        <v>44287</v>
      </c>
      <c r="O1248" s="19"/>
      <c r="P1248" s="20">
        <v>94930739.420000002</v>
      </c>
      <c r="Q1248" s="12"/>
      <c r="R1248" s="12"/>
      <c r="S1248" s="12"/>
      <c r="T1248" s="12"/>
      <c r="U1248" s="12"/>
      <c r="X1248" s="22" t="e">
        <f>IF(B1248="",VLOOKUP(A1248,#REF!,2,FALSE),B1248)</f>
        <v>#REF!</v>
      </c>
      <c r="Y1248" s="22">
        <f t="shared" si="100"/>
        <v>4</v>
      </c>
      <c r="Z1248" s="22">
        <f t="shared" si="101"/>
        <v>4</v>
      </c>
      <c r="AA1248" s="22">
        <f t="shared" si="102"/>
        <v>2021</v>
      </c>
      <c r="AB1248" s="22">
        <f t="shared" si="103"/>
        <v>2021</v>
      </c>
      <c r="AC1248" s="22">
        <f t="shared" si="104"/>
        <v>2021</v>
      </c>
      <c r="AD1248" s="25" t="e">
        <f>AND(ROUND(O1248,2)=O1248,ROUND(P1248,2)=P1248,OR(AND(O1248&lt;&gt;0,L1248="п"),AND(P1248&lt;&gt;0,L1248="ф")),ЕФОРМУЛА(X1248),ЕФОРМУЛА(Y1248),ЕФОРМУЛА(Z1248),ЕФОРМУЛА(AA1248),ЕФОРМУЛА(AB1248),ЕФОРМУЛА(AC1248),NOT(ЕФОРМУЛА(O1248)),NOT(ЕФОРМУЛА(P1248)),M1248&lt;&gt;0,N1248&lt;&gt;0,OR(YEAR(M1248=#REF!),YEAR(M1248=#REF!),YEAR(M1248=#REF!)),OR(YEAR(N1248=#REF!),YEAR(N1248=#REF!),YEAR(N1248=#REF!)),OR(AND(A1248="20. Выдача займов по договору № 1 (в кэш-пул ПАО «Газпром»)",H1248="КЭШ-ПУЛ"),AND(A1248&lt;&gt;"20. Выдача займов по договору № 1 (в кэш-пул ПАО «Газпром»)",H1248&lt;&gt;"КЭШ-ПУЛ")))</f>
        <v>#REF!</v>
      </c>
    </row>
    <row r="1249" spans="1:30" ht="17.25" customHeight="1" x14ac:dyDescent="0.2">
      <c r="A1249" s="8" t="s">
        <v>47</v>
      </c>
      <c r="B1249" s="8"/>
      <c r="C1249" s="2" t="s">
        <v>28</v>
      </c>
      <c r="D1249" s="6" t="s">
        <v>0</v>
      </c>
      <c r="E1249" s="7" t="s">
        <v>2</v>
      </c>
      <c r="F1249" s="8"/>
      <c r="G1249" s="8"/>
      <c r="H1249" s="8"/>
      <c r="I1249" s="8"/>
      <c r="J1249" s="8"/>
      <c r="K1249" s="8"/>
      <c r="L1249" s="8" t="s">
        <v>27</v>
      </c>
      <c r="M1249" s="9">
        <v>44287</v>
      </c>
      <c r="N1249" s="9">
        <v>44287</v>
      </c>
      <c r="O1249" s="19"/>
      <c r="P1249" s="20">
        <v>13998559.300000001</v>
      </c>
      <c r="Q1249" s="12"/>
      <c r="R1249" s="12"/>
      <c r="S1249" s="12"/>
      <c r="T1249" s="12"/>
      <c r="U1249" s="12"/>
      <c r="X1249" s="22" t="e">
        <f>IF(B1249="",VLOOKUP(A1249,#REF!,2,FALSE),B1249)</f>
        <v>#REF!</v>
      </c>
      <c r="Y1249" s="22">
        <f t="shared" si="100"/>
        <v>4</v>
      </c>
      <c r="Z1249" s="22">
        <f t="shared" si="101"/>
        <v>4</v>
      </c>
      <c r="AA1249" s="22">
        <f t="shared" si="102"/>
        <v>2021</v>
      </c>
      <c r="AB1249" s="22">
        <f t="shared" si="103"/>
        <v>2021</v>
      </c>
      <c r="AC1249" s="22">
        <f t="shared" si="104"/>
        <v>2021</v>
      </c>
      <c r="AD1249" s="25" t="e">
        <f>AND(ROUND(O1249,2)=O1249,ROUND(P1249,2)=P1249,OR(AND(O1249&lt;&gt;0,L1249="п"),AND(P1249&lt;&gt;0,L1249="ф")),ЕФОРМУЛА(X1249),ЕФОРМУЛА(Y1249),ЕФОРМУЛА(Z1249),ЕФОРМУЛА(AA1249),ЕФОРМУЛА(AB1249),ЕФОРМУЛА(AC1249),NOT(ЕФОРМУЛА(O1249)),NOT(ЕФОРМУЛА(P1249)),M1249&lt;&gt;0,N1249&lt;&gt;0,OR(YEAR(M1249=#REF!),YEAR(M1249=#REF!),YEAR(M1249=#REF!)),OR(YEAR(N1249=#REF!),YEAR(N1249=#REF!),YEAR(N1249=#REF!)),OR(AND(A1249="20. Выдача займов по договору № 1 (в кэш-пул ПАО «Газпром»)",H1249="КЭШ-ПУЛ"),AND(A1249&lt;&gt;"20. Выдача займов по договору № 1 (в кэш-пул ПАО «Газпром»)",H1249&lt;&gt;"КЭШ-ПУЛ")))</f>
        <v>#REF!</v>
      </c>
    </row>
    <row r="1250" spans="1:30" ht="15" customHeight="1" x14ac:dyDescent="0.2">
      <c r="A1250" s="8" t="s">
        <v>48</v>
      </c>
      <c r="B1250" s="8"/>
      <c r="C1250" s="2" t="s">
        <v>28</v>
      </c>
      <c r="D1250" s="6" t="s">
        <v>0</v>
      </c>
      <c r="E1250" s="7" t="s">
        <v>2</v>
      </c>
      <c r="F1250" s="8"/>
      <c r="G1250" s="8"/>
      <c r="H1250" s="8"/>
      <c r="I1250" s="8"/>
      <c r="J1250" s="8"/>
      <c r="K1250" s="8"/>
      <c r="L1250" s="8" t="s">
        <v>27</v>
      </c>
      <c r="M1250" s="9">
        <v>44287</v>
      </c>
      <c r="N1250" s="9">
        <v>44287</v>
      </c>
      <c r="O1250" s="19"/>
      <c r="P1250" s="20">
        <v>6105782.5199999996</v>
      </c>
      <c r="Q1250" s="12"/>
      <c r="R1250" s="12"/>
      <c r="S1250" s="12"/>
      <c r="T1250" s="12"/>
      <c r="U1250" s="12"/>
      <c r="X1250" s="22" t="e">
        <f>IF(B1250="",VLOOKUP(A1250,#REF!,2,FALSE),B1250)</f>
        <v>#REF!</v>
      </c>
      <c r="Y1250" s="22">
        <f t="shared" si="100"/>
        <v>4</v>
      </c>
      <c r="Z1250" s="22">
        <f t="shared" si="101"/>
        <v>4</v>
      </c>
      <c r="AA1250" s="22">
        <f t="shared" si="102"/>
        <v>2021</v>
      </c>
      <c r="AB1250" s="22">
        <f t="shared" si="103"/>
        <v>2021</v>
      </c>
      <c r="AC1250" s="22">
        <f t="shared" si="104"/>
        <v>2021</v>
      </c>
      <c r="AD1250" s="25" t="e">
        <f>AND(ROUND(O1250,2)=O1250,ROUND(P1250,2)=P1250,OR(AND(O1250&lt;&gt;0,L1250="п"),AND(P1250&lt;&gt;0,L1250="ф")),ЕФОРМУЛА(X1250),ЕФОРМУЛА(Y1250),ЕФОРМУЛА(Z1250),ЕФОРМУЛА(AA1250),ЕФОРМУЛА(AB1250),ЕФОРМУЛА(AC1250),NOT(ЕФОРМУЛА(O1250)),NOT(ЕФОРМУЛА(P1250)),M1250&lt;&gt;0,N1250&lt;&gt;0,OR(YEAR(M1250=#REF!),YEAR(M1250=#REF!),YEAR(M1250=#REF!)),OR(YEAR(N1250=#REF!),YEAR(N1250=#REF!),YEAR(N1250=#REF!)),OR(AND(A1250="20. Выдача займов по договору № 1 (в кэш-пул ПАО «Газпром»)",H1250="КЭШ-ПУЛ"),AND(A1250&lt;&gt;"20. Выдача займов по договору № 1 (в кэш-пул ПАО «Газпром»)",H1250&lt;&gt;"КЭШ-ПУЛ")))</f>
        <v>#REF!</v>
      </c>
    </row>
    <row r="1251" spans="1:30" ht="15" customHeight="1" x14ac:dyDescent="0.2">
      <c r="A1251" s="8" t="s">
        <v>49</v>
      </c>
      <c r="B1251" s="8"/>
      <c r="C1251" s="2" t="s">
        <v>28</v>
      </c>
      <c r="D1251" s="6" t="s">
        <v>0</v>
      </c>
      <c r="E1251" s="7" t="s">
        <v>2</v>
      </c>
      <c r="F1251" s="8"/>
      <c r="G1251" s="8"/>
      <c r="H1251" s="8"/>
      <c r="I1251" s="8"/>
      <c r="J1251" s="8"/>
      <c r="K1251" s="8"/>
      <c r="L1251" s="8" t="s">
        <v>27</v>
      </c>
      <c r="M1251" s="9">
        <v>44287</v>
      </c>
      <c r="N1251" s="9">
        <v>44287</v>
      </c>
      <c r="O1251" s="19"/>
      <c r="P1251" s="20">
        <v>6030</v>
      </c>
      <c r="Q1251" s="12"/>
      <c r="R1251" s="12"/>
      <c r="S1251" s="12"/>
      <c r="T1251" s="12"/>
      <c r="U1251" s="12"/>
      <c r="X1251" s="22" t="e">
        <f>IF(B1251="",VLOOKUP(A1251,#REF!,2,FALSE),B1251)</f>
        <v>#REF!</v>
      </c>
      <c r="Y1251" s="22">
        <f t="shared" si="100"/>
        <v>4</v>
      </c>
      <c r="Z1251" s="22">
        <f t="shared" si="101"/>
        <v>4</v>
      </c>
      <c r="AA1251" s="22">
        <f t="shared" si="102"/>
        <v>2021</v>
      </c>
      <c r="AB1251" s="22">
        <f t="shared" si="103"/>
        <v>2021</v>
      </c>
      <c r="AC1251" s="22">
        <f t="shared" si="104"/>
        <v>2021</v>
      </c>
      <c r="AD1251" s="25" t="e">
        <f>AND(ROUND(O1251,2)=O1251,ROUND(P1251,2)=P1251,OR(AND(O1251&lt;&gt;0,L1251="п"),AND(P1251&lt;&gt;0,L1251="ф")),ЕФОРМУЛА(X1251),ЕФОРМУЛА(Y1251),ЕФОРМУЛА(Z1251),ЕФОРМУЛА(AA1251),ЕФОРМУЛА(AB1251),ЕФОРМУЛА(AC1251),NOT(ЕФОРМУЛА(O1251)),NOT(ЕФОРМУЛА(P1251)),M1251&lt;&gt;0,N1251&lt;&gt;0,OR(YEAR(M1251=#REF!),YEAR(M1251=#REF!),YEAR(M1251=#REF!)),OR(YEAR(N1251=#REF!),YEAR(N1251=#REF!),YEAR(N1251=#REF!)),OR(AND(A1251="20. Выдача займов по договору № 1 (в кэш-пул ПАО «Газпром»)",H1251="КЭШ-ПУЛ"),AND(A1251&lt;&gt;"20. Выдача займов по договору № 1 (в кэш-пул ПАО «Газпром»)",H1251&lt;&gt;"КЭШ-ПУЛ")))</f>
        <v>#REF!</v>
      </c>
    </row>
    <row r="1252" spans="1:30" ht="25.5" customHeight="1" x14ac:dyDescent="0.2">
      <c r="A1252" s="8" t="s">
        <v>51</v>
      </c>
      <c r="B1252" s="8"/>
      <c r="C1252" s="2" t="s">
        <v>28</v>
      </c>
      <c r="D1252" s="6" t="s">
        <v>0</v>
      </c>
      <c r="E1252" s="7" t="s">
        <v>2</v>
      </c>
      <c r="F1252" s="8"/>
      <c r="G1252" s="8"/>
      <c r="H1252" s="8"/>
      <c r="I1252" s="8"/>
      <c r="J1252" s="8"/>
      <c r="K1252" s="8"/>
      <c r="L1252" s="8" t="s">
        <v>27</v>
      </c>
      <c r="M1252" s="9">
        <v>44287</v>
      </c>
      <c r="N1252" s="9">
        <v>44287</v>
      </c>
      <c r="O1252" s="19"/>
      <c r="P1252" s="20">
        <v>667700</v>
      </c>
      <c r="Q1252" s="12"/>
      <c r="R1252" s="12"/>
      <c r="S1252" s="12"/>
      <c r="T1252" s="12"/>
      <c r="U1252" s="12"/>
      <c r="X1252" s="22" t="e">
        <f>IF(B1252="",VLOOKUP(A1252,#REF!,2,FALSE),B1252)</f>
        <v>#REF!</v>
      </c>
      <c r="Y1252" s="22">
        <f t="shared" si="100"/>
        <v>4</v>
      </c>
      <c r="Z1252" s="22">
        <f t="shared" si="101"/>
        <v>4</v>
      </c>
      <c r="AA1252" s="22">
        <f t="shared" si="102"/>
        <v>2021</v>
      </c>
      <c r="AB1252" s="22">
        <f t="shared" si="103"/>
        <v>2021</v>
      </c>
      <c r="AC1252" s="22">
        <f t="shared" si="104"/>
        <v>2021</v>
      </c>
      <c r="AD1252" s="25" t="e">
        <f>AND(ROUND(O1252,2)=O1252,ROUND(P1252,2)=P1252,OR(AND(O1252&lt;&gt;0,L1252="п"),AND(P1252&lt;&gt;0,L1252="ф")),ЕФОРМУЛА(X1252),ЕФОРМУЛА(Y1252),ЕФОРМУЛА(Z1252),ЕФОРМУЛА(AA1252),ЕФОРМУЛА(AB1252),ЕФОРМУЛА(AC1252),NOT(ЕФОРМУЛА(O1252)),NOT(ЕФОРМУЛА(P1252)),M1252&lt;&gt;0,N1252&lt;&gt;0,OR(YEAR(M1252=#REF!),YEAR(M1252=#REF!),YEAR(M1252=#REF!)),OR(YEAR(N1252=#REF!),YEAR(N1252=#REF!),YEAR(N1252=#REF!)),OR(AND(A1252="20. Выдача займов по договору № 1 (в кэш-пул ПАО «Газпром»)",H1252="КЭШ-ПУЛ"),AND(A1252&lt;&gt;"20. Выдача займов по договору № 1 (в кэш-пул ПАО «Газпром»)",H1252&lt;&gt;"КЭШ-ПУЛ")))</f>
        <v>#REF!</v>
      </c>
    </row>
    <row r="1253" spans="1:30" ht="15" customHeight="1" x14ac:dyDescent="0.2">
      <c r="A1253" s="8" t="s">
        <v>52</v>
      </c>
      <c r="B1253" s="8"/>
      <c r="C1253" s="2" t="s">
        <v>28</v>
      </c>
      <c r="D1253" s="6" t="s">
        <v>0</v>
      </c>
      <c r="E1253" s="7" t="s">
        <v>2</v>
      </c>
      <c r="F1253" s="8"/>
      <c r="G1253" s="8"/>
      <c r="H1253" s="8"/>
      <c r="I1253" s="8"/>
      <c r="J1253" s="8"/>
      <c r="K1253" s="8"/>
      <c r="L1253" s="8" t="s">
        <v>27</v>
      </c>
      <c r="M1253" s="9">
        <v>44287</v>
      </c>
      <c r="N1253" s="9">
        <v>44287</v>
      </c>
      <c r="O1253" s="19"/>
      <c r="P1253" s="20">
        <v>29575630.829999998</v>
      </c>
      <c r="Q1253" s="12"/>
      <c r="R1253" s="12"/>
      <c r="S1253" s="12"/>
      <c r="T1253" s="12"/>
      <c r="U1253" s="12"/>
      <c r="X1253" s="22" t="e">
        <f>IF(B1253="",VLOOKUP(A1253,#REF!,2,FALSE),B1253)</f>
        <v>#REF!</v>
      </c>
      <c r="Y1253" s="22">
        <f t="shared" si="100"/>
        <v>4</v>
      </c>
      <c r="Z1253" s="22">
        <f t="shared" si="101"/>
        <v>4</v>
      </c>
      <c r="AA1253" s="22">
        <f t="shared" si="102"/>
        <v>2021</v>
      </c>
      <c r="AB1253" s="22">
        <f t="shared" si="103"/>
        <v>2021</v>
      </c>
      <c r="AC1253" s="22">
        <f t="shared" si="104"/>
        <v>2021</v>
      </c>
      <c r="AD1253" s="25" t="e">
        <f>AND(ROUND(O1253,2)=O1253,ROUND(P1253,2)=P1253,OR(AND(O1253&lt;&gt;0,L1253="п"),AND(P1253&lt;&gt;0,L1253="ф")),ЕФОРМУЛА(X1253),ЕФОРМУЛА(Y1253),ЕФОРМУЛА(Z1253),ЕФОРМУЛА(AA1253),ЕФОРМУЛА(AB1253),ЕФОРМУЛА(AC1253),NOT(ЕФОРМУЛА(O1253)),NOT(ЕФОРМУЛА(P1253)),M1253&lt;&gt;0,N1253&lt;&gt;0,OR(YEAR(M1253=#REF!),YEAR(M1253=#REF!),YEAR(M1253=#REF!)),OR(YEAR(N1253=#REF!),YEAR(N1253=#REF!),YEAR(N1253=#REF!)),OR(AND(A1253="20. Выдача займов по договору № 1 (в кэш-пул ПАО «Газпром»)",H1253="КЭШ-ПУЛ"),AND(A1253&lt;&gt;"20. Выдача займов по договору № 1 (в кэш-пул ПАО «Газпром»)",H1253&lt;&gt;"КЭШ-ПУЛ")))</f>
        <v>#REF!</v>
      </c>
    </row>
    <row r="1254" spans="1:30" ht="15" customHeight="1" x14ac:dyDescent="0.2">
      <c r="A1254" s="8" t="s">
        <v>55</v>
      </c>
      <c r="B1254" s="8"/>
      <c r="C1254" s="2" t="s">
        <v>28</v>
      </c>
      <c r="D1254" s="6" t="s">
        <v>0</v>
      </c>
      <c r="E1254" s="7" t="s">
        <v>2</v>
      </c>
      <c r="F1254" s="8"/>
      <c r="G1254" s="8"/>
      <c r="H1254" s="8"/>
      <c r="I1254" s="8"/>
      <c r="J1254" s="8"/>
      <c r="K1254" s="8"/>
      <c r="L1254" s="8" t="s">
        <v>27</v>
      </c>
      <c r="M1254" s="9">
        <v>44287</v>
      </c>
      <c r="N1254" s="9">
        <v>44287</v>
      </c>
      <c r="O1254" s="19"/>
      <c r="P1254" s="20">
        <v>1296096.17</v>
      </c>
      <c r="Q1254" s="12"/>
      <c r="R1254" s="12"/>
      <c r="S1254" s="12"/>
      <c r="T1254" s="12"/>
      <c r="U1254" s="12"/>
      <c r="X1254" s="22" t="e">
        <f>IF(B1254="",VLOOKUP(A1254,#REF!,2,FALSE),B1254)</f>
        <v>#REF!</v>
      </c>
      <c r="Y1254" s="22">
        <f t="shared" si="100"/>
        <v>4</v>
      </c>
      <c r="Z1254" s="22">
        <f t="shared" si="101"/>
        <v>4</v>
      </c>
      <c r="AA1254" s="22">
        <f t="shared" si="102"/>
        <v>2021</v>
      </c>
      <c r="AB1254" s="22">
        <f t="shared" si="103"/>
        <v>2021</v>
      </c>
      <c r="AC1254" s="22">
        <f t="shared" si="104"/>
        <v>2021</v>
      </c>
      <c r="AD1254" s="25" t="e">
        <f>AND(ROUND(O1254,2)=O1254,ROUND(P1254,2)=P1254,OR(AND(O1254&lt;&gt;0,L1254="п"),AND(P1254&lt;&gt;0,L1254="ф")),ЕФОРМУЛА(X1254),ЕФОРМУЛА(Y1254),ЕФОРМУЛА(Z1254),ЕФОРМУЛА(AA1254),ЕФОРМУЛА(AB1254),ЕФОРМУЛА(AC1254),NOT(ЕФОРМУЛА(O1254)),NOT(ЕФОРМУЛА(P1254)),M1254&lt;&gt;0,N1254&lt;&gt;0,OR(YEAR(M1254=#REF!),YEAR(M1254=#REF!),YEAR(M1254=#REF!)),OR(YEAR(N1254=#REF!),YEAR(N1254=#REF!),YEAR(N1254=#REF!)),OR(AND(A1254="20. Выдача займов по договору № 1 (в кэш-пул ПАО «Газпром»)",H1254="КЭШ-ПУЛ"),AND(A1254&lt;&gt;"20. Выдача займов по договору № 1 (в кэш-пул ПАО «Газпром»)",H1254&lt;&gt;"КЭШ-ПУЛ")))</f>
        <v>#REF!</v>
      </c>
    </row>
    <row r="1255" spans="1:30" ht="15" customHeight="1" x14ac:dyDescent="0.2">
      <c r="A1255" s="8" t="s">
        <v>44</v>
      </c>
      <c r="B1255" s="8"/>
      <c r="C1255" s="2" t="s">
        <v>19</v>
      </c>
      <c r="D1255" s="6" t="s">
        <v>0</v>
      </c>
      <c r="E1255" s="7" t="s">
        <v>2</v>
      </c>
      <c r="F1255" s="8"/>
      <c r="G1255" s="8"/>
      <c r="H1255" s="8"/>
      <c r="I1255" s="8"/>
      <c r="J1255" s="8">
        <v>4</v>
      </c>
      <c r="K1255" s="8" t="s">
        <v>69</v>
      </c>
      <c r="L1255" s="8" t="s">
        <v>27</v>
      </c>
      <c r="M1255" s="9">
        <v>44298</v>
      </c>
      <c r="N1255" s="9">
        <v>44313</v>
      </c>
      <c r="O1255" s="20"/>
      <c r="P1255" s="20">
        <v>131040.67</v>
      </c>
      <c r="Q1255" s="12"/>
      <c r="R1255" s="12"/>
      <c r="S1255" s="12"/>
      <c r="T1255" s="12"/>
      <c r="U1255" s="12"/>
      <c r="X1255" s="22" t="e">
        <f>IF(B1255="",VLOOKUP(A1255,#REF!,2,FALSE),B1255)</f>
        <v>#REF!</v>
      </c>
      <c r="Y1255" s="22">
        <f t="shared" si="100"/>
        <v>4</v>
      </c>
      <c r="Z1255" s="22">
        <f t="shared" si="101"/>
        <v>4</v>
      </c>
      <c r="AA1255" s="22">
        <f t="shared" si="102"/>
        <v>2021</v>
      </c>
      <c r="AB1255" s="22">
        <f t="shared" si="103"/>
        <v>2021</v>
      </c>
      <c r="AC1255" s="22">
        <f t="shared" si="104"/>
        <v>2021</v>
      </c>
      <c r="AD1255" s="25" t="e">
        <f>AND(ROUND(O1255,2)=O1255,ROUND(P1255,2)=P1255,OR(AND(O1255&lt;&gt;0,L1255="п"),AND(P1255&lt;&gt;0,L1255="ф")),ЕФОРМУЛА(X1255),ЕФОРМУЛА(Y1255),ЕФОРМУЛА(Z1255),ЕФОРМУЛА(AA1255),ЕФОРМУЛА(AB1255),ЕФОРМУЛА(AC1255),NOT(ЕФОРМУЛА(O1255)),NOT(ЕФОРМУЛА(P1255)),M1255&lt;&gt;0,N1255&lt;&gt;0,OR(YEAR(M1255=#REF!),YEAR(M1255=#REF!),YEAR(M1255=#REF!)),OR(YEAR(N1255=#REF!),YEAR(N1255=#REF!),YEAR(N1255=#REF!)),OR(AND(A1255="20. Выдача займов по договору № 1 (в кэш-пул ПАО «Газпром»)",H1255="КЭШ-ПУЛ"),AND(A1255&lt;&gt;"20. Выдача займов по договору № 1 (в кэш-пул ПАО «Газпром»)",H1255&lt;&gt;"КЭШ-ПУЛ")))</f>
        <v>#REF!</v>
      </c>
    </row>
    <row r="1256" spans="1:30" ht="12.6" customHeight="1" x14ac:dyDescent="0.2">
      <c r="A1256" s="8" t="s">
        <v>51</v>
      </c>
      <c r="B1256" s="8"/>
      <c r="C1256" s="2" t="s">
        <v>19</v>
      </c>
      <c r="D1256" s="6" t="s">
        <v>0</v>
      </c>
      <c r="E1256" s="7" t="s">
        <v>2</v>
      </c>
      <c r="F1256" s="8"/>
      <c r="G1256" s="8"/>
      <c r="H1256" s="8"/>
      <c r="I1256" s="8"/>
      <c r="J1256" s="8">
        <v>3</v>
      </c>
      <c r="K1256" s="8" t="s">
        <v>69</v>
      </c>
      <c r="L1256" s="8" t="s">
        <v>27</v>
      </c>
      <c r="M1256" s="9">
        <v>44301</v>
      </c>
      <c r="N1256" s="9">
        <v>44312</v>
      </c>
      <c r="O1256" s="20"/>
      <c r="P1256" s="20">
        <v>667700</v>
      </c>
      <c r="Q1256" s="12"/>
      <c r="R1256" s="12"/>
      <c r="S1256" s="12"/>
      <c r="T1256" s="12"/>
      <c r="U1256" s="12"/>
      <c r="X1256" s="22" t="e">
        <f>IF(B1256="",VLOOKUP(A1256,#REF!,2,FALSE),B1256)</f>
        <v>#REF!</v>
      </c>
      <c r="Y1256" s="22">
        <f t="shared" si="100"/>
        <v>4</v>
      </c>
      <c r="Z1256" s="22">
        <f t="shared" si="101"/>
        <v>4</v>
      </c>
      <c r="AA1256" s="22">
        <f t="shared" si="102"/>
        <v>2021</v>
      </c>
      <c r="AB1256" s="22">
        <f t="shared" si="103"/>
        <v>2021</v>
      </c>
      <c r="AC1256" s="22">
        <f t="shared" si="104"/>
        <v>2021</v>
      </c>
      <c r="AD1256" s="25" t="e">
        <f>AND(ROUND(O1256,2)=O1256,ROUND(P1256,2)=P1256,OR(AND(O1256&lt;&gt;0,L1256="п"),AND(P1256&lt;&gt;0,L1256="ф")),ЕФОРМУЛА(X1256),ЕФОРМУЛА(Y1256),ЕФОРМУЛА(Z1256),ЕФОРМУЛА(AA1256),ЕФОРМУЛА(AB1256),ЕФОРМУЛА(AC1256),NOT(ЕФОРМУЛА(O1256)),NOT(ЕФОРМУЛА(P1256)),M1256&lt;&gt;0,N1256&lt;&gt;0,OR(YEAR(M1256=#REF!),YEAR(M1256=#REF!),YEAR(M1256=#REF!)),OR(YEAR(N1256=#REF!),YEAR(N1256=#REF!),YEAR(N1256=#REF!)),OR(AND(A1256="20. Выдача займов по договору № 1 (в кэш-пул ПАО «Газпром»)",H1256="КЭШ-ПУЛ"),AND(A1256&lt;&gt;"20. Выдача займов по договору № 1 (в кэш-пул ПАО «Газпром»)",H1256&lt;&gt;"КЭШ-ПУЛ")))</f>
        <v>#REF!</v>
      </c>
    </row>
    <row r="1257" spans="1:30" ht="12.6" customHeight="1" x14ac:dyDescent="0.2">
      <c r="A1257" s="8" t="s">
        <v>52</v>
      </c>
      <c r="B1257" s="8"/>
      <c r="C1257" s="2" t="s">
        <v>19</v>
      </c>
      <c r="D1257" s="6" t="s">
        <v>0</v>
      </c>
      <c r="E1257" s="7" t="s">
        <v>2</v>
      </c>
      <c r="F1257" s="8"/>
      <c r="G1257" s="8"/>
      <c r="H1257" s="8"/>
      <c r="I1257" s="8"/>
      <c r="J1257" s="8">
        <v>3</v>
      </c>
      <c r="K1257" s="8" t="s">
        <v>69</v>
      </c>
      <c r="L1257" s="8" t="s">
        <v>27</v>
      </c>
      <c r="M1257" s="9">
        <v>44301</v>
      </c>
      <c r="N1257" s="9">
        <v>44312</v>
      </c>
      <c r="O1257" s="20"/>
      <c r="P1257" s="20">
        <v>19382404.75</v>
      </c>
      <c r="Q1257" s="12"/>
      <c r="R1257" s="12"/>
      <c r="S1257" s="12"/>
      <c r="T1257" s="12"/>
      <c r="U1257" s="12"/>
      <c r="X1257" s="22" t="e">
        <f>IF(B1257="",VLOOKUP(A1257,#REF!,2,FALSE),B1257)</f>
        <v>#REF!</v>
      </c>
      <c r="Y1257" s="22">
        <f t="shared" si="100"/>
        <v>4</v>
      </c>
      <c r="Z1257" s="22">
        <f t="shared" si="101"/>
        <v>4</v>
      </c>
      <c r="AA1257" s="22">
        <f t="shared" si="102"/>
        <v>2021</v>
      </c>
      <c r="AB1257" s="22">
        <f t="shared" si="103"/>
        <v>2021</v>
      </c>
      <c r="AC1257" s="22">
        <f t="shared" si="104"/>
        <v>2021</v>
      </c>
      <c r="AD1257" s="25" t="e">
        <f>AND(ROUND(O1257,2)=O1257,ROUND(P1257,2)=P1257,OR(AND(O1257&lt;&gt;0,L1257="п"),AND(P1257&lt;&gt;0,L1257="ф")),ЕФОРМУЛА(X1257),ЕФОРМУЛА(Y1257),ЕФОРМУЛА(Z1257),ЕФОРМУЛА(AA1257),ЕФОРМУЛА(AB1257),ЕФОРМУЛА(AC1257),NOT(ЕФОРМУЛА(O1257)),NOT(ЕФОРМУЛА(P1257)),M1257&lt;&gt;0,N1257&lt;&gt;0,OR(YEAR(M1257=#REF!),YEAR(M1257=#REF!),YEAR(M1257=#REF!)),OR(YEAR(N1257=#REF!),YEAR(N1257=#REF!),YEAR(N1257=#REF!)),OR(AND(A1257="20. Выдача займов по договору № 1 (в кэш-пул ПАО «Газпром»)",H1257="КЭШ-ПУЛ"),AND(A1257&lt;&gt;"20. Выдача займов по договору № 1 (в кэш-пул ПАО «Газпром»)",H1257&lt;&gt;"КЭШ-ПУЛ")))</f>
        <v>#REF!</v>
      </c>
    </row>
    <row r="1258" spans="1:30" ht="15" customHeight="1" x14ac:dyDescent="0.2">
      <c r="A1258" s="8" t="s">
        <v>8</v>
      </c>
      <c r="B1258" s="8"/>
      <c r="C1258" s="2" t="s">
        <v>19</v>
      </c>
      <c r="D1258" s="6" t="s">
        <v>0</v>
      </c>
      <c r="E1258" s="7" t="s">
        <v>2</v>
      </c>
      <c r="F1258" s="8"/>
      <c r="G1258" s="8"/>
      <c r="H1258" s="8"/>
      <c r="I1258" s="8"/>
      <c r="J1258" s="8">
        <v>3</v>
      </c>
      <c r="K1258" s="8" t="s">
        <v>69</v>
      </c>
      <c r="L1258" s="8" t="s">
        <v>27</v>
      </c>
      <c r="M1258" s="9">
        <v>44301</v>
      </c>
      <c r="N1258" s="9">
        <v>44312</v>
      </c>
      <c r="O1258" s="20"/>
      <c r="P1258" s="20">
        <v>1753793.69</v>
      </c>
      <c r="Q1258" s="12"/>
      <c r="R1258" s="12"/>
      <c r="S1258" s="12"/>
      <c r="T1258" s="12"/>
      <c r="U1258" s="12"/>
      <c r="X1258" s="22" t="e">
        <f>IF(B1258="",VLOOKUP(A1258,#REF!,2,FALSE),B1258)</f>
        <v>#REF!</v>
      </c>
      <c r="Y1258" s="22">
        <f t="shared" si="100"/>
        <v>4</v>
      </c>
      <c r="Z1258" s="22">
        <f t="shared" si="101"/>
        <v>4</v>
      </c>
      <c r="AA1258" s="22">
        <f t="shared" si="102"/>
        <v>2021</v>
      </c>
      <c r="AB1258" s="22">
        <f t="shared" si="103"/>
        <v>2021</v>
      </c>
      <c r="AC1258" s="22">
        <f t="shared" si="104"/>
        <v>2021</v>
      </c>
      <c r="AD1258" s="25" t="e">
        <f>AND(ROUND(O1258,2)=O1258,ROUND(P1258,2)=P1258,OR(AND(O1258&lt;&gt;0,L1258="п"),AND(P1258&lt;&gt;0,L1258="ф")),ЕФОРМУЛА(X1258),ЕФОРМУЛА(Y1258),ЕФОРМУЛА(Z1258),ЕФОРМУЛА(AA1258),ЕФОРМУЛА(AB1258),ЕФОРМУЛА(AC1258),NOT(ЕФОРМУЛА(O1258)),NOT(ЕФОРМУЛА(P1258)),M1258&lt;&gt;0,N1258&lt;&gt;0,OR(YEAR(M1258=#REF!),YEAR(M1258=#REF!),YEAR(M1258=#REF!)),OR(YEAR(N1258=#REF!),YEAR(N1258=#REF!),YEAR(N1258=#REF!)),OR(AND(A1258="20. Выдача займов по договору № 1 (в кэш-пул ПАО «Газпром»)",H1258="КЭШ-ПУЛ"),AND(A1258&lt;&gt;"20. Выдача займов по договору № 1 (в кэш-пул ПАО «Газпром»)",H1258&lt;&gt;"КЭШ-ПУЛ")))</f>
        <v>#REF!</v>
      </c>
    </row>
    <row r="1259" spans="1:30" ht="15" customHeight="1" x14ac:dyDescent="0.2">
      <c r="A1259" s="27" t="s">
        <v>60</v>
      </c>
      <c r="B1259" s="27"/>
      <c r="C1259" s="2" t="s">
        <v>19</v>
      </c>
      <c r="D1259" s="6" t="s">
        <v>0</v>
      </c>
      <c r="E1259" s="7" t="s">
        <v>2</v>
      </c>
      <c r="F1259" s="8"/>
      <c r="G1259" s="8"/>
      <c r="H1259" s="8"/>
      <c r="I1259" s="8"/>
      <c r="J1259" s="8">
        <v>3</v>
      </c>
      <c r="K1259" s="8" t="s">
        <v>69</v>
      </c>
      <c r="L1259" s="8" t="s">
        <v>27</v>
      </c>
      <c r="M1259" s="9">
        <v>44301</v>
      </c>
      <c r="N1259" s="9">
        <v>44313</v>
      </c>
      <c r="O1259" s="20"/>
      <c r="P1259" s="20">
        <v>2178570.9500000002</v>
      </c>
      <c r="Q1259" s="11"/>
      <c r="R1259" s="11"/>
      <c r="S1259" s="11"/>
      <c r="T1259" s="11"/>
      <c r="U1259" s="11"/>
      <c r="X1259" s="22" t="e">
        <f>IF(B1259="",VLOOKUP(A1259,#REF!,2,FALSE),B1259)</f>
        <v>#REF!</v>
      </c>
      <c r="Y1259" s="22">
        <f t="shared" si="100"/>
        <v>4</v>
      </c>
      <c r="Z1259" s="22">
        <f t="shared" si="101"/>
        <v>4</v>
      </c>
      <c r="AA1259" s="22">
        <f t="shared" si="102"/>
        <v>2021</v>
      </c>
      <c r="AB1259" s="22">
        <f t="shared" si="103"/>
        <v>2021</v>
      </c>
      <c r="AC1259" s="22">
        <f t="shared" si="104"/>
        <v>2021</v>
      </c>
      <c r="AD1259" s="25" t="e">
        <f>AND(ROUND(O1259,2)=O1259,ROUND(P1259,2)=P1259,OR(AND(O1259&lt;&gt;0,L1259="п"),AND(P1259&lt;&gt;0,L1259="ф")),ЕФОРМУЛА(X1259),ЕФОРМУЛА(Y1259),ЕФОРМУЛА(Z1259),ЕФОРМУЛА(AA1259),ЕФОРМУЛА(AB1259),ЕФОРМУЛА(AC1259),NOT(ЕФОРМУЛА(O1259)),NOT(ЕФОРМУЛА(P1259)),M1259&lt;&gt;0,N1259&lt;&gt;0,OR(YEAR(M1259=#REF!),YEAR(M1259=#REF!),YEAR(M1259=#REF!)),OR(YEAR(N1259=#REF!),YEAR(N1259=#REF!),YEAR(N1259=#REF!)),OR(AND(A1259="20. Выдача займов по договору № 1 (в кэш-пул ПАО «Газпром»)",H1259="КЭШ-ПУЛ"),AND(A1259&lt;&gt;"20. Выдача займов по договору № 1 (в кэш-пул ПАО «Газпром»)",H1259&lt;&gt;"КЭШ-ПУЛ")))</f>
        <v>#REF!</v>
      </c>
    </row>
    <row r="1260" spans="1:30" ht="15" customHeight="1" x14ac:dyDescent="0.2">
      <c r="A1260" s="27" t="s">
        <v>60</v>
      </c>
      <c r="B1260" s="27"/>
      <c r="C1260" s="2" t="s">
        <v>19</v>
      </c>
      <c r="D1260" s="6" t="s">
        <v>0</v>
      </c>
      <c r="E1260" s="7" t="s">
        <v>2</v>
      </c>
      <c r="F1260" s="8"/>
      <c r="G1260" s="8"/>
      <c r="H1260" s="8"/>
      <c r="I1260" s="8" t="s">
        <v>25</v>
      </c>
      <c r="J1260" s="8">
        <v>3</v>
      </c>
      <c r="K1260" s="8" t="s">
        <v>69</v>
      </c>
      <c r="L1260" s="8" t="s">
        <v>27</v>
      </c>
      <c r="M1260" s="9">
        <v>44301</v>
      </c>
      <c r="N1260" s="9">
        <v>44313</v>
      </c>
      <c r="O1260" s="20"/>
      <c r="P1260" s="20">
        <v>162.96</v>
      </c>
      <c r="Q1260" s="11"/>
      <c r="R1260" s="11"/>
      <c r="S1260" s="11"/>
      <c r="T1260" s="11"/>
      <c r="U1260" s="11"/>
      <c r="X1260" s="22" t="e">
        <f>IF(B1260="",VLOOKUP(A1260,#REF!,2,FALSE),B1260)</f>
        <v>#REF!</v>
      </c>
      <c r="Y1260" s="22">
        <f t="shared" si="100"/>
        <v>4</v>
      </c>
      <c r="Z1260" s="22">
        <f t="shared" si="101"/>
        <v>4</v>
      </c>
      <c r="AA1260" s="22">
        <f t="shared" si="102"/>
        <v>2021</v>
      </c>
      <c r="AB1260" s="22">
        <f t="shared" si="103"/>
        <v>2021</v>
      </c>
      <c r="AC1260" s="22">
        <f t="shared" si="104"/>
        <v>2021</v>
      </c>
      <c r="AD1260" s="25" t="e">
        <f>AND(ROUND(O1260,2)=O1260,ROUND(P1260,2)=P1260,OR(AND(O1260&lt;&gt;0,L1260="п"),AND(P1260&lt;&gt;0,L1260="ф")),ЕФОРМУЛА(X1260),ЕФОРМУЛА(Y1260),ЕФОРМУЛА(Z1260),ЕФОРМУЛА(AA1260),ЕФОРМУЛА(AB1260),ЕФОРМУЛА(AC1260),NOT(ЕФОРМУЛА(O1260)),NOT(ЕФОРМУЛА(P1260)),M1260&lt;&gt;0,N1260&lt;&gt;0,OR(YEAR(M1260=#REF!),YEAR(M1260=#REF!),YEAR(M1260=#REF!)),OR(YEAR(N1260=#REF!),YEAR(N1260=#REF!),YEAR(N1260=#REF!)),OR(AND(A1260="20. Выдача займов по договору № 1 (в кэш-пул ПАО «Газпром»)",H1260="КЭШ-ПУЛ"),AND(A1260&lt;&gt;"20. Выдача займов по договору № 1 (в кэш-пул ПАО «Газпром»)",H1260&lt;&gt;"КЭШ-ПУЛ")))</f>
        <v>#REF!</v>
      </c>
    </row>
    <row r="1261" spans="1:30" ht="15" customHeight="1" x14ac:dyDescent="0.2">
      <c r="A1261" s="8" t="s">
        <v>64</v>
      </c>
      <c r="B1261" s="8"/>
      <c r="C1261" s="2" t="s">
        <v>19</v>
      </c>
      <c r="D1261" s="6" t="s">
        <v>0</v>
      </c>
      <c r="E1261" s="7" t="s">
        <v>1</v>
      </c>
      <c r="F1261" s="8"/>
      <c r="G1261" s="8"/>
      <c r="H1261" s="8"/>
      <c r="I1261" s="8"/>
      <c r="J1261" s="8"/>
      <c r="K1261" s="8" t="s">
        <v>69</v>
      </c>
      <c r="L1261" s="8" t="s">
        <v>27</v>
      </c>
      <c r="M1261" s="9">
        <v>44300</v>
      </c>
      <c r="N1261" s="9">
        <v>44300</v>
      </c>
      <c r="O1261" s="20"/>
      <c r="P1261" s="20">
        <v>106783762.2</v>
      </c>
      <c r="Q1261" s="12"/>
      <c r="R1261" s="12"/>
      <c r="S1261" s="12"/>
      <c r="T1261" s="12"/>
      <c r="U1261" s="12"/>
      <c r="X1261" s="22" t="e">
        <f>IF(B1261="",VLOOKUP(A1261,#REF!,2,FALSE),B1261)</f>
        <v>#REF!</v>
      </c>
      <c r="Y1261" s="22">
        <f t="shared" si="100"/>
        <v>4</v>
      </c>
      <c r="Z1261" s="22">
        <f t="shared" si="101"/>
        <v>4</v>
      </c>
      <c r="AA1261" s="22">
        <f t="shared" si="102"/>
        <v>2021</v>
      </c>
      <c r="AB1261" s="22">
        <f t="shared" si="103"/>
        <v>2021</v>
      </c>
      <c r="AC1261" s="22">
        <f t="shared" si="104"/>
        <v>2021</v>
      </c>
      <c r="AD1261" s="25" t="e">
        <f>AND(ROUND(O1261,2)=O1261,ROUND(P1261,2)=P1261,OR(AND(O1261&lt;&gt;0,L1261="п"),AND(P1261&lt;&gt;0,L1261="ф")),ЕФОРМУЛА(X1261),ЕФОРМУЛА(Y1261),ЕФОРМУЛА(Z1261),ЕФОРМУЛА(AA1261),ЕФОРМУЛА(AB1261),ЕФОРМУЛА(AC1261),NOT(ЕФОРМУЛА(O1261)),NOT(ЕФОРМУЛА(P1261)),M1261&lt;&gt;0,N1261&lt;&gt;0,OR(YEAR(M1261=#REF!),YEAR(M1261=#REF!),YEAR(M1261=#REF!)),OR(YEAR(N1261=#REF!),YEAR(N1261=#REF!),YEAR(N1261=#REF!)),OR(AND(A1261="20. Выдача займов по договору № 1 (в кэш-пул ПАО «Газпром»)",H1261="КЭШ-ПУЛ"),AND(A1261&lt;&gt;"20. Выдача займов по договору № 1 (в кэш-пул ПАО «Газпром»)",H1261&lt;&gt;"КЭШ-ПУЛ")))</f>
        <v>#REF!</v>
      </c>
    </row>
    <row r="1262" spans="1:30" ht="15" customHeight="1" x14ac:dyDescent="0.2">
      <c r="A1262" s="27" t="s">
        <v>40</v>
      </c>
      <c r="B1262" s="27"/>
      <c r="C1262" s="2" t="s">
        <v>19</v>
      </c>
      <c r="D1262" s="6" t="s">
        <v>0</v>
      </c>
      <c r="E1262" s="7" t="s">
        <v>2</v>
      </c>
      <c r="F1262" s="8"/>
      <c r="G1262" s="8"/>
      <c r="H1262" s="8"/>
      <c r="I1262" s="8"/>
      <c r="J1262" s="8">
        <v>1</v>
      </c>
      <c r="K1262" s="8" t="s">
        <v>69</v>
      </c>
      <c r="L1262" s="8" t="s">
        <v>27</v>
      </c>
      <c r="M1262" s="9">
        <v>44288</v>
      </c>
      <c r="N1262" s="9">
        <v>44306</v>
      </c>
      <c r="O1262" s="20"/>
      <c r="P1262" s="20">
        <v>320103.2</v>
      </c>
      <c r="Q1262" s="11"/>
      <c r="R1262" s="11"/>
      <c r="S1262" s="11"/>
      <c r="T1262" s="11"/>
      <c r="U1262" s="11"/>
      <c r="X1262" s="22" t="e">
        <f>IF(B1262="",VLOOKUP(A1262,#REF!,2,FALSE),B1262)</f>
        <v>#REF!</v>
      </c>
      <c r="Y1262" s="22">
        <f t="shared" si="100"/>
        <v>4</v>
      </c>
      <c r="Z1262" s="22">
        <f t="shared" si="101"/>
        <v>4</v>
      </c>
      <c r="AA1262" s="22">
        <f t="shared" si="102"/>
        <v>2021</v>
      </c>
      <c r="AB1262" s="22">
        <f t="shared" si="103"/>
        <v>2021</v>
      </c>
      <c r="AC1262" s="22">
        <f t="shared" si="104"/>
        <v>2021</v>
      </c>
      <c r="AD1262" s="25" t="e">
        <f>AND(ROUND(O1262,2)=O1262,ROUND(P1262,2)=P1262,OR(AND(O1262&lt;&gt;0,L1262="п"),AND(P1262&lt;&gt;0,L1262="ф")),ЕФОРМУЛА(X1262),ЕФОРМУЛА(Y1262),ЕФОРМУЛА(Z1262),ЕФОРМУЛА(AA1262),ЕФОРМУЛА(AB1262),ЕФОРМУЛА(AC1262),NOT(ЕФОРМУЛА(O1262)),NOT(ЕФОРМУЛА(P1262)),M1262&lt;&gt;0,N1262&lt;&gt;0,OR(YEAR(M1262=#REF!),YEAR(M1262=#REF!),YEAR(M1262=#REF!)),OR(YEAR(N1262=#REF!),YEAR(N1262=#REF!),YEAR(N1262=#REF!)),OR(AND(A1262="20. Выдача займов по договору № 1 (в кэш-пул ПАО «Газпром»)",H1262="КЭШ-ПУЛ"),AND(A1262&lt;&gt;"20. Выдача займов по договору № 1 (в кэш-пул ПАО «Газпром»)",H1262&lt;&gt;"КЭШ-ПУЛ")))</f>
        <v>#REF!</v>
      </c>
    </row>
    <row r="1263" spans="1:30" ht="15" customHeight="1" x14ac:dyDescent="0.2">
      <c r="A1263" s="8" t="s">
        <v>64</v>
      </c>
      <c r="B1263" s="8"/>
      <c r="C1263" s="2" t="s">
        <v>19</v>
      </c>
      <c r="D1263" s="6" t="s">
        <v>0</v>
      </c>
      <c r="E1263" s="7" t="s">
        <v>1</v>
      </c>
      <c r="F1263" s="8"/>
      <c r="G1263" s="8"/>
      <c r="H1263" s="8"/>
      <c r="I1263" s="8"/>
      <c r="J1263" s="8"/>
      <c r="K1263" s="8" t="s">
        <v>69</v>
      </c>
      <c r="L1263" s="8" t="s">
        <v>27</v>
      </c>
      <c r="M1263" s="9">
        <v>44301</v>
      </c>
      <c r="N1263" s="9">
        <v>44301</v>
      </c>
      <c r="O1263" s="20"/>
      <c r="P1263" s="20">
        <v>5295451.55</v>
      </c>
      <c r="Q1263" s="12"/>
      <c r="R1263" s="12"/>
      <c r="S1263" s="12"/>
      <c r="T1263" s="12"/>
      <c r="U1263" s="12"/>
      <c r="X1263" s="22" t="e">
        <f>IF(B1263="",VLOOKUP(A1263,#REF!,2,FALSE),B1263)</f>
        <v>#REF!</v>
      </c>
      <c r="Y1263" s="22">
        <f t="shared" si="100"/>
        <v>4</v>
      </c>
      <c r="Z1263" s="22">
        <f t="shared" si="101"/>
        <v>4</v>
      </c>
      <c r="AA1263" s="22">
        <f t="shared" si="102"/>
        <v>2021</v>
      </c>
      <c r="AB1263" s="22">
        <f t="shared" si="103"/>
        <v>2021</v>
      </c>
      <c r="AC1263" s="22">
        <f t="shared" si="104"/>
        <v>2021</v>
      </c>
      <c r="AD1263" s="25" t="e">
        <f>AND(ROUND(O1263,2)=O1263,ROUND(P1263,2)=P1263,OR(AND(O1263&lt;&gt;0,L1263="п"),AND(P1263&lt;&gt;0,L1263="ф")),ЕФОРМУЛА(X1263),ЕФОРМУЛА(Y1263),ЕФОРМУЛА(Z1263),ЕФОРМУЛА(AA1263),ЕФОРМУЛА(AB1263),ЕФОРМУЛА(AC1263),NOT(ЕФОРМУЛА(O1263)),NOT(ЕФОРМУЛА(P1263)),M1263&lt;&gt;0,N1263&lt;&gt;0,OR(YEAR(M1263=#REF!),YEAR(M1263=#REF!),YEAR(M1263=#REF!)),OR(YEAR(N1263=#REF!),YEAR(N1263=#REF!),YEAR(N1263=#REF!)),OR(AND(A1263="20. Выдача займов по договору № 1 (в кэш-пул ПАО «Газпром»)",H1263="КЭШ-ПУЛ"),AND(A1263&lt;&gt;"20. Выдача займов по договору № 1 (в кэш-пул ПАО «Газпром»)",H1263&lt;&gt;"КЭШ-ПУЛ")))</f>
        <v>#REF!</v>
      </c>
    </row>
    <row r="1264" spans="1:30" ht="15" customHeight="1" x14ac:dyDescent="0.2">
      <c r="A1264" s="8" t="s">
        <v>141</v>
      </c>
      <c r="B1264" s="8"/>
      <c r="C1264" s="2" t="s">
        <v>19</v>
      </c>
      <c r="D1264" s="6" t="s">
        <v>0</v>
      </c>
      <c r="E1264" s="7" t="s">
        <v>2</v>
      </c>
      <c r="F1264" s="8"/>
      <c r="G1264" s="8"/>
      <c r="H1264" s="8"/>
      <c r="I1264" s="8"/>
      <c r="J1264" s="8">
        <v>3</v>
      </c>
      <c r="K1264" s="8" t="s">
        <v>69</v>
      </c>
      <c r="L1264" s="8" t="s">
        <v>27</v>
      </c>
      <c r="M1264" s="9">
        <v>44301</v>
      </c>
      <c r="N1264" s="9">
        <v>44312</v>
      </c>
      <c r="O1264" s="20"/>
      <c r="P1264" s="20">
        <v>94479095.609999999</v>
      </c>
      <c r="Q1264" s="29"/>
      <c r="R1264" s="29"/>
      <c r="S1264" s="29"/>
      <c r="T1264" s="29"/>
      <c r="U1264" s="29"/>
      <c r="X1264" s="22" t="e">
        <f>IF(B1264="",VLOOKUP(A1264,#REF!,2,FALSE),B1264)</f>
        <v>#REF!</v>
      </c>
      <c r="Y1264" s="22">
        <f t="shared" si="100"/>
        <v>4</v>
      </c>
      <c r="Z1264" s="22">
        <f t="shared" si="101"/>
        <v>4</v>
      </c>
      <c r="AA1264" s="22">
        <f t="shared" si="102"/>
        <v>2021</v>
      </c>
      <c r="AB1264" s="22">
        <f t="shared" si="103"/>
        <v>2021</v>
      </c>
      <c r="AC1264" s="22">
        <f t="shared" si="104"/>
        <v>2021</v>
      </c>
      <c r="AD1264" s="25" t="e">
        <f>AND(ROUND(O1264,2)=O1264,ROUND(P1264,2)=P1264,OR(AND(O1264&lt;&gt;0,L1264="п"),AND(P1264&lt;&gt;0,L1264="ф")),ЕФОРМУЛА(X1264),ЕФОРМУЛА(Y1264),ЕФОРМУЛА(Z1264),ЕФОРМУЛА(AA1264),ЕФОРМУЛА(AB1264),ЕФОРМУЛА(AC1264),NOT(ЕФОРМУЛА(O1264)),NOT(ЕФОРМУЛА(P1264)),M1264&lt;&gt;0,N1264&lt;&gt;0,OR(YEAR(M1264=#REF!),YEAR(M1264=#REF!),YEAR(M1264=#REF!)),OR(YEAR(N1264=#REF!),YEAR(N1264=#REF!),YEAR(N1264=#REF!)),OR(AND(A1264="20. Выдача займов по договору № 1 (в кэш-пул ПАО «Газпром»)",H1264="КЭШ-ПУЛ"),AND(A1264&lt;&gt;"20. Выдача займов по договору № 1 (в кэш-пул ПАО «Газпром»)",H1264&lt;&gt;"КЭШ-ПУЛ")))</f>
        <v>#REF!</v>
      </c>
    </row>
    <row r="1265" spans="1:30" ht="12.6" customHeight="1" x14ac:dyDescent="0.2">
      <c r="A1265" s="8" t="s">
        <v>59</v>
      </c>
      <c r="B1265" s="8"/>
      <c r="C1265" s="2" t="s">
        <v>19</v>
      </c>
      <c r="D1265" s="6" t="s">
        <v>0</v>
      </c>
      <c r="E1265" s="7" t="s">
        <v>2</v>
      </c>
      <c r="F1265" s="8"/>
      <c r="G1265" s="8"/>
      <c r="H1265" s="8"/>
      <c r="I1265" s="8"/>
      <c r="J1265" s="8">
        <v>3</v>
      </c>
      <c r="K1265" s="8" t="s">
        <v>69</v>
      </c>
      <c r="L1265" s="8" t="s">
        <v>27</v>
      </c>
      <c r="M1265" s="9">
        <v>44301</v>
      </c>
      <c r="N1265" s="9">
        <v>44316</v>
      </c>
      <c r="O1265" s="20"/>
      <c r="P1265" s="20">
        <v>232977024.80000001</v>
      </c>
      <c r="Q1265" s="12"/>
      <c r="R1265" s="12"/>
      <c r="S1265" s="12"/>
      <c r="T1265" s="12"/>
      <c r="U1265" s="12"/>
      <c r="X1265" s="22" t="e">
        <f>IF(B1265="",VLOOKUP(A1265,#REF!,2,FALSE),B1265)</f>
        <v>#REF!</v>
      </c>
      <c r="Y1265" s="22">
        <f t="shared" si="100"/>
        <v>4</v>
      </c>
      <c r="Z1265" s="22">
        <f t="shared" si="101"/>
        <v>4</v>
      </c>
      <c r="AA1265" s="22">
        <f t="shared" si="102"/>
        <v>2021</v>
      </c>
      <c r="AB1265" s="22">
        <f t="shared" si="103"/>
        <v>2021</v>
      </c>
      <c r="AC1265" s="22">
        <f t="shared" si="104"/>
        <v>2021</v>
      </c>
      <c r="AD1265" s="25" t="e">
        <f>AND(ROUND(O1265,2)=O1265,ROUND(P1265,2)=P1265,OR(AND(O1265&lt;&gt;0,L1265="п"),AND(P1265&lt;&gt;0,L1265="ф")),ЕФОРМУЛА(X1265),ЕФОРМУЛА(Y1265),ЕФОРМУЛА(Z1265),ЕФОРМУЛА(AA1265),ЕФОРМУЛА(AB1265),ЕФОРМУЛА(AC1265),NOT(ЕФОРМУЛА(O1265)),NOT(ЕФОРМУЛА(P1265)),M1265&lt;&gt;0,N1265&lt;&gt;0,OR(YEAR(M1265=#REF!),YEAR(M1265=#REF!),YEAR(M1265=#REF!)),OR(YEAR(N1265=#REF!),YEAR(N1265=#REF!),YEAR(N1265=#REF!)),OR(AND(A1265="20. Выдача займов по договору № 1 (в кэш-пул ПАО «Газпром»)",H1265="КЭШ-ПУЛ"),AND(A1265&lt;&gt;"20. Выдача займов по договору № 1 (в кэш-пул ПАО «Газпром»)",H1265&lt;&gt;"КЭШ-ПУЛ")))</f>
        <v>#REF!</v>
      </c>
    </row>
    <row r="1266" spans="1:30" ht="15" customHeight="1" x14ac:dyDescent="0.2">
      <c r="A1266" s="8" t="s">
        <v>16</v>
      </c>
      <c r="B1266" s="8"/>
      <c r="C1266" s="2" t="s">
        <v>19</v>
      </c>
      <c r="D1266" s="6" t="s">
        <v>0</v>
      </c>
      <c r="E1266" s="7" t="s">
        <v>2</v>
      </c>
      <c r="F1266" s="8"/>
      <c r="G1266" s="8"/>
      <c r="H1266" s="8"/>
      <c r="I1266" s="8"/>
      <c r="J1266" s="8">
        <v>3</v>
      </c>
      <c r="K1266" s="8" t="s">
        <v>69</v>
      </c>
      <c r="L1266" s="8" t="s">
        <v>27</v>
      </c>
      <c r="M1266" s="9">
        <v>44301</v>
      </c>
      <c r="N1266" s="9">
        <v>44316</v>
      </c>
      <c r="O1266" s="20"/>
      <c r="P1266" s="20">
        <v>361094667.91000003</v>
      </c>
      <c r="Q1266" s="12"/>
      <c r="R1266" s="12"/>
      <c r="S1266" s="12"/>
      <c r="T1266" s="12"/>
      <c r="U1266" s="12"/>
      <c r="X1266" s="22" t="e">
        <f>IF(B1266="",VLOOKUP(A1266,#REF!,2,FALSE),B1266)</f>
        <v>#REF!</v>
      </c>
      <c r="Y1266" s="22">
        <f t="shared" si="100"/>
        <v>4</v>
      </c>
      <c r="Z1266" s="22">
        <f t="shared" si="101"/>
        <v>4</v>
      </c>
      <c r="AA1266" s="22">
        <f t="shared" si="102"/>
        <v>2021</v>
      </c>
      <c r="AB1266" s="22">
        <f t="shared" si="103"/>
        <v>2021</v>
      </c>
      <c r="AC1266" s="22">
        <f t="shared" si="104"/>
        <v>2021</v>
      </c>
      <c r="AD1266" s="25" t="e">
        <f>AND(ROUND(O1266,2)=O1266,ROUND(P1266,2)=P1266,OR(AND(O1266&lt;&gt;0,L1266="п"),AND(P1266&lt;&gt;0,L1266="ф")),ЕФОРМУЛА(X1266),ЕФОРМУЛА(Y1266),ЕФОРМУЛА(Z1266),ЕФОРМУЛА(AA1266),ЕФОРМУЛА(AB1266),ЕФОРМУЛА(AC1266),NOT(ЕФОРМУЛА(O1266)),NOT(ЕФОРМУЛА(P1266)),M1266&lt;&gt;0,N1266&lt;&gt;0,OR(YEAR(M1266=#REF!),YEAR(M1266=#REF!),YEAR(M1266=#REF!)),OR(YEAR(N1266=#REF!),YEAR(N1266=#REF!),YEAR(N1266=#REF!)),OR(AND(A1266="20. Выдача займов по договору № 1 (в кэш-пул ПАО «Газпром»)",H1266="КЭШ-ПУЛ"),AND(A1266&lt;&gt;"20. Выдача займов по договору № 1 (в кэш-пул ПАО «Газпром»)",H1266&lt;&gt;"КЭШ-ПУЛ")))</f>
        <v>#REF!</v>
      </c>
    </row>
    <row r="1267" spans="1:30" ht="15" customHeight="1" x14ac:dyDescent="0.2">
      <c r="A1267" s="8" t="s">
        <v>17</v>
      </c>
      <c r="B1267" s="8"/>
      <c r="C1267" s="2" t="s">
        <v>19</v>
      </c>
      <c r="D1267" s="6" t="s">
        <v>0</v>
      </c>
      <c r="E1267" s="7" t="s">
        <v>2</v>
      </c>
      <c r="F1267" s="8"/>
      <c r="G1267" s="8"/>
      <c r="H1267" s="8"/>
      <c r="I1267" s="8"/>
      <c r="J1267" s="8">
        <v>3</v>
      </c>
      <c r="K1267" s="8" t="s">
        <v>69</v>
      </c>
      <c r="L1267" s="8" t="s">
        <v>27</v>
      </c>
      <c r="M1267" s="9">
        <v>44301</v>
      </c>
      <c r="N1267" s="9">
        <v>44312</v>
      </c>
      <c r="O1267" s="20"/>
      <c r="P1267" s="20">
        <v>1803650.07</v>
      </c>
      <c r="Q1267" s="29"/>
      <c r="R1267" s="29"/>
      <c r="S1267" s="29"/>
      <c r="T1267" s="29"/>
      <c r="U1267" s="29"/>
      <c r="X1267" s="22" t="e">
        <f>IF(B1267="",VLOOKUP(A1267,#REF!,2,FALSE),B1267)</f>
        <v>#REF!</v>
      </c>
      <c r="Y1267" s="22">
        <f t="shared" si="100"/>
        <v>4</v>
      </c>
      <c r="Z1267" s="22">
        <f t="shared" si="101"/>
        <v>4</v>
      </c>
      <c r="AA1267" s="22">
        <f t="shared" si="102"/>
        <v>2021</v>
      </c>
      <c r="AB1267" s="22">
        <f t="shared" si="103"/>
        <v>2021</v>
      </c>
      <c r="AC1267" s="22">
        <f t="shared" si="104"/>
        <v>2021</v>
      </c>
      <c r="AD1267" s="25" t="e">
        <f>AND(ROUND(O1267,2)=O1267,ROUND(P1267,2)=P1267,OR(AND(O1267&lt;&gt;0,L1267="п"),AND(P1267&lt;&gt;0,L1267="ф")),ЕФОРМУЛА(X1267),ЕФОРМУЛА(Y1267),ЕФОРМУЛА(Z1267),ЕФОРМУЛА(AA1267),ЕФОРМУЛА(AB1267),ЕФОРМУЛА(AC1267),NOT(ЕФОРМУЛА(O1267)),NOT(ЕФОРМУЛА(P1267)),M1267&lt;&gt;0,N1267&lt;&gt;0,OR(YEAR(M1267=#REF!),YEAR(M1267=#REF!),YEAR(M1267=#REF!)),OR(YEAR(N1267=#REF!),YEAR(N1267=#REF!),YEAR(N1267=#REF!)),OR(AND(A1267="20. Выдача займов по договору № 1 (в кэш-пул ПАО «Газпром»)",H1267="КЭШ-ПУЛ"),AND(A1267&lt;&gt;"20. Выдача займов по договору № 1 (в кэш-пул ПАО «Газпром»)",H1267&lt;&gt;"КЭШ-ПУЛ")))</f>
        <v>#REF!</v>
      </c>
    </row>
    <row r="1268" spans="1:30" ht="15" customHeight="1" x14ac:dyDescent="0.2">
      <c r="A1268" s="27" t="s">
        <v>142</v>
      </c>
      <c r="B1268" s="27"/>
      <c r="C1268" s="2" t="s">
        <v>19</v>
      </c>
      <c r="D1268" s="6" t="s">
        <v>0</v>
      </c>
      <c r="E1268" s="7" t="s">
        <v>2</v>
      </c>
      <c r="F1268" s="8"/>
      <c r="G1268" s="8"/>
      <c r="H1268" s="8"/>
      <c r="I1268" s="8"/>
      <c r="J1268" s="8">
        <v>3</v>
      </c>
      <c r="K1268" s="8" t="s">
        <v>69</v>
      </c>
      <c r="L1268" s="8" t="s">
        <v>27</v>
      </c>
      <c r="M1268" s="9">
        <v>44301</v>
      </c>
      <c r="N1268" s="9">
        <v>44316</v>
      </c>
      <c r="O1268" s="20"/>
      <c r="P1268" s="20">
        <v>1298880</v>
      </c>
      <c r="Q1268" s="12" t="s">
        <v>678</v>
      </c>
      <c r="R1268" s="12"/>
      <c r="S1268" s="12"/>
      <c r="T1268" s="12"/>
      <c r="U1268" s="12"/>
      <c r="X1268" s="22" t="e">
        <f>IF(B1268="",VLOOKUP(A1268,#REF!,2,FALSE),B1268)</f>
        <v>#REF!</v>
      </c>
      <c r="Y1268" s="22">
        <f t="shared" si="100"/>
        <v>4</v>
      </c>
      <c r="Z1268" s="22">
        <f t="shared" si="101"/>
        <v>4</v>
      </c>
      <c r="AA1268" s="22">
        <f t="shared" si="102"/>
        <v>2021</v>
      </c>
      <c r="AB1268" s="22">
        <f t="shared" si="103"/>
        <v>2021</v>
      </c>
      <c r="AC1268" s="22">
        <f t="shared" si="104"/>
        <v>2021</v>
      </c>
      <c r="AD1268" s="25" t="e">
        <f>AND(ROUND(O1268,2)=O1268,ROUND(P1268,2)=P1268,OR(AND(O1268&lt;&gt;0,L1268="п"),AND(P1268&lt;&gt;0,L1268="ф")),ЕФОРМУЛА(X1268),ЕФОРМУЛА(Y1268),ЕФОРМУЛА(Z1268),ЕФОРМУЛА(AA1268),ЕФОРМУЛА(AB1268),ЕФОРМУЛА(AC1268),NOT(ЕФОРМУЛА(O1268)),NOT(ЕФОРМУЛА(P1268)),M1268&lt;&gt;0,N1268&lt;&gt;0,OR(YEAR(M1268=#REF!),YEAR(M1268=#REF!),YEAR(M1268=#REF!)),OR(YEAR(N1268=#REF!),YEAR(N1268=#REF!),YEAR(N1268=#REF!)),OR(AND(A1268="20. Выдача займов по договору № 1 (в кэш-пул ПАО «Газпром»)",H1268="КЭШ-ПУЛ"),AND(A1268&lt;&gt;"20. Выдача займов по договору № 1 (в кэш-пул ПАО «Газпром»)",H1268&lt;&gt;"КЭШ-ПУЛ")))</f>
        <v>#REF!</v>
      </c>
    </row>
    <row r="1269" spans="1:30" ht="15.75" customHeight="1" x14ac:dyDescent="0.2">
      <c r="A1269" s="27" t="s">
        <v>41</v>
      </c>
      <c r="B1269" s="27"/>
      <c r="C1269" s="2" t="s">
        <v>19</v>
      </c>
      <c r="D1269" s="6" t="s">
        <v>0</v>
      </c>
      <c r="E1269" s="7" t="s">
        <v>2</v>
      </c>
      <c r="F1269" s="8"/>
      <c r="G1269" s="8"/>
      <c r="H1269" s="8"/>
      <c r="I1269" s="8"/>
      <c r="J1269" s="8">
        <v>3</v>
      </c>
      <c r="K1269" s="8" t="s">
        <v>69</v>
      </c>
      <c r="L1269" s="8" t="s">
        <v>27</v>
      </c>
      <c r="M1269" s="9">
        <v>44295</v>
      </c>
      <c r="N1269" s="9">
        <v>44306</v>
      </c>
      <c r="O1269" s="20"/>
      <c r="P1269" s="20">
        <v>28239674.710000001</v>
      </c>
      <c r="Q1269" s="12"/>
      <c r="R1269" s="12"/>
      <c r="S1269" s="12"/>
      <c r="T1269" s="12"/>
      <c r="U1269" s="12"/>
      <c r="X1269" s="22" t="e">
        <f>IF(B1269="",VLOOKUP(A1269,#REF!,2,FALSE),B1269)</f>
        <v>#REF!</v>
      </c>
      <c r="Y1269" s="22">
        <f t="shared" si="100"/>
        <v>4</v>
      </c>
      <c r="Z1269" s="22">
        <f t="shared" si="101"/>
        <v>4</v>
      </c>
      <c r="AA1269" s="22">
        <f t="shared" si="102"/>
        <v>2021</v>
      </c>
      <c r="AB1269" s="22">
        <f t="shared" si="103"/>
        <v>2021</v>
      </c>
      <c r="AC1269" s="22">
        <f t="shared" si="104"/>
        <v>2021</v>
      </c>
      <c r="AD1269" s="25" t="e">
        <f>AND(ROUND(O1269,2)=O1269,ROUND(P1269,2)=P1269,OR(AND(O1269&lt;&gt;0,L1269="п"),AND(P1269&lt;&gt;0,L1269="ф")),ЕФОРМУЛА(X1269),ЕФОРМУЛА(Y1269),ЕФОРМУЛА(Z1269),ЕФОРМУЛА(AA1269),ЕФОРМУЛА(AB1269),ЕФОРМУЛА(AC1269),NOT(ЕФОРМУЛА(O1269)),NOT(ЕФОРМУЛА(P1269)),M1269&lt;&gt;0,N1269&lt;&gt;0,OR(YEAR(M1269=#REF!),YEAR(M1269=#REF!),YEAR(M1269=#REF!)),OR(YEAR(N1269=#REF!),YEAR(N1269=#REF!),YEAR(N1269=#REF!)),OR(AND(A1269="20. Выдача займов по договору № 1 (в кэш-пул ПАО «Газпром»)",H1269="КЭШ-ПУЛ"),AND(A1269&lt;&gt;"20. Выдача займов по договору № 1 (в кэш-пул ПАО «Газпром»)",H1269&lt;&gt;"КЭШ-ПУЛ")))</f>
        <v>#REF!</v>
      </c>
    </row>
    <row r="1270" spans="1:30" ht="15.75" customHeight="1" x14ac:dyDescent="0.2">
      <c r="A1270" s="27" t="s">
        <v>41</v>
      </c>
      <c r="B1270" s="27"/>
      <c r="C1270" s="2" t="s">
        <v>19</v>
      </c>
      <c r="D1270" s="6" t="s">
        <v>0</v>
      </c>
      <c r="E1270" s="7" t="s">
        <v>2</v>
      </c>
      <c r="F1270" s="8"/>
      <c r="G1270" s="8"/>
      <c r="H1270" s="8"/>
      <c r="I1270" s="8"/>
      <c r="J1270" s="8">
        <v>3</v>
      </c>
      <c r="K1270" s="8" t="s">
        <v>69</v>
      </c>
      <c r="L1270" s="8" t="s">
        <v>27</v>
      </c>
      <c r="M1270" s="9">
        <v>44302</v>
      </c>
      <c r="N1270" s="9">
        <v>44312</v>
      </c>
      <c r="O1270" s="20"/>
      <c r="P1270" s="20">
        <v>87422.98</v>
      </c>
      <c r="Q1270" s="12"/>
      <c r="R1270" s="12"/>
      <c r="S1270" s="12"/>
      <c r="T1270" s="12"/>
      <c r="U1270" s="12"/>
      <c r="X1270" s="22" t="e">
        <f>IF(B1270="",VLOOKUP(A1270,#REF!,2,FALSE),B1270)</f>
        <v>#REF!</v>
      </c>
      <c r="Y1270" s="22">
        <f t="shared" si="100"/>
        <v>4</v>
      </c>
      <c r="Z1270" s="22">
        <f t="shared" si="101"/>
        <v>4</v>
      </c>
      <c r="AA1270" s="22">
        <f t="shared" si="102"/>
        <v>2021</v>
      </c>
      <c r="AB1270" s="22">
        <f t="shared" si="103"/>
        <v>2021</v>
      </c>
      <c r="AC1270" s="22">
        <f t="shared" si="104"/>
        <v>2021</v>
      </c>
      <c r="AD1270" s="25" t="e">
        <f>AND(ROUND(O1270,2)=O1270,ROUND(P1270,2)=P1270,OR(AND(O1270&lt;&gt;0,L1270="п"),AND(P1270&lt;&gt;0,L1270="ф")),ЕФОРМУЛА(X1270),ЕФОРМУЛА(Y1270),ЕФОРМУЛА(Z1270),ЕФОРМУЛА(AA1270),ЕФОРМУЛА(AB1270),ЕФОРМУЛА(AC1270),NOT(ЕФОРМУЛА(O1270)),NOT(ЕФОРМУЛА(P1270)),M1270&lt;&gt;0,N1270&lt;&gt;0,OR(YEAR(M1270=#REF!),YEAR(M1270=#REF!),YEAR(M1270=#REF!)),OR(YEAR(N1270=#REF!),YEAR(N1270=#REF!),YEAR(N1270=#REF!)),OR(AND(A1270="20. Выдача займов по договору № 1 (в кэш-пул ПАО «Газпром»)",H1270="КЭШ-ПУЛ"),AND(A1270&lt;&gt;"20. Выдача займов по договору № 1 (в кэш-пул ПАО «Газпром»)",H1270&lt;&gt;"КЭШ-ПУЛ")))</f>
        <v>#REF!</v>
      </c>
    </row>
    <row r="1271" spans="1:30" ht="15" customHeight="1" x14ac:dyDescent="0.2">
      <c r="A1271" s="8" t="s">
        <v>42</v>
      </c>
      <c r="B1271" s="8"/>
      <c r="C1271" s="2" t="s">
        <v>19</v>
      </c>
      <c r="D1271" s="6" t="s">
        <v>0</v>
      </c>
      <c r="E1271" s="7" t="s">
        <v>2</v>
      </c>
      <c r="F1271" s="8"/>
      <c r="G1271" s="8"/>
      <c r="H1271" s="8"/>
      <c r="I1271" s="8"/>
      <c r="J1271" s="8">
        <v>3</v>
      </c>
      <c r="K1271" s="8" t="s">
        <v>69</v>
      </c>
      <c r="L1271" s="8" t="s">
        <v>27</v>
      </c>
      <c r="M1271" s="9">
        <v>44301</v>
      </c>
      <c r="N1271" s="9">
        <v>44312</v>
      </c>
      <c r="O1271" s="20"/>
      <c r="P1271" s="20">
        <v>7562375.8899999997</v>
      </c>
      <c r="Q1271" s="29"/>
      <c r="R1271" s="12"/>
      <c r="S1271" s="12"/>
      <c r="T1271" s="12"/>
      <c r="U1271" s="12"/>
      <c r="X1271" s="22" t="e">
        <f>IF(B1271="",VLOOKUP(A1271,#REF!,2,FALSE),B1271)</f>
        <v>#REF!</v>
      </c>
      <c r="Y1271" s="22">
        <f t="shared" si="100"/>
        <v>4</v>
      </c>
      <c r="Z1271" s="22">
        <f t="shared" si="101"/>
        <v>4</v>
      </c>
      <c r="AA1271" s="22">
        <f t="shared" si="102"/>
        <v>2021</v>
      </c>
      <c r="AB1271" s="22">
        <f t="shared" si="103"/>
        <v>2021</v>
      </c>
      <c r="AC1271" s="22">
        <f t="shared" si="104"/>
        <v>2021</v>
      </c>
      <c r="AD1271" s="25" t="e">
        <f>AND(ROUND(O1271,2)=O1271,ROUND(P1271,2)=P1271,OR(AND(O1271&lt;&gt;0,L1271="п"),AND(P1271&lt;&gt;0,L1271="ф")),ЕФОРМУЛА(X1271),ЕФОРМУЛА(Y1271),ЕФОРМУЛА(Z1271),ЕФОРМУЛА(AA1271),ЕФОРМУЛА(AB1271),ЕФОРМУЛА(AC1271),NOT(ЕФОРМУЛА(O1271)),NOT(ЕФОРМУЛА(P1271)),M1271&lt;&gt;0,N1271&lt;&gt;0,OR(YEAR(M1271=#REF!),YEAR(M1271=#REF!),YEAR(M1271=#REF!)),OR(YEAR(N1271=#REF!),YEAR(N1271=#REF!),YEAR(N1271=#REF!)),OR(AND(A1271="20. Выдача займов по договору № 1 (в кэш-пул ПАО «Газпром»)",H1271="КЭШ-ПУЛ"),AND(A1271&lt;&gt;"20. Выдача займов по договору № 1 (в кэш-пул ПАО «Газпром»)",H1271&lt;&gt;"КЭШ-ПУЛ")))</f>
        <v>#REF!</v>
      </c>
    </row>
    <row r="1272" spans="1:30" ht="15" customHeight="1" x14ac:dyDescent="0.2">
      <c r="A1272" s="8" t="s">
        <v>47</v>
      </c>
      <c r="B1272" s="8"/>
      <c r="C1272" s="2" t="s">
        <v>19</v>
      </c>
      <c r="D1272" s="6" t="s">
        <v>0</v>
      </c>
      <c r="E1272" s="7" t="s">
        <v>2</v>
      </c>
      <c r="F1272" s="8"/>
      <c r="G1272" s="8"/>
      <c r="H1272" s="8"/>
      <c r="I1272" s="8"/>
      <c r="J1272" s="8">
        <v>3</v>
      </c>
      <c r="K1272" s="8" t="s">
        <v>69</v>
      </c>
      <c r="L1272" s="8" t="s">
        <v>27</v>
      </c>
      <c r="M1272" s="9">
        <v>44301</v>
      </c>
      <c r="N1272" s="9">
        <v>44312</v>
      </c>
      <c r="O1272" s="20"/>
      <c r="P1272" s="20">
        <v>13421402.85</v>
      </c>
      <c r="Q1272" s="29"/>
      <c r="R1272" s="29"/>
      <c r="S1272" s="29"/>
      <c r="T1272" s="29"/>
      <c r="U1272" s="29"/>
      <c r="X1272" s="22" t="e">
        <f>IF(B1272="",VLOOKUP(A1272,#REF!,2,FALSE),B1272)</f>
        <v>#REF!</v>
      </c>
      <c r="Y1272" s="22">
        <f t="shared" si="100"/>
        <v>4</v>
      </c>
      <c r="Z1272" s="22">
        <f t="shared" si="101"/>
        <v>4</v>
      </c>
      <c r="AA1272" s="22">
        <f t="shared" si="102"/>
        <v>2021</v>
      </c>
      <c r="AB1272" s="22">
        <f t="shared" si="103"/>
        <v>2021</v>
      </c>
      <c r="AC1272" s="22">
        <f t="shared" si="104"/>
        <v>2021</v>
      </c>
      <c r="AD1272" s="25" t="e">
        <f>AND(ROUND(O1272,2)=O1272,ROUND(P1272,2)=P1272,OR(AND(O1272&lt;&gt;0,L1272="п"),AND(P1272&lt;&gt;0,L1272="ф")),ЕФОРМУЛА(X1272),ЕФОРМУЛА(Y1272),ЕФОРМУЛА(Z1272),ЕФОРМУЛА(AA1272),ЕФОРМУЛА(AB1272),ЕФОРМУЛА(AC1272),NOT(ЕФОРМУЛА(O1272)),NOT(ЕФОРМУЛА(P1272)),M1272&lt;&gt;0,N1272&lt;&gt;0,OR(YEAR(M1272=#REF!),YEAR(M1272=#REF!),YEAR(M1272=#REF!)),OR(YEAR(N1272=#REF!),YEAR(N1272=#REF!),YEAR(N1272=#REF!)),OR(AND(A1272="20. Выдача займов по договору № 1 (в кэш-пул ПАО «Газпром»)",H1272="КЭШ-ПУЛ"),AND(A1272&lt;&gt;"20. Выдача займов по договору № 1 (в кэш-пул ПАО «Газпром»)",H1272&lt;&gt;"КЭШ-ПУЛ")))</f>
        <v>#REF!</v>
      </c>
    </row>
    <row r="1273" spans="1:30" ht="15" customHeight="1" x14ac:dyDescent="0.2">
      <c r="A1273" s="8" t="s">
        <v>48</v>
      </c>
      <c r="B1273" s="8"/>
      <c r="C1273" s="2" t="s">
        <v>19</v>
      </c>
      <c r="D1273" s="6" t="s">
        <v>0</v>
      </c>
      <c r="E1273" s="7" t="s">
        <v>2</v>
      </c>
      <c r="F1273" s="8"/>
      <c r="G1273" s="8"/>
      <c r="H1273" s="8"/>
      <c r="I1273" s="8"/>
      <c r="J1273" s="8">
        <v>3</v>
      </c>
      <c r="K1273" s="8" t="s">
        <v>69</v>
      </c>
      <c r="L1273" s="8" t="s">
        <v>27</v>
      </c>
      <c r="M1273" s="9">
        <v>44301</v>
      </c>
      <c r="N1273" s="9">
        <v>44312</v>
      </c>
      <c r="O1273" s="20"/>
      <c r="P1273" s="20">
        <v>4478133.08</v>
      </c>
      <c r="Q1273" s="29"/>
      <c r="R1273" s="29"/>
      <c r="S1273" s="29"/>
      <c r="T1273" s="29"/>
      <c r="U1273" s="29"/>
      <c r="X1273" s="22" t="e">
        <f>IF(B1273="",VLOOKUP(A1273,#REF!,2,FALSE),B1273)</f>
        <v>#REF!</v>
      </c>
      <c r="Y1273" s="22">
        <f t="shared" si="100"/>
        <v>4</v>
      </c>
      <c r="Z1273" s="22">
        <f t="shared" si="101"/>
        <v>4</v>
      </c>
      <c r="AA1273" s="22">
        <f t="shared" si="102"/>
        <v>2021</v>
      </c>
      <c r="AB1273" s="22">
        <f t="shared" si="103"/>
        <v>2021</v>
      </c>
      <c r="AC1273" s="22">
        <f t="shared" si="104"/>
        <v>2021</v>
      </c>
      <c r="AD1273" s="25" t="e">
        <f>AND(ROUND(O1273,2)=O1273,ROUND(P1273,2)=P1273,OR(AND(O1273&lt;&gt;0,L1273="п"),AND(P1273&lt;&gt;0,L1273="ф")),ЕФОРМУЛА(X1273),ЕФОРМУЛА(Y1273),ЕФОРМУЛА(Z1273),ЕФОРМУЛА(AA1273),ЕФОРМУЛА(AB1273),ЕФОРМУЛА(AC1273),NOT(ЕФОРМУЛА(O1273)),NOT(ЕФОРМУЛА(P1273)),M1273&lt;&gt;0,N1273&lt;&gt;0,OR(YEAR(M1273=#REF!),YEAR(M1273=#REF!),YEAR(M1273=#REF!)),OR(YEAR(N1273=#REF!),YEAR(N1273=#REF!),YEAR(N1273=#REF!)),OR(AND(A1273="20. Выдача займов по договору № 1 (в кэш-пул ПАО «Газпром»)",H1273="КЭШ-ПУЛ"),AND(A1273&lt;&gt;"20. Выдача займов по договору № 1 (в кэш-пул ПАО «Газпром»)",H1273&lt;&gt;"КЭШ-ПУЛ")))</f>
        <v>#REF!</v>
      </c>
    </row>
    <row r="1274" spans="1:30" ht="15" customHeight="1" x14ac:dyDescent="0.2">
      <c r="A1274" s="8" t="s">
        <v>15</v>
      </c>
      <c r="B1274" s="8"/>
      <c r="C1274" s="2" t="s">
        <v>19</v>
      </c>
      <c r="D1274" s="6" t="s">
        <v>0</v>
      </c>
      <c r="E1274" s="7" t="s">
        <v>2</v>
      </c>
      <c r="F1274" s="8"/>
      <c r="G1274" s="8"/>
      <c r="H1274" s="8"/>
      <c r="I1274" s="8" t="s">
        <v>25</v>
      </c>
      <c r="J1274" s="8">
        <v>3</v>
      </c>
      <c r="K1274" s="8" t="s">
        <v>69</v>
      </c>
      <c r="L1274" s="8" t="s">
        <v>27</v>
      </c>
      <c r="M1274" s="9">
        <v>44302</v>
      </c>
      <c r="N1274" s="9">
        <v>44312</v>
      </c>
      <c r="O1274" s="20"/>
      <c r="P1274" s="20">
        <v>102825739.77</v>
      </c>
      <c r="Q1274" s="12"/>
      <c r="R1274" s="12"/>
      <c r="S1274" s="12"/>
      <c r="T1274" s="12"/>
      <c r="U1274" s="12"/>
      <c r="X1274" s="22" t="e">
        <f>IF(B1274="",VLOOKUP(A1274,#REF!,2,FALSE),B1274)</f>
        <v>#REF!</v>
      </c>
      <c r="Y1274" s="22">
        <f t="shared" si="100"/>
        <v>4</v>
      </c>
      <c r="Z1274" s="22">
        <f t="shared" si="101"/>
        <v>4</v>
      </c>
      <c r="AA1274" s="22">
        <f t="shared" si="102"/>
        <v>2021</v>
      </c>
      <c r="AB1274" s="22">
        <f t="shared" si="103"/>
        <v>2021</v>
      </c>
      <c r="AC1274" s="22">
        <f t="shared" si="104"/>
        <v>2021</v>
      </c>
      <c r="AD1274" s="25" t="e">
        <f>AND(ROUND(O1274,2)=O1274,ROUND(P1274,2)=P1274,OR(AND(O1274&lt;&gt;0,L1274="п"),AND(P1274&lt;&gt;0,L1274="ф")),ЕФОРМУЛА(X1274),ЕФОРМУЛА(Y1274),ЕФОРМУЛА(Z1274),ЕФОРМУЛА(AA1274),ЕФОРМУЛА(AB1274),ЕФОРМУЛА(AC1274),NOT(ЕФОРМУЛА(O1274)),NOT(ЕФОРМУЛА(P1274)),M1274&lt;&gt;0,N1274&lt;&gt;0,OR(YEAR(M1274=#REF!),YEAR(M1274=#REF!),YEAR(M1274=#REF!)),OR(YEAR(N1274=#REF!),YEAR(N1274=#REF!),YEAR(N1274=#REF!)),OR(AND(A1274="20. Выдача займов по договору № 1 (в кэш-пул ПАО «Газпром»)",H1274="КЭШ-ПУЛ"),AND(A1274&lt;&gt;"20. Выдача займов по договору № 1 (в кэш-пул ПАО «Газпром»)",H1274&lt;&gt;"КЭШ-ПУЛ")))</f>
        <v>#REF!</v>
      </c>
    </row>
    <row r="1275" spans="1:30" ht="15" customHeight="1" x14ac:dyDescent="0.2">
      <c r="A1275" s="8" t="s">
        <v>15</v>
      </c>
      <c r="B1275" s="8"/>
      <c r="C1275" s="2" t="s">
        <v>19</v>
      </c>
      <c r="D1275" s="6" t="s">
        <v>0</v>
      </c>
      <c r="E1275" s="7" t="s">
        <v>2</v>
      </c>
      <c r="F1275" s="8"/>
      <c r="G1275" s="8"/>
      <c r="H1275" s="8"/>
      <c r="I1275" s="8"/>
      <c r="J1275" s="8">
        <v>3</v>
      </c>
      <c r="K1275" s="8" t="s">
        <v>69</v>
      </c>
      <c r="L1275" s="8" t="s">
        <v>27</v>
      </c>
      <c r="M1275" s="9">
        <v>44302</v>
      </c>
      <c r="N1275" s="9">
        <v>44312</v>
      </c>
      <c r="O1275" s="20"/>
      <c r="P1275" s="20">
        <v>3762998.07</v>
      </c>
      <c r="Q1275" s="12"/>
      <c r="R1275" s="12"/>
      <c r="S1275" s="12"/>
      <c r="T1275" s="12"/>
      <c r="U1275" s="12"/>
      <c r="X1275" s="22" t="e">
        <f>IF(B1275="",VLOOKUP(A1275,#REF!,2,FALSE),B1275)</f>
        <v>#REF!</v>
      </c>
      <c r="Y1275" s="22">
        <f t="shared" si="100"/>
        <v>4</v>
      </c>
      <c r="Z1275" s="22">
        <f t="shared" si="101"/>
        <v>4</v>
      </c>
      <c r="AA1275" s="22">
        <f t="shared" si="102"/>
        <v>2021</v>
      </c>
      <c r="AB1275" s="22">
        <f t="shared" si="103"/>
        <v>2021</v>
      </c>
      <c r="AC1275" s="22">
        <f t="shared" si="104"/>
        <v>2021</v>
      </c>
      <c r="AD1275" s="25" t="e">
        <f>AND(ROUND(O1275,2)=O1275,ROUND(P1275,2)=P1275,OR(AND(O1275&lt;&gt;0,L1275="п"),AND(P1275&lt;&gt;0,L1275="ф")),ЕФОРМУЛА(X1275),ЕФОРМУЛА(Y1275),ЕФОРМУЛА(Z1275),ЕФОРМУЛА(AA1275),ЕФОРМУЛА(AB1275),ЕФОРМУЛА(AC1275),NOT(ЕФОРМУЛА(O1275)),NOT(ЕФОРМУЛА(P1275)),M1275&lt;&gt;0,N1275&lt;&gt;0,OR(YEAR(M1275=#REF!),YEAR(M1275=#REF!),YEAR(M1275=#REF!)),OR(YEAR(N1275=#REF!),YEAR(N1275=#REF!),YEAR(N1275=#REF!)),OR(AND(A1275="20. Выдача займов по договору № 1 (в кэш-пул ПАО «Газпром»)",H1275="КЭШ-ПУЛ"),AND(A1275&lt;&gt;"20. Выдача займов по договору № 1 (в кэш-пул ПАО «Газпром»)",H1275&lt;&gt;"КЭШ-ПУЛ")))</f>
        <v>#REF!</v>
      </c>
    </row>
    <row r="1276" spans="1:30" ht="15" customHeight="1" x14ac:dyDescent="0.2">
      <c r="A1276" s="8" t="s">
        <v>64</v>
      </c>
      <c r="B1276" s="8"/>
      <c r="C1276" s="2" t="s">
        <v>19</v>
      </c>
      <c r="D1276" s="6" t="s">
        <v>0</v>
      </c>
      <c r="E1276" s="7" t="s">
        <v>1</v>
      </c>
      <c r="F1276" s="8"/>
      <c r="G1276" s="8"/>
      <c r="H1276" s="8"/>
      <c r="I1276" s="8"/>
      <c r="J1276" s="8"/>
      <c r="K1276" s="8" t="s">
        <v>69</v>
      </c>
      <c r="L1276" s="8" t="s">
        <v>27</v>
      </c>
      <c r="M1276" s="9">
        <v>44302</v>
      </c>
      <c r="N1276" s="9">
        <v>44302</v>
      </c>
      <c r="O1276" s="20"/>
      <c r="P1276" s="20">
        <v>146859942.03999999</v>
      </c>
      <c r="Q1276" s="12"/>
      <c r="R1276" s="12"/>
      <c r="S1276" s="12"/>
      <c r="T1276" s="12"/>
      <c r="U1276" s="12"/>
      <c r="X1276" s="22" t="e">
        <f>IF(B1276="",VLOOKUP(A1276,#REF!,2,FALSE),B1276)</f>
        <v>#REF!</v>
      </c>
      <c r="Y1276" s="22">
        <f t="shared" si="100"/>
        <v>4</v>
      </c>
      <c r="Z1276" s="22">
        <f t="shared" si="101"/>
        <v>4</v>
      </c>
      <c r="AA1276" s="22">
        <f t="shared" si="102"/>
        <v>2021</v>
      </c>
      <c r="AB1276" s="22">
        <f t="shared" si="103"/>
        <v>2021</v>
      </c>
      <c r="AC1276" s="22">
        <f t="shared" si="104"/>
        <v>2021</v>
      </c>
      <c r="AD1276" s="25" t="e">
        <f>AND(ROUND(O1276,2)=O1276,ROUND(P1276,2)=P1276,OR(AND(O1276&lt;&gt;0,L1276="п"),AND(P1276&lt;&gt;0,L1276="ф")),ЕФОРМУЛА(X1276),ЕФОРМУЛА(Y1276),ЕФОРМУЛА(Z1276),ЕФОРМУЛА(AA1276),ЕФОРМУЛА(AB1276),ЕФОРМУЛА(AC1276),NOT(ЕФОРМУЛА(O1276)),NOT(ЕФОРМУЛА(P1276)),M1276&lt;&gt;0,N1276&lt;&gt;0,OR(YEAR(M1276=#REF!),YEAR(M1276=#REF!),YEAR(M1276=#REF!)),OR(YEAR(N1276=#REF!),YEAR(N1276=#REF!),YEAR(N1276=#REF!)),OR(AND(A1276="20. Выдача займов по договору № 1 (в кэш-пул ПАО «Газпром»)",H1276="КЭШ-ПУЛ"),AND(A1276&lt;&gt;"20. Выдача займов по договору № 1 (в кэш-пул ПАО «Газпром»)",H1276&lt;&gt;"КЭШ-ПУЛ")))</f>
        <v>#REF!</v>
      </c>
    </row>
    <row r="1277" spans="1:30" ht="15" customHeight="1" x14ac:dyDescent="0.2">
      <c r="A1277" s="8" t="s">
        <v>64</v>
      </c>
      <c r="B1277" s="8"/>
      <c r="C1277" s="2" t="s">
        <v>19</v>
      </c>
      <c r="D1277" s="6" t="s">
        <v>0</v>
      </c>
      <c r="E1277" s="7" t="s">
        <v>1</v>
      </c>
      <c r="F1277" s="8"/>
      <c r="G1277" s="8"/>
      <c r="H1277" s="8"/>
      <c r="I1277" s="8"/>
      <c r="J1277" s="8"/>
      <c r="K1277" s="8" t="s">
        <v>69</v>
      </c>
      <c r="L1277" s="8" t="s">
        <v>27</v>
      </c>
      <c r="M1277" s="9">
        <v>44305</v>
      </c>
      <c r="N1277" s="9">
        <v>44305</v>
      </c>
      <c r="O1277" s="20"/>
      <c r="P1277" s="20">
        <v>4100</v>
      </c>
      <c r="Q1277" s="12"/>
      <c r="R1277" s="12"/>
      <c r="S1277" s="12"/>
      <c r="T1277" s="12"/>
      <c r="U1277" s="12"/>
      <c r="X1277" s="22" t="e">
        <f>IF(B1277="",VLOOKUP(A1277,#REF!,2,FALSE),B1277)</f>
        <v>#REF!</v>
      </c>
      <c r="Y1277" s="22">
        <f t="shared" si="100"/>
        <v>4</v>
      </c>
      <c r="Z1277" s="22">
        <f t="shared" si="101"/>
        <v>4</v>
      </c>
      <c r="AA1277" s="22">
        <f t="shared" si="102"/>
        <v>2021</v>
      </c>
      <c r="AB1277" s="22">
        <f t="shared" si="103"/>
        <v>2021</v>
      </c>
      <c r="AC1277" s="22">
        <f t="shared" si="104"/>
        <v>2021</v>
      </c>
      <c r="AD1277" s="25" t="e">
        <f>AND(ROUND(O1277,2)=O1277,ROUND(P1277,2)=P1277,OR(AND(O1277&lt;&gt;0,L1277="п"),AND(P1277&lt;&gt;0,L1277="ф")),ЕФОРМУЛА(X1277),ЕФОРМУЛА(Y1277),ЕФОРМУЛА(Z1277),ЕФОРМУЛА(AA1277),ЕФОРМУЛА(AB1277),ЕФОРМУЛА(AC1277),NOT(ЕФОРМУЛА(O1277)),NOT(ЕФОРМУЛА(P1277)),M1277&lt;&gt;0,N1277&lt;&gt;0,OR(YEAR(M1277=#REF!),YEAR(M1277=#REF!),YEAR(M1277=#REF!)),OR(YEAR(N1277=#REF!),YEAR(N1277=#REF!),YEAR(N1277=#REF!)),OR(AND(A1277="20. Выдача займов по договору № 1 (в кэш-пул ПАО «Газпром»)",H1277="КЭШ-ПУЛ"),AND(A1277&lt;&gt;"20. Выдача займов по договору № 1 (в кэш-пул ПАО «Газпром»)",H1277&lt;&gt;"КЭШ-ПУЛ")))</f>
        <v>#REF!</v>
      </c>
    </row>
    <row r="1278" spans="1:30" ht="12.6" customHeight="1" x14ac:dyDescent="0.2">
      <c r="A1278" s="8" t="s">
        <v>11</v>
      </c>
      <c r="B1278" s="8"/>
      <c r="C1278" s="2" t="s">
        <v>19</v>
      </c>
      <c r="D1278" s="6" t="s">
        <v>0</v>
      </c>
      <c r="E1278" s="7" t="s">
        <v>2</v>
      </c>
      <c r="F1278" s="8"/>
      <c r="G1278" s="8"/>
      <c r="H1278" s="8"/>
      <c r="I1278" s="8"/>
      <c r="J1278" s="8">
        <v>4</v>
      </c>
      <c r="K1278" s="27" t="s">
        <v>69</v>
      </c>
      <c r="L1278" s="8" t="s">
        <v>27</v>
      </c>
      <c r="M1278" s="9">
        <v>44306</v>
      </c>
      <c r="N1278" s="9">
        <v>44305</v>
      </c>
      <c r="O1278" s="20"/>
      <c r="P1278" s="20">
        <v>4100</v>
      </c>
      <c r="Q1278" s="12"/>
      <c r="R1278" s="12"/>
      <c r="S1278" s="12"/>
      <c r="T1278" s="12"/>
      <c r="U1278" s="12"/>
      <c r="X1278" s="22" t="e">
        <f>IF(B1278="",VLOOKUP(A1278,#REF!,2,FALSE),B1278)</f>
        <v>#REF!</v>
      </c>
      <c r="Y1278" s="22">
        <f t="shared" si="100"/>
        <v>4</v>
      </c>
      <c r="Z1278" s="22">
        <f t="shared" si="101"/>
        <v>4</v>
      </c>
      <c r="AA1278" s="22">
        <f t="shared" si="102"/>
        <v>2021</v>
      </c>
      <c r="AB1278" s="22">
        <f t="shared" si="103"/>
        <v>2021</v>
      </c>
      <c r="AC1278" s="22">
        <f t="shared" si="104"/>
        <v>2021</v>
      </c>
      <c r="AD1278" s="25" t="e">
        <f>AND(ROUND(O1278,2)=O1278,ROUND(P1278,2)=P1278,OR(AND(O1278&lt;&gt;0,L1278="п"),AND(P1278&lt;&gt;0,L1278="ф")),ЕФОРМУЛА(X1278),ЕФОРМУЛА(Y1278),ЕФОРМУЛА(Z1278),ЕФОРМУЛА(AA1278),ЕФОРМУЛА(AB1278),ЕФОРМУЛА(AC1278),NOT(ЕФОРМУЛА(O1278)),NOT(ЕФОРМУЛА(P1278)),M1278&lt;&gt;0,N1278&lt;&gt;0,OR(YEAR(M1278=#REF!),YEAR(M1278=#REF!),YEAR(M1278=#REF!)),OR(YEAR(N1278=#REF!),YEAR(N1278=#REF!),YEAR(N1278=#REF!)),OR(AND(A1278="20. Выдача займов по договору № 1 (в кэш-пул ПАО «Газпром»)",H1278="КЭШ-ПУЛ"),AND(A1278&lt;&gt;"20. Выдача займов по договору № 1 (в кэш-пул ПАО «Газпром»)",H1278&lt;&gt;"КЭШ-ПУЛ")))</f>
        <v>#REF!</v>
      </c>
    </row>
    <row r="1279" spans="1:30" ht="15" customHeight="1" x14ac:dyDescent="0.2">
      <c r="A1279" s="8" t="s">
        <v>64</v>
      </c>
      <c r="B1279" s="8"/>
      <c r="C1279" s="2" t="s">
        <v>19</v>
      </c>
      <c r="D1279" s="6" t="s">
        <v>0</v>
      </c>
      <c r="E1279" s="7" t="s">
        <v>1</v>
      </c>
      <c r="F1279" s="8"/>
      <c r="G1279" s="8"/>
      <c r="H1279" s="8"/>
      <c r="I1279" s="8"/>
      <c r="J1279" s="8"/>
      <c r="K1279" s="8" t="s">
        <v>69</v>
      </c>
      <c r="L1279" s="8" t="s">
        <v>27</v>
      </c>
      <c r="M1279" s="9">
        <v>44306</v>
      </c>
      <c r="N1279" s="9">
        <v>44306</v>
      </c>
      <c r="O1279" s="20"/>
      <c r="P1279" s="20">
        <v>31426312.890000001</v>
      </c>
      <c r="Q1279" s="12"/>
      <c r="R1279" s="12"/>
      <c r="S1279" s="12"/>
      <c r="T1279" s="12"/>
      <c r="U1279" s="12"/>
      <c r="X1279" s="22" t="e">
        <f>IF(B1279="",VLOOKUP(A1279,#REF!,2,FALSE),B1279)</f>
        <v>#REF!</v>
      </c>
      <c r="Y1279" s="22">
        <f t="shared" si="100"/>
        <v>4</v>
      </c>
      <c r="Z1279" s="22">
        <f t="shared" si="101"/>
        <v>4</v>
      </c>
      <c r="AA1279" s="22">
        <f t="shared" si="102"/>
        <v>2021</v>
      </c>
      <c r="AB1279" s="22">
        <f t="shared" si="103"/>
        <v>2021</v>
      </c>
      <c r="AC1279" s="22">
        <f t="shared" si="104"/>
        <v>2021</v>
      </c>
      <c r="AD1279" s="25" t="e">
        <f>AND(ROUND(O1279,2)=O1279,ROUND(P1279,2)=P1279,OR(AND(O1279&lt;&gt;0,L1279="п"),AND(P1279&lt;&gt;0,L1279="ф")),ЕФОРМУЛА(X1279),ЕФОРМУЛА(Y1279),ЕФОРМУЛА(Z1279),ЕФОРМУЛА(AA1279),ЕФОРМУЛА(AB1279),ЕФОРМУЛА(AC1279),NOT(ЕФОРМУЛА(O1279)),NOT(ЕФОРМУЛА(P1279)),M1279&lt;&gt;0,N1279&lt;&gt;0,OR(YEAR(M1279=#REF!),YEAR(M1279=#REF!),YEAR(M1279=#REF!)),OR(YEAR(N1279=#REF!),YEAR(N1279=#REF!),YEAR(N1279=#REF!)),OR(AND(A1279="20. Выдача займов по договору № 1 (в кэш-пул ПАО «Газпром»)",H1279="КЭШ-ПУЛ"),AND(A1279&lt;&gt;"20. Выдача займов по договору № 1 (в кэш-пул ПАО «Газпром»)",H1279&lt;&gt;"КЭШ-ПУЛ")))</f>
        <v>#REF!</v>
      </c>
    </row>
    <row r="1280" spans="1:30" ht="15.75" customHeight="1" x14ac:dyDescent="0.2">
      <c r="A1280" s="27" t="s">
        <v>35</v>
      </c>
      <c r="B1280" s="27"/>
      <c r="C1280" s="2" t="s">
        <v>19</v>
      </c>
      <c r="D1280" s="6" t="s">
        <v>0</v>
      </c>
      <c r="E1280" s="7" t="s">
        <v>2</v>
      </c>
      <c r="F1280" s="8"/>
      <c r="G1280" s="8"/>
      <c r="H1280" s="8"/>
      <c r="I1280" s="8"/>
      <c r="J1280" s="8">
        <v>3</v>
      </c>
      <c r="K1280" s="8" t="s">
        <v>69</v>
      </c>
      <c r="L1280" s="8" t="s">
        <v>27</v>
      </c>
      <c r="M1280" s="9">
        <v>44298</v>
      </c>
      <c r="N1280" s="9">
        <v>44306</v>
      </c>
      <c r="O1280" s="20"/>
      <c r="P1280" s="20">
        <v>9465</v>
      </c>
      <c r="Q1280" s="12"/>
      <c r="R1280" s="12"/>
      <c r="S1280" s="12"/>
      <c r="T1280" s="12"/>
      <c r="U1280" s="12"/>
      <c r="X1280" s="22" t="e">
        <f>IF(B1280="",VLOOKUP(A1280,#REF!,2,FALSE),B1280)</f>
        <v>#REF!</v>
      </c>
      <c r="Y1280" s="22">
        <f t="shared" si="100"/>
        <v>4</v>
      </c>
      <c r="Z1280" s="22">
        <f t="shared" si="101"/>
        <v>4</v>
      </c>
      <c r="AA1280" s="22">
        <f t="shared" si="102"/>
        <v>2021</v>
      </c>
      <c r="AB1280" s="22">
        <f t="shared" si="103"/>
        <v>2021</v>
      </c>
      <c r="AC1280" s="22">
        <f t="shared" si="104"/>
        <v>2021</v>
      </c>
      <c r="AD1280" s="25" t="e">
        <f>AND(ROUND(O1280,2)=O1280,ROUND(P1280,2)=P1280,OR(AND(O1280&lt;&gt;0,L1280="п"),AND(P1280&lt;&gt;0,L1280="ф")),ЕФОРМУЛА(X1280),ЕФОРМУЛА(Y1280),ЕФОРМУЛА(Z1280),ЕФОРМУЛА(AA1280),ЕФОРМУЛА(AB1280),ЕФОРМУЛА(AC1280),NOT(ЕФОРМУЛА(O1280)),NOT(ЕФОРМУЛА(P1280)),M1280&lt;&gt;0,N1280&lt;&gt;0,OR(YEAR(M1280=#REF!),YEAR(M1280=#REF!),YEAR(M1280=#REF!)),OR(YEAR(N1280=#REF!),YEAR(N1280=#REF!),YEAR(N1280=#REF!)),OR(AND(A1280="20. Выдача займов по договору № 1 (в кэш-пул ПАО «Газпром»)",H1280="КЭШ-ПУЛ"),AND(A1280&lt;&gt;"20. Выдача займов по договору № 1 (в кэш-пул ПАО «Газпром»)",H1280&lt;&gt;"КЭШ-ПУЛ")))</f>
        <v>#REF!</v>
      </c>
    </row>
    <row r="1281" spans="1:30" ht="15.75" customHeight="1" x14ac:dyDescent="0.2">
      <c r="A1281" s="27" t="s">
        <v>38</v>
      </c>
      <c r="B1281" s="27"/>
      <c r="C1281" s="2" t="s">
        <v>19</v>
      </c>
      <c r="D1281" s="6" t="s">
        <v>0</v>
      </c>
      <c r="E1281" s="7" t="s">
        <v>2</v>
      </c>
      <c r="F1281" s="8"/>
      <c r="G1281" s="8"/>
      <c r="H1281" s="8"/>
      <c r="I1281" s="8"/>
      <c r="J1281" s="8">
        <v>3</v>
      </c>
      <c r="K1281" s="8" t="s">
        <v>69</v>
      </c>
      <c r="L1281" s="8" t="s">
        <v>27</v>
      </c>
      <c r="M1281" s="9">
        <v>44298</v>
      </c>
      <c r="N1281" s="9">
        <v>44306</v>
      </c>
      <c r="O1281" s="20"/>
      <c r="P1281" s="20">
        <v>212272.06</v>
      </c>
      <c r="Q1281" s="12"/>
      <c r="R1281" s="12"/>
      <c r="S1281" s="12"/>
      <c r="T1281" s="12"/>
      <c r="U1281" s="12"/>
      <c r="X1281" s="22" t="e">
        <f>IF(B1281="",VLOOKUP(A1281,#REF!,2,FALSE),B1281)</f>
        <v>#REF!</v>
      </c>
      <c r="Y1281" s="22">
        <f t="shared" si="100"/>
        <v>4</v>
      </c>
      <c r="Z1281" s="22">
        <f t="shared" si="101"/>
        <v>4</v>
      </c>
      <c r="AA1281" s="22">
        <f t="shared" si="102"/>
        <v>2021</v>
      </c>
      <c r="AB1281" s="22">
        <f t="shared" si="103"/>
        <v>2021</v>
      </c>
      <c r="AC1281" s="22">
        <f t="shared" si="104"/>
        <v>2021</v>
      </c>
      <c r="AD1281" s="25" t="e">
        <f>AND(ROUND(O1281,2)=O1281,ROUND(P1281,2)=P1281,OR(AND(O1281&lt;&gt;0,L1281="п"),AND(P1281&lt;&gt;0,L1281="ф")),ЕФОРМУЛА(X1281),ЕФОРМУЛА(Y1281),ЕФОРМУЛА(Z1281),ЕФОРМУЛА(AA1281),ЕФОРМУЛА(AB1281),ЕФОРМУЛА(AC1281),NOT(ЕФОРМУЛА(O1281)),NOT(ЕФОРМУЛА(P1281)),M1281&lt;&gt;0,N1281&lt;&gt;0,OR(YEAR(M1281=#REF!),YEAR(M1281=#REF!),YEAR(M1281=#REF!)),OR(YEAR(N1281=#REF!),YEAR(N1281=#REF!),YEAR(N1281=#REF!)),OR(AND(A1281="20. Выдача займов по договору № 1 (в кэш-пул ПАО «Газпром»)",H1281="КЭШ-ПУЛ"),AND(A1281&lt;&gt;"20. Выдача займов по договору № 1 (в кэш-пул ПАО «Газпром»)",H1281&lt;&gt;"КЭШ-ПУЛ")))</f>
        <v>#REF!</v>
      </c>
    </row>
    <row r="1282" spans="1:30" ht="15" customHeight="1" x14ac:dyDescent="0.2">
      <c r="A1282" s="8" t="s">
        <v>64</v>
      </c>
      <c r="B1282" s="8"/>
      <c r="C1282" s="2" t="s">
        <v>19</v>
      </c>
      <c r="D1282" s="6" t="s">
        <v>0</v>
      </c>
      <c r="E1282" s="7" t="s">
        <v>1</v>
      </c>
      <c r="F1282" s="8"/>
      <c r="G1282" s="8"/>
      <c r="H1282" s="8"/>
      <c r="I1282" s="8"/>
      <c r="J1282" s="8"/>
      <c r="K1282" s="8" t="s">
        <v>69</v>
      </c>
      <c r="L1282" s="8" t="s">
        <v>27</v>
      </c>
      <c r="M1282" s="9">
        <v>44307</v>
      </c>
      <c r="N1282" s="9">
        <v>44307</v>
      </c>
      <c r="O1282" s="20"/>
      <c r="P1282" s="20">
        <v>15151303.869999999</v>
      </c>
      <c r="Q1282" s="12"/>
      <c r="R1282" s="12"/>
      <c r="S1282" s="12"/>
      <c r="T1282" s="12"/>
      <c r="U1282" s="12"/>
      <c r="X1282" s="22" t="e">
        <f>IF(B1282="",VLOOKUP(A1282,#REF!,2,FALSE),B1282)</f>
        <v>#REF!</v>
      </c>
      <c r="Y1282" s="22">
        <f t="shared" si="100"/>
        <v>4</v>
      </c>
      <c r="Z1282" s="22">
        <f t="shared" si="101"/>
        <v>4</v>
      </c>
      <c r="AA1282" s="22">
        <f t="shared" si="102"/>
        <v>2021</v>
      </c>
      <c r="AB1282" s="22">
        <f t="shared" si="103"/>
        <v>2021</v>
      </c>
      <c r="AC1282" s="22">
        <f t="shared" si="104"/>
        <v>2021</v>
      </c>
      <c r="AD1282" s="25" t="e">
        <f>AND(ROUND(O1282,2)=O1282,ROUND(P1282,2)=P1282,OR(AND(O1282&lt;&gt;0,L1282="п"),AND(P1282&lt;&gt;0,L1282="ф")),ЕФОРМУЛА(X1282),ЕФОРМУЛА(Y1282),ЕФОРМУЛА(Z1282),ЕФОРМУЛА(AA1282),ЕФОРМУЛА(AB1282),ЕФОРМУЛА(AC1282),NOT(ЕФОРМУЛА(O1282)),NOT(ЕФОРМУЛА(P1282)),M1282&lt;&gt;0,N1282&lt;&gt;0,OR(YEAR(M1282=#REF!),YEAR(M1282=#REF!),YEAR(M1282=#REF!)),OR(YEAR(N1282=#REF!),YEAR(N1282=#REF!),YEAR(N1282=#REF!)),OR(AND(A1282="20. Выдача займов по договору № 1 (в кэш-пул ПАО «Газпром»)",H1282="КЭШ-ПУЛ"),AND(A1282&lt;&gt;"20. Выдача займов по договору № 1 (в кэш-пул ПАО «Газпром»)",H1282&lt;&gt;"КЭШ-ПУЛ")))</f>
        <v>#REF!</v>
      </c>
    </row>
    <row r="1283" spans="1:30" ht="12.6" customHeight="1" x14ac:dyDescent="0.2">
      <c r="A1283" s="8" t="s">
        <v>52</v>
      </c>
      <c r="B1283" s="8"/>
      <c r="C1283" s="2" t="s">
        <v>19</v>
      </c>
      <c r="D1283" s="6" t="s">
        <v>0</v>
      </c>
      <c r="E1283" s="7" t="s">
        <v>2</v>
      </c>
      <c r="F1283" s="8"/>
      <c r="G1283" s="8"/>
      <c r="H1283" s="8"/>
      <c r="I1283" s="8"/>
      <c r="J1283" s="8">
        <v>3</v>
      </c>
      <c r="K1283" s="8" t="s">
        <v>69</v>
      </c>
      <c r="L1283" s="8" t="s">
        <v>27</v>
      </c>
      <c r="M1283" s="9">
        <v>44301</v>
      </c>
      <c r="N1283" s="9">
        <v>44307</v>
      </c>
      <c r="O1283" s="20"/>
      <c r="P1283" s="20">
        <v>151303.87</v>
      </c>
      <c r="Q1283" s="12"/>
      <c r="R1283" s="12"/>
      <c r="S1283" s="12"/>
      <c r="T1283" s="12"/>
      <c r="U1283" s="12"/>
      <c r="X1283" s="22" t="e">
        <f>IF(B1283="",VLOOKUP(A1283,#REF!,2,FALSE),B1283)</f>
        <v>#REF!</v>
      </c>
      <c r="Y1283" s="22">
        <f t="shared" si="100"/>
        <v>4</v>
      </c>
      <c r="Z1283" s="22">
        <f t="shared" si="101"/>
        <v>4</v>
      </c>
      <c r="AA1283" s="22">
        <f t="shared" si="102"/>
        <v>2021</v>
      </c>
      <c r="AB1283" s="22">
        <f t="shared" si="103"/>
        <v>2021</v>
      </c>
      <c r="AC1283" s="22">
        <f t="shared" si="104"/>
        <v>2021</v>
      </c>
      <c r="AD1283" s="25" t="e">
        <f>AND(ROUND(O1283,2)=O1283,ROUND(P1283,2)=P1283,OR(AND(O1283&lt;&gt;0,L1283="п"),AND(P1283&lt;&gt;0,L1283="ф")),ЕФОРМУЛА(X1283),ЕФОРМУЛА(Y1283),ЕФОРМУЛА(Z1283),ЕФОРМУЛА(AA1283),ЕФОРМУЛА(AB1283),ЕФОРМУЛА(AC1283),NOT(ЕФОРМУЛА(O1283)),NOT(ЕФОРМУЛА(P1283)),M1283&lt;&gt;0,N1283&lt;&gt;0,OR(YEAR(M1283=#REF!),YEAR(M1283=#REF!),YEAR(M1283=#REF!)),OR(YEAR(N1283=#REF!),YEAR(N1283=#REF!),YEAR(N1283=#REF!)),OR(AND(A1283="20. Выдача займов по договору № 1 (в кэш-пул ПАО «Газпром»)",H1283="КЭШ-ПУЛ"),AND(A1283&lt;&gt;"20. Выдача займов по договору № 1 (в кэш-пул ПАО «Газпром»)",H1283&lt;&gt;"КЭШ-ПУЛ")))</f>
        <v>#REF!</v>
      </c>
    </row>
    <row r="1284" spans="1:30" ht="15" customHeight="1" x14ac:dyDescent="0.2">
      <c r="A1284" s="8" t="s">
        <v>64</v>
      </c>
      <c r="B1284" s="8"/>
      <c r="C1284" s="2" t="s">
        <v>19</v>
      </c>
      <c r="D1284" s="6" t="s">
        <v>0</v>
      </c>
      <c r="E1284" s="7" t="s">
        <v>1</v>
      </c>
      <c r="F1284" s="8"/>
      <c r="G1284" s="8"/>
      <c r="H1284" s="8"/>
      <c r="I1284" s="8"/>
      <c r="J1284" s="8"/>
      <c r="K1284" s="8" t="s">
        <v>69</v>
      </c>
      <c r="L1284" s="8" t="s">
        <v>27</v>
      </c>
      <c r="M1284" s="9">
        <v>44308</v>
      </c>
      <c r="N1284" s="9">
        <v>44308</v>
      </c>
      <c r="O1284" s="20"/>
      <c r="P1284" s="20">
        <v>5717644</v>
      </c>
      <c r="Q1284" s="12"/>
      <c r="R1284" s="12"/>
      <c r="S1284" s="12"/>
      <c r="T1284" s="12"/>
      <c r="U1284" s="12"/>
      <c r="X1284" s="22" t="e">
        <f>IF(B1284="",VLOOKUP(A1284,#REF!,2,FALSE),B1284)</f>
        <v>#REF!</v>
      </c>
      <c r="Y1284" s="22">
        <f t="shared" ref="Y1284:Y1347" si="105">MONTH(M1284)</f>
        <v>4</v>
      </c>
      <c r="Z1284" s="22">
        <f t="shared" ref="Z1284:Z1347" si="106">MONTH(N1284)</f>
        <v>4</v>
      </c>
      <c r="AA1284" s="22">
        <f t="shared" ref="AA1284:AA1347" si="107">YEAR(N1284)</f>
        <v>2021</v>
      </c>
      <c r="AB1284" s="22">
        <f t="shared" ref="AB1284:AB1347" si="108">YEAR(M1284)</f>
        <v>2021</v>
      </c>
      <c r="AC1284" s="22">
        <f t="shared" ref="AC1284:AC1347" si="109">IF(F1284="X",AA1284-1,AA1284)</f>
        <v>2021</v>
      </c>
      <c r="AD1284" s="25" t="e">
        <f>AND(ROUND(O1284,2)=O1284,ROUND(P1284,2)=P1284,OR(AND(O1284&lt;&gt;0,L1284="п"),AND(P1284&lt;&gt;0,L1284="ф")),ЕФОРМУЛА(X1284),ЕФОРМУЛА(Y1284),ЕФОРМУЛА(Z1284),ЕФОРМУЛА(AA1284),ЕФОРМУЛА(AB1284),ЕФОРМУЛА(AC1284),NOT(ЕФОРМУЛА(O1284)),NOT(ЕФОРМУЛА(P1284)),M1284&lt;&gt;0,N1284&lt;&gt;0,OR(YEAR(M1284=#REF!),YEAR(M1284=#REF!),YEAR(M1284=#REF!)),OR(YEAR(N1284=#REF!),YEAR(N1284=#REF!),YEAR(N1284=#REF!)),OR(AND(A1284="20. Выдача займов по договору № 1 (в кэш-пул ПАО «Газпром»)",H1284="КЭШ-ПУЛ"),AND(A1284&lt;&gt;"20. Выдача займов по договору № 1 (в кэш-пул ПАО «Газпром»)",H1284&lt;&gt;"КЭШ-ПУЛ")))</f>
        <v>#REF!</v>
      </c>
    </row>
    <row r="1285" spans="1:30" ht="12.6" customHeight="1" x14ac:dyDescent="0.2">
      <c r="A1285" s="8" t="s">
        <v>52</v>
      </c>
      <c r="B1285" s="8"/>
      <c r="C1285" s="2" t="s">
        <v>19</v>
      </c>
      <c r="D1285" s="6" t="s">
        <v>0</v>
      </c>
      <c r="E1285" s="7" t="s">
        <v>2</v>
      </c>
      <c r="F1285" s="8"/>
      <c r="G1285" s="8"/>
      <c r="H1285" s="8"/>
      <c r="I1285" s="8"/>
      <c r="J1285" s="8">
        <v>3</v>
      </c>
      <c r="K1285" s="8" t="s">
        <v>69</v>
      </c>
      <c r="L1285" s="8" t="s">
        <v>27</v>
      </c>
      <c r="M1285" s="9">
        <v>44301</v>
      </c>
      <c r="N1285" s="9">
        <v>44308</v>
      </c>
      <c r="O1285" s="20"/>
      <c r="P1285" s="20">
        <v>5717644</v>
      </c>
      <c r="Q1285" s="12"/>
      <c r="R1285" s="12"/>
      <c r="S1285" s="12"/>
      <c r="T1285" s="12"/>
      <c r="U1285" s="12"/>
      <c r="X1285" s="22" t="e">
        <f>IF(B1285="",VLOOKUP(A1285,#REF!,2,FALSE),B1285)</f>
        <v>#REF!</v>
      </c>
      <c r="Y1285" s="22">
        <f t="shared" si="105"/>
        <v>4</v>
      </c>
      <c r="Z1285" s="22">
        <f t="shared" si="106"/>
        <v>4</v>
      </c>
      <c r="AA1285" s="22">
        <f t="shared" si="107"/>
        <v>2021</v>
      </c>
      <c r="AB1285" s="22">
        <f t="shared" si="108"/>
        <v>2021</v>
      </c>
      <c r="AC1285" s="22">
        <f t="shared" si="109"/>
        <v>2021</v>
      </c>
      <c r="AD1285" s="25" t="e">
        <f>AND(ROUND(O1285,2)=O1285,ROUND(P1285,2)=P1285,OR(AND(O1285&lt;&gt;0,L1285="п"),AND(P1285&lt;&gt;0,L1285="ф")),ЕФОРМУЛА(X1285),ЕФОРМУЛА(Y1285),ЕФОРМУЛА(Z1285),ЕФОРМУЛА(AA1285),ЕФОРМУЛА(AB1285),ЕФОРМУЛА(AC1285),NOT(ЕФОРМУЛА(O1285)),NOT(ЕФОРМУЛА(P1285)),M1285&lt;&gt;0,N1285&lt;&gt;0,OR(YEAR(M1285=#REF!),YEAR(M1285=#REF!),YEAR(M1285=#REF!)),OR(YEAR(N1285=#REF!),YEAR(N1285=#REF!),YEAR(N1285=#REF!)),OR(AND(A1285="20. Выдача займов по договору № 1 (в кэш-пул ПАО «Газпром»)",H1285="КЭШ-ПУЛ"),AND(A1285&lt;&gt;"20. Выдача займов по договору № 1 (в кэш-пул ПАО «Газпром»)",H1285&lt;&gt;"КЭШ-ПУЛ")))</f>
        <v>#REF!</v>
      </c>
    </row>
    <row r="1286" spans="1:30" ht="15" customHeight="1" x14ac:dyDescent="0.2">
      <c r="A1286" s="8" t="s">
        <v>64</v>
      </c>
      <c r="B1286" s="8"/>
      <c r="C1286" s="2" t="s">
        <v>19</v>
      </c>
      <c r="D1286" s="6" t="s">
        <v>0</v>
      </c>
      <c r="E1286" s="7" t="s">
        <v>1</v>
      </c>
      <c r="F1286" s="8"/>
      <c r="G1286" s="8"/>
      <c r="H1286" s="8"/>
      <c r="I1286" s="8"/>
      <c r="J1286" s="8"/>
      <c r="K1286" s="8" t="s">
        <v>69</v>
      </c>
      <c r="L1286" s="8" t="s">
        <v>27</v>
      </c>
      <c r="M1286" s="9">
        <v>44309</v>
      </c>
      <c r="N1286" s="9">
        <v>44309</v>
      </c>
      <c r="O1286" s="20"/>
      <c r="P1286" s="20">
        <v>107254.25</v>
      </c>
      <c r="Q1286" s="12"/>
      <c r="R1286" s="12"/>
      <c r="S1286" s="12"/>
      <c r="T1286" s="12"/>
      <c r="U1286" s="12"/>
      <c r="X1286" s="22" t="e">
        <f>IF(B1286="",VLOOKUP(A1286,#REF!,2,FALSE),B1286)</f>
        <v>#REF!</v>
      </c>
      <c r="Y1286" s="22">
        <f t="shared" si="105"/>
        <v>4</v>
      </c>
      <c r="Z1286" s="22">
        <f t="shared" si="106"/>
        <v>4</v>
      </c>
      <c r="AA1286" s="22">
        <f t="shared" si="107"/>
        <v>2021</v>
      </c>
      <c r="AB1286" s="22">
        <f t="shared" si="108"/>
        <v>2021</v>
      </c>
      <c r="AC1286" s="22">
        <f t="shared" si="109"/>
        <v>2021</v>
      </c>
      <c r="AD1286" s="25" t="e">
        <f>AND(ROUND(O1286,2)=O1286,ROUND(P1286,2)=P1286,OR(AND(O1286&lt;&gt;0,L1286="п"),AND(P1286&lt;&gt;0,L1286="ф")),ЕФОРМУЛА(X1286),ЕФОРМУЛА(Y1286),ЕФОРМУЛА(Z1286),ЕФОРМУЛА(AA1286),ЕФОРМУЛА(AB1286),ЕФОРМУЛА(AC1286),NOT(ЕФОРМУЛА(O1286)),NOT(ЕФОРМУЛА(P1286)),M1286&lt;&gt;0,N1286&lt;&gt;0,OR(YEAR(M1286=#REF!),YEAR(M1286=#REF!),YEAR(M1286=#REF!)),OR(YEAR(N1286=#REF!),YEAR(N1286=#REF!),YEAR(N1286=#REF!)),OR(AND(A1286="20. Выдача займов по договору № 1 (в кэш-пул ПАО «Газпром»)",H1286="КЭШ-ПУЛ"),AND(A1286&lt;&gt;"20. Выдача займов по договору № 1 (в кэш-пул ПАО «Газпром»)",H1286&lt;&gt;"КЭШ-ПУЛ")))</f>
        <v>#REF!</v>
      </c>
    </row>
    <row r="1287" spans="1:30" ht="12.6" customHeight="1" x14ac:dyDescent="0.2">
      <c r="A1287" s="8" t="s">
        <v>52</v>
      </c>
      <c r="B1287" s="8"/>
      <c r="C1287" s="2" t="s">
        <v>19</v>
      </c>
      <c r="D1287" s="6" t="s">
        <v>0</v>
      </c>
      <c r="E1287" s="7" t="s">
        <v>2</v>
      </c>
      <c r="F1287" s="8"/>
      <c r="G1287" s="8"/>
      <c r="H1287" s="8"/>
      <c r="I1287" s="8"/>
      <c r="J1287" s="8">
        <v>3</v>
      </c>
      <c r="K1287" s="8" t="s">
        <v>69</v>
      </c>
      <c r="L1287" s="8" t="s">
        <v>27</v>
      </c>
      <c r="M1287" s="9">
        <v>44301</v>
      </c>
      <c r="N1287" s="9">
        <v>44309</v>
      </c>
      <c r="O1287" s="20"/>
      <c r="P1287" s="20">
        <v>107254.25</v>
      </c>
      <c r="Q1287" s="12"/>
      <c r="R1287" s="12"/>
      <c r="S1287" s="12"/>
      <c r="T1287" s="12"/>
      <c r="U1287" s="12"/>
      <c r="X1287" s="22" t="e">
        <f>IF(B1287="",VLOOKUP(A1287,#REF!,2,FALSE),B1287)</f>
        <v>#REF!</v>
      </c>
      <c r="Y1287" s="22">
        <f t="shared" si="105"/>
        <v>4</v>
      </c>
      <c r="Z1287" s="22">
        <f t="shared" si="106"/>
        <v>4</v>
      </c>
      <c r="AA1287" s="22">
        <f t="shared" si="107"/>
        <v>2021</v>
      </c>
      <c r="AB1287" s="22">
        <f t="shared" si="108"/>
        <v>2021</v>
      </c>
      <c r="AC1287" s="22">
        <f t="shared" si="109"/>
        <v>2021</v>
      </c>
      <c r="AD1287" s="25" t="e">
        <f>AND(ROUND(O1287,2)=O1287,ROUND(P1287,2)=P1287,OR(AND(O1287&lt;&gt;0,L1287="п"),AND(P1287&lt;&gt;0,L1287="ф")),ЕФОРМУЛА(X1287),ЕФОРМУЛА(Y1287),ЕФОРМУЛА(Z1287),ЕФОРМУЛА(AA1287),ЕФОРМУЛА(AB1287),ЕФОРМУЛА(AC1287),NOT(ЕФОРМУЛА(O1287)),NOT(ЕФОРМУЛА(P1287)),M1287&lt;&gt;0,N1287&lt;&gt;0,OR(YEAR(M1287=#REF!),YEAR(M1287=#REF!),YEAR(M1287=#REF!)),OR(YEAR(N1287=#REF!),YEAR(N1287=#REF!),YEAR(N1287=#REF!)),OR(AND(A1287="20. Выдача займов по договору № 1 (в кэш-пул ПАО «Газпром»)",H1287="КЭШ-ПУЛ"),AND(A1287&lt;&gt;"20. Выдача займов по договору № 1 (в кэш-пул ПАО «Газпром»)",H1287&lt;&gt;"КЭШ-ПУЛ")))</f>
        <v>#REF!</v>
      </c>
    </row>
    <row r="1288" spans="1:30" ht="15" customHeight="1" x14ac:dyDescent="0.2">
      <c r="A1288" s="8" t="s">
        <v>32</v>
      </c>
      <c r="B1288" s="8"/>
      <c r="C1288" s="2" t="s">
        <v>19</v>
      </c>
      <c r="D1288" s="6" t="s">
        <v>0</v>
      </c>
      <c r="E1288" s="7" t="s">
        <v>2</v>
      </c>
      <c r="F1288" s="8"/>
      <c r="G1288" s="8"/>
      <c r="H1288" s="8"/>
      <c r="I1288" s="8"/>
      <c r="J1288" s="8">
        <v>3</v>
      </c>
      <c r="K1288" s="8" t="s">
        <v>69</v>
      </c>
      <c r="L1288" s="8" t="s">
        <v>27</v>
      </c>
      <c r="M1288" s="9">
        <v>44306</v>
      </c>
      <c r="N1288" s="9">
        <v>44312</v>
      </c>
      <c r="O1288" s="20"/>
      <c r="P1288" s="20">
        <v>123000000</v>
      </c>
      <c r="Q1288" s="12"/>
      <c r="R1288" s="12"/>
      <c r="S1288" s="12"/>
      <c r="T1288" s="12"/>
      <c r="U1288" s="12"/>
      <c r="X1288" s="22" t="e">
        <f>IF(B1288="",VLOOKUP(A1288,#REF!,2,FALSE),B1288)</f>
        <v>#REF!</v>
      </c>
      <c r="Y1288" s="22">
        <f t="shared" si="105"/>
        <v>4</v>
      </c>
      <c r="Z1288" s="22">
        <f t="shared" si="106"/>
        <v>4</v>
      </c>
      <c r="AA1288" s="22">
        <f t="shared" si="107"/>
        <v>2021</v>
      </c>
      <c r="AB1288" s="22">
        <f t="shared" si="108"/>
        <v>2021</v>
      </c>
      <c r="AC1288" s="22">
        <f t="shared" si="109"/>
        <v>2021</v>
      </c>
      <c r="AD1288" s="25" t="e">
        <f>AND(ROUND(O1288,2)=O1288,ROUND(P1288,2)=P1288,OR(AND(O1288&lt;&gt;0,L1288="п"),AND(P1288&lt;&gt;0,L1288="ф")),ЕФОРМУЛА(X1288),ЕФОРМУЛА(Y1288),ЕФОРМУЛА(Z1288),ЕФОРМУЛА(AA1288),ЕФОРМУЛА(AB1288),ЕФОРМУЛА(AC1288),NOT(ЕФОРМУЛА(O1288)),NOT(ЕФОРМУЛА(P1288)),M1288&lt;&gt;0,N1288&lt;&gt;0,OR(YEAR(M1288=#REF!),YEAR(M1288=#REF!),YEAR(M1288=#REF!)),OR(YEAR(N1288=#REF!),YEAR(N1288=#REF!),YEAR(N1288=#REF!)),OR(AND(A1288="20. Выдача займов по договору № 1 (в кэш-пул ПАО «Газпром»)",H1288="КЭШ-ПУЛ"),AND(A1288&lt;&gt;"20. Выдача займов по договору № 1 (в кэш-пул ПАО «Газпром»)",H1288&lt;&gt;"КЭШ-ПУЛ")))</f>
        <v>#REF!</v>
      </c>
    </row>
    <row r="1289" spans="1:30" ht="15.75" customHeight="1" x14ac:dyDescent="0.2">
      <c r="A1289" s="27" t="s">
        <v>41</v>
      </c>
      <c r="B1289" s="27"/>
      <c r="C1289" s="2" t="s">
        <v>19</v>
      </c>
      <c r="D1289" s="6" t="s">
        <v>0</v>
      </c>
      <c r="E1289" s="7" t="s">
        <v>2</v>
      </c>
      <c r="F1289" s="8"/>
      <c r="G1289" s="8"/>
      <c r="H1289" s="8"/>
      <c r="I1289" s="8"/>
      <c r="J1289" s="8">
        <v>3</v>
      </c>
      <c r="K1289" s="8" t="s">
        <v>69</v>
      </c>
      <c r="L1289" s="8" t="s">
        <v>27</v>
      </c>
      <c r="M1289" s="9">
        <v>44302</v>
      </c>
      <c r="N1289" s="9">
        <v>44316</v>
      </c>
      <c r="O1289" s="20"/>
      <c r="P1289" s="20">
        <v>2578768.34</v>
      </c>
      <c r="Q1289" s="12"/>
      <c r="R1289" s="12"/>
      <c r="S1289" s="12"/>
      <c r="T1289" s="12"/>
      <c r="U1289" s="12"/>
      <c r="X1289" s="22" t="e">
        <f>IF(B1289="",VLOOKUP(A1289,#REF!,2,FALSE),B1289)</f>
        <v>#REF!</v>
      </c>
      <c r="Y1289" s="22">
        <f t="shared" si="105"/>
        <v>4</v>
      </c>
      <c r="Z1289" s="22">
        <f t="shared" si="106"/>
        <v>4</v>
      </c>
      <c r="AA1289" s="22">
        <f t="shared" si="107"/>
        <v>2021</v>
      </c>
      <c r="AB1289" s="22">
        <f t="shared" si="108"/>
        <v>2021</v>
      </c>
      <c r="AC1289" s="22">
        <f t="shared" si="109"/>
        <v>2021</v>
      </c>
      <c r="AD1289" s="25" t="e">
        <f>AND(ROUND(O1289,2)=O1289,ROUND(P1289,2)=P1289,OR(AND(O1289&lt;&gt;0,L1289="п"),AND(P1289&lt;&gt;0,L1289="ф")),ЕФОРМУЛА(X1289),ЕФОРМУЛА(Y1289),ЕФОРМУЛА(Z1289),ЕФОРМУЛА(AA1289),ЕФОРМУЛА(AB1289),ЕФОРМУЛА(AC1289),NOT(ЕФОРМУЛА(O1289)),NOT(ЕФОРМУЛА(P1289)),M1289&lt;&gt;0,N1289&lt;&gt;0,OR(YEAR(M1289=#REF!),YEAR(M1289=#REF!),YEAR(M1289=#REF!)),OR(YEAR(N1289=#REF!),YEAR(N1289=#REF!),YEAR(N1289=#REF!)),OR(AND(A1289="20. Выдача займов по договору № 1 (в кэш-пул ПАО «Газпром»)",H1289="КЭШ-ПУЛ"),AND(A1289&lt;&gt;"20. Выдача займов по договору № 1 (в кэш-пул ПАО «Газпром»)",H1289&lt;&gt;"КЭШ-ПУЛ")))</f>
        <v>#REF!</v>
      </c>
    </row>
    <row r="1290" spans="1:30" ht="15" customHeight="1" x14ac:dyDescent="0.2">
      <c r="A1290" s="8" t="s">
        <v>47</v>
      </c>
      <c r="B1290" s="8"/>
      <c r="C1290" s="2" t="s">
        <v>19</v>
      </c>
      <c r="D1290" s="6" t="s">
        <v>0</v>
      </c>
      <c r="E1290" s="7" t="s">
        <v>2</v>
      </c>
      <c r="F1290" s="8"/>
      <c r="G1290" s="8"/>
      <c r="H1290" s="8"/>
      <c r="I1290" s="8"/>
      <c r="J1290" s="8">
        <v>3</v>
      </c>
      <c r="K1290" s="8" t="s">
        <v>69</v>
      </c>
      <c r="L1290" s="8" t="s">
        <v>27</v>
      </c>
      <c r="M1290" s="9">
        <v>44301</v>
      </c>
      <c r="N1290" s="9">
        <v>44313</v>
      </c>
      <c r="O1290" s="20"/>
      <c r="P1290" s="20">
        <v>524572.12</v>
      </c>
      <c r="Q1290" s="29"/>
      <c r="R1290" s="29"/>
      <c r="S1290" s="29"/>
      <c r="T1290" s="29"/>
      <c r="U1290" s="29"/>
      <c r="X1290" s="22" t="e">
        <f>IF(B1290="",VLOOKUP(A1290,#REF!,2,FALSE),B1290)</f>
        <v>#REF!</v>
      </c>
      <c r="Y1290" s="22">
        <f t="shared" si="105"/>
        <v>4</v>
      </c>
      <c r="Z1290" s="22">
        <f t="shared" si="106"/>
        <v>4</v>
      </c>
      <c r="AA1290" s="22">
        <f t="shared" si="107"/>
        <v>2021</v>
      </c>
      <c r="AB1290" s="22">
        <f t="shared" si="108"/>
        <v>2021</v>
      </c>
      <c r="AC1290" s="22">
        <f t="shared" si="109"/>
        <v>2021</v>
      </c>
      <c r="AD1290" s="25" t="e">
        <f>AND(ROUND(O1290,2)=O1290,ROUND(P1290,2)=P1290,OR(AND(O1290&lt;&gt;0,L1290="п"),AND(P1290&lt;&gt;0,L1290="ф")),ЕФОРМУЛА(X1290),ЕФОРМУЛА(Y1290),ЕФОРМУЛА(Z1290),ЕФОРМУЛА(AA1290),ЕФОРМУЛА(AB1290),ЕФОРМУЛА(AC1290),NOT(ЕФОРМУЛА(O1290)),NOT(ЕФОРМУЛА(P1290)),M1290&lt;&gt;0,N1290&lt;&gt;0,OR(YEAR(M1290=#REF!),YEAR(M1290=#REF!),YEAR(M1290=#REF!)),OR(YEAR(N1290=#REF!),YEAR(N1290=#REF!),YEAR(N1290=#REF!)),OR(AND(A1290="20. Выдача займов по договору № 1 (в кэш-пул ПАО «Газпром»)",H1290="КЭШ-ПУЛ"),AND(A1290&lt;&gt;"20. Выдача займов по договору № 1 (в кэш-пул ПАО «Газпром»)",H1290&lt;&gt;"КЭШ-ПУЛ")))</f>
        <v>#REF!</v>
      </c>
    </row>
    <row r="1291" spans="1:30" ht="15" customHeight="1" x14ac:dyDescent="0.2">
      <c r="A1291" s="8" t="s">
        <v>15</v>
      </c>
      <c r="B1291" s="8"/>
      <c r="C1291" s="2" t="s">
        <v>19</v>
      </c>
      <c r="D1291" s="6" t="s">
        <v>0</v>
      </c>
      <c r="E1291" s="7" t="s">
        <v>2</v>
      </c>
      <c r="F1291" s="8"/>
      <c r="G1291" s="8"/>
      <c r="H1291" s="8"/>
      <c r="I1291" s="8"/>
      <c r="J1291" s="8">
        <v>3</v>
      </c>
      <c r="K1291" s="8" t="s">
        <v>69</v>
      </c>
      <c r="L1291" s="8" t="s">
        <v>27</v>
      </c>
      <c r="M1291" s="9">
        <v>44302</v>
      </c>
      <c r="N1291" s="9">
        <v>44313</v>
      </c>
      <c r="O1291" s="20"/>
      <c r="P1291" s="20">
        <v>11262.16</v>
      </c>
      <c r="Q1291" s="12"/>
      <c r="R1291" s="12"/>
      <c r="S1291" s="12"/>
      <c r="T1291" s="12"/>
      <c r="U1291" s="12"/>
      <c r="X1291" s="22" t="e">
        <f>IF(B1291="",VLOOKUP(A1291,#REF!,2,FALSE),B1291)</f>
        <v>#REF!</v>
      </c>
      <c r="Y1291" s="22">
        <f t="shared" si="105"/>
        <v>4</v>
      </c>
      <c r="Z1291" s="22">
        <f t="shared" si="106"/>
        <v>4</v>
      </c>
      <c r="AA1291" s="22">
        <f t="shared" si="107"/>
        <v>2021</v>
      </c>
      <c r="AB1291" s="22">
        <f t="shared" si="108"/>
        <v>2021</v>
      </c>
      <c r="AC1291" s="22">
        <f t="shared" si="109"/>
        <v>2021</v>
      </c>
      <c r="AD1291" s="25" t="e">
        <f>AND(ROUND(O1291,2)=O1291,ROUND(P1291,2)=P1291,OR(AND(O1291&lt;&gt;0,L1291="п"),AND(P1291&lt;&gt;0,L1291="ф")),ЕФОРМУЛА(X1291),ЕФОРМУЛА(Y1291),ЕФОРМУЛА(Z1291),ЕФОРМУЛА(AA1291),ЕФОРМУЛА(AB1291),ЕФОРМУЛА(AC1291),NOT(ЕФОРМУЛА(O1291)),NOT(ЕФОРМУЛА(P1291)),M1291&lt;&gt;0,N1291&lt;&gt;0,OR(YEAR(M1291=#REF!),YEAR(M1291=#REF!),YEAR(M1291=#REF!)),OR(YEAR(N1291=#REF!),YEAR(N1291=#REF!),YEAR(N1291=#REF!)),OR(AND(A1291="20. Выдача займов по договору № 1 (в кэш-пул ПАО «Газпром»)",H1291="КЭШ-ПУЛ"),AND(A1291&lt;&gt;"20. Выдача займов по договору № 1 (в кэш-пул ПАО «Газпром»)",H1291&lt;&gt;"КЭШ-ПУЛ")))</f>
        <v>#REF!</v>
      </c>
    </row>
    <row r="1292" spans="1:30" ht="15" customHeight="1" x14ac:dyDescent="0.2">
      <c r="A1292" s="8" t="s">
        <v>39</v>
      </c>
      <c r="B1292" s="8"/>
      <c r="C1292" s="2" t="s">
        <v>19</v>
      </c>
      <c r="D1292" s="6" t="s">
        <v>0</v>
      </c>
      <c r="E1292" s="7" t="s">
        <v>2</v>
      </c>
      <c r="F1292" s="8"/>
      <c r="G1292" s="8"/>
      <c r="H1292" s="8"/>
      <c r="I1292" s="8"/>
      <c r="J1292" s="8">
        <v>4</v>
      </c>
      <c r="K1292" s="8" t="s">
        <v>69</v>
      </c>
      <c r="L1292" s="8" t="s">
        <v>27</v>
      </c>
      <c r="M1292" s="9">
        <v>44305</v>
      </c>
      <c r="N1292" s="9">
        <v>44314</v>
      </c>
      <c r="O1292" s="20"/>
      <c r="P1292" s="20">
        <v>8077</v>
      </c>
      <c r="Q1292" s="12"/>
      <c r="R1292" s="12"/>
      <c r="S1292" s="12"/>
      <c r="T1292" s="12"/>
      <c r="U1292" s="12"/>
      <c r="X1292" s="22" t="e">
        <f>IF(B1292="",VLOOKUP(A1292,#REF!,2,FALSE),B1292)</f>
        <v>#REF!</v>
      </c>
      <c r="Y1292" s="22">
        <f t="shared" si="105"/>
        <v>4</v>
      </c>
      <c r="Z1292" s="22">
        <f t="shared" si="106"/>
        <v>4</v>
      </c>
      <c r="AA1292" s="22">
        <f t="shared" si="107"/>
        <v>2021</v>
      </c>
      <c r="AB1292" s="22">
        <f t="shared" si="108"/>
        <v>2021</v>
      </c>
      <c r="AC1292" s="22">
        <f t="shared" si="109"/>
        <v>2021</v>
      </c>
      <c r="AD1292" s="25" t="e">
        <f>AND(ROUND(O1292,2)=O1292,ROUND(P1292,2)=P1292,OR(AND(O1292&lt;&gt;0,L1292="п"),AND(P1292&lt;&gt;0,L1292="ф")),ЕФОРМУЛА(X1292),ЕФОРМУЛА(Y1292),ЕФОРМУЛА(Z1292),ЕФОРМУЛА(AA1292),ЕФОРМУЛА(AB1292),ЕФОРМУЛА(AC1292),NOT(ЕФОРМУЛА(O1292)),NOT(ЕФОРМУЛА(P1292)),M1292&lt;&gt;0,N1292&lt;&gt;0,OR(YEAR(M1292=#REF!),YEAR(M1292=#REF!),YEAR(M1292=#REF!)),OR(YEAR(N1292=#REF!),YEAR(N1292=#REF!),YEAR(N1292=#REF!)),OR(AND(A1292="20. Выдача займов по договору № 1 (в кэш-пул ПАО «Газпром»)",H1292="КЭШ-ПУЛ"),AND(A1292&lt;&gt;"20. Выдача займов по договору № 1 (в кэш-пул ПАО «Газпром»)",H1292&lt;&gt;"КЭШ-ПУЛ")))</f>
        <v>#REF!</v>
      </c>
    </row>
    <row r="1293" spans="1:30" ht="15" customHeight="1" x14ac:dyDescent="0.2">
      <c r="A1293" s="8" t="s">
        <v>39</v>
      </c>
      <c r="B1293" s="8"/>
      <c r="C1293" s="2" t="s">
        <v>19</v>
      </c>
      <c r="D1293" s="6" t="s">
        <v>0</v>
      </c>
      <c r="E1293" s="7" t="s">
        <v>2</v>
      </c>
      <c r="F1293" s="8"/>
      <c r="G1293" s="8"/>
      <c r="H1293" s="8"/>
      <c r="I1293" s="8"/>
      <c r="J1293" s="8">
        <v>4</v>
      </c>
      <c r="K1293" s="8" t="s">
        <v>69</v>
      </c>
      <c r="L1293" s="8" t="s">
        <v>27</v>
      </c>
      <c r="M1293" s="9">
        <v>44305</v>
      </c>
      <c r="N1293" s="9">
        <v>44316</v>
      </c>
      <c r="O1293" s="20"/>
      <c r="P1293" s="20">
        <v>12838142</v>
      </c>
      <c r="Q1293" s="12"/>
      <c r="R1293" s="12"/>
      <c r="S1293" s="12"/>
      <c r="T1293" s="12"/>
      <c r="U1293" s="12"/>
      <c r="X1293" s="22" t="e">
        <f>IF(B1293="",VLOOKUP(A1293,#REF!,2,FALSE),B1293)</f>
        <v>#REF!</v>
      </c>
      <c r="Y1293" s="22">
        <f t="shared" si="105"/>
        <v>4</v>
      </c>
      <c r="Z1293" s="22">
        <f t="shared" si="106"/>
        <v>4</v>
      </c>
      <c r="AA1293" s="22">
        <f t="shared" si="107"/>
        <v>2021</v>
      </c>
      <c r="AB1293" s="22">
        <f t="shared" si="108"/>
        <v>2021</v>
      </c>
      <c r="AC1293" s="22">
        <f t="shared" si="109"/>
        <v>2021</v>
      </c>
      <c r="AD1293" s="25" t="e">
        <f>AND(ROUND(O1293,2)=O1293,ROUND(P1293,2)=P1293,OR(AND(O1293&lt;&gt;0,L1293="п"),AND(P1293&lt;&gt;0,L1293="ф")),ЕФОРМУЛА(X1293),ЕФОРМУЛА(Y1293),ЕФОРМУЛА(Z1293),ЕФОРМУЛА(AA1293),ЕФОРМУЛА(AB1293),ЕФОРМУЛА(AC1293),NOT(ЕФОРМУЛА(O1293)),NOT(ЕФОРМУЛА(P1293)),M1293&lt;&gt;0,N1293&lt;&gt;0,OR(YEAR(M1293=#REF!),YEAR(M1293=#REF!),YEAR(M1293=#REF!)),OR(YEAR(N1293=#REF!),YEAR(N1293=#REF!),YEAR(N1293=#REF!)),OR(AND(A1293="20. Выдача займов по договору № 1 (в кэш-пул ПАО «Газпром»)",H1293="КЭШ-ПУЛ"),AND(A1293&lt;&gt;"20. Выдача займов по договору № 1 (в кэш-пул ПАО «Газпром»)",H1293&lt;&gt;"КЭШ-ПУЛ")))</f>
        <v>#REF!</v>
      </c>
    </row>
    <row r="1294" spans="1:30" ht="13.5" customHeight="1" x14ac:dyDescent="0.2">
      <c r="A1294" s="8" t="s">
        <v>57</v>
      </c>
      <c r="B1294" s="8"/>
      <c r="C1294" s="2" t="s">
        <v>19</v>
      </c>
      <c r="D1294" s="6" t="s">
        <v>0</v>
      </c>
      <c r="E1294" s="7" t="s">
        <v>2</v>
      </c>
      <c r="F1294" s="8"/>
      <c r="G1294" s="8"/>
      <c r="H1294" s="8"/>
      <c r="I1294" s="8"/>
      <c r="J1294" s="8">
        <v>4</v>
      </c>
      <c r="K1294" s="8" t="s">
        <v>69</v>
      </c>
      <c r="L1294" s="8" t="s">
        <v>27</v>
      </c>
      <c r="M1294" s="9">
        <v>44306</v>
      </c>
      <c r="N1294" s="9">
        <v>44314</v>
      </c>
      <c r="O1294" s="20"/>
      <c r="P1294" s="20">
        <v>32196168</v>
      </c>
      <c r="Q1294" s="12"/>
      <c r="R1294" s="12"/>
      <c r="S1294" s="12"/>
      <c r="T1294" s="12"/>
      <c r="U1294" s="12"/>
      <c r="X1294" s="22" t="e">
        <f>IF(B1294="",VLOOKUP(A1294,#REF!,2,FALSE),B1294)</f>
        <v>#REF!</v>
      </c>
      <c r="Y1294" s="22">
        <f t="shared" si="105"/>
        <v>4</v>
      </c>
      <c r="Z1294" s="22">
        <f t="shared" si="106"/>
        <v>4</v>
      </c>
      <c r="AA1294" s="22">
        <f t="shared" si="107"/>
        <v>2021</v>
      </c>
      <c r="AB1294" s="22">
        <f t="shared" si="108"/>
        <v>2021</v>
      </c>
      <c r="AC1294" s="22">
        <f t="shared" si="109"/>
        <v>2021</v>
      </c>
      <c r="AD1294" s="25" t="e">
        <f>AND(ROUND(O1294,2)=O1294,ROUND(P1294,2)=P1294,OR(AND(O1294&lt;&gt;0,L1294="п"),AND(P1294&lt;&gt;0,L1294="ф")),ЕФОРМУЛА(X1294),ЕФОРМУЛА(Y1294),ЕФОРМУЛА(Z1294),ЕФОРМУЛА(AA1294),ЕФОРМУЛА(AB1294),ЕФОРМУЛА(AC1294),NOT(ЕФОРМУЛА(O1294)),NOT(ЕФОРМУЛА(P1294)),M1294&lt;&gt;0,N1294&lt;&gt;0,OR(YEAR(M1294=#REF!),YEAR(M1294=#REF!),YEAR(M1294=#REF!)),OR(YEAR(N1294=#REF!),YEAR(N1294=#REF!),YEAR(N1294=#REF!)),OR(AND(A1294="20. Выдача займов по договору № 1 (в кэш-пул ПАО «Газпром»)",H1294="КЭШ-ПУЛ"),AND(A1294&lt;&gt;"20. Выдача займов по договору № 1 (в кэш-пул ПАО «Газпром»)",H1294&lt;&gt;"КЭШ-ПУЛ")))</f>
        <v>#REF!</v>
      </c>
    </row>
    <row r="1295" spans="1:30" ht="15" customHeight="1" x14ac:dyDescent="0.2">
      <c r="A1295" s="8" t="s">
        <v>36</v>
      </c>
      <c r="B1295" s="8"/>
      <c r="C1295" s="2" t="s">
        <v>19</v>
      </c>
      <c r="D1295" s="6" t="s">
        <v>0</v>
      </c>
      <c r="E1295" s="7" t="s">
        <v>2</v>
      </c>
      <c r="F1295" s="8"/>
      <c r="G1295" s="8"/>
      <c r="H1295" s="8"/>
      <c r="I1295" s="8"/>
      <c r="J1295" s="8">
        <v>3</v>
      </c>
      <c r="K1295" s="8" t="s">
        <v>69</v>
      </c>
      <c r="L1295" s="8" t="s">
        <v>27</v>
      </c>
      <c r="M1295" s="9">
        <v>44306</v>
      </c>
      <c r="N1295" s="9">
        <v>44316</v>
      </c>
      <c r="O1295" s="20"/>
      <c r="P1295" s="20">
        <v>811645</v>
      </c>
      <c r="Q1295" s="12"/>
      <c r="R1295" s="12"/>
      <c r="S1295" s="12"/>
      <c r="T1295" s="12"/>
      <c r="U1295" s="12"/>
      <c r="X1295" s="22" t="e">
        <f>IF(B1295="",VLOOKUP(A1295,#REF!,2,FALSE),B1295)</f>
        <v>#REF!</v>
      </c>
      <c r="Y1295" s="22">
        <f t="shared" si="105"/>
        <v>4</v>
      </c>
      <c r="Z1295" s="22">
        <f t="shared" si="106"/>
        <v>4</v>
      </c>
      <c r="AA1295" s="22">
        <f t="shared" si="107"/>
        <v>2021</v>
      </c>
      <c r="AB1295" s="22">
        <f t="shared" si="108"/>
        <v>2021</v>
      </c>
      <c r="AC1295" s="22">
        <f t="shared" si="109"/>
        <v>2021</v>
      </c>
      <c r="AD1295" s="25" t="e">
        <f>AND(ROUND(O1295,2)=O1295,ROUND(P1295,2)=P1295,OR(AND(O1295&lt;&gt;0,L1295="п"),AND(P1295&lt;&gt;0,L1295="ф")),ЕФОРМУЛА(X1295),ЕФОРМУЛА(Y1295),ЕФОРМУЛА(Z1295),ЕФОРМУЛА(AA1295),ЕФОРМУЛА(AB1295),ЕФОРМУЛА(AC1295),NOT(ЕФОРМУЛА(O1295)),NOT(ЕФОРМУЛА(P1295)),M1295&lt;&gt;0,N1295&lt;&gt;0,OR(YEAR(M1295=#REF!),YEAR(M1295=#REF!),YEAR(M1295=#REF!)),OR(YEAR(N1295=#REF!),YEAR(N1295=#REF!),YEAR(N1295=#REF!)),OR(AND(A1295="20. Выдача займов по договору № 1 (в кэш-пул ПАО «Газпром»)",H1295="КЭШ-ПУЛ"),AND(A1295&lt;&gt;"20. Выдача займов по договору № 1 (в кэш-пул ПАО «Газпром»)",H1295&lt;&gt;"КЭШ-ПУЛ")))</f>
        <v>#REF!</v>
      </c>
    </row>
    <row r="1296" spans="1:30" ht="15" customHeight="1" x14ac:dyDescent="0.2">
      <c r="A1296" s="8" t="s">
        <v>37</v>
      </c>
      <c r="B1296" s="8"/>
      <c r="C1296" s="2" t="s">
        <v>19</v>
      </c>
      <c r="D1296" s="6" t="s">
        <v>0</v>
      </c>
      <c r="E1296" s="7" t="s">
        <v>2</v>
      </c>
      <c r="F1296" s="8"/>
      <c r="G1296" s="8"/>
      <c r="H1296" s="8"/>
      <c r="I1296" s="8"/>
      <c r="J1296" s="8">
        <v>3</v>
      </c>
      <c r="K1296" s="8" t="s">
        <v>69</v>
      </c>
      <c r="L1296" s="8" t="s">
        <v>27</v>
      </c>
      <c r="M1296" s="9">
        <v>44306</v>
      </c>
      <c r="N1296" s="9">
        <v>44316</v>
      </c>
      <c r="O1296" s="20"/>
      <c r="P1296" s="20">
        <v>1608532</v>
      </c>
      <c r="Q1296" s="12"/>
      <c r="R1296" s="12"/>
      <c r="S1296" s="12"/>
      <c r="T1296" s="12"/>
      <c r="U1296" s="12"/>
      <c r="X1296" s="22" t="e">
        <f>IF(B1296="",VLOOKUP(A1296,#REF!,2,FALSE),B1296)</f>
        <v>#REF!</v>
      </c>
      <c r="Y1296" s="22">
        <f t="shared" si="105"/>
        <v>4</v>
      </c>
      <c r="Z1296" s="22">
        <f t="shared" si="106"/>
        <v>4</v>
      </c>
      <c r="AA1296" s="22">
        <f t="shared" si="107"/>
        <v>2021</v>
      </c>
      <c r="AB1296" s="22">
        <f t="shared" si="108"/>
        <v>2021</v>
      </c>
      <c r="AC1296" s="22">
        <f t="shared" si="109"/>
        <v>2021</v>
      </c>
      <c r="AD1296" s="25" t="e">
        <f>AND(ROUND(O1296,2)=O1296,ROUND(P1296,2)=P1296,OR(AND(O1296&lt;&gt;0,L1296="п"),AND(P1296&lt;&gt;0,L1296="ф")),ЕФОРМУЛА(X1296),ЕФОРМУЛА(Y1296),ЕФОРМУЛА(Z1296),ЕФОРМУЛА(AA1296),ЕФОРМУЛА(AB1296),ЕФОРМУЛА(AC1296),NOT(ЕФОРМУЛА(O1296)),NOT(ЕФОРМУЛА(P1296)),M1296&lt;&gt;0,N1296&lt;&gt;0,OR(YEAR(M1296=#REF!),YEAR(M1296=#REF!),YEAR(M1296=#REF!)),OR(YEAR(N1296=#REF!),YEAR(N1296=#REF!),YEAR(N1296=#REF!)),OR(AND(A1296="20. Выдача займов по договору № 1 (в кэш-пул ПАО «Газпром»)",H1296="КЭШ-ПУЛ"),AND(A1296&lt;&gt;"20. Выдача займов по договору № 1 (в кэш-пул ПАО «Газпром»)",H1296&lt;&gt;"КЭШ-ПУЛ")))</f>
        <v>#REF!</v>
      </c>
    </row>
    <row r="1297" spans="1:30" ht="15" customHeight="1" x14ac:dyDescent="0.2">
      <c r="A1297" s="8" t="s">
        <v>40</v>
      </c>
      <c r="B1297" s="8"/>
      <c r="C1297" s="2" t="s">
        <v>19</v>
      </c>
      <c r="D1297" s="6" t="s">
        <v>0</v>
      </c>
      <c r="E1297" s="7" t="s">
        <v>2</v>
      </c>
      <c r="F1297" s="8"/>
      <c r="G1297" s="8"/>
      <c r="H1297" s="8"/>
      <c r="I1297" s="8"/>
      <c r="J1297" s="8"/>
      <c r="K1297" s="8"/>
      <c r="L1297" s="8" t="s">
        <v>26</v>
      </c>
      <c r="M1297" s="9">
        <v>44287</v>
      </c>
      <c r="N1297" s="9">
        <v>44287</v>
      </c>
      <c r="O1297" s="20">
        <v>886992.44</v>
      </c>
      <c r="P1297" s="20"/>
      <c r="Q1297" s="29"/>
      <c r="R1297" s="12"/>
      <c r="S1297" s="12"/>
      <c r="T1297" s="12"/>
      <c r="U1297" s="12"/>
      <c r="X1297" s="22" t="e">
        <f>IF(B1297="",VLOOKUP(A1297,#REF!,2,FALSE),B1297)</f>
        <v>#REF!</v>
      </c>
      <c r="Y1297" s="22">
        <f t="shared" si="105"/>
        <v>4</v>
      </c>
      <c r="Z1297" s="22">
        <f t="shared" si="106"/>
        <v>4</v>
      </c>
      <c r="AA1297" s="22">
        <f t="shared" si="107"/>
        <v>2021</v>
      </c>
      <c r="AB1297" s="22">
        <f t="shared" si="108"/>
        <v>2021</v>
      </c>
      <c r="AC1297" s="22">
        <f t="shared" si="109"/>
        <v>2021</v>
      </c>
      <c r="AD1297" s="25" t="e">
        <f>AND(ROUND(O1297,2)=O1297,ROUND(P1297,2)=P1297,OR(AND(O1297&lt;&gt;0,L1297="п"),AND(P1297&lt;&gt;0,L1297="ф")),ЕФОРМУЛА(X1297),ЕФОРМУЛА(Y1297),ЕФОРМУЛА(Z1297),ЕФОРМУЛА(AA1297),ЕФОРМУЛА(AB1297),ЕФОРМУЛА(AC1297),NOT(ЕФОРМУЛА(O1297)),NOT(ЕФОРМУЛА(P1297)),M1297&lt;&gt;0,N1297&lt;&gt;0,OR(YEAR(M1297=#REF!),YEAR(M1297=#REF!),YEAR(M1297=#REF!)),OR(YEAR(N1297=#REF!),YEAR(N1297=#REF!),YEAR(N1297=#REF!)),OR(AND(A1297="20. Выдача займов по договору № 1 (в кэш-пул ПАО «Газпром»)",H1297="КЭШ-ПУЛ"),AND(A1297&lt;&gt;"20. Выдача займов по договору № 1 (в кэш-пул ПАО «Газпром»)",H1297&lt;&gt;"КЭШ-ПУЛ")))</f>
        <v>#REF!</v>
      </c>
    </row>
    <row r="1298" spans="1:30" ht="15" customHeight="1" x14ac:dyDescent="0.2">
      <c r="A1298" s="8" t="s">
        <v>64</v>
      </c>
      <c r="B1298" s="8"/>
      <c r="C1298" s="2" t="s">
        <v>19</v>
      </c>
      <c r="D1298" s="6" t="s">
        <v>0</v>
      </c>
      <c r="E1298" s="7" t="s">
        <v>1</v>
      </c>
      <c r="F1298" s="8"/>
      <c r="G1298" s="8"/>
      <c r="H1298" s="8"/>
      <c r="I1298" s="8"/>
      <c r="J1298" s="8"/>
      <c r="K1298" s="8" t="s">
        <v>69</v>
      </c>
      <c r="L1298" s="8" t="s">
        <v>27</v>
      </c>
      <c r="M1298" s="9">
        <v>44312</v>
      </c>
      <c r="N1298" s="9">
        <v>44312</v>
      </c>
      <c r="O1298" s="20"/>
      <c r="P1298" s="20">
        <v>373224716.75999999</v>
      </c>
      <c r="Q1298" s="12"/>
      <c r="R1298" s="12"/>
      <c r="S1298" s="12"/>
      <c r="T1298" s="12"/>
      <c r="U1298" s="12"/>
      <c r="X1298" s="22" t="e">
        <f>IF(B1298="",VLOOKUP(A1298,#REF!,2,FALSE),B1298)</f>
        <v>#REF!</v>
      </c>
      <c r="Y1298" s="22">
        <f t="shared" si="105"/>
        <v>4</v>
      </c>
      <c r="Z1298" s="22">
        <f t="shared" si="106"/>
        <v>4</v>
      </c>
      <c r="AA1298" s="22">
        <f t="shared" si="107"/>
        <v>2021</v>
      </c>
      <c r="AB1298" s="22">
        <f t="shared" si="108"/>
        <v>2021</v>
      </c>
      <c r="AC1298" s="22">
        <f t="shared" si="109"/>
        <v>2021</v>
      </c>
      <c r="AD1298" s="25" t="e">
        <f>AND(ROUND(O1298,2)=O1298,ROUND(P1298,2)=P1298,OR(AND(O1298&lt;&gt;0,L1298="п"),AND(P1298&lt;&gt;0,L1298="ф")),ЕФОРМУЛА(X1298),ЕФОРМУЛА(Y1298),ЕФОРМУЛА(Z1298),ЕФОРМУЛА(AA1298),ЕФОРМУЛА(AB1298),ЕФОРМУЛА(AC1298),NOT(ЕФОРМУЛА(O1298)),NOT(ЕФОРМУЛА(P1298)),M1298&lt;&gt;0,N1298&lt;&gt;0,OR(YEAR(M1298=#REF!),YEAR(M1298=#REF!),YEAR(M1298=#REF!)),OR(YEAR(N1298=#REF!),YEAR(N1298=#REF!),YEAR(N1298=#REF!)),OR(AND(A1298="20. Выдача займов по договору № 1 (в кэш-пул ПАО «Газпром»)",H1298="КЭШ-ПУЛ"),AND(A1298&lt;&gt;"20. Выдача займов по договору № 1 (в кэш-пул ПАО «Газпром»)",H1298&lt;&gt;"КЭШ-ПУЛ")))</f>
        <v>#REF!</v>
      </c>
    </row>
    <row r="1299" spans="1:30" ht="12.6" customHeight="1" x14ac:dyDescent="0.2">
      <c r="A1299" s="8" t="s">
        <v>59</v>
      </c>
      <c r="B1299" s="8"/>
      <c r="C1299" s="2" t="s">
        <v>19</v>
      </c>
      <c r="D1299" s="6" t="s">
        <v>3</v>
      </c>
      <c r="E1299" s="7" t="s">
        <v>2</v>
      </c>
      <c r="F1299" s="8"/>
      <c r="G1299" s="8"/>
      <c r="H1299" s="8"/>
      <c r="I1299" s="8"/>
      <c r="J1299" s="8">
        <v>4</v>
      </c>
      <c r="K1299" s="8" t="s">
        <v>69</v>
      </c>
      <c r="L1299" s="8" t="s">
        <v>27</v>
      </c>
      <c r="M1299" s="9">
        <v>44305</v>
      </c>
      <c r="N1299" s="9">
        <v>44314</v>
      </c>
      <c r="O1299" s="20"/>
      <c r="P1299" s="20">
        <v>1144252.8</v>
      </c>
      <c r="Q1299" s="12"/>
      <c r="R1299" s="12"/>
      <c r="S1299" s="12"/>
      <c r="T1299" s="12"/>
      <c r="U1299" s="12"/>
      <c r="X1299" s="22" t="e">
        <f>IF(B1299="",VLOOKUP(A1299,#REF!,2,FALSE),B1299)</f>
        <v>#REF!</v>
      </c>
      <c r="Y1299" s="22">
        <f t="shared" si="105"/>
        <v>4</v>
      </c>
      <c r="Z1299" s="22">
        <f t="shared" si="106"/>
        <v>4</v>
      </c>
      <c r="AA1299" s="22">
        <f t="shared" si="107"/>
        <v>2021</v>
      </c>
      <c r="AB1299" s="22">
        <f t="shared" si="108"/>
        <v>2021</v>
      </c>
      <c r="AC1299" s="22">
        <f t="shared" si="109"/>
        <v>2021</v>
      </c>
      <c r="AD1299" s="25" t="e">
        <f>AND(ROUND(O1299,2)=O1299,ROUND(P1299,2)=P1299,OR(AND(O1299&lt;&gt;0,L1299="п"),AND(P1299&lt;&gt;0,L1299="ф")),ЕФОРМУЛА(X1299),ЕФОРМУЛА(Y1299),ЕФОРМУЛА(Z1299),ЕФОРМУЛА(AA1299),ЕФОРМУЛА(AB1299),ЕФОРМУЛА(AC1299),NOT(ЕФОРМУЛА(O1299)),NOT(ЕФОРМУЛА(P1299)),M1299&lt;&gt;0,N1299&lt;&gt;0,OR(YEAR(M1299=#REF!),YEAR(M1299=#REF!),YEAR(M1299=#REF!)),OR(YEAR(N1299=#REF!),YEAR(N1299=#REF!),YEAR(N1299=#REF!)),OR(AND(A1299="20. Выдача займов по договору № 1 (в кэш-пул ПАО «Газпром»)",H1299="КЭШ-ПУЛ"),AND(A1299&lt;&gt;"20. Выдача займов по договору № 1 (в кэш-пул ПАО «Газпром»)",H1299&lt;&gt;"КЭШ-ПУЛ")))</f>
        <v>#REF!</v>
      </c>
    </row>
    <row r="1300" spans="1:30" ht="15" customHeight="1" x14ac:dyDescent="0.2">
      <c r="A1300" s="8" t="s">
        <v>42</v>
      </c>
      <c r="B1300" s="8"/>
      <c r="C1300" s="2" t="s">
        <v>19</v>
      </c>
      <c r="D1300" s="6" t="s">
        <v>3</v>
      </c>
      <c r="E1300" s="7" t="s">
        <v>2</v>
      </c>
      <c r="F1300" s="8"/>
      <c r="G1300" s="8"/>
      <c r="H1300" s="8"/>
      <c r="I1300" s="8"/>
      <c r="J1300" s="8"/>
      <c r="K1300" s="8"/>
      <c r="L1300" s="8" t="s">
        <v>26</v>
      </c>
      <c r="M1300" s="9">
        <v>44287</v>
      </c>
      <c r="N1300" s="9">
        <v>44316</v>
      </c>
      <c r="O1300" s="20">
        <v>552220.80000000005</v>
      </c>
      <c r="P1300" s="20"/>
      <c r="Q1300" s="11" t="s">
        <v>679</v>
      </c>
      <c r="R1300" s="10"/>
      <c r="S1300" s="10"/>
      <c r="T1300" s="10"/>
      <c r="U1300" s="10"/>
      <c r="X1300" s="22" t="e">
        <f>IF(B1300="",VLOOKUP(A1300,#REF!,2,FALSE),B1300)</f>
        <v>#REF!</v>
      </c>
      <c r="Y1300" s="22">
        <f t="shared" si="105"/>
        <v>4</v>
      </c>
      <c r="Z1300" s="22">
        <f t="shared" si="106"/>
        <v>4</v>
      </c>
      <c r="AA1300" s="22">
        <f t="shared" si="107"/>
        <v>2021</v>
      </c>
      <c r="AB1300" s="22">
        <f t="shared" si="108"/>
        <v>2021</v>
      </c>
      <c r="AC1300" s="22">
        <f t="shared" si="109"/>
        <v>2021</v>
      </c>
      <c r="AD1300" s="25" t="e">
        <f>AND(ROUND(O1300,2)=O1300,ROUND(P1300,2)=P1300,OR(AND(O1300&lt;&gt;0,L1300="п"),AND(P1300&lt;&gt;0,L1300="ф")),ЕФОРМУЛА(X1300),ЕФОРМУЛА(Y1300),ЕФОРМУЛА(Z1300),ЕФОРМУЛА(AA1300),ЕФОРМУЛА(AB1300),ЕФОРМУЛА(AC1300),NOT(ЕФОРМУЛА(O1300)),NOT(ЕФОРМУЛА(P1300)),M1300&lt;&gt;0,N1300&lt;&gt;0,OR(YEAR(M1300=#REF!),YEAR(M1300=#REF!),YEAR(M1300=#REF!)),OR(YEAR(N1300=#REF!),YEAR(N1300=#REF!),YEAR(N1300=#REF!)),OR(AND(A1300="20. Выдача займов по договору № 1 (в кэш-пул ПАО «Газпром»)",H1300="КЭШ-ПУЛ"),AND(A1300&lt;&gt;"20. Выдача займов по договору № 1 (в кэш-пул ПАО «Газпром»)",H1300&lt;&gt;"КЭШ-ПУЛ")))</f>
        <v>#REF!</v>
      </c>
    </row>
    <row r="1301" spans="1:30" ht="15" customHeight="1" x14ac:dyDescent="0.2">
      <c r="A1301" s="8" t="s">
        <v>64</v>
      </c>
      <c r="B1301" s="8"/>
      <c r="C1301" s="2" t="s">
        <v>19</v>
      </c>
      <c r="D1301" s="6" t="s">
        <v>0</v>
      </c>
      <c r="E1301" s="7" t="s">
        <v>1</v>
      </c>
      <c r="F1301" s="8"/>
      <c r="G1301" s="8"/>
      <c r="H1301" s="8"/>
      <c r="I1301" s="8"/>
      <c r="J1301" s="8"/>
      <c r="K1301" s="8" t="s">
        <v>69</v>
      </c>
      <c r="L1301" s="8" t="s">
        <v>27</v>
      </c>
      <c r="M1301" s="9">
        <v>44313</v>
      </c>
      <c r="N1301" s="9">
        <v>44313</v>
      </c>
      <c r="O1301" s="20"/>
      <c r="P1301" s="20">
        <v>2845608.86</v>
      </c>
      <c r="Q1301" s="12"/>
      <c r="R1301" s="12"/>
      <c r="S1301" s="12"/>
      <c r="T1301" s="12"/>
      <c r="U1301" s="12"/>
      <c r="X1301" s="22" t="e">
        <f>IF(B1301="",VLOOKUP(A1301,#REF!,2,FALSE),B1301)</f>
        <v>#REF!</v>
      </c>
      <c r="Y1301" s="22">
        <f t="shared" si="105"/>
        <v>4</v>
      </c>
      <c r="Z1301" s="22">
        <f t="shared" si="106"/>
        <v>4</v>
      </c>
      <c r="AA1301" s="22">
        <f t="shared" si="107"/>
        <v>2021</v>
      </c>
      <c r="AB1301" s="22">
        <f t="shared" si="108"/>
        <v>2021</v>
      </c>
      <c r="AC1301" s="22">
        <f t="shared" si="109"/>
        <v>2021</v>
      </c>
      <c r="AD1301" s="25" t="e">
        <f>AND(ROUND(O1301,2)=O1301,ROUND(P1301,2)=P1301,OR(AND(O1301&lt;&gt;0,L1301="п"),AND(P1301&lt;&gt;0,L1301="ф")),ЕФОРМУЛА(X1301),ЕФОРМУЛА(Y1301),ЕФОРМУЛА(Z1301),ЕФОРМУЛА(AA1301),ЕФОРМУЛА(AB1301),ЕФОРМУЛА(AC1301),NOT(ЕФОРМУЛА(O1301)),NOT(ЕФОРМУЛА(P1301)),M1301&lt;&gt;0,N1301&lt;&gt;0,OR(YEAR(M1301=#REF!),YEAR(M1301=#REF!),YEAR(M1301=#REF!)),OR(YEAR(N1301=#REF!),YEAR(N1301=#REF!),YEAR(N1301=#REF!)),OR(AND(A1301="20. Выдача займов по договору № 1 (в кэш-пул ПАО «Газпром»)",H1301="КЭШ-ПУЛ"),AND(A1301&lt;&gt;"20. Выдача займов по договору № 1 (в кэш-пул ПАО «Газпром»)",H1301&lt;&gt;"КЭШ-ПУЛ")))</f>
        <v>#REF!</v>
      </c>
    </row>
    <row r="1302" spans="1:30" ht="15" customHeight="1" x14ac:dyDescent="0.2">
      <c r="A1302" s="8" t="s">
        <v>64</v>
      </c>
      <c r="B1302" s="8"/>
      <c r="C1302" s="2" t="s">
        <v>19</v>
      </c>
      <c r="D1302" s="6" t="s">
        <v>0</v>
      </c>
      <c r="E1302" s="7" t="s">
        <v>1</v>
      </c>
      <c r="F1302" s="8"/>
      <c r="G1302" s="8"/>
      <c r="H1302" s="8"/>
      <c r="I1302" s="8"/>
      <c r="J1302" s="8"/>
      <c r="K1302" s="8" t="s">
        <v>69</v>
      </c>
      <c r="L1302" s="8" t="s">
        <v>27</v>
      </c>
      <c r="M1302" s="9">
        <v>44314</v>
      </c>
      <c r="N1302" s="9">
        <v>44314</v>
      </c>
      <c r="O1302" s="20"/>
      <c r="P1302" s="20">
        <v>32204245</v>
      </c>
      <c r="Q1302" s="12"/>
      <c r="R1302" s="12"/>
      <c r="S1302" s="12"/>
      <c r="T1302" s="12"/>
      <c r="U1302" s="12"/>
      <c r="X1302" s="22" t="e">
        <f>IF(B1302="",VLOOKUP(A1302,#REF!,2,FALSE),B1302)</f>
        <v>#REF!</v>
      </c>
      <c r="Y1302" s="22">
        <f t="shared" si="105"/>
        <v>4</v>
      </c>
      <c r="Z1302" s="22">
        <f t="shared" si="106"/>
        <v>4</v>
      </c>
      <c r="AA1302" s="22">
        <f t="shared" si="107"/>
        <v>2021</v>
      </c>
      <c r="AB1302" s="22">
        <f t="shared" si="108"/>
        <v>2021</v>
      </c>
      <c r="AC1302" s="22">
        <f t="shared" si="109"/>
        <v>2021</v>
      </c>
      <c r="AD1302" s="25" t="e">
        <f>AND(ROUND(O1302,2)=O1302,ROUND(P1302,2)=P1302,OR(AND(O1302&lt;&gt;0,L1302="п"),AND(P1302&lt;&gt;0,L1302="ф")),ЕФОРМУЛА(X1302),ЕФОРМУЛА(Y1302),ЕФОРМУЛА(Z1302),ЕФОРМУЛА(AA1302),ЕФОРМУЛА(AB1302),ЕФОРМУЛА(AC1302),NOT(ЕФОРМУЛА(O1302)),NOT(ЕФОРМУЛА(P1302)),M1302&lt;&gt;0,N1302&lt;&gt;0,OR(YEAR(M1302=#REF!),YEAR(M1302=#REF!),YEAR(M1302=#REF!)),OR(YEAR(N1302=#REF!),YEAR(N1302=#REF!),YEAR(N1302=#REF!)),OR(AND(A1302="20. Выдача займов по договору № 1 (в кэш-пул ПАО «Газпром»)",H1302="КЭШ-ПУЛ"),AND(A1302&lt;&gt;"20. Выдача займов по договору № 1 (в кэш-пул ПАО «Газпром»)",H1302&lt;&gt;"КЭШ-ПУЛ")))</f>
        <v>#REF!</v>
      </c>
    </row>
    <row r="1303" spans="1:30" ht="15" customHeight="1" x14ac:dyDescent="0.2">
      <c r="A1303" s="8" t="s">
        <v>97</v>
      </c>
      <c r="B1303" s="8"/>
      <c r="C1303" s="2" t="s">
        <v>19</v>
      </c>
      <c r="D1303" s="6" t="s">
        <v>0</v>
      </c>
      <c r="E1303" s="7" t="s">
        <v>1</v>
      </c>
      <c r="F1303" s="8"/>
      <c r="G1303" s="8"/>
      <c r="H1303" s="8"/>
      <c r="I1303" s="8"/>
      <c r="J1303" s="8"/>
      <c r="K1303" s="8" t="s">
        <v>69</v>
      </c>
      <c r="L1303" s="8" t="s">
        <v>27</v>
      </c>
      <c r="M1303" s="9">
        <v>44314</v>
      </c>
      <c r="N1303" s="9">
        <v>44314</v>
      </c>
      <c r="O1303" s="20"/>
      <c r="P1303" s="20">
        <v>1144252.8</v>
      </c>
      <c r="Q1303" s="12"/>
      <c r="R1303" s="12"/>
      <c r="S1303" s="12"/>
      <c r="T1303" s="12"/>
      <c r="U1303" s="12"/>
      <c r="X1303" s="22" t="e">
        <f>IF(B1303="",VLOOKUP(A1303,#REF!,2,FALSE),B1303)</f>
        <v>#REF!</v>
      </c>
      <c r="Y1303" s="22">
        <f t="shared" si="105"/>
        <v>4</v>
      </c>
      <c r="Z1303" s="22">
        <f t="shared" si="106"/>
        <v>4</v>
      </c>
      <c r="AA1303" s="22">
        <f t="shared" si="107"/>
        <v>2021</v>
      </c>
      <c r="AB1303" s="22">
        <f t="shared" si="108"/>
        <v>2021</v>
      </c>
      <c r="AC1303" s="22">
        <f t="shared" si="109"/>
        <v>2021</v>
      </c>
      <c r="AD1303" s="25" t="e">
        <f>AND(ROUND(O1303,2)=O1303,ROUND(P1303,2)=P1303,OR(AND(O1303&lt;&gt;0,L1303="п"),AND(P1303&lt;&gt;0,L1303="ф")),ЕФОРМУЛА(X1303),ЕФОРМУЛА(Y1303),ЕФОРМУЛА(Z1303),ЕФОРМУЛА(AA1303),ЕФОРМУЛА(AB1303),ЕФОРМУЛА(AC1303),NOT(ЕФОРМУЛА(O1303)),NOT(ЕФОРМУЛА(P1303)),M1303&lt;&gt;0,N1303&lt;&gt;0,OR(YEAR(M1303=#REF!),YEAR(M1303=#REF!),YEAR(M1303=#REF!)),OR(YEAR(N1303=#REF!),YEAR(N1303=#REF!),YEAR(N1303=#REF!)),OR(AND(A1303="20. Выдача займов по договору № 1 (в кэш-пул ПАО «Газпром»)",H1303="КЭШ-ПУЛ"),AND(A1303&lt;&gt;"20. Выдача займов по договору № 1 (в кэш-пул ПАО «Газпром»)",H1303&lt;&gt;"КЭШ-ПУЛ")))</f>
        <v>#REF!</v>
      </c>
    </row>
    <row r="1304" spans="1:30" ht="15" customHeight="1" x14ac:dyDescent="0.2">
      <c r="A1304" s="8" t="s">
        <v>96</v>
      </c>
      <c r="B1304" s="8"/>
      <c r="C1304" s="2" t="s">
        <v>19</v>
      </c>
      <c r="D1304" s="6" t="s">
        <v>0</v>
      </c>
      <c r="E1304" s="7" t="s">
        <v>2</v>
      </c>
      <c r="F1304" s="8"/>
      <c r="G1304" s="8"/>
      <c r="H1304" s="8"/>
      <c r="I1304" s="8" t="s">
        <v>25</v>
      </c>
      <c r="J1304" s="8">
        <v>1</v>
      </c>
      <c r="K1304" s="8" t="s">
        <v>69</v>
      </c>
      <c r="L1304" s="8" t="s">
        <v>27</v>
      </c>
      <c r="M1304" s="9">
        <v>44329</v>
      </c>
      <c r="N1304" s="9">
        <v>44341</v>
      </c>
      <c r="O1304" s="20"/>
      <c r="P1304" s="20">
        <v>161623.97</v>
      </c>
      <c r="Q1304" s="12"/>
      <c r="R1304" s="12"/>
      <c r="S1304" s="12"/>
      <c r="T1304" s="12"/>
      <c r="U1304" s="12"/>
      <c r="X1304" s="22" t="e">
        <f>IF(B1304="",VLOOKUP(A1304,#REF!,2,FALSE),B1304)</f>
        <v>#REF!</v>
      </c>
      <c r="Y1304" s="22">
        <f t="shared" si="105"/>
        <v>5</v>
      </c>
      <c r="Z1304" s="22">
        <f t="shared" si="106"/>
        <v>5</v>
      </c>
      <c r="AA1304" s="22">
        <f t="shared" si="107"/>
        <v>2021</v>
      </c>
      <c r="AB1304" s="22">
        <f t="shared" si="108"/>
        <v>2021</v>
      </c>
      <c r="AC1304" s="22">
        <f t="shared" si="109"/>
        <v>2021</v>
      </c>
      <c r="AD1304" s="25" t="e">
        <f>AND(ROUND(O1304,2)=O1304,ROUND(P1304,2)=P1304,OR(AND(O1304&lt;&gt;0,L1304="п"),AND(P1304&lt;&gt;0,L1304="ф")),ЕФОРМУЛА(X1304),ЕФОРМУЛА(Y1304),ЕФОРМУЛА(Z1304),ЕФОРМУЛА(AA1304),ЕФОРМУЛА(AB1304),ЕФОРМУЛА(AC1304),NOT(ЕФОРМУЛА(O1304)),NOT(ЕФОРМУЛА(P1304)),M1304&lt;&gt;0,N1304&lt;&gt;0,OR(YEAR(M1304=#REF!),YEAR(M1304=#REF!),YEAR(M1304=#REF!)),OR(YEAR(N1304=#REF!),YEAR(N1304=#REF!),YEAR(N1304=#REF!)),OR(AND(A1304="20. Выдача займов по договору № 1 (в кэш-пул ПАО «Газпром»)",H1304="КЭШ-ПУЛ"),AND(A1304&lt;&gt;"20. Выдача займов по договору № 1 (в кэш-пул ПАО «Газпром»)",H1304&lt;&gt;"КЭШ-ПУЛ")))</f>
        <v>#REF!</v>
      </c>
    </row>
    <row r="1305" spans="1:30" ht="15" customHeight="1" x14ac:dyDescent="0.2">
      <c r="A1305" s="8" t="s">
        <v>96</v>
      </c>
      <c r="B1305" s="8"/>
      <c r="C1305" s="2" t="s">
        <v>19</v>
      </c>
      <c r="D1305" s="6" t="s">
        <v>0</v>
      </c>
      <c r="E1305" s="7" t="s">
        <v>2</v>
      </c>
      <c r="F1305" s="8"/>
      <c r="G1305" s="8"/>
      <c r="H1305" s="8"/>
      <c r="I1305" s="8"/>
      <c r="J1305" s="8">
        <v>1</v>
      </c>
      <c r="K1305" s="8" t="s">
        <v>69</v>
      </c>
      <c r="L1305" s="8" t="s">
        <v>27</v>
      </c>
      <c r="M1305" s="9">
        <v>44329</v>
      </c>
      <c r="N1305" s="9">
        <v>44341</v>
      </c>
      <c r="O1305" s="20"/>
      <c r="P1305" s="20">
        <v>14838376.029999999</v>
      </c>
      <c r="Q1305" s="12"/>
      <c r="R1305" s="12"/>
      <c r="S1305" s="12"/>
      <c r="T1305" s="12"/>
      <c r="U1305" s="12"/>
      <c r="X1305" s="22" t="e">
        <f>IF(B1305="",VLOOKUP(A1305,#REF!,2,FALSE),B1305)</f>
        <v>#REF!</v>
      </c>
      <c r="Y1305" s="22">
        <f t="shared" si="105"/>
        <v>5</v>
      </c>
      <c r="Z1305" s="22">
        <f t="shared" si="106"/>
        <v>5</v>
      </c>
      <c r="AA1305" s="22">
        <f t="shared" si="107"/>
        <v>2021</v>
      </c>
      <c r="AB1305" s="22">
        <f t="shared" si="108"/>
        <v>2021</v>
      </c>
      <c r="AC1305" s="22">
        <f t="shared" si="109"/>
        <v>2021</v>
      </c>
      <c r="AD1305" s="25" t="e">
        <f>AND(ROUND(O1305,2)=O1305,ROUND(P1305,2)=P1305,OR(AND(O1305&lt;&gt;0,L1305="п"),AND(P1305&lt;&gt;0,L1305="ф")),ЕФОРМУЛА(X1305),ЕФОРМУЛА(Y1305),ЕФОРМУЛА(Z1305),ЕФОРМУЛА(AA1305),ЕФОРМУЛА(AB1305),ЕФОРМУЛА(AC1305),NOT(ЕФОРМУЛА(O1305)),NOT(ЕФОРМУЛА(P1305)),M1305&lt;&gt;0,N1305&lt;&gt;0,OR(YEAR(M1305=#REF!),YEAR(M1305=#REF!),YEAR(M1305=#REF!)),OR(YEAR(N1305=#REF!),YEAR(N1305=#REF!),YEAR(N1305=#REF!)),OR(AND(A1305="20. Выдача займов по договору № 1 (в кэш-пул ПАО «Газпром»)",H1305="КЭШ-ПУЛ"),AND(A1305&lt;&gt;"20. Выдача займов по договору № 1 (в кэш-пул ПАО «Газпром»)",H1305&lt;&gt;"КЭШ-ПУЛ")))</f>
        <v>#REF!</v>
      </c>
    </row>
    <row r="1306" spans="1:30" ht="15" customHeight="1" x14ac:dyDescent="0.2">
      <c r="A1306" s="8" t="s">
        <v>45</v>
      </c>
      <c r="B1306" s="8"/>
      <c r="C1306" s="2" t="s">
        <v>19</v>
      </c>
      <c r="D1306" s="6" t="s">
        <v>0</v>
      </c>
      <c r="E1306" s="7" t="s">
        <v>2</v>
      </c>
      <c r="F1306" s="8"/>
      <c r="G1306" s="8"/>
      <c r="H1306" s="8"/>
      <c r="I1306" s="8" t="s">
        <v>25</v>
      </c>
      <c r="J1306" s="8">
        <v>1</v>
      </c>
      <c r="K1306" s="8" t="s">
        <v>69</v>
      </c>
      <c r="L1306" s="8" t="s">
        <v>27</v>
      </c>
      <c r="M1306" s="9">
        <v>44329</v>
      </c>
      <c r="N1306" s="9">
        <v>44342</v>
      </c>
      <c r="O1306" s="20"/>
      <c r="P1306" s="20">
        <v>4137523.2000000002</v>
      </c>
      <c r="Q1306" s="12"/>
      <c r="R1306" s="12"/>
      <c r="S1306" s="12"/>
      <c r="T1306" s="12"/>
      <c r="U1306" s="12"/>
      <c r="X1306" s="22" t="e">
        <f>IF(B1306="",VLOOKUP(A1306,#REF!,2,FALSE),B1306)</f>
        <v>#REF!</v>
      </c>
      <c r="Y1306" s="22">
        <f t="shared" si="105"/>
        <v>5</v>
      </c>
      <c r="Z1306" s="22">
        <f t="shared" si="106"/>
        <v>5</v>
      </c>
      <c r="AA1306" s="22">
        <f t="shared" si="107"/>
        <v>2021</v>
      </c>
      <c r="AB1306" s="22">
        <f t="shared" si="108"/>
        <v>2021</v>
      </c>
      <c r="AC1306" s="22">
        <f t="shared" si="109"/>
        <v>2021</v>
      </c>
      <c r="AD1306" s="25" t="e">
        <f>AND(ROUND(O1306,2)=O1306,ROUND(P1306,2)=P1306,OR(AND(O1306&lt;&gt;0,L1306="п"),AND(P1306&lt;&gt;0,L1306="ф")),ЕФОРМУЛА(X1306),ЕФОРМУЛА(Y1306),ЕФОРМУЛА(Z1306),ЕФОРМУЛА(AA1306),ЕФОРМУЛА(AB1306),ЕФОРМУЛА(AC1306),NOT(ЕФОРМУЛА(O1306)),NOT(ЕФОРМУЛА(P1306)),M1306&lt;&gt;0,N1306&lt;&gt;0,OR(YEAR(M1306=#REF!),YEAR(M1306=#REF!),YEAR(M1306=#REF!)),OR(YEAR(N1306=#REF!),YEAR(N1306=#REF!),YEAR(N1306=#REF!)),OR(AND(A1306="20. Выдача займов по договору № 1 (в кэш-пул ПАО «Газпром»)",H1306="КЭШ-ПУЛ"),AND(A1306&lt;&gt;"20. Выдача займов по договору № 1 (в кэш-пул ПАО «Газпром»)",H1306&lt;&gt;"КЭШ-ПУЛ")))</f>
        <v>#REF!</v>
      </c>
    </row>
    <row r="1307" spans="1:30" ht="15" customHeight="1" x14ac:dyDescent="0.2">
      <c r="A1307" s="8" t="s">
        <v>64</v>
      </c>
      <c r="B1307" s="8"/>
      <c r="C1307" s="2" t="s">
        <v>19</v>
      </c>
      <c r="D1307" s="6" t="s">
        <v>0</v>
      </c>
      <c r="E1307" s="7" t="s">
        <v>1</v>
      </c>
      <c r="F1307" s="8"/>
      <c r="G1307" s="8"/>
      <c r="H1307" s="8"/>
      <c r="I1307" s="8"/>
      <c r="J1307" s="8"/>
      <c r="K1307" s="8" t="s">
        <v>69</v>
      </c>
      <c r="L1307" s="8" t="s">
        <v>27</v>
      </c>
      <c r="M1307" s="9">
        <v>44316</v>
      </c>
      <c r="N1307" s="9">
        <v>44316</v>
      </c>
      <c r="O1307" s="20"/>
      <c r="P1307" s="20">
        <v>613207660.04999995</v>
      </c>
      <c r="Q1307" s="12"/>
      <c r="R1307" s="12"/>
      <c r="S1307" s="12"/>
      <c r="T1307" s="12"/>
      <c r="U1307" s="12"/>
      <c r="X1307" s="22" t="e">
        <f>IF(B1307="",VLOOKUP(A1307,#REF!,2,FALSE),B1307)</f>
        <v>#REF!</v>
      </c>
      <c r="Y1307" s="22">
        <f t="shared" si="105"/>
        <v>4</v>
      </c>
      <c r="Z1307" s="22">
        <f t="shared" si="106"/>
        <v>4</v>
      </c>
      <c r="AA1307" s="22">
        <f t="shared" si="107"/>
        <v>2021</v>
      </c>
      <c r="AB1307" s="22">
        <f t="shared" si="108"/>
        <v>2021</v>
      </c>
      <c r="AC1307" s="22">
        <f t="shared" si="109"/>
        <v>2021</v>
      </c>
      <c r="AD1307" s="25" t="e">
        <f>AND(ROUND(O1307,2)=O1307,ROUND(P1307,2)=P1307,OR(AND(O1307&lt;&gt;0,L1307="п"),AND(P1307&lt;&gt;0,L1307="ф")),ЕФОРМУЛА(X1307),ЕФОРМУЛА(Y1307),ЕФОРМУЛА(Z1307),ЕФОРМУЛА(AA1307),ЕФОРМУЛА(AB1307),ЕФОРМУЛА(AC1307),NOT(ЕФОРМУЛА(O1307)),NOT(ЕФОРМУЛА(P1307)),M1307&lt;&gt;0,N1307&lt;&gt;0,OR(YEAR(M1307=#REF!),YEAR(M1307=#REF!),YEAR(M1307=#REF!)),OR(YEAR(N1307=#REF!),YEAR(N1307=#REF!),YEAR(N1307=#REF!)),OR(AND(A1307="20. Выдача займов по договору № 1 (в кэш-пул ПАО «Газпром»)",H1307="КЭШ-ПУЛ"),AND(A1307&lt;&gt;"20. Выдача займов по договору № 1 (в кэш-пул ПАО «Газпром»)",H1307&lt;&gt;"КЭШ-ПУЛ")))</f>
        <v>#REF!</v>
      </c>
    </row>
    <row r="1308" spans="1:30" ht="15" customHeight="1" x14ac:dyDescent="0.2">
      <c r="A1308" s="8" t="s">
        <v>652</v>
      </c>
      <c r="B1308" s="8"/>
      <c r="C1308" s="2" t="s">
        <v>19</v>
      </c>
      <c r="D1308" s="6" t="s">
        <v>0</v>
      </c>
      <c r="E1308" s="7" t="s">
        <v>2</v>
      </c>
      <c r="F1308" s="8"/>
      <c r="G1308" s="8"/>
      <c r="H1308" s="8"/>
      <c r="I1308" s="8" t="s">
        <v>25</v>
      </c>
      <c r="J1308" s="8">
        <v>1</v>
      </c>
      <c r="K1308" s="8" t="s">
        <v>69</v>
      </c>
      <c r="L1308" s="8" t="s">
        <v>27</v>
      </c>
      <c r="M1308" s="9">
        <v>44327</v>
      </c>
      <c r="N1308" s="9">
        <v>44337</v>
      </c>
      <c r="O1308" s="20"/>
      <c r="P1308" s="20">
        <v>2638950.98</v>
      </c>
      <c r="Q1308" s="11"/>
      <c r="R1308" s="11"/>
      <c r="S1308" s="11"/>
      <c r="T1308" s="11"/>
      <c r="U1308" s="11"/>
      <c r="X1308" s="22" t="e">
        <f>IF(B1308="",VLOOKUP(A1308,#REF!,2,FALSE),B1308)</f>
        <v>#REF!</v>
      </c>
      <c r="Y1308" s="22">
        <f t="shared" si="105"/>
        <v>5</v>
      </c>
      <c r="Z1308" s="22">
        <f t="shared" si="106"/>
        <v>5</v>
      </c>
      <c r="AA1308" s="22">
        <f t="shared" si="107"/>
        <v>2021</v>
      </c>
      <c r="AB1308" s="22">
        <f t="shared" si="108"/>
        <v>2021</v>
      </c>
      <c r="AC1308" s="22">
        <f t="shared" si="109"/>
        <v>2021</v>
      </c>
      <c r="AD1308" s="25" t="e">
        <f>AND(ROUND(O1308,2)=O1308,ROUND(P1308,2)=P1308,OR(AND(O1308&lt;&gt;0,L1308="п"),AND(P1308&lt;&gt;0,L1308="ф")),ЕФОРМУЛА(X1308),ЕФОРМУЛА(Y1308),ЕФОРМУЛА(Z1308),ЕФОРМУЛА(AA1308),ЕФОРМУЛА(AB1308),ЕФОРМУЛА(AC1308),NOT(ЕФОРМУЛА(O1308)),NOT(ЕФОРМУЛА(P1308)),M1308&lt;&gt;0,N1308&lt;&gt;0,OR(YEAR(M1308=#REF!),YEAR(M1308=#REF!),YEAR(M1308=#REF!)),OR(YEAR(N1308=#REF!),YEAR(N1308=#REF!),YEAR(N1308=#REF!)),OR(AND(A1308="20. Выдача займов по договору № 1 (в кэш-пул ПАО «Газпром»)",H1308="КЭШ-ПУЛ"),AND(A1308&lt;&gt;"20. Выдача займов по договору № 1 (в кэш-пул ПАО «Газпром»)",H1308&lt;&gt;"КЭШ-ПУЛ")))</f>
        <v>#REF!</v>
      </c>
    </row>
    <row r="1309" spans="1:30" ht="15" customHeight="1" x14ac:dyDescent="0.2">
      <c r="A1309" s="8" t="s">
        <v>97</v>
      </c>
      <c r="B1309" s="8"/>
      <c r="C1309" s="2" t="s">
        <v>19</v>
      </c>
      <c r="D1309" s="6" t="s">
        <v>0</v>
      </c>
      <c r="E1309" s="7" t="s">
        <v>1</v>
      </c>
      <c r="F1309" s="8"/>
      <c r="G1309" s="8"/>
      <c r="H1309" s="8"/>
      <c r="I1309" s="8"/>
      <c r="J1309" s="8"/>
      <c r="K1309" s="8" t="s">
        <v>69</v>
      </c>
      <c r="L1309" s="8" t="s">
        <v>27</v>
      </c>
      <c r="M1309" s="9">
        <v>44327</v>
      </c>
      <c r="N1309" s="9">
        <v>44327</v>
      </c>
      <c r="O1309" s="20"/>
      <c r="P1309" s="20">
        <v>795610.6</v>
      </c>
      <c r="Q1309" s="12"/>
      <c r="R1309" s="12"/>
      <c r="S1309" s="12"/>
      <c r="T1309" s="12"/>
      <c r="U1309" s="12"/>
      <c r="X1309" s="22" t="e">
        <f>IF(B1309="",VLOOKUP(A1309,#REF!,2,FALSE),B1309)</f>
        <v>#REF!</v>
      </c>
      <c r="Y1309" s="22">
        <f t="shared" si="105"/>
        <v>5</v>
      </c>
      <c r="Z1309" s="22">
        <f t="shared" si="106"/>
        <v>5</v>
      </c>
      <c r="AA1309" s="22">
        <f t="shared" si="107"/>
        <v>2021</v>
      </c>
      <c r="AB1309" s="22">
        <f t="shared" si="108"/>
        <v>2021</v>
      </c>
      <c r="AC1309" s="22">
        <f t="shared" si="109"/>
        <v>2021</v>
      </c>
      <c r="AD1309" s="25" t="e">
        <f>AND(ROUND(O1309,2)=O1309,ROUND(P1309,2)=P1309,OR(AND(O1309&lt;&gt;0,L1309="п"),AND(P1309&lt;&gt;0,L1309="ф")),ЕФОРМУЛА(X1309),ЕФОРМУЛА(Y1309),ЕФОРМУЛА(Z1309),ЕФОРМУЛА(AA1309),ЕФОРМУЛА(AB1309),ЕФОРМУЛА(AC1309),NOT(ЕФОРМУЛА(O1309)),NOT(ЕФОРМУЛА(P1309)),M1309&lt;&gt;0,N1309&lt;&gt;0,OR(YEAR(M1309=#REF!),YEAR(M1309=#REF!),YEAR(M1309=#REF!)),OR(YEAR(N1309=#REF!),YEAR(N1309=#REF!),YEAR(N1309=#REF!)),OR(AND(A1309="20. Выдача займов по договору № 1 (в кэш-пул ПАО «Газпром»)",H1309="КЭШ-ПУЛ"),AND(A1309&lt;&gt;"20. Выдача займов по договору № 1 (в кэш-пул ПАО «Газпром»)",H1309&lt;&gt;"КЭШ-ПУЛ")))</f>
        <v>#REF!</v>
      </c>
    </row>
    <row r="1310" spans="1:30" ht="12.6" customHeight="1" x14ac:dyDescent="0.2">
      <c r="A1310" s="8" t="s">
        <v>55</v>
      </c>
      <c r="B1310" s="8"/>
      <c r="C1310" s="2" t="s">
        <v>19</v>
      </c>
      <c r="D1310" s="6" t="s">
        <v>3</v>
      </c>
      <c r="E1310" s="7" t="s">
        <v>2</v>
      </c>
      <c r="F1310" s="8"/>
      <c r="G1310" s="8"/>
      <c r="H1310" s="8"/>
      <c r="I1310" s="8"/>
      <c r="J1310" s="8">
        <v>4</v>
      </c>
      <c r="K1310" s="8" t="s">
        <v>69</v>
      </c>
      <c r="L1310" s="8" t="s">
        <v>27</v>
      </c>
      <c r="M1310" s="9">
        <v>44314</v>
      </c>
      <c r="N1310" s="9">
        <v>44327</v>
      </c>
      <c r="O1310" s="20"/>
      <c r="P1310" s="20">
        <v>795610.6</v>
      </c>
      <c r="Q1310" s="12"/>
      <c r="R1310" s="12"/>
      <c r="S1310" s="12"/>
      <c r="T1310" s="12"/>
      <c r="U1310" s="12"/>
      <c r="X1310" s="22" t="e">
        <f>IF(B1310="",VLOOKUP(A1310,#REF!,2,FALSE),B1310)</f>
        <v>#REF!</v>
      </c>
      <c r="Y1310" s="22">
        <f t="shared" si="105"/>
        <v>4</v>
      </c>
      <c r="Z1310" s="22">
        <f t="shared" si="106"/>
        <v>5</v>
      </c>
      <c r="AA1310" s="22">
        <f t="shared" si="107"/>
        <v>2021</v>
      </c>
      <c r="AB1310" s="22">
        <f t="shared" si="108"/>
        <v>2021</v>
      </c>
      <c r="AC1310" s="22">
        <f t="shared" si="109"/>
        <v>2021</v>
      </c>
      <c r="AD1310" s="25" t="e">
        <f>AND(ROUND(O1310,2)=O1310,ROUND(P1310,2)=P1310,OR(AND(O1310&lt;&gt;0,L1310="п"),AND(P1310&lt;&gt;0,L1310="ф")),ЕФОРМУЛА(X1310),ЕФОРМУЛА(Y1310),ЕФОРМУЛА(Z1310),ЕФОРМУЛА(AA1310),ЕФОРМУЛА(AB1310),ЕФОРМУЛА(AC1310),NOT(ЕФОРМУЛА(O1310)),NOT(ЕФОРМУЛА(P1310)),M1310&lt;&gt;0,N1310&lt;&gt;0,OR(YEAR(M1310=#REF!),YEAR(M1310=#REF!),YEAR(M1310=#REF!)),OR(YEAR(N1310=#REF!),YEAR(N1310=#REF!),YEAR(N1310=#REF!)),OR(AND(A1310="20. Выдача займов по договору № 1 (в кэш-пул ПАО «Газпром»)",H1310="КЭШ-ПУЛ"),AND(A1310&lt;&gt;"20. Выдача займов по договору № 1 (в кэш-пул ПАО «Газпром»)",H1310&lt;&gt;"КЭШ-ПУЛ")))</f>
        <v>#REF!</v>
      </c>
    </row>
    <row r="1311" spans="1:30" ht="15" customHeight="1" x14ac:dyDescent="0.2">
      <c r="A1311" s="8" t="s">
        <v>44</v>
      </c>
      <c r="B1311" s="8"/>
      <c r="C1311" s="2" t="s">
        <v>19</v>
      </c>
      <c r="D1311" s="6" t="s">
        <v>0</v>
      </c>
      <c r="E1311" s="7" t="s">
        <v>2</v>
      </c>
      <c r="F1311" s="8"/>
      <c r="G1311" s="8"/>
      <c r="H1311" s="8"/>
      <c r="I1311" s="8"/>
      <c r="J1311" s="8">
        <v>1</v>
      </c>
      <c r="K1311" s="8" t="s">
        <v>69</v>
      </c>
      <c r="L1311" s="8" t="s">
        <v>27</v>
      </c>
      <c r="M1311" s="9">
        <v>44328</v>
      </c>
      <c r="N1311" s="9">
        <v>44342</v>
      </c>
      <c r="O1311" s="20"/>
      <c r="P1311" s="20">
        <v>157144.43</v>
      </c>
      <c r="Q1311" s="12"/>
      <c r="R1311" s="12"/>
      <c r="S1311" s="12"/>
      <c r="T1311" s="12"/>
      <c r="U1311" s="12"/>
      <c r="X1311" s="22" t="e">
        <f>IF(B1311="",VLOOKUP(A1311,#REF!,2,FALSE),B1311)</f>
        <v>#REF!</v>
      </c>
      <c r="Y1311" s="22">
        <f t="shared" si="105"/>
        <v>5</v>
      </c>
      <c r="Z1311" s="22">
        <f t="shared" si="106"/>
        <v>5</v>
      </c>
      <c r="AA1311" s="22">
        <f t="shared" si="107"/>
        <v>2021</v>
      </c>
      <c r="AB1311" s="22">
        <f t="shared" si="108"/>
        <v>2021</v>
      </c>
      <c r="AC1311" s="22">
        <f t="shared" si="109"/>
        <v>2021</v>
      </c>
      <c r="AD1311" s="25" t="e">
        <f>AND(ROUND(O1311,2)=O1311,ROUND(P1311,2)=P1311,OR(AND(O1311&lt;&gt;0,L1311="п"),AND(P1311&lt;&gt;0,L1311="ф")),ЕФОРМУЛА(X1311),ЕФОРМУЛА(Y1311),ЕФОРМУЛА(Z1311),ЕФОРМУЛА(AA1311),ЕФОРМУЛА(AB1311),ЕФОРМУЛА(AC1311),NOT(ЕФОРМУЛА(O1311)),NOT(ЕФОРМУЛА(P1311)),M1311&lt;&gt;0,N1311&lt;&gt;0,OR(YEAR(M1311=#REF!),YEAR(M1311=#REF!),YEAR(M1311=#REF!)),OR(YEAR(N1311=#REF!),YEAR(N1311=#REF!),YEAR(N1311=#REF!)),OR(AND(A1311="20. Выдача займов по договору № 1 (в кэш-пул ПАО «Газпром»)",H1311="КЭШ-ПУЛ"),AND(A1311&lt;&gt;"20. Выдача займов по договору № 1 (в кэш-пул ПАО «Газпром»)",H1311&lt;&gt;"КЭШ-ПУЛ")))</f>
        <v>#REF!</v>
      </c>
    </row>
    <row r="1312" spans="1:30" ht="15" customHeight="1" x14ac:dyDescent="0.2">
      <c r="A1312" s="8" t="s">
        <v>45</v>
      </c>
      <c r="B1312" s="8"/>
      <c r="C1312" s="2" t="s">
        <v>19</v>
      </c>
      <c r="D1312" s="6" t="s">
        <v>0</v>
      </c>
      <c r="E1312" s="7" t="s">
        <v>2</v>
      </c>
      <c r="F1312" s="8"/>
      <c r="G1312" s="8"/>
      <c r="H1312" s="8"/>
      <c r="I1312" s="8"/>
      <c r="J1312" s="8">
        <v>1</v>
      </c>
      <c r="K1312" s="8" t="s">
        <v>69</v>
      </c>
      <c r="L1312" s="8" t="s">
        <v>27</v>
      </c>
      <c r="M1312" s="9">
        <v>44329</v>
      </c>
      <c r="N1312" s="9">
        <v>44342</v>
      </c>
      <c r="O1312" s="20"/>
      <c r="P1312" s="20">
        <v>3310448.74</v>
      </c>
      <c r="Q1312" s="12"/>
      <c r="R1312" s="12"/>
      <c r="S1312" s="12"/>
      <c r="T1312" s="12"/>
      <c r="U1312" s="12"/>
      <c r="X1312" s="22" t="e">
        <f>IF(B1312="",VLOOKUP(A1312,#REF!,2,FALSE),B1312)</f>
        <v>#REF!</v>
      </c>
      <c r="Y1312" s="22">
        <f t="shared" si="105"/>
        <v>5</v>
      </c>
      <c r="Z1312" s="22">
        <f t="shared" si="106"/>
        <v>5</v>
      </c>
      <c r="AA1312" s="22">
        <f t="shared" si="107"/>
        <v>2021</v>
      </c>
      <c r="AB1312" s="22">
        <f t="shared" si="108"/>
        <v>2021</v>
      </c>
      <c r="AC1312" s="22">
        <f t="shared" si="109"/>
        <v>2021</v>
      </c>
      <c r="AD1312" s="25" t="e">
        <f>AND(ROUND(O1312,2)=O1312,ROUND(P1312,2)=P1312,OR(AND(O1312&lt;&gt;0,L1312="п"),AND(P1312&lt;&gt;0,L1312="ф")),ЕФОРМУЛА(X1312),ЕФОРМУЛА(Y1312),ЕФОРМУЛА(Z1312),ЕФОРМУЛА(AA1312),ЕФОРМУЛА(AB1312),ЕФОРМУЛА(AC1312),NOT(ЕФОРМУЛА(O1312)),NOT(ЕФОРМУЛА(P1312)),M1312&lt;&gt;0,N1312&lt;&gt;0,OR(YEAR(M1312=#REF!),YEAR(M1312=#REF!),YEAR(M1312=#REF!)),OR(YEAR(N1312=#REF!),YEAR(N1312=#REF!),YEAR(N1312=#REF!)),OR(AND(A1312="20. Выдача займов по договору № 1 (в кэш-пул ПАО «Газпром»)",H1312="КЭШ-ПУЛ"),AND(A1312&lt;&gt;"20. Выдача займов по договору № 1 (в кэш-пул ПАО «Газпром»)",H1312&lt;&gt;"КЭШ-ПУЛ")))</f>
        <v>#REF!</v>
      </c>
    </row>
    <row r="1313" spans="1:30" ht="12.6" customHeight="1" x14ac:dyDescent="0.2">
      <c r="A1313" s="8" t="s">
        <v>96</v>
      </c>
      <c r="B1313" s="8"/>
      <c r="C1313" s="2" t="s">
        <v>19</v>
      </c>
      <c r="D1313" s="6" t="s">
        <v>0</v>
      </c>
      <c r="E1313" s="7" t="s">
        <v>2</v>
      </c>
      <c r="F1313" s="8"/>
      <c r="G1313" s="8"/>
      <c r="H1313" s="8"/>
      <c r="I1313" s="8"/>
      <c r="J1313" s="8">
        <v>1</v>
      </c>
      <c r="K1313" s="8" t="s">
        <v>69</v>
      </c>
      <c r="L1313" s="8" t="s">
        <v>27</v>
      </c>
      <c r="M1313" s="9">
        <v>44329</v>
      </c>
      <c r="N1313" s="9">
        <v>44337</v>
      </c>
      <c r="O1313" s="20"/>
      <c r="P1313" s="20">
        <v>78438816</v>
      </c>
      <c r="Q1313" s="12" t="s">
        <v>680</v>
      </c>
      <c r="R1313" s="12"/>
      <c r="S1313" s="12"/>
      <c r="T1313" s="12"/>
      <c r="U1313" s="12"/>
      <c r="X1313" s="22" t="e">
        <f>IF(B1313="",VLOOKUP(A1313,#REF!,2,FALSE),B1313)</f>
        <v>#REF!</v>
      </c>
      <c r="Y1313" s="22">
        <f t="shared" si="105"/>
        <v>5</v>
      </c>
      <c r="Z1313" s="22">
        <f t="shared" si="106"/>
        <v>5</v>
      </c>
      <c r="AA1313" s="22">
        <f t="shared" si="107"/>
        <v>2021</v>
      </c>
      <c r="AB1313" s="22">
        <f t="shared" si="108"/>
        <v>2021</v>
      </c>
      <c r="AC1313" s="22">
        <f t="shared" si="109"/>
        <v>2021</v>
      </c>
      <c r="AD1313" s="25" t="e">
        <f>AND(ROUND(O1313,2)=O1313,ROUND(P1313,2)=P1313,OR(AND(O1313&lt;&gt;0,L1313="п"),AND(P1313&lt;&gt;0,L1313="ф")),ЕФОРМУЛА(X1313),ЕФОРМУЛА(Y1313),ЕФОРМУЛА(Z1313),ЕФОРМУЛА(AA1313),ЕФОРМУЛА(AB1313),ЕФОРМУЛА(AC1313),NOT(ЕФОРМУЛА(O1313)),NOT(ЕФОРМУЛА(P1313)),M1313&lt;&gt;0,N1313&lt;&gt;0,OR(YEAR(M1313=#REF!),YEAR(M1313=#REF!),YEAR(M1313=#REF!)),OR(YEAR(N1313=#REF!),YEAR(N1313=#REF!),YEAR(N1313=#REF!)),OR(AND(A1313="20. Выдача займов по договору № 1 (в кэш-пул ПАО «Газпром»)",H1313="КЭШ-ПУЛ"),AND(A1313&lt;&gt;"20. Выдача займов по договору № 1 (в кэш-пул ПАО «Газпром»)",H1313&lt;&gt;"КЭШ-ПУЛ")))</f>
        <v>#REF!</v>
      </c>
    </row>
    <row r="1314" spans="1:30" ht="15" customHeight="1" x14ac:dyDescent="0.2">
      <c r="A1314" s="8" t="s">
        <v>40</v>
      </c>
      <c r="B1314" s="8"/>
      <c r="C1314" s="2" t="s">
        <v>19</v>
      </c>
      <c r="D1314" s="6" t="s">
        <v>0</v>
      </c>
      <c r="E1314" s="7" t="s">
        <v>2</v>
      </c>
      <c r="F1314" s="8"/>
      <c r="G1314" s="8"/>
      <c r="H1314" s="8"/>
      <c r="I1314" s="8"/>
      <c r="J1314" s="8"/>
      <c r="K1314" s="8"/>
      <c r="L1314" s="8" t="s">
        <v>26</v>
      </c>
      <c r="M1314" s="9">
        <v>44317</v>
      </c>
      <c r="N1314" s="9">
        <v>44317</v>
      </c>
      <c r="O1314" s="20">
        <v>23960962.879999999</v>
      </c>
      <c r="P1314" s="20"/>
      <c r="Q1314" s="29"/>
      <c r="R1314" s="12"/>
      <c r="S1314" s="12"/>
      <c r="T1314" s="12"/>
      <c r="U1314" s="12"/>
      <c r="X1314" s="22" t="e">
        <f>IF(B1314="",VLOOKUP(A1314,#REF!,2,FALSE),B1314)</f>
        <v>#REF!</v>
      </c>
      <c r="Y1314" s="22">
        <f t="shared" si="105"/>
        <v>5</v>
      </c>
      <c r="Z1314" s="22">
        <f t="shared" si="106"/>
        <v>5</v>
      </c>
      <c r="AA1314" s="22">
        <f t="shared" si="107"/>
        <v>2021</v>
      </c>
      <c r="AB1314" s="22">
        <f t="shared" si="108"/>
        <v>2021</v>
      </c>
      <c r="AC1314" s="22">
        <f t="shared" si="109"/>
        <v>2021</v>
      </c>
      <c r="AD1314" s="25" t="e">
        <f>AND(ROUND(O1314,2)=O1314,ROUND(P1314,2)=P1314,OR(AND(O1314&lt;&gt;0,L1314="п"),AND(P1314&lt;&gt;0,L1314="ф")),ЕФОРМУЛА(X1314),ЕФОРМУЛА(Y1314),ЕФОРМУЛА(Z1314),ЕФОРМУЛА(AA1314),ЕФОРМУЛА(AB1314),ЕФОРМУЛА(AC1314),NOT(ЕФОРМУЛА(O1314)),NOT(ЕФОРМУЛА(P1314)),M1314&lt;&gt;0,N1314&lt;&gt;0,OR(YEAR(M1314=#REF!),YEAR(M1314=#REF!),YEAR(M1314=#REF!)),OR(YEAR(N1314=#REF!),YEAR(N1314=#REF!),YEAR(N1314=#REF!)),OR(AND(A1314="20. Выдача займов по договору № 1 (в кэш-пул ПАО «Газпром»)",H1314="КЭШ-ПУЛ"),AND(A1314&lt;&gt;"20. Выдача займов по договору № 1 (в кэш-пул ПАО «Газпром»)",H1314&lt;&gt;"КЭШ-ПУЛ")))</f>
        <v>#REF!</v>
      </c>
    </row>
    <row r="1315" spans="1:30" ht="12.6" customHeight="1" x14ac:dyDescent="0.2">
      <c r="A1315" s="8" t="s">
        <v>11</v>
      </c>
      <c r="B1315" s="8"/>
      <c r="C1315" s="2" t="s">
        <v>19</v>
      </c>
      <c r="D1315" s="6" t="s">
        <v>0</v>
      </c>
      <c r="E1315" s="7" t="s">
        <v>2</v>
      </c>
      <c r="F1315" s="8"/>
      <c r="G1315" s="8"/>
      <c r="H1315" s="8"/>
      <c r="I1315" s="8"/>
      <c r="J1315" s="8">
        <v>4</v>
      </c>
      <c r="K1315" s="27" t="s">
        <v>69</v>
      </c>
      <c r="L1315" s="8" t="s">
        <v>27</v>
      </c>
      <c r="M1315" s="9">
        <v>44306</v>
      </c>
      <c r="N1315" s="9">
        <v>44337</v>
      </c>
      <c r="O1315" s="20"/>
      <c r="P1315" s="20">
        <v>347459.92</v>
      </c>
      <c r="Q1315" s="12"/>
      <c r="R1315" s="12"/>
      <c r="S1315" s="12"/>
      <c r="T1315" s="12"/>
      <c r="U1315" s="12"/>
      <c r="X1315" s="22" t="e">
        <f>IF(B1315="",VLOOKUP(A1315,#REF!,2,FALSE),B1315)</f>
        <v>#REF!</v>
      </c>
      <c r="Y1315" s="22">
        <f t="shared" si="105"/>
        <v>4</v>
      </c>
      <c r="Z1315" s="22">
        <f t="shared" si="106"/>
        <v>5</v>
      </c>
      <c r="AA1315" s="22">
        <f t="shared" si="107"/>
        <v>2021</v>
      </c>
      <c r="AB1315" s="22">
        <f t="shared" si="108"/>
        <v>2021</v>
      </c>
      <c r="AC1315" s="22">
        <f t="shared" si="109"/>
        <v>2021</v>
      </c>
      <c r="AD1315" s="25" t="e">
        <f>AND(ROUND(O1315,2)=O1315,ROUND(P1315,2)=P1315,OR(AND(O1315&lt;&gt;0,L1315="п"),AND(P1315&lt;&gt;0,L1315="ф")),ЕФОРМУЛА(X1315),ЕФОРМУЛА(Y1315),ЕФОРМУЛА(Z1315),ЕФОРМУЛА(AA1315),ЕФОРМУЛА(AB1315),ЕФОРМУЛА(AC1315),NOT(ЕФОРМУЛА(O1315)),NOT(ЕФОРМУЛА(P1315)),M1315&lt;&gt;0,N1315&lt;&gt;0,OR(YEAR(M1315=#REF!),YEAR(M1315=#REF!),YEAR(M1315=#REF!)),OR(YEAR(N1315=#REF!),YEAR(N1315=#REF!),YEAR(N1315=#REF!)),OR(AND(A1315="20. Выдача займов по договору № 1 (в кэш-пул ПАО «Газпром»)",H1315="КЭШ-ПУЛ"),AND(A1315&lt;&gt;"20. Выдача займов по договору № 1 (в кэш-пул ПАО «Газпром»)",H1315&lt;&gt;"КЭШ-ПУЛ")))</f>
        <v>#REF!</v>
      </c>
    </row>
    <row r="1316" spans="1:30" ht="15" customHeight="1" x14ac:dyDescent="0.2">
      <c r="A1316" s="8" t="s">
        <v>141</v>
      </c>
      <c r="B1316" s="8"/>
      <c r="C1316" s="2" t="s">
        <v>19</v>
      </c>
      <c r="D1316" s="6" t="s">
        <v>0</v>
      </c>
      <c r="E1316" s="7" t="s">
        <v>2</v>
      </c>
      <c r="F1316" s="8"/>
      <c r="G1316" s="8"/>
      <c r="H1316" s="8"/>
      <c r="I1316" s="8" t="s">
        <v>25</v>
      </c>
      <c r="J1316" s="8">
        <v>3</v>
      </c>
      <c r="K1316" s="8" t="s">
        <v>69</v>
      </c>
      <c r="L1316" s="8" t="s">
        <v>27</v>
      </c>
      <c r="M1316" s="9">
        <v>44330</v>
      </c>
      <c r="N1316" s="9">
        <v>44344</v>
      </c>
      <c r="O1316" s="20"/>
      <c r="P1316" s="20">
        <v>22928174.559999999</v>
      </c>
      <c r="Q1316" s="29"/>
      <c r="R1316" s="29"/>
      <c r="S1316" s="29"/>
      <c r="T1316" s="29"/>
      <c r="U1316" s="29"/>
      <c r="X1316" s="22" t="e">
        <f>IF(B1316="",VLOOKUP(A1316,#REF!,2,FALSE),B1316)</f>
        <v>#REF!</v>
      </c>
      <c r="Y1316" s="22">
        <f t="shared" si="105"/>
        <v>5</v>
      </c>
      <c r="Z1316" s="22">
        <f t="shared" si="106"/>
        <v>5</v>
      </c>
      <c r="AA1316" s="22">
        <f t="shared" si="107"/>
        <v>2021</v>
      </c>
      <c r="AB1316" s="22">
        <f t="shared" si="108"/>
        <v>2021</v>
      </c>
      <c r="AC1316" s="22">
        <f t="shared" si="109"/>
        <v>2021</v>
      </c>
      <c r="AD1316" s="25" t="e">
        <f>AND(ROUND(O1316,2)=O1316,ROUND(P1316,2)=P1316,OR(AND(O1316&lt;&gt;0,L1316="п"),AND(P1316&lt;&gt;0,L1316="ф")),ЕФОРМУЛА(X1316),ЕФОРМУЛА(Y1316),ЕФОРМУЛА(Z1316),ЕФОРМУЛА(AA1316),ЕФОРМУЛА(AB1316),ЕФОРМУЛА(AC1316),NOT(ЕФОРМУЛА(O1316)),NOT(ЕФОРМУЛА(P1316)),M1316&lt;&gt;0,N1316&lt;&gt;0,OR(YEAR(M1316=#REF!),YEAR(M1316=#REF!),YEAR(M1316=#REF!)),OR(YEAR(N1316=#REF!),YEAR(N1316=#REF!),YEAR(N1316=#REF!)),OR(AND(A1316="20. Выдача займов по договору № 1 (в кэш-пул ПАО «Газпром»)",H1316="КЭШ-ПУЛ"),AND(A1316&lt;&gt;"20. Выдача займов по договору № 1 (в кэш-пул ПАО «Газпром»)",H1316&lt;&gt;"КЭШ-ПУЛ")))</f>
        <v>#REF!</v>
      </c>
    </row>
    <row r="1317" spans="1:30" ht="15" customHeight="1" x14ac:dyDescent="0.2">
      <c r="A1317" s="8" t="s">
        <v>141</v>
      </c>
      <c r="B1317" s="8"/>
      <c r="C1317" s="2" t="s">
        <v>19</v>
      </c>
      <c r="D1317" s="6" t="s">
        <v>0</v>
      </c>
      <c r="E1317" s="7" t="s">
        <v>2</v>
      </c>
      <c r="F1317" s="8"/>
      <c r="G1317" s="8"/>
      <c r="H1317" s="8"/>
      <c r="I1317" s="8"/>
      <c r="J1317" s="8">
        <v>3</v>
      </c>
      <c r="K1317" s="8" t="s">
        <v>69</v>
      </c>
      <c r="L1317" s="8" t="s">
        <v>27</v>
      </c>
      <c r="M1317" s="9">
        <v>44330</v>
      </c>
      <c r="N1317" s="9">
        <v>44343</v>
      </c>
      <c r="O1317" s="20"/>
      <c r="P1317" s="20">
        <v>16343679.529999999</v>
      </c>
      <c r="Q1317" s="29"/>
      <c r="R1317" s="29"/>
      <c r="S1317" s="29"/>
      <c r="T1317" s="29"/>
      <c r="U1317" s="29"/>
      <c r="X1317" s="22" t="e">
        <f>IF(B1317="",VLOOKUP(A1317,#REF!,2,FALSE),B1317)</f>
        <v>#REF!</v>
      </c>
      <c r="Y1317" s="22">
        <f t="shared" si="105"/>
        <v>5</v>
      </c>
      <c r="Z1317" s="22">
        <f t="shared" si="106"/>
        <v>5</v>
      </c>
      <c r="AA1317" s="22">
        <f t="shared" si="107"/>
        <v>2021</v>
      </c>
      <c r="AB1317" s="22">
        <f t="shared" si="108"/>
        <v>2021</v>
      </c>
      <c r="AC1317" s="22">
        <f t="shared" si="109"/>
        <v>2021</v>
      </c>
      <c r="AD1317" s="25" t="e">
        <f>AND(ROUND(O1317,2)=O1317,ROUND(P1317,2)=P1317,OR(AND(O1317&lt;&gt;0,L1317="п"),AND(P1317&lt;&gt;0,L1317="ф")),ЕФОРМУЛА(X1317),ЕФОРМУЛА(Y1317),ЕФОРМУЛА(Z1317),ЕФОРМУЛА(AA1317),ЕФОРМУЛА(AB1317),ЕФОРМУЛА(AC1317),NOT(ЕФОРМУЛА(O1317)),NOT(ЕФОРМУЛА(P1317)),M1317&lt;&gt;0,N1317&lt;&gt;0,OR(YEAR(M1317=#REF!),YEAR(M1317=#REF!),YEAR(M1317=#REF!)),OR(YEAR(N1317=#REF!),YEAR(N1317=#REF!),YEAR(N1317=#REF!)),OR(AND(A1317="20. Выдача займов по договору № 1 (в кэш-пул ПАО «Газпром»)",H1317="КЭШ-ПУЛ"),AND(A1317&lt;&gt;"20. Выдача займов по договору № 1 (в кэш-пул ПАО «Газпром»)",H1317&lt;&gt;"КЭШ-ПУЛ")))</f>
        <v>#REF!</v>
      </c>
    </row>
    <row r="1318" spans="1:30" ht="15" customHeight="1" x14ac:dyDescent="0.2">
      <c r="A1318" s="8" t="s">
        <v>48</v>
      </c>
      <c r="B1318" s="8"/>
      <c r="C1318" s="2" t="s">
        <v>19</v>
      </c>
      <c r="D1318" s="6" t="s">
        <v>0</v>
      </c>
      <c r="E1318" s="7" t="s">
        <v>2</v>
      </c>
      <c r="F1318" s="8"/>
      <c r="G1318" s="8"/>
      <c r="H1318" s="8"/>
      <c r="I1318" s="8"/>
      <c r="J1318" s="8">
        <v>3</v>
      </c>
      <c r="K1318" s="8" t="s">
        <v>69</v>
      </c>
      <c r="L1318" s="8" t="s">
        <v>27</v>
      </c>
      <c r="M1318" s="9">
        <v>44330</v>
      </c>
      <c r="N1318" s="9">
        <v>44337</v>
      </c>
      <c r="O1318" s="20"/>
      <c r="P1318" s="20">
        <v>2035597.48</v>
      </c>
      <c r="Q1318" s="29"/>
      <c r="R1318" s="29"/>
      <c r="S1318" s="29"/>
      <c r="T1318" s="29"/>
      <c r="U1318" s="29"/>
      <c r="X1318" s="22" t="e">
        <f>IF(B1318="",VLOOKUP(A1318,#REF!,2,FALSE),B1318)</f>
        <v>#REF!</v>
      </c>
      <c r="Y1318" s="22">
        <f t="shared" si="105"/>
        <v>5</v>
      </c>
      <c r="Z1318" s="22">
        <f t="shared" si="106"/>
        <v>5</v>
      </c>
      <c r="AA1318" s="22">
        <f t="shared" si="107"/>
        <v>2021</v>
      </c>
      <c r="AB1318" s="22">
        <f t="shared" si="108"/>
        <v>2021</v>
      </c>
      <c r="AC1318" s="22">
        <f t="shared" si="109"/>
        <v>2021</v>
      </c>
      <c r="AD1318" s="25" t="e">
        <f>AND(ROUND(O1318,2)=O1318,ROUND(P1318,2)=P1318,OR(AND(O1318&lt;&gt;0,L1318="п"),AND(P1318&lt;&gt;0,L1318="ф")),ЕФОРМУЛА(X1318),ЕФОРМУЛА(Y1318),ЕФОРМУЛА(Z1318),ЕФОРМУЛА(AA1318),ЕФОРМУЛА(AB1318),ЕФОРМУЛА(AC1318),NOT(ЕФОРМУЛА(O1318)),NOT(ЕФОРМУЛА(P1318)),M1318&lt;&gt;0,N1318&lt;&gt;0,OR(YEAR(M1318=#REF!),YEAR(M1318=#REF!),YEAR(M1318=#REF!)),OR(YEAR(N1318=#REF!),YEAR(N1318=#REF!),YEAR(N1318=#REF!)),OR(AND(A1318="20. Выдача займов по договору № 1 (в кэш-пул ПАО «Газпром»)",H1318="КЭШ-ПУЛ"),AND(A1318&lt;&gt;"20. Выдача займов по договору № 1 (в кэш-пул ПАО «Газпром»)",H1318&lt;&gt;"КЭШ-ПУЛ")))</f>
        <v>#REF!</v>
      </c>
    </row>
    <row r="1319" spans="1:30" ht="15" customHeight="1" x14ac:dyDescent="0.2">
      <c r="A1319" s="8" t="s">
        <v>47</v>
      </c>
      <c r="B1319" s="8"/>
      <c r="C1319" s="2" t="s">
        <v>19</v>
      </c>
      <c r="D1319" s="6" t="s">
        <v>0</v>
      </c>
      <c r="E1319" s="7" t="s">
        <v>2</v>
      </c>
      <c r="F1319" s="8"/>
      <c r="G1319" s="8"/>
      <c r="H1319" s="8"/>
      <c r="I1319" s="8"/>
      <c r="J1319" s="8">
        <v>3</v>
      </c>
      <c r="K1319" s="8" t="s">
        <v>69</v>
      </c>
      <c r="L1319" s="8" t="s">
        <v>27</v>
      </c>
      <c r="M1319" s="9">
        <v>44330</v>
      </c>
      <c r="N1319" s="9">
        <v>44341</v>
      </c>
      <c r="O1319" s="20"/>
      <c r="P1319" s="20">
        <v>5543612.6500000004</v>
      </c>
      <c r="Q1319" s="29"/>
      <c r="R1319" s="29"/>
      <c r="S1319" s="29"/>
      <c r="T1319" s="29"/>
      <c r="U1319" s="29"/>
      <c r="X1319" s="22" t="e">
        <f>IF(B1319="",VLOOKUP(A1319,#REF!,2,FALSE),B1319)</f>
        <v>#REF!</v>
      </c>
      <c r="Y1319" s="22">
        <f t="shared" si="105"/>
        <v>5</v>
      </c>
      <c r="Z1319" s="22">
        <f t="shared" si="106"/>
        <v>5</v>
      </c>
      <c r="AA1319" s="22">
        <f t="shared" si="107"/>
        <v>2021</v>
      </c>
      <c r="AB1319" s="22">
        <f t="shared" si="108"/>
        <v>2021</v>
      </c>
      <c r="AC1319" s="22">
        <f t="shared" si="109"/>
        <v>2021</v>
      </c>
      <c r="AD1319" s="25" t="e">
        <f>AND(ROUND(O1319,2)=O1319,ROUND(P1319,2)=P1319,OR(AND(O1319&lt;&gt;0,L1319="п"),AND(P1319&lt;&gt;0,L1319="ф")),ЕФОРМУЛА(X1319),ЕФОРМУЛА(Y1319),ЕФОРМУЛА(Z1319),ЕФОРМУЛА(AA1319),ЕФОРМУЛА(AB1319),ЕФОРМУЛА(AC1319),NOT(ЕФОРМУЛА(O1319)),NOT(ЕФОРМУЛА(P1319)),M1319&lt;&gt;0,N1319&lt;&gt;0,OR(YEAR(M1319=#REF!),YEAR(M1319=#REF!),YEAR(M1319=#REF!)),OR(YEAR(N1319=#REF!),YEAR(N1319=#REF!),YEAR(N1319=#REF!)),OR(AND(A1319="20. Выдача займов по договору № 1 (в кэш-пул ПАО «Газпром»)",H1319="КЭШ-ПУЛ"),AND(A1319&lt;&gt;"20. Выдача займов по договору № 1 (в кэш-пул ПАО «Газпром»)",H1319&lt;&gt;"КЭШ-ПУЛ")))</f>
        <v>#REF!</v>
      </c>
    </row>
    <row r="1320" spans="1:30" ht="15" customHeight="1" x14ac:dyDescent="0.2">
      <c r="A1320" s="8" t="s">
        <v>48</v>
      </c>
      <c r="B1320" s="8"/>
      <c r="C1320" s="2" t="s">
        <v>19</v>
      </c>
      <c r="D1320" s="6" t="s">
        <v>0</v>
      </c>
      <c r="E1320" s="7" t="s">
        <v>2</v>
      </c>
      <c r="F1320" s="8"/>
      <c r="G1320" s="8"/>
      <c r="H1320" s="8"/>
      <c r="I1320" s="8"/>
      <c r="J1320" s="8">
        <v>3</v>
      </c>
      <c r="K1320" s="8" t="s">
        <v>69</v>
      </c>
      <c r="L1320" s="8" t="s">
        <v>27</v>
      </c>
      <c r="M1320" s="9">
        <v>44330</v>
      </c>
      <c r="N1320" s="9">
        <v>44340</v>
      </c>
      <c r="O1320" s="20"/>
      <c r="P1320" s="20">
        <v>798195.84</v>
      </c>
      <c r="Q1320" s="29"/>
      <c r="R1320" s="29"/>
      <c r="S1320" s="29"/>
      <c r="T1320" s="29"/>
      <c r="U1320" s="29"/>
      <c r="X1320" s="22" t="e">
        <f>IF(B1320="",VLOOKUP(A1320,#REF!,2,FALSE),B1320)</f>
        <v>#REF!</v>
      </c>
      <c r="Y1320" s="22">
        <f t="shared" si="105"/>
        <v>5</v>
      </c>
      <c r="Z1320" s="22">
        <f t="shared" si="106"/>
        <v>5</v>
      </c>
      <c r="AA1320" s="22">
        <f t="shared" si="107"/>
        <v>2021</v>
      </c>
      <c r="AB1320" s="22">
        <f t="shared" si="108"/>
        <v>2021</v>
      </c>
      <c r="AC1320" s="22">
        <f t="shared" si="109"/>
        <v>2021</v>
      </c>
      <c r="AD1320" s="25" t="e">
        <f>AND(ROUND(O1320,2)=O1320,ROUND(P1320,2)=P1320,OR(AND(O1320&lt;&gt;0,L1320="п"),AND(P1320&lt;&gt;0,L1320="ф")),ЕФОРМУЛА(X1320),ЕФОРМУЛА(Y1320),ЕФОРМУЛА(Z1320),ЕФОРМУЛА(AA1320),ЕФОРМУЛА(AB1320),ЕФОРМУЛА(AC1320),NOT(ЕФОРМУЛА(O1320)),NOT(ЕФОРМУЛА(P1320)),M1320&lt;&gt;0,N1320&lt;&gt;0,OR(YEAR(M1320=#REF!),YEAR(M1320=#REF!),YEAR(M1320=#REF!)),OR(YEAR(N1320=#REF!),YEAR(N1320=#REF!),YEAR(N1320=#REF!)),OR(AND(A1320="20. Выдача займов по договору № 1 (в кэш-пул ПАО «Газпром»)",H1320="КЭШ-ПУЛ"),AND(A1320&lt;&gt;"20. Выдача займов по договору № 1 (в кэш-пул ПАО «Газпром»)",H1320&lt;&gt;"КЭШ-ПУЛ")))</f>
        <v>#REF!</v>
      </c>
    </row>
    <row r="1321" spans="1:30" ht="15" customHeight="1" x14ac:dyDescent="0.2">
      <c r="A1321" s="8" t="s">
        <v>47</v>
      </c>
      <c r="B1321" s="8"/>
      <c r="C1321" s="2" t="s">
        <v>19</v>
      </c>
      <c r="D1321" s="6" t="s">
        <v>0</v>
      </c>
      <c r="E1321" s="7" t="s">
        <v>2</v>
      </c>
      <c r="F1321" s="8"/>
      <c r="G1321" s="8"/>
      <c r="H1321" s="8"/>
      <c r="I1321" s="8" t="s">
        <v>25</v>
      </c>
      <c r="J1321" s="8">
        <v>3</v>
      </c>
      <c r="K1321" s="8" t="s">
        <v>69</v>
      </c>
      <c r="L1321" s="8" t="s">
        <v>27</v>
      </c>
      <c r="M1321" s="9">
        <v>44330</v>
      </c>
      <c r="N1321" s="9">
        <v>44344</v>
      </c>
      <c r="O1321" s="20"/>
      <c r="P1321" s="20">
        <v>6441319.3200000003</v>
      </c>
      <c r="Q1321" s="29"/>
      <c r="R1321" s="29"/>
      <c r="S1321" s="29"/>
      <c r="T1321" s="29"/>
      <c r="U1321" s="29"/>
      <c r="X1321" s="22" t="e">
        <f>IF(B1321="",VLOOKUP(A1321,#REF!,2,FALSE),B1321)</f>
        <v>#REF!</v>
      </c>
      <c r="Y1321" s="22">
        <f t="shared" si="105"/>
        <v>5</v>
      </c>
      <c r="Z1321" s="22">
        <f t="shared" si="106"/>
        <v>5</v>
      </c>
      <c r="AA1321" s="22">
        <f t="shared" si="107"/>
        <v>2021</v>
      </c>
      <c r="AB1321" s="22">
        <f t="shared" si="108"/>
        <v>2021</v>
      </c>
      <c r="AC1321" s="22">
        <f t="shared" si="109"/>
        <v>2021</v>
      </c>
      <c r="AD1321" s="25" t="e">
        <f>AND(ROUND(O1321,2)=O1321,ROUND(P1321,2)=P1321,OR(AND(O1321&lt;&gt;0,L1321="п"),AND(P1321&lt;&gt;0,L1321="ф")),ЕФОРМУЛА(X1321),ЕФОРМУЛА(Y1321),ЕФОРМУЛА(Z1321),ЕФОРМУЛА(AA1321),ЕФОРМУЛА(AB1321),ЕФОРМУЛА(AC1321),NOT(ЕФОРМУЛА(O1321)),NOT(ЕФОРМУЛА(P1321)),M1321&lt;&gt;0,N1321&lt;&gt;0,OR(YEAR(M1321=#REF!),YEAR(M1321=#REF!),YEAR(M1321=#REF!)),OR(YEAR(N1321=#REF!),YEAR(N1321=#REF!),YEAR(N1321=#REF!)),OR(AND(A1321="20. Выдача займов по договору № 1 (в кэш-пул ПАО «Газпром»)",H1321="КЭШ-ПУЛ"),AND(A1321&lt;&gt;"20. Выдача займов по договору № 1 (в кэш-пул ПАО «Газпром»)",H1321&lt;&gt;"КЭШ-ПУЛ")))</f>
        <v>#REF!</v>
      </c>
    </row>
    <row r="1322" spans="1:30" ht="15" customHeight="1" x14ac:dyDescent="0.2">
      <c r="A1322" s="8" t="s">
        <v>15</v>
      </c>
      <c r="B1322" s="8"/>
      <c r="C1322" s="2" t="s">
        <v>19</v>
      </c>
      <c r="D1322" s="6" t="s">
        <v>0</v>
      </c>
      <c r="E1322" s="7" t="s">
        <v>2</v>
      </c>
      <c r="F1322" s="8"/>
      <c r="G1322" s="8"/>
      <c r="H1322" s="8"/>
      <c r="I1322" s="8" t="s">
        <v>25</v>
      </c>
      <c r="J1322" s="8">
        <v>3</v>
      </c>
      <c r="K1322" s="8" t="s">
        <v>69</v>
      </c>
      <c r="L1322" s="8" t="s">
        <v>27</v>
      </c>
      <c r="M1322" s="9">
        <v>44330</v>
      </c>
      <c r="N1322" s="9">
        <v>44337</v>
      </c>
      <c r="O1322" s="20"/>
      <c r="P1322" s="20">
        <v>90000000</v>
      </c>
      <c r="Q1322" s="12"/>
      <c r="R1322" s="12"/>
      <c r="S1322" s="12"/>
      <c r="T1322" s="12"/>
      <c r="U1322" s="12"/>
      <c r="X1322" s="22" t="e">
        <f>IF(B1322="",VLOOKUP(A1322,#REF!,2,FALSE),B1322)</f>
        <v>#REF!</v>
      </c>
      <c r="Y1322" s="22">
        <f t="shared" si="105"/>
        <v>5</v>
      </c>
      <c r="Z1322" s="22">
        <f t="shared" si="106"/>
        <v>5</v>
      </c>
      <c r="AA1322" s="22">
        <f t="shared" si="107"/>
        <v>2021</v>
      </c>
      <c r="AB1322" s="22">
        <f t="shared" si="108"/>
        <v>2021</v>
      </c>
      <c r="AC1322" s="22">
        <f t="shared" si="109"/>
        <v>2021</v>
      </c>
      <c r="AD1322" s="25" t="e">
        <f>AND(ROUND(O1322,2)=O1322,ROUND(P1322,2)=P1322,OR(AND(O1322&lt;&gt;0,L1322="п"),AND(P1322&lt;&gt;0,L1322="ф")),ЕФОРМУЛА(X1322),ЕФОРМУЛА(Y1322),ЕФОРМУЛА(Z1322),ЕФОРМУЛА(AA1322),ЕФОРМУЛА(AB1322),ЕФОРМУЛА(AC1322),NOT(ЕФОРМУЛА(O1322)),NOT(ЕФОРМУЛА(P1322)),M1322&lt;&gt;0,N1322&lt;&gt;0,OR(YEAR(M1322=#REF!),YEAR(M1322=#REF!),YEAR(M1322=#REF!)),OR(YEAR(N1322=#REF!),YEAR(N1322=#REF!),YEAR(N1322=#REF!)),OR(AND(A1322="20. Выдача займов по договору № 1 (в кэш-пул ПАО «Газпром»)",H1322="КЭШ-ПУЛ"),AND(A1322&lt;&gt;"20. Выдача займов по договору № 1 (в кэш-пул ПАО «Газпром»)",H1322&lt;&gt;"КЭШ-ПУЛ")))</f>
        <v>#REF!</v>
      </c>
    </row>
    <row r="1323" spans="1:30" ht="15" customHeight="1" x14ac:dyDescent="0.2">
      <c r="A1323" s="8" t="s">
        <v>15</v>
      </c>
      <c r="B1323" s="8"/>
      <c r="C1323" s="2" t="s">
        <v>19</v>
      </c>
      <c r="D1323" s="6" t="s">
        <v>0</v>
      </c>
      <c r="E1323" s="7" t="s">
        <v>2</v>
      </c>
      <c r="F1323" s="8"/>
      <c r="G1323" s="8"/>
      <c r="H1323" s="8"/>
      <c r="I1323" s="8" t="s">
        <v>25</v>
      </c>
      <c r="J1323" s="8">
        <v>3</v>
      </c>
      <c r="K1323" s="8" t="s">
        <v>69</v>
      </c>
      <c r="L1323" s="8" t="s">
        <v>27</v>
      </c>
      <c r="M1323" s="9">
        <v>44330</v>
      </c>
      <c r="N1323" s="9">
        <v>44341</v>
      </c>
      <c r="O1323" s="20"/>
      <c r="P1323" s="20">
        <v>107500000</v>
      </c>
      <c r="Q1323" s="12"/>
      <c r="R1323" s="12"/>
      <c r="S1323" s="12"/>
      <c r="T1323" s="12"/>
      <c r="U1323" s="12"/>
      <c r="X1323" s="22" t="e">
        <f>IF(B1323="",VLOOKUP(A1323,#REF!,2,FALSE),B1323)</f>
        <v>#REF!</v>
      </c>
      <c r="Y1323" s="22">
        <f t="shared" si="105"/>
        <v>5</v>
      </c>
      <c r="Z1323" s="22">
        <f t="shared" si="106"/>
        <v>5</v>
      </c>
      <c r="AA1323" s="22">
        <f t="shared" si="107"/>
        <v>2021</v>
      </c>
      <c r="AB1323" s="22">
        <f t="shared" si="108"/>
        <v>2021</v>
      </c>
      <c r="AC1323" s="22">
        <f t="shared" si="109"/>
        <v>2021</v>
      </c>
      <c r="AD1323" s="25" t="e">
        <f>AND(ROUND(O1323,2)=O1323,ROUND(P1323,2)=P1323,OR(AND(O1323&lt;&gt;0,L1323="п"),AND(P1323&lt;&gt;0,L1323="ф")),ЕФОРМУЛА(X1323),ЕФОРМУЛА(Y1323),ЕФОРМУЛА(Z1323),ЕФОРМУЛА(AA1323),ЕФОРМУЛА(AB1323),ЕФОРМУЛА(AC1323),NOT(ЕФОРМУЛА(O1323)),NOT(ЕФОРМУЛА(P1323)),M1323&lt;&gt;0,N1323&lt;&gt;0,OR(YEAR(M1323=#REF!),YEAR(M1323=#REF!),YEAR(M1323=#REF!)),OR(YEAR(N1323=#REF!),YEAR(N1323=#REF!),YEAR(N1323=#REF!)),OR(AND(A1323="20. Выдача займов по договору № 1 (в кэш-пул ПАО «Газпром»)",H1323="КЭШ-ПУЛ"),AND(A1323&lt;&gt;"20. Выдача займов по договору № 1 (в кэш-пул ПАО «Газпром»)",H1323&lt;&gt;"КЭШ-ПУЛ")))</f>
        <v>#REF!</v>
      </c>
    </row>
    <row r="1324" spans="1:30" ht="15" customHeight="1" x14ac:dyDescent="0.2">
      <c r="A1324" s="8" t="s">
        <v>17</v>
      </c>
      <c r="B1324" s="8"/>
      <c r="C1324" s="2" t="s">
        <v>19</v>
      </c>
      <c r="D1324" s="6" t="s">
        <v>0</v>
      </c>
      <c r="E1324" s="7" t="s">
        <v>2</v>
      </c>
      <c r="F1324" s="8"/>
      <c r="G1324" s="8"/>
      <c r="H1324" s="8"/>
      <c r="I1324" s="8"/>
      <c r="J1324" s="8">
        <v>3</v>
      </c>
      <c r="K1324" s="8" t="s">
        <v>69</v>
      </c>
      <c r="L1324" s="8" t="s">
        <v>27</v>
      </c>
      <c r="M1324" s="9">
        <v>44330</v>
      </c>
      <c r="N1324" s="9">
        <v>44343</v>
      </c>
      <c r="O1324" s="20"/>
      <c r="P1324" s="20">
        <v>30261064.989999998</v>
      </c>
      <c r="Q1324" s="29"/>
      <c r="R1324" s="29"/>
      <c r="S1324" s="29"/>
      <c r="T1324" s="29"/>
      <c r="U1324" s="29"/>
      <c r="X1324" s="22" t="e">
        <f>IF(B1324="",VLOOKUP(A1324,#REF!,2,FALSE),B1324)</f>
        <v>#REF!</v>
      </c>
      <c r="Y1324" s="22">
        <f t="shared" si="105"/>
        <v>5</v>
      </c>
      <c r="Z1324" s="22">
        <f t="shared" si="106"/>
        <v>5</v>
      </c>
      <c r="AA1324" s="22">
        <f t="shared" si="107"/>
        <v>2021</v>
      </c>
      <c r="AB1324" s="22">
        <f t="shared" si="108"/>
        <v>2021</v>
      </c>
      <c r="AC1324" s="22">
        <f t="shared" si="109"/>
        <v>2021</v>
      </c>
      <c r="AD1324" s="25" t="e">
        <f>AND(ROUND(O1324,2)=O1324,ROUND(P1324,2)=P1324,OR(AND(O1324&lt;&gt;0,L1324="п"),AND(P1324&lt;&gt;0,L1324="ф")),ЕФОРМУЛА(X1324),ЕФОРМУЛА(Y1324),ЕФОРМУЛА(Z1324),ЕФОРМУЛА(AA1324),ЕФОРМУЛА(AB1324),ЕФОРМУЛА(AC1324),NOT(ЕФОРМУЛА(O1324)),NOT(ЕФОРМУЛА(P1324)),M1324&lt;&gt;0,N1324&lt;&gt;0,OR(YEAR(M1324=#REF!),YEAR(M1324=#REF!),YEAR(M1324=#REF!)),OR(YEAR(N1324=#REF!),YEAR(N1324=#REF!),YEAR(N1324=#REF!)),OR(AND(A1324="20. Выдача займов по договору № 1 (в кэш-пул ПАО «Газпром»)",H1324="КЭШ-ПУЛ"),AND(A1324&lt;&gt;"20. Выдача займов по договору № 1 (в кэш-пул ПАО «Газпром»)",H1324&lt;&gt;"КЭШ-ПУЛ")))</f>
        <v>#REF!</v>
      </c>
    </row>
    <row r="1325" spans="1:30" ht="15" customHeight="1" x14ac:dyDescent="0.2">
      <c r="A1325" s="8" t="s">
        <v>16</v>
      </c>
      <c r="B1325" s="8"/>
      <c r="C1325" s="2" t="s">
        <v>19</v>
      </c>
      <c r="D1325" s="6" t="s">
        <v>0</v>
      </c>
      <c r="E1325" s="7" t="s">
        <v>2</v>
      </c>
      <c r="F1325" s="8"/>
      <c r="G1325" s="8"/>
      <c r="H1325" s="8"/>
      <c r="I1325" s="8"/>
      <c r="J1325" s="8">
        <v>3</v>
      </c>
      <c r="K1325" s="8" t="s">
        <v>69</v>
      </c>
      <c r="L1325" s="8" t="s">
        <v>27</v>
      </c>
      <c r="M1325" s="9">
        <v>44330</v>
      </c>
      <c r="N1325" s="9">
        <v>44347</v>
      </c>
      <c r="O1325" s="20"/>
      <c r="P1325" s="20">
        <v>374177032.58999997</v>
      </c>
      <c r="Q1325" s="12"/>
      <c r="R1325" s="12"/>
      <c r="S1325" s="12"/>
      <c r="T1325" s="12"/>
      <c r="U1325" s="12"/>
      <c r="X1325" s="22" t="e">
        <f>IF(B1325="",VLOOKUP(A1325,#REF!,2,FALSE),B1325)</f>
        <v>#REF!</v>
      </c>
      <c r="Y1325" s="22">
        <f t="shared" si="105"/>
        <v>5</v>
      </c>
      <c r="Z1325" s="22">
        <f t="shared" si="106"/>
        <v>5</v>
      </c>
      <c r="AA1325" s="22">
        <f t="shared" si="107"/>
        <v>2021</v>
      </c>
      <c r="AB1325" s="22">
        <f t="shared" si="108"/>
        <v>2021</v>
      </c>
      <c r="AC1325" s="22">
        <f t="shared" si="109"/>
        <v>2021</v>
      </c>
      <c r="AD1325" s="25" t="e">
        <f>AND(ROUND(O1325,2)=O1325,ROUND(P1325,2)=P1325,OR(AND(O1325&lt;&gt;0,L1325="п"),AND(P1325&lt;&gt;0,L1325="ф")),ЕФОРМУЛА(X1325),ЕФОРМУЛА(Y1325),ЕФОРМУЛА(Z1325),ЕФОРМУЛА(AA1325),ЕФОРМУЛА(AB1325),ЕФОРМУЛА(AC1325),NOT(ЕФОРМУЛА(O1325)),NOT(ЕФОРМУЛА(P1325)),M1325&lt;&gt;0,N1325&lt;&gt;0,OR(YEAR(M1325=#REF!),YEAR(M1325=#REF!),YEAR(M1325=#REF!)),OR(YEAR(N1325=#REF!),YEAR(N1325=#REF!),YEAR(N1325=#REF!)),OR(AND(A1325="20. Выдача займов по договору № 1 (в кэш-пул ПАО «Газпром»)",H1325="КЭШ-ПУЛ"),AND(A1325&lt;&gt;"20. Выдача займов по договору № 1 (в кэш-пул ПАО «Газпром»)",H1325&lt;&gt;"КЭШ-ПУЛ")))</f>
        <v>#REF!</v>
      </c>
    </row>
    <row r="1326" spans="1:30" ht="12.6" customHeight="1" x14ac:dyDescent="0.2">
      <c r="A1326" s="8" t="s">
        <v>59</v>
      </c>
      <c r="B1326" s="8"/>
      <c r="C1326" s="2" t="s">
        <v>19</v>
      </c>
      <c r="D1326" s="6" t="s">
        <v>0</v>
      </c>
      <c r="E1326" s="7" t="s">
        <v>2</v>
      </c>
      <c r="F1326" s="8"/>
      <c r="G1326" s="8"/>
      <c r="H1326" s="8"/>
      <c r="I1326" s="8"/>
      <c r="J1326" s="8">
        <v>3</v>
      </c>
      <c r="K1326" s="8" t="s">
        <v>69</v>
      </c>
      <c r="L1326" s="8" t="s">
        <v>27</v>
      </c>
      <c r="M1326" s="9">
        <v>44330</v>
      </c>
      <c r="N1326" s="9">
        <v>44347</v>
      </c>
      <c r="O1326" s="20"/>
      <c r="P1326" s="20">
        <v>233367024.80000001</v>
      </c>
      <c r="Q1326" s="12"/>
      <c r="R1326" s="12"/>
      <c r="S1326" s="12"/>
      <c r="T1326" s="12"/>
      <c r="U1326" s="12"/>
      <c r="X1326" s="22" t="e">
        <f>IF(B1326="",VLOOKUP(A1326,#REF!,2,FALSE),B1326)</f>
        <v>#REF!</v>
      </c>
      <c r="Y1326" s="22">
        <f t="shared" si="105"/>
        <v>5</v>
      </c>
      <c r="Z1326" s="22">
        <f t="shared" si="106"/>
        <v>5</v>
      </c>
      <c r="AA1326" s="22">
        <f t="shared" si="107"/>
        <v>2021</v>
      </c>
      <c r="AB1326" s="22">
        <f t="shared" si="108"/>
        <v>2021</v>
      </c>
      <c r="AC1326" s="22">
        <f t="shared" si="109"/>
        <v>2021</v>
      </c>
      <c r="AD1326" s="25" t="e">
        <f>AND(ROUND(O1326,2)=O1326,ROUND(P1326,2)=P1326,OR(AND(O1326&lt;&gt;0,L1326="п"),AND(P1326&lt;&gt;0,L1326="ф")),ЕФОРМУЛА(X1326),ЕФОРМУЛА(Y1326),ЕФОРМУЛА(Z1326),ЕФОРМУЛА(AA1326),ЕФОРМУЛА(AB1326),ЕФОРМУЛА(AC1326),NOT(ЕФОРМУЛА(O1326)),NOT(ЕФОРМУЛА(P1326)),M1326&lt;&gt;0,N1326&lt;&gt;0,OR(YEAR(M1326=#REF!),YEAR(M1326=#REF!),YEAR(M1326=#REF!)),OR(YEAR(N1326=#REF!),YEAR(N1326=#REF!),YEAR(N1326=#REF!)),OR(AND(A1326="20. Выдача займов по договору № 1 (в кэш-пул ПАО «Газпром»)",H1326="КЭШ-ПУЛ"),AND(A1326&lt;&gt;"20. Выдача займов по договору № 1 (в кэш-пул ПАО «Газпром»)",H1326&lt;&gt;"КЭШ-ПУЛ")))</f>
        <v>#REF!</v>
      </c>
    </row>
    <row r="1327" spans="1:30" ht="15" customHeight="1" x14ac:dyDescent="0.2">
      <c r="A1327" s="8" t="s">
        <v>43</v>
      </c>
      <c r="B1327" s="8"/>
      <c r="C1327" s="2" t="s">
        <v>19</v>
      </c>
      <c r="D1327" s="6" t="s">
        <v>0</v>
      </c>
      <c r="E1327" s="7" t="s">
        <v>2</v>
      </c>
      <c r="F1327" s="8"/>
      <c r="G1327" s="8"/>
      <c r="H1327" s="8"/>
      <c r="I1327" s="8" t="s">
        <v>25</v>
      </c>
      <c r="J1327" s="8">
        <v>1</v>
      </c>
      <c r="K1327" s="8" t="s">
        <v>69</v>
      </c>
      <c r="L1327" s="8" t="s">
        <v>27</v>
      </c>
      <c r="M1327" s="9">
        <v>44327</v>
      </c>
      <c r="N1327" s="9">
        <v>44337</v>
      </c>
      <c r="O1327" s="20"/>
      <c r="P1327" s="20">
        <v>266499.75</v>
      </c>
      <c r="Q1327" s="12"/>
      <c r="R1327" s="12"/>
      <c r="S1327" s="12"/>
      <c r="T1327" s="12"/>
      <c r="U1327" s="12"/>
      <c r="X1327" s="22" t="e">
        <f>IF(B1327="",VLOOKUP(A1327,#REF!,2,FALSE),B1327)</f>
        <v>#REF!</v>
      </c>
      <c r="Y1327" s="22">
        <f t="shared" si="105"/>
        <v>5</v>
      </c>
      <c r="Z1327" s="22">
        <f t="shared" si="106"/>
        <v>5</v>
      </c>
      <c r="AA1327" s="22">
        <f t="shared" si="107"/>
        <v>2021</v>
      </c>
      <c r="AB1327" s="22">
        <f t="shared" si="108"/>
        <v>2021</v>
      </c>
      <c r="AC1327" s="22">
        <f t="shared" si="109"/>
        <v>2021</v>
      </c>
      <c r="AD1327" s="25" t="e">
        <f>AND(ROUND(O1327,2)=O1327,ROUND(P1327,2)=P1327,OR(AND(O1327&lt;&gt;0,L1327="п"),AND(P1327&lt;&gt;0,L1327="ф")),ЕФОРМУЛА(X1327),ЕФОРМУЛА(Y1327),ЕФОРМУЛА(Z1327),ЕФОРМУЛА(AA1327),ЕФОРМУЛА(AB1327),ЕФОРМУЛА(AC1327),NOT(ЕФОРМУЛА(O1327)),NOT(ЕФОРМУЛА(P1327)),M1327&lt;&gt;0,N1327&lt;&gt;0,OR(YEAR(M1327=#REF!),YEAR(M1327=#REF!),YEAR(M1327=#REF!)),OR(YEAR(N1327=#REF!),YEAR(N1327=#REF!),YEAR(N1327=#REF!)),OR(AND(A1327="20. Выдача займов по договору № 1 (в кэш-пул ПАО «Газпром»)",H1327="КЭШ-ПУЛ"),AND(A1327&lt;&gt;"20. Выдача займов по договору № 1 (в кэш-пул ПАО «Газпром»)",H1327&lt;&gt;"КЭШ-ПУЛ")))</f>
        <v>#REF!</v>
      </c>
    </row>
    <row r="1328" spans="1:30" ht="15" customHeight="1" x14ac:dyDescent="0.2">
      <c r="A1328" s="27" t="s">
        <v>40</v>
      </c>
      <c r="B1328" s="27"/>
      <c r="C1328" s="2" t="s">
        <v>19</v>
      </c>
      <c r="D1328" s="6" t="s">
        <v>0</v>
      </c>
      <c r="E1328" s="7" t="s">
        <v>2</v>
      </c>
      <c r="F1328" s="8"/>
      <c r="G1328" s="8"/>
      <c r="H1328" s="8"/>
      <c r="I1328" s="8" t="s">
        <v>25</v>
      </c>
      <c r="J1328" s="8">
        <v>3</v>
      </c>
      <c r="K1328" s="8" t="s">
        <v>69</v>
      </c>
      <c r="L1328" s="8" t="s">
        <v>27</v>
      </c>
      <c r="M1328" s="9">
        <v>44330</v>
      </c>
      <c r="N1328" s="9">
        <v>44340</v>
      </c>
      <c r="O1328" s="20"/>
      <c r="P1328" s="20">
        <v>6988244.6600000001</v>
      </c>
      <c r="Q1328" s="11"/>
      <c r="R1328" s="11"/>
      <c r="S1328" s="11"/>
      <c r="T1328" s="11"/>
      <c r="U1328" s="11"/>
      <c r="X1328" s="22" t="e">
        <f>IF(B1328="",VLOOKUP(A1328,#REF!,2,FALSE),B1328)</f>
        <v>#REF!</v>
      </c>
      <c r="Y1328" s="22">
        <f t="shared" si="105"/>
        <v>5</v>
      </c>
      <c r="Z1328" s="22">
        <f t="shared" si="106"/>
        <v>5</v>
      </c>
      <c r="AA1328" s="22">
        <f t="shared" si="107"/>
        <v>2021</v>
      </c>
      <c r="AB1328" s="22">
        <f t="shared" si="108"/>
        <v>2021</v>
      </c>
      <c r="AC1328" s="22">
        <f t="shared" si="109"/>
        <v>2021</v>
      </c>
      <c r="AD1328" s="25" t="e">
        <f>AND(ROUND(O1328,2)=O1328,ROUND(P1328,2)=P1328,OR(AND(O1328&lt;&gt;0,L1328="п"),AND(P1328&lt;&gt;0,L1328="ф")),ЕФОРМУЛА(X1328),ЕФОРМУЛА(Y1328),ЕФОРМУЛА(Z1328),ЕФОРМУЛА(AA1328),ЕФОРМУЛА(AB1328),ЕФОРМУЛА(AC1328),NOT(ЕФОРМУЛА(O1328)),NOT(ЕФОРМУЛА(P1328)),M1328&lt;&gt;0,N1328&lt;&gt;0,OR(YEAR(M1328=#REF!),YEAR(M1328=#REF!),YEAR(M1328=#REF!)),OR(YEAR(N1328=#REF!),YEAR(N1328=#REF!),YEAR(N1328=#REF!)),OR(AND(A1328="20. Выдача займов по договору № 1 (в кэш-пул ПАО «Газпром»)",H1328="КЭШ-ПУЛ"),AND(A1328&lt;&gt;"20. Выдача займов по договору № 1 (в кэш-пул ПАО «Газпром»)",H1328&lt;&gt;"КЭШ-ПУЛ")))</f>
        <v>#REF!</v>
      </c>
    </row>
    <row r="1329" spans="1:30" ht="15" customHeight="1" x14ac:dyDescent="0.2">
      <c r="A1329" s="27" t="s">
        <v>40</v>
      </c>
      <c r="B1329" s="27"/>
      <c r="C1329" s="2" t="s">
        <v>19</v>
      </c>
      <c r="D1329" s="6" t="s">
        <v>0</v>
      </c>
      <c r="E1329" s="7" t="s">
        <v>2</v>
      </c>
      <c r="F1329" s="8"/>
      <c r="G1329" s="8"/>
      <c r="H1329" s="8"/>
      <c r="I1329" s="8"/>
      <c r="J1329" s="8">
        <v>3</v>
      </c>
      <c r="K1329" s="8" t="s">
        <v>69</v>
      </c>
      <c r="L1329" s="8" t="s">
        <v>27</v>
      </c>
      <c r="M1329" s="9">
        <v>44330</v>
      </c>
      <c r="N1329" s="9">
        <v>44337</v>
      </c>
      <c r="O1329" s="20"/>
      <c r="P1329" s="20">
        <v>12480282.15</v>
      </c>
      <c r="Q1329" s="11"/>
      <c r="R1329" s="11"/>
      <c r="S1329" s="11"/>
      <c r="T1329" s="11"/>
      <c r="U1329" s="11"/>
      <c r="X1329" s="22" t="e">
        <f>IF(B1329="",VLOOKUP(A1329,#REF!,2,FALSE),B1329)</f>
        <v>#REF!</v>
      </c>
      <c r="Y1329" s="22">
        <f t="shared" si="105"/>
        <v>5</v>
      </c>
      <c r="Z1329" s="22">
        <f t="shared" si="106"/>
        <v>5</v>
      </c>
      <c r="AA1329" s="22">
        <f t="shared" si="107"/>
        <v>2021</v>
      </c>
      <c r="AB1329" s="22">
        <f t="shared" si="108"/>
        <v>2021</v>
      </c>
      <c r="AC1329" s="22">
        <f t="shared" si="109"/>
        <v>2021</v>
      </c>
      <c r="AD1329" s="25" t="e">
        <f>AND(ROUND(O1329,2)=O1329,ROUND(P1329,2)=P1329,OR(AND(O1329&lt;&gt;0,L1329="п"),AND(P1329&lt;&gt;0,L1329="ф")),ЕФОРМУЛА(X1329),ЕФОРМУЛА(Y1329),ЕФОРМУЛА(Z1329),ЕФОРМУЛА(AA1329),ЕФОРМУЛА(AB1329),ЕФОРМУЛА(AC1329),NOT(ЕФОРМУЛА(O1329)),NOT(ЕФОРМУЛА(P1329)),M1329&lt;&gt;0,N1329&lt;&gt;0,OR(YEAR(M1329=#REF!),YEAR(M1329=#REF!),YEAR(M1329=#REF!)),OR(YEAR(N1329=#REF!),YEAR(N1329=#REF!),YEAR(N1329=#REF!)),OR(AND(A1329="20. Выдача займов по договору № 1 (в кэш-пул ПАО «Газпром»)",H1329="КЭШ-ПУЛ"),AND(A1329&lt;&gt;"20. Выдача займов по договору № 1 (в кэш-пул ПАО «Газпром»)",H1329&lt;&gt;"КЭШ-ПУЛ")))</f>
        <v>#REF!</v>
      </c>
    </row>
    <row r="1330" spans="1:30" ht="15" customHeight="1" x14ac:dyDescent="0.2">
      <c r="A1330" s="27" t="s">
        <v>60</v>
      </c>
      <c r="B1330" s="27"/>
      <c r="C1330" s="2" t="s">
        <v>19</v>
      </c>
      <c r="D1330" s="6" t="s">
        <v>0</v>
      </c>
      <c r="E1330" s="7" t="s">
        <v>2</v>
      </c>
      <c r="F1330" s="8"/>
      <c r="G1330" s="8"/>
      <c r="H1330" s="8"/>
      <c r="I1330" s="8" t="s">
        <v>25</v>
      </c>
      <c r="J1330" s="8">
        <v>3</v>
      </c>
      <c r="K1330" s="8" t="s">
        <v>69</v>
      </c>
      <c r="L1330" s="8" t="s">
        <v>27</v>
      </c>
      <c r="M1330" s="9">
        <v>44330</v>
      </c>
      <c r="N1330" s="9">
        <v>44342</v>
      </c>
      <c r="O1330" s="20"/>
      <c r="P1330" s="20">
        <v>499263.95</v>
      </c>
      <c r="Q1330" s="11"/>
      <c r="R1330" s="11"/>
      <c r="S1330" s="11"/>
      <c r="T1330" s="11"/>
      <c r="U1330" s="11"/>
      <c r="X1330" s="22" t="e">
        <f>IF(B1330="",VLOOKUP(A1330,#REF!,2,FALSE),B1330)</f>
        <v>#REF!</v>
      </c>
      <c r="Y1330" s="22">
        <f t="shared" si="105"/>
        <v>5</v>
      </c>
      <c r="Z1330" s="22">
        <f t="shared" si="106"/>
        <v>5</v>
      </c>
      <c r="AA1330" s="22">
        <f t="shared" si="107"/>
        <v>2021</v>
      </c>
      <c r="AB1330" s="22">
        <f t="shared" si="108"/>
        <v>2021</v>
      </c>
      <c r="AC1330" s="22">
        <f t="shared" si="109"/>
        <v>2021</v>
      </c>
      <c r="AD1330" s="25" t="e">
        <f>AND(ROUND(O1330,2)=O1330,ROUND(P1330,2)=P1330,OR(AND(O1330&lt;&gt;0,L1330="п"),AND(P1330&lt;&gt;0,L1330="ф")),ЕФОРМУЛА(X1330),ЕФОРМУЛА(Y1330),ЕФОРМУЛА(Z1330),ЕФОРМУЛА(AA1330),ЕФОРМУЛА(AB1330),ЕФОРМУЛА(AC1330),NOT(ЕФОРМУЛА(O1330)),NOT(ЕФОРМУЛА(P1330)),M1330&lt;&gt;0,N1330&lt;&gt;0,OR(YEAR(M1330=#REF!),YEAR(M1330=#REF!),YEAR(M1330=#REF!)),OR(YEAR(N1330=#REF!),YEAR(N1330=#REF!),YEAR(N1330=#REF!)),OR(AND(A1330="20. Выдача займов по договору № 1 (в кэш-пул ПАО «Газпром»)",H1330="КЭШ-ПУЛ"),AND(A1330&lt;&gt;"20. Выдача займов по договору № 1 (в кэш-пул ПАО «Газпром»)",H1330&lt;&gt;"КЭШ-ПУЛ")))</f>
        <v>#REF!</v>
      </c>
    </row>
    <row r="1331" spans="1:30" ht="15" customHeight="1" x14ac:dyDescent="0.2">
      <c r="A1331" s="27" t="s">
        <v>60</v>
      </c>
      <c r="B1331" s="27"/>
      <c r="C1331" s="2" t="s">
        <v>19</v>
      </c>
      <c r="D1331" s="6" t="s">
        <v>0</v>
      </c>
      <c r="E1331" s="7" t="s">
        <v>2</v>
      </c>
      <c r="F1331" s="8"/>
      <c r="G1331" s="8"/>
      <c r="H1331" s="8"/>
      <c r="I1331" s="8"/>
      <c r="J1331" s="8">
        <v>3</v>
      </c>
      <c r="K1331" s="8" t="s">
        <v>69</v>
      </c>
      <c r="L1331" s="8" t="s">
        <v>27</v>
      </c>
      <c r="M1331" s="9">
        <v>44330</v>
      </c>
      <c r="N1331" s="9">
        <v>44342</v>
      </c>
      <c r="O1331" s="20"/>
      <c r="P1331" s="20">
        <v>1690746.95</v>
      </c>
      <c r="Q1331" s="11"/>
      <c r="R1331" s="11"/>
      <c r="S1331" s="11"/>
      <c r="T1331" s="11"/>
      <c r="U1331" s="11"/>
      <c r="X1331" s="22" t="e">
        <f>IF(B1331="",VLOOKUP(A1331,#REF!,2,FALSE),B1331)</f>
        <v>#REF!</v>
      </c>
      <c r="Y1331" s="22">
        <f t="shared" si="105"/>
        <v>5</v>
      </c>
      <c r="Z1331" s="22">
        <f t="shared" si="106"/>
        <v>5</v>
      </c>
      <c r="AA1331" s="22">
        <f t="shared" si="107"/>
        <v>2021</v>
      </c>
      <c r="AB1331" s="22">
        <f t="shared" si="108"/>
        <v>2021</v>
      </c>
      <c r="AC1331" s="22">
        <f t="shared" si="109"/>
        <v>2021</v>
      </c>
      <c r="AD1331" s="25" t="e">
        <f>AND(ROUND(O1331,2)=O1331,ROUND(P1331,2)=P1331,OR(AND(O1331&lt;&gt;0,L1331="п"),AND(P1331&lt;&gt;0,L1331="ф")),ЕФОРМУЛА(X1331),ЕФОРМУЛА(Y1331),ЕФОРМУЛА(Z1331),ЕФОРМУЛА(AA1331),ЕФОРМУЛА(AB1331),ЕФОРМУЛА(AC1331),NOT(ЕФОРМУЛА(O1331)),NOT(ЕФОРМУЛА(P1331)),M1331&lt;&gt;0,N1331&lt;&gt;0,OR(YEAR(M1331=#REF!),YEAR(M1331=#REF!),YEAR(M1331=#REF!)),OR(YEAR(N1331=#REF!),YEAR(N1331=#REF!),YEAR(N1331=#REF!)),OR(AND(A1331="20. Выдача займов по договору № 1 (в кэш-пул ПАО «Газпром»)",H1331="КЭШ-ПУЛ"),AND(A1331&lt;&gt;"20. Выдача займов по договору № 1 (в кэш-пул ПАО «Газпром»)",H1331&lt;&gt;"КЭШ-ПУЛ")))</f>
        <v>#REF!</v>
      </c>
    </row>
    <row r="1332" spans="1:30" ht="15" customHeight="1" x14ac:dyDescent="0.2">
      <c r="A1332" s="8" t="s">
        <v>8</v>
      </c>
      <c r="B1332" s="8"/>
      <c r="C1332" s="2" t="s">
        <v>19</v>
      </c>
      <c r="D1332" s="6" t="s">
        <v>0</v>
      </c>
      <c r="E1332" s="7" t="s">
        <v>2</v>
      </c>
      <c r="F1332" s="8"/>
      <c r="G1332" s="8"/>
      <c r="H1332" s="8"/>
      <c r="I1332" s="8" t="s">
        <v>25</v>
      </c>
      <c r="J1332" s="8">
        <v>3</v>
      </c>
      <c r="K1332" s="8" t="s">
        <v>69</v>
      </c>
      <c r="L1332" s="8" t="s">
        <v>27</v>
      </c>
      <c r="M1332" s="9">
        <v>44331</v>
      </c>
      <c r="N1332" s="9">
        <v>44341</v>
      </c>
      <c r="O1332" s="20"/>
      <c r="P1332" s="20">
        <v>360450.64</v>
      </c>
      <c r="Q1332" s="12"/>
      <c r="R1332" s="12"/>
      <c r="S1332" s="12"/>
      <c r="T1332" s="12"/>
      <c r="U1332" s="12"/>
      <c r="X1332" s="22" t="e">
        <f>IF(B1332="",VLOOKUP(A1332,#REF!,2,FALSE),B1332)</f>
        <v>#REF!</v>
      </c>
      <c r="Y1332" s="22">
        <f t="shared" si="105"/>
        <v>5</v>
      </c>
      <c r="Z1332" s="22">
        <f t="shared" si="106"/>
        <v>5</v>
      </c>
      <c r="AA1332" s="22">
        <f t="shared" si="107"/>
        <v>2021</v>
      </c>
      <c r="AB1332" s="22">
        <f t="shared" si="108"/>
        <v>2021</v>
      </c>
      <c r="AC1332" s="22">
        <f t="shared" si="109"/>
        <v>2021</v>
      </c>
      <c r="AD1332" s="25" t="e">
        <f>AND(ROUND(O1332,2)=O1332,ROUND(P1332,2)=P1332,OR(AND(O1332&lt;&gt;0,L1332="п"),AND(P1332&lt;&gt;0,L1332="ф")),ЕФОРМУЛА(X1332),ЕФОРМУЛА(Y1332),ЕФОРМУЛА(Z1332),ЕФОРМУЛА(AA1332),ЕФОРМУЛА(AB1332),ЕФОРМУЛА(AC1332),NOT(ЕФОРМУЛА(O1332)),NOT(ЕФОРМУЛА(P1332)),M1332&lt;&gt;0,N1332&lt;&gt;0,OR(YEAR(M1332=#REF!),YEAR(M1332=#REF!),YEAR(M1332=#REF!)),OR(YEAR(N1332=#REF!),YEAR(N1332=#REF!),YEAR(N1332=#REF!)),OR(AND(A1332="20. Выдача займов по договору № 1 (в кэш-пул ПАО «Газпром»)",H1332="КЭШ-ПУЛ"),AND(A1332&lt;&gt;"20. Выдача займов по договору № 1 (в кэш-пул ПАО «Газпром»)",H1332&lt;&gt;"КЭШ-ПУЛ")))</f>
        <v>#REF!</v>
      </c>
    </row>
    <row r="1333" spans="1:30" ht="15" customHeight="1" x14ac:dyDescent="0.2">
      <c r="A1333" s="8" t="s">
        <v>8</v>
      </c>
      <c r="B1333" s="8"/>
      <c r="C1333" s="2" t="s">
        <v>19</v>
      </c>
      <c r="D1333" s="6" t="s">
        <v>0</v>
      </c>
      <c r="E1333" s="7" t="s">
        <v>2</v>
      </c>
      <c r="F1333" s="8"/>
      <c r="G1333" s="8"/>
      <c r="H1333" s="8"/>
      <c r="I1333" s="8"/>
      <c r="J1333" s="8">
        <v>3</v>
      </c>
      <c r="K1333" s="8" t="s">
        <v>69</v>
      </c>
      <c r="L1333" s="8" t="s">
        <v>27</v>
      </c>
      <c r="M1333" s="9">
        <v>44331</v>
      </c>
      <c r="N1333" s="9">
        <v>44341</v>
      </c>
      <c r="O1333" s="20"/>
      <c r="P1333" s="20">
        <v>1373431.5</v>
      </c>
      <c r="Q1333" s="12"/>
      <c r="R1333" s="12"/>
      <c r="S1333" s="12"/>
      <c r="T1333" s="12"/>
      <c r="U1333" s="12"/>
      <c r="X1333" s="22" t="e">
        <f>IF(B1333="",VLOOKUP(A1333,#REF!,2,FALSE),B1333)</f>
        <v>#REF!</v>
      </c>
      <c r="Y1333" s="22">
        <f t="shared" si="105"/>
        <v>5</v>
      </c>
      <c r="Z1333" s="22">
        <f t="shared" si="106"/>
        <v>5</v>
      </c>
      <c r="AA1333" s="22">
        <f t="shared" si="107"/>
        <v>2021</v>
      </c>
      <c r="AB1333" s="22">
        <f t="shared" si="108"/>
        <v>2021</v>
      </c>
      <c r="AC1333" s="22">
        <f t="shared" si="109"/>
        <v>2021</v>
      </c>
      <c r="AD1333" s="25" t="e">
        <f>AND(ROUND(O1333,2)=O1333,ROUND(P1333,2)=P1333,OR(AND(O1333&lt;&gt;0,L1333="п"),AND(P1333&lt;&gt;0,L1333="ф")),ЕФОРМУЛА(X1333),ЕФОРМУЛА(Y1333),ЕФОРМУЛА(Z1333),ЕФОРМУЛА(AA1333),ЕФОРМУЛА(AB1333),ЕФОРМУЛА(AC1333),NOT(ЕФОРМУЛА(O1333)),NOT(ЕФОРМУЛА(P1333)),M1333&lt;&gt;0,N1333&lt;&gt;0,OR(YEAR(M1333=#REF!),YEAR(M1333=#REF!),YEAR(M1333=#REF!)),OR(YEAR(N1333=#REF!),YEAR(N1333=#REF!),YEAR(N1333=#REF!)),OR(AND(A1333="20. Выдача займов по договору № 1 (в кэш-пул ПАО «Газпром»)",H1333="КЭШ-ПУЛ"),AND(A1333&lt;&gt;"20. Выдача займов по договору № 1 (в кэш-пул ПАО «Газпром»)",H1333&lt;&gt;"КЭШ-ПУЛ")))</f>
        <v>#REF!</v>
      </c>
    </row>
    <row r="1334" spans="1:30" ht="15" customHeight="1" x14ac:dyDescent="0.2">
      <c r="A1334" s="8" t="s">
        <v>42</v>
      </c>
      <c r="B1334" s="8"/>
      <c r="C1334" s="2" t="s">
        <v>19</v>
      </c>
      <c r="D1334" s="6" t="s">
        <v>0</v>
      </c>
      <c r="E1334" s="7" t="s">
        <v>2</v>
      </c>
      <c r="F1334" s="8"/>
      <c r="G1334" s="8"/>
      <c r="H1334" s="8"/>
      <c r="I1334" s="8"/>
      <c r="J1334" s="8">
        <v>3</v>
      </c>
      <c r="K1334" s="8" t="s">
        <v>69</v>
      </c>
      <c r="L1334" s="8" t="s">
        <v>27</v>
      </c>
      <c r="M1334" s="9">
        <v>44330</v>
      </c>
      <c r="N1334" s="9">
        <v>44337</v>
      </c>
      <c r="O1334" s="20"/>
      <c r="P1334" s="20">
        <v>5568450.1500000004</v>
      </c>
      <c r="Q1334" s="29"/>
      <c r="R1334" s="12"/>
      <c r="S1334" s="12"/>
      <c r="T1334" s="12"/>
      <c r="U1334" s="12"/>
      <c r="X1334" s="22" t="e">
        <f>IF(B1334="",VLOOKUP(A1334,#REF!,2,FALSE),B1334)</f>
        <v>#REF!</v>
      </c>
      <c r="Y1334" s="22">
        <f t="shared" si="105"/>
        <v>5</v>
      </c>
      <c r="Z1334" s="22">
        <f t="shared" si="106"/>
        <v>5</v>
      </c>
      <c r="AA1334" s="22">
        <f t="shared" si="107"/>
        <v>2021</v>
      </c>
      <c r="AB1334" s="22">
        <f t="shared" si="108"/>
        <v>2021</v>
      </c>
      <c r="AC1334" s="22">
        <f t="shared" si="109"/>
        <v>2021</v>
      </c>
      <c r="AD1334" s="25" t="e">
        <f>AND(ROUND(O1334,2)=O1334,ROUND(P1334,2)=P1334,OR(AND(O1334&lt;&gt;0,L1334="п"),AND(P1334&lt;&gt;0,L1334="ф")),ЕФОРМУЛА(X1334),ЕФОРМУЛА(Y1334),ЕФОРМУЛА(Z1334),ЕФОРМУЛА(AA1334),ЕФОРМУЛА(AB1334),ЕФОРМУЛА(AC1334),NOT(ЕФОРМУЛА(O1334)),NOT(ЕФОРМУЛА(P1334)),M1334&lt;&gt;0,N1334&lt;&gt;0,OR(YEAR(M1334=#REF!),YEAR(M1334=#REF!),YEAR(M1334=#REF!)),OR(YEAR(N1334=#REF!),YEAR(N1334=#REF!),YEAR(N1334=#REF!)),OR(AND(A1334="20. Выдача займов по договору № 1 (в кэш-пул ПАО «Газпром»)",H1334="КЭШ-ПУЛ"),AND(A1334&lt;&gt;"20. Выдача займов по договору № 1 (в кэш-пул ПАО «Газпром»)",H1334&lt;&gt;"КЭШ-ПУЛ")))</f>
        <v>#REF!</v>
      </c>
    </row>
    <row r="1335" spans="1:30" ht="15.75" customHeight="1" x14ac:dyDescent="0.2">
      <c r="A1335" s="27" t="s">
        <v>142</v>
      </c>
      <c r="B1335" s="27"/>
      <c r="C1335" s="2" t="s">
        <v>19</v>
      </c>
      <c r="D1335" s="6" t="s">
        <v>0</v>
      </c>
      <c r="E1335" s="7" t="s">
        <v>2</v>
      </c>
      <c r="F1335" s="8"/>
      <c r="G1335" s="8"/>
      <c r="H1335" s="8"/>
      <c r="I1335" s="8"/>
      <c r="J1335" s="8">
        <v>3</v>
      </c>
      <c r="K1335" s="8" t="s">
        <v>69</v>
      </c>
      <c r="L1335" s="8" t="s">
        <v>27</v>
      </c>
      <c r="M1335" s="9">
        <v>44330</v>
      </c>
      <c r="N1335" s="9">
        <v>44342</v>
      </c>
      <c r="O1335" s="20"/>
      <c r="P1335" s="20">
        <v>40720256.880000003</v>
      </c>
      <c r="Q1335" s="12"/>
      <c r="R1335" s="12"/>
      <c r="S1335" s="12"/>
      <c r="T1335" s="12"/>
      <c r="U1335" s="12"/>
      <c r="X1335" s="22" t="e">
        <f>IF(B1335="",VLOOKUP(A1335,#REF!,2,FALSE),B1335)</f>
        <v>#REF!</v>
      </c>
      <c r="Y1335" s="22">
        <f t="shared" si="105"/>
        <v>5</v>
      </c>
      <c r="Z1335" s="22">
        <f t="shared" si="106"/>
        <v>5</v>
      </c>
      <c r="AA1335" s="22">
        <f t="shared" si="107"/>
        <v>2021</v>
      </c>
      <c r="AB1335" s="22">
        <f t="shared" si="108"/>
        <v>2021</v>
      </c>
      <c r="AC1335" s="22">
        <f t="shared" si="109"/>
        <v>2021</v>
      </c>
      <c r="AD1335" s="25" t="e">
        <f>AND(ROUND(O1335,2)=O1335,ROUND(P1335,2)=P1335,OR(AND(O1335&lt;&gt;0,L1335="п"),AND(P1335&lt;&gt;0,L1335="ф")),ЕФОРМУЛА(X1335),ЕФОРМУЛА(Y1335),ЕФОРМУЛА(Z1335),ЕФОРМУЛА(AA1335),ЕФОРМУЛА(AB1335),ЕФОРМУЛА(AC1335),NOT(ЕФОРМУЛА(O1335)),NOT(ЕФОРМУЛА(P1335)),M1335&lt;&gt;0,N1335&lt;&gt;0,OR(YEAR(M1335=#REF!),YEAR(M1335=#REF!),YEAR(M1335=#REF!)),OR(YEAR(N1335=#REF!),YEAR(N1335=#REF!),YEAR(N1335=#REF!)),OR(AND(A1335="20. Выдача займов по договору № 1 (в кэш-пул ПАО «Газпром»)",H1335="КЭШ-ПУЛ"),AND(A1335&lt;&gt;"20. Выдача займов по договору № 1 (в кэш-пул ПАО «Газпром»)",H1335&lt;&gt;"КЭШ-ПУЛ")))</f>
        <v>#REF!</v>
      </c>
    </row>
    <row r="1336" spans="1:30" ht="15.75" customHeight="1" x14ac:dyDescent="0.2">
      <c r="A1336" s="27" t="s">
        <v>41</v>
      </c>
      <c r="B1336" s="27"/>
      <c r="C1336" s="2" t="s">
        <v>19</v>
      </c>
      <c r="D1336" s="6" t="s">
        <v>0</v>
      </c>
      <c r="E1336" s="7" t="s">
        <v>2</v>
      </c>
      <c r="F1336" s="8"/>
      <c r="G1336" s="8"/>
      <c r="H1336" s="8"/>
      <c r="I1336" s="8"/>
      <c r="J1336" s="8">
        <v>3</v>
      </c>
      <c r="K1336" s="8" t="s">
        <v>69</v>
      </c>
      <c r="L1336" s="8" t="s">
        <v>27</v>
      </c>
      <c r="M1336" s="9">
        <v>44330</v>
      </c>
      <c r="N1336" s="9">
        <v>44336</v>
      </c>
      <c r="O1336" s="20"/>
      <c r="P1336" s="20">
        <v>3482612.18</v>
      </c>
      <c r="Q1336" s="12"/>
      <c r="R1336" s="12"/>
      <c r="S1336" s="12"/>
      <c r="T1336" s="12"/>
      <c r="U1336" s="12"/>
      <c r="X1336" s="22" t="e">
        <f>IF(B1336="",VLOOKUP(A1336,#REF!,2,FALSE),B1336)</f>
        <v>#REF!</v>
      </c>
      <c r="Y1336" s="22">
        <f t="shared" si="105"/>
        <v>5</v>
      </c>
      <c r="Z1336" s="22">
        <f t="shared" si="106"/>
        <v>5</v>
      </c>
      <c r="AA1336" s="22">
        <f t="shared" si="107"/>
        <v>2021</v>
      </c>
      <c r="AB1336" s="22">
        <f t="shared" si="108"/>
        <v>2021</v>
      </c>
      <c r="AC1336" s="22">
        <f t="shared" si="109"/>
        <v>2021</v>
      </c>
      <c r="AD1336" s="25" t="e">
        <f>AND(ROUND(O1336,2)=O1336,ROUND(P1336,2)=P1336,OR(AND(O1336&lt;&gt;0,L1336="п"),AND(P1336&lt;&gt;0,L1336="ф")),ЕФОРМУЛА(X1336),ЕФОРМУЛА(Y1336),ЕФОРМУЛА(Z1336),ЕФОРМУЛА(AA1336),ЕФОРМУЛА(AB1336),ЕФОРМУЛА(AC1336),NOT(ЕФОРМУЛА(O1336)),NOT(ЕФОРМУЛА(P1336)),M1336&lt;&gt;0,N1336&lt;&gt;0,OR(YEAR(M1336=#REF!),YEAR(M1336=#REF!),YEAR(M1336=#REF!)),OR(YEAR(N1336=#REF!),YEAR(N1336=#REF!),YEAR(N1336=#REF!)),OR(AND(A1336="20. Выдача займов по договору № 1 (в кэш-пул ПАО «Газпром»)",H1336="КЭШ-ПУЛ"),AND(A1336&lt;&gt;"20. Выдача займов по договору № 1 (в кэш-пул ПАО «Газпром»)",H1336&lt;&gt;"КЭШ-ПУЛ")))</f>
        <v>#REF!</v>
      </c>
    </row>
    <row r="1337" spans="1:30" ht="15.75" customHeight="1" x14ac:dyDescent="0.2">
      <c r="A1337" s="27" t="s">
        <v>41</v>
      </c>
      <c r="B1337" s="27"/>
      <c r="C1337" s="2" t="s">
        <v>19</v>
      </c>
      <c r="D1337" s="6" t="s">
        <v>0</v>
      </c>
      <c r="E1337" s="7" t="s">
        <v>2</v>
      </c>
      <c r="F1337" s="8"/>
      <c r="G1337" s="8"/>
      <c r="H1337" s="8"/>
      <c r="I1337" s="8"/>
      <c r="J1337" s="8">
        <v>3</v>
      </c>
      <c r="K1337" s="8" t="s">
        <v>69</v>
      </c>
      <c r="L1337" s="8" t="s">
        <v>27</v>
      </c>
      <c r="M1337" s="9">
        <v>44330</v>
      </c>
      <c r="N1337" s="9">
        <v>44340</v>
      </c>
      <c r="O1337" s="20"/>
      <c r="P1337" s="20">
        <v>3820083.2000000002</v>
      </c>
      <c r="Q1337" s="12"/>
      <c r="R1337" s="12"/>
      <c r="S1337" s="12"/>
      <c r="T1337" s="12"/>
      <c r="U1337" s="12"/>
      <c r="X1337" s="22" t="e">
        <f>IF(B1337="",VLOOKUP(A1337,#REF!,2,FALSE),B1337)</f>
        <v>#REF!</v>
      </c>
      <c r="Y1337" s="22">
        <f t="shared" si="105"/>
        <v>5</v>
      </c>
      <c r="Z1337" s="22">
        <f t="shared" si="106"/>
        <v>5</v>
      </c>
      <c r="AA1337" s="22">
        <f t="shared" si="107"/>
        <v>2021</v>
      </c>
      <c r="AB1337" s="22">
        <f t="shared" si="108"/>
        <v>2021</v>
      </c>
      <c r="AC1337" s="22">
        <f t="shared" si="109"/>
        <v>2021</v>
      </c>
      <c r="AD1337" s="25" t="e">
        <f>AND(ROUND(O1337,2)=O1337,ROUND(P1337,2)=P1337,OR(AND(O1337&lt;&gt;0,L1337="п"),AND(P1337&lt;&gt;0,L1337="ф")),ЕФОРМУЛА(X1337),ЕФОРМУЛА(Y1337),ЕФОРМУЛА(Z1337),ЕФОРМУЛА(AA1337),ЕФОРМУЛА(AB1337),ЕФОРМУЛА(AC1337),NOT(ЕФОРМУЛА(O1337)),NOT(ЕФОРМУЛА(P1337)),M1337&lt;&gt;0,N1337&lt;&gt;0,OR(YEAR(M1337=#REF!),YEAR(M1337=#REF!),YEAR(M1337=#REF!)),OR(YEAR(N1337=#REF!),YEAR(N1337=#REF!),YEAR(N1337=#REF!)),OR(AND(A1337="20. Выдача займов по договору № 1 (в кэш-пул ПАО «Газпром»)",H1337="КЭШ-ПУЛ"),AND(A1337&lt;&gt;"20. Выдача займов по договору № 1 (в кэш-пул ПАО «Газпром»)",H1337&lt;&gt;"КЭШ-ПУЛ")))</f>
        <v>#REF!</v>
      </c>
    </row>
    <row r="1338" spans="1:30" ht="15.75" customHeight="1" x14ac:dyDescent="0.2">
      <c r="A1338" s="27" t="s">
        <v>41</v>
      </c>
      <c r="B1338" s="27"/>
      <c r="C1338" s="2" t="s">
        <v>19</v>
      </c>
      <c r="D1338" s="6" t="s">
        <v>0</v>
      </c>
      <c r="E1338" s="7" t="s">
        <v>2</v>
      </c>
      <c r="F1338" s="8"/>
      <c r="G1338" s="8"/>
      <c r="H1338" s="8"/>
      <c r="I1338" s="8"/>
      <c r="J1338" s="8">
        <v>3</v>
      </c>
      <c r="K1338" s="8" t="s">
        <v>69</v>
      </c>
      <c r="L1338" s="8" t="s">
        <v>27</v>
      </c>
      <c r="M1338" s="9">
        <v>44330</v>
      </c>
      <c r="N1338" s="9">
        <v>44342</v>
      </c>
      <c r="O1338" s="20"/>
      <c r="P1338" s="20">
        <v>1583792.73</v>
      </c>
      <c r="Q1338" s="12"/>
      <c r="R1338" s="12"/>
      <c r="S1338" s="12"/>
      <c r="T1338" s="12"/>
      <c r="U1338" s="12"/>
      <c r="X1338" s="22" t="e">
        <f>IF(B1338="",VLOOKUP(A1338,#REF!,2,FALSE),B1338)</f>
        <v>#REF!</v>
      </c>
      <c r="Y1338" s="22">
        <f t="shared" si="105"/>
        <v>5</v>
      </c>
      <c r="Z1338" s="22">
        <f t="shared" si="106"/>
        <v>5</v>
      </c>
      <c r="AA1338" s="22">
        <f t="shared" si="107"/>
        <v>2021</v>
      </c>
      <c r="AB1338" s="22">
        <f t="shared" si="108"/>
        <v>2021</v>
      </c>
      <c r="AC1338" s="22">
        <f t="shared" si="109"/>
        <v>2021</v>
      </c>
      <c r="AD1338" s="25" t="e">
        <f>AND(ROUND(O1338,2)=O1338,ROUND(P1338,2)=P1338,OR(AND(O1338&lt;&gt;0,L1338="п"),AND(P1338&lt;&gt;0,L1338="ф")),ЕФОРМУЛА(X1338),ЕФОРМУЛА(Y1338),ЕФОРМУЛА(Z1338),ЕФОРМУЛА(AA1338),ЕФОРМУЛА(AB1338),ЕФОРМУЛА(AC1338),NOT(ЕФОРМУЛА(O1338)),NOT(ЕФОРМУЛА(P1338)),M1338&lt;&gt;0,N1338&lt;&gt;0,OR(YEAR(M1338=#REF!),YEAR(M1338=#REF!),YEAR(M1338=#REF!)),OR(YEAR(N1338=#REF!),YEAR(N1338=#REF!),YEAR(N1338=#REF!)),OR(AND(A1338="20. Выдача займов по договору № 1 (в кэш-пул ПАО «Газпром»)",H1338="КЭШ-ПУЛ"),AND(A1338&lt;&gt;"20. Выдача займов по договору № 1 (в кэш-пул ПАО «Газпром»)",H1338&lt;&gt;"КЭШ-ПУЛ")))</f>
        <v>#REF!</v>
      </c>
    </row>
    <row r="1339" spans="1:30" ht="15" customHeight="1" x14ac:dyDescent="0.2">
      <c r="A1339" s="8" t="s">
        <v>42</v>
      </c>
      <c r="B1339" s="8"/>
      <c r="C1339" s="2" t="s">
        <v>19</v>
      </c>
      <c r="D1339" s="6" t="s">
        <v>0</v>
      </c>
      <c r="E1339" s="7" t="s">
        <v>2</v>
      </c>
      <c r="F1339" s="8"/>
      <c r="G1339" s="8"/>
      <c r="H1339" s="8"/>
      <c r="I1339" s="8"/>
      <c r="J1339" s="8">
        <v>3</v>
      </c>
      <c r="K1339" s="8" t="s">
        <v>69</v>
      </c>
      <c r="L1339" s="8" t="s">
        <v>27</v>
      </c>
      <c r="M1339" s="9">
        <v>44330</v>
      </c>
      <c r="N1339" s="9">
        <v>44344</v>
      </c>
      <c r="O1339" s="20"/>
      <c r="P1339" s="20">
        <v>2751637.5</v>
      </c>
      <c r="Q1339" s="29"/>
      <c r="R1339" s="12"/>
      <c r="S1339" s="12"/>
      <c r="T1339" s="12"/>
      <c r="U1339" s="12"/>
      <c r="X1339" s="22" t="e">
        <f>IF(B1339="",VLOOKUP(A1339,#REF!,2,FALSE),B1339)</f>
        <v>#REF!</v>
      </c>
      <c r="Y1339" s="22">
        <f t="shared" si="105"/>
        <v>5</v>
      </c>
      <c r="Z1339" s="22">
        <f t="shared" si="106"/>
        <v>5</v>
      </c>
      <c r="AA1339" s="22">
        <f t="shared" si="107"/>
        <v>2021</v>
      </c>
      <c r="AB1339" s="22">
        <f t="shared" si="108"/>
        <v>2021</v>
      </c>
      <c r="AC1339" s="22">
        <f t="shared" si="109"/>
        <v>2021</v>
      </c>
      <c r="AD1339" s="25" t="e">
        <f>AND(ROUND(O1339,2)=O1339,ROUND(P1339,2)=P1339,OR(AND(O1339&lt;&gt;0,L1339="п"),AND(P1339&lt;&gt;0,L1339="ф")),ЕФОРМУЛА(X1339),ЕФОРМУЛА(Y1339),ЕФОРМУЛА(Z1339),ЕФОРМУЛА(AA1339),ЕФОРМУЛА(AB1339),ЕФОРМУЛА(AC1339),NOT(ЕФОРМУЛА(O1339)),NOT(ЕФОРМУЛА(P1339)),M1339&lt;&gt;0,N1339&lt;&gt;0,OR(YEAR(M1339=#REF!),YEAR(M1339=#REF!),YEAR(M1339=#REF!)),OR(YEAR(N1339=#REF!),YEAR(N1339=#REF!),YEAR(N1339=#REF!)),OR(AND(A1339="20. Выдача займов по договору № 1 (в кэш-пул ПАО «Газпром»)",H1339="КЭШ-ПУЛ"),AND(A1339&lt;&gt;"20. Выдача займов по договору № 1 (в кэш-пул ПАО «Газпром»)",H1339&lt;&gt;"КЭШ-ПУЛ")))</f>
        <v>#REF!</v>
      </c>
    </row>
    <row r="1340" spans="1:30" ht="13.5" customHeight="1" x14ac:dyDescent="0.2">
      <c r="A1340" s="8" t="s">
        <v>57</v>
      </c>
      <c r="B1340" s="8"/>
      <c r="C1340" s="2" t="s">
        <v>19</v>
      </c>
      <c r="D1340" s="6" t="s">
        <v>0</v>
      </c>
      <c r="E1340" s="7" t="s">
        <v>2</v>
      </c>
      <c r="F1340" s="8"/>
      <c r="G1340" s="8"/>
      <c r="H1340" s="8"/>
      <c r="I1340" s="8"/>
      <c r="J1340" s="8">
        <v>4</v>
      </c>
      <c r="K1340" s="8" t="s">
        <v>69</v>
      </c>
      <c r="L1340" s="8" t="s">
        <v>27</v>
      </c>
      <c r="M1340" s="9">
        <v>44330</v>
      </c>
      <c r="N1340" s="9">
        <v>44344</v>
      </c>
      <c r="O1340" s="20"/>
      <c r="P1340" s="20">
        <v>39712095</v>
      </c>
      <c r="Q1340" s="12"/>
      <c r="R1340" s="12"/>
      <c r="S1340" s="12"/>
      <c r="T1340" s="12"/>
      <c r="U1340" s="12"/>
      <c r="X1340" s="22" t="e">
        <f>IF(B1340="",VLOOKUP(A1340,#REF!,2,FALSE),B1340)</f>
        <v>#REF!</v>
      </c>
      <c r="Y1340" s="22">
        <f t="shared" si="105"/>
        <v>5</v>
      </c>
      <c r="Z1340" s="22">
        <f t="shared" si="106"/>
        <v>5</v>
      </c>
      <c r="AA1340" s="22">
        <f t="shared" si="107"/>
        <v>2021</v>
      </c>
      <c r="AB1340" s="22">
        <f t="shared" si="108"/>
        <v>2021</v>
      </c>
      <c r="AC1340" s="22">
        <f t="shared" si="109"/>
        <v>2021</v>
      </c>
      <c r="AD1340" s="25" t="e">
        <f>AND(ROUND(O1340,2)=O1340,ROUND(P1340,2)=P1340,OR(AND(O1340&lt;&gt;0,L1340="п"),AND(P1340&lt;&gt;0,L1340="ф")),ЕФОРМУЛА(X1340),ЕФОРМУЛА(Y1340),ЕФОРМУЛА(Z1340),ЕФОРМУЛА(AA1340),ЕФОРМУЛА(AB1340),ЕФОРМУЛА(AC1340),NOT(ЕФОРМУЛА(O1340)),NOT(ЕФОРМУЛА(P1340)),M1340&lt;&gt;0,N1340&lt;&gt;0,OR(YEAR(M1340=#REF!),YEAR(M1340=#REF!),YEAR(M1340=#REF!)),OR(YEAR(N1340=#REF!),YEAR(N1340=#REF!),YEAR(N1340=#REF!)),OR(AND(A1340="20. Выдача займов по договору № 1 (в кэш-пул ПАО «Газпром»)",H1340="КЭШ-ПУЛ"),AND(A1340&lt;&gt;"20. Выдача займов по договору № 1 (в кэш-пул ПАО «Газпром»)",H1340&lt;&gt;"КЭШ-ПУЛ")))</f>
        <v>#REF!</v>
      </c>
    </row>
    <row r="1341" spans="1:30" ht="15" customHeight="1" x14ac:dyDescent="0.2">
      <c r="A1341" s="8" t="s">
        <v>32</v>
      </c>
      <c r="B1341" s="8"/>
      <c r="C1341" s="2" t="s">
        <v>19</v>
      </c>
      <c r="D1341" s="6" t="s">
        <v>0</v>
      </c>
      <c r="E1341" s="7" t="s">
        <v>2</v>
      </c>
      <c r="F1341" s="8"/>
      <c r="G1341" s="8"/>
      <c r="H1341" s="8"/>
      <c r="I1341" s="8"/>
      <c r="J1341" s="8">
        <v>3</v>
      </c>
      <c r="K1341" s="8" t="s">
        <v>69</v>
      </c>
      <c r="L1341" s="8" t="s">
        <v>27</v>
      </c>
      <c r="M1341" s="9">
        <v>44333</v>
      </c>
      <c r="N1341" s="9">
        <v>44341</v>
      </c>
      <c r="O1341" s="20"/>
      <c r="P1341" s="20">
        <v>125000000</v>
      </c>
      <c r="Q1341" s="12"/>
      <c r="R1341" s="12"/>
      <c r="S1341" s="12"/>
      <c r="T1341" s="12"/>
      <c r="U1341" s="12"/>
      <c r="X1341" s="22" t="e">
        <f>IF(B1341="",VLOOKUP(A1341,#REF!,2,FALSE),B1341)</f>
        <v>#REF!</v>
      </c>
      <c r="Y1341" s="22">
        <f t="shared" si="105"/>
        <v>5</v>
      </c>
      <c r="Z1341" s="22">
        <f t="shared" si="106"/>
        <v>5</v>
      </c>
      <c r="AA1341" s="22">
        <f t="shared" si="107"/>
        <v>2021</v>
      </c>
      <c r="AB1341" s="22">
        <f t="shared" si="108"/>
        <v>2021</v>
      </c>
      <c r="AC1341" s="22">
        <f t="shared" si="109"/>
        <v>2021</v>
      </c>
      <c r="AD1341" s="25" t="e">
        <f>AND(ROUND(O1341,2)=O1341,ROUND(P1341,2)=P1341,OR(AND(O1341&lt;&gt;0,L1341="п"),AND(P1341&lt;&gt;0,L1341="ф")),ЕФОРМУЛА(X1341),ЕФОРМУЛА(Y1341),ЕФОРМУЛА(Z1341),ЕФОРМУЛА(AA1341),ЕФОРМУЛА(AB1341),ЕФОРМУЛА(AC1341),NOT(ЕФОРМУЛА(O1341)),NOT(ЕФОРМУЛА(P1341)),M1341&lt;&gt;0,N1341&lt;&gt;0,OR(YEAR(M1341=#REF!),YEAR(M1341=#REF!),YEAR(M1341=#REF!)),OR(YEAR(N1341=#REF!),YEAR(N1341=#REF!),YEAR(N1341=#REF!)),OR(AND(A1341="20. Выдача займов по договору № 1 (в кэш-пул ПАО «Газпром»)",H1341="КЭШ-ПУЛ"),AND(A1341&lt;&gt;"20. Выдача займов по договору № 1 (в кэш-пул ПАО «Газпром»)",H1341&lt;&gt;"КЭШ-ПУЛ")))</f>
        <v>#REF!</v>
      </c>
    </row>
    <row r="1342" spans="1:30" ht="15" customHeight="1" x14ac:dyDescent="0.2">
      <c r="A1342" s="8" t="s">
        <v>64</v>
      </c>
      <c r="B1342" s="8"/>
      <c r="C1342" s="2" t="s">
        <v>28</v>
      </c>
      <c r="D1342" s="6" t="s">
        <v>0</v>
      </c>
      <c r="E1342" s="7" t="s">
        <v>1</v>
      </c>
      <c r="F1342" s="8"/>
      <c r="G1342" s="8"/>
      <c r="H1342" s="8"/>
      <c r="I1342" s="8"/>
      <c r="J1342" s="8"/>
      <c r="K1342" s="8"/>
      <c r="L1342" s="8" t="s">
        <v>27</v>
      </c>
      <c r="M1342" s="9">
        <v>44316</v>
      </c>
      <c r="N1342" s="9">
        <v>44316</v>
      </c>
      <c r="O1342" s="20"/>
      <c r="P1342" s="20">
        <v>1902774951.8099999</v>
      </c>
      <c r="Q1342" s="12"/>
      <c r="R1342" s="12"/>
      <c r="S1342" s="12"/>
      <c r="T1342" s="12"/>
      <c r="U1342" s="12"/>
      <c r="X1342" s="22" t="e">
        <f>IF(B1342="",VLOOKUP(A1342,#REF!,2,FALSE),B1342)</f>
        <v>#REF!</v>
      </c>
      <c r="Y1342" s="22">
        <f t="shared" si="105"/>
        <v>4</v>
      </c>
      <c r="Z1342" s="22">
        <f t="shared" si="106"/>
        <v>4</v>
      </c>
      <c r="AA1342" s="22">
        <f t="shared" si="107"/>
        <v>2021</v>
      </c>
      <c r="AB1342" s="22">
        <f t="shared" si="108"/>
        <v>2021</v>
      </c>
      <c r="AC1342" s="22">
        <f t="shared" si="109"/>
        <v>2021</v>
      </c>
      <c r="AD1342" s="25" t="e">
        <f>AND(ROUND(O1342,2)=O1342,ROUND(P1342,2)=P1342,OR(AND(O1342&lt;&gt;0,L1342="п"),AND(P1342&lt;&gt;0,L1342="ф")),ЕФОРМУЛА(X1342),ЕФОРМУЛА(Y1342),ЕФОРМУЛА(Z1342),ЕФОРМУЛА(AA1342),ЕФОРМУЛА(AB1342),ЕФОРМУЛА(AC1342),NOT(ЕФОРМУЛА(O1342)),NOT(ЕФОРМУЛА(P1342)),M1342&lt;&gt;0,N1342&lt;&gt;0,OR(YEAR(M1342=#REF!),YEAR(M1342=#REF!),YEAR(M1342=#REF!)),OR(YEAR(N1342=#REF!),YEAR(N1342=#REF!),YEAR(N1342=#REF!)),OR(AND(A1342="20. Выдача займов по договору № 1 (в кэш-пул ПАО «Газпром»)",H1342="КЭШ-ПУЛ"),AND(A1342&lt;&gt;"20. Выдача займов по договору № 1 (в кэш-пул ПАО «Газпром»)",H1342&lt;&gt;"КЭШ-ПУЛ")))</f>
        <v>#REF!</v>
      </c>
    </row>
    <row r="1343" spans="1:30" ht="12.6" customHeight="1" x14ac:dyDescent="0.2">
      <c r="A1343" s="8" t="s">
        <v>51</v>
      </c>
      <c r="B1343" s="8"/>
      <c r="C1343" s="2" t="s">
        <v>19</v>
      </c>
      <c r="D1343" s="6" t="s">
        <v>0</v>
      </c>
      <c r="E1343" s="7" t="s">
        <v>2</v>
      </c>
      <c r="F1343" s="8"/>
      <c r="G1343" s="8"/>
      <c r="H1343" s="8"/>
      <c r="I1343" s="8" t="s">
        <v>25</v>
      </c>
      <c r="J1343" s="8">
        <v>3</v>
      </c>
      <c r="K1343" s="8" t="s">
        <v>69</v>
      </c>
      <c r="L1343" s="8" t="s">
        <v>27</v>
      </c>
      <c r="M1343" s="9">
        <v>44330</v>
      </c>
      <c r="N1343" s="9">
        <v>44337</v>
      </c>
      <c r="O1343" s="20"/>
      <c r="P1343" s="20">
        <v>39700</v>
      </c>
      <c r="Q1343" s="12"/>
      <c r="R1343" s="12"/>
      <c r="S1343" s="12"/>
      <c r="T1343" s="12"/>
      <c r="U1343" s="12"/>
      <c r="X1343" s="22" t="e">
        <f>IF(B1343="",VLOOKUP(A1343,#REF!,2,FALSE),B1343)</f>
        <v>#REF!</v>
      </c>
      <c r="Y1343" s="22">
        <f t="shared" si="105"/>
        <v>5</v>
      </c>
      <c r="Z1343" s="22">
        <f t="shared" si="106"/>
        <v>5</v>
      </c>
      <c r="AA1343" s="22">
        <f t="shared" si="107"/>
        <v>2021</v>
      </c>
      <c r="AB1343" s="22">
        <f t="shared" si="108"/>
        <v>2021</v>
      </c>
      <c r="AC1343" s="22">
        <f t="shared" si="109"/>
        <v>2021</v>
      </c>
      <c r="AD1343" s="25" t="e">
        <f>AND(ROUND(O1343,2)=O1343,ROUND(P1343,2)=P1343,OR(AND(O1343&lt;&gt;0,L1343="п"),AND(P1343&lt;&gt;0,L1343="ф")),ЕФОРМУЛА(X1343),ЕФОРМУЛА(Y1343),ЕФОРМУЛА(Z1343),ЕФОРМУЛА(AA1343),ЕФОРМУЛА(AB1343),ЕФОРМУЛА(AC1343),NOT(ЕФОРМУЛА(O1343)),NOT(ЕФОРМУЛА(P1343)),M1343&lt;&gt;0,N1343&lt;&gt;0,OR(YEAR(M1343=#REF!),YEAR(M1343=#REF!),YEAR(M1343=#REF!)),OR(YEAR(N1343=#REF!),YEAR(N1343=#REF!),YEAR(N1343=#REF!)),OR(AND(A1343="20. Выдача займов по договору № 1 (в кэш-пул ПАО «Газпром»)",H1343="КЭШ-ПУЛ"),AND(A1343&lt;&gt;"20. Выдача займов по договору № 1 (в кэш-пул ПАО «Газпром»)",H1343&lt;&gt;"КЭШ-ПУЛ")))</f>
        <v>#REF!</v>
      </c>
    </row>
    <row r="1344" spans="1:30" ht="12.6" customHeight="1" x14ac:dyDescent="0.2">
      <c r="A1344" s="8" t="s">
        <v>51</v>
      </c>
      <c r="B1344" s="8"/>
      <c r="C1344" s="2" t="s">
        <v>19</v>
      </c>
      <c r="D1344" s="6" t="s">
        <v>0</v>
      </c>
      <c r="E1344" s="7" t="s">
        <v>2</v>
      </c>
      <c r="F1344" s="8"/>
      <c r="G1344" s="8"/>
      <c r="H1344" s="8"/>
      <c r="I1344" s="8"/>
      <c r="J1344" s="8">
        <v>3</v>
      </c>
      <c r="K1344" s="8" t="s">
        <v>69</v>
      </c>
      <c r="L1344" s="8" t="s">
        <v>27</v>
      </c>
      <c r="M1344" s="9">
        <v>44330</v>
      </c>
      <c r="N1344" s="9">
        <v>44341</v>
      </c>
      <c r="O1344" s="20"/>
      <c r="P1344" s="20">
        <v>762240</v>
      </c>
      <c r="Q1344" s="12"/>
      <c r="R1344" s="12"/>
      <c r="S1344" s="12"/>
      <c r="T1344" s="12"/>
      <c r="U1344" s="12"/>
      <c r="X1344" s="22" t="e">
        <f>IF(B1344="",VLOOKUP(A1344,#REF!,2,FALSE),B1344)</f>
        <v>#REF!</v>
      </c>
      <c r="Y1344" s="22">
        <f t="shared" si="105"/>
        <v>5</v>
      </c>
      <c r="Z1344" s="22">
        <f t="shared" si="106"/>
        <v>5</v>
      </c>
      <c r="AA1344" s="22">
        <f t="shared" si="107"/>
        <v>2021</v>
      </c>
      <c r="AB1344" s="22">
        <f t="shared" si="108"/>
        <v>2021</v>
      </c>
      <c r="AC1344" s="22">
        <f t="shared" si="109"/>
        <v>2021</v>
      </c>
      <c r="AD1344" s="25" t="e">
        <f>AND(ROUND(O1344,2)=O1344,ROUND(P1344,2)=P1344,OR(AND(O1344&lt;&gt;0,L1344="п"),AND(P1344&lt;&gt;0,L1344="ф")),ЕФОРМУЛА(X1344),ЕФОРМУЛА(Y1344),ЕФОРМУЛА(Z1344),ЕФОРМУЛА(AA1344),ЕФОРМУЛА(AB1344),ЕФОРМУЛА(AC1344),NOT(ЕФОРМУЛА(O1344)),NOT(ЕФОРМУЛА(P1344)),M1344&lt;&gt;0,N1344&lt;&gt;0,OR(YEAR(M1344=#REF!),YEAR(M1344=#REF!),YEAR(M1344=#REF!)),OR(YEAR(N1344=#REF!),YEAR(N1344=#REF!),YEAR(N1344=#REF!)),OR(AND(A1344="20. Выдача займов по договору № 1 (в кэш-пул ПАО «Газпром»)",H1344="КЭШ-ПУЛ"),AND(A1344&lt;&gt;"20. Выдача займов по договору № 1 (в кэш-пул ПАО «Газпром»)",H1344&lt;&gt;"КЭШ-ПУЛ")))</f>
        <v>#REF!</v>
      </c>
    </row>
    <row r="1345" spans="1:30" ht="15" customHeight="1" x14ac:dyDescent="0.2">
      <c r="A1345" s="8" t="s">
        <v>40</v>
      </c>
      <c r="B1345" s="8"/>
      <c r="C1345" s="2" t="s">
        <v>28</v>
      </c>
      <c r="D1345" s="6" t="s">
        <v>0</v>
      </c>
      <c r="E1345" s="7" t="s">
        <v>2</v>
      </c>
      <c r="F1345" s="8"/>
      <c r="G1345" s="8"/>
      <c r="H1345" s="8"/>
      <c r="I1345" s="8"/>
      <c r="J1345" s="8"/>
      <c r="K1345" s="8"/>
      <c r="L1345" s="8" t="s">
        <v>27</v>
      </c>
      <c r="M1345" s="9">
        <v>44317</v>
      </c>
      <c r="N1345" s="9">
        <v>44317</v>
      </c>
      <c r="O1345" s="19"/>
      <c r="P1345" s="20">
        <v>15447928.869999999</v>
      </c>
      <c r="Q1345" s="12"/>
      <c r="R1345" s="12"/>
      <c r="S1345" s="12"/>
      <c r="T1345" s="12"/>
      <c r="U1345" s="12"/>
      <c r="X1345" s="22" t="e">
        <f>IF(B1345="",VLOOKUP(A1345,#REF!,2,FALSE),B1345)</f>
        <v>#REF!</v>
      </c>
      <c r="Y1345" s="22">
        <f t="shared" si="105"/>
        <v>5</v>
      </c>
      <c r="Z1345" s="22">
        <f t="shared" si="106"/>
        <v>5</v>
      </c>
      <c r="AA1345" s="22">
        <f t="shared" si="107"/>
        <v>2021</v>
      </c>
      <c r="AB1345" s="22">
        <f t="shared" si="108"/>
        <v>2021</v>
      </c>
      <c r="AC1345" s="22">
        <f t="shared" si="109"/>
        <v>2021</v>
      </c>
      <c r="AD1345" s="25" t="e">
        <f>AND(ROUND(O1345,2)=O1345,ROUND(P1345,2)=P1345,OR(AND(O1345&lt;&gt;0,L1345="п"),AND(P1345&lt;&gt;0,L1345="ф")),ЕФОРМУЛА(X1345),ЕФОРМУЛА(Y1345),ЕФОРМУЛА(Z1345),ЕФОРМУЛА(AA1345),ЕФОРМУЛА(AB1345),ЕФОРМУЛА(AC1345),NOT(ЕФОРМУЛА(O1345)),NOT(ЕФОРМУЛА(P1345)),M1345&lt;&gt;0,N1345&lt;&gt;0,OR(YEAR(M1345=#REF!),YEAR(M1345=#REF!),YEAR(M1345=#REF!)),OR(YEAR(N1345=#REF!),YEAR(N1345=#REF!),YEAR(N1345=#REF!)),OR(AND(A1345="20. Выдача займов по договору № 1 (в кэш-пул ПАО «Газпром»)",H1345="КЭШ-ПУЛ"),AND(A1345&lt;&gt;"20. Выдача займов по договору № 1 (в кэш-пул ПАО «Газпром»)",H1345&lt;&gt;"КЭШ-ПУЛ")))</f>
        <v>#REF!</v>
      </c>
    </row>
    <row r="1346" spans="1:30" ht="15" customHeight="1" x14ac:dyDescent="0.2">
      <c r="A1346" s="8" t="s">
        <v>141</v>
      </c>
      <c r="B1346" s="8"/>
      <c r="C1346" s="2" t="s">
        <v>28</v>
      </c>
      <c r="D1346" s="6" t="s">
        <v>0</v>
      </c>
      <c r="E1346" s="7" t="s">
        <v>2</v>
      </c>
      <c r="F1346" s="8"/>
      <c r="G1346" s="8"/>
      <c r="H1346" s="8"/>
      <c r="I1346" s="8"/>
      <c r="J1346" s="8"/>
      <c r="K1346" s="8"/>
      <c r="L1346" s="8" t="s">
        <v>27</v>
      </c>
      <c r="M1346" s="9">
        <v>44317</v>
      </c>
      <c r="N1346" s="9">
        <v>44317</v>
      </c>
      <c r="O1346" s="19"/>
      <c r="P1346" s="20">
        <v>16343679.529999999</v>
      </c>
      <c r="Q1346" s="12"/>
      <c r="R1346" s="12"/>
      <c r="S1346" s="12"/>
      <c r="T1346" s="12"/>
      <c r="U1346" s="12"/>
      <c r="X1346" s="22" t="e">
        <f>IF(B1346="",VLOOKUP(A1346,#REF!,2,FALSE),B1346)</f>
        <v>#REF!</v>
      </c>
      <c r="Y1346" s="22">
        <f t="shared" si="105"/>
        <v>5</v>
      </c>
      <c r="Z1346" s="22">
        <f t="shared" si="106"/>
        <v>5</v>
      </c>
      <c r="AA1346" s="22">
        <f t="shared" si="107"/>
        <v>2021</v>
      </c>
      <c r="AB1346" s="22">
        <f t="shared" si="108"/>
        <v>2021</v>
      </c>
      <c r="AC1346" s="22">
        <f t="shared" si="109"/>
        <v>2021</v>
      </c>
      <c r="AD1346" s="25" t="e">
        <f>AND(ROUND(O1346,2)=O1346,ROUND(P1346,2)=P1346,OR(AND(O1346&lt;&gt;0,L1346="п"),AND(P1346&lt;&gt;0,L1346="ф")),ЕФОРМУЛА(X1346),ЕФОРМУЛА(Y1346),ЕФОРМУЛА(Z1346),ЕФОРМУЛА(AA1346),ЕФОРМУЛА(AB1346),ЕФОРМУЛА(AC1346),NOT(ЕФОРМУЛА(O1346)),NOT(ЕФОРМУЛА(P1346)),M1346&lt;&gt;0,N1346&lt;&gt;0,OR(YEAR(M1346=#REF!),YEAR(M1346=#REF!),YEAR(M1346=#REF!)),OR(YEAR(N1346=#REF!),YEAR(N1346=#REF!),YEAR(N1346=#REF!)),OR(AND(A1346="20. Выдача займов по договору № 1 (в кэш-пул ПАО «Газпром»)",H1346="КЭШ-ПУЛ"),AND(A1346&lt;&gt;"20. Выдача займов по договору № 1 (в кэш-пул ПАО «Газпром»)",H1346&lt;&gt;"КЭШ-ПУЛ")))</f>
        <v>#REF!</v>
      </c>
    </row>
    <row r="1347" spans="1:30" ht="15" customHeight="1" x14ac:dyDescent="0.2">
      <c r="A1347" s="8" t="s">
        <v>59</v>
      </c>
      <c r="B1347" s="8"/>
      <c r="C1347" s="2" t="s">
        <v>28</v>
      </c>
      <c r="D1347" s="6" t="s">
        <v>0</v>
      </c>
      <c r="E1347" s="7" t="s">
        <v>2</v>
      </c>
      <c r="F1347" s="8"/>
      <c r="G1347" s="8"/>
      <c r="H1347" s="8"/>
      <c r="I1347" s="8"/>
      <c r="J1347" s="8"/>
      <c r="K1347" s="8"/>
      <c r="L1347" s="8" t="s">
        <v>27</v>
      </c>
      <c r="M1347" s="9">
        <v>44317</v>
      </c>
      <c r="N1347" s="9">
        <v>44317</v>
      </c>
      <c r="O1347" s="20"/>
      <c r="P1347" s="20">
        <v>254407024.80000001</v>
      </c>
      <c r="Q1347" s="12"/>
      <c r="R1347" s="12"/>
      <c r="S1347" s="12"/>
      <c r="T1347" s="12"/>
      <c r="U1347" s="12"/>
      <c r="X1347" s="22" t="e">
        <f>IF(B1347="",VLOOKUP(A1347,#REF!,2,FALSE),B1347)</f>
        <v>#REF!</v>
      </c>
      <c r="Y1347" s="22">
        <f t="shared" si="105"/>
        <v>5</v>
      </c>
      <c r="Z1347" s="22">
        <f t="shared" si="106"/>
        <v>5</v>
      </c>
      <c r="AA1347" s="22">
        <f t="shared" si="107"/>
        <v>2021</v>
      </c>
      <c r="AB1347" s="22">
        <f t="shared" si="108"/>
        <v>2021</v>
      </c>
      <c r="AC1347" s="22">
        <f t="shared" si="109"/>
        <v>2021</v>
      </c>
      <c r="AD1347" s="25" t="e">
        <f>AND(ROUND(O1347,2)=O1347,ROUND(P1347,2)=P1347,OR(AND(O1347&lt;&gt;0,L1347="п"),AND(P1347&lt;&gt;0,L1347="ф")),ЕФОРМУЛА(X1347),ЕФОРМУЛА(Y1347),ЕФОРМУЛА(Z1347),ЕФОРМУЛА(AA1347),ЕФОРМУЛА(AB1347),ЕФОРМУЛА(AC1347),NOT(ЕФОРМУЛА(O1347)),NOT(ЕФОРМУЛА(P1347)),M1347&lt;&gt;0,N1347&lt;&gt;0,OR(YEAR(M1347=#REF!),YEAR(M1347=#REF!),YEAR(M1347=#REF!)),OR(YEAR(N1347=#REF!),YEAR(N1347=#REF!),YEAR(N1347=#REF!)),OR(AND(A1347="20. Выдача займов по договору № 1 (в кэш-пул ПАО «Газпром»)",H1347="КЭШ-ПУЛ"),AND(A1347&lt;&gt;"20. Выдача займов по договору № 1 (в кэш-пул ПАО «Газпром»)",H1347&lt;&gt;"КЭШ-ПУЛ")))</f>
        <v>#REF!</v>
      </c>
    </row>
    <row r="1348" spans="1:30" ht="15" customHeight="1" x14ac:dyDescent="0.2">
      <c r="A1348" s="8" t="s">
        <v>60</v>
      </c>
      <c r="B1348" s="8"/>
      <c r="C1348" s="2" t="s">
        <v>28</v>
      </c>
      <c r="D1348" s="6" t="s">
        <v>0</v>
      </c>
      <c r="E1348" s="7" t="s">
        <v>2</v>
      </c>
      <c r="F1348" s="8"/>
      <c r="G1348" s="8"/>
      <c r="H1348" s="8"/>
      <c r="I1348" s="8"/>
      <c r="J1348" s="8"/>
      <c r="K1348" s="8"/>
      <c r="L1348" s="8" t="s">
        <v>27</v>
      </c>
      <c r="M1348" s="9">
        <v>44317</v>
      </c>
      <c r="N1348" s="9">
        <v>44317</v>
      </c>
      <c r="O1348" s="20"/>
      <c r="P1348" s="20">
        <v>1761728.78</v>
      </c>
      <c r="Q1348" s="12"/>
      <c r="R1348" s="12"/>
      <c r="S1348" s="12"/>
      <c r="T1348" s="12"/>
      <c r="U1348" s="12"/>
      <c r="X1348" s="22" t="e">
        <f>IF(B1348="",VLOOKUP(A1348,#REF!,2,FALSE),B1348)</f>
        <v>#REF!</v>
      </c>
      <c r="Y1348" s="22">
        <f t="shared" ref="Y1348:Y1411" si="110">MONTH(M1348)</f>
        <v>5</v>
      </c>
      <c r="Z1348" s="22">
        <f t="shared" ref="Z1348:Z1411" si="111">MONTH(N1348)</f>
        <v>5</v>
      </c>
      <c r="AA1348" s="22">
        <f t="shared" ref="AA1348:AA1411" si="112">YEAR(N1348)</f>
        <v>2021</v>
      </c>
      <c r="AB1348" s="22">
        <f t="shared" ref="AB1348:AB1411" si="113">YEAR(M1348)</f>
        <v>2021</v>
      </c>
      <c r="AC1348" s="22">
        <f t="shared" ref="AC1348:AC1411" si="114">IF(F1348="X",AA1348-1,AA1348)</f>
        <v>2021</v>
      </c>
      <c r="AD1348" s="25" t="e">
        <f>AND(ROUND(O1348,2)=O1348,ROUND(P1348,2)=P1348,OR(AND(O1348&lt;&gt;0,L1348="п"),AND(P1348&lt;&gt;0,L1348="ф")),ЕФОРМУЛА(X1348),ЕФОРМУЛА(Y1348),ЕФОРМУЛА(Z1348),ЕФОРМУЛА(AA1348),ЕФОРМУЛА(AB1348),ЕФОРМУЛА(AC1348),NOT(ЕФОРМУЛА(O1348)),NOT(ЕФОРМУЛА(P1348)),M1348&lt;&gt;0,N1348&lt;&gt;0,OR(YEAR(M1348=#REF!),YEAR(M1348=#REF!),YEAR(M1348=#REF!)),OR(YEAR(N1348=#REF!),YEAR(N1348=#REF!),YEAR(N1348=#REF!)),OR(AND(A1348="20. Выдача займов по договору № 1 (в кэш-пул ПАО «Газпром»)",H1348="КЭШ-ПУЛ"),AND(A1348&lt;&gt;"20. Выдача займов по договору № 1 (в кэш-пул ПАО «Газпром»)",H1348&lt;&gt;"КЭШ-ПУЛ")))</f>
        <v>#REF!</v>
      </c>
    </row>
    <row r="1349" spans="1:30" ht="15" customHeight="1" x14ac:dyDescent="0.2">
      <c r="A1349" s="8" t="s">
        <v>15</v>
      </c>
      <c r="B1349" s="8"/>
      <c r="C1349" s="2" t="s">
        <v>28</v>
      </c>
      <c r="D1349" s="6" t="s">
        <v>0</v>
      </c>
      <c r="E1349" s="7" t="s">
        <v>2</v>
      </c>
      <c r="F1349" s="8"/>
      <c r="G1349" s="8"/>
      <c r="H1349" s="8"/>
      <c r="I1349" s="8"/>
      <c r="J1349" s="8"/>
      <c r="K1349" s="8"/>
      <c r="L1349" s="8" t="s">
        <v>27</v>
      </c>
      <c r="M1349" s="9">
        <v>44317</v>
      </c>
      <c r="N1349" s="9">
        <v>44317</v>
      </c>
      <c r="O1349" s="20"/>
      <c r="P1349" s="20">
        <v>709106.94</v>
      </c>
      <c r="Q1349" s="12"/>
      <c r="R1349" s="12"/>
      <c r="S1349" s="12"/>
      <c r="T1349" s="12"/>
      <c r="U1349" s="12"/>
      <c r="X1349" s="22" t="e">
        <f>IF(B1349="",VLOOKUP(A1349,#REF!,2,FALSE),B1349)</f>
        <v>#REF!</v>
      </c>
      <c r="Y1349" s="22">
        <f t="shared" si="110"/>
        <v>5</v>
      </c>
      <c r="Z1349" s="22">
        <f t="shared" si="111"/>
        <v>5</v>
      </c>
      <c r="AA1349" s="22">
        <f t="shared" si="112"/>
        <v>2021</v>
      </c>
      <c r="AB1349" s="22">
        <f t="shared" si="113"/>
        <v>2021</v>
      </c>
      <c r="AC1349" s="22">
        <f t="shared" si="114"/>
        <v>2021</v>
      </c>
      <c r="AD1349" s="25" t="e">
        <f>AND(ROUND(O1349,2)=O1349,ROUND(P1349,2)=P1349,OR(AND(O1349&lt;&gt;0,L1349="п"),AND(P1349&lt;&gt;0,L1349="ф")),ЕФОРМУЛА(X1349),ЕФОРМУЛА(Y1349),ЕФОРМУЛА(Z1349),ЕФОРМУЛА(AA1349),ЕФОРМУЛА(AB1349),ЕФОРМУЛА(AC1349),NOT(ЕФОРМУЛА(O1349)),NOT(ЕФОРМУЛА(P1349)),M1349&lt;&gt;0,N1349&lt;&gt;0,OR(YEAR(M1349=#REF!),YEAR(M1349=#REF!),YEAR(M1349=#REF!)),OR(YEAR(N1349=#REF!),YEAR(N1349=#REF!),YEAR(N1349=#REF!)),OR(AND(A1349="20. Выдача займов по договору № 1 (в кэш-пул ПАО «Газпром»)",H1349="КЭШ-ПУЛ"),AND(A1349&lt;&gt;"20. Выдача займов по договору № 1 (в кэш-пул ПАО «Газпром»)",H1349&lt;&gt;"КЭШ-ПУЛ")))</f>
        <v>#REF!</v>
      </c>
    </row>
    <row r="1350" spans="1:30" ht="15" customHeight="1" x14ac:dyDescent="0.2">
      <c r="A1350" s="8" t="s">
        <v>16</v>
      </c>
      <c r="B1350" s="8"/>
      <c r="C1350" s="2" t="s">
        <v>28</v>
      </c>
      <c r="D1350" s="6" t="s">
        <v>0</v>
      </c>
      <c r="E1350" s="7" t="s">
        <v>2</v>
      </c>
      <c r="F1350" s="8"/>
      <c r="G1350" s="8"/>
      <c r="H1350" s="8"/>
      <c r="I1350" s="8"/>
      <c r="J1350" s="8"/>
      <c r="K1350" s="8"/>
      <c r="L1350" s="8" t="s">
        <v>27</v>
      </c>
      <c r="M1350" s="9">
        <v>44317</v>
      </c>
      <c r="N1350" s="9">
        <v>44317</v>
      </c>
      <c r="O1350" s="19"/>
      <c r="P1350" s="20">
        <v>374177032.58999997</v>
      </c>
      <c r="Q1350" s="12"/>
      <c r="R1350" s="12"/>
      <c r="S1350" s="12"/>
      <c r="T1350" s="12"/>
      <c r="U1350" s="12"/>
      <c r="X1350" s="22" t="e">
        <f>IF(B1350="",VLOOKUP(A1350,#REF!,2,FALSE),B1350)</f>
        <v>#REF!</v>
      </c>
      <c r="Y1350" s="22">
        <f t="shared" si="110"/>
        <v>5</v>
      </c>
      <c r="Z1350" s="22">
        <f t="shared" si="111"/>
        <v>5</v>
      </c>
      <c r="AA1350" s="22">
        <f t="shared" si="112"/>
        <v>2021</v>
      </c>
      <c r="AB1350" s="22">
        <f t="shared" si="113"/>
        <v>2021</v>
      </c>
      <c r="AC1350" s="22">
        <f t="shared" si="114"/>
        <v>2021</v>
      </c>
      <c r="AD1350" s="25" t="e">
        <f>AND(ROUND(O1350,2)=O1350,ROUND(P1350,2)=P1350,OR(AND(O1350&lt;&gt;0,L1350="п"),AND(P1350&lt;&gt;0,L1350="ф")),ЕФОРМУЛА(X1350),ЕФОРМУЛА(Y1350),ЕФОРМУЛА(Z1350),ЕФОРМУЛА(AA1350),ЕФОРМУЛА(AB1350),ЕФОРМУЛА(AC1350),NOT(ЕФОРМУЛА(O1350)),NOT(ЕФОРМУЛА(P1350)),M1350&lt;&gt;0,N1350&lt;&gt;0,OR(YEAR(M1350=#REF!),YEAR(M1350=#REF!),YEAR(M1350=#REF!)),OR(YEAR(N1350=#REF!),YEAR(N1350=#REF!),YEAR(N1350=#REF!)),OR(AND(A1350="20. Выдача займов по договору № 1 (в кэш-пул ПАО «Газпром»)",H1350="КЭШ-ПУЛ"),AND(A1350&lt;&gt;"20. Выдача займов по договору № 1 (в кэш-пул ПАО «Газпром»)",H1350&lt;&gt;"КЭШ-ПУЛ")))</f>
        <v>#REF!</v>
      </c>
    </row>
    <row r="1351" spans="1:30" ht="15" customHeight="1" x14ac:dyDescent="0.2">
      <c r="A1351" s="8" t="s">
        <v>17</v>
      </c>
      <c r="B1351" s="8"/>
      <c r="C1351" s="2" t="s">
        <v>28</v>
      </c>
      <c r="D1351" s="6" t="s">
        <v>0</v>
      </c>
      <c r="E1351" s="7" t="s">
        <v>2</v>
      </c>
      <c r="F1351" s="8"/>
      <c r="G1351" s="8"/>
      <c r="H1351" s="8"/>
      <c r="I1351" s="8"/>
      <c r="J1351" s="8"/>
      <c r="K1351" s="8"/>
      <c r="L1351" s="8" t="s">
        <v>27</v>
      </c>
      <c r="M1351" s="9">
        <v>44317</v>
      </c>
      <c r="N1351" s="9">
        <v>44317</v>
      </c>
      <c r="O1351" s="19"/>
      <c r="P1351" s="20">
        <v>30261064.989999998</v>
      </c>
      <c r="Q1351" s="12"/>
      <c r="R1351" s="12"/>
      <c r="S1351" s="12"/>
      <c r="T1351" s="12"/>
      <c r="U1351" s="12"/>
      <c r="X1351" s="22" t="e">
        <f>IF(B1351="",VLOOKUP(A1351,#REF!,2,FALSE),B1351)</f>
        <v>#REF!</v>
      </c>
      <c r="Y1351" s="22">
        <f t="shared" si="110"/>
        <v>5</v>
      </c>
      <c r="Z1351" s="22">
        <f t="shared" si="111"/>
        <v>5</v>
      </c>
      <c r="AA1351" s="22">
        <f t="shared" si="112"/>
        <v>2021</v>
      </c>
      <c r="AB1351" s="22">
        <f t="shared" si="113"/>
        <v>2021</v>
      </c>
      <c r="AC1351" s="22">
        <f t="shared" si="114"/>
        <v>2021</v>
      </c>
      <c r="AD1351" s="25" t="e">
        <f>AND(ROUND(O1351,2)=O1351,ROUND(P1351,2)=P1351,OR(AND(O1351&lt;&gt;0,L1351="п"),AND(P1351&lt;&gt;0,L1351="ф")),ЕФОРМУЛА(X1351),ЕФОРМУЛА(Y1351),ЕФОРМУЛА(Z1351),ЕФОРМУЛА(AA1351),ЕФОРМУЛА(AB1351),ЕФОРМУЛА(AC1351),NOT(ЕФОРМУЛА(O1351)),NOT(ЕФОРМУЛА(P1351)),M1351&lt;&gt;0,N1351&lt;&gt;0,OR(YEAR(M1351=#REF!),YEAR(M1351=#REF!),YEAR(M1351=#REF!)),OR(YEAR(N1351=#REF!),YEAR(N1351=#REF!),YEAR(N1351=#REF!)),OR(AND(A1351="20. Выдача займов по договору № 1 (в кэш-пул ПАО «Газпром»)",H1351="КЭШ-ПУЛ"),AND(A1351&lt;&gt;"20. Выдача займов по договору № 1 (в кэш-пул ПАО «Газпром»)",H1351&lt;&gt;"КЭШ-ПУЛ")))</f>
        <v>#REF!</v>
      </c>
    </row>
    <row r="1352" spans="1:30" ht="15" customHeight="1" x14ac:dyDescent="0.2">
      <c r="A1352" s="8" t="s">
        <v>142</v>
      </c>
      <c r="B1352" s="8"/>
      <c r="C1352" s="2" t="s">
        <v>28</v>
      </c>
      <c r="D1352" s="6" t="s">
        <v>0</v>
      </c>
      <c r="E1352" s="7" t="s">
        <v>2</v>
      </c>
      <c r="F1352" s="8"/>
      <c r="G1352" s="8"/>
      <c r="H1352" s="8"/>
      <c r="I1352" s="8"/>
      <c r="J1352" s="8"/>
      <c r="K1352" s="8"/>
      <c r="L1352" s="8" t="s">
        <v>27</v>
      </c>
      <c r="M1352" s="9">
        <v>44317</v>
      </c>
      <c r="N1352" s="9">
        <v>44317</v>
      </c>
      <c r="O1352" s="19"/>
      <c r="P1352" s="20">
        <v>43345318.229999997</v>
      </c>
      <c r="X1352" s="22" t="e">
        <f>IF(B1352="",VLOOKUP(A1352,#REF!,2,FALSE),B1352)</f>
        <v>#REF!</v>
      </c>
      <c r="Y1352" s="22">
        <f t="shared" si="110"/>
        <v>5</v>
      </c>
      <c r="Z1352" s="22">
        <f t="shared" si="111"/>
        <v>5</v>
      </c>
      <c r="AA1352" s="22">
        <f t="shared" si="112"/>
        <v>2021</v>
      </c>
      <c r="AB1352" s="22">
        <f t="shared" si="113"/>
        <v>2021</v>
      </c>
      <c r="AC1352" s="22">
        <f t="shared" si="114"/>
        <v>2021</v>
      </c>
      <c r="AD1352" s="25" t="e">
        <f>AND(ROUND(O1352,2)=O1352,ROUND(P1352,2)=P1352,OR(AND(O1352&lt;&gt;0,L1352="п"),AND(P1352&lt;&gt;0,L1352="ф")),ЕФОРМУЛА(X1352),ЕФОРМУЛА(Y1352),ЕФОРМУЛА(Z1352),ЕФОРМУЛА(AA1352),ЕФОРМУЛА(AB1352),ЕФОРМУЛА(AC1352),NOT(ЕФОРМУЛА(O1352)),NOT(ЕФОРМУЛА(P1352)),M1352&lt;&gt;0,N1352&lt;&gt;0,OR(YEAR(M1352=#REF!),YEAR(M1352=#REF!),YEAR(M1352=#REF!)),OR(YEAR(N1352=#REF!),YEAR(N1352=#REF!),YEAR(N1352=#REF!)),OR(AND(A1352="20. Выдача займов по договору № 1 (в кэш-пул ПАО «Газпром»)",H1352="КЭШ-ПУЛ"),AND(A1352&lt;&gt;"20. Выдача займов по договору № 1 (в кэш-пул ПАО «Газпром»)",H1352&lt;&gt;"КЭШ-ПУЛ")))</f>
        <v>#REF!</v>
      </c>
    </row>
    <row r="1353" spans="1:30" ht="15" customHeight="1" x14ac:dyDescent="0.2">
      <c r="A1353" s="8" t="s">
        <v>42</v>
      </c>
      <c r="B1353" s="8"/>
      <c r="C1353" s="2" t="s">
        <v>28</v>
      </c>
      <c r="D1353" s="6" t="s">
        <v>0</v>
      </c>
      <c r="E1353" s="7" t="s">
        <v>2</v>
      </c>
      <c r="F1353" s="8"/>
      <c r="G1353" s="8"/>
      <c r="H1353" s="8"/>
      <c r="I1353" s="8"/>
      <c r="J1353" s="8"/>
      <c r="K1353" s="8"/>
      <c r="L1353" s="8" t="s">
        <v>27</v>
      </c>
      <c r="M1353" s="9">
        <v>44317</v>
      </c>
      <c r="N1353" s="9">
        <v>44317</v>
      </c>
      <c r="O1353" s="19"/>
      <c r="P1353" s="20">
        <v>8320087.6500000004</v>
      </c>
      <c r="X1353" s="22" t="e">
        <f>IF(B1353="",VLOOKUP(A1353,#REF!,2,FALSE),B1353)</f>
        <v>#REF!</v>
      </c>
      <c r="Y1353" s="22">
        <f t="shared" si="110"/>
        <v>5</v>
      </c>
      <c r="Z1353" s="22">
        <f t="shared" si="111"/>
        <v>5</v>
      </c>
      <c r="AA1353" s="22">
        <f t="shared" si="112"/>
        <v>2021</v>
      </c>
      <c r="AB1353" s="22">
        <f t="shared" si="113"/>
        <v>2021</v>
      </c>
      <c r="AC1353" s="22">
        <f t="shared" si="114"/>
        <v>2021</v>
      </c>
      <c r="AD1353" s="25" t="e">
        <f>AND(ROUND(O1353,2)=O1353,ROUND(P1353,2)=P1353,OR(AND(O1353&lt;&gt;0,L1353="п"),AND(P1353&lt;&gt;0,L1353="ф")),ЕФОРМУЛА(X1353),ЕФОРМУЛА(Y1353),ЕФОРМУЛА(Z1353),ЕФОРМУЛА(AA1353),ЕФОРМУЛА(AB1353),ЕФОРМУЛА(AC1353),NOT(ЕФОРМУЛА(O1353)),NOT(ЕФОРМУЛА(P1353)),M1353&lt;&gt;0,N1353&lt;&gt;0,OR(YEAR(M1353=#REF!),YEAR(M1353=#REF!),YEAR(M1353=#REF!)),OR(YEAR(N1353=#REF!),YEAR(N1353=#REF!),YEAR(N1353=#REF!)),OR(AND(A1353="20. Выдача займов по договору № 1 (в кэш-пул ПАО «Газпром»)",H1353="КЭШ-ПУЛ"),AND(A1353&lt;&gt;"20. Выдача займов по договору № 1 (в кэш-пул ПАО «Газпром»)",H1353&lt;&gt;"КЭШ-ПУЛ")))</f>
        <v>#REF!</v>
      </c>
    </row>
    <row r="1354" spans="1:30" ht="12.75" customHeight="1" x14ac:dyDescent="0.2">
      <c r="A1354" s="8" t="s">
        <v>41</v>
      </c>
      <c r="B1354" s="8"/>
      <c r="C1354" s="2" t="s">
        <v>28</v>
      </c>
      <c r="D1354" s="6" t="s">
        <v>0</v>
      </c>
      <c r="E1354" s="7" t="s">
        <v>2</v>
      </c>
      <c r="F1354" s="8"/>
      <c r="G1354" s="8"/>
      <c r="H1354" s="8"/>
      <c r="I1354" s="8"/>
      <c r="J1354" s="8"/>
      <c r="K1354" s="8"/>
      <c r="L1354" s="8" t="s">
        <v>27</v>
      </c>
      <c r="M1354" s="9">
        <v>44317</v>
      </c>
      <c r="N1354" s="9">
        <v>44317</v>
      </c>
      <c r="O1354" s="19"/>
      <c r="P1354" s="20">
        <v>22174524.800000001</v>
      </c>
      <c r="X1354" s="22" t="e">
        <f>IF(B1354="",VLOOKUP(A1354,#REF!,2,FALSE),B1354)</f>
        <v>#REF!</v>
      </c>
      <c r="Y1354" s="22">
        <f t="shared" si="110"/>
        <v>5</v>
      </c>
      <c r="Z1354" s="22">
        <f t="shared" si="111"/>
        <v>5</v>
      </c>
      <c r="AA1354" s="22">
        <f t="shared" si="112"/>
        <v>2021</v>
      </c>
      <c r="AB1354" s="22">
        <f t="shared" si="113"/>
        <v>2021</v>
      </c>
      <c r="AC1354" s="22">
        <f t="shared" si="114"/>
        <v>2021</v>
      </c>
      <c r="AD1354" s="25" t="e">
        <f>AND(ROUND(O1354,2)=O1354,ROUND(P1354,2)=P1354,OR(AND(O1354&lt;&gt;0,L1354="п"),AND(P1354&lt;&gt;0,L1354="ф")),ЕФОРМУЛА(X1354),ЕФОРМУЛА(Y1354),ЕФОРМУЛА(Z1354),ЕФОРМУЛА(AA1354),ЕФОРМУЛА(AB1354),ЕФОРМУЛА(AC1354),NOT(ЕФОРМУЛА(O1354)),NOT(ЕФОРМУЛА(P1354)),M1354&lt;&gt;0,N1354&lt;&gt;0,OR(YEAR(M1354=#REF!),YEAR(M1354=#REF!),YEAR(M1354=#REF!)),OR(YEAR(N1354=#REF!),YEAR(N1354=#REF!),YEAR(N1354=#REF!)),OR(AND(A1354="20. Выдача займов по договору № 1 (в кэш-пул ПАО «Газпром»)",H1354="КЭШ-ПУЛ"),AND(A1354&lt;&gt;"20. Выдача займов по договору № 1 (в кэш-пул ПАО «Газпром»)",H1354&lt;&gt;"КЭШ-ПУЛ")))</f>
        <v>#REF!</v>
      </c>
    </row>
    <row r="1355" spans="1:30" ht="15.75" customHeight="1" x14ac:dyDescent="0.2">
      <c r="A1355" s="8" t="s">
        <v>44</v>
      </c>
      <c r="B1355" s="8"/>
      <c r="C1355" s="2" t="s">
        <v>28</v>
      </c>
      <c r="D1355" s="6" t="s">
        <v>0</v>
      </c>
      <c r="E1355" s="7" t="s">
        <v>2</v>
      </c>
      <c r="F1355" s="8"/>
      <c r="G1355" s="8"/>
      <c r="H1355" s="8"/>
      <c r="I1355" s="8"/>
      <c r="J1355" s="8"/>
      <c r="K1355" s="8"/>
      <c r="L1355" s="8" t="s">
        <v>27</v>
      </c>
      <c r="M1355" s="9">
        <v>44317</v>
      </c>
      <c r="N1355" s="9">
        <v>44317</v>
      </c>
      <c r="O1355" s="19"/>
      <c r="P1355" s="20">
        <v>157144.43</v>
      </c>
      <c r="Q1355" s="12"/>
      <c r="R1355" s="12"/>
      <c r="S1355" s="12"/>
      <c r="T1355" s="12"/>
      <c r="U1355" s="12"/>
      <c r="X1355" s="22" t="e">
        <f>IF(B1355="",VLOOKUP(A1355,#REF!,2,FALSE),B1355)</f>
        <v>#REF!</v>
      </c>
      <c r="Y1355" s="22">
        <f t="shared" si="110"/>
        <v>5</v>
      </c>
      <c r="Z1355" s="22">
        <f t="shared" si="111"/>
        <v>5</v>
      </c>
      <c r="AA1355" s="22">
        <f t="shared" si="112"/>
        <v>2021</v>
      </c>
      <c r="AB1355" s="22">
        <f t="shared" si="113"/>
        <v>2021</v>
      </c>
      <c r="AC1355" s="22">
        <f t="shared" si="114"/>
        <v>2021</v>
      </c>
      <c r="AD1355" s="25" t="e">
        <f>AND(ROUND(O1355,2)=O1355,ROUND(P1355,2)=P1355,OR(AND(O1355&lt;&gt;0,L1355="п"),AND(P1355&lt;&gt;0,L1355="ф")),ЕФОРМУЛА(X1355),ЕФОРМУЛА(Y1355),ЕФОРМУЛА(Z1355),ЕФОРМУЛА(AA1355),ЕФОРМУЛА(AB1355),ЕФОРМУЛА(AC1355),NOT(ЕФОРМУЛА(O1355)),NOT(ЕФОРМУЛА(P1355)),M1355&lt;&gt;0,N1355&lt;&gt;0,OR(YEAR(M1355=#REF!),YEAR(M1355=#REF!),YEAR(M1355=#REF!)),OR(YEAR(N1355=#REF!),YEAR(N1355=#REF!),YEAR(N1355=#REF!)),OR(AND(A1355="20. Выдача займов по договору № 1 (в кэш-пул ПАО «Газпром»)",H1355="КЭШ-ПУЛ"),AND(A1355&lt;&gt;"20. Выдача займов по договору № 1 (в кэш-пул ПАО «Газпром»)",H1355&lt;&gt;"КЭШ-ПУЛ")))</f>
        <v>#REF!</v>
      </c>
    </row>
    <row r="1356" spans="1:30" ht="15.75" customHeight="1" x14ac:dyDescent="0.2">
      <c r="A1356" s="8" t="s">
        <v>45</v>
      </c>
      <c r="B1356" s="8"/>
      <c r="C1356" s="2" t="s">
        <v>28</v>
      </c>
      <c r="D1356" s="6" t="s">
        <v>0</v>
      </c>
      <c r="E1356" s="7" t="s">
        <v>2</v>
      </c>
      <c r="F1356" s="8"/>
      <c r="G1356" s="8"/>
      <c r="H1356" s="8"/>
      <c r="I1356" s="8"/>
      <c r="J1356" s="8"/>
      <c r="K1356" s="8"/>
      <c r="L1356" s="8" t="s">
        <v>27</v>
      </c>
      <c r="M1356" s="9">
        <v>44317</v>
      </c>
      <c r="N1356" s="9">
        <v>44317</v>
      </c>
      <c r="O1356" s="19"/>
      <c r="P1356" s="20">
        <v>3310448.74</v>
      </c>
      <c r="Q1356" s="12"/>
      <c r="R1356" s="12"/>
      <c r="S1356" s="12"/>
      <c r="T1356" s="12"/>
      <c r="U1356" s="12"/>
      <c r="X1356" s="22" t="e">
        <f>IF(B1356="",VLOOKUP(A1356,#REF!,2,FALSE),B1356)</f>
        <v>#REF!</v>
      </c>
      <c r="Y1356" s="22">
        <f t="shared" si="110"/>
        <v>5</v>
      </c>
      <c r="Z1356" s="22">
        <f t="shared" si="111"/>
        <v>5</v>
      </c>
      <c r="AA1356" s="22">
        <f t="shared" si="112"/>
        <v>2021</v>
      </c>
      <c r="AB1356" s="22">
        <f t="shared" si="113"/>
        <v>2021</v>
      </c>
      <c r="AC1356" s="22">
        <f t="shared" si="114"/>
        <v>2021</v>
      </c>
      <c r="AD1356" s="25" t="e">
        <f>AND(ROUND(O1356,2)=O1356,ROUND(P1356,2)=P1356,OR(AND(O1356&lt;&gt;0,L1356="п"),AND(P1356&lt;&gt;0,L1356="ф")),ЕФОРМУЛА(X1356),ЕФОРМУЛА(Y1356),ЕФОРМУЛА(Z1356),ЕФОРМУЛА(AA1356),ЕФОРМУЛА(AB1356),ЕФОРМУЛА(AC1356),NOT(ЕФОРМУЛА(O1356)),NOT(ЕФОРМУЛА(P1356)),M1356&lt;&gt;0,N1356&lt;&gt;0,OR(YEAR(M1356=#REF!),YEAR(M1356=#REF!),YEAR(M1356=#REF!)),OR(YEAR(N1356=#REF!),YEAR(N1356=#REF!),YEAR(N1356=#REF!)),OR(AND(A1356="20. Выдача займов по договору № 1 (в кэш-пул ПАО «Газпром»)",H1356="КЭШ-ПУЛ"),AND(A1356&lt;&gt;"20. Выдача займов по договору № 1 (в кэш-пул ПАО «Газпром»)",H1356&lt;&gt;"КЭШ-ПУЛ")))</f>
        <v>#REF!</v>
      </c>
    </row>
    <row r="1357" spans="1:30" ht="15" customHeight="1" x14ac:dyDescent="0.2">
      <c r="A1357" s="8" t="s">
        <v>8</v>
      </c>
      <c r="B1357" s="8"/>
      <c r="C1357" s="2" t="s">
        <v>28</v>
      </c>
      <c r="D1357" s="6" t="s">
        <v>0</v>
      </c>
      <c r="E1357" s="7" t="s">
        <v>2</v>
      </c>
      <c r="F1357" s="8"/>
      <c r="G1357" s="8"/>
      <c r="H1357" s="8"/>
      <c r="I1357" s="8"/>
      <c r="J1357" s="8"/>
      <c r="K1357" s="8"/>
      <c r="L1357" s="8" t="s">
        <v>27</v>
      </c>
      <c r="M1357" s="9">
        <v>44317</v>
      </c>
      <c r="N1357" s="9">
        <v>44317</v>
      </c>
      <c r="O1357" s="19"/>
      <c r="P1357" s="20">
        <v>1373431.5</v>
      </c>
      <c r="Q1357" s="12"/>
      <c r="R1357" s="12"/>
      <c r="S1357" s="12"/>
      <c r="T1357" s="12"/>
      <c r="U1357" s="12"/>
      <c r="X1357" s="22" t="e">
        <f>IF(B1357="",VLOOKUP(A1357,#REF!,2,FALSE),B1357)</f>
        <v>#REF!</v>
      </c>
      <c r="Y1357" s="22">
        <f t="shared" si="110"/>
        <v>5</v>
      </c>
      <c r="Z1357" s="22">
        <f t="shared" si="111"/>
        <v>5</v>
      </c>
      <c r="AA1357" s="22">
        <f t="shared" si="112"/>
        <v>2021</v>
      </c>
      <c r="AB1357" s="22">
        <f t="shared" si="113"/>
        <v>2021</v>
      </c>
      <c r="AC1357" s="22">
        <f t="shared" si="114"/>
        <v>2021</v>
      </c>
      <c r="AD1357" s="25" t="e">
        <f>AND(ROUND(O1357,2)=O1357,ROUND(P1357,2)=P1357,OR(AND(O1357&lt;&gt;0,L1357="п"),AND(P1357&lt;&gt;0,L1357="ф")),ЕФОРМУЛА(X1357),ЕФОРМУЛА(Y1357),ЕФОРМУЛА(Z1357),ЕФОРМУЛА(AA1357),ЕФОРМУЛА(AB1357),ЕФОРМУЛА(AC1357),NOT(ЕФОРМУЛА(O1357)),NOT(ЕФОРМУЛА(P1357)),M1357&lt;&gt;0,N1357&lt;&gt;0,OR(YEAR(M1357=#REF!),YEAR(M1357=#REF!),YEAR(M1357=#REF!)),OR(YEAR(N1357=#REF!),YEAR(N1357=#REF!),YEAR(N1357=#REF!)),OR(AND(A1357="20. Выдача займов по договору № 1 (в кэш-пул ПАО «Газпром»)",H1357="КЭШ-ПУЛ"),AND(A1357&lt;&gt;"20. Выдача займов по договору № 1 (в кэш-пул ПАО «Газпром»)",H1357&lt;&gt;"КЭШ-ПУЛ")))</f>
        <v>#REF!</v>
      </c>
    </row>
    <row r="1358" spans="1:30" ht="15" customHeight="1" x14ac:dyDescent="0.2">
      <c r="A1358" s="8" t="s">
        <v>96</v>
      </c>
      <c r="B1358" s="8"/>
      <c r="C1358" s="2" t="s">
        <v>28</v>
      </c>
      <c r="D1358" s="6" t="s">
        <v>0</v>
      </c>
      <c r="E1358" s="7" t="s">
        <v>2</v>
      </c>
      <c r="F1358" s="8"/>
      <c r="G1358" s="8"/>
      <c r="H1358" s="8"/>
      <c r="I1358" s="8"/>
      <c r="J1358" s="8"/>
      <c r="K1358" s="8"/>
      <c r="L1358" s="8" t="s">
        <v>27</v>
      </c>
      <c r="M1358" s="9">
        <v>44317</v>
      </c>
      <c r="N1358" s="9">
        <v>44317</v>
      </c>
      <c r="O1358" s="19"/>
      <c r="P1358" s="20">
        <v>164401183.09</v>
      </c>
      <c r="Q1358" s="12"/>
      <c r="R1358" s="12"/>
      <c r="S1358" s="12"/>
      <c r="T1358" s="12"/>
      <c r="U1358" s="12"/>
      <c r="X1358" s="22" t="e">
        <f>IF(B1358="",VLOOKUP(A1358,#REF!,2,FALSE),B1358)</f>
        <v>#REF!</v>
      </c>
      <c r="Y1358" s="22">
        <f t="shared" si="110"/>
        <v>5</v>
      </c>
      <c r="Z1358" s="22">
        <f t="shared" si="111"/>
        <v>5</v>
      </c>
      <c r="AA1358" s="22">
        <f t="shared" si="112"/>
        <v>2021</v>
      </c>
      <c r="AB1358" s="22">
        <f t="shared" si="113"/>
        <v>2021</v>
      </c>
      <c r="AC1358" s="22">
        <f t="shared" si="114"/>
        <v>2021</v>
      </c>
      <c r="AD1358" s="25" t="e">
        <f>AND(ROUND(O1358,2)=O1358,ROUND(P1358,2)=P1358,OR(AND(O1358&lt;&gt;0,L1358="п"),AND(P1358&lt;&gt;0,L1358="ф")),ЕФОРМУЛА(X1358),ЕФОРМУЛА(Y1358),ЕФОРМУЛА(Z1358),ЕФОРМУЛА(AA1358),ЕФОРМУЛА(AB1358),ЕФОРМУЛА(AC1358),NOT(ЕФОРМУЛА(O1358)),NOT(ЕФОРМУЛА(P1358)),M1358&lt;&gt;0,N1358&lt;&gt;0,OR(YEAR(M1358=#REF!),YEAR(M1358=#REF!),YEAR(M1358=#REF!)),OR(YEAR(N1358=#REF!),YEAR(N1358=#REF!),YEAR(N1358=#REF!)),OR(AND(A1358="20. Выдача займов по договору № 1 (в кэш-пул ПАО «Газпром»)",H1358="КЭШ-ПУЛ"),AND(A1358&lt;&gt;"20. Выдача займов по договору № 1 (в кэш-пул ПАО «Газпром»)",H1358&lt;&gt;"КЭШ-ПУЛ")))</f>
        <v>#REF!</v>
      </c>
    </row>
    <row r="1359" spans="1:30" ht="17.25" customHeight="1" x14ac:dyDescent="0.2">
      <c r="A1359" s="8" t="s">
        <v>47</v>
      </c>
      <c r="B1359" s="8"/>
      <c r="C1359" s="2" t="s">
        <v>28</v>
      </c>
      <c r="D1359" s="6" t="s">
        <v>0</v>
      </c>
      <c r="E1359" s="7" t="s">
        <v>2</v>
      </c>
      <c r="F1359" s="8"/>
      <c r="G1359" s="8"/>
      <c r="H1359" s="8"/>
      <c r="I1359" s="8"/>
      <c r="J1359" s="8"/>
      <c r="K1359" s="8"/>
      <c r="L1359" s="8" t="s">
        <v>27</v>
      </c>
      <c r="M1359" s="9">
        <v>44317</v>
      </c>
      <c r="N1359" s="9">
        <v>44317</v>
      </c>
      <c r="O1359" s="19"/>
      <c r="P1359" s="20">
        <v>8650950.3300000001</v>
      </c>
      <c r="Q1359" s="12"/>
      <c r="R1359" s="12"/>
      <c r="S1359" s="12"/>
      <c r="T1359" s="12"/>
      <c r="U1359" s="12"/>
      <c r="X1359" s="22" t="e">
        <f>IF(B1359="",VLOOKUP(A1359,#REF!,2,FALSE),B1359)</f>
        <v>#REF!</v>
      </c>
      <c r="Y1359" s="22">
        <f t="shared" si="110"/>
        <v>5</v>
      </c>
      <c r="Z1359" s="22">
        <f t="shared" si="111"/>
        <v>5</v>
      </c>
      <c r="AA1359" s="22">
        <f t="shared" si="112"/>
        <v>2021</v>
      </c>
      <c r="AB1359" s="22">
        <f t="shared" si="113"/>
        <v>2021</v>
      </c>
      <c r="AC1359" s="22">
        <f t="shared" si="114"/>
        <v>2021</v>
      </c>
      <c r="AD1359" s="25" t="e">
        <f>AND(ROUND(O1359,2)=O1359,ROUND(P1359,2)=P1359,OR(AND(O1359&lt;&gt;0,L1359="п"),AND(P1359&lt;&gt;0,L1359="ф")),ЕФОРМУЛА(X1359),ЕФОРМУЛА(Y1359),ЕФОРМУЛА(Z1359),ЕФОРМУЛА(AA1359),ЕФОРМУЛА(AB1359),ЕФОРМУЛА(AC1359),NOT(ЕФОРМУЛА(O1359)),NOT(ЕФОРМУЛА(P1359)),M1359&lt;&gt;0,N1359&lt;&gt;0,OR(YEAR(M1359=#REF!),YEAR(M1359=#REF!),YEAR(M1359=#REF!)),OR(YEAR(N1359=#REF!),YEAR(N1359=#REF!),YEAR(N1359=#REF!)),OR(AND(A1359="20. Выдача займов по договору № 1 (в кэш-пул ПАО «Газпром»)",H1359="КЭШ-ПУЛ"),AND(A1359&lt;&gt;"20. Выдача займов по договору № 1 (в кэш-пул ПАО «Газпром»)",H1359&lt;&gt;"КЭШ-ПУЛ")))</f>
        <v>#REF!</v>
      </c>
    </row>
    <row r="1360" spans="1:30" ht="15" customHeight="1" x14ac:dyDescent="0.2">
      <c r="A1360" s="8" t="s">
        <v>48</v>
      </c>
      <c r="B1360" s="8"/>
      <c r="C1360" s="2" t="s">
        <v>28</v>
      </c>
      <c r="D1360" s="6" t="s">
        <v>0</v>
      </c>
      <c r="E1360" s="7" t="s">
        <v>2</v>
      </c>
      <c r="F1360" s="8"/>
      <c r="G1360" s="8"/>
      <c r="H1360" s="8"/>
      <c r="I1360" s="8"/>
      <c r="J1360" s="8"/>
      <c r="K1360" s="8"/>
      <c r="L1360" s="8" t="s">
        <v>27</v>
      </c>
      <c r="M1360" s="9">
        <v>44317</v>
      </c>
      <c r="N1360" s="9">
        <v>44317</v>
      </c>
      <c r="O1360" s="19"/>
      <c r="P1360" s="20">
        <v>2833793.32</v>
      </c>
      <c r="Q1360" s="12"/>
      <c r="R1360" s="12"/>
      <c r="S1360" s="12"/>
      <c r="T1360" s="12"/>
      <c r="U1360" s="12"/>
      <c r="X1360" s="22" t="e">
        <f>IF(B1360="",VLOOKUP(A1360,#REF!,2,FALSE),B1360)</f>
        <v>#REF!</v>
      </c>
      <c r="Y1360" s="22">
        <f t="shared" si="110"/>
        <v>5</v>
      </c>
      <c r="Z1360" s="22">
        <f t="shared" si="111"/>
        <v>5</v>
      </c>
      <c r="AA1360" s="22">
        <f t="shared" si="112"/>
        <v>2021</v>
      </c>
      <c r="AB1360" s="22">
        <f t="shared" si="113"/>
        <v>2021</v>
      </c>
      <c r="AC1360" s="22">
        <f t="shared" si="114"/>
        <v>2021</v>
      </c>
      <c r="AD1360" s="25" t="e">
        <f>AND(ROUND(O1360,2)=O1360,ROUND(P1360,2)=P1360,OR(AND(O1360&lt;&gt;0,L1360="п"),AND(P1360&lt;&gt;0,L1360="ф")),ЕФОРМУЛА(X1360),ЕФОРМУЛА(Y1360),ЕФОРМУЛА(Z1360),ЕФОРМУЛА(AA1360),ЕФОРМУЛА(AB1360),ЕФОРМУЛА(AC1360),NOT(ЕФОРМУЛА(O1360)),NOT(ЕФОРМУЛА(P1360)),M1360&lt;&gt;0,N1360&lt;&gt;0,OR(YEAR(M1360=#REF!),YEAR(M1360=#REF!),YEAR(M1360=#REF!)),OR(YEAR(N1360=#REF!),YEAR(N1360=#REF!),YEAR(N1360=#REF!)),OR(AND(A1360="20. Выдача займов по договору № 1 (в кэш-пул ПАО «Газпром»)",H1360="КЭШ-ПУЛ"),AND(A1360&lt;&gt;"20. Выдача займов по договору № 1 (в кэш-пул ПАО «Газпром»)",H1360&lt;&gt;"КЭШ-ПУЛ")))</f>
        <v>#REF!</v>
      </c>
    </row>
    <row r="1361" spans="1:30" ht="15" customHeight="1" x14ac:dyDescent="0.2">
      <c r="A1361" s="8" t="s">
        <v>49</v>
      </c>
      <c r="B1361" s="8"/>
      <c r="C1361" s="2" t="s">
        <v>28</v>
      </c>
      <c r="D1361" s="6" t="s">
        <v>0</v>
      </c>
      <c r="E1361" s="7" t="s">
        <v>2</v>
      </c>
      <c r="F1361" s="8"/>
      <c r="G1361" s="8"/>
      <c r="H1361" s="8"/>
      <c r="I1361" s="8"/>
      <c r="J1361" s="8"/>
      <c r="K1361" s="8"/>
      <c r="L1361" s="8" t="s">
        <v>27</v>
      </c>
      <c r="M1361" s="9">
        <v>44317</v>
      </c>
      <c r="N1361" s="9">
        <v>44317</v>
      </c>
      <c r="O1361" s="19"/>
      <c r="P1361" s="20">
        <v>6030</v>
      </c>
      <c r="Q1361" s="12"/>
      <c r="R1361" s="12"/>
      <c r="S1361" s="12"/>
      <c r="T1361" s="12"/>
      <c r="U1361" s="12"/>
      <c r="X1361" s="22" t="e">
        <f>IF(B1361="",VLOOKUP(A1361,#REF!,2,FALSE),B1361)</f>
        <v>#REF!</v>
      </c>
      <c r="Y1361" s="22">
        <f t="shared" si="110"/>
        <v>5</v>
      </c>
      <c r="Z1361" s="22">
        <f t="shared" si="111"/>
        <v>5</v>
      </c>
      <c r="AA1361" s="22">
        <f t="shared" si="112"/>
        <v>2021</v>
      </c>
      <c r="AB1361" s="22">
        <f t="shared" si="113"/>
        <v>2021</v>
      </c>
      <c r="AC1361" s="22">
        <f t="shared" si="114"/>
        <v>2021</v>
      </c>
      <c r="AD1361" s="25" t="e">
        <f>AND(ROUND(O1361,2)=O1361,ROUND(P1361,2)=P1361,OR(AND(O1361&lt;&gt;0,L1361="п"),AND(P1361&lt;&gt;0,L1361="ф")),ЕФОРМУЛА(X1361),ЕФОРМУЛА(Y1361),ЕФОРМУЛА(Z1361),ЕФОРМУЛА(AA1361),ЕФОРМУЛА(AB1361),ЕФОРМУЛА(AC1361),NOT(ЕФОРМУЛА(O1361)),NOT(ЕФОРМУЛА(P1361)),M1361&lt;&gt;0,N1361&lt;&gt;0,OR(YEAR(M1361=#REF!),YEAR(M1361=#REF!),YEAR(M1361=#REF!)),OR(YEAR(N1361=#REF!),YEAR(N1361=#REF!),YEAR(N1361=#REF!)),OR(AND(A1361="20. Выдача займов по договору № 1 (в кэш-пул ПАО «Газпром»)",H1361="КЭШ-ПУЛ"),AND(A1361&lt;&gt;"20. Выдача займов по договору № 1 (в кэш-пул ПАО «Газпром»)",H1361&lt;&gt;"КЭШ-ПУЛ")))</f>
        <v>#REF!</v>
      </c>
    </row>
    <row r="1362" spans="1:30" ht="25.5" customHeight="1" x14ac:dyDescent="0.2">
      <c r="A1362" s="8" t="s">
        <v>51</v>
      </c>
      <c r="B1362" s="8"/>
      <c r="C1362" s="2" t="s">
        <v>28</v>
      </c>
      <c r="D1362" s="6" t="s">
        <v>0</v>
      </c>
      <c r="E1362" s="7" t="s">
        <v>2</v>
      </c>
      <c r="F1362" s="8"/>
      <c r="G1362" s="8"/>
      <c r="H1362" s="8"/>
      <c r="I1362" s="8"/>
      <c r="J1362" s="8"/>
      <c r="K1362" s="8"/>
      <c r="L1362" s="8" t="s">
        <v>27</v>
      </c>
      <c r="M1362" s="9">
        <v>44317</v>
      </c>
      <c r="N1362" s="9">
        <v>44317</v>
      </c>
      <c r="O1362" s="19"/>
      <c r="P1362" s="20">
        <v>762240</v>
      </c>
      <c r="Q1362" s="12"/>
      <c r="R1362" s="12"/>
      <c r="S1362" s="12"/>
      <c r="T1362" s="12"/>
      <c r="U1362" s="12"/>
      <c r="X1362" s="22" t="e">
        <f>IF(B1362="",VLOOKUP(A1362,#REF!,2,FALSE),B1362)</f>
        <v>#REF!</v>
      </c>
      <c r="Y1362" s="22">
        <f t="shared" si="110"/>
        <v>5</v>
      </c>
      <c r="Z1362" s="22">
        <f t="shared" si="111"/>
        <v>5</v>
      </c>
      <c r="AA1362" s="22">
        <f t="shared" si="112"/>
        <v>2021</v>
      </c>
      <c r="AB1362" s="22">
        <f t="shared" si="113"/>
        <v>2021</v>
      </c>
      <c r="AC1362" s="22">
        <f t="shared" si="114"/>
        <v>2021</v>
      </c>
      <c r="AD1362" s="25" t="e">
        <f>AND(ROUND(O1362,2)=O1362,ROUND(P1362,2)=P1362,OR(AND(O1362&lt;&gt;0,L1362="п"),AND(P1362&lt;&gt;0,L1362="ф")),ЕФОРМУЛА(X1362),ЕФОРМУЛА(Y1362),ЕФОРМУЛА(Z1362),ЕФОРМУЛА(AA1362),ЕФОРМУЛА(AB1362),ЕФОРМУЛА(AC1362),NOT(ЕФОРМУЛА(O1362)),NOT(ЕФОРМУЛА(P1362)),M1362&lt;&gt;0,N1362&lt;&gt;0,OR(YEAR(M1362=#REF!),YEAR(M1362=#REF!),YEAR(M1362=#REF!)),OR(YEAR(N1362=#REF!),YEAR(N1362=#REF!),YEAR(N1362=#REF!)),OR(AND(A1362="20. Выдача займов по договору № 1 (в кэш-пул ПАО «Газпром»)",H1362="КЭШ-ПУЛ"),AND(A1362&lt;&gt;"20. Выдача займов по договору № 1 (в кэш-пул ПАО «Газпром»)",H1362&lt;&gt;"КЭШ-ПУЛ")))</f>
        <v>#REF!</v>
      </c>
    </row>
    <row r="1363" spans="1:30" ht="15" customHeight="1" x14ac:dyDescent="0.2">
      <c r="A1363" s="8" t="s">
        <v>52</v>
      </c>
      <c r="B1363" s="8"/>
      <c r="C1363" s="2" t="s">
        <v>28</v>
      </c>
      <c r="D1363" s="6" t="s">
        <v>0</v>
      </c>
      <c r="E1363" s="7" t="s">
        <v>2</v>
      </c>
      <c r="F1363" s="8"/>
      <c r="G1363" s="8"/>
      <c r="H1363" s="8"/>
      <c r="I1363" s="8"/>
      <c r="J1363" s="8"/>
      <c r="K1363" s="8"/>
      <c r="L1363" s="8" t="s">
        <v>27</v>
      </c>
      <c r="M1363" s="9">
        <v>44317</v>
      </c>
      <c r="N1363" s="9">
        <v>44317</v>
      </c>
      <c r="O1363" s="19"/>
      <c r="P1363" s="20">
        <v>29269341.870000001</v>
      </c>
      <c r="Q1363" s="12"/>
      <c r="R1363" s="12"/>
      <c r="S1363" s="12"/>
      <c r="T1363" s="12"/>
      <c r="U1363" s="12"/>
      <c r="X1363" s="22" t="e">
        <f>IF(B1363="",VLOOKUP(A1363,#REF!,2,FALSE),B1363)</f>
        <v>#REF!</v>
      </c>
      <c r="Y1363" s="22">
        <f t="shared" si="110"/>
        <v>5</v>
      </c>
      <c r="Z1363" s="22">
        <f t="shared" si="111"/>
        <v>5</v>
      </c>
      <c r="AA1363" s="22">
        <f t="shared" si="112"/>
        <v>2021</v>
      </c>
      <c r="AB1363" s="22">
        <f t="shared" si="113"/>
        <v>2021</v>
      </c>
      <c r="AC1363" s="22">
        <f t="shared" si="114"/>
        <v>2021</v>
      </c>
      <c r="AD1363" s="25" t="e">
        <f>AND(ROUND(O1363,2)=O1363,ROUND(P1363,2)=P1363,OR(AND(O1363&lt;&gt;0,L1363="п"),AND(P1363&lt;&gt;0,L1363="ф")),ЕФОРМУЛА(X1363),ЕФОРМУЛА(Y1363),ЕФОРМУЛА(Z1363),ЕФОРМУЛА(AA1363),ЕФОРМУЛА(AB1363),ЕФОРМУЛА(AC1363),NOT(ЕФОРМУЛА(O1363)),NOT(ЕФОРМУЛА(P1363)),M1363&lt;&gt;0,N1363&lt;&gt;0,OR(YEAR(M1363=#REF!),YEAR(M1363=#REF!),YEAR(M1363=#REF!)),OR(YEAR(N1363=#REF!),YEAR(N1363=#REF!),YEAR(N1363=#REF!)),OR(AND(A1363="20. Выдача займов по договору № 1 (в кэш-пул ПАО «Газпром»)",H1363="КЭШ-ПУЛ"),AND(A1363&lt;&gt;"20. Выдача займов по договору № 1 (в кэш-пул ПАО «Газпром»)",H1363&lt;&gt;"КЭШ-ПУЛ")))</f>
        <v>#REF!</v>
      </c>
    </row>
    <row r="1364" spans="1:30" ht="15" customHeight="1" x14ac:dyDescent="0.2">
      <c r="A1364" s="8" t="s">
        <v>11</v>
      </c>
      <c r="B1364" s="8"/>
      <c r="C1364" s="2" t="s">
        <v>28</v>
      </c>
      <c r="D1364" s="6" t="s">
        <v>0</v>
      </c>
      <c r="E1364" s="7" t="s">
        <v>2</v>
      </c>
      <c r="F1364" s="8"/>
      <c r="G1364" s="8"/>
      <c r="H1364" s="8"/>
      <c r="I1364" s="8"/>
      <c r="J1364" s="8"/>
      <c r="K1364" s="8"/>
      <c r="L1364" s="8" t="s">
        <v>27</v>
      </c>
      <c r="M1364" s="9">
        <v>44317</v>
      </c>
      <c r="N1364" s="9">
        <v>44317</v>
      </c>
      <c r="O1364" s="19"/>
      <c r="P1364" s="20">
        <v>437063.65</v>
      </c>
      <c r="Q1364" s="12"/>
      <c r="R1364" s="12"/>
      <c r="S1364" s="12"/>
      <c r="T1364" s="12"/>
      <c r="U1364" s="12"/>
      <c r="X1364" s="22" t="e">
        <f>IF(B1364="",VLOOKUP(A1364,#REF!,2,FALSE),B1364)</f>
        <v>#REF!</v>
      </c>
      <c r="Y1364" s="22">
        <f t="shared" si="110"/>
        <v>5</v>
      </c>
      <c r="Z1364" s="22">
        <f t="shared" si="111"/>
        <v>5</v>
      </c>
      <c r="AA1364" s="22">
        <f t="shared" si="112"/>
        <v>2021</v>
      </c>
      <c r="AB1364" s="22">
        <f t="shared" si="113"/>
        <v>2021</v>
      </c>
      <c r="AC1364" s="22">
        <f t="shared" si="114"/>
        <v>2021</v>
      </c>
      <c r="AD1364" s="25" t="e">
        <f>AND(ROUND(O1364,2)=O1364,ROUND(P1364,2)=P1364,OR(AND(O1364&lt;&gt;0,L1364="п"),AND(P1364&lt;&gt;0,L1364="ф")),ЕФОРМУЛА(X1364),ЕФОРМУЛА(Y1364),ЕФОРМУЛА(Z1364),ЕФОРМУЛА(AA1364),ЕФОРМУЛА(AB1364),ЕФОРМУЛА(AC1364),NOT(ЕФОРМУЛА(O1364)),NOT(ЕФОРМУЛА(P1364)),M1364&lt;&gt;0,N1364&lt;&gt;0,OR(YEAR(M1364=#REF!),YEAR(M1364=#REF!),YEAR(M1364=#REF!)),OR(YEAR(N1364=#REF!),YEAR(N1364=#REF!),YEAR(N1364=#REF!)),OR(AND(A1364="20. Выдача займов по договору № 1 (в кэш-пул ПАО «Газпром»)",H1364="КЭШ-ПУЛ"),AND(A1364&lt;&gt;"20. Выдача займов по договору № 1 (в кэш-пул ПАО «Газпром»)",H1364&lt;&gt;"КЭШ-ПУЛ")))</f>
        <v>#REF!</v>
      </c>
    </row>
    <row r="1365" spans="1:30" ht="15" customHeight="1" x14ac:dyDescent="0.2">
      <c r="A1365" s="8" t="s">
        <v>55</v>
      </c>
      <c r="B1365" s="8"/>
      <c r="C1365" s="2" t="s">
        <v>28</v>
      </c>
      <c r="D1365" s="6" t="s">
        <v>0</v>
      </c>
      <c r="E1365" s="7" t="s">
        <v>2</v>
      </c>
      <c r="F1365" s="8"/>
      <c r="G1365" s="8"/>
      <c r="H1365" s="8"/>
      <c r="I1365" s="8"/>
      <c r="J1365" s="8"/>
      <c r="K1365" s="8"/>
      <c r="L1365" s="8" t="s">
        <v>27</v>
      </c>
      <c r="M1365" s="9">
        <v>44317</v>
      </c>
      <c r="N1365" s="9">
        <v>44317</v>
      </c>
      <c r="O1365" s="19"/>
      <c r="P1365" s="20">
        <v>1296096.17</v>
      </c>
      <c r="Q1365" s="12"/>
      <c r="R1365" s="12"/>
      <c r="S1365" s="12"/>
      <c r="T1365" s="12"/>
      <c r="U1365" s="12"/>
      <c r="X1365" s="22" t="e">
        <f>IF(B1365="",VLOOKUP(A1365,#REF!,2,FALSE),B1365)</f>
        <v>#REF!</v>
      </c>
      <c r="Y1365" s="22">
        <f t="shared" si="110"/>
        <v>5</v>
      </c>
      <c r="Z1365" s="22">
        <f t="shared" si="111"/>
        <v>5</v>
      </c>
      <c r="AA1365" s="22">
        <f t="shared" si="112"/>
        <v>2021</v>
      </c>
      <c r="AB1365" s="22">
        <f t="shared" si="113"/>
        <v>2021</v>
      </c>
      <c r="AC1365" s="22">
        <f t="shared" si="114"/>
        <v>2021</v>
      </c>
      <c r="AD1365" s="25" t="e">
        <f>AND(ROUND(O1365,2)=O1365,ROUND(P1365,2)=P1365,OR(AND(O1365&lt;&gt;0,L1365="п"),AND(P1365&lt;&gt;0,L1365="ф")),ЕФОРМУЛА(X1365),ЕФОРМУЛА(Y1365),ЕФОРМУЛА(Z1365),ЕФОРМУЛА(AA1365),ЕФОРМУЛА(AB1365),ЕФОРМУЛА(AC1365),NOT(ЕФОРМУЛА(O1365)),NOT(ЕФОРМУЛА(P1365)),M1365&lt;&gt;0,N1365&lt;&gt;0,OR(YEAR(M1365=#REF!),YEAR(M1365=#REF!),YEAR(M1365=#REF!)),OR(YEAR(N1365=#REF!),YEAR(N1365=#REF!),YEAR(N1365=#REF!)),OR(AND(A1365="20. Выдача займов по договору № 1 (в кэш-пул ПАО «Газпром»)",H1365="КЭШ-ПУЛ"),AND(A1365&lt;&gt;"20. Выдача займов по договору № 1 (в кэш-пул ПАО «Газпром»)",H1365&lt;&gt;"КЭШ-ПУЛ")))</f>
        <v>#REF!</v>
      </c>
    </row>
    <row r="1366" spans="1:30" ht="15.75" customHeight="1" x14ac:dyDescent="0.2">
      <c r="A1366" s="27" t="s">
        <v>41</v>
      </c>
      <c r="B1366" s="27"/>
      <c r="C1366" s="2" t="s">
        <v>19</v>
      </c>
      <c r="D1366" s="6" t="s">
        <v>0</v>
      </c>
      <c r="E1366" s="7" t="s">
        <v>2</v>
      </c>
      <c r="F1366" s="8"/>
      <c r="G1366" s="8"/>
      <c r="H1366" s="8"/>
      <c r="I1366" s="8"/>
      <c r="J1366" s="8">
        <v>3</v>
      </c>
      <c r="K1366" s="8" t="s">
        <v>69</v>
      </c>
      <c r="L1366" s="8" t="s">
        <v>27</v>
      </c>
      <c r="M1366" s="9">
        <v>44330</v>
      </c>
      <c r="N1366" s="9">
        <v>44337</v>
      </c>
      <c r="O1366" s="20"/>
      <c r="P1366" s="20">
        <v>364824.3</v>
      </c>
      <c r="Q1366" s="12"/>
      <c r="R1366" s="12"/>
      <c r="S1366" s="12"/>
      <c r="T1366" s="12"/>
      <c r="U1366" s="12"/>
      <c r="X1366" s="22" t="e">
        <f>IF(B1366="",VLOOKUP(A1366,#REF!,2,FALSE),B1366)</f>
        <v>#REF!</v>
      </c>
      <c r="Y1366" s="22">
        <f t="shared" si="110"/>
        <v>5</v>
      </c>
      <c r="Z1366" s="22">
        <f t="shared" si="111"/>
        <v>5</v>
      </c>
      <c r="AA1366" s="22">
        <f t="shared" si="112"/>
        <v>2021</v>
      </c>
      <c r="AB1366" s="22">
        <f t="shared" si="113"/>
        <v>2021</v>
      </c>
      <c r="AC1366" s="22">
        <f t="shared" si="114"/>
        <v>2021</v>
      </c>
      <c r="AD1366" s="25" t="e">
        <f>AND(ROUND(O1366,2)=O1366,ROUND(P1366,2)=P1366,OR(AND(O1366&lt;&gt;0,L1366="п"),AND(P1366&lt;&gt;0,L1366="ф")),ЕФОРМУЛА(X1366),ЕФОРМУЛА(Y1366),ЕФОРМУЛА(Z1366),ЕФОРМУЛА(AA1366),ЕФОРМУЛА(AB1366),ЕФОРМУЛА(AC1366),NOT(ЕФОРМУЛА(O1366)),NOT(ЕФОРМУЛА(P1366)),M1366&lt;&gt;0,N1366&lt;&gt;0,OR(YEAR(M1366=#REF!),YEAR(M1366=#REF!),YEAR(M1366=#REF!)),OR(YEAR(N1366=#REF!),YEAR(N1366=#REF!),YEAR(N1366=#REF!)),OR(AND(A1366="20. Выдача займов по договору № 1 (в кэш-пул ПАО «Газпром»)",H1366="КЭШ-ПУЛ"),AND(A1366&lt;&gt;"20. Выдача займов по договору № 1 (в кэш-пул ПАО «Газпром»)",H1366&lt;&gt;"КЭШ-ПУЛ")))</f>
        <v>#REF!</v>
      </c>
    </row>
    <row r="1367" spans="1:30" ht="15" customHeight="1" x14ac:dyDescent="0.2">
      <c r="A1367" s="8" t="s">
        <v>47</v>
      </c>
      <c r="B1367" s="8"/>
      <c r="C1367" s="2" t="s">
        <v>19</v>
      </c>
      <c r="D1367" s="6" t="s">
        <v>0</v>
      </c>
      <c r="E1367" s="7" t="s">
        <v>2</v>
      </c>
      <c r="F1367" s="8"/>
      <c r="G1367" s="8"/>
      <c r="H1367" s="8"/>
      <c r="I1367" s="8"/>
      <c r="J1367" s="8">
        <v>3</v>
      </c>
      <c r="K1367" s="8" t="s">
        <v>69</v>
      </c>
      <c r="L1367" s="8" t="s">
        <v>27</v>
      </c>
      <c r="M1367" s="9">
        <v>44330</v>
      </c>
      <c r="N1367" s="9">
        <v>44342</v>
      </c>
      <c r="O1367" s="20"/>
      <c r="P1367" s="20">
        <v>3107337.68</v>
      </c>
      <c r="Q1367" s="29"/>
      <c r="R1367" s="29"/>
      <c r="S1367" s="29"/>
      <c r="T1367" s="29"/>
      <c r="U1367" s="29"/>
      <c r="X1367" s="22" t="e">
        <f>IF(B1367="",VLOOKUP(A1367,#REF!,2,FALSE),B1367)</f>
        <v>#REF!</v>
      </c>
      <c r="Y1367" s="22">
        <f t="shared" si="110"/>
        <v>5</v>
      </c>
      <c r="Z1367" s="22">
        <f t="shared" si="111"/>
        <v>5</v>
      </c>
      <c r="AA1367" s="22">
        <f t="shared" si="112"/>
        <v>2021</v>
      </c>
      <c r="AB1367" s="22">
        <f t="shared" si="113"/>
        <v>2021</v>
      </c>
      <c r="AC1367" s="22">
        <f t="shared" si="114"/>
        <v>2021</v>
      </c>
      <c r="AD1367" s="25" t="e">
        <f>AND(ROUND(O1367,2)=O1367,ROUND(P1367,2)=P1367,OR(AND(O1367&lt;&gt;0,L1367="п"),AND(P1367&lt;&gt;0,L1367="ф")),ЕФОРМУЛА(X1367),ЕФОРМУЛА(Y1367),ЕФОРМУЛА(Z1367),ЕФОРМУЛА(AA1367),ЕФОРМУЛА(AB1367),ЕФОРМУЛА(AC1367),NOT(ЕФОРМУЛА(O1367)),NOT(ЕФОРМУЛА(P1367)),M1367&lt;&gt;0,N1367&lt;&gt;0,OR(YEAR(M1367=#REF!),YEAR(M1367=#REF!),YEAR(M1367=#REF!)),OR(YEAR(N1367=#REF!),YEAR(N1367=#REF!),YEAR(N1367=#REF!)),OR(AND(A1367="20. Выдача займов по договору № 1 (в кэш-пул ПАО «Газпром»)",H1367="КЭШ-ПУЛ"),AND(A1367&lt;&gt;"20. Выдача займов по договору № 1 (в кэш-пул ПАО «Газпром»)",H1367&lt;&gt;"КЭШ-ПУЛ")))</f>
        <v>#REF!</v>
      </c>
    </row>
    <row r="1368" spans="1:30" ht="12.6" customHeight="1" x14ac:dyDescent="0.2">
      <c r="A1368" s="8" t="s">
        <v>52</v>
      </c>
      <c r="B1368" s="8"/>
      <c r="C1368" s="2" t="s">
        <v>19</v>
      </c>
      <c r="D1368" s="6" t="s">
        <v>0</v>
      </c>
      <c r="E1368" s="7" t="s">
        <v>2</v>
      </c>
      <c r="F1368" s="8"/>
      <c r="G1368" s="8"/>
      <c r="H1368" s="8"/>
      <c r="I1368" s="8"/>
      <c r="J1368" s="8">
        <v>3</v>
      </c>
      <c r="K1368" s="8" t="s">
        <v>69</v>
      </c>
      <c r="L1368" s="8" t="s">
        <v>27</v>
      </c>
      <c r="M1368" s="9">
        <v>44330</v>
      </c>
      <c r="N1368" s="9">
        <v>44341</v>
      </c>
      <c r="O1368" s="20"/>
      <c r="P1368" s="20">
        <v>9429134.4100000001</v>
      </c>
      <c r="Q1368" s="12"/>
      <c r="R1368" s="12"/>
      <c r="S1368" s="12"/>
      <c r="T1368" s="12"/>
      <c r="U1368" s="12"/>
      <c r="X1368" s="22" t="e">
        <f>IF(B1368="",VLOOKUP(A1368,#REF!,2,FALSE),B1368)</f>
        <v>#REF!</v>
      </c>
      <c r="Y1368" s="22">
        <f t="shared" si="110"/>
        <v>5</v>
      </c>
      <c r="Z1368" s="22">
        <f t="shared" si="111"/>
        <v>5</v>
      </c>
      <c r="AA1368" s="22">
        <f t="shared" si="112"/>
        <v>2021</v>
      </c>
      <c r="AB1368" s="22">
        <f t="shared" si="113"/>
        <v>2021</v>
      </c>
      <c r="AC1368" s="22">
        <f t="shared" si="114"/>
        <v>2021</v>
      </c>
      <c r="AD1368" s="25" t="e">
        <f>AND(ROUND(O1368,2)=O1368,ROUND(P1368,2)=P1368,OR(AND(O1368&lt;&gt;0,L1368="п"),AND(P1368&lt;&gt;0,L1368="ф")),ЕФОРМУЛА(X1368),ЕФОРМУЛА(Y1368),ЕФОРМУЛА(Z1368),ЕФОРМУЛА(AA1368),ЕФОРМУЛА(AB1368),ЕФОРМУЛА(AC1368),NOT(ЕФОРМУЛА(O1368)),NOT(ЕФОРМУЛА(P1368)),M1368&lt;&gt;0,N1368&lt;&gt;0,OR(YEAR(M1368=#REF!),YEAR(M1368=#REF!),YEAR(M1368=#REF!)),OR(YEAR(N1368=#REF!),YEAR(N1368=#REF!),YEAR(N1368=#REF!)),OR(AND(A1368="20. Выдача займов по договору № 1 (в кэш-пул ПАО «Газпром»)",H1368="КЭШ-ПУЛ"),AND(A1368&lt;&gt;"20. Выдача займов по договору № 1 (в кэш-пул ПАО «Газпром»)",H1368&lt;&gt;"КЭШ-ПУЛ")))</f>
        <v>#REF!</v>
      </c>
    </row>
    <row r="1369" spans="1:30" ht="12.6" customHeight="1" x14ac:dyDescent="0.2">
      <c r="A1369" s="8" t="s">
        <v>52</v>
      </c>
      <c r="B1369" s="8"/>
      <c r="C1369" s="2" t="s">
        <v>19</v>
      </c>
      <c r="D1369" s="6" t="s">
        <v>0</v>
      </c>
      <c r="E1369" s="7" t="s">
        <v>2</v>
      </c>
      <c r="F1369" s="8"/>
      <c r="G1369" s="8"/>
      <c r="H1369" s="8"/>
      <c r="I1369" s="8" t="s">
        <v>25</v>
      </c>
      <c r="J1369" s="8">
        <v>3</v>
      </c>
      <c r="K1369" s="8" t="s">
        <v>69</v>
      </c>
      <c r="L1369" s="8" t="s">
        <v>27</v>
      </c>
      <c r="M1369" s="9">
        <v>44330</v>
      </c>
      <c r="N1369" s="9">
        <v>44341</v>
      </c>
      <c r="O1369" s="20"/>
      <c r="P1369" s="20">
        <v>19590277.82</v>
      </c>
      <c r="Q1369" s="12"/>
      <c r="R1369" s="12"/>
      <c r="S1369" s="12"/>
      <c r="T1369" s="12"/>
      <c r="U1369" s="12"/>
      <c r="X1369" s="22" t="e">
        <f>IF(B1369="",VLOOKUP(A1369,#REF!,2,FALSE),B1369)</f>
        <v>#REF!</v>
      </c>
      <c r="Y1369" s="22">
        <f t="shared" si="110"/>
        <v>5</v>
      </c>
      <c r="Z1369" s="22">
        <f t="shared" si="111"/>
        <v>5</v>
      </c>
      <c r="AA1369" s="22">
        <f t="shared" si="112"/>
        <v>2021</v>
      </c>
      <c r="AB1369" s="22">
        <f t="shared" si="113"/>
        <v>2021</v>
      </c>
      <c r="AC1369" s="22">
        <f t="shared" si="114"/>
        <v>2021</v>
      </c>
      <c r="AD1369" s="25" t="e">
        <f>AND(ROUND(O1369,2)=O1369,ROUND(P1369,2)=P1369,OR(AND(O1369&lt;&gt;0,L1369="п"),AND(P1369&lt;&gt;0,L1369="ф")),ЕФОРМУЛА(X1369),ЕФОРМУЛА(Y1369),ЕФОРМУЛА(Z1369),ЕФОРМУЛА(AA1369),ЕФОРМУЛА(AB1369),ЕФОРМУЛА(AC1369),NOT(ЕФОРМУЛА(O1369)),NOT(ЕФОРМУЛА(P1369)),M1369&lt;&gt;0,N1369&lt;&gt;0,OR(YEAR(M1369=#REF!),YEAR(M1369=#REF!),YEAR(M1369=#REF!)),OR(YEAR(N1369=#REF!),YEAR(N1369=#REF!),YEAR(N1369=#REF!)),OR(AND(A1369="20. Выдача займов по договору № 1 (в кэш-пул ПАО «Газпром»)",H1369="КЭШ-ПУЛ"),AND(A1369&lt;&gt;"20. Выдача займов по договору № 1 (в кэш-пул ПАО «Газпром»)",H1369&lt;&gt;"КЭШ-ПУЛ")))</f>
        <v>#REF!</v>
      </c>
    </row>
    <row r="1370" spans="1:30" ht="15.75" customHeight="1" x14ac:dyDescent="0.2">
      <c r="A1370" s="27" t="s">
        <v>41</v>
      </c>
      <c r="B1370" s="27"/>
      <c r="C1370" s="2" t="s">
        <v>19</v>
      </c>
      <c r="D1370" s="6" t="s">
        <v>0</v>
      </c>
      <c r="E1370" s="7" t="s">
        <v>2</v>
      </c>
      <c r="F1370" s="8"/>
      <c r="G1370" s="8"/>
      <c r="H1370" s="8"/>
      <c r="I1370" s="8"/>
      <c r="J1370" s="8">
        <v>3</v>
      </c>
      <c r="K1370" s="8" t="s">
        <v>69</v>
      </c>
      <c r="L1370" s="8" t="s">
        <v>27</v>
      </c>
      <c r="M1370" s="9">
        <v>44330</v>
      </c>
      <c r="N1370" s="9">
        <v>44343</v>
      </c>
      <c r="O1370" s="20"/>
      <c r="P1370" s="20">
        <v>9208.2800000000007</v>
      </c>
      <c r="Q1370" s="12"/>
      <c r="R1370" s="12"/>
      <c r="S1370" s="12"/>
      <c r="T1370" s="12"/>
      <c r="U1370" s="12"/>
      <c r="X1370" s="22" t="e">
        <f>IF(B1370="",VLOOKUP(A1370,#REF!,2,FALSE),B1370)</f>
        <v>#REF!</v>
      </c>
      <c r="Y1370" s="22">
        <f t="shared" si="110"/>
        <v>5</v>
      </c>
      <c r="Z1370" s="22">
        <f t="shared" si="111"/>
        <v>5</v>
      </c>
      <c r="AA1370" s="22">
        <f t="shared" si="112"/>
        <v>2021</v>
      </c>
      <c r="AB1370" s="22">
        <f t="shared" si="113"/>
        <v>2021</v>
      </c>
      <c r="AC1370" s="22">
        <f t="shared" si="114"/>
        <v>2021</v>
      </c>
      <c r="AD1370" s="25" t="e">
        <f>AND(ROUND(O1370,2)=O1370,ROUND(P1370,2)=P1370,OR(AND(O1370&lt;&gt;0,L1370="п"),AND(P1370&lt;&gt;0,L1370="ф")),ЕФОРМУЛА(X1370),ЕФОРМУЛА(Y1370),ЕФОРМУЛА(Z1370),ЕФОРМУЛА(AA1370),ЕФОРМУЛА(AB1370),ЕФОРМУЛА(AC1370),NOT(ЕФОРМУЛА(O1370)),NOT(ЕФОРМУЛА(P1370)),M1370&lt;&gt;0,N1370&lt;&gt;0,OR(YEAR(M1370=#REF!),YEAR(M1370=#REF!),YEAR(M1370=#REF!)),OR(YEAR(N1370=#REF!),YEAR(N1370=#REF!),YEAR(N1370=#REF!)),OR(AND(A1370="20. Выдача займов по договору № 1 (в кэш-пул ПАО «Газпром»)",H1370="КЭШ-ПУЛ"),AND(A1370&lt;&gt;"20. Выдача займов по договору № 1 (в кэш-пул ПАО «Газпром»)",H1370&lt;&gt;"КЭШ-ПУЛ")))</f>
        <v>#REF!</v>
      </c>
    </row>
    <row r="1371" spans="1:30" ht="15" customHeight="1" x14ac:dyDescent="0.2">
      <c r="A1371" s="27" t="s">
        <v>40</v>
      </c>
      <c r="B1371" s="27"/>
      <c r="C1371" s="2" t="s">
        <v>19</v>
      </c>
      <c r="D1371" s="6" t="s">
        <v>0</v>
      </c>
      <c r="E1371" s="7" t="s">
        <v>2</v>
      </c>
      <c r="F1371" s="8"/>
      <c r="G1371" s="8"/>
      <c r="H1371" s="8"/>
      <c r="I1371" s="8" t="s">
        <v>25</v>
      </c>
      <c r="J1371" s="8">
        <v>3</v>
      </c>
      <c r="K1371" s="8" t="s">
        <v>69</v>
      </c>
      <c r="L1371" s="8" t="s">
        <v>27</v>
      </c>
      <c r="M1371" s="9">
        <v>44330</v>
      </c>
      <c r="N1371" s="9">
        <v>44343</v>
      </c>
      <c r="O1371" s="20"/>
      <c r="P1371" s="20">
        <v>1654185.43</v>
      </c>
      <c r="Q1371" s="11"/>
      <c r="R1371" s="11"/>
      <c r="S1371" s="11"/>
      <c r="T1371" s="11"/>
      <c r="U1371" s="11"/>
      <c r="X1371" s="22" t="e">
        <f>IF(B1371="",VLOOKUP(A1371,#REF!,2,FALSE),B1371)</f>
        <v>#REF!</v>
      </c>
      <c r="Y1371" s="22">
        <f t="shared" si="110"/>
        <v>5</v>
      </c>
      <c r="Z1371" s="22">
        <f t="shared" si="111"/>
        <v>5</v>
      </c>
      <c r="AA1371" s="22">
        <f t="shared" si="112"/>
        <v>2021</v>
      </c>
      <c r="AB1371" s="22">
        <f t="shared" si="113"/>
        <v>2021</v>
      </c>
      <c r="AC1371" s="22">
        <f t="shared" si="114"/>
        <v>2021</v>
      </c>
      <c r="AD1371" s="25" t="e">
        <f>AND(ROUND(O1371,2)=O1371,ROUND(P1371,2)=P1371,OR(AND(O1371&lt;&gt;0,L1371="п"),AND(P1371&lt;&gt;0,L1371="ф")),ЕФОРМУЛА(X1371),ЕФОРМУЛА(Y1371),ЕФОРМУЛА(Z1371),ЕФОРМУЛА(AA1371),ЕФОРМУЛА(AB1371),ЕФОРМУЛА(AC1371),NOT(ЕФОРМУЛА(O1371)),NOT(ЕФОРМУЛА(P1371)),M1371&lt;&gt;0,N1371&lt;&gt;0,OR(YEAR(M1371=#REF!),YEAR(M1371=#REF!),YEAR(M1371=#REF!)),OR(YEAR(N1371=#REF!),YEAR(N1371=#REF!),YEAR(N1371=#REF!)),OR(AND(A1371="20. Выдача займов по договору № 1 (в кэш-пул ПАО «Газпром»)",H1371="КЭШ-ПУЛ"),AND(A1371&lt;&gt;"20. Выдача займов по договору № 1 (в кэш-пул ПАО «Газпром»)",H1371&lt;&gt;"КЭШ-ПУЛ")))</f>
        <v>#REF!</v>
      </c>
    </row>
    <row r="1372" spans="1:30" ht="15" customHeight="1" x14ac:dyDescent="0.2">
      <c r="A1372" s="27" t="s">
        <v>40</v>
      </c>
      <c r="B1372" s="27"/>
      <c r="C1372" s="2" t="s">
        <v>19</v>
      </c>
      <c r="D1372" s="6" t="s">
        <v>0</v>
      </c>
      <c r="E1372" s="7" t="s">
        <v>2</v>
      </c>
      <c r="F1372" s="8"/>
      <c r="G1372" s="8"/>
      <c r="H1372" s="8"/>
      <c r="I1372" s="8"/>
      <c r="J1372" s="8">
        <v>3</v>
      </c>
      <c r="K1372" s="8" t="s">
        <v>69</v>
      </c>
      <c r="L1372" s="8" t="s">
        <v>27</v>
      </c>
      <c r="M1372" s="9">
        <v>44330</v>
      </c>
      <c r="N1372" s="9">
        <v>44343</v>
      </c>
      <c r="O1372" s="20"/>
      <c r="P1372" s="20">
        <v>2838250.64</v>
      </c>
      <c r="Q1372" s="11"/>
      <c r="R1372" s="11"/>
      <c r="S1372" s="11"/>
      <c r="T1372" s="11"/>
      <c r="U1372" s="11"/>
      <c r="X1372" s="22" t="e">
        <f>IF(B1372="",VLOOKUP(A1372,#REF!,2,FALSE),B1372)</f>
        <v>#REF!</v>
      </c>
      <c r="Y1372" s="22">
        <f t="shared" si="110"/>
        <v>5</v>
      </c>
      <c r="Z1372" s="22">
        <f t="shared" si="111"/>
        <v>5</v>
      </c>
      <c r="AA1372" s="22">
        <f t="shared" si="112"/>
        <v>2021</v>
      </c>
      <c r="AB1372" s="22">
        <f t="shared" si="113"/>
        <v>2021</v>
      </c>
      <c r="AC1372" s="22">
        <f t="shared" si="114"/>
        <v>2021</v>
      </c>
      <c r="AD1372" s="25" t="e">
        <f>AND(ROUND(O1372,2)=O1372,ROUND(P1372,2)=P1372,OR(AND(O1372&lt;&gt;0,L1372="п"),AND(P1372&lt;&gt;0,L1372="ф")),ЕФОРМУЛА(X1372),ЕФОРМУЛА(Y1372),ЕФОРМУЛА(Z1372),ЕФОРМУЛА(AA1372),ЕФОРМУЛА(AB1372),ЕФОРМУЛА(AC1372),NOT(ЕФОРМУЛА(O1372)),NOT(ЕФОРМУЛА(P1372)),M1372&lt;&gt;0,N1372&lt;&gt;0,OR(YEAR(M1372=#REF!),YEAR(M1372=#REF!),YEAR(M1372=#REF!)),OR(YEAR(N1372=#REF!),YEAR(N1372=#REF!),YEAR(N1372=#REF!)),OR(AND(A1372="20. Выдача займов по договору № 1 (в кэш-пул ПАО «Газпром»)",H1372="КЭШ-ПУЛ"),AND(A1372&lt;&gt;"20. Выдача займов по договору № 1 (в кэш-пул ПАО «Газпром»)",H1372&lt;&gt;"КЭШ-ПУЛ")))</f>
        <v>#REF!</v>
      </c>
    </row>
    <row r="1373" spans="1:30" ht="12.6" customHeight="1" x14ac:dyDescent="0.2">
      <c r="A1373" s="8" t="s">
        <v>52</v>
      </c>
      <c r="B1373" s="8"/>
      <c r="C1373" s="2" t="s">
        <v>19</v>
      </c>
      <c r="D1373" s="6" t="s">
        <v>0</v>
      </c>
      <c r="E1373" s="7" t="s">
        <v>2</v>
      </c>
      <c r="F1373" s="8"/>
      <c r="G1373" s="8"/>
      <c r="H1373" s="8"/>
      <c r="I1373" s="8"/>
      <c r="J1373" s="8">
        <v>3</v>
      </c>
      <c r="K1373" s="8" t="s">
        <v>69</v>
      </c>
      <c r="L1373" s="8" t="s">
        <v>27</v>
      </c>
      <c r="M1373" s="9">
        <v>44330</v>
      </c>
      <c r="N1373" s="9">
        <v>44340</v>
      </c>
      <c r="O1373" s="20"/>
      <c r="P1373" s="20">
        <v>1458876.42</v>
      </c>
      <c r="Q1373" s="12"/>
      <c r="R1373" s="12"/>
      <c r="S1373" s="12"/>
      <c r="T1373" s="12"/>
      <c r="U1373" s="12"/>
      <c r="X1373" s="22" t="e">
        <f>IF(B1373="",VLOOKUP(A1373,#REF!,2,FALSE),B1373)</f>
        <v>#REF!</v>
      </c>
      <c r="Y1373" s="22">
        <f t="shared" si="110"/>
        <v>5</v>
      </c>
      <c r="Z1373" s="22">
        <f t="shared" si="111"/>
        <v>5</v>
      </c>
      <c r="AA1373" s="22">
        <f t="shared" si="112"/>
        <v>2021</v>
      </c>
      <c r="AB1373" s="22">
        <f t="shared" si="113"/>
        <v>2021</v>
      </c>
      <c r="AC1373" s="22">
        <f t="shared" si="114"/>
        <v>2021</v>
      </c>
      <c r="AD1373" s="25" t="e">
        <f>AND(ROUND(O1373,2)=O1373,ROUND(P1373,2)=P1373,OR(AND(O1373&lt;&gt;0,L1373="п"),AND(P1373&lt;&gt;0,L1373="ф")),ЕФОРМУЛА(X1373),ЕФОРМУЛА(Y1373),ЕФОРМУЛА(Z1373),ЕФОРМУЛА(AA1373),ЕФОРМУЛА(AB1373),ЕФОРМУЛА(AC1373),NOT(ЕФОРМУЛА(O1373)),NOT(ЕФОРМУЛА(P1373)),M1373&lt;&gt;0,N1373&lt;&gt;0,OR(YEAR(M1373=#REF!),YEAR(M1373=#REF!),YEAR(M1373=#REF!)),OR(YEAR(N1373=#REF!),YEAR(N1373=#REF!),YEAR(N1373=#REF!)),OR(AND(A1373="20. Выдача займов по договору № 1 (в кэш-пул ПАО «Газпром»)",H1373="КЭШ-ПУЛ"),AND(A1373&lt;&gt;"20. Выдача займов по договору № 1 (в кэш-пул ПАО «Газпром»)",H1373&lt;&gt;"КЭШ-ПУЛ")))</f>
        <v>#REF!</v>
      </c>
    </row>
    <row r="1374" spans="1:30" ht="11.25" customHeight="1" x14ac:dyDescent="0.2">
      <c r="A1374" s="8" t="s">
        <v>52</v>
      </c>
      <c r="B1374" s="8"/>
      <c r="C1374" s="2" t="s">
        <v>19</v>
      </c>
      <c r="D1374" s="6" t="s">
        <v>0</v>
      </c>
      <c r="E1374" s="7" t="s">
        <v>2</v>
      </c>
      <c r="F1374" s="8"/>
      <c r="G1374" s="8"/>
      <c r="H1374" s="8"/>
      <c r="I1374" s="8"/>
      <c r="J1374" s="8">
        <v>3</v>
      </c>
      <c r="K1374" s="8" t="s">
        <v>69</v>
      </c>
      <c r="L1374" s="8" t="s">
        <v>27</v>
      </c>
      <c r="M1374" s="9">
        <v>44330</v>
      </c>
      <c r="N1374" s="9">
        <v>44337</v>
      </c>
      <c r="O1374" s="20"/>
      <c r="P1374" s="20">
        <v>17270039.059999999</v>
      </c>
      <c r="Q1374" s="12"/>
      <c r="R1374" s="12"/>
      <c r="S1374" s="12"/>
      <c r="T1374" s="12"/>
      <c r="U1374" s="12"/>
      <c r="X1374" s="22" t="e">
        <f>IF(B1374="",VLOOKUP(A1374,#REF!,2,FALSE),B1374)</f>
        <v>#REF!</v>
      </c>
      <c r="Y1374" s="22">
        <f t="shared" si="110"/>
        <v>5</v>
      </c>
      <c r="Z1374" s="22">
        <f t="shared" si="111"/>
        <v>5</v>
      </c>
      <c r="AA1374" s="22">
        <f t="shared" si="112"/>
        <v>2021</v>
      </c>
      <c r="AB1374" s="22">
        <f t="shared" si="113"/>
        <v>2021</v>
      </c>
      <c r="AC1374" s="22">
        <f t="shared" si="114"/>
        <v>2021</v>
      </c>
      <c r="AD1374" s="25" t="e">
        <f>AND(ROUND(O1374,2)=O1374,ROUND(P1374,2)=P1374,OR(AND(O1374&lt;&gt;0,L1374="п"),AND(P1374&lt;&gt;0,L1374="ф")),ЕФОРМУЛА(X1374),ЕФОРМУЛА(Y1374),ЕФОРМУЛА(Z1374),ЕФОРМУЛА(AA1374),ЕФОРМУЛА(AB1374),ЕФОРМУЛА(AC1374),NOT(ЕФОРМУЛА(O1374)),NOT(ЕФОРМУЛА(P1374)),M1374&lt;&gt;0,N1374&lt;&gt;0,OR(YEAR(M1374=#REF!),YEAR(M1374=#REF!),YEAR(M1374=#REF!)),OR(YEAR(N1374=#REF!),YEAR(N1374=#REF!),YEAR(N1374=#REF!)),OR(AND(A1374="20. Выдача займов по договору № 1 (в кэш-пул ПАО «Газпром»)",H1374="КЭШ-ПУЛ"),AND(A1374&lt;&gt;"20. Выдача займов по договору № 1 (в кэш-пул ПАО «Газпром»)",H1374&lt;&gt;"КЭШ-ПУЛ")))</f>
        <v>#REF!</v>
      </c>
    </row>
    <row r="1375" spans="1:30" ht="16.5" customHeight="1" x14ac:dyDescent="0.2">
      <c r="A1375" s="8" t="s">
        <v>52</v>
      </c>
      <c r="B1375" s="8"/>
      <c r="C1375" s="2" t="s">
        <v>19</v>
      </c>
      <c r="D1375" s="6" t="s">
        <v>0</v>
      </c>
      <c r="E1375" s="7" t="s">
        <v>2</v>
      </c>
      <c r="F1375" s="8"/>
      <c r="G1375" s="8"/>
      <c r="H1375" s="8"/>
      <c r="I1375" s="8" t="s">
        <v>25</v>
      </c>
      <c r="J1375" s="8">
        <v>3</v>
      </c>
      <c r="K1375" s="8" t="s">
        <v>69</v>
      </c>
      <c r="L1375" s="8" t="s">
        <v>27</v>
      </c>
      <c r="M1375" s="9">
        <v>44330</v>
      </c>
      <c r="N1375" s="9">
        <v>44336</v>
      </c>
      <c r="O1375" s="20"/>
      <c r="P1375" s="20">
        <v>88612</v>
      </c>
      <c r="Q1375" s="12"/>
      <c r="R1375" s="12"/>
      <c r="S1375" s="12"/>
      <c r="T1375" s="12"/>
      <c r="U1375" s="12"/>
      <c r="X1375" s="22" t="e">
        <f>IF(B1375="",VLOOKUP(A1375,#REF!,2,FALSE),B1375)</f>
        <v>#REF!</v>
      </c>
      <c r="Y1375" s="22">
        <f t="shared" si="110"/>
        <v>5</v>
      </c>
      <c r="Z1375" s="22">
        <f t="shared" si="111"/>
        <v>5</v>
      </c>
      <c r="AA1375" s="22">
        <f t="shared" si="112"/>
        <v>2021</v>
      </c>
      <c r="AB1375" s="22">
        <f t="shared" si="113"/>
        <v>2021</v>
      </c>
      <c r="AC1375" s="22">
        <f t="shared" si="114"/>
        <v>2021</v>
      </c>
      <c r="AD1375" s="25" t="e">
        <f>AND(ROUND(O1375,2)=O1375,ROUND(P1375,2)=P1375,OR(AND(O1375&lt;&gt;0,L1375="п"),AND(P1375&lt;&gt;0,L1375="ф")),ЕФОРМУЛА(X1375),ЕФОРМУЛА(Y1375),ЕФОРМУЛА(Z1375),ЕФОРМУЛА(AA1375),ЕФОРМУЛА(AB1375),ЕФОРМУЛА(AC1375),NOT(ЕФОРМУЛА(O1375)),NOT(ЕФОРМУЛА(P1375)),M1375&lt;&gt;0,N1375&lt;&gt;0,OR(YEAR(M1375=#REF!),YEAR(M1375=#REF!),YEAR(M1375=#REF!)),OR(YEAR(N1375=#REF!),YEAR(N1375=#REF!),YEAR(N1375=#REF!)),OR(AND(A1375="20. Выдача займов по договору № 1 (в кэш-пул ПАО «Газпром»)",H1375="КЭШ-ПУЛ"),AND(A1375&lt;&gt;"20. Выдача займов по договору № 1 (в кэш-пул ПАО «Газпром»)",H1375&lt;&gt;"КЭШ-ПУЛ")))</f>
        <v>#REF!</v>
      </c>
    </row>
    <row r="1376" spans="1:30" ht="12.6" customHeight="1" x14ac:dyDescent="0.2">
      <c r="A1376" s="8" t="s">
        <v>52</v>
      </c>
      <c r="B1376" s="8"/>
      <c r="C1376" s="2" t="s">
        <v>19</v>
      </c>
      <c r="D1376" s="6" t="s">
        <v>0</v>
      </c>
      <c r="E1376" s="7" t="s">
        <v>2</v>
      </c>
      <c r="F1376" s="8"/>
      <c r="G1376" s="8"/>
      <c r="H1376" s="8"/>
      <c r="I1376" s="8"/>
      <c r="J1376" s="8">
        <v>3</v>
      </c>
      <c r="K1376" s="8" t="s">
        <v>69</v>
      </c>
      <c r="L1376" s="8" t="s">
        <v>27</v>
      </c>
      <c r="M1376" s="9">
        <v>44330</v>
      </c>
      <c r="N1376" s="9">
        <v>44336</v>
      </c>
      <c r="O1376" s="20"/>
      <c r="P1376" s="20">
        <v>268300</v>
      </c>
      <c r="Q1376" s="12"/>
      <c r="R1376" s="12"/>
      <c r="S1376" s="12"/>
      <c r="T1376" s="12"/>
      <c r="U1376" s="12"/>
      <c r="X1376" s="22" t="e">
        <f>IF(B1376="",VLOOKUP(A1376,#REF!,2,FALSE),B1376)</f>
        <v>#REF!</v>
      </c>
      <c r="Y1376" s="22">
        <f t="shared" si="110"/>
        <v>5</v>
      </c>
      <c r="Z1376" s="22">
        <f t="shared" si="111"/>
        <v>5</v>
      </c>
      <c r="AA1376" s="22">
        <f t="shared" si="112"/>
        <v>2021</v>
      </c>
      <c r="AB1376" s="22">
        <f t="shared" si="113"/>
        <v>2021</v>
      </c>
      <c r="AC1376" s="22">
        <f t="shared" si="114"/>
        <v>2021</v>
      </c>
      <c r="AD1376" s="25" t="e">
        <f>AND(ROUND(O1376,2)=O1376,ROUND(P1376,2)=P1376,OR(AND(O1376&lt;&gt;0,L1376="п"),AND(P1376&lt;&gt;0,L1376="ф")),ЕФОРМУЛА(X1376),ЕФОРМУЛА(Y1376),ЕФОРМУЛА(Z1376),ЕФОРМУЛА(AA1376),ЕФОРМУЛА(AB1376),ЕФОРМУЛА(AC1376),NOT(ЕФОРМУЛА(O1376)),NOT(ЕФОРМУЛА(P1376)),M1376&lt;&gt;0,N1376&lt;&gt;0,OR(YEAR(M1376=#REF!),YEAR(M1376=#REF!),YEAR(M1376=#REF!)),OR(YEAR(N1376=#REF!),YEAR(N1376=#REF!),YEAR(N1376=#REF!)),OR(AND(A1376="20. Выдача займов по договору № 1 (в кэш-пул ПАО «Газпром»)",H1376="КЭШ-ПУЛ"),AND(A1376&lt;&gt;"20. Выдача займов по договору № 1 (в кэш-пул ПАО «Газпром»)",H1376&lt;&gt;"КЭШ-ПУЛ")))</f>
        <v>#REF!</v>
      </c>
    </row>
    <row r="1377" spans="1:30" ht="12.6" customHeight="1" x14ac:dyDescent="0.2">
      <c r="A1377" s="8" t="s">
        <v>52</v>
      </c>
      <c r="B1377" s="8"/>
      <c r="C1377" s="2" t="s">
        <v>19</v>
      </c>
      <c r="D1377" s="6" t="s">
        <v>0</v>
      </c>
      <c r="E1377" s="7" t="s">
        <v>2</v>
      </c>
      <c r="F1377" s="8"/>
      <c r="G1377" s="8"/>
      <c r="H1377" s="8"/>
      <c r="I1377" s="8"/>
      <c r="J1377" s="8">
        <v>3</v>
      </c>
      <c r="K1377" s="8" t="s">
        <v>69</v>
      </c>
      <c r="L1377" s="8" t="s">
        <v>27</v>
      </c>
      <c r="M1377" s="9">
        <v>44330</v>
      </c>
      <c r="N1377" s="9">
        <v>44335</v>
      </c>
      <c r="O1377" s="20"/>
      <c r="P1377" s="20">
        <v>1412596.38</v>
      </c>
      <c r="Q1377" s="12"/>
      <c r="R1377" s="12"/>
      <c r="S1377" s="12"/>
      <c r="T1377" s="12"/>
      <c r="U1377" s="12"/>
      <c r="X1377" s="22" t="e">
        <f>IF(B1377="",VLOOKUP(A1377,#REF!,2,FALSE),B1377)</f>
        <v>#REF!</v>
      </c>
      <c r="Y1377" s="22">
        <f t="shared" si="110"/>
        <v>5</v>
      </c>
      <c r="Z1377" s="22">
        <f t="shared" si="111"/>
        <v>5</v>
      </c>
      <c r="AA1377" s="22">
        <f t="shared" si="112"/>
        <v>2021</v>
      </c>
      <c r="AB1377" s="22">
        <f t="shared" si="113"/>
        <v>2021</v>
      </c>
      <c r="AC1377" s="22">
        <f t="shared" si="114"/>
        <v>2021</v>
      </c>
      <c r="AD1377" s="25" t="e">
        <f>AND(ROUND(O1377,2)=O1377,ROUND(P1377,2)=P1377,OR(AND(O1377&lt;&gt;0,L1377="п"),AND(P1377&lt;&gt;0,L1377="ф")),ЕФОРМУЛА(X1377),ЕФОРМУЛА(Y1377),ЕФОРМУЛА(Z1377),ЕФОРМУЛА(AA1377),ЕФОРМУЛА(AB1377),ЕФОРМУЛА(AC1377),NOT(ЕФОРМУЛА(O1377)),NOT(ЕФОРМУЛА(P1377)),M1377&lt;&gt;0,N1377&lt;&gt;0,OR(YEAR(M1377=#REF!),YEAR(M1377=#REF!),YEAR(M1377=#REF!)),OR(YEAR(N1377=#REF!),YEAR(N1377=#REF!),YEAR(N1377=#REF!)),OR(AND(A1377="20. Выдача займов по договору № 1 (в кэш-пул ПАО «Газпром»)",H1377="КЭШ-ПУЛ"),AND(A1377&lt;&gt;"20. Выдача займов по договору № 1 (в кэш-пул ПАО «Газпром»)",H1377&lt;&gt;"КЭШ-ПУЛ")))</f>
        <v>#REF!</v>
      </c>
    </row>
    <row r="1378" spans="1:30" ht="15" customHeight="1" x14ac:dyDescent="0.2">
      <c r="A1378" s="8" t="s">
        <v>64</v>
      </c>
      <c r="B1378" s="8"/>
      <c r="C1378" s="2" t="s">
        <v>19</v>
      </c>
      <c r="D1378" s="6" t="s">
        <v>0</v>
      </c>
      <c r="E1378" s="7" t="s">
        <v>1</v>
      </c>
      <c r="F1378" s="8"/>
      <c r="G1378" s="8"/>
      <c r="H1378" s="8"/>
      <c r="I1378" s="8"/>
      <c r="J1378" s="8"/>
      <c r="K1378" s="8" t="s">
        <v>69</v>
      </c>
      <c r="L1378" s="8" t="s">
        <v>27</v>
      </c>
      <c r="M1378" s="9">
        <v>44335</v>
      </c>
      <c r="N1378" s="9">
        <v>44335</v>
      </c>
      <c r="O1378" s="20"/>
      <c r="P1378" s="20">
        <v>1412596.38</v>
      </c>
      <c r="Q1378" s="12"/>
      <c r="R1378" s="12"/>
      <c r="S1378" s="12"/>
      <c r="T1378" s="12"/>
      <c r="U1378" s="12"/>
      <c r="X1378" s="22" t="e">
        <f>IF(B1378="",VLOOKUP(A1378,#REF!,2,FALSE),B1378)</f>
        <v>#REF!</v>
      </c>
      <c r="Y1378" s="22">
        <f t="shared" si="110"/>
        <v>5</v>
      </c>
      <c r="Z1378" s="22">
        <f t="shared" si="111"/>
        <v>5</v>
      </c>
      <c r="AA1378" s="22">
        <f t="shared" si="112"/>
        <v>2021</v>
      </c>
      <c r="AB1378" s="22">
        <f t="shared" si="113"/>
        <v>2021</v>
      </c>
      <c r="AC1378" s="22">
        <f t="shared" si="114"/>
        <v>2021</v>
      </c>
      <c r="AD1378" s="25" t="e">
        <f>AND(ROUND(O1378,2)=O1378,ROUND(P1378,2)=P1378,OR(AND(O1378&lt;&gt;0,L1378="п"),AND(P1378&lt;&gt;0,L1378="ф")),ЕФОРМУЛА(X1378),ЕФОРМУЛА(Y1378),ЕФОРМУЛА(Z1378),ЕФОРМУЛА(AA1378),ЕФОРМУЛА(AB1378),ЕФОРМУЛА(AC1378),NOT(ЕФОРМУЛА(O1378)),NOT(ЕФОРМУЛА(P1378)),M1378&lt;&gt;0,N1378&lt;&gt;0,OR(YEAR(M1378=#REF!),YEAR(M1378=#REF!),YEAR(M1378=#REF!)),OR(YEAR(N1378=#REF!),YEAR(N1378=#REF!),YEAR(N1378=#REF!)),OR(AND(A1378="20. Выдача займов по договору № 1 (в кэш-пул ПАО «Газпром»)",H1378="КЭШ-ПУЛ"),AND(A1378&lt;&gt;"20. Выдача займов по договору № 1 (в кэш-пул ПАО «Газпром»)",H1378&lt;&gt;"КЭШ-ПУЛ")))</f>
        <v>#REF!</v>
      </c>
    </row>
    <row r="1379" spans="1:30" ht="15" customHeight="1" x14ac:dyDescent="0.2">
      <c r="A1379" s="8" t="s">
        <v>64</v>
      </c>
      <c r="B1379" s="8"/>
      <c r="C1379" s="2" t="s">
        <v>19</v>
      </c>
      <c r="D1379" s="6" t="s">
        <v>0</v>
      </c>
      <c r="E1379" s="7" t="s">
        <v>1</v>
      </c>
      <c r="F1379" s="8"/>
      <c r="G1379" s="8"/>
      <c r="H1379" s="8"/>
      <c r="I1379" s="8"/>
      <c r="J1379" s="8"/>
      <c r="K1379" s="8" t="s">
        <v>69</v>
      </c>
      <c r="L1379" s="8" t="s">
        <v>27</v>
      </c>
      <c r="M1379" s="9">
        <v>44336</v>
      </c>
      <c r="N1379" s="9">
        <v>44336</v>
      </c>
      <c r="O1379" s="20"/>
      <c r="P1379" s="20">
        <v>3839524.18</v>
      </c>
      <c r="Q1379" s="12"/>
      <c r="R1379" s="12"/>
      <c r="S1379" s="12"/>
      <c r="T1379" s="12"/>
      <c r="U1379" s="12"/>
      <c r="X1379" s="22" t="e">
        <f>IF(B1379="",VLOOKUP(A1379,#REF!,2,FALSE),B1379)</f>
        <v>#REF!</v>
      </c>
      <c r="Y1379" s="22">
        <f t="shared" si="110"/>
        <v>5</v>
      </c>
      <c r="Z1379" s="22">
        <f t="shared" si="111"/>
        <v>5</v>
      </c>
      <c r="AA1379" s="22">
        <f t="shared" si="112"/>
        <v>2021</v>
      </c>
      <c r="AB1379" s="22">
        <f t="shared" si="113"/>
        <v>2021</v>
      </c>
      <c r="AC1379" s="22">
        <f t="shared" si="114"/>
        <v>2021</v>
      </c>
      <c r="AD1379" s="25" t="e">
        <f>AND(ROUND(O1379,2)=O1379,ROUND(P1379,2)=P1379,OR(AND(O1379&lt;&gt;0,L1379="п"),AND(P1379&lt;&gt;0,L1379="ф")),ЕФОРМУЛА(X1379),ЕФОРМУЛА(Y1379),ЕФОРМУЛА(Z1379),ЕФОРМУЛА(AA1379),ЕФОРМУЛА(AB1379),ЕФОРМУЛА(AC1379),NOT(ЕФОРМУЛА(O1379)),NOT(ЕФОРМУЛА(P1379)),M1379&lt;&gt;0,N1379&lt;&gt;0,OR(YEAR(M1379=#REF!),YEAR(M1379=#REF!),YEAR(M1379=#REF!)),OR(YEAR(N1379=#REF!),YEAR(N1379=#REF!),YEAR(N1379=#REF!)),OR(AND(A1379="20. Выдача займов по договору № 1 (в кэш-пул ПАО «Газпром»)",H1379="КЭШ-ПУЛ"),AND(A1379&lt;&gt;"20. Выдача займов по договору № 1 (в кэш-пул ПАО «Газпром»)",H1379&lt;&gt;"КЭШ-ПУЛ")))</f>
        <v>#REF!</v>
      </c>
    </row>
    <row r="1380" spans="1:30" ht="15" customHeight="1" x14ac:dyDescent="0.2">
      <c r="A1380" s="8" t="s">
        <v>64</v>
      </c>
      <c r="B1380" s="8"/>
      <c r="C1380" s="2" t="s">
        <v>19</v>
      </c>
      <c r="D1380" s="6" t="s">
        <v>0</v>
      </c>
      <c r="E1380" s="7" t="s">
        <v>1</v>
      </c>
      <c r="F1380" s="8"/>
      <c r="G1380" s="8"/>
      <c r="H1380" s="8"/>
      <c r="I1380" s="8"/>
      <c r="J1380" s="8"/>
      <c r="K1380" s="8" t="s">
        <v>69</v>
      </c>
      <c r="L1380" s="8" t="s">
        <v>27</v>
      </c>
      <c r="M1380" s="9">
        <v>44337</v>
      </c>
      <c r="N1380" s="9">
        <v>44337</v>
      </c>
      <c r="O1380" s="20"/>
      <c r="P1380" s="20">
        <v>209450619.78999999</v>
      </c>
      <c r="Q1380" s="12"/>
      <c r="R1380" s="12"/>
      <c r="S1380" s="12"/>
      <c r="T1380" s="12"/>
      <c r="U1380" s="12"/>
      <c r="X1380" s="22" t="e">
        <f>IF(B1380="",VLOOKUP(A1380,#REF!,2,FALSE),B1380)</f>
        <v>#REF!</v>
      </c>
      <c r="Y1380" s="22">
        <f t="shared" si="110"/>
        <v>5</v>
      </c>
      <c r="Z1380" s="22">
        <f t="shared" si="111"/>
        <v>5</v>
      </c>
      <c r="AA1380" s="22">
        <f t="shared" si="112"/>
        <v>2021</v>
      </c>
      <c r="AB1380" s="22">
        <f t="shared" si="113"/>
        <v>2021</v>
      </c>
      <c r="AC1380" s="22">
        <f t="shared" si="114"/>
        <v>2021</v>
      </c>
      <c r="AD1380" s="25" t="e">
        <f>AND(ROUND(O1380,2)=O1380,ROUND(P1380,2)=P1380,OR(AND(O1380&lt;&gt;0,L1380="п"),AND(P1380&lt;&gt;0,L1380="ф")),ЕФОРМУЛА(X1380),ЕФОРМУЛА(Y1380),ЕФОРМУЛА(Z1380),ЕФОРМУЛА(AA1380),ЕФОРМУЛА(AB1380),ЕФОРМУЛА(AC1380),NOT(ЕФОРМУЛА(O1380)),NOT(ЕФОРМУЛА(P1380)),M1380&lt;&gt;0,N1380&lt;&gt;0,OR(YEAR(M1380=#REF!),YEAR(M1380=#REF!),YEAR(M1380=#REF!)),OR(YEAR(N1380=#REF!),YEAR(N1380=#REF!),YEAR(N1380=#REF!)),OR(AND(A1380="20. Выдача займов по договору № 1 (в кэш-пул ПАО «Газпром»)",H1380="КЭШ-ПУЛ"),AND(A1380&lt;&gt;"20. Выдача займов по договору № 1 (в кэш-пул ПАО «Газпром»)",H1380&lt;&gt;"КЭШ-ПУЛ")))</f>
        <v>#REF!</v>
      </c>
    </row>
    <row r="1381" spans="1:30" ht="15" customHeight="1" x14ac:dyDescent="0.2">
      <c r="A1381" s="8" t="s">
        <v>97</v>
      </c>
      <c r="B1381" s="8"/>
      <c r="C1381" s="2" t="s">
        <v>19</v>
      </c>
      <c r="D1381" s="6" t="s">
        <v>0</v>
      </c>
      <c r="E1381" s="7" t="s">
        <v>1</v>
      </c>
      <c r="F1381" s="8"/>
      <c r="G1381" s="8"/>
      <c r="H1381" s="8"/>
      <c r="I1381" s="8"/>
      <c r="J1381" s="8"/>
      <c r="K1381" s="8" t="s">
        <v>69</v>
      </c>
      <c r="L1381" s="8" t="s">
        <v>27</v>
      </c>
      <c r="M1381" s="9">
        <v>44340</v>
      </c>
      <c r="N1381" s="9">
        <v>44340</v>
      </c>
      <c r="O1381" s="20"/>
      <c r="P1381" s="20">
        <v>1296096.17</v>
      </c>
      <c r="Q1381" s="12"/>
      <c r="R1381" s="12"/>
      <c r="S1381" s="12"/>
      <c r="T1381" s="12"/>
      <c r="U1381" s="12"/>
      <c r="X1381" s="22" t="e">
        <f>IF(B1381="",VLOOKUP(A1381,#REF!,2,FALSE),B1381)</f>
        <v>#REF!</v>
      </c>
      <c r="Y1381" s="22">
        <f t="shared" si="110"/>
        <v>5</v>
      </c>
      <c r="Z1381" s="22">
        <f t="shared" si="111"/>
        <v>5</v>
      </c>
      <c r="AA1381" s="22">
        <f t="shared" si="112"/>
        <v>2021</v>
      </c>
      <c r="AB1381" s="22">
        <f t="shared" si="113"/>
        <v>2021</v>
      </c>
      <c r="AC1381" s="22">
        <f t="shared" si="114"/>
        <v>2021</v>
      </c>
      <c r="AD1381" s="25" t="e">
        <f>AND(ROUND(O1381,2)=O1381,ROUND(P1381,2)=P1381,OR(AND(O1381&lt;&gt;0,L1381="п"),AND(P1381&lt;&gt;0,L1381="ф")),ЕФОРМУЛА(X1381),ЕФОРМУЛА(Y1381),ЕФОРМУЛА(Z1381),ЕФОРМУЛА(AA1381),ЕФОРМУЛА(AB1381),ЕФОРМУЛА(AC1381),NOT(ЕФОРМУЛА(O1381)),NOT(ЕФОРМУЛА(P1381)),M1381&lt;&gt;0,N1381&lt;&gt;0,OR(YEAR(M1381=#REF!),YEAR(M1381=#REF!),YEAR(M1381=#REF!)),OR(YEAR(N1381=#REF!),YEAR(N1381=#REF!),YEAR(N1381=#REF!)),OR(AND(A1381="20. Выдача займов по договору № 1 (в кэш-пул ПАО «Газпром»)",H1381="КЭШ-ПУЛ"),AND(A1381&lt;&gt;"20. Выдача займов по договору № 1 (в кэш-пул ПАО «Газпром»)",H1381&lt;&gt;"КЭШ-ПУЛ")))</f>
        <v>#REF!</v>
      </c>
    </row>
    <row r="1382" spans="1:30" ht="12.6" customHeight="1" x14ac:dyDescent="0.2">
      <c r="A1382" s="8" t="s">
        <v>55</v>
      </c>
      <c r="B1382" s="8"/>
      <c r="C1382" s="2" t="s">
        <v>19</v>
      </c>
      <c r="D1382" s="6" t="s">
        <v>3</v>
      </c>
      <c r="E1382" s="7" t="s">
        <v>2</v>
      </c>
      <c r="F1382" s="8"/>
      <c r="G1382" s="8"/>
      <c r="H1382" s="8"/>
      <c r="I1382" s="8"/>
      <c r="J1382" s="8">
        <v>4</v>
      </c>
      <c r="K1382" s="8" t="s">
        <v>69</v>
      </c>
      <c r="L1382" s="8" t="s">
        <v>27</v>
      </c>
      <c r="M1382" s="9">
        <v>44331</v>
      </c>
      <c r="N1382" s="9">
        <v>44340</v>
      </c>
      <c r="O1382" s="20"/>
      <c r="P1382" s="20">
        <v>1296096.17</v>
      </c>
      <c r="Q1382" s="12"/>
      <c r="R1382" s="12"/>
      <c r="S1382" s="12"/>
      <c r="T1382" s="12"/>
      <c r="U1382" s="12"/>
      <c r="X1382" s="22" t="e">
        <f>IF(B1382="",VLOOKUP(A1382,#REF!,2,FALSE),B1382)</f>
        <v>#REF!</v>
      </c>
      <c r="Y1382" s="22">
        <f t="shared" si="110"/>
        <v>5</v>
      </c>
      <c r="Z1382" s="22">
        <f t="shared" si="111"/>
        <v>5</v>
      </c>
      <c r="AA1382" s="22">
        <f t="shared" si="112"/>
        <v>2021</v>
      </c>
      <c r="AB1382" s="22">
        <f t="shared" si="113"/>
        <v>2021</v>
      </c>
      <c r="AC1382" s="22">
        <f t="shared" si="114"/>
        <v>2021</v>
      </c>
      <c r="AD1382" s="25" t="e">
        <f>AND(ROUND(O1382,2)=O1382,ROUND(P1382,2)=P1382,OR(AND(O1382&lt;&gt;0,L1382="п"),AND(P1382&lt;&gt;0,L1382="ф")),ЕФОРМУЛА(X1382),ЕФОРМУЛА(Y1382),ЕФОРМУЛА(Z1382),ЕФОРМУЛА(AA1382),ЕФОРМУЛА(AB1382),ЕФОРМУЛА(AC1382),NOT(ЕФОРМУЛА(O1382)),NOT(ЕФОРМУЛА(P1382)),M1382&lt;&gt;0,N1382&lt;&gt;0,OR(YEAR(M1382=#REF!),YEAR(M1382=#REF!),YEAR(M1382=#REF!)),OR(YEAR(N1382=#REF!),YEAR(N1382=#REF!),YEAR(N1382=#REF!)),OR(AND(A1382="20. Выдача займов по договору № 1 (в кэш-пул ПАО «Газпром»)",H1382="КЭШ-ПУЛ"),AND(A1382&lt;&gt;"20. Выдача займов по договору № 1 (в кэш-пул ПАО «Газпром»)",H1382&lt;&gt;"КЭШ-ПУЛ")))</f>
        <v>#REF!</v>
      </c>
    </row>
    <row r="1383" spans="1:30" ht="15" customHeight="1" x14ac:dyDescent="0.2">
      <c r="A1383" s="8" t="s">
        <v>64</v>
      </c>
      <c r="B1383" s="8"/>
      <c r="C1383" s="2" t="s">
        <v>19</v>
      </c>
      <c r="D1383" s="6" t="s">
        <v>0</v>
      </c>
      <c r="E1383" s="7" t="s">
        <v>1</v>
      </c>
      <c r="F1383" s="8"/>
      <c r="G1383" s="8"/>
      <c r="H1383" s="8"/>
      <c r="I1383" s="8"/>
      <c r="J1383" s="8"/>
      <c r="K1383" s="8" t="s">
        <v>69</v>
      </c>
      <c r="L1383" s="8" t="s">
        <v>27</v>
      </c>
      <c r="M1383" s="9">
        <v>44340</v>
      </c>
      <c r="N1383" s="9">
        <v>44340</v>
      </c>
      <c r="O1383" s="20"/>
      <c r="P1383" s="20">
        <v>13065400.119999999</v>
      </c>
      <c r="Q1383" s="12"/>
      <c r="R1383" s="12"/>
      <c r="S1383" s="12"/>
      <c r="T1383" s="12"/>
      <c r="U1383" s="12"/>
      <c r="X1383" s="22" t="e">
        <f>IF(B1383="",VLOOKUP(A1383,#REF!,2,FALSE),B1383)</f>
        <v>#REF!</v>
      </c>
      <c r="Y1383" s="22">
        <f t="shared" si="110"/>
        <v>5</v>
      </c>
      <c r="Z1383" s="22">
        <f t="shared" si="111"/>
        <v>5</v>
      </c>
      <c r="AA1383" s="22">
        <f t="shared" si="112"/>
        <v>2021</v>
      </c>
      <c r="AB1383" s="22">
        <f t="shared" si="113"/>
        <v>2021</v>
      </c>
      <c r="AC1383" s="22">
        <f t="shared" si="114"/>
        <v>2021</v>
      </c>
      <c r="AD1383" s="25" t="e">
        <f>AND(ROUND(O1383,2)=O1383,ROUND(P1383,2)=P1383,OR(AND(O1383&lt;&gt;0,L1383="п"),AND(P1383&lt;&gt;0,L1383="ф")),ЕФОРМУЛА(X1383),ЕФОРМУЛА(Y1383),ЕФОРМУЛА(Z1383),ЕФОРМУЛА(AA1383),ЕФОРМУЛА(AB1383),ЕФОРМУЛА(AC1383),NOT(ЕФОРМУЛА(O1383)),NOT(ЕФОРМУЛА(P1383)),M1383&lt;&gt;0,N1383&lt;&gt;0,OR(YEAR(M1383=#REF!),YEAR(M1383=#REF!),YEAR(M1383=#REF!)),OR(YEAR(N1383=#REF!),YEAR(N1383=#REF!),YEAR(N1383=#REF!)),OR(AND(A1383="20. Выдача займов по договору № 1 (в кэш-пул ПАО «Газпром»)",H1383="КЭШ-ПУЛ"),AND(A1383&lt;&gt;"20. Выдача займов по договору № 1 (в кэш-пул ПАО «Газпром»)",H1383&lt;&gt;"КЭШ-ПУЛ")))</f>
        <v>#REF!</v>
      </c>
    </row>
    <row r="1384" spans="1:30" ht="15" customHeight="1" x14ac:dyDescent="0.2">
      <c r="A1384" s="8" t="s">
        <v>64</v>
      </c>
      <c r="B1384" s="8"/>
      <c r="C1384" s="2" t="s">
        <v>19</v>
      </c>
      <c r="D1384" s="6" t="s">
        <v>0</v>
      </c>
      <c r="E1384" s="7" t="s">
        <v>1</v>
      </c>
      <c r="F1384" s="8"/>
      <c r="G1384" s="8"/>
      <c r="H1384" s="8"/>
      <c r="I1384" s="8"/>
      <c r="J1384" s="8"/>
      <c r="K1384" s="8" t="s">
        <v>69</v>
      </c>
      <c r="L1384" s="8" t="s">
        <v>27</v>
      </c>
      <c r="M1384" s="9">
        <v>44341</v>
      </c>
      <c r="N1384" s="9">
        <v>44341</v>
      </c>
      <c r="O1384" s="20"/>
      <c r="P1384" s="20">
        <v>284559147.01999998</v>
      </c>
      <c r="Q1384" s="12"/>
      <c r="R1384" s="12"/>
      <c r="S1384" s="12"/>
      <c r="T1384" s="12"/>
      <c r="U1384" s="12"/>
      <c r="X1384" s="22" t="e">
        <f>IF(B1384="",VLOOKUP(A1384,#REF!,2,FALSE),B1384)</f>
        <v>#REF!</v>
      </c>
      <c r="Y1384" s="22">
        <f t="shared" si="110"/>
        <v>5</v>
      </c>
      <c r="Z1384" s="22">
        <f t="shared" si="111"/>
        <v>5</v>
      </c>
      <c r="AA1384" s="22">
        <f t="shared" si="112"/>
        <v>2021</v>
      </c>
      <c r="AB1384" s="22">
        <f t="shared" si="113"/>
        <v>2021</v>
      </c>
      <c r="AC1384" s="22">
        <f t="shared" si="114"/>
        <v>2021</v>
      </c>
      <c r="AD1384" s="25" t="e">
        <f>AND(ROUND(O1384,2)=O1384,ROUND(P1384,2)=P1384,OR(AND(O1384&lt;&gt;0,L1384="п"),AND(P1384&lt;&gt;0,L1384="ф")),ЕФОРМУЛА(X1384),ЕФОРМУЛА(Y1384),ЕФОРМУЛА(Z1384),ЕФОРМУЛА(AA1384),ЕФОРМУЛА(AB1384),ЕФОРМУЛА(AC1384),NOT(ЕФОРМУЛА(O1384)),NOT(ЕФОРМУЛА(P1384)),M1384&lt;&gt;0,N1384&lt;&gt;0,OR(YEAR(M1384=#REF!),YEAR(M1384=#REF!),YEAR(M1384=#REF!)),OR(YEAR(N1384=#REF!),YEAR(N1384=#REF!),YEAR(N1384=#REF!)),OR(AND(A1384="20. Выдача займов по договору № 1 (в кэш-пул ПАО «Газпром»)",H1384="КЭШ-ПУЛ"),AND(A1384&lt;&gt;"20. Выдача займов по договору № 1 (в кэш-пул ПАО «Газпром»)",H1384&lt;&gt;"КЭШ-ПУЛ")))</f>
        <v>#REF!</v>
      </c>
    </row>
    <row r="1385" spans="1:30" ht="15" customHeight="1" x14ac:dyDescent="0.2">
      <c r="A1385" s="8" t="s">
        <v>64</v>
      </c>
      <c r="B1385" s="8"/>
      <c r="C1385" s="2" t="s">
        <v>19</v>
      </c>
      <c r="D1385" s="6" t="s">
        <v>0</v>
      </c>
      <c r="E1385" s="7" t="s">
        <v>1</v>
      </c>
      <c r="F1385" s="8"/>
      <c r="G1385" s="8"/>
      <c r="H1385" s="8"/>
      <c r="I1385" s="8"/>
      <c r="J1385" s="8"/>
      <c r="K1385" s="8" t="s">
        <v>69</v>
      </c>
      <c r="L1385" s="8" t="s">
        <v>27</v>
      </c>
      <c r="M1385" s="9">
        <v>44342</v>
      </c>
      <c r="N1385" s="9">
        <v>44342</v>
      </c>
      <c r="O1385" s="20"/>
      <c r="P1385" s="20">
        <v>55206514.560000002</v>
      </c>
      <c r="Q1385" s="12"/>
      <c r="R1385" s="12"/>
      <c r="S1385" s="12"/>
      <c r="T1385" s="12"/>
      <c r="U1385" s="12"/>
      <c r="X1385" s="22" t="e">
        <f>IF(B1385="",VLOOKUP(A1385,#REF!,2,FALSE),B1385)</f>
        <v>#REF!</v>
      </c>
      <c r="Y1385" s="22">
        <f t="shared" si="110"/>
        <v>5</v>
      </c>
      <c r="Z1385" s="22">
        <f t="shared" si="111"/>
        <v>5</v>
      </c>
      <c r="AA1385" s="22">
        <f t="shared" si="112"/>
        <v>2021</v>
      </c>
      <c r="AB1385" s="22">
        <f t="shared" si="113"/>
        <v>2021</v>
      </c>
      <c r="AC1385" s="22">
        <f t="shared" si="114"/>
        <v>2021</v>
      </c>
      <c r="AD1385" s="25" t="e">
        <f>AND(ROUND(O1385,2)=O1385,ROUND(P1385,2)=P1385,OR(AND(O1385&lt;&gt;0,L1385="п"),AND(P1385&lt;&gt;0,L1385="ф")),ЕФОРМУЛА(X1385),ЕФОРМУЛА(Y1385),ЕФОРМУЛА(Z1385),ЕФОРМУЛА(AA1385),ЕФОРМУЛА(AB1385),ЕФОРМУЛА(AC1385),NOT(ЕФОРМУЛА(O1385)),NOT(ЕФОРМУЛА(P1385)),M1385&lt;&gt;0,N1385&lt;&gt;0,OR(YEAR(M1385=#REF!),YEAR(M1385=#REF!),YEAR(M1385=#REF!)),OR(YEAR(N1385=#REF!),YEAR(N1385=#REF!),YEAR(N1385=#REF!)),OR(AND(A1385="20. Выдача займов по договору № 1 (в кэш-пул ПАО «Газпром»)",H1385="КЭШ-ПУЛ"),AND(A1385&lt;&gt;"20. Выдача займов по договору № 1 (в кэш-пул ПАО «Газпром»)",H1385&lt;&gt;"КЭШ-ПУЛ")))</f>
        <v>#REF!</v>
      </c>
    </row>
    <row r="1386" spans="1:30" ht="15" customHeight="1" x14ac:dyDescent="0.2">
      <c r="A1386" s="8" t="s">
        <v>64</v>
      </c>
      <c r="B1386" s="8"/>
      <c r="C1386" s="2" t="s">
        <v>19</v>
      </c>
      <c r="D1386" s="6" t="s">
        <v>0</v>
      </c>
      <c r="E1386" s="7" t="s">
        <v>1</v>
      </c>
      <c r="F1386" s="8"/>
      <c r="G1386" s="8"/>
      <c r="H1386" s="8"/>
      <c r="I1386" s="8"/>
      <c r="J1386" s="8"/>
      <c r="K1386" s="8" t="s">
        <v>69</v>
      </c>
      <c r="L1386" s="8" t="s">
        <v>27</v>
      </c>
      <c r="M1386" s="9">
        <v>44343</v>
      </c>
      <c r="N1386" s="9">
        <v>44343</v>
      </c>
      <c r="O1386" s="20"/>
      <c r="P1386" s="20">
        <v>51106388.869999997</v>
      </c>
      <c r="Q1386" s="12"/>
      <c r="R1386" s="12"/>
      <c r="S1386" s="12"/>
      <c r="T1386" s="12"/>
      <c r="U1386" s="12"/>
      <c r="X1386" s="22" t="e">
        <f>IF(B1386="",VLOOKUP(A1386,#REF!,2,FALSE),B1386)</f>
        <v>#REF!</v>
      </c>
      <c r="Y1386" s="22">
        <f t="shared" si="110"/>
        <v>5</v>
      </c>
      <c r="Z1386" s="22">
        <f t="shared" si="111"/>
        <v>5</v>
      </c>
      <c r="AA1386" s="22">
        <f t="shared" si="112"/>
        <v>2021</v>
      </c>
      <c r="AB1386" s="22">
        <f t="shared" si="113"/>
        <v>2021</v>
      </c>
      <c r="AC1386" s="22">
        <f t="shared" si="114"/>
        <v>2021</v>
      </c>
      <c r="AD1386" s="25" t="e">
        <f>AND(ROUND(O1386,2)=O1386,ROUND(P1386,2)=P1386,OR(AND(O1386&lt;&gt;0,L1386="п"),AND(P1386&lt;&gt;0,L1386="ф")),ЕФОРМУЛА(X1386),ЕФОРМУЛА(Y1386),ЕФОРМУЛА(Z1386),ЕФОРМУЛА(AA1386),ЕФОРМУЛА(AB1386),ЕФОРМУЛА(AC1386),NOT(ЕФОРМУЛА(O1386)),NOT(ЕФОРМУЛА(P1386)),M1386&lt;&gt;0,N1386&lt;&gt;0,OR(YEAR(M1386=#REF!),YEAR(M1386=#REF!),YEAR(M1386=#REF!)),OR(YEAR(N1386=#REF!),YEAR(N1386=#REF!),YEAR(N1386=#REF!)),OR(AND(A1386="20. Выдача займов по договору № 1 (в кэш-пул ПАО «Газпром»)",H1386="КЭШ-ПУЛ"),AND(A1386&lt;&gt;"20. Выдача займов по договору № 1 (в кэш-пул ПАО «Газпром»)",H1386&lt;&gt;"КЭШ-ПУЛ")))</f>
        <v>#REF!</v>
      </c>
    </row>
    <row r="1387" spans="1:30" ht="15.75" customHeight="1" x14ac:dyDescent="0.2">
      <c r="A1387" s="27" t="s">
        <v>41</v>
      </c>
      <c r="B1387" s="27"/>
      <c r="C1387" s="2" t="s">
        <v>19</v>
      </c>
      <c r="D1387" s="6" t="s">
        <v>0</v>
      </c>
      <c r="E1387" s="7" t="s">
        <v>2</v>
      </c>
      <c r="F1387" s="8"/>
      <c r="G1387" s="8"/>
      <c r="H1387" s="8"/>
      <c r="I1387" s="8"/>
      <c r="J1387" s="8">
        <v>3</v>
      </c>
      <c r="K1387" s="8" t="s">
        <v>69</v>
      </c>
      <c r="L1387" s="8" t="s">
        <v>27</v>
      </c>
      <c r="M1387" s="9">
        <v>44343</v>
      </c>
      <c r="N1387" s="9">
        <v>44350</v>
      </c>
      <c r="O1387" s="20"/>
      <c r="P1387" s="20">
        <v>433026.97</v>
      </c>
      <c r="Q1387" s="12"/>
      <c r="R1387" s="12"/>
      <c r="S1387" s="12"/>
      <c r="T1387" s="12"/>
      <c r="U1387" s="12"/>
      <c r="X1387" s="22" t="e">
        <f>IF(B1387="",VLOOKUP(A1387,#REF!,2,FALSE),B1387)</f>
        <v>#REF!</v>
      </c>
      <c r="Y1387" s="22">
        <f t="shared" si="110"/>
        <v>5</v>
      </c>
      <c r="Z1387" s="22">
        <f t="shared" si="111"/>
        <v>6</v>
      </c>
      <c r="AA1387" s="22">
        <f t="shared" si="112"/>
        <v>2021</v>
      </c>
      <c r="AB1387" s="22">
        <f t="shared" si="113"/>
        <v>2021</v>
      </c>
      <c r="AC1387" s="22">
        <f t="shared" si="114"/>
        <v>2021</v>
      </c>
      <c r="AD1387" s="25" t="e">
        <f>AND(ROUND(O1387,2)=O1387,ROUND(P1387,2)=P1387,OR(AND(O1387&lt;&gt;0,L1387="п"),AND(P1387&lt;&gt;0,L1387="ф")),ЕФОРМУЛА(X1387),ЕФОРМУЛА(Y1387),ЕФОРМУЛА(Z1387),ЕФОРМУЛА(AA1387),ЕФОРМУЛА(AB1387),ЕФОРМУЛА(AC1387),NOT(ЕФОРМУЛА(O1387)),NOT(ЕФОРМУЛА(P1387)),M1387&lt;&gt;0,N1387&lt;&gt;0,OR(YEAR(M1387=#REF!),YEAR(M1387=#REF!),YEAR(M1387=#REF!)),OR(YEAR(N1387=#REF!),YEAR(N1387=#REF!),YEAR(N1387=#REF!)),OR(AND(A1387="20. Выдача займов по договору № 1 (в кэш-пул ПАО «Газпром»)",H1387="КЭШ-ПУЛ"),AND(A1387&lt;&gt;"20. Выдача займов по договору № 1 (в кэш-пул ПАО «Газпром»)",H1387&lt;&gt;"КЭШ-ПУЛ")))</f>
        <v>#REF!</v>
      </c>
    </row>
    <row r="1388" spans="1:30" ht="15" customHeight="1" x14ac:dyDescent="0.2">
      <c r="A1388" s="8" t="s">
        <v>64</v>
      </c>
      <c r="B1388" s="8"/>
      <c r="C1388" s="2" t="s">
        <v>19</v>
      </c>
      <c r="D1388" s="6" t="s">
        <v>0</v>
      </c>
      <c r="E1388" s="7" t="s">
        <v>1</v>
      </c>
      <c r="F1388" s="8"/>
      <c r="G1388" s="8"/>
      <c r="H1388" s="8"/>
      <c r="I1388" s="8"/>
      <c r="J1388" s="8"/>
      <c r="K1388" s="8" t="s">
        <v>69</v>
      </c>
      <c r="L1388" s="8" t="s">
        <v>27</v>
      </c>
      <c r="M1388" s="9">
        <v>44344</v>
      </c>
      <c r="N1388" s="9">
        <v>44344</v>
      </c>
      <c r="O1388" s="20"/>
      <c r="P1388" s="20">
        <v>71833226.379999995</v>
      </c>
      <c r="Q1388" s="12"/>
      <c r="R1388" s="12"/>
      <c r="S1388" s="12"/>
      <c r="T1388" s="12"/>
      <c r="U1388" s="12"/>
      <c r="X1388" s="22" t="e">
        <f>IF(B1388="",VLOOKUP(A1388,#REF!,2,FALSE),B1388)</f>
        <v>#REF!</v>
      </c>
      <c r="Y1388" s="22">
        <f t="shared" si="110"/>
        <v>5</v>
      </c>
      <c r="Z1388" s="22">
        <f t="shared" si="111"/>
        <v>5</v>
      </c>
      <c r="AA1388" s="22">
        <f t="shared" si="112"/>
        <v>2021</v>
      </c>
      <c r="AB1388" s="22">
        <f t="shared" si="113"/>
        <v>2021</v>
      </c>
      <c r="AC1388" s="22">
        <f t="shared" si="114"/>
        <v>2021</v>
      </c>
      <c r="AD1388" s="25" t="e">
        <f>AND(ROUND(O1388,2)=O1388,ROUND(P1388,2)=P1388,OR(AND(O1388&lt;&gt;0,L1388="п"),AND(P1388&lt;&gt;0,L1388="ф")),ЕФОРМУЛА(X1388),ЕФОРМУЛА(Y1388),ЕФОРМУЛА(Z1388),ЕФОРМУЛА(AA1388),ЕФОРМУЛА(AB1388),ЕФОРМУЛА(AC1388),NOT(ЕФОРМУЛА(O1388)),NOT(ЕФОРМУЛА(P1388)),M1388&lt;&gt;0,N1388&lt;&gt;0,OR(YEAR(M1388=#REF!),YEAR(M1388=#REF!),YEAR(M1388=#REF!)),OR(YEAR(N1388=#REF!),YEAR(N1388=#REF!),YEAR(N1388=#REF!)),OR(AND(A1388="20. Выдача займов по договору № 1 (в кэш-пул ПАО «Газпром»)",H1388="КЭШ-ПУЛ"),AND(A1388&lt;&gt;"20. Выдача займов по договору № 1 (в кэш-пул ПАО «Газпром»)",H1388&lt;&gt;"КЭШ-ПУЛ")))</f>
        <v>#REF!</v>
      </c>
    </row>
    <row r="1389" spans="1:30" ht="15" customHeight="1" x14ac:dyDescent="0.2">
      <c r="A1389" s="8" t="s">
        <v>64</v>
      </c>
      <c r="B1389" s="8"/>
      <c r="C1389" s="2" t="s">
        <v>19</v>
      </c>
      <c r="D1389" s="6" t="s">
        <v>0</v>
      </c>
      <c r="E1389" s="7" t="s">
        <v>1</v>
      </c>
      <c r="F1389" s="8"/>
      <c r="G1389" s="8"/>
      <c r="H1389" s="8"/>
      <c r="I1389" s="8"/>
      <c r="J1389" s="8"/>
      <c r="K1389" s="8" t="s">
        <v>69</v>
      </c>
      <c r="L1389" s="8" t="s">
        <v>27</v>
      </c>
      <c r="M1389" s="9">
        <v>44347</v>
      </c>
      <c r="N1389" s="9">
        <v>44347</v>
      </c>
      <c r="O1389" s="20"/>
      <c r="P1389" s="20">
        <v>607544057.38999999</v>
      </c>
      <c r="Q1389" s="12"/>
      <c r="R1389" s="12"/>
      <c r="S1389" s="12"/>
      <c r="T1389" s="12"/>
      <c r="U1389" s="12"/>
      <c r="X1389" s="22" t="e">
        <f>IF(B1389="",VLOOKUP(A1389,#REF!,2,FALSE),B1389)</f>
        <v>#REF!</v>
      </c>
      <c r="Y1389" s="22">
        <f t="shared" si="110"/>
        <v>5</v>
      </c>
      <c r="Z1389" s="22">
        <f t="shared" si="111"/>
        <v>5</v>
      </c>
      <c r="AA1389" s="22">
        <f t="shared" si="112"/>
        <v>2021</v>
      </c>
      <c r="AB1389" s="22">
        <f t="shared" si="113"/>
        <v>2021</v>
      </c>
      <c r="AC1389" s="22">
        <f t="shared" si="114"/>
        <v>2021</v>
      </c>
      <c r="AD1389" s="25" t="e">
        <f>AND(ROUND(O1389,2)=O1389,ROUND(P1389,2)=P1389,OR(AND(O1389&lt;&gt;0,L1389="п"),AND(P1389&lt;&gt;0,L1389="ф")),ЕФОРМУЛА(X1389),ЕФОРМУЛА(Y1389),ЕФОРМУЛА(Z1389),ЕФОРМУЛА(AA1389),ЕФОРМУЛА(AB1389),ЕФОРМУЛА(AC1389),NOT(ЕФОРМУЛА(O1389)),NOT(ЕФОРМУЛА(P1389)),M1389&lt;&gt;0,N1389&lt;&gt;0,OR(YEAR(M1389=#REF!),YEAR(M1389=#REF!),YEAR(M1389=#REF!)),OR(YEAR(N1389=#REF!),YEAR(N1389=#REF!),YEAR(N1389=#REF!)),OR(AND(A1389="20. Выдача займов по договору № 1 (в кэш-пул ПАО «Газпром»)",H1389="КЭШ-ПУЛ"),AND(A1389&lt;&gt;"20. Выдача займов по договору № 1 (в кэш-пул ПАО «Газпром»)",H1389&lt;&gt;"КЭШ-ПУЛ")))</f>
        <v>#REF!</v>
      </c>
    </row>
    <row r="1390" spans="1:30" ht="15" customHeight="1" x14ac:dyDescent="0.2">
      <c r="A1390" s="8" t="s">
        <v>97</v>
      </c>
      <c r="B1390" s="8"/>
      <c r="C1390" s="2" t="s">
        <v>19</v>
      </c>
      <c r="D1390" s="6" t="s">
        <v>0</v>
      </c>
      <c r="E1390" s="7" t="s">
        <v>1</v>
      </c>
      <c r="F1390" s="8"/>
      <c r="G1390" s="8"/>
      <c r="H1390" s="8"/>
      <c r="I1390" s="8"/>
      <c r="J1390" s="8"/>
      <c r="K1390" s="8" t="s">
        <v>69</v>
      </c>
      <c r="L1390" s="8" t="s">
        <v>27</v>
      </c>
      <c r="M1390" s="9">
        <v>44348</v>
      </c>
      <c r="N1390" s="9">
        <v>44348</v>
      </c>
      <c r="O1390" s="20"/>
      <c r="P1390" s="20">
        <v>1036736.82</v>
      </c>
      <c r="Q1390" s="12"/>
      <c r="R1390" s="12"/>
      <c r="S1390" s="12"/>
      <c r="T1390" s="12"/>
      <c r="U1390" s="12"/>
      <c r="X1390" s="22" t="e">
        <f>IF(B1390="",VLOOKUP(A1390,#REF!,2,FALSE),B1390)</f>
        <v>#REF!</v>
      </c>
      <c r="Y1390" s="22">
        <f t="shared" si="110"/>
        <v>6</v>
      </c>
      <c r="Z1390" s="22">
        <f t="shared" si="111"/>
        <v>6</v>
      </c>
      <c r="AA1390" s="22">
        <f t="shared" si="112"/>
        <v>2021</v>
      </c>
      <c r="AB1390" s="22">
        <f t="shared" si="113"/>
        <v>2021</v>
      </c>
      <c r="AC1390" s="22">
        <f t="shared" si="114"/>
        <v>2021</v>
      </c>
      <c r="AD1390" s="25" t="e">
        <f>AND(ROUND(O1390,2)=O1390,ROUND(P1390,2)=P1390,OR(AND(O1390&lt;&gt;0,L1390="п"),AND(P1390&lt;&gt;0,L1390="ф")),ЕФОРМУЛА(X1390),ЕФОРМУЛА(Y1390),ЕФОРМУЛА(Z1390),ЕФОРМУЛА(AA1390),ЕФОРМУЛА(AB1390),ЕФОРМУЛА(AC1390),NOT(ЕФОРМУЛА(O1390)),NOT(ЕФОРМУЛА(P1390)),M1390&lt;&gt;0,N1390&lt;&gt;0,OR(YEAR(M1390=#REF!),YEAR(M1390=#REF!),YEAR(M1390=#REF!)),OR(YEAR(N1390=#REF!),YEAR(N1390=#REF!),YEAR(N1390=#REF!)),OR(AND(A1390="20. Выдача займов по договору № 1 (в кэш-пул ПАО «Газпром»)",H1390="КЭШ-ПУЛ"),AND(A1390&lt;&gt;"20. Выдача займов по договору № 1 (в кэш-пул ПАО «Газпром»)",H1390&lt;&gt;"КЭШ-ПУЛ")))</f>
        <v>#REF!</v>
      </c>
    </row>
    <row r="1391" spans="1:30" ht="12.6" customHeight="1" x14ac:dyDescent="0.2">
      <c r="A1391" s="8" t="s">
        <v>55</v>
      </c>
      <c r="B1391" s="8"/>
      <c r="C1391" s="2" t="s">
        <v>19</v>
      </c>
      <c r="D1391" s="6" t="s">
        <v>3</v>
      </c>
      <c r="E1391" s="7" t="s">
        <v>2</v>
      </c>
      <c r="F1391" s="8"/>
      <c r="G1391" s="8"/>
      <c r="H1391" s="8"/>
      <c r="I1391" s="8"/>
      <c r="J1391" s="8">
        <v>4</v>
      </c>
      <c r="K1391" s="8" t="s">
        <v>69</v>
      </c>
      <c r="L1391" s="8" t="s">
        <v>27</v>
      </c>
      <c r="M1391" s="9">
        <v>44340</v>
      </c>
      <c r="N1391" s="9">
        <v>44348</v>
      </c>
      <c r="O1391" s="20"/>
      <c r="P1391" s="20">
        <v>1036736.82</v>
      </c>
      <c r="Q1391" s="12"/>
      <c r="R1391" s="12"/>
      <c r="S1391" s="12"/>
      <c r="T1391" s="12"/>
      <c r="U1391" s="12"/>
      <c r="X1391" s="22" t="e">
        <f>IF(B1391="",VLOOKUP(A1391,#REF!,2,FALSE),B1391)</f>
        <v>#REF!</v>
      </c>
      <c r="Y1391" s="22">
        <f t="shared" si="110"/>
        <v>5</v>
      </c>
      <c r="Z1391" s="22">
        <f t="shared" si="111"/>
        <v>6</v>
      </c>
      <c r="AA1391" s="22">
        <f t="shared" si="112"/>
        <v>2021</v>
      </c>
      <c r="AB1391" s="22">
        <f t="shared" si="113"/>
        <v>2021</v>
      </c>
      <c r="AC1391" s="22">
        <f t="shared" si="114"/>
        <v>2021</v>
      </c>
      <c r="AD1391" s="25" t="e">
        <f>AND(ROUND(O1391,2)=O1391,ROUND(P1391,2)=P1391,OR(AND(O1391&lt;&gt;0,L1391="п"),AND(P1391&lt;&gt;0,L1391="ф")),ЕФОРМУЛА(X1391),ЕФОРМУЛА(Y1391),ЕФОРМУЛА(Z1391),ЕФОРМУЛА(AA1391),ЕФОРМУЛА(AB1391),ЕФОРМУЛА(AC1391),NOT(ЕФОРМУЛА(O1391)),NOT(ЕФОРМУЛА(P1391)),M1391&lt;&gt;0,N1391&lt;&gt;0,OR(YEAR(M1391=#REF!),YEAR(M1391=#REF!),YEAR(M1391=#REF!)),OR(YEAR(N1391=#REF!),YEAR(N1391=#REF!),YEAR(N1391=#REF!)),OR(AND(A1391="20. Выдача займов по договору № 1 (в кэш-пул ПАО «Газпром»)",H1391="КЭШ-ПУЛ"),AND(A1391&lt;&gt;"20. Выдача займов по договору № 1 (в кэш-пул ПАО «Газпром»)",H1391&lt;&gt;"КЭШ-ПУЛ")))</f>
        <v>#REF!</v>
      </c>
    </row>
    <row r="1392" spans="1:30" ht="15" customHeight="1" x14ac:dyDescent="0.2">
      <c r="A1392" s="8" t="s">
        <v>40</v>
      </c>
      <c r="B1392" s="8"/>
      <c r="C1392" s="2" t="s">
        <v>19</v>
      </c>
      <c r="D1392" s="6" t="s">
        <v>0</v>
      </c>
      <c r="E1392" s="7" t="s">
        <v>2</v>
      </c>
      <c r="F1392" s="8"/>
      <c r="G1392" s="8"/>
      <c r="H1392" s="8"/>
      <c r="I1392" s="8"/>
      <c r="J1392" s="8"/>
      <c r="K1392" s="8"/>
      <c r="L1392" s="8" t="s">
        <v>26</v>
      </c>
      <c r="M1392" s="9">
        <v>44348</v>
      </c>
      <c r="N1392" s="9">
        <v>44348</v>
      </c>
      <c r="O1392" s="20">
        <v>967400.41</v>
      </c>
      <c r="P1392" s="20"/>
      <c r="Q1392" s="29"/>
      <c r="R1392" s="12"/>
      <c r="S1392" s="12"/>
      <c r="T1392" s="12"/>
      <c r="U1392" s="12"/>
      <c r="X1392" s="22" t="e">
        <f>IF(B1392="",VLOOKUP(A1392,#REF!,2,FALSE),B1392)</f>
        <v>#REF!</v>
      </c>
      <c r="Y1392" s="22">
        <f t="shared" si="110"/>
        <v>6</v>
      </c>
      <c r="Z1392" s="22">
        <f t="shared" si="111"/>
        <v>6</v>
      </c>
      <c r="AA1392" s="22">
        <f t="shared" si="112"/>
        <v>2021</v>
      </c>
      <c r="AB1392" s="22">
        <f t="shared" si="113"/>
        <v>2021</v>
      </c>
      <c r="AC1392" s="22">
        <f t="shared" si="114"/>
        <v>2021</v>
      </c>
      <c r="AD1392" s="25" t="e">
        <f>AND(ROUND(O1392,2)=O1392,ROUND(P1392,2)=P1392,OR(AND(O1392&lt;&gt;0,L1392="п"),AND(P1392&lt;&gt;0,L1392="ф")),ЕФОРМУЛА(X1392),ЕФОРМУЛА(Y1392),ЕФОРМУЛА(Z1392),ЕФОРМУЛА(AA1392),ЕФОРМУЛА(AB1392),ЕФОРМУЛА(AC1392),NOT(ЕФОРМУЛА(O1392)),NOT(ЕФОРМУЛА(P1392)),M1392&lt;&gt;0,N1392&lt;&gt;0,OR(YEAR(M1392=#REF!),YEAR(M1392=#REF!),YEAR(M1392=#REF!)),OR(YEAR(N1392=#REF!),YEAR(N1392=#REF!),YEAR(N1392=#REF!)),OR(AND(A1392="20. Выдача займов по договору № 1 (в кэш-пул ПАО «Газпром»)",H1392="КЭШ-ПУЛ"),AND(A1392&lt;&gt;"20. Выдача займов по договору № 1 (в кэш-пул ПАО «Газпром»)",H1392&lt;&gt;"КЭШ-ПУЛ")))</f>
        <v>#REF!</v>
      </c>
    </row>
    <row r="1393" spans="1:30" ht="15" customHeight="1" x14ac:dyDescent="0.2">
      <c r="A1393" s="8" t="s">
        <v>97</v>
      </c>
      <c r="B1393" s="8"/>
      <c r="C1393" s="2" t="s">
        <v>19</v>
      </c>
      <c r="D1393" s="6" t="s">
        <v>0</v>
      </c>
      <c r="E1393" s="7" t="s">
        <v>1</v>
      </c>
      <c r="F1393" s="8"/>
      <c r="G1393" s="8"/>
      <c r="H1393" s="8"/>
      <c r="I1393" s="8"/>
      <c r="J1393" s="8"/>
      <c r="K1393" s="8" t="s">
        <v>69</v>
      </c>
      <c r="L1393" s="8" t="s">
        <v>27</v>
      </c>
      <c r="M1393" s="9">
        <v>44349</v>
      </c>
      <c r="N1393" s="9">
        <v>44349</v>
      </c>
      <c r="O1393" s="20"/>
      <c r="P1393" s="20">
        <v>74005.490000000005</v>
      </c>
      <c r="Q1393" s="12"/>
      <c r="R1393" s="12"/>
      <c r="S1393" s="12"/>
      <c r="T1393" s="12"/>
      <c r="U1393" s="12"/>
      <c r="X1393" s="22" t="e">
        <f>IF(B1393="",VLOOKUP(A1393,#REF!,2,FALSE),B1393)</f>
        <v>#REF!</v>
      </c>
      <c r="Y1393" s="22">
        <f t="shared" si="110"/>
        <v>6</v>
      </c>
      <c r="Z1393" s="22">
        <f t="shared" si="111"/>
        <v>6</v>
      </c>
      <c r="AA1393" s="22">
        <f t="shared" si="112"/>
        <v>2021</v>
      </c>
      <c r="AB1393" s="22">
        <f t="shared" si="113"/>
        <v>2021</v>
      </c>
      <c r="AC1393" s="22">
        <f t="shared" si="114"/>
        <v>2021</v>
      </c>
      <c r="AD1393" s="25" t="e">
        <f>AND(ROUND(O1393,2)=O1393,ROUND(P1393,2)=P1393,OR(AND(O1393&lt;&gt;0,L1393="п"),AND(P1393&lt;&gt;0,L1393="ф")),ЕФОРМУЛА(X1393),ЕФОРМУЛА(Y1393),ЕФОРМУЛА(Z1393),ЕФОРМУЛА(AA1393),ЕФОРМУЛА(AB1393),ЕФОРМУЛА(AC1393),NOT(ЕФОРМУЛА(O1393)),NOT(ЕФОРМУЛА(P1393)),M1393&lt;&gt;0,N1393&lt;&gt;0,OR(YEAR(M1393=#REF!),YEAR(M1393=#REF!),YEAR(M1393=#REF!)),OR(YEAR(N1393=#REF!),YEAR(N1393=#REF!),YEAR(N1393=#REF!)),OR(AND(A1393="20. Выдача займов по договору № 1 (в кэш-пул ПАО «Газпром»)",H1393="КЭШ-ПУЛ"),AND(A1393&lt;&gt;"20. Выдача займов по договору № 1 (в кэш-пул ПАО «Газпром»)",H1393&lt;&gt;"КЭШ-ПУЛ")))</f>
        <v>#REF!</v>
      </c>
    </row>
    <row r="1394" spans="1:30" ht="12.6" customHeight="1" x14ac:dyDescent="0.2">
      <c r="A1394" s="8" t="s">
        <v>55</v>
      </c>
      <c r="B1394" s="8"/>
      <c r="C1394" s="2" t="s">
        <v>19</v>
      </c>
      <c r="D1394" s="6" t="s">
        <v>3</v>
      </c>
      <c r="E1394" s="7" t="s">
        <v>2</v>
      </c>
      <c r="F1394" s="8"/>
      <c r="G1394" s="8"/>
      <c r="H1394" s="8"/>
      <c r="I1394" s="8"/>
      <c r="J1394" s="8">
        <v>4</v>
      </c>
      <c r="K1394" s="8" t="s">
        <v>69</v>
      </c>
      <c r="L1394" s="8" t="s">
        <v>27</v>
      </c>
      <c r="M1394" s="9">
        <v>44340</v>
      </c>
      <c r="N1394" s="9">
        <v>44349</v>
      </c>
      <c r="O1394" s="20"/>
      <c r="P1394" s="20">
        <v>74005.490000000005</v>
      </c>
      <c r="Q1394" s="12"/>
      <c r="R1394" s="12"/>
      <c r="S1394" s="12"/>
      <c r="T1394" s="12"/>
      <c r="U1394" s="12"/>
      <c r="X1394" s="22" t="e">
        <f>IF(B1394="",VLOOKUP(A1394,#REF!,2,FALSE),B1394)</f>
        <v>#REF!</v>
      </c>
      <c r="Y1394" s="22">
        <f t="shared" si="110"/>
        <v>5</v>
      </c>
      <c r="Z1394" s="22">
        <f t="shared" si="111"/>
        <v>6</v>
      </c>
      <c r="AA1394" s="22">
        <f t="shared" si="112"/>
        <v>2021</v>
      </c>
      <c r="AB1394" s="22">
        <f t="shared" si="113"/>
        <v>2021</v>
      </c>
      <c r="AC1394" s="22">
        <f t="shared" si="114"/>
        <v>2021</v>
      </c>
      <c r="AD1394" s="25" t="e">
        <f>AND(ROUND(O1394,2)=O1394,ROUND(P1394,2)=P1394,OR(AND(O1394&lt;&gt;0,L1394="п"),AND(P1394&lt;&gt;0,L1394="ф")),ЕФОРМУЛА(X1394),ЕФОРМУЛА(Y1394),ЕФОРМУЛА(Z1394),ЕФОРМУЛА(AA1394),ЕФОРМУЛА(AB1394),ЕФОРМУЛА(AC1394),NOT(ЕФОРМУЛА(O1394)),NOT(ЕФОРМУЛА(P1394)),M1394&lt;&gt;0,N1394&lt;&gt;0,OR(YEAR(M1394=#REF!),YEAR(M1394=#REF!),YEAR(M1394=#REF!)),OR(YEAR(N1394=#REF!),YEAR(N1394=#REF!),YEAR(N1394=#REF!)),OR(AND(A1394="20. Выдача займов по договору № 1 (в кэш-пул ПАО «Газпром»)",H1394="КЭШ-ПУЛ"),AND(A1394&lt;&gt;"20. Выдача займов по договору № 1 (в кэш-пул ПАО «Газпром»)",H1394&lt;&gt;"КЭШ-ПУЛ")))</f>
        <v>#REF!</v>
      </c>
    </row>
    <row r="1395" spans="1:30" ht="15" customHeight="1" x14ac:dyDescent="0.2">
      <c r="A1395" s="8" t="s">
        <v>44</v>
      </c>
      <c r="B1395" s="8"/>
      <c r="C1395" s="2" t="s">
        <v>19</v>
      </c>
      <c r="D1395" s="6" t="s">
        <v>0</v>
      </c>
      <c r="E1395" s="7" t="s">
        <v>2</v>
      </c>
      <c r="F1395" s="8"/>
      <c r="G1395" s="8"/>
      <c r="H1395" s="8"/>
      <c r="I1395" s="8"/>
      <c r="J1395" s="8">
        <v>1</v>
      </c>
      <c r="K1395" s="8" t="s">
        <v>69</v>
      </c>
      <c r="L1395" s="8" t="s">
        <v>27</v>
      </c>
      <c r="M1395" s="9">
        <v>44350</v>
      </c>
      <c r="N1395" s="9">
        <v>44364</v>
      </c>
      <c r="O1395" s="20"/>
      <c r="P1395" s="20">
        <v>39607.93</v>
      </c>
      <c r="Q1395" s="12"/>
      <c r="R1395" s="12"/>
      <c r="S1395" s="12"/>
      <c r="T1395" s="12"/>
      <c r="U1395" s="12"/>
      <c r="X1395" s="22" t="e">
        <f>IF(B1395="",VLOOKUP(A1395,#REF!,2,FALSE),B1395)</f>
        <v>#REF!</v>
      </c>
      <c r="Y1395" s="22">
        <f t="shared" si="110"/>
        <v>6</v>
      </c>
      <c r="Z1395" s="22">
        <f t="shared" si="111"/>
        <v>6</v>
      </c>
      <c r="AA1395" s="22">
        <f t="shared" si="112"/>
        <v>2021</v>
      </c>
      <c r="AB1395" s="22">
        <f t="shared" si="113"/>
        <v>2021</v>
      </c>
      <c r="AC1395" s="22">
        <f t="shared" si="114"/>
        <v>2021</v>
      </c>
      <c r="AD1395" s="25" t="e">
        <f>AND(ROUND(O1395,2)=O1395,ROUND(P1395,2)=P1395,OR(AND(O1395&lt;&gt;0,L1395="п"),AND(P1395&lt;&gt;0,L1395="ф")),ЕФОРМУЛА(X1395),ЕФОРМУЛА(Y1395),ЕФОРМУЛА(Z1395),ЕФОРМУЛА(AA1395),ЕФОРМУЛА(AB1395),ЕФОРМУЛА(AC1395),NOT(ЕФОРМУЛА(O1395)),NOT(ЕФОРМУЛА(P1395)),M1395&lt;&gt;0,N1395&lt;&gt;0,OR(YEAR(M1395=#REF!),YEAR(M1395=#REF!),YEAR(M1395=#REF!)),OR(YEAR(N1395=#REF!),YEAR(N1395=#REF!),YEAR(N1395=#REF!)),OR(AND(A1395="20. Выдача займов по договору № 1 (в кэш-пул ПАО «Газпром»)",H1395="КЭШ-ПУЛ"),AND(A1395&lt;&gt;"20. Выдача займов по договору № 1 (в кэш-пул ПАО «Газпром»)",H1395&lt;&gt;"КЭШ-ПУЛ")))</f>
        <v>#REF!</v>
      </c>
    </row>
    <row r="1396" spans="1:30" ht="15" customHeight="1" x14ac:dyDescent="0.2">
      <c r="A1396" s="8" t="s">
        <v>45</v>
      </c>
      <c r="B1396" s="8"/>
      <c r="C1396" s="2" t="s">
        <v>19</v>
      </c>
      <c r="D1396" s="6" t="s">
        <v>0</v>
      </c>
      <c r="E1396" s="7" t="s">
        <v>2</v>
      </c>
      <c r="F1396" s="8"/>
      <c r="G1396" s="8"/>
      <c r="H1396" s="8"/>
      <c r="I1396" s="8" t="s">
        <v>25</v>
      </c>
      <c r="J1396" s="8">
        <v>1</v>
      </c>
      <c r="K1396" s="8" t="s">
        <v>69</v>
      </c>
      <c r="L1396" s="8" t="s">
        <v>27</v>
      </c>
      <c r="M1396" s="9">
        <v>44350</v>
      </c>
      <c r="N1396" s="9">
        <v>44364</v>
      </c>
      <c r="O1396" s="20"/>
      <c r="P1396" s="20">
        <v>4977957.5999999996</v>
      </c>
      <c r="Q1396" s="12"/>
      <c r="R1396" s="12"/>
      <c r="S1396" s="12"/>
      <c r="T1396" s="12"/>
      <c r="U1396" s="12"/>
      <c r="X1396" s="22" t="e">
        <f>IF(B1396="",VLOOKUP(A1396,#REF!,2,FALSE),B1396)</f>
        <v>#REF!</v>
      </c>
      <c r="Y1396" s="22">
        <f t="shared" si="110"/>
        <v>6</v>
      </c>
      <c r="Z1396" s="22">
        <f t="shared" si="111"/>
        <v>6</v>
      </c>
      <c r="AA1396" s="22">
        <f t="shared" si="112"/>
        <v>2021</v>
      </c>
      <c r="AB1396" s="22">
        <f t="shared" si="113"/>
        <v>2021</v>
      </c>
      <c r="AC1396" s="22">
        <f t="shared" si="114"/>
        <v>2021</v>
      </c>
      <c r="AD1396" s="25" t="e">
        <f>AND(ROUND(O1396,2)=O1396,ROUND(P1396,2)=P1396,OR(AND(O1396&lt;&gt;0,L1396="п"),AND(P1396&lt;&gt;0,L1396="ф")),ЕФОРМУЛА(X1396),ЕФОРМУЛА(Y1396),ЕФОРМУЛА(Z1396),ЕФОРМУЛА(AA1396),ЕФОРМУЛА(AB1396),ЕФОРМУЛА(AC1396),NOT(ЕФОРМУЛА(O1396)),NOT(ЕФОРМУЛА(P1396)),M1396&lt;&gt;0,N1396&lt;&gt;0,OR(YEAR(M1396=#REF!),YEAR(M1396=#REF!),YEAR(M1396=#REF!)),OR(YEAR(N1396=#REF!),YEAR(N1396=#REF!),YEAR(N1396=#REF!)),OR(AND(A1396="20. Выдача займов по договору № 1 (в кэш-пул ПАО «Газпром»)",H1396="КЭШ-ПУЛ"),AND(A1396&lt;&gt;"20. Выдача займов по договору № 1 (в кэш-пул ПАО «Газпром»)",H1396&lt;&gt;"КЭШ-ПУЛ")))</f>
        <v>#REF!</v>
      </c>
    </row>
    <row r="1397" spans="1:30" ht="15" customHeight="1" x14ac:dyDescent="0.2">
      <c r="A1397" s="8" t="s">
        <v>15</v>
      </c>
      <c r="B1397" s="8"/>
      <c r="C1397" s="2" t="s">
        <v>19</v>
      </c>
      <c r="D1397" s="6" t="s">
        <v>0</v>
      </c>
      <c r="E1397" s="7" t="s">
        <v>2</v>
      </c>
      <c r="F1397" s="8"/>
      <c r="G1397" s="8"/>
      <c r="H1397" s="8"/>
      <c r="I1397" s="8" t="s">
        <v>25</v>
      </c>
      <c r="J1397" s="8">
        <v>1</v>
      </c>
      <c r="K1397" s="8" t="s">
        <v>69</v>
      </c>
      <c r="L1397" s="8" t="s">
        <v>27</v>
      </c>
      <c r="M1397" s="9">
        <v>44350</v>
      </c>
      <c r="N1397" s="9">
        <v>44362</v>
      </c>
      <c r="O1397" s="20"/>
      <c r="P1397" s="20">
        <v>90000000</v>
      </c>
      <c r="Q1397" s="12"/>
      <c r="R1397" s="12"/>
      <c r="S1397" s="12"/>
      <c r="T1397" s="12"/>
      <c r="U1397" s="12"/>
      <c r="X1397" s="22" t="e">
        <f>IF(B1397="",VLOOKUP(A1397,#REF!,2,FALSE),B1397)</f>
        <v>#REF!</v>
      </c>
      <c r="Y1397" s="22">
        <f t="shared" si="110"/>
        <v>6</v>
      </c>
      <c r="Z1397" s="22">
        <f t="shared" si="111"/>
        <v>6</v>
      </c>
      <c r="AA1397" s="22">
        <f t="shared" si="112"/>
        <v>2021</v>
      </c>
      <c r="AB1397" s="22">
        <f t="shared" si="113"/>
        <v>2021</v>
      </c>
      <c r="AC1397" s="22">
        <f t="shared" si="114"/>
        <v>2021</v>
      </c>
      <c r="AD1397" s="25" t="e">
        <f>AND(ROUND(O1397,2)=O1397,ROUND(P1397,2)=P1397,OR(AND(O1397&lt;&gt;0,L1397="п"),AND(P1397&lt;&gt;0,L1397="ф")),ЕФОРМУЛА(X1397),ЕФОРМУЛА(Y1397),ЕФОРМУЛА(Z1397),ЕФОРМУЛА(AA1397),ЕФОРМУЛА(AB1397),ЕФОРМУЛА(AC1397),NOT(ЕФОРМУЛА(O1397)),NOT(ЕФОРМУЛА(P1397)),M1397&lt;&gt;0,N1397&lt;&gt;0,OR(YEAR(M1397=#REF!),YEAR(M1397=#REF!),YEAR(M1397=#REF!)),OR(YEAR(N1397=#REF!),YEAR(N1397=#REF!),YEAR(N1397=#REF!)),OR(AND(A1397="20. Выдача займов по договору № 1 (в кэш-пул ПАО «Газпром»)",H1397="КЭШ-ПУЛ"),AND(A1397&lt;&gt;"20. Выдача займов по договору № 1 (в кэш-пул ПАО «Газпром»)",H1397&lt;&gt;"КЭШ-ПУЛ")))</f>
        <v>#REF!</v>
      </c>
    </row>
    <row r="1398" spans="1:30" ht="15" customHeight="1" x14ac:dyDescent="0.2">
      <c r="A1398" s="8" t="s">
        <v>64</v>
      </c>
      <c r="B1398" s="8"/>
      <c r="C1398" s="2" t="s">
        <v>19</v>
      </c>
      <c r="D1398" s="6" t="s">
        <v>0</v>
      </c>
      <c r="E1398" s="7" t="s">
        <v>1</v>
      </c>
      <c r="F1398" s="8"/>
      <c r="G1398" s="8"/>
      <c r="H1398" s="8"/>
      <c r="I1398" s="8"/>
      <c r="J1398" s="8"/>
      <c r="K1398" s="8" t="s">
        <v>69</v>
      </c>
      <c r="L1398" s="8" t="s">
        <v>27</v>
      </c>
      <c r="M1398" s="9">
        <v>44350</v>
      </c>
      <c r="N1398" s="9">
        <v>44350</v>
      </c>
      <c r="O1398" s="20"/>
      <c r="P1398" s="20">
        <v>433026.97</v>
      </c>
      <c r="Q1398" s="12"/>
      <c r="R1398" s="12"/>
      <c r="S1398" s="12"/>
      <c r="T1398" s="12"/>
      <c r="U1398" s="12"/>
      <c r="X1398" s="22" t="e">
        <f>IF(B1398="",VLOOKUP(A1398,#REF!,2,FALSE),B1398)</f>
        <v>#REF!</v>
      </c>
      <c r="Y1398" s="22">
        <f t="shared" si="110"/>
        <v>6</v>
      </c>
      <c r="Z1398" s="22">
        <f t="shared" si="111"/>
        <v>6</v>
      </c>
      <c r="AA1398" s="22">
        <f t="shared" si="112"/>
        <v>2021</v>
      </c>
      <c r="AB1398" s="22">
        <f t="shared" si="113"/>
        <v>2021</v>
      </c>
      <c r="AC1398" s="22">
        <f t="shared" si="114"/>
        <v>2021</v>
      </c>
      <c r="AD1398" s="25" t="e">
        <f>AND(ROUND(O1398,2)=O1398,ROUND(P1398,2)=P1398,OR(AND(O1398&lt;&gt;0,L1398="п"),AND(P1398&lt;&gt;0,L1398="ф")),ЕФОРМУЛА(X1398),ЕФОРМУЛА(Y1398),ЕФОРМУЛА(Z1398),ЕФОРМУЛА(AA1398),ЕФОРМУЛА(AB1398),ЕФОРМУЛА(AC1398),NOT(ЕФОРМУЛА(O1398)),NOT(ЕФОРМУЛА(P1398)),M1398&lt;&gt;0,N1398&lt;&gt;0,OR(YEAR(M1398=#REF!),YEAR(M1398=#REF!),YEAR(M1398=#REF!)),OR(YEAR(N1398=#REF!),YEAR(N1398=#REF!),YEAR(N1398=#REF!)),OR(AND(A1398="20. Выдача займов по договору № 1 (в кэш-пул ПАО «Газпром»)",H1398="КЭШ-ПУЛ"),AND(A1398&lt;&gt;"20. Выдача займов по договору № 1 (в кэш-пул ПАО «Газпром»)",H1398&lt;&gt;"КЭШ-ПУЛ")))</f>
        <v>#REF!</v>
      </c>
    </row>
    <row r="1399" spans="1:30" ht="15.75" customHeight="1" x14ac:dyDescent="0.2">
      <c r="A1399" s="27" t="s">
        <v>41</v>
      </c>
      <c r="B1399" s="27"/>
      <c r="C1399" s="2" t="s">
        <v>19</v>
      </c>
      <c r="D1399" s="6" t="s">
        <v>0</v>
      </c>
      <c r="E1399" s="7" t="s">
        <v>2</v>
      </c>
      <c r="F1399" s="8"/>
      <c r="G1399" s="8"/>
      <c r="H1399" s="8"/>
      <c r="I1399" s="8"/>
      <c r="J1399" s="8">
        <v>3</v>
      </c>
      <c r="K1399" s="8" t="s">
        <v>69</v>
      </c>
      <c r="L1399" s="8" t="s">
        <v>27</v>
      </c>
      <c r="M1399" s="9">
        <v>44351</v>
      </c>
      <c r="N1399" s="9">
        <v>44363</v>
      </c>
      <c r="O1399" s="20"/>
      <c r="P1399" s="20">
        <v>8383310.2599999998</v>
      </c>
      <c r="Q1399" s="12"/>
      <c r="R1399" s="12"/>
      <c r="S1399" s="12"/>
      <c r="T1399" s="12"/>
      <c r="U1399" s="12"/>
      <c r="X1399" s="22" t="e">
        <f>IF(B1399="",VLOOKUP(A1399,#REF!,2,FALSE),B1399)</f>
        <v>#REF!</v>
      </c>
      <c r="Y1399" s="22">
        <f t="shared" si="110"/>
        <v>6</v>
      </c>
      <c r="Z1399" s="22">
        <f t="shared" si="111"/>
        <v>6</v>
      </c>
      <c r="AA1399" s="22">
        <f t="shared" si="112"/>
        <v>2021</v>
      </c>
      <c r="AB1399" s="22">
        <f t="shared" si="113"/>
        <v>2021</v>
      </c>
      <c r="AC1399" s="22">
        <f t="shared" si="114"/>
        <v>2021</v>
      </c>
      <c r="AD1399" s="25" t="e">
        <f>AND(ROUND(O1399,2)=O1399,ROUND(P1399,2)=P1399,OR(AND(O1399&lt;&gt;0,L1399="п"),AND(P1399&lt;&gt;0,L1399="ф")),ЕФОРМУЛА(X1399),ЕФОРМУЛА(Y1399),ЕФОРМУЛА(Z1399),ЕФОРМУЛА(AA1399),ЕФОРМУЛА(AB1399),ЕФОРМУЛА(AC1399),NOT(ЕФОРМУЛА(O1399)),NOT(ЕФОРМУЛА(P1399)),M1399&lt;&gt;0,N1399&lt;&gt;0,OR(YEAR(M1399=#REF!),YEAR(M1399=#REF!),YEAR(M1399=#REF!)),OR(YEAR(N1399=#REF!),YEAR(N1399=#REF!),YEAR(N1399=#REF!)),OR(AND(A1399="20. Выдача займов по договору № 1 (в кэш-пул ПАО «Газпром»)",H1399="КЭШ-ПУЛ"),AND(A1399&lt;&gt;"20. Выдача займов по договору № 1 (в кэш-пул ПАО «Газпром»)",H1399&lt;&gt;"КЭШ-ПУЛ")))</f>
        <v>#REF!</v>
      </c>
    </row>
    <row r="1400" spans="1:30" ht="15.75" customHeight="1" x14ac:dyDescent="0.2">
      <c r="A1400" s="27" t="s">
        <v>142</v>
      </c>
      <c r="B1400" s="27"/>
      <c r="C1400" s="2" t="s">
        <v>19</v>
      </c>
      <c r="D1400" s="6" t="s">
        <v>0</v>
      </c>
      <c r="E1400" s="7" t="s">
        <v>2</v>
      </c>
      <c r="F1400" s="8"/>
      <c r="G1400" s="8"/>
      <c r="H1400" s="8"/>
      <c r="I1400" s="8" t="s">
        <v>25</v>
      </c>
      <c r="J1400" s="8">
        <v>1</v>
      </c>
      <c r="K1400" s="8" t="s">
        <v>69</v>
      </c>
      <c r="L1400" s="8" t="s">
        <v>27</v>
      </c>
      <c r="M1400" s="9">
        <v>44352</v>
      </c>
      <c r="N1400" s="9">
        <v>44384</v>
      </c>
      <c r="O1400" s="20"/>
      <c r="P1400" s="20">
        <v>41550000</v>
      </c>
      <c r="Q1400" s="12" t="s">
        <v>682</v>
      </c>
      <c r="R1400" s="12"/>
      <c r="S1400" s="12"/>
      <c r="T1400" s="12"/>
      <c r="U1400" s="12"/>
      <c r="X1400" s="22" t="e">
        <f>IF(B1400="",VLOOKUP(A1400,#REF!,2,FALSE),B1400)</f>
        <v>#REF!</v>
      </c>
      <c r="Y1400" s="22">
        <f t="shared" si="110"/>
        <v>6</v>
      </c>
      <c r="Z1400" s="22">
        <f t="shared" si="111"/>
        <v>7</v>
      </c>
      <c r="AA1400" s="22">
        <f t="shared" si="112"/>
        <v>2021</v>
      </c>
      <c r="AB1400" s="22">
        <f t="shared" si="113"/>
        <v>2021</v>
      </c>
      <c r="AC1400" s="22">
        <f t="shared" si="114"/>
        <v>2021</v>
      </c>
      <c r="AD1400" s="25" t="e">
        <f>AND(ROUND(O1400,2)=O1400,ROUND(P1400,2)=P1400,OR(AND(O1400&lt;&gt;0,L1400="п"),AND(P1400&lt;&gt;0,L1400="ф")),ЕФОРМУЛА(X1400),ЕФОРМУЛА(Y1400),ЕФОРМУЛА(Z1400),ЕФОРМУЛА(AA1400),ЕФОРМУЛА(AB1400),ЕФОРМУЛА(AC1400),NOT(ЕФОРМУЛА(O1400)),NOT(ЕФОРМУЛА(P1400)),M1400&lt;&gt;0,N1400&lt;&gt;0,OR(YEAR(M1400=#REF!),YEAR(M1400=#REF!),YEAR(M1400=#REF!)),OR(YEAR(N1400=#REF!),YEAR(N1400=#REF!),YEAR(N1400=#REF!)),OR(AND(A1400="20. Выдача займов по договору № 1 (в кэш-пул ПАО «Газпром»)",H1400="КЭШ-ПУЛ"),AND(A1400&lt;&gt;"20. Выдача займов по договору № 1 (в кэш-пул ПАО «Газпром»)",H1400&lt;&gt;"КЭШ-ПУЛ")))</f>
        <v>#REF!</v>
      </c>
    </row>
    <row r="1401" spans="1:30" ht="12.6" customHeight="1" x14ac:dyDescent="0.2">
      <c r="A1401" s="8" t="s">
        <v>11</v>
      </c>
      <c r="B1401" s="8"/>
      <c r="C1401" s="2" t="s">
        <v>19</v>
      </c>
      <c r="D1401" s="6" t="s">
        <v>0</v>
      </c>
      <c r="E1401" s="7" t="s">
        <v>2</v>
      </c>
      <c r="F1401" s="8"/>
      <c r="G1401" s="8"/>
      <c r="H1401" s="8"/>
      <c r="I1401" s="8"/>
      <c r="J1401" s="8">
        <v>4</v>
      </c>
      <c r="K1401" s="27" t="s">
        <v>69</v>
      </c>
      <c r="L1401" s="8" t="s">
        <v>27</v>
      </c>
      <c r="M1401" s="9">
        <v>44336</v>
      </c>
      <c r="N1401" s="9">
        <v>44363</v>
      </c>
      <c r="O1401" s="20"/>
      <c r="P1401" s="20">
        <v>108203.73</v>
      </c>
      <c r="Q1401" s="12"/>
      <c r="R1401" s="12"/>
      <c r="S1401" s="12"/>
      <c r="T1401" s="12"/>
      <c r="U1401" s="12"/>
      <c r="X1401" s="22" t="e">
        <f>IF(B1401="",VLOOKUP(A1401,#REF!,2,FALSE),B1401)</f>
        <v>#REF!</v>
      </c>
      <c r="Y1401" s="22">
        <f t="shared" si="110"/>
        <v>5</v>
      </c>
      <c r="Z1401" s="22">
        <f t="shared" si="111"/>
        <v>6</v>
      </c>
      <c r="AA1401" s="22">
        <f t="shared" si="112"/>
        <v>2021</v>
      </c>
      <c r="AB1401" s="22">
        <f t="shared" si="113"/>
        <v>2021</v>
      </c>
      <c r="AC1401" s="22">
        <f t="shared" si="114"/>
        <v>2021</v>
      </c>
      <c r="AD1401" s="25" t="e">
        <f>AND(ROUND(O1401,2)=O1401,ROUND(P1401,2)=P1401,OR(AND(O1401&lt;&gt;0,L1401="п"),AND(P1401&lt;&gt;0,L1401="ф")),ЕФОРМУЛА(X1401),ЕФОРМУЛА(Y1401),ЕФОРМУЛА(Z1401),ЕФОРМУЛА(AA1401),ЕФОРМУЛА(AB1401),ЕФОРМУЛА(AC1401),NOT(ЕФОРМУЛА(O1401)),NOT(ЕФОРМУЛА(P1401)),M1401&lt;&gt;0,N1401&lt;&gt;0,OR(YEAR(M1401=#REF!),YEAR(M1401=#REF!),YEAR(M1401=#REF!)),OR(YEAR(N1401=#REF!),YEAR(N1401=#REF!),YEAR(N1401=#REF!)),OR(AND(A1401="20. Выдача займов по договору № 1 (в кэш-пул ПАО «Газпром»)",H1401="КЭШ-ПУЛ"),AND(A1401&lt;&gt;"20. Выдача займов по договору № 1 (в кэш-пул ПАО «Газпром»)",H1401&lt;&gt;"КЭШ-ПУЛ")))</f>
        <v>#REF!</v>
      </c>
    </row>
    <row r="1402" spans="1:30" ht="15" customHeight="1" x14ac:dyDescent="0.2">
      <c r="A1402" s="27" t="s">
        <v>60</v>
      </c>
      <c r="B1402" s="27"/>
      <c r="C1402" s="2" t="s">
        <v>19</v>
      </c>
      <c r="D1402" s="6" t="s">
        <v>0</v>
      </c>
      <c r="E1402" s="7" t="s">
        <v>2</v>
      </c>
      <c r="F1402" s="8"/>
      <c r="G1402" s="8"/>
      <c r="H1402" s="8"/>
      <c r="I1402" s="8" t="s">
        <v>25</v>
      </c>
      <c r="J1402" s="8">
        <v>1</v>
      </c>
      <c r="K1402" s="8" t="s">
        <v>69</v>
      </c>
      <c r="L1402" s="8" t="s">
        <v>27</v>
      </c>
      <c r="M1402" s="9">
        <v>44350</v>
      </c>
      <c r="N1402" s="9">
        <v>44365</v>
      </c>
      <c r="O1402" s="20"/>
      <c r="P1402" s="20">
        <v>742353.4</v>
      </c>
      <c r="Q1402" s="11"/>
      <c r="R1402" s="11"/>
      <c r="S1402" s="11"/>
      <c r="T1402" s="11"/>
      <c r="U1402" s="11"/>
      <c r="X1402" s="22" t="e">
        <f>IF(B1402="",VLOOKUP(A1402,#REF!,2,FALSE),B1402)</f>
        <v>#REF!</v>
      </c>
      <c r="Y1402" s="22">
        <f t="shared" si="110"/>
        <v>6</v>
      </c>
      <c r="Z1402" s="22">
        <f t="shared" si="111"/>
        <v>6</v>
      </c>
      <c r="AA1402" s="22">
        <f t="shared" si="112"/>
        <v>2021</v>
      </c>
      <c r="AB1402" s="22">
        <f t="shared" si="113"/>
        <v>2021</v>
      </c>
      <c r="AC1402" s="22">
        <f t="shared" si="114"/>
        <v>2021</v>
      </c>
      <c r="AD1402" s="25" t="e">
        <f>AND(ROUND(O1402,2)=O1402,ROUND(P1402,2)=P1402,OR(AND(O1402&lt;&gt;0,L1402="п"),AND(P1402&lt;&gt;0,L1402="ф")),ЕФОРМУЛА(X1402),ЕФОРМУЛА(Y1402),ЕФОРМУЛА(Z1402),ЕФОРМУЛА(AA1402),ЕФОРМУЛА(AB1402),ЕФОРМУЛА(AC1402),NOT(ЕФОРМУЛА(O1402)),NOT(ЕФОРМУЛА(P1402)),M1402&lt;&gt;0,N1402&lt;&gt;0,OR(YEAR(M1402=#REF!),YEAR(M1402=#REF!),YEAR(M1402=#REF!)),OR(YEAR(N1402=#REF!),YEAR(N1402=#REF!),YEAR(N1402=#REF!)),OR(AND(A1402="20. Выдача займов по договору № 1 (в кэш-пул ПАО «Газпром»)",H1402="КЭШ-ПУЛ"),AND(A1402&lt;&gt;"20. Выдача займов по договору № 1 (в кэш-пул ПАО «Газпром»)",H1402&lt;&gt;"КЭШ-ПУЛ")))</f>
        <v>#REF!</v>
      </c>
    </row>
    <row r="1403" spans="1:30" ht="15" customHeight="1" x14ac:dyDescent="0.2">
      <c r="A1403" s="27" t="s">
        <v>60</v>
      </c>
      <c r="B1403" s="27"/>
      <c r="C1403" s="2" t="s">
        <v>19</v>
      </c>
      <c r="D1403" s="6" t="s">
        <v>0</v>
      </c>
      <c r="E1403" s="7" t="s">
        <v>2</v>
      </c>
      <c r="F1403" s="8"/>
      <c r="G1403" s="8"/>
      <c r="H1403" s="8"/>
      <c r="I1403" s="8"/>
      <c r="J1403" s="8">
        <v>1</v>
      </c>
      <c r="K1403" s="8" t="s">
        <v>69</v>
      </c>
      <c r="L1403" s="8" t="s">
        <v>27</v>
      </c>
      <c r="M1403" s="9">
        <v>44350</v>
      </c>
      <c r="N1403" s="9">
        <v>44365</v>
      </c>
      <c r="O1403" s="20"/>
      <c r="P1403" s="20">
        <v>1459732.74</v>
      </c>
      <c r="Q1403" s="11"/>
      <c r="R1403" s="11"/>
      <c r="S1403" s="11"/>
      <c r="T1403" s="11"/>
      <c r="U1403" s="11"/>
      <c r="X1403" s="22" t="e">
        <f>IF(B1403="",VLOOKUP(A1403,#REF!,2,FALSE),B1403)</f>
        <v>#REF!</v>
      </c>
      <c r="Y1403" s="22">
        <f t="shared" si="110"/>
        <v>6</v>
      </c>
      <c r="Z1403" s="22">
        <f t="shared" si="111"/>
        <v>6</v>
      </c>
      <c r="AA1403" s="22">
        <f t="shared" si="112"/>
        <v>2021</v>
      </c>
      <c r="AB1403" s="22">
        <f t="shared" si="113"/>
        <v>2021</v>
      </c>
      <c r="AC1403" s="22">
        <f t="shared" si="114"/>
        <v>2021</v>
      </c>
      <c r="AD1403" s="25" t="e">
        <f>AND(ROUND(O1403,2)=O1403,ROUND(P1403,2)=P1403,OR(AND(O1403&lt;&gt;0,L1403="п"),AND(P1403&lt;&gt;0,L1403="ф")),ЕФОРМУЛА(X1403),ЕФОРМУЛА(Y1403),ЕФОРМУЛА(Z1403),ЕФОРМУЛА(AA1403),ЕФОРМУЛА(AB1403),ЕФОРМУЛА(AC1403),NOT(ЕФОРМУЛА(O1403)),NOT(ЕФОРМУЛА(P1403)),M1403&lt;&gt;0,N1403&lt;&gt;0,OR(YEAR(M1403=#REF!),YEAR(M1403=#REF!),YEAR(M1403=#REF!)),OR(YEAR(N1403=#REF!),YEAR(N1403=#REF!),YEAR(N1403=#REF!)),OR(AND(A1403="20. Выдача займов по договору № 1 (в кэш-пул ПАО «Газпром»)",H1403="КЭШ-ПУЛ"),AND(A1403&lt;&gt;"20. Выдача займов по договору № 1 (в кэш-пул ПАО «Газпром»)",H1403&lt;&gt;"КЭШ-ПУЛ")))</f>
        <v>#REF!</v>
      </c>
    </row>
    <row r="1404" spans="1:30" ht="15" customHeight="1" x14ac:dyDescent="0.2">
      <c r="A1404" s="27" t="s">
        <v>60</v>
      </c>
      <c r="B1404" s="27"/>
      <c r="C1404" s="2" t="s">
        <v>19</v>
      </c>
      <c r="D1404" s="6" t="s">
        <v>0</v>
      </c>
      <c r="E1404" s="7" t="s">
        <v>2</v>
      </c>
      <c r="F1404" s="8"/>
      <c r="G1404" s="8"/>
      <c r="H1404" s="8"/>
      <c r="I1404" s="8"/>
      <c r="J1404" s="8">
        <v>3</v>
      </c>
      <c r="K1404" s="8" t="s">
        <v>69</v>
      </c>
      <c r="L1404" s="8" t="s">
        <v>27</v>
      </c>
      <c r="M1404" s="9">
        <v>44355</v>
      </c>
      <c r="N1404" s="9">
        <v>44365</v>
      </c>
      <c r="O1404" s="20"/>
      <c r="P1404" s="20">
        <v>1146.98</v>
      </c>
      <c r="Q1404" s="11"/>
      <c r="R1404" s="11"/>
      <c r="S1404" s="11"/>
      <c r="T1404" s="11"/>
      <c r="U1404" s="11"/>
      <c r="X1404" s="22" t="e">
        <f>IF(B1404="",VLOOKUP(A1404,#REF!,2,FALSE),B1404)</f>
        <v>#REF!</v>
      </c>
      <c r="Y1404" s="22">
        <f t="shared" si="110"/>
        <v>6</v>
      </c>
      <c r="Z1404" s="22">
        <f t="shared" si="111"/>
        <v>6</v>
      </c>
      <c r="AA1404" s="22">
        <f t="shared" si="112"/>
        <v>2021</v>
      </c>
      <c r="AB1404" s="22">
        <f t="shared" si="113"/>
        <v>2021</v>
      </c>
      <c r="AC1404" s="22">
        <f t="shared" si="114"/>
        <v>2021</v>
      </c>
      <c r="AD1404" s="25" t="e">
        <f>AND(ROUND(O1404,2)=O1404,ROUND(P1404,2)=P1404,OR(AND(O1404&lt;&gt;0,L1404="п"),AND(P1404&lt;&gt;0,L1404="ф")),ЕФОРМУЛА(X1404),ЕФОРМУЛА(Y1404),ЕФОРМУЛА(Z1404),ЕФОРМУЛА(AA1404),ЕФОРМУЛА(AB1404),ЕФОРМУЛА(AC1404),NOT(ЕФОРМУЛА(O1404)),NOT(ЕФОРМУЛА(P1404)),M1404&lt;&gt;0,N1404&lt;&gt;0,OR(YEAR(M1404=#REF!),YEAR(M1404=#REF!),YEAR(M1404=#REF!)),OR(YEAR(N1404=#REF!),YEAR(N1404=#REF!),YEAR(N1404=#REF!)),OR(AND(A1404="20. Выдача займов по договору № 1 (в кэш-пул ПАО «Газпром»)",H1404="КЭШ-ПУЛ"),AND(A1404&lt;&gt;"20. Выдача займов по договору № 1 (в кэш-пул ПАО «Газпром»)",H1404&lt;&gt;"КЭШ-ПУЛ")))</f>
        <v>#REF!</v>
      </c>
    </row>
    <row r="1405" spans="1:30" ht="15" customHeight="1" x14ac:dyDescent="0.2">
      <c r="A1405" s="8" t="s">
        <v>8</v>
      </c>
      <c r="B1405" s="8"/>
      <c r="C1405" s="2" t="s">
        <v>19</v>
      </c>
      <c r="D1405" s="6" t="s">
        <v>0</v>
      </c>
      <c r="E1405" s="7" t="s">
        <v>2</v>
      </c>
      <c r="F1405" s="8"/>
      <c r="G1405" s="8"/>
      <c r="H1405" s="8"/>
      <c r="I1405" s="8" t="s">
        <v>25</v>
      </c>
      <c r="J1405" s="8">
        <v>1</v>
      </c>
      <c r="K1405" s="8" t="s">
        <v>69</v>
      </c>
      <c r="L1405" s="8" t="s">
        <v>27</v>
      </c>
      <c r="M1405" s="9">
        <v>44350</v>
      </c>
      <c r="N1405" s="9">
        <v>44362</v>
      </c>
      <c r="O1405" s="20"/>
      <c r="P1405" s="20">
        <v>390450.64</v>
      </c>
      <c r="Q1405" s="12"/>
      <c r="R1405" s="12"/>
      <c r="S1405" s="12"/>
      <c r="T1405" s="12"/>
      <c r="U1405" s="12"/>
      <c r="X1405" s="22" t="e">
        <f>IF(B1405="",VLOOKUP(A1405,#REF!,2,FALSE),B1405)</f>
        <v>#REF!</v>
      </c>
      <c r="Y1405" s="22">
        <f t="shared" si="110"/>
        <v>6</v>
      </c>
      <c r="Z1405" s="22">
        <f t="shared" si="111"/>
        <v>6</v>
      </c>
      <c r="AA1405" s="22">
        <f t="shared" si="112"/>
        <v>2021</v>
      </c>
      <c r="AB1405" s="22">
        <f t="shared" si="113"/>
        <v>2021</v>
      </c>
      <c r="AC1405" s="22">
        <f t="shared" si="114"/>
        <v>2021</v>
      </c>
      <c r="AD1405" s="25" t="e">
        <f>AND(ROUND(O1405,2)=O1405,ROUND(P1405,2)=P1405,OR(AND(O1405&lt;&gt;0,L1405="п"),AND(P1405&lt;&gt;0,L1405="ф")),ЕФОРМУЛА(X1405),ЕФОРМУЛА(Y1405),ЕФОРМУЛА(Z1405),ЕФОРМУЛА(AA1405),ЕФОРМУЛА(AB1405),ЕФОРМУЛА(AC1405),NOT(ЕФОРМУЛА(O1405)),NOT(ЕФОРМУЛА(P1405)),M1405&lt;&gt;0,N1405&lt;&gt;0,OR(YEAR(M1405=#REF!),YEAR(M1405=#REF!),YEAR(M1405=#REF!)),OR(YEAR(N1405=#REF!),YEAR(N1405=#REF!),YEAR(N1405=#REF!)),OR(AND(A1405="20. Выдача займов по договору № 1 (в кэш-пул ПАО «Газпром»)",H1405="КЭШ-ПУЛ"),AND(A1405&lt;&gt;"20. Выдача займов по договору № 1 (в кэш-пул ПАО «Газпром»)",H1405&lt;&gt;"КЭШ-ПУЛ")))</f>
        <v>#REF!</v>
      </c>
    </row>
    <row r="1406" spans="1:30" ht="15" customHeight="1" x14ac:dyDescent="0.2">
      <c r="A1406" s="27" t="s">
        <v>40</v>
      </c>
      <c r="B1406" s="27"/>
      <c r="C1406" s="2" t="s">
        <v>19</v>
      </c>
      <c r="D1406" s="6" t="s">
        <v>0</v>
      </c>
      <c r="E1406" s="7" t="s">
        <v>2</v>
      </c>
      <c r="F1406" s="8"/>
      <c r="G1406" s="8"/>
      <c r="H1406" s="8"/>
      <c r="I1406" s="8" t="s">
        <v>25</v>
      </c>
      <c r="J1406" s="8">
        <v>1</v>
      </c>
      <c r="K1406" s="8" t="s">
        <v>69</v>
      </c>
      <c r="L1406" s="8" t="s">
        <v>27</v>
      </c>
      <c r="M1406" s="9">
        <v>44350</v>
      </c>
      <c r="N1406" s="9">
        <v>44363</v>
      </c>
      <c r="O1406" s="20"/>
      <c r="P1406" s="20">
        <v>155482.74</v>
      </c>
      <c r="Q1406" s="11"/>
      <c r="R1406" s="11"/>
      <c r="S1406" s="11"/>
      <c r="T1406" s="11"/>
      <c r="U1406" s="11"/>
      <c r="X1406" s="22" t="e">
        <f>IF(B1406="",VLOOKUP(A1406,#REF!,2,FALSE),B1406)</f>
        <v>#REF!</v>
      </c>
      <c r="Y1406" s="22">
        <f t="shared" si="110"/>
        <v>6</v>
      </c>
      <c r="Z1406" s="22">
        <f t="shared" si="111"/>
        <v>6</v>
      </c>
      <c r="AA1406" s="22">
        <f t="shared" si="112"/>
        <v>2021</v>
      </c>
      <c r="AB1406" s="22">
        <f t="shared" si="113"/>
        <v>2021</v>
      </c>
      <c r="AC1406" s="22">
        <f t="shared" si="114"/>
        <v>2021</v>
      </c>
      <c r="AD1406" s="25" t="e">
        <f>AND(ROUND(O1406,2)=O1406,ROUND(P1406,2)=P1406,OR(AND(O1406&lt;&gt;0,L1406="п"),AND(P1406&lt;&gt;0,L1406="ф")),ЕФОРМУЛА(X1406),ЕФОРМУЛА(Y1406),ЕФОРМУЛА(Z1406),ЕФОРМУЛА(AA1406),ЕФОРМУЛА(AB1406),ЕФОРМУЛА(AC1406),NOT(ЕФОРМУЛА(O1406)),NOT(ЕФОРМУЛА(P1406)),M1406&lt;&gt;0,N1406&lt;&gt;0,OR(YEAR(M1406=#REF!),YEAR(M1406=#REF!),YEAR(M1406=#REF!)),OR(YEAR(N1406=#REF!),YEAR(N1406=#REF!),YEAR(N1406=#REF!)),OR(AND(A1406="20. Выдача займов по договору № 1 (в кэш-пул ПАО «Газпром»)",H1406="КЭШ-ПУЛ"),AND(A1406&lt;&gt;"20. Выдача займов по договору № 1 (в кэш-пул ПАО «Газпром»)",H1406&lt;&gt;"КЭШ-ПУЛ")))</f>
        <v>#REF!</v>
      </c>
    </row>
    <row r="1407" spans="1:30" ht="15" customHeight="1" x14ac:dyDescent="0.2">
      <c r="A1407" s="27" t="s">
        <v>40</v>
      </c>
      <c r="B1407" s="27"/>
      <c r="C1407" s="2" t="s">
        <v>19</v>
      </c>
      <c r="D1407" s="6" t="s">
        <v>0</v>
      </c>
      <c r="E1407" s="7" t="s">
        <v>2</v>
      </c>
      <c r="F1407" s="8"/>
      <c r="G1407" s="8"/>
      <c r="H1407" s="8"/>
      <c r="I1407" s="8"/>
      <c r="J1407" s="8">
        <v>1</v>
      </c>
      <c r="K1407" s="8" t="s">
        <v>69</v>
      </c>
      <c r="L1407" s="8" t="s">
        <v>27</v>
      </c>
      <c r="M1407" s="9">
        <v>44350</v>
      </c>
      <c r="N1407" s="9">
        <v>44363</v>
      </c>
      <c r="O1407" s="20"/>
      <c r="P1407" s="20">
        <v>810964.43</v>
      </c>
      <c r="Q1407" s="11"/>
      <c r="R1407" s="11"/>
      <c r="S1407" s="11"/>
      <c r="T1407" s="11"/>
      <c r="U1407" s="11"/>
      <c r="X1407" s="22" t="e">
        <f>IF(B1407="",VLOOKUP(A1407,#REF!,2,FALSE),B1407)</f>
        <v>#REF!</v>
      </c>
      <c r="Y1407" s="22">
        <f t="shared" si="110"/>
        <v>6</v>
      </c>
      <c r="Z1407" s="22">
        <f t="shared" si="111"/>
        <v>6</v>
      </c>
      <c r="AA1407" s="22">
        <f t="shared" si="112"/>
        <v>2021</v>
      </c>
      <c r="AB1407" s="22">
        <f t="shared" si="113"/>
        <v>2021</v>
      </c>
      <c r="AC1407" s="22">
        <f t="shared" si="114"/>
        <v>2021</v>
      </c>
      <c r="AD1407" s="25" t="e">
        <f>AND(ROUND(O1407,2)=O1407,ROUND(P1407,2)=P1407,OR(AND(O1407&lt;&gt;0,L1407="п"),AND(P1407&lt;&gt;0,L1407="ф")),ЕФОРМУЛА(X1407),ЕФОРМУЛА(Y1407),ЕФОРМУЛА(Z1407),ЕФОРМУЛА(AA1407),ЕФОРМУЛА(AB1407),ЕФОРМУЛА(AC1407),NOT(ЕФОРМУЛА(O1407)),NOT(ЕФОРМУЛА(P1407)),M1407&lt;&gt;0,N1407&lt;&gt;0,OR(YEAR(M1407=#REF!),YEAR(M1407=#REF!),YEAR(M1407=#REF!)),OR(YEAR(N1407=#REF!),YEAR(N1407=#REF!),YEAR(N1407=#REF!)),OR(AND(A1407="20. Выдача займов по договору № 1 (в кэш-пул ПАО «Газпром»)",H1407="КЭШ-ПУЛ"),AND(A1407&lt;&gt;"20. Выдача займов по договору № 1 (в кэш-пул ПАО «Газпром»)",H1407&lt;&gt;"КЭШ-ПУЛ")))</f>
        <v>#REF!</v>
      </c>
    </row>
    <row r="1408" spans="1:30" ht="12.6" customHeight="1" x14ac:dyDescent="0.2">
      <c r="A1408" s="8" t="s">
        <v>52</v>
      </c>
      <c r="B1408" s="8"/>
      <c r="C1408" s="2" t="s">
        <v>19</v>
      </c>
      <c r="D1408" s="6" t="s">
        <v>0</v>
      </c>
      <c r="E1408" s="7" t="s">
        <v>2</v>
      </c>
      <c r="F1408" s="8"/>
      <c r="G1408" s="8"/>
      <c r="H1408" s="8"/>
      <c r="I1408" s="8" t="s">
        <v>25</v>
      </c>
      <c r="J1408" s="8">
        <v>1</v>
      </c>
      <c r="K1408" s="8" t="s">
        <v>69</v>
      </c>
      <c r="L1408" s="8" t="s">
        <v>27</v>
      </c>
      <c r="M1408" s="9">
        <v>44350</v>
      </c>
      <c r="N1408" s="9">
        <v>44357</v>
      </c>
      <c r="O1408" s="20"/>
      <c r="P1408" s="20">
        <v>1484920</v>
      </c>
      <c r="Q1408" s="12"/>
      <c r="R1408" s="12"/>
      <c r="S1408" s="12"/>
      <c r="T1408" s="12"/>
      <c r="U1408" s="12"/>
      <c r="X1408" s="22" t="e">
        <f>IF(B1408="",VLOOKUP(A1408,#REF!,2,FALSE),B1408)</f>
        <v>#REF!</v>
      </c>
      <c r="Y1408" s="22">
        <f t="shared" si="110"/>
        <v>6</v>
      </c>
      <c r="Z1408" s="22">
        <f t="shared" si="111"/>
        <v>6</v>
      </c>
      <c r="AA1408" s="22">
        <f t="shared" si="112"/>
        <v>2021</v>
      </c>
      <c r="AB1408" s="22">
        <f t="shared" si="113"/>
        <v>2021</v>
      </c>
      <c r="AC1408" s="22">
        <f t="shared" si="114"/>
        <v>2021</v>
      </c>
      <c r="AD1408" s="25" t="e">
        <f>AND(ROUND(O1408,2)=O1408,ROUND(P1408,2)=P1408,OR(AND(O1408&lt;&gt;0,L1408="п"),AND(P1408&lt;&gt;0,L1408="ф")),ЕФОРМУЛА(X1408),ЕФОРМУЛА(Y1408),ЕФОРМУЛА(Z1408),ЕФОРМУЛА(AA1408),ЕФОРМУЛА(AB1408),ЕФОРМУЛА(AC1408),NOT(ЕФОРМУЛА(O1408)),NOT(ЕФОРМУЛА(P1408)),M1408&lt;&gt;0,N1408&lt;&gt;0,OR(YEAR(M1408=#REF!),YEAR(M1408=#REF!),YEAR(M1408=#REF!)),OR(YEAR(N1408=#REF!),YEAR(N1408=#REF!),YEAR(N1408=#REF!)),OR(AND(A1408="20. Выдача займов по договору № 1 (в кэш-пул ПАО «Газпром»)",H1408="КЭШ-ПУЛ"),AND(A1408&lt;&gt;"20. Выдача займов по договору № 1 (в кэш-пул ПАО «Газпром»)",H1408&lt;&gt;"КЭШ-ПУЛ")))</f>
        <v>#REF!</v>
      </c>
    </row>
    <row r="1409" spans="1:30" ht="12.6" customHeight="1" x14ac:dyDescent="0.2">
      <c r="A1409" s="8" t="s">
        <v>52</v>
      </c>
      <c r="B1409" s="8"/>
      <c r="C1409" s="2" t="s">
        <v>19</v>
      </c>
      <c r="D1409" s="6" t="s">
        <v>0</v>
      </c>
      <c r="E1409" s="7" t="s">
        <v>2</v>
      </c>
      <c r="F1409" s="8"/>
      <c r="G1409" s="8"/>
      <c r="H1409" s="8"/>
      <c r="I1409" s="8" t="s">
        <v>25</v>
      </c>
      <c r="J1409" s="8">
        <v>1</v>
      </c>
      <c r="K1409" s="8" t="s">
        <v>69</v>
      </c>
      <c r="L1409" s="8" t="s">
        <v>27</v>
      </c>
      <c r="M1409" s="9">
        <v>44350</v>
      </c>
      <c r="N1409" s="9">
        <v>44365</v>
      </c>
      <c r="O1409" s="20"/>
      <c r="P1409" s="20">
        <v>1730636.52</v>
      </c>
      <c r="Q1409" s="12"/>
      <c r="R1409" s="12"/>
      <c r="S1409" s="12"/>
      <c r="T1409" s="12"/>
      <c r="U1409" s="12"/>
      <c r="X1409" s="22" t="e">
        <f>IF(B1409="",VLOOKUP(A1409,#REF!,2,FALSE),B1409)</f>
        <v>#REF!</v>
      </c>
      <c r="Y1409" s="22">
        <f t="shared" si="110"/>
        <v>6</v>
      </c>
      <c r="Z1409" s="22">
        <f t="shared" si="111"/>
        <v>6</v>
      </c>
      <c r="AA1409" s="22">
        <f t="shared" si="112"/>
        <v>2021</v>
      </c>
      <c r="AB1409" s="22">
        <f t="shared" si="113"/>
        <v>2021</v>
      </c>
      <c r="AC1409" s="22">
        <f t="shared" si="114"/>
        <v>2021</v>
      </c>
      <c r="AD1409" s="25" t="e">
        <f>AND(ROUND(O1409,2)=O1409,ROUND(P1409,2)=P1409,OR(AND(O1409&lt;&gt;0,L1409="п"),AND(P1409&lt;&gt;0,L1409="ф")),ЕФОРМУЛА(X1409),ЕФОРМУЛА(Y1409),ЕФОРМУЛА(Z1409),ЕФОРМУЛА(AA1409),ЕФОРМУЛА(AB1409),ЕФОРМУЛА(AC1409),NOT(ЕФОРМУЛА(O1409)),NOT(ЕФОРМУЛА(P1409)),M1409&lt;&gt;0,N1409&lt;&gt;0,OR(YEAR(M1409=#REF!),YEAR(M1409=#REF!),YEAR(M1409=#REF!)),OR(YEAR(N1409=#REF!),YEAR(N1409=#REF!),YEAR(N1409=#REF!)),OR(AND(A1409="20. Выдача займов по договору № 1 (в кэш-пул ПАО «Газпром»)",H1409="КЭШ-ПУЛ"),AND(A1409&lt;&gt;"20. Выдача займов по договору № 1 (в кэш-пул ПАО «Газпром»)",H1409&lt;&gt;"КЭШ-ПУЛ")))</f>
        <v>#REF!</v>
      </c>
    </row>
    <row r="1410" spans="1:30" ht="12.6" customHeight="1" x14ac:dyDescent="0.2">
      <c r="A1410" s="8" t="s">
        <v>52</v>
      </c>
      <c r="B1410" s="8"/>
      <c r="C1410" s="2" t="s">
        <v>19</v>
      </c>
      <c r="D1410" s="6" t="s">
        <v>0</v>
      </c>
      <c r="E1410" s="7" t="s">
        <v>2</v>
      </c>
      <c r="F1410" s="8"/>
      <c r="G1410" s="8"/>
      <c r="H1410" s="8"/>
      <c r="I1410" s="8"/>
      <c r="J1410" s="8">
        <v>3</v>
      </c>
      <c r="K1410" s="8" t="s">
        <v>69</v>
      </c>
      <c r="L1410" s="8" t="s">
        <v>27</v>
      </c>
      <c r="M1410" s="9">
        <v>44355</v>
      </c>
      <c r="N1410" s="9">
        <v>44363</v>
      </c>
      <c r="O1410" s="20"/>
      <c r="P1410" s="20">
        <v>169124.7</v>
      </c>
      <c r="Q1410" s="12"/>
      <c r="R1410" s="12"/>
      <c r="S1410" s="12"/>
      <c r="T1410" s="12"/>
      <c r="U1410" s="12"/>
      <c r="X1410" s="22" t="e">
        <f>IF(B1410="",VLOOKUP(A1410,#REF!,2,FALSE),B1410)</f>
        <v>#REF!</v>
      </c>
      <c r="Y1410" s="22">
        <f t="shared" si="110"/>
        <v>6</v>
      </c>
      <c r="Z1410" s="22">
        <f t="shared" si="111"/>
        <v>6</v>
      </c>
      <c r="AA1410" s="22">
        <f t="shared" si="112"/>
        <v>2021</v>
      </c>
      <c r="AB1410" s="22">
        <f t="shared" si="113"/>
        <v>2021</v>
      </c>
      <c r="AC1410" s="22">
        <f t="shared" si="114"/>
        <v>2021</v>
      </c>
      <c r="AD1410" s="25" t="e">
        <f>AND(ROUND(O1410,2)=O1410,ROUND(P1410,2)=P1410,OR(AND(O1410&lt;&gt;0,L1410="п"),AND(P1410&lt;&gt;0,L1410="ф")),ЕФОРМУЛА(X1410),ЕФОРМУЛА(Y1410),ЕФОРМУЛА(Z1410),ЕФОРМУЛА(AA1410),ЕФОРМУЛА(AB1410),ЕФОРМУЛА(AC1410),NOT(ЕФОРМУЛА(O1410)),NOT(ЕФОРМУЛА(P1410)),M1410&lt;&gt;0,N1410&lt;&gt;0,OR(YEAR(M1410=#REF!),YEAR(M1410=#REF!),YEAR(M1410=#REF!)),OR(YEAR(N1410=#REF!),YEAR(N1410=#REF!),YEAR(N1410=#REF!)),OR(AND(A1410="20. Выдача займов по договору № 1 (в кэш-пул ПАО «Газпром»)",H1410="КЭШ-ПУЛ"),AND(A1410&lt;&gt;"20. Выдача займов по договору № 1 (в кэш-пул ПАО «Газпром»)",H1410&lt;&gt;"КЭШ-ПУЛ")))</f>
        <v>#REF!</v>
      </c>
    </row>
    <row r="1411" spans="1:30" ht="12.6" customHeight="1" x14ac:dyDescent="0.2">
      <c r="A1411" s="8" t="s">
        <v>52</v>
      </c>
      <c r="B1411" s="8"/>
      <c r="C1411" s="2" t="s">
        <v>19</v>
      </c>
      <c r="D1411" s="6" t="s">
        <v>0</v>
      </c>
      <c r="E1411" s="7" t="s">
        <v>2</v>
      </c>
      <c r="F1411" s="8"/>
      <c r="G1411" s="8"/>
      <c r="H1411" s="8"/>
      <c r="I1411" s="8"/>
      <c r="J1411" s="8">
        <v>3</v>
      </c>
      <c r="K1411" s="8" t="s">
        <v>69</v>
      </c>
      <c r="L1411" s="8" t="s">
        <v>27</v>
      </c>
      <c r="M1411" s="9">
        <v>44357</v>
      </c>
      <c r="N1411" s="9">
        <v>44365</v>
      </c>
      <c r="O1411" s="20"/>
      <c r="P1411" s="20">
        <v>29632.53</v>
      </c>
      <c r="Q1411" s="12"/>
      <c r="R1411" s="12"/>
      <c r="S1411" s="12"/>
      <c r="T1411" s="12"/>
      <c r="U1411" s="12"/>
      <c r="X1411" s="22" t="e">
        <f>IF(B1411="",VLOOKUP(A1411,#REF!,2,FALSE),B1411)</f>
        <v>#REF!</v>
      </c>
      <c r="Y1411" s="22">
        <f t="shared" si="110"/>
        <v>6</v>
      </c>
      <c r="Z1411" s="22">
        <f t="shared" si="111"/>
        <v>6</v>
      </c>
      <c r="AA1411" s="22">
        <f t="shared" si="112"/>
        <v>2021</v>
      </c>
      <c r="AB1411" s="22">
        <f t="shared" si="113"/>
        <v>2021</v>
      </c>
      <c r="AC1411" s="22">
        <f t="shared" si="114"/>
        <v>2021</v>
      </c>
      <c r="AD1411" s="25" t="e">
        <f>AND(ROUND(O1411,2)=O1411,ROUND(P1411,2)=P1411,OR(AND(O1411&lt;&gt;0,L1411="п"),AND(P1411&lt;&gt;0,L1411="ф")),ЕФОРМУЛА(X1411),ЕФОРМУЛА(Y1411),ЕФОРМУЛА(Z1411),ЕФОРМУЛА(AA1411),ЕФОРМУЛА(AB1411),ЕФОРМУЛА(AC1411),NOT(ЕФОРМУЛА(O1411)),NOT(ЕФОРМУЛА(P1411)),M1411&lt;&gt;0,N1411&lt;&gt;0,OR(YEAR(M1411=#REF!),YEAR(M1411=#REF!),YEAR(M1411=#REF!)),OR(YEAR(N1411=#REF!),YEAR(N1411=#REF!),YEAR(N1411=#REF!)),OR(AND(A1411="20. Выдача займов по договору № 1 (в кэш-пул ПАО «Газпром»)",H1411="КЭШ-ПУЛ"),AND(A1411&lt;&gt;"20. Выдача займов по договору № 1 (в кэш-пул ПАО «Газпром»)",H1411&lt;&gt;"КЭШ-ПУЛ")))</f>
        <v>#REF!</v>
      </c>
    </row>
    <row r="1412" spans="1:30" ht="12.6" customHeight="1" x14ac:dyDescent="0.2">
      <c r="A1412" s="8" t="s">
        <v>52</v>
      </c>
      <c r="B1412" s="8"/>
      <c r="C1412" s="2" t="s">
        <v>19</v>
      </c>
      <c r="D1412" s="6" t="s">
        <v>0</v>
      </c>
      <c r="E1412" s="7" t="s">
        <v>2</v>
      </c>
      <c r="F1412" s="8"/>
      <c r="G1412" s="8"/>
      <c r="H1412" s="8"/>
      <c r="I1412" s="8"/>
      <c r="J1412" s="8">
        <v>1</v>
      </c>
      <c r="K1412" s="8" t="s">
        <v>69</v>
      </c>
      <c r="L1412" s="8" t="s">
        <v>27</v>
      </c>
      <c r="M1412" s="9">
        <v>44350</v>
      </c>
      <c r="N1412" s="9">
        <v>44356</v>
      </c>
      <c r="O1412" s="20"/>
      <c r="P1412" s="20">
        <v>476628.73</v>
      </c>
      <c r="Q1412" s="12"/>
      <c r="R1412" s="12"/>
      <c r="S1412" s="12"/>
      <c r="T1412" s="12"/>
      <c r="U1412" s="12"/>
      <c r="X1412" s="22" t="e">
        <f>IF(B1412="",VLOOKUP(A1412,#REF!,2,FALSE),B1412)</f>
        <v>#REF!</v>
      </c>
      <c r="Y1412" s="22">
        <f t="shared" ref="Y1412:Y1475" si="115">MONTH(M1412)</f>
        <v>6</v>
      </c>
      <c r="Z1412" s="22">
        <f t="shared" ref="Z1412:Z1475" si="116">MONTH(N1412)</f>
        <v>6</v>
      </c>
      <c r="AA1412" s="22">
        <f t="shared" ref="AA1412:AA1475" si="117">YEAR(N1412)</f>
        <v>2021</v>
      </c>
      <c r="AB1412" s="22">
        <f t="shared" ref="AB1412:AB1475" si="118">YEAR(M1412)</f>
        <v>2021</v>
      </c>
      <c r="AC1412" s="22">
        <f t="shared" ref="AC1412:AC1475" si="119">IF(F1412="X",AA1412-1,AA1412)</f>
        <v>2021</v>
      </c>
      <c r="AD1412" s="25" t="e">
        <f>AND(ROUND(O1412,2)=O1412,ROUND(P1412,2)=P1412,OR(AND(O1412&lt;&gt;0,L1412="п"),AND(P1412&lt;&gt;0,L1412="ф")),ЕФОРМУЛА(X1412),ЕФОРМУЛА(Y1412),ЕФОРМУЛА(Z1412),ЕФОРМУЛА(AA1412),ЕФОРМУЛА(AB1412),ЕФОРМУЛА(AC1412),NOT(ЕФОРМУЛА(O1412)),NOT(ЕФОРМУЛА(P1412)),M1412&lt;&gt;0,N1412&lt;&gt;0,OR(YEAR(M1412=#REF!),YEAR(M1412=#REF!),YEAR(M1412=#REF!)),OR(YEAR(N1412=#REF!),YEAR(N1412=#REF!),YEAR(N1412=#REF!)),OR(AND(A1412="20. Выдача займов по договору № 1 (в кэш-пул ПАО «Газпром»)",H1412="КЭШ-ПУЛ"),AND(A1412&lt;&gt;"20. Выдача займов по договору № 1 (в кэш-пул ПАО «Газпром»)",H1412&lt;&gt;"КЭШ-ПУЛ")))</f>
        <v>#REF!</v>
      </c>
    </row>
    <row r="1413" spans="1:30" ht="12.6" customHeight="1" x14ac:dyDescent="0.2">
      <c r="A1413" s="8" t="s">
        <v>52</v>
      </c>
      <c r="B1413" s="8"/>
      <c r="C1413" s="2" t="s">
        <v>19</v>
      </c>
      <c r="D1413" s="6" t="s">
        <v>0</v>
      </c>
      <c r="E1413" s="7" t="s">
        <v>2</v>
      </c>
      <c r="F1413" s="8"/>
      <c r="G1413" s="8"/>
      <c r="H1413" s="8"/>
      <c r="I1413" s="8"/>
      <c r="J1413" s="8">
        <v>1</v>
      </c>
      <c r="K1413" s="8" t="s">
        <v>69</v>
      </c>
      <c r="L1413" s="8" t="s">
        <v>27</v>
      </c>
      <c r="M1413" s="9">
        <v>44350</v>
      </c>
      <c r="N1413" s="9">
        <v>44357</v>
      </c>
      <c r="O1413" s="20"/>
      <c r="P1413" s="20">
        <v>339760.82</v>
      </c>
      <c r="Q1413" s="12"/>
      <c r="R1413" s="12"/>
      <c r="S1413" s="12"/>
      <c r="T1413" s="12"/>
      <c r="U1413" s="12"/>
      <c r="X1413" s="22" t="e">
        <f>IF(B1413="",VLOOKUP(A1413,#REF!,2,FALSE),B1413)</f>
        <v>#REF!</v>
      </c>
      <c r="Y1413" s="22">
        <f t="shared" si="115"/>
        <v>6</v>
      </c>
      <c r="Z1413" s="22">
        <f t="shared" si="116"/>
        <v>6</v>
      </c>
      <c r="AA1413" s="22">
        <f t="shared" si="117"/>
        <v>2021</v>
      </c>
      <c r="AB1413" s="22">
        <f t="shared" si="118"/>
        <v>2021</v>
      </c>
      <c r="AC1413" s="22">
        <f t="shared" si="119"/>
        <v>2021</v>
      </c>
      <c r="AD1413" s="25" t="e">
        <f>AND(ROUND(O1413,2)=O1413,ROUND(P1413,2)=P1413,OR(AND(O1413&lt;&gt;0,L1413="п"),AND(P1413&lt;&gt;0,L1413="ф")),ЕФОРМУЛА(X1413),ЕФОРМУЛА(Y1413),ЕФОРМУЛА(Z1413),ЕФОРМУЛА(AA1413),ЕФОРМУЛА(AB1413),ЕФОРМУЛА(AC1413),NOT(ЕФОРМУЛА(O1413)),NOT(ЕФОРМУЛА(P1413)),M1413&lt;&gt;0,N1413&lt;&gt;0,OR(YEAR(M1413=#REF!),YEAR(M1413=#REF!),YEAR(M1413=#REF!)),OR(YEAR(N1413=#REF!),YEAR(N1413=#REF!),YEAR(N1413=#REF!)),OR(AND(A1413="20. Выдача займов по договору № 1 (в кэш-пул ПАО «Газпром»)",H1413="КЭШ-ПУЛ"),AND(A1413&lt;&gt;"20. Выдача займов по договору № 1 (в кэш-пул ПАО «Газпром»)",H1413&lt;&gt;"КЭШ-ПУЛ")))</f>
        <v>#REF!</v>
      </c>
    </row>
    <row r="1414" spans="1:30" ht="12.6" customHeight="1" x14ac:dyDescent="0.2">
      <c r="A1414" s="8" t="s">
        <v>52</v>
      </c>
      <c r="B1414" s="8"/>
      <c r="C1414" s="2" t="s">
        <v>19</v>
      </c>
      <c r="D1414" s="6" t="s">
        <v>0</v>
      </c>
      <c r="E1414" s="7" t="s">
        <v>2</v>
      </c>
      <c r="F1414" s="8"/>
      <c r="G1414" s="8"/>
      <c r="H1414" s="8"/>
      <c r="I1414" s="8"/>
      <c r="J1414" s="8">
        <v>1</v>
      </c>
      <c r="K1414" s="8" t="s">
        <v>69</v>
      </c>
      <c r="L1414" s="8" t="s">
        <v>27</v>
      </c>
      <c r="M1414" s="9">
        <v>44350</v>
      </c>
      <c r="N1414" s="9">
        <v>44358</v>
      </c>
      <c r="O1414" s="20"/>
      <c r="P1414" s="20">
        <v>387308</v>
      </c>
      <c r="Q1414" s="12"/>
      <c r="R1414" s="12"/>
      <c r="S1414" s="12"/>
      <c r="T1414" s="12"/>
      <c r="U1414" s="12"/>
      <c r="X1414" s="22" t="e">
        <f>IF(B1414="",VLOOKUP(A1414,#REF!,2,FALSE),B1414)</f>
        <v>#REF!</v>
      </c>
      <c r="Y1414" s="22">
        <f t="shared" si="115"/>
        <v>6</v>
      </c>
      <c r="Z1414" s="22">
        <f t="shared" si="116"/>
        <v>6</v>
      </c>
      <c r="AA1414" s="22">
        <f t="shared" si="117"/>
        <v>2021</v>
      </c>
      <c r="AB1414" s="22">
        <f t="shared" si="118"/>
        <v>2021</v>
      </c>
      <c r="AC1414" s="22">
        <f t="shared" si="119"/>
        <v>2021</v>
      </c>
      <c r="AD1414" s="25" t="e">
        <f>AND(ROUND(O1414,2)=O1414,ROUND(P1414,2)=P1414,OR(AND(O1414&lt;&gt;0,L1414="п"),AND(P1414&lt;&gt;0,L1414="ф")),ЕФОРМУЛА(X1414),ЕФОРМУЛА(Y1414),ЕФОРМУЛА(Z1414),ЕФОРМУЛА(AA1414),ЕФОРМУЛА(AB1414),ЕФОРМУЛА(AC1414),NOT(ЕФОРМУЛА(O1414)),NOT(ЕФОРМУЛА(P1414)),M1414&lt;&gt;0,N1414&lt;&gt;0,OR(YEAR(M1414=#REF!),YEAR(M1414=#REF!),YEAR(M1414=#REF!)),OR(YEAR(N1414=#REF!),YEAR(N1414=#REF!),YEAR(N1414=#REF!)),OR(AND(A1414="20. Выдача займов по договору № 1 (в кэш-пул ПАО «Газпром»)",H1414="КЭШ-ПУЛ"),AND(A1414&lt;&gt;"20. Выдача займов по договору № 1 (в кэш-пул ПАО «Газпром»)",H1414&lt;&gt;"КЭШ-ПУЛ")))</f>
        <v>#REF!</v>
      </c>
    </row>
    <row r="1415" spans="1:30" ht="12.6" customHeight="1" x14ac:dyDescent="0.2">
      <c r="A1415" s="8" t="s">
        <v>52</v>
      </c>
      <c r="B1415" s="8"/>
      <c r="C1415" s="2" t="s">
        <v>19</v>
      </c>
      <c r="D1415" s="6" t="s">
        <v>0</v>
      </c>
      <c r="E1415" s="7" t="s">
        <v>2</v>
      </c>
      <c r="F1415" s="8"/>
      <c r="G1415" s="8"/>
      <c r="H1415" s="8"/>
      <c r="I1415" s="8"/>
      <c r="J1415" s="8">
        <v>1</v>
      </c>
      <c r="K1415" s="8" t="s">
        <v>69</v>
      </c>
      <c r="L1415" s="8" t="s">
        <v>27</v>
      </c>
      <c r="M1415" s="9">
        <v>44350</v>
      </c>
      <c r="N1415" s="9">
        <v>44362</v>
      </c>
      <c r="O1415" s="20"/>
      <c r="P1415" s="20">
        <v>1399912.83</v>
      </c>
      <c r="Q1415" s="12"/>
      <c r="R1415" s="12"/>
      <c r="S1415" s="12"/>
      <c r="T1415" s="12"/>
      <c r="U1415" s="12"/>
      <c r="X1415" s="22" t="e">
        <f>IF(B1415="",VLOOKUP(A1415,#REF!,2,FALSE),B1415)</f>
        <v>#REF!</v>
      </c>
      <c r="Y1415" s="22">
        <f t="shared" si="115"/>
        <v>6</v>
      </c>
      <c r="Z1415" s="22">
        <f t="shared" si="116"/>
        <v>6</v>
      </c>
      <c r="AA1415" s="22">
        <f t="shared" si="117"/>
        <v>2021</v>
      </c>
      <c r="AB1415" s="22">
        <f t="shared" si="118"/>
        <v>2021</v>
      </c>
      <c r="AC1415" s="22">
        <f t="shared" si="119"/>
        <v>2021</v>
      </c>
      <c r="AD1415" s="25" t="e">
        <f>AND(ROUND(O1415,2)=O1415,ROUND(P1415,2)=P1415,OR(AND(O1415&lt;&gt;0,L1415="п"),AND(P1415&lt;&gt;0,L1415="ф")),ЕФОРМУЛА(X1415),ЕФОРМУЛА(Y1415),ЕФОРМУЛА(Z1415),ЕФОРМУЛА(AA1415),ЕФОРМУЛА(AB1415),ЕФОРМУЛА(AC1415),NOT(ЕФОРМУЛА(O1415)),NOT(ЕФОРМУЛА(P1415)),M1415&lt;&gt;0,N1415&lt;&gt;0,OR(YEAR(M1415=#REF!),YEAR(M1415=#REF!),YEAR(M1415=#REF!)),OR(YEAR(N1415=#REF!),YEAR(N1415=#REF!),YEAR(N1415=#REF!)),OR(AND(A1415="20. Выдача займов по договору № 1 (в кэш-пул ПАО «Газпром»)",H1415="КЭШ-ПУЛ"),AND(A1415&lt;&gt;"20. Выдача займов по договору № 1 (в кэш-пул ПАО «Газпром»)",H1415&lt;&gt;"КЭШ-ПУЛ")))</f>
        <v>#REF!</v>
      </c>
    </row>
    <row r="1416" spans="1:30" ht="12.6" customHeight="1" x14ac:dyDescent="0.2">
      <c r="A1416" s="8" t="s">
        <v>52</v>
      </c>
      <c r="B1416" s="8"/>
      <c r="C1416" s="2" t="s">
        <v>19</v>
      </c>
      <c r="D1416" s="6" t="s">
        <v>0</v>
      </c>
      <c r="E1416" s="7" t="s">
        <v>2</v>
      </c>
      <c r="F1416" s="8"/>
      <c r="G1416" s="8"/>
      <c r="H1416" s="8"/>
      <c r="I1416" s="8"/>
      <c r="J1416" s="8">
        <v>1</v>
      </c>
      <c r="K1416" s="8" t="s">
        <v>69</v>
      </c>
      <c r="L1416" s="8" t="s">
        <v>27</v>
      </c>
      <c r="M1416" s="9">
        <v>44350</v>
      </c>
      <c r="N1416" s="9">
        <v>44365</v>
      </c>
      <c r="O1416" s="20"/>
      <c r="P1416" s="20">
        <v>17721672.43</v>
      </c>
      <c r="Q1416" s="12"/>
      <c r="R1416" s="12"/>
      <c r="S1416" s="12"/>
      <c r="T1416" s="12"/>
      <c r="U1416" s="12"/>
      <c r="X1416" s="22" t="e">
        <f>IF(B1416="",VLOOKUP(A1416,#REF!,2,FALSE),B1416)</f>
        <v>#REF!</v>
      </c>
      <c r="Y1416" s="22">
        <f t="shared" si="115"/>
        <v>6</v>
      </c>
      <c r="Z1416" s="22">
        <f t="shared" si="116"/>
        <v>6</v>
      </c>
      <c r="AA1416" s="22">
        <f t="shared" si="117"/>
        <v>2021</v>
      </c>
      <c r="AB1416" s="22">
        <f t="shared" si="118"/>
        <v>2021</v>
      </c>
      <c r="AC1416" s="22">
        <f t="shared" si="119"/>
        <v>2021</v>
      </c>
      <c r="AD1416" s="25" t="e">
        <f>AND(ROUND(O1416,2)=O1416,ROUND(P1416,2)=P1416,OR(AND(O1416&lt;&gt;0,L1416="п"),AND(P1416&lt;&gt;0,L1416="ф")),ЕФОРМУЛА(X1416),ЕФОРМУЛА(Y1416),ЕФОРМУЛА(Z1416),ЕФОРМУЛА(AA1416),ЕФОРМУЛА(AB1416),ЕФОРМУЛА(AC1416),NOT(ЕФОРМУЛА(O1416)),NOT(ЕФОРМУЛА(P1416)),M1416&lt;&gt;0,N1416&lt;&gt;0,OR(YEAR(M1416=#REF!),YEAR(M1416=#REF!),YEAR(M1416=#REF!)),OR(YEAR(N1416=#REF!),YEAR(N1416=#REF!),YEAR(N1416=#REF!)),OR(AND(A1416="20. Выдача займов по договору № 1 (в кэш-пул ПАО «Газпром»)",H1416="КЭШ-ПУЛ"),AND(A1416&lt;&gt;"20. Выдача займов по договору № 1 (в кэш-пул ПАО «Газпром»)",H1416&lt;&gt;"КЭШ-ПУЛ")))</f>
        <v>#REF!</v>
      </c>
    </row>
    <row r="1417" spans="1:30" ht="12.6" customHeight="1" x14ac:dyDescent="0.2">
      <c r="A1417" s="8" t="s">
        <v>51</v>
      </c>
      <c r="B1417" s="8"/>
      <c r="C1417" s="2" t="s">
        <v>19</v>
      </c>
      <c r="D1417" s="6" t="s">
        <v>0</v>
      </c>
      <c r="E1417" s="7" t="s">
        <v>2</v>
      </c>
      <c r="F1417" s="8"/>
      <c r="G1417" s="8"/>
      <c r="H1417" s="8"/>
      <c r="I1417" s="8" t="s">
        <v>25</v>
      </c>
      <c r="J1417" s="8">
        <v>1</v>
      </c>
      <c r="K1417" s="8" t="s">
        <v>69</v>
      </c>
      <c r="L1417" s="8" t="s">
        <v>27</v>
      </c>
      <c r="M1417" s="9">
        <v>44350</v>
      </c>
      <c r="N1417" s="9">
        <v>44365</v>
      </c>
      <c r="O1417" s="20"/>
      <c r="P1417" s="20">
        <v>18000</v>
      </c>
      <c r="Q1417" s="12"/>
      <c r="R1417" s="12"/>
      <c r="S1417" s="12"/>
      <c r="T1417" s="12"/>
      <c r="U1417" s="12"/>
      <c r="X1417" s="22" t="e">
        <f>IF(B1417="",VLOOKUP(A1417,#REF!,2,FALSE),B1417)</f>
        <v>#REF!</v>
      </c>
      <c r="Y1417" s="22">
        <f t="shared" si="115"/>
        <v>6</v>
      </c>
      <c r="Z1417" s="22">
        <f t="shared" si="116"/>
        <v>6</v>
      </c>
      <c r="AA1417" s="22">
        <f t="shared" si="117"/>
        <v>2021</v>
      </c>
      <c r="AB1417" s="22">
        <f t="shared" si="118"/>
        <v>2021</v>
      </c>
      <c r="AC1417" s="22">
        <f t="shared" si="119"/>
        <v>2021</v>
      </c>
      <c r="AD1417" s="25" t="e">
        <f>AND(ROUND(O1417,2)=O1417,ROUND(P1417,2)=P1417,OR(AND(O1417&lt;&gt;0,L1417="п"),AND(P1417&lt;&gt;0,L1417="ф")),ЕФОРМУЛА(X1417),ЕФОРМУЛА(Y1417),ЕФОРМУЛА(Z1417),ЕФОРМУЛА(AA1417),ЕФОРМУЛА(AB1417),ЕФОРМУЛА(AC1417),NOT(ЕФОРМУЛА(O1417)),NOT(ЕФОРМУЛА(P1417)),M1417&lt;&gt;0,N1417&lt;&gt;0,OR(YEAR(M1417=#REF!),YEAR(M1417=#REF!),YEAR(M1417=#REF!)),OR(YEAR(N1417=#REF!),YEAR(N1417=#REF!),YEAR(N1417=#REF!)),OR(AND(A1417="20. Выдача займов по договору № 1 (в кэш-пул ПАО «Газпром»)",H1417="КЭШ-ПУЛ"),AND(A1417&lt;&gt;"20. Выдача займов по договору № 1 (в кэш-пул ПАО «Газпром»)",H1417&lt;&gt;"КЭШ-ПУЛ")))</f>
        <v>#REF!</v>
      </c>
    </row>
    <row r="1418" spans="1:30" ht="15" customHeight="1" x14ac:dyDescent="0.2">
      <c r="A1418" s="8" t="s">
        <v>96</v>
      </c>
      <c r="B1418" s="8"/>
      <c r="C1418" s="2" t="s">
        <v>19</v>
      </c>
      <c r="D1418" s="6" t="s">
        <v>0</v>
      </c>
      <c r="E1418" s="7" t="s">
        <v>2</v>
      </c>
      <c r="F1418" s="8"/>
      <c r="G1418" s="8"/>
      <c r="H1418" s="8"/>
      <c r="I1418" s="8" t="s">
        <v>25</v>
      </c>
      <c r="J1418" s="8">
        <v>2</v>
      </c>
      <c r="K1418" s="8" t="s">
        <v>69</v>
      </c>
      <c r="L1418" s="8" t="s">
        <v>27</v>
      </c>
      <c r="M1418" s="9">
        <v>44357</v>
      </c>
      <c r="N1418" s="9">
        <v>44370</v>
      </c>
      <c r="O1418" s="20"/>
      <c r="P1418" s="20">
        <v>49599.83</v>
      </c>
      <c r="Q1418" s="12"/>
      <c r="R1418" s="12"/>
      <c r="S1418" s="12"/>
      <c r="T1418" s="12"/>
      <c r="U1418" s="12"/>
      <c r="X1418" s="22" t="e">
        <f>IF(B1418="",VLOOKUP(A1418,#REF!,2,FALSE),B1418)</f>
        <v>#REF!</v>
      </c>
      <c r="Y1418" s="22">
        <f t="shared" si="115"/>
        <v>6</v>
      </c>
      <c r="Z1418" s="22">
        <f t="shared" si="116"/>
        <v>6</v>
      </c>
      <c r="AA1418" s="22">
        <f t="shared" si="117"/>
        <v>2021</v>
      </c>
      <c r="AB1418" s="22">
        <f t="shared" si="118"/>
        <v>2021</v>
      </c>
      <c r="AC1418" s="22">
        <f t="shared" si="119"/>
        <v>2021</v>
      </c>
      <c r="AD1418" s="25" t="e">
        <f>AND(ROUND(O1418,2)=O1418,ROUND(P1418,2)=P1418,OR(AND(O1418&lt;&gt;0,L1418="п"),AND(P1418&lt;&gt;0,L1418="ф")),ЕФОРМУЛА(X1418),ЕФОРМУЛА(Y1418),ЕФОРМУЛА(Z1418),ЕФОРМУЛА(AA1418),ЕФОРМУЛА(AB1418),ЕФОРМУЛА(AC1418),NOT(ЕФОРМУЛА(O1418)),NOT(ЕФОРМУЛА(P1418)),M1418&lt;&gt;0,N1418&lt;&gt;0,OR(YEAR(M1418=#REF!),YEAR(M1418=#REF!),YEAR(M1418=#REF!)),OR(YEAR(N1418=#REF!),YEAR(N1418=#REF!),YEAR(N1418=#REF!)),OR(AND(A1418="20. Выдача займов по договору № 1 (в кэш-пул ПАО «Газпром»)",H1418="КЭШ-ПУЛ"),AND(A1418&lt;&gt;"20. Выдача займов по договору № 1 (в кэш-пул ПАО «Газпром»)",H1418&lt;&gt;"КЭШ-ПУЛ")))</f>
        <v>#REF!</v>
      </c>
    </row>
    <row r="1419" spans="1:30" ht="15" customHeight="1" x14ac:dyDescent="0.2">
      <c r="A1419" s="8" t="s">
        <v>96</v>
      </c>
      <c r="B1419" s="8"/>
      <c r="C1419" s="2" t="s">
        <v>19</v>
      </c>
      <c r="D1419" s="6" t="s">
        <v>0</v>
      </c>
      <c r="E1419" s="7" t="s">
        <v>2</v>
      </c>
      <c r="F1419" s="8"/>
      <c r="G1419" s="8"/>
      <c r="H1419" s="8"/>
      <c r="I1419" s="8"/>
      <c r="J1419" s="8">
        <v>2</v>
      </c>
      <c r="K1419" s="8" t="s">
        <v>69</v>
      </c>
      <c r="L1419" s="8" t="s">
        <v>27</v>
      </c>
      <c r="M1419" s="9">
        <v>44357</v>
      </c>
      <c r="N1419" s="9">
        <v>44370</v>
      </c>
      <c r="O1419" s="20"/>
      <c r="P1419" s="20">
        <v>15720850.17</v>
      </c>
      <c r="Q1419" s="12"/>
      <c r="R1419" s="12"/>
      <c r="S1419" s="12"/>
      <c r="T1419" s="12"/>
      <c r="U1419" s="12"/>
      <c r="X1419" s="22" t="e">
        <f>IF(B1419="",VLOOKUP(A1419,#REF!,2,FALSE),B1419)</f>
        <v>#REF!</v>
      </c>
      <c r="Y1419" s="22">
        <f t="shared" si="115"/>
        <v>6</v>
      </c>
      <c r="Z1419" s="22">
        <f t="shared" si="116"/>
        <v>6</v>
      </c>
      <c r="AA1419" s="22">
        <f t="shared" si="117"/>
        <v>2021</v>
      </c>
      <c r="AB1419" s="22">
        <f t="shared" si="118"/>
        <v>2021</v>
      </c>
      <c r="AC1419" s="22">
        <f t="shared" si="119"/>
        <v>2021</v>
      </c>
      <c r="AD1419" s="25" t="e">
        <f>AND(ROUND(O1419,2)=O1419,ROUND(P1419,2)=P1419,OR(AND(O1419&lt;&gt;0,L1419="п"),AND(P1419&lt;&gt;0,L1419="ф")),ЕФОРМУЛА(X1419),ЕФОРМУЛА(Y1419),ЕФОРМУЛА(Z1419),ЕФОРМУЛА(AA1419),ЕФОРМУЛА(AB1419),ЕФОРМУЛА(AC1419),NOT(ЕФОРМУЛА(O1419)),NOT(ЕФОРМУЛА(P1419)),M1419&lt;&gt;0,N1419&lt;&gt;0,OR(YEAR(M1419=#REF!),YEAR(M1419=#REF!),YEAR(M1419=#REF!)),OR(YEAR(N1419=#REF!),YEAR(N1419=#REF!),YEAR(N1419=#REF!)),OR(AND(A1419="20. Выдача займов по договору № 1 (в кэш-пул ПАО «Газпром»)",H1419="КЭШ-ПУЛ"),AND(A1419&lt;&gt;"20. Выдача займов по договору № 1 (в кэш-пул ПАО «Газпром»)",H1419&lt;&gt;"КЭШ-ПУЛ")))</f>
        <v>#REF!</v>
      </c>
    </row>
    <row r="1420" spans="1:30" ht="15" customHeight="1" x14ac:dyDescent="0.2">
      <c r="A1420" s="8" t="s">
        <v>652</v>
      </c>
      <c r="B1420" s="8"/>
      <c r="C1420" s="2" t="s">
        <v>19</v>
      </c>
      <c r="D1420" s="6" t="s">
        <v>0</v>
      </c>
      <c r="E1420" s="7" t="s">
        <v>2</v>
      </c>
      <c r="F1420" s="8"/>
      <c r="G1420" s="8"/>
      <c r="H1420" s="8"/>
      <c r="I1420" s="8" t="s">
        <v>25</v>
      </c>
      <c r="J1420" s="8">
        <v>2</v>
      </c>
      <c r="K1420" s="8" t="s">
        <v>69</v>
      </c>
      <c r="L1420" s="8" t="s">
        <v>27</v>
      </c>
      <c r="M1420" s="9">
        <v>44357</v>
      </c>
      <c r="N1420" s="9">
        <v>44365</v>
      </c>
      <c r="O1420" s="20"/>
      <c r="P1420" s="20">
        <v>2618709.2799999998</v>
      </c>
      <c r="Q1420" s="11"/>
      <c r="R1420" s="11"/>
      <c r="S1420" s="11"/>
      <c r="T1420" s="11"/>
      <c r="U1420" s="11"/>
      <c r="X1420" s="22" t="e">
        <f>IF(B1420="",VLOOKUP(A1420,#REF!,2,FALSE),B1420)</f>
        <v>#REF!</v>
      </c>
      <c r="Y1420" s="22">
        <f t="shared" si="115"/>
        <v>6</v>
      </c>
      <c r="Z1420" s="22">
        <f t="shared" si="116"/>
        <v>6</v>
      </c>
      <c r="AA1420" s="22">
        <f t="shared" si="117"/>
        <v>2021</v>
      </c>
      <c r="AB1420" s="22">
        <f t="shared" si="118"/>
        <v>2021</v>
      </c>
      <c r="AC1420" s="22">
        <f t="shared" si="119"/>
        <v>2021</v>
      </c>
      <c r="AD1420" s="25" t="e">
        <f>AND(ROUND(O1420,2)=O1420,ROUND(P1420,2)=P1420,OR(AND(O1420&lt;&gt;0,L1420="п"),AND(P1420&lt;&gt;0,L1420="ф")),ЕФОРМУЛА(X1420),ЕФОРМУЛА(Y1420),ЕФОРМУЛА(Z1420),ЕФОРМУЛА(AA1420),ЕФОРМУЛА(AB1420),ЕФОРМУЛА(AC1420),NOT(ЕФОРМУЛА(O1420)),NOT(ЕФОРМУЛА(P1420)),M1420&lt;&gt;0,N1420&lt;&gt;0,OR(YEAR(M1420=#REF!),YEAR(M1420=#REF!),YEAR(M1420=#REF!)),OR(YEAR(N1420=#REF!),YEAR(N1420=#REF!),YEAR(N1420=#REF!)),OR(AND(A1420="20. Выдача займов по договору № 1 (в кэш-пул ПАО «Газпром»)",H1420="КЭШ-ПУЛ"),AND(A1420&lt;&gt;"20. Выдача займов по договору № 1 (в кэш-пул ПАО «Газпром»)",H1420&lt;&gt;"КЭШ-ПУЛ")))</f>
        <v>#REF!</v>
      </c>
    </row>
    <row r="1421" spans="1:30" ht="27" x14ac:dyDescent="0.2">
      <c r="A1421" s="8" t="s">
        <v>52</v>
      </c>
      <c r="B1421" s="8"/>
      <c r="C1421" s="2" t="s">
        <v>19</v>
      </c>
      <c r="D1421" s="6" t="s">
        <v>0</v>
      </c>
      <c r="E1421" s="7" t="s">
        <v>2</v>
      </c>
      <c r="F1421" s="8"/>
      <c r="G1421" s="8"/>
      <c r="H1421" s="8"/>
      <c r="I1421" s="8" t="s">
        <v>25</v>
      </c>
      <c r="J1421" s="8">
        <v>3</v>
      </c>
      <c r="K1421" s="8" t="s">
        <v>69</v>
      </c>
      <c r="L1421" s="8" t="s">
        <v>27</v>
      </c>
      <c r="M1421" s="9">
        <v>44358</v>
      </c>
      <c r="N1421" s="9">
        <v>44371</v>
      </c>
      <c r="O1421" s="20"/>
      <c r="P1421" s="20">
        <v>1380691</v>
      </c>
      <c r="Q1421" s="12" t="s">
        <v>681</v>
      </c>
      <c r="R1421" s="12"/>
      <c r="S1421" s="12"/>
      <c r="T1421" s="12"/>
      <c r="U1421" s="12"/>
      <c r="X1421" s="22" t="e">
        <f>IF(B1421="",VLOOKUP(A1421,#REF!,2,FALSE),B1421)</f>
        <v>#REF!</v>
      </c>
      <c r="Y1421" s="22">
        <f t="shared" si="115"/>
        <v>6</v>
      </c>
      <c r="Z1421" s="22">
        <f t="shared" si="116"/>
        <v>6</v>
      </c>
      <c r="AA1421" s="22">
        <f t="shared" si="117"/>
        <v>2021</v>
      </c>
      <c r="AB1421" s="22">
        <f t="shared" si="118"/>
        <v>2021</v>
      </c>
      <c r="AC1421" s="22">
        <f t="shared" si="119"/>
        <v>2021</v>
      </c>
      <c r="AD1421" s="25" t="e">
        <f>AND(ROUND(O1421,2)=O1421,ROUND(P1421,2)=P1421,OR(AND(O1421&lt;&gt;0,L1421="п"),AND(P1421&lt;&gt;0,L1421="ф")),ЕФОРМУЛА(X1421),ЕФОРМУЛА(Y1421),ЕФОРМУЛА(Z1421),ЕФОРМУЛА(AA1421),ЕФОРМУЛА(AB1421),ЕФОРМУЛА(AC1421),NOT(ЕФОРМУЛА(O1421)),NOT(ЕФОРМУЛА(P1421)),M1421&lt;&gt;0,N1421&lt;&gt;0,OR(YEAR(M1421=#REF!),YEAR(M1421=#REF!),YEAR(M1421=#REF!)),OR(YEAR(N1421=#REF!),YEAR(N1421=#REF!),YEAR(N1421=#REF!)),OR(AND(A1421="20. Выдача займов по договору № 1 (в кэш-пул ПАО «Газпром»)",H1421="КЭШ-ПУЛ"),AND(A1421&lt;&gt;"20. Выдача займов по договору № 1 (в кэш-пул ПАО «Газпром»)",H1421&lt;&gt;"КЭШ-ПУЛ")))</f>
        <v>#REF!</v>
      </c>
    </row>
    <row r="1422" spans="1:30" ht="15" customHeight="1" x14ac:dyDescent="0.2">
      <c r="A1422" s="8" t="s">
        <v>64</v>
      </c>
      <c r="B1422" s="8"/>
      <c r="C1422" s="2" t="s">
        <v>19</v>
      </c>
      <c r="D1422" s="6" t="s">
        <v>0</v>
      </c>
      <c r="E1422" s="7" t="s">
        <v>1</v>
      </c>
      <c r="F1422" s="8"/>
      <c r="G1422" s="8"/>
      <c r="H1422" s="8"/>
      <c r="I1422" s="8"/>
      <c r="J1422" s="8"/>
      <c r="K1422" s="8" t="s">
        <v>69</v>
      </c>
      <c r="L1422" s="8" t="s">
        <v>27</v>
      </c>
      <c r="M1422" s="9">
        <v>44356</v>
      </c>
      <c r="N1422" s="9">
        <v>44356</v>
      </c>
      <c r="O1422" s="20"/>
      <c r="P1422" s="20">
        <v>476628.73</v>
      </c>
      <c r="Q1422" s="12"/>
      <c r="R1422" s="12"/>
      <c r="S1422" s="12"/>
      <c r="T1422" s="12"/>
      <c r="U1422" s="12"/>
      <c r="X1422" s="22" t="e">
        <f>IF(B1422="",VLOOKUP(A1422,#REF!,2,FALSE),B1422)</f>
        <v>#REF!</v>
      </c>
      <c r="Y1422" s="22">
        <f t="shared" si="115"/>
        <v>6</v>
      </c>
      <c r="Z1422" s="22">
        <f t="shared" si="116"/>
        <v>6</v>
      </c>
      <c r="AA1422" s="22">
        <f t="shared" si="117"/>
        <v>2021</v>
      </c>
      <c r="AB1422" s="22">
        <f t="shared" si="118"/>
        <v>2021</v>
      </c>
      <c r="AC1422" s="22">
        <f t="shared" si="119"/>
        <v>2021</v>
      </c>
      <c r="AD1422" s="25" t="e">
        <f>AND(ROUND(O1422,2)=O1422,ROUND(P1422,2)=P1422,OR(AND(O1422&lt;&gt;0,L1422="п"),AND(P1422&lt;&gt;0,L1422="ф")),ЕФОРМУЛА(X1422),ЕФОРМУЛА(Y1422),ЕФОРМУЛА(Z1422),ЕФОРМУЛА(AA1422),ЕФОРМУЛА(AB1422),ЕФОРМУЛА(AC1422),NOT(ЕФОРМУЛА(O1422)),NOT(ЕФОРМУЛА(P1422)),M1422&lt;&gt;0,N1422&lt;&gt;0,OR(YEAR(M1422=#REF!),YEAR(M1422=#REF!),YEAR(M1422=#REF!)),OR(YEAR(N1422=#REF!),YEAR(N1422=#REF!),YEAR(N1422=#REF!)),OR(AND(A1422="20. Выдача займов по договору № 1 (в кэш-пул ПАО «Газпром»)",H1422="КЭШ-ПУЛ"),AND(A1422&lt;&gt;"20. Выдача займов по договору № 1 (в кэш-пул ПАО «Газпром»)",H1422&lt;&gt;"КЭШ-ПУЛ")))</f>
        <v>#REF!</v>
      </c>
    </row>
    <row r="1423" spans="1:30" ht="15" customHeight="1" x14ac:dyDescent="0.2">
      <c r="A1423" s="8" t="s">
        <v>64</v>
      </c>
      <c r="B1423" s="8"/>
      <c r="C1423" s="2" t="s">
        <v>19</v>
      </c>
      <c r="D1423" s="6" t="s">
        <v>0</v>
      </c>
      <c r="E1423" s="7" t="s">
        <v>1</v>
      </c>
      <c r="F1423" s="8"/>
      <c r="G1423" s="8"/>
      <c r="H1423" s="8"/>
      <c r="I1423" s="8"/>
      <c r="J1423" s="8"/>
      <c r="K1423" s="8" t="s">
        <v>69</v>
      </c>
      <c r="L1423" s="8" t="s">
        <v>27</v>
      </c>
      <c r="M1423" s="9">
        <v>44357</v>
      </c>
      <c r="N1423" s="9">
        <v>44357</v>
      </c>
      <c r="O1423" s="20"/>
      <c r="P1423" s="20">
        <v>2922880.37</v>
      </c>
      <c r="Q1423" s="12"/>
      <c r="R1423" s="12"/>
      <c r="S1423" s="12"/>
      <c r="T1423" s="12"/>
      <c r="U1423" s="12"/>
      <c r="X1423" s="22" t="e">
        <f>IF(B1423="",VLOOKUP(A1423,#REF!,2,FALSE),B1423)</f>
        <v>#REF!</v>
      </c>
      <c r="Y1423" s="22">
        <f t="shared" si="115"/>
        <v>6</v>
      </c>
      <c r="Z1423" s="22">
        <f t="shared" si="116"/>
        <v>6</v>
      </c>
      <c r="AA1423" s="22">
        <f t="shared" si="117"/>
        <v>2021</v>
      </c>
      <c r="AB1423" s="22">
        <f t="shared" si="118"/>
        <v>2021</v>
      </c>
      <c r="AC1423" s="22">
        <f t="shared" si="119"/>
        <v>2021</v>
      </c>
      <c r="AD1423" s="25" t="e">
        <f>AND(ROUND(O1423,2)=O1423,ROUND(P1423,2)=P1423,OR(AND(O1423&lt;&gt;0,L1423="п"),AND(P1423&lt;&gt;0,L1423="ф")),ЕФОРМУЛА(X1423),ЕФОРМУЛА(Y1423),ЕФОРМУЛА(Z1423),ЕФОРМУЛА(AA1423),ЕФОРМУЛА(AB1423),ЕФОРМУЛА(AC1423),NOT(ЕФОРМУЛА(O1423)),NOT(ЕФОРМУЛА(P1423)),M1423&lt;&gt;0,N1423&lt;&gt;0,OR(YEAR(M1423=#REF!),YEAR(M1423=#REF!),YEAR(M1423=#REF!)),OR(YEAR(N1423=#REF!),YEAR(N1423=#REF!),YEAR(N1423=#REF!)),OR(AND(A1423="20. Выдача займов по договору № 1 (в кэш-пул ПАО «Газпром»)",H1423="КЭШ-ПУЛ"),AND(A1423&lt;&gt;"20. Выдача займов по договору № 1 (в кэш-пул ПАО «Газпром»)",H1423&lt;&gt;"КЭШ-ПУЛ")))</f>
        <v>#REF!</v>
      </c>
    </row>
    <row r="1424" spans="1:30" ht="15" customHeight="1" x14ac:dyDescent="0.2">
      <c r="A1424" s="8" t="s">
        <v>64</v>
      </c>
      <c r="B1424" s="8"/>
      <c r="C1424" s="2" t="s">
        <v>19</v>
      </c>
      <c r="D1424" s="6" t="s">
        <v>0</v>
      </c>
      <c r="E1424" s="7" t="s">
        <v>1</v>
      </c>
      <c r="F1424" s="8"/>
      <c r="G1424" s="8"/>
      <c r="H1424" s="8"/>
      <c r="I1424" s="8"/>
      <c r="J1424" s="8"/>
      <c r="K1424" s="8" t="s">
        <v>69</v>
      </c>
      <c r="L1424" s="8" t="s">
        <v>27</v>
      </c>
      <c r="M1424" s="9">
        <v>44358</v>
      </c>
      <c r="N1424" s="9">
        <v>44358</v>
      </c>
      <c r="O1424" s="20"/>
      <c r="P1424" s="20">
        <v>1752642.24</v>
      </c>
      <c r="Q1424" s="12"/>
      <c r="R1424" s="12"/>
      <c r="S1424" s="12"/>
      <c r="T1424" s="12"/>
      <c r="U1424" s="12"/>
      <c r="X1424" s="22" t="e">
        <f>IF(B1424="",VLOOKUP(A1424,#REF!,2,FALSE),B1424)</f>
        <v>#REF!</v>
      </c>
      <c r="Y1424" s="22">
        <f t="shared" si="115"/>
        <v>6</v>
      </c>
      <c r="Z1424" s="22">
        <f t="shared" si="116"/>
        <v>6</v>
      </c>
      <c r="AA1424" s="22">
        <f t="shared" si="117"/>
        <v>2021</v>
      </c>
      <c r="AB1424" s="22">
        <f t="shared" si="118"/>
        <v>2021</v>
      </c>
      <c r="AC1424" s="22">
        <f t="shared" si="119"/>
        <v>2021</v>
      </c>
      <c r="AD1424" s="25" t="e">
        <f>AND(ROUND(O1424,2)=O1424,ROUND(P1424,2)=P1424,OR(AND(O1424&lt;&gt;0,L1424="п"),AND(P1424&lt;&gt;0,L1424="ф")),ЕФОРМУЛА(X1424),ЕФОРМУЛА(Y1424),ЕФОРМУЛА(Z1424),ЕФОРМУЛА(AA1424),ЕФОРМУЛА(AB1424),ЕФОРМУЛА(AC1424),NOT(ЕФОРМУЛА(O1424)),NOT(ЕФОРМУЛА(P1424)),M1424&lt;&gt;0,N1424&lt;&gt;0,OR(YEAR(M1424=#REF!),YEAR(M1424=#REF!),YEAR(M1424=#REF!)),OR(YEAR(N1424=#REF!),YEAR(N1424=#REF!),YEAR(N1424=#REF!)),OR(AND(A1424="20. Выдача займов по договору № 1 (в кэш-пул ПАО «Газпром»)",H1424="КЭШ-ПУЛ"),AND(A1424&lt;&gt;"20. Выдача займов по договору № 1 (в кэш-пул ПАО «Газпром»)",H1424&lt;&gt;"КЭШ-ПУЛ")))</f>
        <v>#REF!</v>
      </c>
    </row>
    <row r="1425" spans="1:30" ht="12.6" customHeight="1" x14ac:dyDescent="0.2">
      <c r="A1425" s="8" t="s">
        <v>48</v>
      </c>
      <c r="B1425" s="8"/>
      <c r="C1425" s="2" t="s">
        <v>19</v>
      </c>
      <c r="D1425" s="6" t="s">
        <v>0</v>
      </c>
      <c r="E1425" s="7" t="s">
        <v>2</v>
      </c>
      <c r="F1425" s="8"/>
      <c r="G1425" s="8"/>
      <c r="H1425" s="8"/>
      <c r="I1425" s="8"/>
      <c r="J1425" s="8">
        <v>1</v>
      </c>
      <c r="K1425" s="8" t="s">
        <v>69</v>
      </c>
      <c r="L1425" s="8" t="s">
        <v>27</v>
      </c>
      <c r="M1425" s="9">
        <v>44350</v>
      </c>
      <c r="N1425" s="9">
        <v>44357</v>
      </c>
      <c r="O1425" s="20"/>
      <c r="P1425" s="20">
        <v>1098199.55</v>
      </c>
      <c r="Q1425" s="12"/>
      <c r="R1425" s="12"/>
      <c r="S1425" s="12"/>
      <c r="T1425" s="12"/>
      <c r="U1425" s="12"/>
      <c r="X1425" s="22" t="e">
        <f>IF(B1425="",VLOOKUP(A1425,#REF!,2,FALSE),B1425)</f>
        <v>#REF!</v>
      </c>
      <c r="Y1425" s="22">
        <f t="shared" si="115"/>
        <v>6</v>
      </c>
      <c r="Z1425" s="22">
        <f t="shared" si="116"/>
        <v>6</v>
      </c>
      <c r="AA1425" s="22">
        <f t="shared" si="117"/>
        <v>2021</v>
      </c>
      <c r="AB1425" s="22">
        <f t="shared" si="118"/>
        <v>2021</v>
      </c>
      <c r="AC1425" s="22">
        <f t="shared" si="119"/>
        <v>2021</v>
      </c>
      <c r="AD1425" s="25" t="e">
        <f>AND(ROUND(O1425,2)=O1425,ROUND(P1425,2)=P1425,OR(AND(O1425&lt;&gt;0,L1425="п"),AND(P1425&lt;&gt;0,L1425="ф")),ЕФОРМУЛА(X1425),ЕФОРМУЛА(Y1425),ЕФОРМУЛА(Z1425),ЕФОРМУЛА(AA1425),ЕФОРМУЛА(AB1425),ЕФОРМУЛА(AC1425),NOT(ЕФОРМУЛА(O1425)),NOT(ЕФОРМУЛА(P1425)),M1425&lt;&gt;0,N1425&lt;&gt;0,OR(YEAR(M1425=#REF!),YEAR(M1425=#REF!),YEAR(M1425=#REF!)),OR(YEAR(N1425=#REF!),YEAR(N1425=#REF!),YEAR(N1425=#REF!)),OR(AND(A1425="20. Выдача займов по договору № 1 (в кэш-пул ПАО «Газпром»)",H1425="КЭШ-ПУЛ"),AND(A1425&lt;&gt;"20. Выдача займов по договору № 1 (в кэш-пул ПАО «Газпром»)",H1425&lt;&gt;"КЭШ-ПУЛ")))</f>
        <v>#REF!</v>
      </c>
    </row>
    <row r="1426" spans="1:30" ht="12.6" customHeight="1" x14ac:dyDescent="0.2">
      <c r="A1426" s="8" t="s">
        <v>48</v>
      </c>
      <c r="B1426" s="8"/>
      <c r="C1426" s="2" t="s">
        <v>19</v>
      </c>
      <c r="D1426" s="6" t="s">
        <v>0</v>
      </c>
      <c r="E1426" s="7" t="s">
        <v>2</v>
      </c>
      <c r="F1426" s="8"/>
      <c r="G1426" s="8"/>
      <c r="H1426" s="8"/>
      <c r="I1426" s="8"/>
      <c r="J1426" s="8">
        <v>1</v>
      </c>
      <c r="K1426" s="8" t="s">
        <v>69</v>
      </c>
      <c r="L1426" s="8" t="s">
        <v>27</v>
      </c>
      <c r="M1426" s="9">
        <v>44350</v>
      </c>
      <c r="N1426" s="9">
        <v>44358</v>
      </c>
      <c r="O1426" s="20"/>
      <c r="P1426" s="20">
        <v>1365334.24</v>
      </c>
      <c r="Q1426" s="12"/>
      <c r="R1426" s="12"/>
      <c r="S1426" s="12"/>
      <c r="T1426" s="12"/>
      <c r="U1426" s="12"/>
      <c r="X1426" s="22" t="e">
        <f>IF(B1426="",VLOOKUP(A1426,#REF!,2,FALSE),B1426)</f>
        <v>#REF!</v>
      </c>
      <c r="Y1426" s="22">
        <f t="shared" si="115"/>
        <v>6</v>
      </c>
      <c r="Z1426" s="22">
        <f t="shared" si="116"/>
        <v>6</v>
      </c>
      <c r="AA1426" s="22">
        <f t="shared" si="117"/>
        <v>2021</v>
      </c>
      <c r="AB1426" s="22">
        <f t="shared" si="118"/>
        <v>2021</v>
      </c>
      <c r="AC1426" s="22">
        <f t="shared" si="119"/>
        <v>2021</v>
      </c>
      <c r="AD1426" s="25" t="e">
        <f>AND(ROUND(O1426,2)=O1426,ROUND(P1426,2)=P1426,OR(AND(O1426&lt;&gt;0,L1426="п"),AND(P1426&lt;&gt;0,L1426="ф")),ЕФОРМУЛА(X1426),ЕФОРМУЛА(Y1426),ЕФОРМУЛА(Z1426),ЕФОРМУЛА(AA1426),ЕФОРМУЛА(AB1426),ЕФОРМУЛА(AC1426),NOT(ЕФОРМУЛА(O1426)),NOT(ЕФОРМУЛА(P1426)),M1426&lt;&gt;0,N1426&lt;&gt;0,OR(YEAR(M1426=#REF!),YEAR(M1426=#REF!),YEAR(M1426=#REF!)),OR(YEAR(N1426=#REF!),YEAR(N1426=#REF!),YEAR(N1426=#REF!)),OR(AND(A1426="20. Выдача займов по договору № 1 (в кэш-пул ПАО «Газпром»)",H1426="КЭШ-ПУЛ"),AND(A1426&lt;&gt;"20. Выдача займов по договору № 1 (в кэш-пул ПАО «Газпром»)",H1426&lt;&gt;"КЭШ-ПУЛ")))</f>
        <v>#REF!</v>
      </c>
    </row>
    <row r="1427" spans="1:30" ht="15" customHeight="1" x14ac:dyDescent="0.2">
      <c r="A1427" s="8" t="s">
        <v>40</v>
      </c>
      <c r="B1427" s="8"/>
      <c r="C1427" s="2" t="s">
        <v>28</v>
      </c>
      <c r="D1427" s="6" t="s">
        <v>0</v>
      </c>
      <c r="E1427" s="7" t="s">
        <v>2</v>
      </c>
      <c r="F1427" s="8"/>
      <c r="G1427" s="8"/>
      <c r="H1427" s="8"/>
      <c r="I1427" s="8"/>
      <c r="J1427" s="8"/>
      <c r="K1427" s="8"/>
      <c r="L1427" s="8" t="s">
        <v>27</v>
      </c>
      <c r="M1427" s="9">
        <v>44348</v>
      </c>
      <c r="N1427" s="9">
        <v>44348</v>
      </c>
      <c r="O1427" s="19"/>
      <c r="P1427" s="20">
        <v>810964.43</v>
      </c>
      <c r="Q1427" s="12"/>
      <c r="R1427" s="12"/>
      <c r="S1427" s="12"/>
      <c r="T1427" s="12"/>
      <c r="U1427" s="12"/>
      <c r="X1427" s="22" t="e">
        <f>IF(B1427="",VLOOKUP(A1427,#REF!,2,FALSE),B1427)</f>
        <v>#REF!</v>
      </c>
      <c r="Y1427" s="22">
        <f t="shared" si="115"/>
        <v>6</v>
      </c>
      <c r="Z1427" s="22">
        <f t="shared" si="116"/>
        <v>6</v>
      </c>
      <c r="AA1427" s="22">
        <f t="shared" si="117"/>
        <v>2021</v>
      </c>
      <c r="AB1427" s="22">
        <f t="shared" si="118"/>
        <v>2021</v>
      </c>
      <c r="AC1427" s="22">
        <f t="shared" si="119"/>
        <v>2021</v>
      </c>
      <c r="AD1427" s="25" t="e">
        <f>AND(ROUND(O1427,2)=O1427,ROUND(P1427,2)=P1427,OR(AND(O1427&lt;&gt;0,L1427="п"),AND(P1427&lt;&gt;0,L1427="ф")),ЕФОРМУЛА(X1427),ЕФОРМУЛА(Y1427),ЕФОРМУЛА(Z1427),ЕФОРМУЛА(AA1427),ЕФОРМУЛА(AB1427),ЕФОРМУЛА(AC1427),NOT(ЕФОРМУЛА(O1427)),NOT(ЕФОРМУЛА(P1427)),M1427&lt;&gt;0,N1427&lt;&gt;0,OR(YEAR(M1427=#REF!),YEAR(M1427=#REF!),YEAR(M1427=#REF!)),OR(YEAR(N1427=#REF!),YEAR(N1427=#REF!),YEAR(N1427=#REF!)),OR(AND(A1427="20. Выдача займов по договору № 1 (в кэш-пул ПАО «Газпром»)",H1427="КЭШ-ПУЛ"),AND(A1427&lt;&gt;"20. Выдача займов по договору № 1 (в кэш-пул ПАО «Газпром»)",H1427&lt;&gt;"КЭШ-ПУЛ")))</f>
        <v>#REF!</v>
      </c>
    </row>
    <row r="1428" spans="1:30" ht="15" customHeight="1" x14ac:dyDescent="0.2">
      <c r="A1428" s="8" t="s">
        <v>141</v>
      </c>
      <c r="B1428" s="8"/>
      <c r="C1428" s="2" t="s">
        <v>28</v>
      </c>
      <c r="D1428" s="6" t="s">
        <v>0</v>
      </c>
      <c r="E1428" s="7" t="s">
        <v>2</v>
      </c>
      <c r="F1428" s="8"/>
      <c r="G1428" s="8"/>
      <c r="H1428" s="8"/>
      <c r="I1428" s="8"/>
      <c r="J1428" s="8"/>
      <c r="K1428" s="8"/>
      <c r="L1428" s="8" t="s">
        <v>27</v>
      </c>
      <c r="M1428" s="9">
        <v>44348</v>
      </c>
      <c r="N1428" s="9">
        <v>44348</v>
      </c>
      <c r="O1428" s="19"/>
      <c r="P1428" s="20">
        <v>42216833.939999998</v>
      </c>
      <c r="Q1428" s="12"/>
      <c r="R1428" s="12"/>
      <c r="S1428" s="12"/>
      <c r="T1428" s="12"/>
      <c r="U1428" s="12"/>
      <c r="X1428" s="22" t="e">
        <f>IF(B1428="",VLOOKUP(A1428,#REF!,2,FALSE),B1428)</f>
        <v>#REF!</v>
      </c>
      <c r="Y1428" s="22">
        <f t="shared" si="115"/>
        <v>6</v>
      </c>
      <c r="Z1428" s="22">
        <f t="shared" si="116"/>
        <v>6</v>
      </c>
      <c r="AA1428" s="22">
        <f t="shared" si="117"/>
        <v>2021</v>
      </c>
      <c r="AB1428" s="22">
        <f t="shared" si="118"/>
        <v>2021</v>
      </c>
      <c r="AC1428" s="22">
        <f t="shared" si="119"/>
        <v>2021</v>
      </c>
      <c r="AD1428" s="25" t="e">
        <f>AND(ROUND(O1428,2)=O1428,ROUND(P1428,2)=P1428,OR(AND(O1428&lt;&gt;0,L1428="п"),AND(P1428&lt;&gt;0,L1428="ф")),ЕФОРМУЛА(X1428),ЕФОРМУЛА(Y1428),ЕФОРМУЛА(Z1428),ЕФОРМУЛА(AA1428),ЕФОРМУЛА(AB1428),ЕФОРМУЛА(AC1428),NOT(ЕФОРМУЛА(O1428)),NOT(ЕФОРМУЛА(P1428)),M1428&lt;&gt;0,N1428&lt;&gt;0,OR(YEAR(M1428=#REF!),YEAR(M1428=#REF!),YEAR(M1428=#REF!)),OR(YEAR(N1428=#REF!),YEAR(N1428=#REF!),YEAR(N1428=#REF!)),OR(AND(A1428="20. Выдача займов по договору № 1 (в кэш-пул ПАО «Газпром»)",H1428="КЭШ-ПУЛ"),AND(A1428&lt;&gt;"20. Выдача займов по договору № 1 (в кэш-пул ПАО «Газпром»)",H1428&lt;&gt;"КЭШ-ПУЛ")))</f>
        <v>#REF!</v>
      </c>
    </row>
    <row r="1429" spans="1:30" ht="15" customHeight="1" x14ac:dyDescent="0.2">
      <c r="A1429" s="8" t="s">
        <v>59</v>
      </c>
      <c r="B1429" s="8"/>
      <c r="C1429" s="2" t="s">
        <v>28</v>
      </c>
      <c r="D1429" s="6" t="s">
        <v>0</v>
      </c>
      <c r="E1429" s="7" t="s">
        <v>2</v>
      </c>
      <c r="F1429" s="8"/>
      <c r="G1429" s="8"/>
      <c r="H1429" s="8"/>
      <c r="I1429" s="8"/>
      <c r="J1429" s="8"/>
      <c r="K1429" s="8"/>
      <c r="L1429" s="8" t="s">
        <v>27</v>
      </c>
      <c r="M1429" s="9">
        <v>44348</v>
      </c>
      <c r="N1429" s="9">
        <v>44348</v>
      </c>
      <c r="O1429" s="20"/>
      <c r="P1429" s="20">
        <v>420766306.80000001</v>
      </c>
      <c r="Q1429" s="12"/>
      <c r="R1429" s="12"/>
      <c r="S1429" s="12"/>
      <c r="T1429" s="12"/>
      <c r="U1429" s="12"/>
      <c r="X1429" s="22" t="e">
        <f>IF(B1429="",VLOOKUP(A1429,#REF!,2,FALSE),B1429)</f>
        <v>#REF!</v>
      </c>
      <c r="Y1429" s="22">
        <f t="shared" si="115"/>
        <v>6</v>
      </c>
      <c r="Z1429" s="22">
        <f t="shared" si="116"/>
        <v>6</v>
      </c>
      <c r="AA1429" s="22">
        <f t="shared" si="117"/>
        <v>2021</v>
      </c>
      <c r="AB1429" s="22">
        <f t="shared" si="118"/>
        <v>2021</v>
      </c>
      <c r="AC1429" s="22">
        <f t="shared" si="119"/>
        <v>2021</v>
      </c>
      <c r="AD1429" s="25" t="e">
        <f>AND(ROUND(O1429,2)=O1429,ROUND(P1429,2)=P1429,OR(AND(O1429&lt;&gt;0,L1429="п"),AND(P1429&lt;&gt;0,L1429="ф")),ЕФОРМУЛА(X1429),ЕФОРМУЛА(Y1429),ЕФОРМУЛА(Z1429),ЕФОРМУЛА(AA1429),ЕФОРМУЛА(AB1429),ЕФОРМУЛА(AC1429),NOT(ЕФОРМУЛА(O1429)),NOT(ЕФОРМУЛА(P1429)),M1429&lt;&gt;0,N1429&lt;&gt;0,OR(YEAR(M1429=#REF!),YEAR(M1429=#REF!),YEAR(M1429=#REF!)),OR(YEAR(N1429=#REF!),YEAR(N1429=#REF!),YEAR(N1429=#REF!)),OR(AND(A1429="20. Выдача займов по договору № 1 (в кэш-пул ПАО «Газпром»)",H1429="КЭШ-ПУЛ"),AND(A1429&lt;&gt;"20. Выдача займов по договору № 1 (в кэш-пул ПАО «Газпром»)",H1429&lt;&gt;"КЭШ-ПУЛ")))</f>
        <v>#REF!</v>
      </c>
    </row>
    <row r="1430" spans="1:30" ht="15" customHeight="1" x14ac:dyDescent="0.2">
      <c r="A1430" s="8" t="s">
        <v>60</v>
      </c>
      <c r="B1430" s="8"/>
      <c r="C1430" s="2" t="s">
        <v>28</v>
      </c>
      <c r="D1430" s="6" t="s">
        <v>0</v>
      </c>
      <c r="E1430" s="7" t="s">
        <v>2</v>
      </c>
      <c r="F1430" s="8"/>
      <c r="G1430" s="8"/>
      <c r="H1430" s="8"/>
      <c r="I1430" s="8"/>
      <c r="J1430" s="8"/>
      <c r="K1430" s="8"/>
      <c r="L1430" s="8" t="s">
        <v>27</v>
      </c>
      <c r="M1430" s="9">
        <v>44348</v>
      </c>
      <c r="N1430" s="9">
        <v>44348</v>
      </c>
      <c r="O1430" s="20"/>
      <c r="P1430" s="20">
        <v>2026180.48</v>
      </c>
      <c r="Q1430" s="12"/>
      <c r="R1430" s="12"/>
      <c r="S1430" s="12"/>
      <c r="T1430" s="12"/>
      <c r="U1430" s="12"/>
      <c r="X1430" s="22" t="e">
        <f>IF(B1430="",VLOOKUP(A1430,#REF!,2,FALSE),B1430)</f>
        <v>#REF!</v>
      </c>
      <c r="Y1430" s="22">
        <f t="shared" si="115"/>
        <v>6</v>
      </c>
      <c r="Z1430" s="22">
        <f t="shared" si="116"/>
        <v>6</v>
      </c>
      <c r="AA1430" s="22">
        <f t="shared" si="117"/>
        <v>2021</v>
      </c>
      <c r="AB1430" s="22">
        <f t="shared" si="118"/>
        <v>2021</v>
      </c>
      <c r="AC1430" s="22">
        <f t="shared" si="119"/>
        <v>2021</v>
      </c>
      <c r="AD1430" s="25" t="e">
        <f>AND(ROUND(O1430,2)=O1430,ROUND(P1430,2)=P1430,OR(AND(O1430&lt;&gt;0,L1430="п"),AND(P1430&lt;&gt;0,L1430="ф")),ЕФОРМУЛА(X1430),ЕФОРМУЛА(Y1430),ЕФОРМУЛА(Z1430),ЕФОРМУЛА(AA1430),ЕФОРМУЛА(AB1430),ЕФОРМУЛА(AC1430),NOT(ЕФОРМУЛА(O1430)),NOT(ЕФОРМУЛА(P1430)),M1430&lt;&gt;0,N1430&lt;&gt;0,OR(YEAR(M1430=#REF!),YEAR(M1430=#REF!),YEAR(M1430=#REF!)),OR(YEAR(N1430=#REF!),YEAR(N1430=#REF!),YEAR(N1430=#REF!)),OR(AND(A1430="20. Выдача займов по договору № 1 (в кэш-пул ПАО «Газпром»)",H1430="КЭШ-ПУЛ"),AND(A1430&lt;&gt;"20. Выдача займов по договору № 1 (в кэш-пул ПАО «Газпром»)",H1430&lt;&gt;"КЭШ-ПУЛ")))</f>
        <v>#REF!</v>
      </c>
    </row>
    <row r="1431" spans="1:30" ht="15" customHeight="1" x14ac:dyDescent="0.2">
      <c r="A1431" s="8" t="s">
        <v>15</v>
      </c>
      <c r="B1431" s="8"/>
      <c r="C1431" s="2" t="s">
        <v>28</v>
      </c>
      <c r="D1431" s="6" t="s">
        <v>0</v>
      </c>
      <c r="E1431" s="7" t="s">
        <v>2</v>
      </c>
      <c r="F1431" s="8"/>
      <c r="G1431" s="8"/>
      <c r="H1431" s="8"/>
      <c r="I1431" s="8"/>
      <c r="J1431" s="8"/>
      <c r="K1431" s="8"/>
      <c r="L1431" s="8" t="s">
        <v>27</v>
      </c>
      <c r="M1431" s="9">
        <v>44348</v>
      </c>
      <c r="N1431" s="9">
        <v>44348</v>
      </c>
      <c r="O1431" s="20"/>
      <c r="P1431" s="20">
        <v>2515435.9</v>
      </c>
      <c r="Q1431" s="12"/>
      <c r="R1431" s="12"/>
      <c r="S1431" s="12"/>
      <c r="T1431" s="12"/>
      <c r="U1431" s="12"/>
      <c r="X1431" s="22" t="e">
        <f>IF(B1431="",VLOOKUP(A1431,#REF!,2,FALSE),B1431)</f>
        <v>#REF!</v>
      </c>
      <c r="Y1431" s="22">
        <f t="shared" si="115"/>
        <v>6</v>
      </c>
      <c r="Z1431" s="22">
        <f t="shared" si="116"/>
        <v>6</v>
      </c>
      <c r="AA1431" s="22">
        <f t="shared" si="117"/>
        <v>2021</v>
      </c>
      <c r="AB1431" s="22">
        <f t="shared" si="118"/>
        <v>2021</v>
      </c>
      <c r="AC1431" s="22">
        <f t="shared" si="119"/>
        <v>2021</v>
      </c>
      <c r="AD1431" s="25" t="e">
        <f>AND(ROUND(O1431,2)=O1431,ROUND(P1431,2)=P1431,OR(AND(O1431&lt;&gt;0,L1431="п"),AND(P1431&lt;&gt;0,L1431="ф")),ЕФОРМУЛА(X1431),ЕФОРМУЛА(Y1431),ЕФОРМУЛА(Z1431),ЕФОРМУЛА(AA1431),ЕФОРМУЛА(AB1431),ЕФОРМУЛА(AC1431),NOT(ЕФОРМУЛА(O1431)),NOT(ЕФОРМУЛА(P1431)),M1431&lt;&gt;0,N1431&lt;&gt;0,OR(YEAR(M1431=#REF!),YEAR(M1431=#REF!),YEAR(M1431=#REF!)),OR(YEAR(N1431=#REF!),YEAR(N1431=#REF!),YEAR(N1431=#REF!)),OR(AND(A1431="20. Выдача займов по договору № 1 (в кэш-пул ПАО «Газпром»)",H1431="КЭШ-ПУЛ"),AND(A1431&lt;&gt;"20. Выдача займов по договору № 1 (в кэш-пул ПАО «Газпром»)",H1431&lt;&gt;"КЭШ-ПУЛ")))</f>
        <v>#REF!</v>
      </c>
    </row>
    <row r="1432" spans="1:30" ht="15" customHeight="1" x14ac:dyDescent="0.2">
      <c r="A1432" s="8" t="s">
        <v>16</v>
      </c>
      <c r="B1432" s="8"/>
      <c r="C1432" s="2" t="s">
        <v>28</v>
      </c>
      <c r="D1432" s="6" t="s">
        <v>0</v>
      </c>
      <c r="E1432" s="7" t="s">
        <v>2</v>
      </c>
      <c r="F1432" s="8"/>
      <c r="G1432" s="8"/>
      <c r="H1432" s="8"/>
      <c r="I1432" s="8"/>
      <c r="J1432" s="8"/>
      <c r="K1432" s="8"/>
      <c r="L1432" s="8" t="s">
        <v>27</v>
      </c>
      <c r="M1432" s="9">
        <v>44348</v>
      </c>
      <c r="N1432" s="9">
        <v>44348</v>
      </c>
      <c r="O1432" s="19"/>
      <c r="P1432" s="20">
        <v>414359900.33999997</v>
      </c>
      <c r="Q1432" s="12"/>
      <c r="R1432" s="12"/>
      <c r="S1432" s="12"/>
      <c r="T1432" s="12"/>
      <c r="U1432" s="12"/>
      <c r="X1432" s="22" t="e">
        <f>IF(B1432="",VLOOKUP(A1432,#REF!,2,FALSE),B1432)</f>
        <v>#REF!</v>
      </c>
      <c r="Y1432" s="22">
        <f t="shared" si="115"/>
        <v>6</v>
      </c>
      <c r="Z1432" s="22">
        <f t="shared" si="116"/>
        <v>6</v>
      </c>
      <c r="AA1432" s="22">
        <f t="shared" si="117"/>
        <v>2021</v>
      </c>
      <c r="AB1432" s="22">
        <f t="shared" si="118"/>
        <v>2021</v>
      </c>
      <c r="AC1432" s="22">
        <f t="shared" si="119"/>
        <v>2021</v>
      </c>
      <c r="AD1432" s="25" t="e">
        <f>AND(ROUND(O1432,2)=O1432,ROUND(P1432,2)=P1432,OR(AND(O1432&lt;&gt;0,L1432="п"),AND(P1432&lt;&gt;0,L1432="ф")),ЕФОРМУЛА(X1432),ЕФОРМУЛА(Y1432),ЕФОРМУЛА(Z1432),ЕФОРМУЛА(AA1432),ЕФОРМУЛА(AB1432),ЕФОРМУЛА(AC1432),NOT(ЕФОРМУЛА(O1432)),NOT(ЕФОРМУЛА(P1432)),M1432&lt;&gt;0,N1432&lt;&gt;0,OR(YEAR(M1432=#REF!),YEAR(M1432=#REF!),YEAR(M1432=#REF!)),OR(YEAR(N1432=#REF!),YEAR(N1432=#REF!),YEAR(N1432=#REF!)),OR(AND(A1432="20. Выдача займов по договору № 1 (в кэш-пул ПАО «Газпром»)",H1432="КЭШ-ПУЛ"),AND(A1432&lt;&gt;"20. Выдача займов по договору № 1 (в кэш-пул ПАО «Газпром»)",H1432&lt;&gt;"КЭШ-ПУЛ")))</f>
        <v>#REF!</v>
      </c>
    </row>
    <row r="1433" spans="1:30" ht="15" customHeight="1" x14ac:dyDescent="0.2">
      <c r="A1433" s="8" t="s">
        <v>17</v>
      </c>
      <c r="B1433" s="8"/>
      <c r="C1433" s="2" t="s">
        <v>28</v>
      </c>
      <c r="D1433" s="6" t="s">
        <v>0</v>
      </c>
      <c r="E1433" s="7" t="s">
        <v>2</v>
      </c>
      <c r="F1433" s="8"/>
      <c r="G1433" s="8"/>
      <c r="H1433" s="8"/>
      <c r="I1433" s="8"/>
      <c r="J1433" s="8"/>
      <c r="K1433" s="8"/>
      <c r="L1433" s="8" t="s">
        <v>27</v>
      </c>
      <c r="M1433" s="9">
        <v>44348</v>
      </c>
      <c r="N1433" s="9">
        <v>44348</v>
      </c>
      <c r="O1433" s="19"/>
      <c r="P1433" s="20">
        <v>7049466.9400000004</v>
      </c>
      <c r="Q1433" s="12"/>
      <c r="R1433" s="12"/>
      <c r="S1433" s="12"/>
      <c r="T1433" s="12"/>
      <c r="U1433" s="12"/>
      <c r="X1433" s="22" t="e">
        <f>IF(B1433="",VLOOKUP(A1433,#REF!,2,FALSE),B1433)</f>
        <v>#REF!</v>
      </c>
      <c r="Y1433" s="22">
        <f t="shared" si="115"/>
        <v>6</v>
      </c>
      <c r="Z1433" s="22">
        <f t="shared" si="116"/>
        <v>6</v>
      </c>
      <c r="AA1433" s="22">
        <f t="shared" si="117"/>
        <v>2021</v>
      </c>
      <c r="AB1433" s="22">
        <f t="shared" si="118"/>
        <v>2021</v>
      </c>
      <c r="AC1433" s="22">
        <f t="shared" si="119"/>
        <v>2021</v>
      </c>
      <c r="AD1433" s="25" t="e">
        <f>AND(ROUND(O1433,2)=O1433,ROUND(P1433,2)=P1433,OR(AND(O1433&lt;&gt;0,L1433="п"),AND(P1433&lt;&gt;0,L1433="ф")),ЕФОРМУЛА(X1433),ЕФОРМУЛА(Y1433),ЕФОРМУЛА(Z1433),ЕФОРМУЛА(AA1433),ЕФОРМУЛА(AB1433),ЕФОРМУЛА(AC1433),NOT(ЕФОРМУЛА(O1433)),NOT(ЕФОРМУЛА(P1433)),M1433&lt;&gt;0,N1433&lt;&gt;0,OR(YEAR(M1433=#REF!),YEAR(M1433=#REF!),YEAR(M1433=#REF!)),OR(YEAR(N1433=#REF!),YEAR(N1433=#REF!),YEAR(N1433=#REF!)),OR(AND(A1433="20. Выдача займов по договору № 1 (в кэш-пул ПАО «Газпром»)",H1433="КЭШ-ПУЛ"),AND(A1433&lt;&gt;"20. Выдача займов по договору № 1 (в кэш-пул ПАО «Газпром»)",H1433&lt;&gt;"КЭШ-ПУЛ")))</f>
        <v>#REF!</v>
      </c>
    </row>
    <row r="1434" spans="1:30" ht="15" customHeight="1" x14ac:dyDescent="0.2">
      <c r="A1434" s="8" t="s">
        <v>142</v>
      </c>
      <c r="B1434" s="8"/>
      <c r="C1434" s="2" t="s">
        <v>28</v>
      </c>
      <c r="D1434" s="6" t="s">
        <v>0</v>
      </c>
      <c r="E1434" s="7" t="s">
        <v>2</v>
      </c>
      <c r="F1434" s="8"/>
      <c r="G1434" s="8"/>
      <c r="H1434" s="8"/>
      <c r="I1434" s="8"/>
      <c r="J1434" s="8"/>
      <c r="K1434" s="8"/>
      <c r="L1434" s="8" t="s">
        <v>27</v>
      </c>
      <c r="M1434" s="9">
        <v>44348</v>
      </c>
      <c r="N1434" s="9">
        <v>44348</v>
      </c>
      <c r="O1434" s="19"/>
      <c r="P1434" s="20">
        <v>63222115.079999998</v>
      </c>
      <c r="X1434" s="22" t="e">
        <f>IF(B1434="",VLOOKUP(A1434,#REF!,2,FALSE),B1434)</f>
        <v>#REF!</v>
      </c>
      <c r="Y1434" s="22">
        <f t="shared" si="115"/>
        <v>6</v>
      </c>
      <c r="Z1434" s="22">
        <f t="shared" si="116"/>
        <v>6</v>
      </c>
      <c r="AA1434" s="22">
        <f t="shared" si="117"/>
        <v>2021</v>
      </c>
      <c r="AB1434" s="22">
        <f t="shared" si="118"/>
        <v>2021</v>
      </c>
      <c r="AC1434" s="22">
        <f t="shared" si="119"/>
        <v>2021</v>
      </c>
      <c r="AD1434" s="25" t="e">
        <f>AND(ROUND(O1434,2)=O1434,ROUND(P1434,2)=P1434,OR(AND(O1434&lt;&gt;0,L1434="п"),AND(P1434&lt;&gt;0,L1434="ф")),ЕФОРМУЛА(X1434),ЕФОРМУЛА(Y1434),ЕФОРМУЛА(Z1434),ЕФОРМУЛА(AA1434),ЕФОРМУЛА(AB1434),ЕФОРМУЛА(AC1434),NOT(ЕФОРМУЛА(O1434)),NOT(ЕФОРМУЛА(P1434)),M1434&lt;&gt;0,N1434&lt;&gt;0,OR(YEAR(M1434=#REF!),YEAR(M1434=#REF!),YEAR(M1434=#REF!)),OR(YEAR(N1434=#REF!),YEAR(N1434=#REF!),YEAR(N1434=#REF!)),OR(AND(A1434="20. Выдача займов по договору № 1 (в кэш-пул ПАО «Газпром»)",H1434="КЭШ-ПУЛ"),AND(A1434&lt;&gt;"20. Выдача займов по договору № 1 (в кэш-пул ПАО «Газпром»)",H1434&lt;&gt;"КЭШ-ПУЛ")))</f>
        <v>#REF!</v>
      </c>
    </row>
    <row r="1435" spans="1:30" ht="15" customHeight="1" x14ac:dyDescent="0.2">
      <c r="A1435" s="8" t="s">
        <v>42</v>
      </c>
      <c r="B1435" s="8"/>
      <c r="C1435" s="2" t="s">
        <v>28</v>
      </c>
      <c r="D1435" s="6" t="s">
        <v>0</v>
      </c>
      <c r="E1435" s="7" t="s">
        <v>2</v>
      </c>
      <c r="F1435" s="8"/>
      <c r="G1435" s="8"/>
      <c r="H1435" s="8"/>
      <c r="I1435" s="8"/>
      <c r="J1435" s="8"/>
      <c r="K1435" s="8"/>
      <c r="L1435" s="8" t="s">
        <v>27</v>
      </c>
      <c r="M1435" s="9">
        <v>44348</v>
      </c>
      <c r="N1435" s="9">
        <v>44348</v>
      </c>
      <c r="O1435" s="19"/>
      <c r="P1435" s="20">
        <v>11091423.33</v>
      </c>
      <c r="X1435" s="22" t="e">
        <f>IF(B1435="",VLOOKUP(A1435,#REF!,2,FALSE),B1435)</f>
        <v>#REF!</v>
      </c>
      <c r="Y1435" s="22">
        <f t="shared" si="115"/>
        <v>6</v>
      </c>
      <c r="Z1435" s="22">
        <f t="shared" si="116"/>
        <v>6</v>
      </c>
      <c r="AA1435" s="22">
        <f t="shared" si="117"/>
        <v>2021</v>
      </c>
      <c r="AB1435" s="22">
        <f t="shared" si="118"/>
        <v>2021</v>
      </c>
      <c r="AC1435" s="22">
        <f t="shared" si="119"/>
        <v>2021</v>
      </c>
      <c r="AD1435" s="25" t="e">
        <f>AND(ROUND(O1435,2)=O1435,ROUND(P1435,2)=P1435,OR(AND(O1435&lt;&gt;0,L1435="п"),AND(P1435&lt;&gt;0,L1435="ф")),ЕФОРМУЛА(X1435),ЕФОРМУЛА(Y1435),ЕФОРМУЛА(Z1435),ЕФОРМУЛА(AA1435),ЕФОРМУЛА(AB1435),ЕФОРМУЛА(AC1435),NOT(ЕФОРМУЛА(O1435)),NOT(ЕФОРМУЛА(P1435)),M1435&lt;&gt;0,N1435&lt;&gt;0,OR(YEAR(M1435=#REF!),YEAR(M1435=#REF!),YEAR(M1435=#REF!)),OR(YEAR(N1435=#REF!),YEAR(N1435=#REF!),YEAR(N1435=#REF!)),OR(AND(A1435="20. Выдача займов по договору № 1 (в кэш-пул ПАО «Газпром»)",H1435="КЭШ-ПУЛ"),AND(A1435&lt;&gt;"20. Выдача займов по договору № 1 (в кэш-пул ПАО «Газпром»)",H1435&lt;&gt;"КЭШ-ПУЛ")))</f>
        <v>#REF!</v>
      </c>
    </row>
    <row r="1436" spans="1:30" ht="12.75" customHeight="1" x14ac:dyDescent="0.2">
      <c r="A1436" s="8" t="s">
        <v>41</v>
      </c>
      <c r="B1436" s="8"/>
      <c r="C1436" s="2" t="s">
        <v>28</v>
      </c>
      <c r="D1436" s="6" t="s">
        <v>0</v>
      </c>
      <c r="E1436" s="7" t="s">
        <v>2</v>
      </c>
      <c r="F1436" s="8"/>
      <c r="G1436" s="8"/>
      <c r="H1436" s="8"/>
      <c r="I1436" s="8"/>
      <c r="J1436" s="8"/>
      <c r="K1436" s="8"/>
      <c r="L1436" s="8" t="s">
        <v>27</v>
      </c>
      <c r="M1436" s="9">
        <v>44348</v>
      </c>
      <c r="N1436" s="9">
        <v>44348</v>
      </c>
      <c r="O1436" s="19"/>
      <c r="P1436" s="20">
        <v>21562694.629999999</v>
      </c>
      <c r="X1436" s="22" t="e">
        <f>IF(B1436="",VLOOKUP(A1436,#REF!,2,FALSE),B1436)</f>
        <v>#REF!</v>
      </c>
      <c r="Y1436" s="22">
        <f t="shared" si="115"/>
        <v>6</v>
      </c>
      <c r="Z1436" s="22">
        <f t="shared" si="116"/>
        <v>6</v>
      </c>
      <c r="AA1436" s="22">
        <f t="shared" si="117"/>
        <v>2021</v>
      </c>
      <c r="AB1436" s="22">
        <f t="shared" si="118"/>
        <v>2021</v>
      </c>
      <c r="AC1436" s="22">
        <f t="shared" si="119"/>
        <v>2021</v>
      </c>
      <c r="AD1436" s="25" t="e">
        <f>AND(ROUND(O1436,2)=O1436,ROUND(P1436,2)=P1436,OR(AND(O1436&lt;&gt;0,L1436="п"),AND(P1436&lt;&gt;0,L1436="ф")),ЕФОРМУЛА(X1436),ЕФОРМУЛА(Y1436),ЕФОРМУЛА(Z1436),ЕФОРМУЛА(AA1436),ЕФОРМУЛА(AB1436),ЕФОРМУЛА(AC1436),NOT(ЕФОРМУЛА(O1436)),NOT(ЕФОРМУЛА(P1436)),M1436&lt;&gt;0,N1436&lt;&gt;0,OR(YEAR(M1436=#REF!),YEAR(M1436=#REF!),YEAR(M1436=#REF!)),OR(YEAR(N1436=#REF!),YEAR(N1436=#REF!),YEAR(N1436=#REF!)),OR(AND(A1436="20. Выдача займов по договору № 1 (в кэш-пул ПАО «Газпром»)",H1436="КЭШ-ПУЛ"),AND(A1436&lt;&gt;"20. Выдача займов по договору № 1 (в кэш-пул ПАО «Газпром»)",H1436&lt;&gt;"КЭШ-ПУЛ")))</f>
        <v>#REF!</v>
      </c>
    </row>
    <row r="1437" spans="1:30" ht="15.75" customHeight="1" x14ac:dyDescent="0.2">
      <c r="A1437" s="8" t="s">
        <v>44</v>
      </c>
      <c r="B1437" s="8"/>
      <c r="C1437" s="2" t="s">
        <v>28</v>
      </c>
      <c r="D1437" s="6" t="s">
        <v>0</v>
      </c>
      <c r="E1437" s="7" t="s">
        <v>2</v>
      </c>
      <c r="F1437" s="8"/>
      <c r="G1437" s="8"/>
      <c r="H1437" s="8"/>
      <c r="I1437" s="8"/>
      <c r="J1437" s="8"/>
      <c r="K1437" s="8"/>
      <c r="L1437" s="8" t="s">
        <v>27</v>
      </c>
      <c r="M1437" s="9">
        <v>44348</v>
      </c>
      <c r="N1437" s="9">
        <v>44348</v>
      </c>
      <c r="O1437" s="19"/>
      <c r="P1437" s="20">
        <v>391597.93</v>
      </c>
      <c r="Q1437" s="12"/>
      <c r="R1437" s="12"/>
      <c r="S1437" s="12"/>
      <c r="T1437" s="12"/>
      <c r="U1437" s="12"/>
      <c r="X1437" s="22" t="e">
        <f>IF(B1437="",VLOOKUP(A1437,#REF!,2,FALSE),B1437)</f>
        <v>#REF!</v>
      </c>
      <c r="Y1437" s="22">
        <f t="shared" si="115"/>
        <v>6</v>
      </c>
      <c r="Z1437" s="22">
        <f t="shared" si="116"/>
        <v>6</v>
      </c>
      <c r="AA1437" s="22">
        <f t="shared" si="117"/>
        <v>2021</v>
      </c>
      <c r="AB1437" s="22">
        <f t="shared" si="118"/>
        <v>2021</v>
      </c>
      <c r="AC1437" s="22">
        <f t="shared" si="119"/>
        <v>2021</v>
      </c>
      <c r="AD1437" s="25" t="e">
        <f>AND(ROUND(O1437,2)=O1437,ROUND(P1437,2)=P1437,OR(AND(O1437&lt;&gt;0,L1437="п"),AND(P1437&lt;&gt;0,L1437="ф")),ЕФОРМУЛА(X1437),ЕФОРМУЛА(Y1437),ЕФОРМУЛА(Z1437),ЕФОРМУЛА(AA1437),ЕФОРМУЛА(AB1437),ЕФОРМУЛА(AC1437),NOT(ЕФОРМУЛА(O1437)),NOT(ЕФОРМУЛА(P1437)),M1437&lt;&gt;0,N1437&lt;&gt;0,OR(YEAR(M1437=#REF!),YEAR(M1437=#REF!),YEAR(M1437=#REF!)),OR(YEAR(N1437=#REF!),YEAR(N1437=#REF!),YEAR(N1437=#REF!)),OR(AND(A1437="20. Выдача займов по договору № 1 (в кэш-пул ПАО «Газпром»)",H1437="КЭШ-ПУЛ"),AND(A1437&lt;&gt;"20. Выдача займов по договору № 1 (в кэш-пул ПАО «Газпром»)",H1437&lt;&gt;"КЭШ-ПУЛ")))</f>
        <v>#REF!</v>
      </c>
    </row>
    <row r="1438" spans="1:30" ht="15.75" customHeight="1" x14ac:dyDescent="0.2">
      <c r="A1438" s="8" t="s">
        <v>45</v>
      </c>
      <c r="B1438" s="8"/>
      <c r="C1438" s="2" t="s">
        <v>28</v>
      </c>
      <c r="D1438" s="6" t="s">
        <v>0</v>
      </c>
      <c r="E1438" s="7" t="s">
        <v>2</v>
      </c>
      <c r="F1438" s="8"/>
      <c r="G1438" s="8"/>
      <c r="H1438" s="8"/>
      <c r="I1438" s="8"/>
      <c r="J1438" s="8"/>
      <c r="K1438" s="8"/>
      <c r="L1438" s="8" t="s">
        <v>27</v>
      </c>
      <c r="M1438" s="9">
        <v>44348</v>
      </c>
      <c r="N1438" s="9">
        <v>44348</v>
      </c>
      <c r="O1438" s="19"/>
      <c r="P1438" s="20">
        <v>2592296.92</v>
      </c>
      <c r="Q1438" s="12"/>
      <c r="R1438" s="12"/>
      <c r="S1438" s="12"/>
      <c r="T1438" s="12"/>
      <c r="U1438" s="12"/>
      <c r="X1438" s="22" t="e">
        <f>IF(B1438="",VLOOKUP(A1438,#REF!,2,FALSE),B1438)</f>
        <v>#REF!</v>
      </c>
      <c r="Y1438" s="22">
        <f t="shared" si="115"/>
        <v>6</v>
      </c>
      <c r="Z1438" s="22">
        <f t="shared" si="116"/>
        <v>6</v>
      </c>
      <c r="AA1438" s="22">
        <f t="shared" si="117"/>
        <v>2021</v>
      </c>
      <c r="AB1438" s="22">
        <f t="shared" si="118"/>
        <v>2021</v>
      </c>
      <c r="AC1438" s="22">
        <f t="shared" si="119"/>
        <v>2021</v>
      </c>
      <c r="AD1438" s="25" t="e">
        <f>AND(ROUND(O1438,2)=O1438,ROUND(P1438,2)=P1438,OR(AND(O1438&lt;&gt;0,L1438="п"),AND(P1438&lt;&gt;0,L1438="ф")),ЕФОРМУЛА(X1438),ЕФОРМУЛА(Y1438),ЕФОРМУЛА(Z1438),ЕФОРМУЛА(AA1438),ЕФОРМУЛА(AB1438),ЕФОРМУЛА(AC1438),NOT(ЕФОРМУЛА(O1438)),NOT(ЕФОРМУЛА(P1438)),M1438&lt;&gt;0,N1438&lt;&gt;0,OR(YEAR(M1438=#REF!),YEAR(M1438=#REF!),YEAR(M1438=#REF!)),OR(YEAR(N1438=#REF!),YEAR(N1438=#REF!),YEAR(N1438=#REF!)),OR(AND(A1438="20. Выдача займов по договору № 1 (в кэш-пул ПАО «Газпром»)",H1438="КЭШ-ПУЛ"),AND(A1438&lt;&gt;"20. Выдача займов по договору № 1 (в кэш-пул ПАО «Газпром»)",H1438&lt;&gt;"КЭШ-ПУЛ")))</f>
        <v>#REF!</v>
      </c>
    </row>
    <row r="1439" spans="1:30" ht="15" customHeight="1" x14ac:dyDescent="0.2">
      <c r="A1439" s="8" t="s">
        <v>8</v>
      </c>
      <c r="B1439" s="8"/>
      <c r="C1439" s="2" t="s">
        <v>28</v>
      </c>
      <c r="D1439" s="6" t="s">
        <v>0</v>
      </c>
      <c r="E1439" s="7" t="s">
        <v>2</v>
      </c>
      <c r="F1439" s="8"/>
      <c r="G1439" s="8"/>
      <c r="H1439" s="8"/>
      <c r="I1439" s="8"/>
      <c r="J1439" s="8"/>
      <c r="K1439" s="8"/>
      <c r="L1439" s="8" t="s">
        <v>27</v>
      </c>
      <c r="M1439" s="9">
        <v>44348</v>
      </c>
      <c r="N1439" s="9">
        <v>44348</v>
      </c>
      <c r="O1439" s="19"/>
      <c r="P1439" s="20">
        <v>1367225.13</v>
      </c>
      <c r="Q1439" s="12"/>
      <c r="R1439" s="12"/>
      <c r="S1439" s="12"/>
      <c r="T1439" s="12"/>
      <c r="U1439" s="12"/>
      <c r="X1439" s="22" t="e">
        <f>IF(B1439="",VLOOKUP(A1439,#REF!,2,FALSE),B1439)</f>
        <v>#REF!</v>
      </c>
      <c r="Y1439" s="22">
        <f t="shared" si="115"/>
        <v>6</v>
      </c>
      <c r="Z1439" s="22">
        <f t="shared" si="116"/>
        <v>6</v>
      </c>
      <c r="AA1439" s="22">
        <f t="shared" si="117"/>
        <v>2021</v>
      </c>
      <c r="AB1439" s="22">
        <f t="shared" si="118"/>
        <v>2021</v>
      </c>
      <c r="AC1439" s="22">
        <f t="shared" si="119"/>
        <v>2021</v>
      </c>
      <c r="AD1439" s="25" t="e">
        <f>AND(ROUND(O1439,2)=O1439,ROUND(P1439,2)=P1439,OR(AND(O1439&lt;&gt;0,L1439="п"),AND(P1439&lt;&gt;0,L1439="ф")),ЕФОРМУЛА(X1439),ЕФОРМУЛА(Y1439),ЕФОРМУЛА(Z1439),ЕФОРМУЛА(AA1439),ЕФОРМУЛА(AB1439),ЕФОРМУЛА(AC1439),NOT(ЕФОРМУЛА(O1439)),NOT(ЕФОРМУЛА(P1439)),M1439&lt;&gt;0,N1439&lt;&gt;0,OR(YEAR(M1439=#REF!),YEAR(M1439=#REF!),YEAR(M1439=#REF!)),OR(YEAR(N1439=#REF!),YEAR(N1439=#REF!),YEAR(N1439=#REF!)),OR(AND(A1439="20. Выдача займов по договору № 1 (в кэш-пул ПАО «Газпром»)",H1439="КЭШ-ПУЛ"),AND(A1439&lt;&gt;"20. Выдача займов по договору № 1 (в кэш-пул ПАО «Газпром»)",H1439&lt;&gt;"КЭШ-ПУЛ")))</f>
        <v>#REF!</v>
      </c>
    </row>
    <row r="1440" spans="1:30" ht="15" customHeight="1" x14ac:dyDescent="0.2">
      <c r="A1440" s="8" t="s">
        <v>96</v>
      </c>
      <c r="B1440" s="8"/>
      <c r="C1440" s="2" t="s">
        <v>28</v>
      </c>
      <c r="D1440" s="6" t="s">
        <v>0</v>
      </c>
      <c r="E1440" s="7" t="s">
        <v>2</v>
      </c>
      <c r="F1440" s="8"/>
      <c r="G1440" s="8"/>
      <c r="H1440" s="8"/>
      <c r="I1440" s="8"/>
      <c r="J1440" s="8"/>
      <c r="K1440" s="8"/>
      <c r="L1440" s="8" t="s">
        <v>27</v>
      </c>
      <c r="M1440" s="9">
        <v>44348</v>
      </c>
      <c r="N1440" s="9">
        <v>44348</v>
      </c>
      <c r="O1440" s="19"/>
      <c r="P1440" s="20">
        <v>71144631.060000002</v>
      </c>
      <c r="Q1440" s="12"/>
      <c r="R1440" s="12"/>
      <c r="S1440" s="12"/>
      <c r="T1440" s="12"/>
      <c r="U1440" s="12"/>
      <c r="X1440" s="22" t="e">
        <f>IF(B1440="",VLOOKUP(A1440,#REF!,2,FALSE),B1440)</f>
        <v>#REF!</v>
      </c>
      <c r="Y1440" s="22">
        <f t="shared" si="115"/>
        <v>6</v>
      </c>
      <c r="Z1440" s="22">
        <f t="shared" si="116"/>
        <v>6</v>
      </c>
      <c r="AA1440" s="22">
        <f t="shared" si="117"/>
        <v>2021</v>
      </c>
      <c r="AB1440" s="22">
        <f t="shared" si="118"/>
        <v>2021</v>
      </c>
      <c r="AC1440" s="22">
        <f t="shared" si="119"/>
        <v>2021</v>
      </c>
      <c r="AD1440" s="25" t="e">
        <f>AND(ROUND(O1440,2)=O1440,ROUND(P1440,2)=P1440,OR(AND(O1440&lt;&gt;0,L1440="п"),AND(P1440&lt;&gt;0,L1440="ф")),ЕФОРМУЛА(X1440),ЕФОРМУЛА(Y1440),ЕФОРМУЛА(Z1440),ЕФОРМУЛА(AA1440),ЕФОРМУЛА(AB1440),ЕФОРМУЛА(AC1440),NOT(ЕФОРМУЛА(O1440)),NOT(ЕФОРМУЛА(P1440)),M1440&lt;&gt;0,N1440&lt;&gt;0,OR(YEAR(M1440=#REF!),YEAR(M1440=#REF!),YEAR(M1440=#REF!)),OR(YEAR(N1440=#REF!),YEAR(N1440=#REF!),YEAR(N1440=#REF!)),OR(AND(A1440="20. Выдача займов по договору № 1 (в кэш-пул ПАО «Газпром»)",H1440="КЭШ-ПУЛ"),AND(A1440&lt;&gt;"20. Выдача займов по договору № 1 (в кэш-пул ПАО «Газпром»)",H1440&lt;&gt;"КЭШ-ПУЛ")))</f>
        <v>#REF!</v>
      </c>
    </row>
    <row r="1441" spans="1:30" ht="17.25" customHeight="1" x14ac:dyDescent="0.2">
      <c r="A1441" s="8" t="s">
        <v>47</v>
      </c>
      <c r="B1441" s="8"/>
      <c r="C1441" s="2" t="s">
        <v>28</v>
      </c>
      <c r="D1441" s="6" t="s">
        <v>0</v>
      </c>
      <c r="E1441" s="7" t="s">
        <v>2</v>
      </c>
      <c r="F1441" s="8"/>
      <c r="G1441" s="8"/>
      <c r="H1441" s="8"/>
      <c r="I1441" s="8"/>
      <c r="J1441" s="8"/>
      <c r="K1441" s="8"/>
      <c r="L1441" s="8" t="s">
        <v>27</v>
      </c>
      <c r="M1441" s="9">
        <v>44348</v>
      </c>
      <c r="N1441" s="9">
        <v>44348</v>
      </c>
      <c r="O1441" s="19"/>
      <c r="P1441" s="20">
        <v>10335797.82</v>
      </c>
      <c r="Q1441" s="12"/>
      <c r="R1441" s="12"/>
      <c r="S1441" s="12"/>
      <c r="T1441" s="12"/>
      <c r="U1441" s="12"/>
      <c r="X1441" s="22" t="e">
        <f>IF(B1441="",VLOOKUP(A1441,#REF!,2,FALSE),B1441)</f>
        <v>#REF!</v>
      </c>
      <c r="Y1441" s="22">
        <f t="shared" si="115"/>
        <v>6</v>
      </c>
      <c r="Z1441" s="22">
        <f t="shared" si="116"/>
        <v>6</v>
      </c>
      <c r="AA1441" s="22">
        <f t="shared" si="117"/>
        <v>2021</v>
      </c>
      <c r="AB1441" s="22">
        <f t="shared" si="118"/>
        <v>2021</v>
      </c>
      <c r="AC1441" s="22">
        <f t="shared" si="119"/>
        <v>2021</v>
      </c>
      <c r="AD1441" s="25" t="e">
        <f>AND(ROUND(O1441,2)=O1441,ROUND(P1441,2)=P1441,OR(AND(O1441&lt;&gt;0,L1441="п"),AND(P1441&lt;&gt;0,L1441="ф")),ЕФОРМУЛА(X1441),ЕФОРМУЛА(Y1441),ЕФОРМУЛА(Z1441),ЕФОРМУЛА(AA1441),ЕФОРМУЛА(AB1441),ЕФОРМУЛА(AC1441),NOT(ЕФОРМУЛА(O1441)),NOT(ЕФОРМУЛА(P1441)),M1441&lt;&gt;0,N1441&lt;&gt;0,OR(YEAR(M1441=#REF!),YEAR(M1441=#REF!),YEAR(M1441=#REF!)),OR(YEAR(N1441=#REF!),YEAR(N1441=#REF!),YEAR(N1441=#REF!)),OR(AND(A1441="20. Выдача займов по договору № 1 (в кэш-пул ПАО «Газпром»)",H1441="КЭШ-ПУЛ"),AND(A1441&lt;&gt;"20. Выдача займов по договору № 1 (в кэш-пул ПАО «Газпром»)",H1441&lt;&gt;"КЭШ-ПУЛ")))</f>
        <v>#REF!</v>
      </c>
    </row>
    <row r="1442" spans="1:30" ht="15" customHeight="1" x14ac:dyDescent="0.2">
      <c r="A1442" s="8" t="s">
        <v>48</v>
      </c>
      <c r="B1442" s="8"/>
      <c r="C1442" s="2" t="s">
        <v>28</v>
      </c>
      <c r="D1442" s="6" t="s">
        <v>0</v>
      </c>
      <c r="E1442" s="7" t="s">
        <v>2</v>
      </c>
      <c r="F1442" s="8"/>
      <c r="G1442" s="8"/>
      <c r="H1442" s="8"/>
      <c r="I1442" s="8"/>
      <c r="J1442" s="8"/>
      <c r="K1442" s="8"/>
      <c r="L1442" s="8" t="s">
        <v>27</v>
      </c>
      <c r="M1442" s="9">
        <v>44348</v>
      </c>
      <c r="N1442" s="9">
        <v>44348</v>
      </c>
      <c r="O1442" s="19"/>
      <c r="P1442" s="20">
        <v>4989490.84</v>
      </c>
      <c r="Q1442" s="12"/>
      <c r="R1442" s="12"/>
      <c r="S1442" s="12"/>
      <c r="T1442" s="12"/>
      <c r="U1442" s="12"/>
      <c r="X1442" s="22" t="e">
        <f>IF(B1442="",VLOOKUP(A1442,#REF!,2,FALSE),B1442)</f>
        <v>#REF!</v>
      </c>
      <c r="Y1442" s="22">
        <f t="shared" si="115"/>
        <v>6</v>
      </c>
      <c r="Z1442" s="22">
        <f t="shared" si="116"/>
        <v>6</v>
      </c>
      <c r="AA1442" s="22">
        <f t="shared" si="117"/>
        <v>2021</v>
      </c>
      <c r="AB1442" s="22">
        <f t="shared" si="118"/>
        <v>2021</v>
      </c>
      <c r="AC1442" s="22">
        <f t="shared" si="119"/>
        <v>2021</v>
      </c>
      <c r="AD1442" s="25" t="e">
        <f>AND(ROUND(O1442,2)=O1442,ROUND(P1442,2)=P1442,OR(AND(O1442&lt;&gt;0,L1442="п"),AND(P1442&lt;&gt;0,L1442="ф")),ЕФОРМУЛА(X1442),ЕФОРМУЛА(Y1442),ЕФОРМУЛА(Z1442),ЕФОРМУЛА(AA1442),ЕФОРМУЛА(AB1442),ЕФОРМУЛА(AC1442),NOT(ЕФОРМУЛА(O1442)),NOT(ЕФОРМУЛА(P1442)),M1442&lt;&gt;0,N1442&lt;&gt;0,OR(YEAR(M1442=#REF!),YEAR(M1442=#REF!),YEAR(M1442=#REF!)),OR(YEAR(N1442=#REF!),YEAR(N1442=#REF!),YEAR(N1442=#REF!)),OR(AND(A1442="20. Выдача займов по договору № 1 (в кэш-пул ПАО «Газпром»)",H1442="КЭШ-ПУЛ"),AND(A1442&lt;&gt;"20. Выдача займов по договору № 1 (в кэш-пул ПАО «Газпром»)",H1442&lt;&gt;"КЭШ-ПУЛ")))</f>
        <v>#REF!</v>
      </c>
    </row>
    <row r="1443" spans="1:30" ht="15" customHeight="1" x14ac:dyDescent="0.2">
      <c r="A1443" s="8" t="s">
        <v>49</v>
      </c>
      <c r="B1443" s="8"/>
      <c r="C1443" s="2" t="s">
        <v>28</v>
      </c>
      <c r="D1443" s="6" t="s">
        <v>0</v>
      </c>
      <c r="E1443" s="7" t="s">
        <v>2</v>
      </c>
      <c r="F1443" s="8"/>
      <c r="G1443" s="8"/>
      <c r="H1443" s="8"/>
      <c r="I1443" s="8"/>
      <c r="J1443" s="8"/>
      <c r="K1443" s="8"/>
      <c r="L1443" s="8" t="s">
        <v>27</v>
      </c>
      <c r="M1443" s="9">
        <v>44348</v>
      </c>
      <c r="N1443" s="9">
        <v>44348</v>
      </c>
      <c r="O1443" s="19"/>
      <c r="P1443" s="20">
        <v>5960</v>
      </c>
      <c r="Q1443" s="12"/>
      <c r="R1443" s="12"/>
      <c r="S1443" s="12"/>
      <c r="T1443" s="12"/>
      <c r="U1443" s="12"/>
      <c r="X1443" s="22" t="e">
        <f>IF(B1443="",VLOOKUP(A1443,#REF!,2,FALSE),B1443)</f>
        <v>#REF!</v>
      </c>
      <c r="Y1443" s="22">
        <f t="shared" si="115"/>
        <v>6</v>
      </c>
      <c r="Z1443" s="22">
        <f t="shared" si="116"/>
        <v>6</v>
      </c>
      <c r="AA1443" s="22">
        <f t="shared" si="117"/>
        <v>2021</v>
      </c>
      <c r="AB1443" s="22">
        <f t="shared" si="118"/>
        <v>2021</v>
      </c>
      <c r="AC1443" s="22">
        <f t="shared" si="119"/>
        <v>2021</v>
      </c>
      <c r="AD1443" s="25" t="e">
        <f>AND(ROUND(O1443,2)=O1443,ROUND(P1443,2)=P1443,OR(AND(O1443&lt;&gt;0,L1443="п"),AND(P1443&lt;&gt;0,L1443="ф")),ЕФОРМУЛА(X1443),ЕФОРМУЛА(Y1443),ЕФОРМУЛА(Z1443),ЕФОРМУЛА(AA1443),ЕФОРМУЛА(AB1443),ЕФОРМУЛА(AC1443),NOT(ЕФОРМУЛА(O1443)),NOT(ЕФОРМУЛА(P1443)),M1443&lt;&gt;0,N1443&lt;&gt;0,OR(YEAR(M1443=#REF!),YEAR(M1443=#REF!),YEAR(M1443=#REF!)),OR(YEAR(N1443=#REF!),YEAR(N1443=#REF!),YEAR(N1443=#REF!)),OR(AND(A1443="20. Выдача займов по договору № 1 (в кэш-пул ПАО «Газпром»)",H1443="КЭШ-ПУЛ"),AND(A1443&lt;&gt;"20. Выдача займов по договору № 1 (в кэш-пул ПАО «Газпром»)",H1443&lt;&gt;"КЭШ-ПУЛ")))</f>
        <v>#REF!</v>
      </c>
    </row>
    <row r="1444" spans="1:30" ht="25.5" customHeight="1" x14ac:dyDescent="0.2">
      <c r="A1444" s="8" t="s">
        <v>51</v>
      </c>
      <c r="B1444" s="8"/>
      <c r="C1444" s="2" t="s">
        <v>28</v>
      </c>
      <c r="D1444" s="6" t="s">
        <v>0</v>
      </c>
      <c r="E1444" s="7" t="s">
        <v>2</v>
      </c>
      <c r="F1444" s="8"/>
      <c r="G1444" s="8"/>
      <c r="H1444" s="8"/>
      <c r="I1444" s="8"/>
      <c r="J1444" s="8"/>
      <c r="K1444" s="8"/>
      <c r="L1444" s="8" t="s">
        <v>27</v>
      </c>
      <c r="M1444" s="9">
        <v>44348</v>
      </c>
      <c r="N1444" s="9">
        <v>44348</v>
      </c>
      <c r="O1444" s="19"/>
      <c r="P1444" s="20">
        <v>759660</v>
      </c>
      <c r="Q1444" s="12"/>
      <c r="R1444" s="12"/>
      <c r="S1444" s="12"/>
      <c r="T1444" s="12"/>
      <c r="U1444" s="12"/>
      <c r="X1444" s="22" t="e">
        <f>IF(B1444="",VLOOKUP(A1444,#REF!,2,FALSE),B1444)</f>
        <v>#REF!</v>
      </c>
      <c r="Y1444" s="22">
        <f t="shared" si="115"/>
        <v>6</v>
      </c>
      <c r="Z1444" s="22">
        <f t="shared" si="116"/>
        <v>6</v>
      </c>
      <c r="AA1444" s="22">
        <f t="shared" si="117"/>
        <v>2021</v>
      </c>
      <c r="AB1444" s="22">
        <f t="shared" si="118"/>
        <v>2021</v>
      </c>
      <c r="AC1444" s="22">
        <f t="shared" si="119"/>
        <v>2021</v>
      </c>
      <c r="AD1444" s="25" t="e">
        <f>AND(ROUND(O1444,2)=O1444,ROUND(P1444,2)=P1444,OR(AND(O1444&lt;&gt;0,L1444="п"),AND(P1444&lt;&gt;0,L1444="ф")),ЕФОРМУЛА(X1444),ЕФОРМУЛА(Y1444),ЕФОРМУЛА(Z1444),ЕФОРМУЛА(AA1444),ЕФОРМУЛА(AB1444),ЕФОРМУЛА(AC1444),NOT(ЕФОРМУЛА(O1444)),NOT(ЕФОРМУЛА(P1444)),M1444&lt;&gt;0,N1444&lt;&gt;0,OR(YEAR(M1444=#REF!),YEAR(M1444=#REF!),YEAR(M1444=#REF!)),OR(YEAR(N1444=#REF!),YEAR(N1444=#REF!),YEAR(N1444=#REF!)),OR(AND(A1444="20. Выдача займов по договору № 1 (в кэш-пул ПАО «Газпром»)",H1444="КЭШ-ПУЛ"),AND(A1444&lt;&gt;"20. Выдача займов по договору № 1 (в кэш-пул ПАО «Газпром»)",H1444&lt;&gt;"КЭШ-ПУЛ")))</f>
        <v>#REF!</v>
      </c>
    </row>
    <row r="1445" spans="1:30" ht="15" customHeight="1" x14ac:dyDescent="0.2">
      <c r="A1445" s="8" t="s">
        <v>52</v>
      </c>
      <c r="B1445" s="8"/>
      <c r="C1445" s="2" t="s">
        <v>28</v>
      </c>
      <c r="D1445" s="6" t="s">
        <v>0</v>
      </c>
      <c r="E1445" s="7" t="s">
        <v>2</v>
      </c>
      <c r="F1445" s="8"/>
      <c r="G1445" s="8"/>
      <c r="H1445" s="8"/>
      <c r="I1445" s="8"/>
      <c r="J1445" s="8"/>
      <c r="K1445" s="8"/>
      <c r="L1445" s="8" t="s">
        <v>27</v>
      </c>
      <c r="M1445" s="9">
        <v>44348</v>
      </c>
      <c r="N1445" s="9">
        <v>44348</v>
      </c>
      <c r="O1445" s="19"/>
      <c r="P1445" s="20">
        <v>25743488.059999999</v>
      </c>
      <c r="Q1445" s="12"/>
      <c r="R1445" s="12"/>
      <c r="S1445" s="12"/>
      <c r="T1445" s="12"/>
      <c r="U1445" s="12"/>
      <c r="X1445" s="22" t="e">
        <f>IF(B1445="",VLOOKUP(A1445,#REF!,2,FALSE),B1445)</f>
        <v>#REF!</v>
      </c>
      <c r="Y1445" s="22">
        <f t="shared" si="115"/>
        <v>6</v>
      </c>
      <c r="Z1445" s="22">
        <f t="shared" si="116"/>
        <v>6</v>
      </c>
      <c r="AA1445" s="22">
        <f t="shared" si="117"/>
        <v>2021</v>
      </c>
      <c r="AB1445" s="22">
        <f t="shared" si="118"/>
        <v>2021</v>
      </c>
      <c r="AC1445" s="22">
        <f t="shared" si="119"/>
        <v>2021</v>
      </c>
      <c r="AD1445" s="25" t="e">
        <f>AND(ROUND(O1445,2)=O1445,ROUND(P1445,2)=P1445,OR(AND(O1445&lt;&gt;0,L1445="п"),AND(P1445&lt;&gt;0,L1445="ф")),ЕФОРМУЛА(X1445),ЕФОРМУЛА(Y1445),ЕФОРМУЛА(Z1445),ЕФОРМУЛА(AA1445),ЕФОРМУЛА(AB1445),ЕФОРМУЛА(AC1445),NOT(ЕФОРМУЛА(O1445)),NOT(ЕФОРМУЛА(P1445)),M1445&lt;&gt;0,N1445&lt;&gt;0,OR(YEAR(M1445=#REF!),YEAR(M1445=#REF!),YEAR(M1445=#REF!)),OR(YEAR(N1445=#REF!),YEAR(N1445=#REF!),YEAR(N1445=#REF!)),OR(AND(A1445="20. Выдача займов по договору № 1 (в кэш-пул ПАО «Газпром»)",H1445="КЭШ-ПУЛ"),AND(A1445&lt;&gt;"20. Выдача займов по договору № 1 (в кэш-пул ПАО «Газпром»)",H1445&lt;&gt;"КЭШ-ПУЛ")))</f>
        <v>#REF!</v>
      </c>
    </row>
    <row r="1446" spans="1:30" ht="15" customHeight="1" x14ac:dyDescent="0.2">
      <c r="A1446" s="8" t="s">
        <v>11</v>
      </c>
      <c r="B1446" s="8"/>
      <c r="C1446" s="2" t="s">
        <v>28</v>
      </c>
      <c r="D1446" s="6" t="s">
        <v>0</v>
      </c>
      <c r="E1446" s="7" t="s">
        <v>2</v>
      </c>
      <c r="F1446" s="8"/>
      <c r="G1446" s="8"/>
      <c r="H1446" s="8"/>
      <c r="I1446" s="8"/>
      <c r="J1446" s="8"/>
      <c r="K1446" s="8"/>
      <c r="L1446" s="8" t="s">
        <v>27</v>
      </c>
      <c r="M1446" s="9">
        <v>44348</v>
      </c>
      <c r="N1446" s="9">
        <v>44348</v>
      </c>
      <c r="O1446" s="19"/>
      <c r="P1446" s="20">
        <v>103503.73</v>
      </c>
      <c r="Q1446" s="12"/>
      <c r="R1446" s="12"/>
      <c r="S1446" s="12"/>
      <c r="T1446" s="12"/>
      <c r="U1446" s="12"/>
      <c r="X1446" s="22" t="e">
        <f>IF(B1446="",VLOOKUP(A1446,#REF!,2,FALSE),B1446)</f>
        <v>#REF!</v>
      </c>
      <c r="Y1446" s="22">
        <f t="shared" si="115"/>
        <v>6</v>
      </c>
      <c r="Z1446" s="22">
        <f t="shared" si="116"/>
        <v>6</v>
      </c>
      <c r="AA1446" s="22">
        <f t="shared" si="117"/>
        <v>2021</v>
      </c>
      <c r="AB1446" s="22">
        <f t="shared" si="118"/>
        <v>2021</v>
      </c>
      <c r="AC1446" s="22">
        <f t="shared" si="119"/>
        <v>2021</v>
      </c>
      <c r="AD1446" s="25" t="e">
        <f>AND(ROUND(O1446,2)=O1446,ROUND(P1446,2)=P1446,OR(AND(O1446&lt;&gt;0,L1446="п"),AND(P1446&lt;&gt;0,L1446="ф")),ЕФОРМУЛА(X1446),ЕФОРМУЛА(Y1446),ЕФОРМУЛА(Z1446),ЕФОРМУЛА(AA1446),ЕФОРМУЛА(AB1446),ЕФОРМУЛА(AC1446),NOT(ЕФОРМУЛА(O1446)),NOT(ЕФОРМУЛА(P1446)),M1446&lt;&gt;0,N1446&lt;&gt;0,OR(YEAR(M1446=#REF!),YEAR(M1446=#REF!),YEAR(M1446=#REF!)),OR(YEAR(N1446=#REF!),YEAR(N1446=#REF!),YEAR(N1446=#REF!)),OR(AND(A1446="20. Выдача займов по договору № 1 (в кэш-пул ПАО «Газпром»)",H1446="КЭШ-ПУЛ"),AND(A1446&lt;&gt;"20. Выдача займов по договору № 1 (в кэш-пул ПАО «Газпром»)",H1446&lt;&gt;"КЭШ-ПУЛ")))</f>
        <v>#REF!</v>
      </c>
    </row>
    <row r="1447" spans="1:30" ht="15" customHeight="1" x14ac:dyDescent="0.2">
      <c r="A1447" s="8" t="s">
        <v>141</v>
      </c>
      <c r="B1447" s="8"/>
      <c r="C1447" s="2" t="s">
        <v>19</v>
      </c>
      <c r="D1447" s="6" t="s">
        <v>0</v>
      </c>
      <c r="E1447" s="7" t="s">
        <v>2</v>
      </c>
      <c r="F1447" s="8"/>
      <c r="G1447" s="8"/>
      <c r="H1447" s="8"/>
      <c r="I1447" s="8"/>
      <c r="J1447" s="8">
        <v>3</v>
      </c>
      <c r="K1447" s="8" t="s">
        <v>69</v>
      </c>
      <c r="L1447" s="8" t="s">
        <v>27</v>
      </c>
      <c r="M1447" s="9">
        <v>44362</v>
      </c>
      <c r="N1447" s="9">
        <v>44371</v>
      </c>
      <c r="O1447" s="20"/>
      <c r="P1447" s="20">
        <v>42216833.939999998</v>
      </c>
      <c r="Q1447" s="29"/>
      <c r="R1447" s="29"/>
      <c r="S1447" s="29"/>
      <c r="T1447" s="29"/>
      <c r="U1447" s="29"/>
      <c r="X1447" s="22" t="e">
        <f>IF(B1447="",VLOOKUP(A1447,#REF!,2,FALSE),B1447)</f>
        <v>#REF!</v>
      </c>
      <c r="Y1447" s="22">
        <f t="shared" si="115"/>
        <v>6</v>
      </c>
      <c r="Z1447" s="22">
        <f t="shared" si="116"/>
        <v>6</v>
      </c>
      <c r="AA1447" s="22">
        <f t="shared" si="117"/>
        <v>2021</v>
      </c>
      <c r="AB1447" s="22">
        <f t="shared" si="118"/>
        <v>2021</v>
      </c>
      <c r="AC1447" s="22">
        <f t="shared" si="119"/>
        <v>2021</v>
      </c>
      <c r="AD1447" s="25" t="e">
        <f>AND(ROUND(O1447,2)=O1447,ROUND(P1447,2)=P1447,OR(AND(O1447&lt;&gt;0,L1447="п"),AND(P1447&lt;&gt;0,L1447="ф")),ЕФОРМУЛА(X1447),ЕФОРМУЛА(Y1447),ЕФОРМУЛА(Z1447),ЕФОРМУЛА(AA1447),ЕФОРМУЛА(AB1447),ЕФОРМУЛА(AC1447),NOT(ЕФОРМУЛА(O1447)),NOT(ЕФОРМУЛА(P1447)),M1447&lt;&gt;0,N1447&lt;&gt;0,OR(YEAR(M1447=#REF!),YEAR(M1447=#REF!),YEAR(M1447=#REF!)),OR(YEAR(N1447=#REF!),YEAR(N1447=#REF!),YEAR(N1447=#REF!)),OR(AND(A1447="20. Выдача займов по договору № 1 (в кэш-пул ПАО «Газпром»)",H1447="КЭШ-ПУЛ"),AND(A1447&lt;&gt;"20. Выдача займов по договору № 1 (в кэш-пул ПАО «Газпром»)",H1447&lt;&gt;"КЭШ-ПУЛ")))</f>
        <v>#REF!</v>
      </c>
    </row>
    <row r="1448" spans="1:30" ht="12.6" customHeight="1" x14ac:dyDescent="0.2">
      <c r="A1448" s="8" t="s">
        <v>59</v>
      </c>
      <c r="B1448" s="8"/>
      <c r="C1448" s="2" t="s">
        <v>19</v>
      </c>
      <c r="D1448" s="6" t="s">
        <v>0</v>
      </c>
      <c r="E1448" s="7" t="s">
        <v>2</v>
      </c>
      <c r="F1448" s="8"/>
      <c r="G1448" s="8"/>
      <c r="H1448" s="8"/>
      <c r="I1448" s="8"/>
      <c r="J1448" s="8">
        <v>3</v>
      </c>
      <c r="K1448" s="8" t="s">
        <v>69</v>
      </c>
      <c r="L1448" s="8" t="s">
        <v>27</v>
      </c>
      <c r="M1448" s="9">
        <v>44362</v>
      </c>
      <c r="N1448" s="9">
        <v>44377</v>
      </c>
      <c r="O1448" s="20"/>
      <c r="P1448" s="20">
        <v>399736306.80000001</v>
      </c>
      <c r="Q1448" s="12"/>
      <c r="R1448" s="12"/>
      <c r="S1448" s="12"/>
      <c r="T1448" s="12"/>
      <c r="U1448" s="12"/>
      <c r="X1448" s="22" t="e">
        <f>IF(B1448="",VLOOKUP(A1448,#REF!,2,FALSE),B1448)</f>
        <v>#REF!</v>
      </c>
      <c r="Y1448" s="22">
        <f t="shared" si="115"/>
        <v>6</v>
      </c>
      <c r="Z1448" s="22">
        <f t="shared" si="116"/>
        <v>6</v>
      </c>
      <c r="AA1448" s="22">
        <f t="shared" si="117"/>
        <v>2021</v>
      </c>
      <c r="AB1448" s="22">
        <f t="shared" si="118"/>
        <v>2021</v>
      </c>
      <c r="AC1448" s="22">
        <f t="shared" si="119"/>
        <v>2021</v>
      </c>
      <c r="AD1448" s="25" t="e">
        <f>AND(ROUND(O1448,2)=O1448,ROUND(P1448,2)=P1448,OR(AND(O1448&lt;&gt;0,L1448="п"),AND(P1448&lt;&gt;0,L1448="ф")),ЕФОРМУЛА(X1448),ЕФОРМУЛА(Y1448),ЕФОРМУЛА(Z1448),ЕФОРМУЛА(AA1448),ЕФОРМУЛА(AB1448),ЕФОРМУЛА(AC1448),NOT(ЕФОРМУЛА(O1448)),NOT(ЕФОРМУЛА(P1448)),M1448&lt;&gt;0,N1448&lt;&gt;0,OR(YEAR(M1448=#REF!),YEAR(M1448=#REF!),YEAR(M1448=#REF!)),OR(YEAR(N1448=#REF!),YEAR(N1448=#REF!),YEAR(N1448=#REF!)),OR(AND(A1448="20. Выдача займов по договору № 1 (в кэш-пул ПАО «Газпром»)",H1448="КЭШ-ПУЛ"),AND(A1448&lt;&gt;"20. Выдача займов по договору № 1 (в кэш-пул ПАО «Газпром»)",H1448&lt;&gt;"КЭШ-ПУЛ")))</f>
        <v>#REF!</v>
      </c>
    </row>
    <row r="1449" spans="1:30" ht="15" customHeight="1" x14ac:dyDescent="0.2">
      <c r="A1449" s="8" t="s">
        <v>16</v>
      </c>
      <c r="B1449" s="8"/>
      <c r="C1449" s="2" t="s">
        <v>19</v>
      </c>
      <c r="D1449" s="6" t="s">
        <v>0</v>
      </c>
      <c r="E1449" s="7" t="s">
        <v>2</v>
      </c>
      <c r="F1449" s="8"/>
      <c r="G1449" s="8"/>
      <c r="H1449" s="8"/>
      <c r="I1449" s="8"/>
      <c r="J1449" s="8">
        <v>3</v>
      </c>
      <c r="K1449" s="8" t="s">
        <v>69</v>
      </c>
      <c r="L1449" s="8" t="s">
        <v>27</v>
      </c>
      <c r="M1449" s="9">
        <v>44362</v>
      </c>
      <c r="N1449" s="9">
        <v>44377</v>
      </c>
      <c r="O1449" s="20"/>
      <c r="P1449" s="20">
        <v>414359900.33999997</v>
      </c>
      <c r="Q1449" s="12"/>
      <c r="R1449" s="12"/>
      <c r="S1449" s="12"/>
      <c r="T1449" s="12"/>
      <c r="U1449" s="12"/>
      <c r="X1449" s="22" t="e">
        <f>IF(B1449="",VLOOKUP(A1449,#REF!,2,FALSE),B1449)</f>
        <v>#REF!</v>
      </c>
      <c r="Y1449" s="22">
        <f t="shared" si="115"/>
        <v>6</v>
      </c>
      <c r="Z1449" s="22">
        <f t="shared" si="116"/>
        <v>6</v>
      </c>
      <c r="AA1449" s="22">
        <f t="shared" si="117"/>
        <v>2021</v>
      </c>
      <c r="AB1449" s="22">
        <f t="shared" si="118"/>
        <v>2021</v>
      </c>
      <c r="AC1449" s="22">
        <f t="shared" si="119"/>
        <v>2021</v>
      </c>
      <c r="AD1449" s="25" t="e">
        <f>AND(ROUND(O1449,2)=O1449,ROUND(P1449,2)=P1449,OR(AND(O1449&lt;&gt;0,L1449="п"),AND(P1449&lt;&gt;0,L1449="ф")),ЕФОРМУЛА(X1449),ЕФОРМУЛА(Y1449),ЕФОРМУЛА(Z1449),ЕФОРМУЛА(AA1449),ЕФОРМУЛА(AB1449),ЕФОРМУЛА(AC1449),NOT(ЕФОРМУЛА(O1449)),NOT(ЕФОРМУЛА(P1449)),M1449&lt;&gt;0,N1449&lt;&gt;0,OR(YEAR(M1449=#REF!),YEAR(M1449=#REF!),YEAR(M1449=#REF!)),OR(YEAR(N1449=#REF!),YEAR(N1449=#REF!),YEAR(N1449=#REF!)),OR(AND(A1449="20. Выдача займов по договору № 1 (в кэш-пул ПАО «Газпром»)",H1449="КЭШ-ПУЛ"),AND(A1449&lt;&gt;"20. Выдача займов по договору № 1 (в кэш-пул ПАО «Газпром»)",H1449&lt;&gt;"КЭШ-ПУЛ")))</f>
        <v>#REF!</v>
      </c>
    </row>
    <row r="1450" spans="1:30" ht="15" customHeight="1" x14ac:dyDescent="0.2">
      <c r="A1450" s="8" t="s">
        <v>17</v>
      </c>
      <c r="B1450" s="8"/>
      <c r="C1450" s="2" t="s">
        <v>19</v>
      </c>
      <c r="D1450" s="6" t="s">
        <v>0</v>
      </c>
      <c r="E1450" s="7" t="s">
        <v>2</v>
      </c>
      <c r="F1450" s="8"/>
      <c r="G1450" s="8"/>
      <c r="H1450" s="8"/>
      <c r="I1450" s="8"/>
      <c r="J1450" s="8">
        <v>3</v>
      </c>
      <c r="K1450" s="8" t="s">
        <v>69</v>
      </c>
      <c r="L1450" s="8" t="s">
        <v>27</v>
      </c>
      <c r="M1450" s="9">
        <v>44362</v>
      </c>
      <c r="N1450" s="9">
        <v>44372</v>
      </c>
      <c r="O1450" s="20"/>
      <c r="P1450" s="20">
        <v>7049466.9400000004</v>
      </c>
      <c r="Q1450" s="29"/>
      <c r="R1450" s="29"/>
      <c r="S1450" s="29"/>
      <c r="T1450" s="29"/>
      <c r="U1450" s="29"/>
      <c r="X1450" s="22" t="e">
        <f>IF(B1450="",VLOOKUP(A1450,#REF!,2,FALSE),B1450)</f>
        <v>#REF!</v>
      </c>
      <c r="Y1450" s="22">
        <f t="shared" si="115"/>
        <v>6</v>
      </c>
      <c r="Z1450" s="22">
        <f t="shared" si="116"/>
        <v>6</v>
      </c>
      <c r="AA1450" s="22">
        <f t="shared" si="117"/>
        <v>2021</v>
      </c>
      <c r="AB1450" s="22">
        <f t="shared" si="118"/>
        <v>2021</v>
      </c>
      <c r="AC1450" s="22">
        <f t="shared" si="119"/>
        <v>2021</v>
      </c>
      <c r="AD1450" s="25" t="e">
        <f>AND(ROUND(O1450,2)=O1450,ROUND(P1450,2)=P1450,OR(AND(O1450&lt;&gt;0,L1450="п"),AND(P1450&lt;&gt;0,L1450="ф")),ЕФОРМУЛА(X1450),ЕФОРМУЛА(Y1450),ЕФОРМУЛА(Z1450),ЕФОРМУЛА(AA1450),ЕФОРМУЛА(AB1450),ЕФОРМУЛА(AC1450),NOT(ЕФОРМУЛА(O1450)),NOT(ЕФОРМУЛА(P1450)),M1450&lt;&gt;0,N1450&lt;&gt;0,OR(YEAR(M1450=#REF!),YEAR(M1450=#REF!),YEAR(M1450=#REF!)),OR(YEAR(N1450=#REF!),YEAR(N1450=#REF!),YEAR(N1450=#REF!)),OR(AND(A1450="20. Выдача займов по договору № 1 (в кэш-пул ПАО «Газпром»)",H1450="КЭШ-ПУЛ"),AND(A1450&lt;&gt;"20. Выдача займов по договору № 1 (в кэш-пул ПАО «Газпром»)",H1450&lt;&gt;"КЭШ-ПУЛ")))</f>
        <v>#REF!</v>
      </c>
    </row>
    <row r="1451" spans="1:30" ht="15" customHeight="1" x14ac:dyDescent="0.2">
      <c r="A1451" s="8" t="s">
        <v>42</v>
      </c>
      <c r="B1451" s="8"/>
      <c r="C1451" s="2" t="s">
        <v>19</v>
      </c>
      <c r="D1451" s="6" t="s">
        <v>0</v>
      </c>
      <c r="E1451" s="7" t="s">
        <v>2</v>
      </c>
      <c r="F1451" s="8"/>
      <c r="G1451" s="8"/>
      <c r="H1451" s="8"/>
      <c r="I1451" s="8"/>
      <c r="J1451" s="8">
        <v>3</v>
      </c>
      <c r="K1451" s="8" t="s">
        <v>69</v>
      </c>
      <c r="L1451" s="8" t="s">
        <v>27</v>
      </c>
      <c r="M1451" s="9">
        <v>44362</v>
      </c>
      <c r="N1451" s="9">
        <v>44370</v>
      </c>
      <c r="O1451" s="20"/>
      <c r="P1451" s="20">
        <v>5087222.13</v>
      </c>
      <c r="Q1451" s="29"/>
      <c r="R1451" s="12"/>
      <c r="S1451" s="12"/>
      <c r="T1451" s="12"/>
      <c r="U1451" s="12"/>
      <c r="X1451" s="22" t="e">
        <f>IF(B1451="",VLOOKUP(A1451,#REF!,2,FALSE),B1451)</f>
        <v>#REF!</v>
      </c>
      <c r="Y1451" s="22">
        <f t="shared" si="115"/>
        <v>6</v>
      </c>
      <c r="Z1451" s="22">
        <f t="shared" si="116"/>
        <v>6</v>
      </c>
      <c r="AA1451" s="22">
        <f t="shared" si="117"/>
        <v>2021</v>
      </c>
      <c r="AB1451" s="22">
        <f t="shared" si="118"/>
        <v>2021</v>
      </c>
      <c r="AC1451" s="22">
        <f t="shared" si="119"/>
        <v>2021</v>
      </c>
      <c r="AD1451" s="25" t="e">
        <f>AND(ROUND(O1451,2)=O1451,ROUND(P1451,2)=P1451,OR(AND(O1451&lt;&gt;0,L1451="п"),AND(P1451&lt;&gt;0,L1451="ф")),ЕФОРМУЛА(X1451),ЕФОРМУЛА(Y1451),ЕФОРМУЛА(Z1451),ЕФОРМУЛА(AA1451),ЕФОРМУЛА(AB1451),ЕФОРМУЛА(AC1451),NOT(ЕФОРМУЛА(O1451)),NOT(ЕФОРМУЛА(P1451)),M1451&lt;&gt;0,N1451&lt;&gt;0,OR(YEAR(M1451=#REF!),YEAR(M1451=#REF!),YEAR(M1451=#REF!)),OR(YEAR(N1451=#REF!),YEAR(N1451=#REF!),YEAR(N1451=#REF!)),OR(AND(A1451="20. Выдача займов по договору № 1 (в кэш-пул ПАО «Газпром»)",H1451="КЭШ-ПУЛ"),AND(A1451&lt;&gt;"20. Выдача займов по договору № 1 (в кэш-пул ПАО «Газпром»)",H1451&lt;&gt;"КЭШ-ПУЛ")))</f>
        <v>#REF!</v>
      </c>
    </row>
    <row r="1452" spans="1:30" ht="15.75" customHeight="1" x14ac:dyDescent="0.2">
      <c r="A1452" s="27" t="s">
        <v>142</v>
      </c>
      <c r="B1452" s="27"/>
      <c r="C1452" s="2" t="s">
        <v>19</v>
      </c>
      <c r="D1452" s="6" t="s">
        <v>0</v>
      </c>
      <c r="E1452" s="7" t="s">
        <v>2</v>
      </c>
      <c r="F1452" s="8"/>
      <c r="G1452" s="8"/>
      <c r="H1452" s="8"/>
      <c r="I1452" s="8"/>
      <c r="J1452" s="8">
        <v>3</v>
      </c>
      <c r="K1452" s="8" t="s">
        <v>69</v>
      </c>
      <c r="L1452" s="8" t="s">
        <v>27</v>
      </c>
      <c r="M1452" s="9">
        <v>44352</v>
      </c>
      <c r="N1452" s="9">
        <v>44364</v>
      </c>
      <c r="O1452" s="20"/>
      <c r="P1452" s="20">
        <v>13005740.710000001</v>
      </c>
      <c r="Q1452" s="12" t="s">
        <v>682</v>
      </c>
      <c r="R1452" s="12"/>
      <c r="S1452" s="12"/>
      <c r="T1452" s="12"/>
      <c r="U1452" s="12"/>
      <c r="X1452" s="22" t="e">
        <f>IF(B1452="",VLOOKUP(A1452,#REF!,2,FALSE),B1452)</f>
        <v>#REF!</v>
      </c>
      <c r="Y1452" s="22">
        <f t="shared" si="115"/>
        <v>6</v>
      </c>
      <c r="Z1452" s="22">
        <f t="shared" si="116"/>
        <v>6</v>
      </c>
      <c r="AA1452" s="22">
        <f t="shared" si="117"/>
        <v>2021</v>
      </c>
      <c r="AB1452" s="22">
        <f t="shared" si="118"/>
        <v>2021</v>
      </c>
      <c r="AC1452" s="22">
        <f t="shared" si="119"/>
        <v>2021</v>
      </c>
      <c r="AD1452" s="25" t="e">
        <f>AND(ROUND(O1452,2)=O1452,ROUND(P1452,2)=P1452,OR(AND(O1452&lt;&gt;0,L1452="п"),AND(P1452&lt;&gt;0,L1452="ф")),ЕФОРМУЛА(X1452),ЕФОРМУЛА(Y1452),ЕФОРМУЛА(Z1452),ЕФОРМУЛА(AA1452),ЕФОРМУЛА(AB1452),ЕФОРМУЛА(AC1452),NOT(ЕФОРМУЛА(O1452)),NOT(ЕФОРМУЛА(P1452)),M1452&lt;&gt;0,N1452&lt;&gt;0,OR(YEAR(M1452=#REF!),YEAR(M1452=#REF!),YEAR(M1452=#REF!)),OR(YEAR(N1452=#REF!),YEAR(N1452=#REF!),YEAR(N1452=#REF!)),OR(AND(A1452="20. Выдача займов по договору № 1 (в кэш-пул ПАО «Газпром»)",H1452="КЭШ-ПУЛ"),AND(A1452&lt;&gt;"20. Выдача займов по договору № 1 (в кэш-пул ПАО «Газпром»)",H1452&lt;&gt;"КЭШ-ПУЛ")))</f>
        <v>#REF!</v>
      </c>
    </row>
    <row r="1453" spans="1:30" ht="15.75" customHeight="1" x14ac:dyDescent="0.2">
      <c r="A1453" s="27" t="s">
        <v>142</v>
      </c>
      <c r="B1453" s="27"/>
      <c r="C1453" s="2" t="s">
        <v>19</v>
      </c>
      <c r="D1453" s="6" t="s">
        <v>0</v>
      </c>
      <c r="E1453" s="7" t="s">
        <v>2</v>
      </c>
      <c r="F1453" s="8"/>
      <c r="G1453" s="8"/>
      <c r="H1453" s="8"/>
      <c r="I1453" s="8"/>
      <c r="J1453" s="8">
        <v>3</v>
      </c>
      <c r="K1453" s="8" t="s">
        <v>69</v>
      </c>
      <c r="L1453" s="8" t="s">
        <v>27</v>
      </c>
      <c r="M1453" s="9">
        <v>44352</v>
      </c>
      <c r="N1453" s="9">
        <v>44376</v>
      </c>
      <c r="O1453" s="20"/>
      <c r="P1453" s="20">
        <v>20298101.18</v>
      </c>
      <c r="Q1453" s="12" t="s">
        <v>682</v>
      </c>
      <c r="R1453" s="12"/>
      <c r="S1453" s="12"/>
      <c r="T1453" s="12"/>
      <c r="U1453" s="12"/>
      <c r="X1453" s="22" t="e">
        <f>IF(B1453="",VLOOKUP(A1453,#REF!,2,FALSE),B1453)</f>
        <v>#REF!</v>
      </c>
      <c r="Y1453" s="22">
        <f t="shared" si="115"/>
        <v>6</v>
      </c>
      <c r="Z1453" s="22">
        <f t="shared" si="116"/>
        <v>6</v>
      </c>
      <c r="AA1453" s="22">
        <f t="shared" si="117"/>
        <v>2021</v>
      </c>
      <c r="AB1453" s="22">
        <f t="shared" si="118"/>
        <v>2021</v>
      </c>
      <c r="AC1453" s="22">
        <f t="shared" si="119"/>
        <v>2021</v>
      </c>
      <c r="AD1453" s="25" t="e">
        <f>AND(ROUND(O1453,2)=O1453,ROUND(P1453,2)=P1453,OR(AND(O1453&lt;&gt;0,L1453="п"),AND(P1453&lt;&gt;0,L1453="ф")),ЕФОРМУЛА(X1453),ЕФОРМУЛА(Y1453),ЕФОРМУЛА(Z1453),ЕФОРМУЛА(AA1453),ЕФОРМУЛА(AB1453),ЕФОРМУЛА(AC1453),NOT(ЕФОРМУЛА(O1453)),NOT(ЕФОРМУЛА(P1453)),M1453&lt;&gt;0,N1453&lt;&gt;0,OR(YEAR(M1453=#REF!),YEAR(M1453=#REF!),YEAR(M1453=#REF!)),OR(YEAR(N1453=#REF!),YEAR(N1453=#REF!),YEAR(N1453=#REF!)),OR(AND(A1453="20. Выдача займов по договору № 1 (в кэш-пул ПАО «Газпром»)",H1453="КЭШ-ПУЛ"),AND(A1453&lt;&gt;"20. Выдача займов по договору № 1 (в кэш-пул ПАО «Газпром»)",H1453&lt;&gt;"КЭШ-ПУЛ")))</f>
        <v>#REF!</v>
      </c>
    </row>
    <row r="1454" spans="1:30" ht="15.75" customHeight="1" x14ac:dyDescent="0.2">
      <c r="A1454" s="27" t="s">
        <v>142</v>
      </c>
      <c r="B1454" s="27"/>
      <c r="C1454" s="2" t="s">
        <v>19</v>
      </c>
      <c r="D1454" s="6" t="s">
        <v>0</v>
      </c>
      <c r="E1454" s="7" t="s">
        <v>2</v>
      </c>
      <c r="F1454" s="8"/>
      <c r="G1454" s="8"/>
      <c r="H1454" s="8"/>
      <c r="I1454" s="8"/>
      <c r="J1454" s="8">
        <v>3</v>
      </c>
      <c r="K1454" s="8" t="s">
        <v>69</v>
      </c>
      <c r="L1454" s="8" t="s">
        <v>27</v>
      </c>
      <c r="M1454" s="9">
        <v>44352</v>
      </c>
      <c r="N1454" s="9">
        <v>44376</v>
      </c>
      <c r="O1454" s="20"/>
      <c r="P1454" s="20">
        <v>36536043.359999999</v>
      </c>
      <c r="Q1454" s="12" t="s">
        <v>683</v>
      </c>
      <c r="R1454" s="12"/>
      <c r="S1454" s="12"/>
      <c r="T1454" s="12"/>
      <c r="U1454" s="12"/>
      <c r="X1454" s="22" t="e">
        <f>IF(B1454="",VLOOKUP(A1454,#REF!,2,FALSE),B1454)</f>
        <v>#REF!</v>
      </c>
      <c r="Y1454" s="22">
        <f t="shared" si="115"/>
        <v>6</v>
      </c>
      <c r="Z1454" s="22">
        <f t="shared" si="116"/>
        <v>6</v>
      </c>
      <c r="AA1454" s="22">
        <f t="shared" si="117"/>
        <v>2021</v>
      </c>
      <c r="AB1454" s="22">
        <f t="shared" si="118"/>
        <v>2021</v>
      </c>
      <c r="AC1454" s="22">
        <f t="shared" si="119"/>
        <v>2021</v>
      </c>
      <c r="AD1454" s="25" t="e">
        <f>AND(ROUND(O1454,2)=O1454,ROUND(P1454,2)=P1454,OR(AND(O1454&lt;&gt;0,L1454="п"),AND(P1454&lt;&gt;0,L1454="ф")),ЕФОРМУЛА(X1454),ЕФОРМУЛА(Y1454),ЕФОРМУЛА(Z1454),ЕФОРМУЛА(AA1454),ЕФОРМУЛА(AB1454),ЕФОРМУЛА(AC1454),NOT(ЕФОРМУЛА(O1454)),NOT(ЕФОРМУЛА(P1454)),M1454&lt;&gt;0,N1454&lt;&gt;0,OR(YEAR(M1454=#REF!),YEAR(M1454=#REF!),YEAR(M1454=#REF!)),OR(YEAR(N1454=#REF!),YEAR(N1454=#REF!),YEAR(N1454=#REF!)),OR(AND(A1454="20. Выдача займов по договору № 1 (в кэш-пул ПАО «Газпром»)",H1454="КЭШ-ПУЛ"),AND(A1454&lt;&gt;"20. Выдача займов по договору № 1 (в кэш-пул ПАО «Газпром»)",H1454&lt;&gt;"КЭШ-ПУЛ")))</f>
        <v>#REF!</v>
      </c>
    </row>
    <row r="1455" spans="1:30" ht="15.75" customHeight="1" x14ac:dyDescent="0.2">
      <c r="A1455" s="27" t="s">
        <v>41</v>
      </c>
      <c r="B1455" s="27"/>
      <c r="C1455" s="2" t="s">
        <v>19</v>
      </c>
      <c r="D1455" s="6" t="s">
        <v>0</v>
      </c>
      <c r="E1455" s="7" t="s">
        <v>2</v>
      </c>
      <c r="F1455" s="8"/>
      <c r="G1455" s="8"/>
      <c r="H1455" s="8"/>
      <c r="I1455" s="8"/>
      <c r="J1455" s="8">
        <v>3</v>
      </c>
      <c r="K1455" s="8" t="s">
        <v>69</v>
      </c>
      <c r="L1455" s="8" t="s">
        <v>27</v>
      </c>
      <c r="M1455" s="9">
        <v>44351</v>
      </c>
      <c r="N1455" s="9">
        <v>44365</v>
      </c>
      <c r="O1455" s="20"/>
      <c r="P1455" s="20">
        <v>411231.91</v>
      </c>
      <c r="Q1455" s="12"/>
      <c r="R1455" s="12"/>
      <c r="S1455" s="12"/>
      <c r="T1455" s="12"/>
      <c r="U1455" s="12"/>
      <c r="X1455" s="22" t="e">
        <f>IF(B1455="",VLOOKUP(A1455,#REF!,2,FALSE),B1455)</f>
        <v>#REF!</v>
      </c>
      <c r="Y1455" s="22">
        <f t="shared" si="115"/>
        <v>6</v>
      </c>
      <c r="Z1455" s="22">
        <f t="shared" si="116"/>
        <v>6</v>
      </c>
      <c r="AA1455" s="22">
        <f t="shared" si="117"/>
        <v>2021</v>
      </c>
      <c r="AB1455" s="22">
        <f t="shared" si="118"/>
        <v>2021</v>
      </c>
      <c r="AC1455" s="22">
        <f t="shared" si="119"/>
        <v>2021</v>
      </c>
      <c r="AD1455" s="25" t="e">
        <f>AND(ROUND(O1455,2)=O1455,ROUND(P1455,2)=P1455,OR(AND(O1455&lt;&gt;0,L1455="п"),AND(P1455&lt;&gt;0,L1455="ф")),ЕФОРМУЛА(X1455),ЕФОРМУЛА(Y1455),ЕФОРМУЛА(Z1455),ЕФОРМУЛА(AA1455),ЕФОРМУЛА(AB1455),ЕФОРМУЛА(AC1455),NOT(ЕФОРМУЛА(O1455)),NOT(ЕФОРМУЛА(P1455)),M1455&lt;&gt;0,N1455&lt;&gt;0,OR(YEAR(M1455=#REF!),YEAR(M1455=#REF!),YEAR(M1455=#REF!)),OR(YEAR(N1455=#REF!),YEAR(N1455=#REF!),YEAR(N1455=#REF!)),OR(AND(A1455="20. Выдача займов по договору № 1 (в кэш-пул ПАО «Газпром»)",H1455="КЭШ-ПУЛ"),AND(A1455&lt;&gt;"20. Выдача займов по договору № 1 (в кэш-пул ПАО «Газпром»)",H1455&lt;&gt;"КЭШ-ПУЛ")))</f>
        <v>#REF!</v>
      </c>
    </row>
    <row r="1456" spans="1:30" ht="15.75" customHeight="1" x14ac:dyDescent="0.2">
      <c r="A1456" s="27" t="s">
        <v>41</v>
      </c>
      <c r="B1456" s="27"/>
      <c r="C1456" s="2" t="s">
        <v>19</v>
      </c>
      <c r="D1456" s="6" t="s">
        <v>0</v>
      </c>
      <c r="E1456" s="7" t="s">
        <v>2</v>
      </c>
      <c r="F1456" s="8"/>
      <c r="G1456" s="8"/>
      <c r="H1456" s="8"/>
      <c r="I1456" s="8"/>
      <c r="J1456" s="8">
        <v>3</v>
      </c>
      <c r="K1456" s="8" t="s">
        <v>69</v>
      </c>
      <c r="L1456" s="8" t="s">
        <v>27</v>
      </c>
      <c r="M1456" s="9">
        <v>44351</v>
      </c>
      <c r="N1456" s="9">
        <v>44369</v>
      </c>
      <c r="O1456" s="20"/>
      <c r="P1456" s="20">
        <v>1897548.27</v>
      </c>
      <c r="Q1456" s="12"/>
      <c r="R1456" s="12"/>
      <c r="S1456" s="12"/>
      <c r="T1456" s="12"/>
      <c r="U1456" s="12"/>
      <c r="X1456" s="22" t="e">
        <f>IF(B1456="",VLOOKUP(A1456,#REF!,2,FALSE),B1456)</f>
        <v>#REF!</v>
      </c>
      <c r="Y1456" s="22">
        <f t="shared" si="115"/>
        <v>6</v>
      </c>
      <c r="Z1456" s="22">
        <f t="shared" si="116"/>
        <v>6</v>
      </c>
      <c r="AA1456" s="22">
        <f t="shared" si="117"/>
        <v>2021</v>
      </c>
      <c r="AB1456" s="22">
        <f t="shared" si="118"/>
        <v>2021</v>
      </c>
      <c r="AC1456" s="22">
        <f t="shared" si="119"/>
        <v>2021</v>
      </c>
      <c r="AD1456" s="25" t="e">
        <f>AND(ROUND(O1456,2)=O1456,ROUND(P1456,2)=P1456,OR(AND(O1456&lt;&gt;0,L1456="п"),AND(P1456&lt;&gt;0,L1456="ф")),ЕФОРМУЛА(X1456),ЕФОРМУЛА(Y1456),ЕФОРМУЛА(Z1456),ЕФОРМУЛА(AA1456),ЕФОРМУЛА(AB1456),ЕФОРМУЛА(AC1456),NOT(ЕФОРМУЛА(O1456)),NOT(ЕФОРМУЛА(P1456)),M1456&lt;&gt;0,N1456&lt;&gt;0,OR(YEAR(M1456=#REF!),YEAR(M1456=#REF!),YEAR(M1456=#REF!)),OR(YEAR(N1456=#REF!),YEAR(N1456=#REF!),YEAR(N1456=#REF!)),OR(AND(A1456="20. Выдача займов по договору № 1 (в кэш-пул ПАО «Газпром»)",H1456="КЭШ-ПУЛ"),AND(A1456&lt;&gt;"20. Выдача займов по договору № 1 (в кэш-пул ПАО «Газпром»)",H1456&lt;&gt;"КЭШ-ПУЛ")))</f>
        <v>#REF!</v>
      </c>
    </row>
    <row r="1457" spans="1:30" ht="15.75" customHeight="1" x14ac:dyDescent="0.2">
      <c r="A1457" s="27" t="s">
        <v>41</v>
      </c>
      <c r="B1457" s="27"/>
      <c r="C1457" s="2" t="s">
        <v>19</v>
      </c>
      <c r="D1457" s="6" t="s">
        <v>0</v>
      </c>
      <c r="E1457" s="7" t="s">
        <v>2</v>
      </c>
      <c r="F1457" s="8"/>
      <c r="G1457" s="8"/>
      <c r="H1457" s="8"/>
      <c r="I1457" s="8"/>
      <c r="J1457" s="8">
        <v>3</v>
      </c>
      <c r="K1457" s="8" t="s">
        <v>69</v>
      </c>
      <c r="L1457" s="8" t="s">
        <v>27</v>
      </c>
      <c r="M1457" s="9">
        <v>44351</v>
      </c>
      <c r="N1457" s="9">
        <v>44371</v>
      </c>
      <c r="O1457" s="20"/>
      <c r="P1457" s="20">
        <v>912448.97</v>
      </c>
      <c r="Q1457" s="12"/>
      <c r="R1457" s="12"/>
      <c r="S1457" s="12"/>
      <c r="T1457" s="12"/>
      <c r="U1457" s="12"/>
      <c r="X1457" s="22" t="e">
        <f>IF(B1457="",VLOOKUP(A1457,#REF!,2,FALSE),B1457)</f>
        <v>#REF!</v>
      </c>
      <c r="Y1457" s="22">
        <f t="shared" si="115"/>
        <v>6</v>
      </c>
      <c r="Z1457" s="22">
        <f t="shared" si="116"/>
        <v>6</v>
      </c>
      <c r="AA1457" s="22">
        <f t="shared" si="117"/>
        <v>2021</v>
      </c>
      <c r="AB1457" s="22">
        <f t="shared" si="118"/>
        <v>2021</v>
      </c>
      <c r="AC1457" s="22">
        <f t="shared" si="119"/>
        <v>2021</v>
      </c>
      <c r="AD1457" s="25" t="e">
        <f>AND(ROUND(O1457,2)=O1457,ROUND(P1457,2)=P1457,OR(AND(O1457&lt;&gt;0,L1457="п"),AND(P1457&lt;&gt;0,L1457="ф")),ЕФОРМУЛА(X1457),ЕФОРМУЛА(Y1457),ЕФОРМУЛА(Z1457),ЕФОРМУЛА(AA1457),ЕФОРМУЛА(AB1457),ЕФОРМУЛА(AC1457),NOT(ЕФОРМУЛА(O1457)),NOT(ЕФОРМУЛА(P1457)),M1457&lt;&gt;0,N1457&lt;&gt;0,OR(YEAR(M1457=#REF!),YEAR(M1457=#REF!),YEAR(M1457=#REF!)),OR(YEAR(N1457=#REF!),YEAR(N1457=#REF!),YEAR(N1457=#REF!)),OR(AND(A1457="20. Выдача займов по договору № 1 (в кэш-пул ПАО «Газпром»)",H1457="КЭШ-ПУЛ"),AND(A1457&lt;&gt;"20. Выдача займов по договору № 1 (в кэш-пул ПАО «Газпром»)",H1457&lt;&gt;"КЭШ-ПУЛ")))</f>
        <v>#REF!</v>
      </c>
    </row>
    <row r="1458" spans="1:30" ht="12.6" customHeight="1" x14ac:dyDescent="0.2">
      <c r="A1458" s="8" t="s">
        <v>48</v>
      </c>
      <c r="B1458" s="8"/>
      <c r="C1458" s="2" t="s">
        <v>19</v>
      </c>
      <c r="D1458" s="6" t="s">
        <v>0</v>
      </c>
      <c r="E1458" s="7" t="s">
        <v>2</v>
      </c>
      <c r="F1458" s="8"/>
      <c r="G1458" s="8"/>
      <c r="H1458" s="8"/>
      <c r="I1458" s="8"/>
      <c r="J1458" s="8">
        <v>1</v>
      </c>
      <c r="K1458" s="8" t="s">
        <v>69</v>
      </c>
      <c r="L1458" s="8" t="s">
        <v>27</v>
      </c>
      <c r="M1458" s="9">
        <v>44350</v>
      </c>
      <c r="N1458" s="9">
        <v>44362</v>
      </c>
      <c r="O1458" s="20"/>
      <c r="P1458" s="20">
        <v>704920.83</v>
      </c>
      <c r="Q1458" s="12"/>
      <c r="R1458" s="12"/>
      <c r="S1458" s="12"/>
      <c r="T1458" s="12"/>
      <c r="U1458" s="12"/>
      <c r="X1458" s="22" t="e">
        <f>IF(B1458="",VLOOKUP(A1458,#REF!,2,FALSE),B1458)</f>
        <v>#REF!</v>
      </c>
      <c r="Y1458" s="22">
        <f t="shared" si="115"/>
        <v>6</v>
      </c>
      <c r="Z1458" s="22">
        <f t="shared" si="116"/>
        <v>6</v>
      </c>
      <c r="AA1458" s="22">
        <f t="shared" si="117"/>
        <v>2021</v>
      </c>
      <c r="AB1458" s="22">
        <f t="shared" si="118"/>
        <v>2021</v>
      </c>
      <c r="AC1458" s="22">
        <f t="shared" si="119"/>
        <v>2021</v>
      </c>
      <c r="AD1458" s="25" t="e">
        <f>AND(ROUND(O1458,2)=O1458,ROUND(P1458,2)=P1458,OR(AND(O1458&lt;&gt;0,L1458="п"),AND(P1458&lt;&gt;0,L1458="ф")),ЕФОРМУЛА(X1458),ЕФОРМУЛА(Y1458),ЕФОРМУЛА(Z1458),ЕФОРМУЛА(AA1458),ЕФОРМУЛА(AB1458),ЕФОРМУЛА(AC1458),NOT(ЕФОРМУЛА(O1458)),NOT(ЕФОРМУЛА(P1458)),M1458&lt;&gt;0,N1458&lt;&gt;0,OR(YEAR(M1458=#REF!),YEAR(M1458=#REF!),YEAR(M1458=#REF!)),OR(YEAR(N1458=#REF!),YEAR(N1458=#REF!),YEAR(N1458=#REF!)),OR(AND(A1458="20. Выдача займов по договору № 1 (в кэш-пул ПАО «Газпром»)",H1458="КЭШ-ПУЛ"),AND(A1458&lt;&gt;"20. Выдача займов по договору № 1 (в кэш-пул ПАО «Газпром»)",H1458&lt;&gt;"КЭШ-ПУЛ")))</f>
        <v>#REF!</v>
      </c>
    </row>
    <row r="1459" spans="1:30" ht="12.6" customHeight="1" x14ac:dyDescent="0.2">
      <c r="A1459" s="8" t="s">
        <v>48</v>
      </c>
      <c r="B1459" s="8"/>
      <c r="C1459" s="2" t="s">
        <v>19</v>
      </c>
      <c r="D1459" s="6" t="s">
        <v>0</v>
      </c>
      <c r="E1459" s="7" t="s">
        <v>2</v>
      </c>
      <c r="F1459" s="8"/>
      <c r="G1459" s="8"/>
      <c r="H1459" s="8"/>
      <c r="I1459" s="8"/>
      <c r="J1459" s="8">
        <v>1</v>
      </c>
      <c r="K1459" s="8" t="s">
        <v>69</v>
      </c>
      <c r="L1459" s="8" t="s">
        <v>27</v>
      </c>
      <c r="M1459" s="9">
        <v>44350</v>
      </c>
      <c r="N1459" s="9">
        <v>44365</v>
      </c>
      <c r="O1459" s="20"/>
      <c r="P1459" s="20">
        <v>1492393.4</v>
      </c>
      <c r="Q1459" s="12"/>
      <c r="R1459" s="12"/>
      <c r="S1459" s="12"/>
      <c r="T1459" s="12"/>
      <c r="U1459" s="12"/>
      <c r="X1459" s="22" t="e">
        <f>IF(B1459="",VLOOKUP(A1459,#REF!,2,FALSE),B1459)</f>
        <v>#REF!</v>
      </c>
      <c r="Y1459" s="22">
        <f t="shared" si="115"/>
        <v>6</v>
      </c>
      <c r="Z1459" s="22">
        <f t="shared" si="116"/>
        <v>6</v>
      </c>
      <c r="AA1459" s="22">
        <f t="shared" si="117"/>
        <v>2021</v>
      </c>
      <c r="AB1459" s="22">
        <f t="shared" si="118"/>
        <v>2021</v>
      </c>
      <c r="AC1459" s="22">
        <f t="shared" si="119"/>
        <v>2021</v>
      </c>
      <c r="AD1459" s="25" t="e">
        <f>AND(ROUND(O1459,2)=O1459,ROUND(P1459,2)=P1459,OR(AND(O1459&lt;&gt;0,L1459="п"),AND(P1459&lt;&gt;0,L1459="ф")),ЕФОРМУЛА(X1459),ЕФОРМУЛА(Y1459),ЕФОРМУЛА(Z1459),ЕФОРМУЛА(AA1459),ЕФОРМУЛА(AB1459),ЕФОРМУЛА(AC1459),NOT(ЕФОРМУЛА(O1459)),NOT(ЕФОРМУЛА(P1459)),M1459&lt;&gt;0,N1459&lt;&gt;0,OR(YEAR(M1459=#REF!),YEAR(M1459=#REF!),YEAR(M1459=#REF!)),OR(YEAR(N1459=#REF!),YEAR(N1459=#REF!),YEAR(N1459=#REF!)),OR(AND(A1459="20. Выдача займов по договору № 1 (в кэш-пул ПАО «Газпром»)",H1459="КЭШ-ПУЛ"),AND(A1459&lt;&gt;"20. Выдача займов по договору № 1 (в кэш-пул ПАО «Газпром»)",H1459&lt;&gt;"КЭШ-ПУЛ")))</f>
        <v>#REF!</v>
      </c>
    </row>
    <row r="1460" spans="1:30" ht="12.6" customHeight="1" x14ac:dyDescent="0.2">
      <c r="A1460" s="8" t="s">
        <v>48</v>
      </c>
      <c r="B1460" s="8"/>
      <c r="C1460" s="2" t="s">
        <v>19</v>
      </c>
      <c r="D1460" s="6" t="s">
        <v>0</v>
      </c>
      <c r="E1460" s="7" t="s">
        <v>2</v>
      </c>
      <c r="F1460" s="8"/>
      <c r="G1460" s="8"/>
      <c r="H1460" s="8"/>
      <c r="I1460" s="8"/>
      <c r="J1460" s="8">
        <v>3</v>
      </c>
      <c r="K1460" s="8" t="s">
        <v>69</v>
      </c>
      <c r="L1460" s="8" t="s">
        <v>27</v>
      </c>
      <c r="M1460" s="9">
        <v>44350</v>
      </c>
      <c r="N1460" s="9">
        <v>44371</v>
      </c>
      <c r="O1460" s="20"/>
      <c r="P1460" s="20">
        <v>952.82</v>
      </c>
      <c r="Q1460" s="12"/>
      <c r="R1460" s="12"/>
      <c r="S1460" s="12"/>
      <c r="T1460" s="12"/>
      <c r="U1460" s="12"/>
      <c r="X1460" s="22" t="e">
        <f>IF(B1460="",VLOOKUP(A1460,#REF!,2,FALSE),B1460)</f>
        <v>#REF!</v>
      </c>
      <c r="Y1460" s="22">
        <f t="shared" si="115"/>
        <v>6</v>
      </c>
      <c r="Z1460" s="22">
        <f t="shared" si="116"/>
        <v>6</v>
      </c>
      <c r="AA1460" s="22">
        <f t="shared" si="117"/>
        <v>2021</v>
      </c>
      <c r="AB1460" s="22">
        <f t="shared" si="118"/>
        <v>2021</v>
      </c>
      <c r="AC1460" s="22">
        <f t="shared" si="119"/>
        <v>2021</v>
      </c>
      <c r="AD1460" s="25" t="e">
        <f>AND(ROUND(O1460,2)=O1460,ROUND(P1460,2)=P1460,OR(AND(O1460&lt;&gt;0,L1460="п"),AND(P1460&lt;&gt;0,L1460="ф")),ЕФОРМУЛА(X1460),ЕФОРМУЛА(Y1460),ЕФОРМУЛА(Z1460),ЕФОРМУЛА(AA1460),ЕФОРМУЛА(AB1460),ЕФОРМУЛА(AC1460),NOT(ЕФОРМУЛА(O1460)),NOT(ЕФОРМУЛА(P1460)),M1460&lt;&gt;0,N1460&lt;&gt;0,OR(YEAR(M1460=#REF!),YEAR(M1460=#REF!),YEAR(M1460=#REF!)),OR(YEAR(N1460=#REF!),YEAR(N1460=#REF!),YEAR(N1460=#REF!)),OR(AND(A1460="20. Выдача займов по договору № 1 (в кэш-пул ПАО «Газпром»)",H1460="КЭШ-ПУЛ"),AND(A1460&lt;&gt;"20. Выдача займов по договору № 1 (в кэш-пул ПАО «Газпром»)",H1460&lt;&gt;"КЭШ-ПУЛ")))</f>
        <v>#REF!</v>
      </c>
    </row>
    <row r="1461" spans="1:30" ht="15" customHeight="1" x14ac:dyDescent="0.2">
      <c r="A1461" s="8" t="s">
        <v>47</v>
      </c>
      <c r="B1461" s="8"/>
      <c r="C1461" s="2" t="s">
        <v>19</v>
      </c>
      <c r="D1461" s="6" t="s">
        <v>0</v>
      </c>
      <c r="E1461" s="7" t="s">
        <v>2</v>
      </c>
      <c r="F1461" s="8"/>
      <c r="G1461" s="8"/>
      <c r="H1461" s="8"/>
      <c r="I1461" s="8"/>
      <c r="J1461" s="8">
        <v>3</v>
      </c>
      <c r="K1461" s="8" t="s">
        <v>69</v>
      </c>
      <c r="L1461" s="8" t="s">
        <v>27</v>
      </c>
      <c r="M1461" s="9">
        <v>44362</v>
      </c>
      <c r="N1461" s="9">
        <v>44371</v>
      </c>
      <c r="O1461" s="20"/>
      <c r="P1461" s="20">
        <v>10140547.91</v>
      </c>
      <c r="Q1461" s="29"/>
      <c r="R1461" s="29"/>
      <c r="S1461" s="29"/>
      <c r="T1461" s="29"/>
      <c r="U1461" s="29"/>
      <c r="X1461" s="22" t="e">
        <f>IF(B1461="",VLOOKUP(A1461,#REF!,2,FALSE),B1461)</f>
        <v>#REF!</v>
      </c>
      <c r="Y1461" s="22">
        <f t="shared" si="115"/>
        <v>6</v>
      </c>
      <c r="Z1461" s="22">
        <f t="shared" si="116"/>
        <v>6</v>
      </c>
      <c r="AA1461" s="22">
        <f t="shared" si="117"/>
        <v>2021</v>
      </c>
      <c r="AB1461" s="22">
        <f t="shared" si="118"/>
        <v>2021</v>
      </c>
      <c r="AC1461" s="22">
        <f t="shared" si="119"/>
        <v>2021</v>
      </c>
      <c r="AD1461" s="25" t="e">
        <f>AND(ROUND(O1461,2)=O1461,ROUND(P1461,2)=P1461,OR(AND(O1461&lt;&gt;0,L1461="п"),AND(P1461&lt;&gt;0,L1461="ф")),ЕФОРМУЛА(X1461),ЕФОРМУЛА(Y1461),ЕФОРМУЛА(Z1461),ЕФОРМУЛА(AA1461),ЕФОРМУЛА(AB1461),ЕФОРМУЛА(AC1461),NOT(ЕФОРМУЛА(O1461)),NOT(ЕФОРМУЛА(P1461)),M1461&lt;&gt;0,N1461&lt;&gt;0,OR(YEAR(M1461=#REF!),YEAR(M1461=#REF!),YEAR(M1461=#REF!)),OR(YEAR(N1461=#REF!),YEAR(N1461=#REF!),YEAR(N1461=#REF!)),OR(AND(A1461="20. Выдача займов по договору № 1 (в кэш-пул ПАО «Газпром»)",H1461="КЭШ-ПУЛ"),AND(A1461&lt;&gt;"20. Выдача займов по договору № 1 (в кэш-пул ПАО «Газпром»)",H1461&lt;&gt;"КЭШ-ПУЛ")))</f>
        <v>#REF!</v>
      </c>
    </row>
    <row r="1462" spans="1:30" ht="15" customHeight="1" x14ac:dyDescent="0.2">
      <c r="A1462" s="8" t="s">
        <v>64</v>
      </c>
      <c r="B1462" s="8"/>
      <c r="C1462" s="2" t="s">
        <v>19</v>
      </c>
      <c r="D1462" s="6" t="s">
        <v>0</v>
      </c>
      <c r="E1462" s="7" t="s">
        <v>1</v>
      </c>
      <c r="F1462" s="8"/>
      <c r="G1462" s="8"/>
      <c r="H1462" s="8"/>
      <c r="I1462" s="8"/>
      <c r="J1462" s="8"/>
      <c r="K1462" s="8" t="s">
        <v>69</v>
      </c>
      <c r="L1462" s="8" t="s">
        <v>27</v>
      </c>
      <c r="M1462" s="9">
        <v>44362</v>
      </c>
      <c r="N1462" s="9">
        <v>44362</v>
      </c>
      <c r="O1462" s="20"/>
      <c r="P1462" s="20">
        <v>92495284.299999997</v>
      </c>
      <c r="Q1462" s="12"/>
      <c r="R1462" s="12"/>
      <c r="S1462" s="12"/>
      <c r="T1462" s="12"/>
      <c r="U1462" s="12"/>
      <c r="X1462" s="22" t="e">
        <f>IF(B1462="",VLOOKUP(A1462,#REF!,2,FALSE),B1462)</f>
        <v>#REF!</v>
      </c>
      <c r="Y1462" s="22">
        <f t="shared" si="115"/>
        <v>6</v>
      </c>
      <c r="Z1462" s="22">
        <f t="shared" si="116"/>
        <v>6</v>
      </c>
      <c r="AA1462" s="22">
        <f t="shared" si="117"/>
        <v>2021</v>
      </c>
      <c r="AB1462" s="22">
        <f t="shared" si="118"/>
        <v>2021</v>
      </c>
      <c r="AC1462" s="22">
        <f t="shared" si="119"/>
        <v>2021</v>
      </c>
      <c r="AD1462" s="25" t="e">
        <f>AND(ROUND(O1462,2)=O1462,ROUND(P1462,2)=P1462,OR(AND(O1462&lt;&gt;0,L1462="п"),AND(P1462&lt;&gt;0,L1462="ф")),ЕФОРМУЛА(X1462),ЕФОРМУЛА(Y1462),ЕФОРМУЛА(Z1462),ЕФОРМУЛА(AA1462),ЕФОРМУЛА(AB1462),ЕФОРМУЛА(AC1462),NOT(ЕФОРМУЛА(O1462)),NOT(ЕФОРМУЛА(P1462)),M1462&lt;&gt;0,N1462&lt;&gt;0,OR(YEAR(M1462=#REF!),YEAR(M1462=#REF!),YEAR(M1462=#REF!)),OR(YEAR(N1462=#REF!),YEAR(N1462=#REF!),YEAR(N1462=#REF!)),OR(AND(A1462="20. Выдача займов по договору № 1 (в кэш-пул ПАО «Газпром»)",H1462="КЭШ-ПУЛ"),AND(A1462&lt;&gt;"20. Выдача займов по договору № 1 (в кэш-пул ПАО «Газпром»)",H1462&lt;&gt;"КЭШ-ПУЛ")))</f>
        <v>#REF!</v>
      </c>
    </row>
    <row r="1463" spans="1:30" ht="15" customHeight="1" x14ac:dyDescent="0.2">
      <c r="A1463" s="8" t="s">
        <v>42</v>
      </c>
      <c r="B1463" s="8"/>
      <c r="C1463" s="2" t="s">
        <v>19</v>
      </c>
      <c r="D1463" s="6" t="s">
        <v>0</v>
      </c>
      <c r="E1463" s="7" t="s">
        <v>2</v>
      </c>
      <c r="F1463" s="8"/>
      <c r="G1463" s="8"/>
      <c r="H1463" s="8"/>
      <c r="I1463" s="8"/>
      <c r="J1463" s="8">
        <v>3</v>
      </c>
      <c r="K1463" s="8" t="s">
        <v>69</v>
      </c>
      <c r="L1463" s="8" t="s">
        <v>27</v>
      </c>
      <c r="M1463" s="9">
        <v>44362</v>
      </c>
      <c r="N1463" s="9">
        <v>44376</v>
      </c>
      <c r="O1463" s="20"/>
      <c r="P1463" s="20">
        <v>6004201.2000000002</v>
      </c>
      <c r="Q1463" s="29"/>
      <c r="R1463" s="12"/>
      <c r="S1463" s="12"/>
      <c r="T1463" s="12"/>
      <c r="U1463" s="12"/>
      <c r="X1463" s="22" t="e">
        <f>IF(B1463="",VLOOKUP(A1463,#REF!,2,FALSE),B1463)</f>
        <v>#REF!</v>
      </c>
      <c r="Y1463" s="22">
        <f t="shared" si="115"/>
        <v>6</v>
      </c>
      <c r="Z1463" s="22">
        <f t="shared" si="116"/>
        <v>6</v>
      </c>
      <c r="AA1463" s="22">
        <f t="shared" si="117"/>
        <v>2021</v>
      </c>
      <c r="AB1463" s="22">
        <f t="shared" si="118"/>
        <v>2021</v>
      </c>
      <c r="AC1463" s="22">
        <f t="shared" si="119"/>
        <v>2021</v>
      </c>
      <c r="AD1463" s="25" t="e">
        <f>AND(ROUND(O1463,2)=O1463,ROUND(P1463,2)=P1463,OR(AND(O1463&lt;&gt;0,L1463="п"),AND(P1463&lt;&gt;0,L1463="ф")),ЕФОРМУЛА(X1463),ЕФОРМУЛА(Y1463),ЕФОРМУЛА(Z1463),ЕФОРМУЛА(AA1463),ЕФОРМУЛА(AB1463),ЕФОРМУЛА(AC1463),NOT(ЕФОРМУЛА(O1463)),NOT(ЕФОРМУЛА(P1463)),M1463&lt;&gt;0,N1463&lt;&gt;0,OR(YEAR(M1463=#REF!),YEAR(M1463=#REF!),YEAR(M1463=#REF!)),OR(YEAR(N1463=#REF!),YEAR(N1463=#REF!),YEAR(N1463=#REF!)),OR(AND(A1463="20. Выдача займов по договору № 1 (в кэш-пул ПАО «Газпром»)",H1463="КЭШ-ПУЛ"),AND(A1463&lt;&gt;"20. Выдача займов по договору № 1 (в кэш-пул ПАО «Газпром»)",H1463&lt;&gt;"КЭШ-ПУЛ")))</f>
        <v>#REF!</v>
      </c>
    </row>
    <row r="1464" spans="1:30" ht="15" customHeight="1" x14ac:dyDescent="0.2">
      <c r="A1464" s="8" t="s">
        <v>47</v>
      </c>
      <c r="B1464" s="8"/>
      <c r="C1464" s="2" t="s">
        <v>19</v>
      </c>
      <c r="D1464" s="6" t="s">
        <v>0</v>
      </c>
      <c r="E1464" s="7" t="s">
        <v>2</v>
      </c>
      <c r="F1464" s="8"/>
      <c r="G1464" s="8"/>
      <c r="H1464" s="8"/>
      <c r="I1464" s="8"/>
      <c r="J1464" s="8">
        <v>3</v>
      </c>
      <c r="K1464" s="8" t="s">
        <v>69</v>
      </c>
      <c r="L1464" s="8" t="s">
        <v>27</v>
      </c>
      <c r="M1464" s="9">
        <v>44362</v>
      </c>
      <c r="N1464" s="9">
        <v>44372</v>
      </c>
      <c r="O1464" s="20"/>
      <c r="P1464" s="20">
        <v>195249.91</v>
      </c>
      <c r="Q1464" s="29"/>
      <c r="R1464" s="29"/>
      <c r="S1464" s="29"/>
      <c r="T1464" s="29"/>
      <c r="U1464" s="29"/>
      <c r="X1464" s="22" t="e">
        <f>IF(B1464="",VLOOKUP(A1464,#REF!,2,FALSE),B1464)</f>
        <v>#REF!</v>
      </c>
      <c r="Y1464" s="22">
        <f t="shared" si="115"/>
        <v>6</v>
      </c>
      <c r="Z1464" s="22">
        <f t="shared" si="116"/>
        <v>6</v>
      </c>
      <c r="AA1464" s="22">
        <f t="shared" si="117"/>
        <v>2021</v>
      </c>
      <c r="AB1464" s="22">
        <f t="shared" si="118"/>
        <v>2021</v>
      </c>
      <c r="AC1464" s="22">
        <f t="shared" si="119"/>
        <v>2021</v>
      </c>
      <c r="AD1464" s="25" t="e">
        <f>AND(ROUND(O1464,2)=O1464,ROUND(P1464,2)=P1464,OR(AND(O1464&lt;&gt;0,L1464="п"),AND(P1464&lt;&gt;0,L1464="ф")),ЕФОРМУЛА(X1464),ЕФОРМУЛА(Y1464),ЕФОРМУЛА(Z1464),ЕФОРМУЛА(AA1464),ЕФОРМУЛА(AB1464),ЕФОРМУЛА(AC1464),NOT(ЕФОРМУЛА(O1464)),NOT(ЕФОРМУЛА(P1464)),M1464&lt;&gt;0,N1464&lt;&gt;0,OR(YEAR(M1464=#REF!),YEAR(M1464=#REF!),YEAR(M1464=#REF!)),OR(YEAR(N1464=#REF!),YEAR(N1464=#REF!),YEAR(N1464=#REF!)),OR(AND(A1464="20. Выдача займов по договору № 1 (в кэш-пул ПАО «Газпром»)",H1464="КЭШ-ПУЛ"),AND(A1464&lt;&gt;"20. Выдача займов по договору № 1 (в кэш-пул ПАО «Газпром»)",H1464&lt;&gt;"КЭШ-ПУЛ")))</f>
        <v>#REF!</v>
      </c>
    </row>
    <row r="1465" spans="1:30" ht="13.5" customHeight="1" x14ac:dyDescent="0.2">
      <c r="A1465" s="8" t="s">
        <v>57</v>
      </c>
      <c r="B1465" s="8"/>
      <c r="C1465" s="2" t="s">
        <v>19</v>
      </c>
      <c r="D1465" s="6" t="s">
        <v>0</v>
      </c>
      <c r="E1465" s="7" t="s">
        <v>2</v>
      </c>
      <c r="F1465" s="8"/>
      <c r="G1465" s="8"/>
      <c r="H1465" s="8"/>
      <c r="I1465" s="8"/>
      <c r="J1465" s="8">
        <v>4</v>
      </c>
      <c r="K1465" s="8" t="s">
        <v>69</v>
      </c>
      <c r="L1465" s="8" t="s">
        <v>27</v>
      </c>
      <c r="M1465" s="9">
        <v>44362</v>
      </c>
      <c r="N1465" s="9">
        <v>44375</v>
      </c>
      <c r="O1465" s="20"/>
      <c r="P1465" s="20">
        <v>39712095</v>
      </c>
      <c r="Q1465" s="12"/>
      <c r="R1465" s="12"/>
      <c r="S1465" s="12"/>
      <c r="T1465" s="12"/>
      <c r="U1465" s="12"/>
      <c r="X1465" s="22" t="e">
        <f>IF(B1465="",VLOOKUP(A1465,#REF!,2,FALSE),B1465)</f>
        <v>#REF!</v>
      </c>
      <c r="Y1465" s="22">
        <f t="shared" si="115"/>
        <v>6</v>
      </c>
      <c r="Z1465" s="22">
        <f t="shared" si="116"/>
        <v>6</v>
      </c>
      <c r="AA1465" s="22">
        <f t="shared" si="117"/>
        <v>2021</v>
      </c>
      <c r="AB1465" s="22">
        <f t="shared" si="118"/>
        <v>2021</v>
      </c>
      <c r="AC1465" s="22">
        <f t="shared" si="119"/>
        <v>2021</v>
      </c>
      <c r="AD1465" s="25" t="e">
        <f>AND(ROUND(O1465,2)=O1465,ROUND(P1465,2)=P1465,OR(AND(O1465&lt;&gt;0,L1465="п"),AND(P1465&lt;&gt;0,L1465="ф")),ЕФОРМУЛА(X1465),ЕФОРМУЛА(Y1465),ЕФОРМУЛА(Z1465),ЕФОРМУЛА(AA1465),ЕФОРМУЛА(AB1465),ЕФОРМУЛА(AC1465),NOT(ЕФОРМУЛА(O1465)),NOT(ЕФОРМУЛА(P1465)),M1465&lt;&gt;0,N1465&lt;&gt;0,OR(YEAR(M1465=#REF!),YEAR(M1465=#REF!),YEAR(M1465=#REF!)),OR(YEAR(N1465=#REF!),YEAR(N1465=#REF!),YEAR(N1465=#REF!)),OR(AND(A1465="20. Выдача займов по договору № 1 (в кэш-пул ПАО «Газпром»)",H1465="КЭШ-ПУЛ"),AND(A1465&lt;&gt;"20. Выдача займов по договору № 1 (в кэш-пул ПАО «Газпром»)",H1465&lt;&gt;"КЭШ-ПУЛ")))</f>
        <v>#REF!</v>
      </c>
    </row>
    <row r="1466" spans="1:30" ht="15" customHeight="1" x14ac:dyDescent="0.2">
      <c r="A1466" s="27" t="s">
        <v>60</v>
      </c>
      <c r="B1466" s="27"/>
      <c r="C1466" s="2" t="s">
        <v>19</v>
      </c>
      <c r="D1466" s="6" t="s">
        <v>0</v>
      </c>
      <c r="E1466" s="7" t="s">
        <v>2</v>
      </c>
      <c r="F1466" s="8"/>
      <c r="G1466" s="8"/>
      <c r="H1466" s="8"/>
      <c r="I1466" s="8"/>
      <c r="J1466" s="8">
        <v>3</v>
      </c>
      <c r="K1466" s="8" t="s">
        <v>69</v>
      </c>
      <c r="L1466" s="8" t="s">
        <v>27</v>
      </c>
      <c r="M1466" s="9">
        <v>44362</v>
      </c>
      <c r="N1466" s="9">
        <v>44372</v>
      </c>
      <c r="O1466" s="20"/>
      <c r="P1466" s="20">
        <v>553318.23</v>
      </c>
      <c r="Q1466" s="11"/>
      <c r="R1466" s="11"/>
      <c r="S1466" s="11"/>
      <c r="T1466" s="11"/>
      <c r="U1466" s="11"/>
      <c r="X1466" s="22" t="e">
        <f>IF(B1466="",VLOOKUP(A1466,#REF!,2,FALSE),B1466)</f>
        <v>#REF!</v>
      </c>
      <c r="Y1466" s="22">
        <f t="shared" si="115"/>
        <v>6</v>
      </c>
      <c r="Z1466" s="22">
        <f t="shared" si="116"/>
        <v>6</v>
      </c>
      <c r="AA1466" s="22">
        <f t="shared" si="117"/>
        <v>2021</v>
      </c>
      <c r="AB1466" s="22">
        <f t="shared" si="118"/>
        <v>2021</v>
      </c>
      <c r="AC1466" s="22">
        <f t="shared" si="119"/>
        <v>2021</v>
      </c>
      <c r="AD1466" s="25" t="e">
        <f>AND(ROUND(O1466,2)=O1466,ROUND(P1466,2)=P1466,OR(AND(O1466&lt;&gt;0,L1466="п"),AND(P1466&lt;&gt;0,L1466="ф")),ЕФОРМУЛА(X1466),ЕФОРМУЛА(Y1466),ЕФОРМУЛА(Z1466),ЕФОРМУЛА(AA1466),ЕФОРМУЛА(AB1466),ЕФОРМУЛА(AC1466),NOT(ЕФОРМУЛА(O1466)),NOT(ЕФОРМУЛА(P1466)),M1466&lt;&gt;0,N1466&lt;&gt;0,OR(YEAR(M1466=#REF!),YEAR(M1466=#REF!),YEAR(M1466=#REF!)),OR(YEAR(N1466=#REF!),YEAR(N1466=#REF!),YEAR(N1466=#REF!)),OR(AND(A1466="20. Выдача займов по договору № 1 (в кэш-пул ПАО «Газпром»)",H1466="КЭШ-ПУЛ"),AND(A1466&lt;&gt;"20. Выдача займов по договору № 1 (в кэш-пул ПАО «Газпром»)",H1466&lt;&gt;"КЭШ-ПУЛ")))</f>
        <v>#REF!</v>
      </c>
    </row>
    <row r="1467" spans="1:30" ht="15" customHeight="1" x14ac:dyDescent="0.2">
      <c r="A1467" s="8" t="s">
        <v>8</v>
      </c>
      <c r="B1467" s="8"/>
      <c r="C1467" s="2" t="s">
        <v>19</v>
      </c>
      <c r="D1467" s="6" t="s">
        <v>0</v>
      </c>
      <c r="E1467" s="7" t="s">
        <v>2</v>
      </c>
      <c r="F1467" s="8"/>
      <c r="G1467" s="8"/>
      <c r="H1467" s="8"/>
      <c r="I1467" s="8"/>
      <c r="J1467" s="8">
        <v>3</v>
      </c>
      <c r="K1467" s="8" t="s">
        <v>69</v>
      </c>
      <c r="L1467" s="8" t="s">
        <v>27</v>
      </c>
      <c r="M1467" s="9">
        <v>44362</v>
      </c>
      <c r="N1467" s="9">
        <v>44371</v>
      </c>
      <c r="O1467" s="20"/>
      <c r="P1467" s="20">
        <v>1366216.27</v>
      </c>
      <c r="Q1467" s="12"/>
      <c r="R1467" s="12"/>
      <c r="S1467" s="12"/>
      <c r="T1467" s="12"/>
      <c r="U1467" s="12"/>
      <c r="X1467" s="22" t="e">
        <f>IF(B1467="",VLOOKUP(A1467,#REF!,2,FALSE),B1467)</f>
        <v>#REF!</v>
      </c>
      <c r="Y1467" s="22">
        <f t="shared" si="115"/>
        <v>6</v>
      </c>
      <c r="Z1467" s="22">
        <f t="shared" si="116"/>
        <v>6</v>
      </c>
      <c r="AA1467" s="22">
        <f t="shared" si="117"/>
        <v>2021</v>
      </c>
      <c r="AB1467" s="22">
        <f t="shared" si="118"/>
        <v>2021</v>
      </c>
      <c r="AC1467" s="22">
        <f t="shared" si="119"/>
        <v>2021</v>
      </c>
      <c r="AD1467" s="25" t="e">
        <f>AND(ROUND(O1467,2)=O1467,ROUND(P1467,2)=P1467,OR(AND(O1467&lt;&gt;0,L1467="п"),AND(P1467&lt;&gt;0,L1467="ф")),ЕФОРМУЛА(X1467),ЕФОРМУЛА(Y1467),ЕФОРМУЛА(Z1467),ЕФОРМУЛА(AA1467),ЕФОРМУЛА(AB1467),ЕФОРМУЛА(AC1467),NOT(ЕФОРМУЛА(O1467)),NOT(ЕФОРМУЛА(P1467)),M1467&lt;&gt;0,N1467&lt;&gt;0,OR(YEAR(M1467=#REF!),YEAR(M1467=#REF!),YEAR(M1467=#REF!)),OR(YEAR(N1467=#REF!),YEAR(N1467=#REF!),YEAR(N1467=#REF!)),OR(AND(A1467="20. Выдача займов по договору № 1 (в кэш-пул ПАО «Газпром»)",H1467="КЭШ-ПУЛ"),AND(A1467&lt;&gt;"20. Выдача займов по договору № 1 (в кэш-пул ПАО «Газпром»)",H1467&lt;&gt;"КЭШ-ПУЛ")))</f>
        <v>#REF!</v>
      </c>
    </row>
    <row r="1468" spans="1:30" ht="14.25" customHeight="1" x14ac:dyDescent="0.2">
      <c r="A1468" s="8" t="s">
        <v>52</v>
      </c>
      <c r="B1468" s="8"/>
      <c r="C1468" s="2" t="s">
        <v>19</v>
      </c>
      <c r="D1468" s="6" t="s">
        <v>0</v>
      </c>
      <c r="E1468" s="7" t="s">
        <v>2</v>
      </c>
      <c r="F1468" s="8"/>
      <c r="G1468" s="8"/>
      <c r="H1468" s="8"/>
      <c r="I1468" s="8"/>
      <c r="J1468" s="8">
        <v>3</v>
      </c>
      <c r="K1468" s="8" t="s">
        <v>69</v>
      </c>
      <c r="L1468" s="8" t="s">
        <v>27</v>
      </c>
      <c r="M1468" s="9">
        <v>44362</v>
      </c>
      <c r="N1468" s="9">
        <v>44371</v>
      </c>
      <c r="O1468" s="20"/>
      <c r="P1468" s="20">
        <v>4190026.9999999995</v>
      </c>
      <c r="X1468" s="22" t="e">
        <f>IF(B1468="",VLOOKUP(A1468,#REF!,2,FALSE),B1468)</f>
        <v>#REF!</v>
      </c>
      <c r="Y1468" s="22">
        <f t="shared" si="115"/>
        <v>6</v>
      </c>
      <c r="Z1468" s="22">
        <f t="shared" si="116"/>
        <v>6</v>
      </c>
      <c r="AA1468" s="22">
        <f t="shared" si="117"/>
        <v>2021</v>
      </c>
      <c r="AB1468" s="22">
        <f t="shared" si="118"/>
        <v>2021</v>
      </c>
      <c r="AC1468" s="22">
        <f t="shared" si="119"/>
        <v>2021</v>
      </c>
      <c r="AD1468" s="25" t="e">
        <f>AND(ROUND(O1468,2)=O1468,ROUND(P1468,2)=P1468,OR(AND(O1468&lt;&gt;0,L1468="п"),AND(P1468&lt;&gt;0,L1468="ф")),ЕФОРМУЛА(X1468),ЕФОРМУЛА(Y1468),ЕФОРМУЛА(Z1468),ЕФОРМУЛА(AA1468),ЕФОРМУЛА(AB1468),ЕФОРМУЛА(AC1468),NOT(ЕФОРМУЛА(O1468)),NOT(ЕФОРМУЛА(P1468)),M1468&lt;&gt;0,N1468&lt;&gt;0,OR(YEAR(M1468=#REF!),YEAR(M1468=#REF!),YEAR(M1468=#REF!)),OR(YEAR(N1468=#REF!),YEAR(N1468=#REF!),YEAR(N1468=#REF!)),OR(AND(A1468="20. Выдача займов по договору № 1 (в кэш-пул ПАО «Газпром»)",H1468="КЭШ-ПУЛ"),AND(A1468&lt;&gt;"20. Выдача займов по договору № 1 (в кэш-пул ПАО «Газпром»)",H1468&lt;&gt;"КЭШ-ПУЛ")))</f>
        <v>#REF!</v>
      </c>
    </row>
    <row r="1469" spans="1:30" ht="14.25" customHeight="1" x14ac:dyDescent="0.2">
      <c r="A1469" s="8" t="s">
        <v>52</v>
      </c>
      <c r="B1469" s="8"/>
      <c r="C1469" s="2" t="s">
        <v>19</v>
      </c>
      <c r="D1469" s="6" t="s">
        <v>0</v>
      </c>
      <c r="E1469" s="7" t="s">
        <v>2</v>
      </c>
      <c r="F1469" s="8"/>
      <c r="G1469" s="8"/>
      <c r="H1469" s="8"/>
      <c r="I1469" s="8" t="s">
        <v>25</v>
      </c>
      <c r="J1469" s="8">
        <v>3</v>
      </c>
      <c r="K1469" s="8" t="s">
        <v>69</v>
      </c>
      <c r="L1469" s="8" t="s">
        <v>27</v>
      </c>
      <c r="M1469" s="9">
        <v>44362</v>
      </c>
      <c r="N1469" s="9">
        <v>44371</v>
      </c>
      <c r="O1469" s="20"/>
      <c r="P1469" s="20">
        <v>7095290.1299999999</v>
      </c>
      <c r="X1469" s="22" t="e">
        <f>IF(B1469="",VLOOKUP(A1469,#REF!,2,FALSE),B1469)</f>
        <v>#REF!</v>
      </c>
      <c r="Y1469" s="22">
        <f t="shared" si="115"/>
        <v>6</v>
      </c>
      <c r="Z1469" s="22">
        <f t="shared" si="116"/>
        <v>6</v>
      </c>
      <c r="AA1469" s="22">
        <f t="shared" si="117"/>
        <v>2021</v>
      </c>
      <c r="AB1469" s="22">
        <f t="shared" si="118"/>
        <v>2021</v>
      </c>
      <c r="AC1469" s="22">
        <f t="shared" si="119"/>
        <v>2021</v>
      </c>
      <c r="AD1469" s="25" t="e">
        <f>AND(ROUND(O1469,2)=O1469,ROUND(P1469,2)=P1469,OR(AND(O1469&lt;&gt;0,L1469="п"),AND(P1469&lt;&gt;0,L1469="ф")),ЕФОРМУЛА(X1469),ЕФОРМУЛА(Y1469),ЕФОРМУЛА(Z1469),ЕФОРМУЛА(AA1469),ЕФОРМУЛА(AB1469),ЕФОРМУЛА(AC1469),NOT(ЕФОРМУЛА(O1469)),NOT(ЕФОРМУЛА(P1469)),M1469&lt;&gt;0,N1469&lt;&gt;0,OR(YEAR(M1469=#REF!),YEAR(M1469=#REF!),YEAR(M1469=#REF!)),OR(YEAR(N1469=#REF!),YEAR(N1469=#REF!),YEAR(N1469=#REF!)),OR(AND(A1469="20. Выдача займов по договору № 1 (в кэш-пул ПАО «Газпром»)",H1469="КЭШ-ПУЛ"),AND(A1469&lt;&gt;"20. Выдача займов по договору № 1 (в кэш-пул ПАО «Газпром»)",H1469&lt;&gt;"КЭШ-ПУЛ")))</f>
        <v>#REF!</v>
      </c>
    </row>
    <row r="1470" spans="1:30" ht="12.6" customHeight="1" x14ac:dyDescent="0.2">
      <c r="A1470" s="8" t="s">
        <v>51</v>
      </c>
      <c r="B1470" s="8"/>
      <c r="C1470" s="2" t="s">
        <v>19</v>
      </c>
      <c r="D1470" s="6" t="s">
        <v>0</v>
      </c>
      <c r="E1470" s="7" t="s">
        <v>2</v>
      </c>
      <c r="F1470" s="8"/>
      <c r="G1470" s="8"/>
      <c r="H1470" s="8"/>
      <c r="I1470" s="8"/>
      <c r="J1470" s="8">
        <v>3</v>
      </c>
      <c r="K1470" s="8" t="s">
        <v>69</v>
      </c>
      <c r="L1470" s="8" t="s">
        <v>27</v>
      </c>
      <c r="M1470" s="9">
        <v>44362</v>
      </c>
      <c r="N1470" s="9">
        <v>44371</v>
      </c>
      <c r="O1470" s="20"/>
      <c r="P1470" s="20">
        <v>759660</v>
      </c>
      <c r="Q1470" s="12"/>
      <c r="R1470" s="12"/>
      <c r="S1470" s="12"/>
      <c r="T1470" s="12"/>
      <c r="U1470" s="12"/>
      <c r="X1470" s="22" t="e">
        <f>IF(B1470="",VLOOKUP(A1470,#REF!,2,FALSE),B1470)</f>
        <v>#REF!</v>
      </c>
      <c r="Y1470" s="22">
        <f t="shared" si="115"/>
        <v>6</v>
      </c>
      <c r="Z1470" s="22">
        <f t="shared" si="116"/>
        <v>6</v>
      </c>
      <c r="AA1470" s="22">
        <f t="shared" si="117"/>
        <v>2021</v>
      </c>
      <c r="AB1470" s="22">
        <f t="shared" si="118"/>
        <v>2021</v>
      </c>
      <c r="AC1470" s="22">
        <f t="shared" si="119"/>
        <v>2021</v>
      </c>
      <c r="AD1470" s="25" t="e">
        <f>AND(ROUND(O1470,2)=O1470,ROUND(P1470,2)=P1470,OR(AND(O1470&lt;&gt;0,L1470="п"),AND(P1470&lt;&gt;0,L1470="ф")),ЕФОРМУЛА(X1470),ЕФОРМУЛА(Y1470),ЕФОРМУЛА(Z1470),ЕФОРМУЛА(AA1470),ЕФОРМУЛА(AB1470),ЕФОРМУЛА(AC1470),NOT(ЕФОРМУЛА(O1470)),NOT(ЕФОРМУЛА(P1470)),M1470&lt;&gt;0,N1470&lt;&gt;0,OR(YEAR(M1470=#REF!),YEAR(M1470=#REF!),YEAR(M1470=#REF!)),OR(YEAR(N1470=#REF!),YEAR(N1470=#REF!),YEAR(N1470=#REF!)),OR(AND(A1470="20. Выдача займов по договору № 1 (в кэш-пул ПАО «Газпром»)",H1470="КЭШ-ПУЛ"),AND(A1470&lt;&gt;"20. Выдача займов по договору № 1 (в кэш-пул ПАО «Газпром»)",H1470&lt;&gt;"КЭШ-ПУЛ")))</f>
        <v>#REF!</v>
      </c>
    </row>
    <row r="1471" spans="1:30" ht="15" customHeight="1" x14ac:dyDescent="0.2">
      <c r="A1471" s="8" t="s">
        <v>64</v>
      </c>
      <c r="B1471" s="8"/>
      <c r="C1471" s="2" t="s">
        <v>19</v>
      </c>
      <c r="D1471" s="6" t="s">
        <v>0</v>
      </c>
      <c r="E1471" s="7" t="s">
        <v>1</v>
      </c>
      <c r="F1471" s="8"/>
      <c r="G1471" s="8"/>
      <c r="H1471" s="8"/>
      <c r="I1471" s="8"/>
      <c r="J1471" s="8"/>
      <c r="K1471" s="8" t="s">
        <v>69</v>
      </c>
      <c r="L1471" s="8" t="s">
        <v>27</v>
      </c>
      <c r="M1471" s="9">
        <v>44363</v>
      </c>
      <c r="N1471" s="9">
        <v>44363</v>
      </c>
      <c r="O1471" s="20"/>
      <c r="P1471" s="20">
        <v>9627085.8599999994</v>
      </c>
      <c r="Q1471" s="12"/>
      <c r="R1471" s="12"/>
      <c r="S1471" s="12"/>
      <c r="T1471" s="12"/>
      <c r="U1471" s="12"/>
      <c r="X1471" s="22" t="e">
        <f>IF(B1471="",VLOOKUP(A1471,#REF!,2,FALSE),B1471)</f>
        <v>#REF!</v>
      </c>
      <c r="Y1471" s="22">
        <f t="shared" si="115"/>
        <v>6</v>
      </c>
      <c r="Z1471" s="22">
        <f t="shared" si="116"/>
        <v>6</v>
      </c>
      <c r="AA1471" s="22">
        <f t="shared" si="117"/>
        <v>2021</v>
      </c>
      <c r="AB1471" s="22">
        <f t="shared" si="118"/>
        <v>2021</v>
      </c>
      <c r="AC1471" s="22">
        <f t="shared" si="119"/>
        <v>2021</v>
      </c>
      <c r="AD1471" s="25" t="e">
        <f>AND(ROUND(O1471,2)=O1471,ROUND(P1471,2)=P1471,OR(AND(O1471&lt;&gt;0,L1471="п"),AND(P1471&lt;&gt;0,L1471="ф")),ЕФОРМУЛА(X1471),ЕФОРМУЛА(Y1471),ЕФОРМУЛА(Z1471),ЕФОРМУЛА(AA1471),ЕФОРМУЛА(AB1471),ЕФОРМУЛА(AC1471),NOT(ЕФОРМУЛА(O1471)),NOT(ЕФОРМУЛА(P1471)),M1471&lt;&gt;0,N1471&lt;&gt;0,OR(YEAR(M1471=#REF!),YEAR(M1471=#REF!),YEAR(M1471=#REF!)),OR(YEAR(N1471=#REF!),YEAR(N1471=#REF!),YEAR(N1471=#REF!)),OR(AND(A1471="20. Выдача займов по договору № 1 (в кэш-пул ПАО «Газпром»)",H1471="КЭШ-ПУЛ"),AND(A1471&lt;&gt;"20. Выдача займов по договору № 1 (в кэш-пул ПАО «Газпром»)",H1471&lt;&gt;"КЭШ-ПУЛ")))</f>
        <v>#REF!</v>
      </c>
    </row>
    <row r="1472" spans="1:30" ht="15" customHeight="1" x14ac:dyDescent="0.2">
      <c r="A1472" s="8" t="s">
        <v>64</v>
      </c>
      <c r="B1472" s="8"/>
      <c r="C1472" s="2" t="s">
        <v>28</v>
      </c>
      <c r="D1472" s="6" t="s">
        <v>0</v>
      </c>
      <c r="E1472" s="7" t="s">
        <v>1</v>
      </c>
      <c r="F1472" s="8"/>
      <c r="G1472" s="8"/>
      <c r="H1472" s="8"/>
      <c r="I1472" s="8"/>
      <c r="J1472" s="8"/>
      <c r="K1472" s="8"/>
      <c r="L1472" s="8" t="s">
        <v>27</v>
      </c>
      <c r="M1472" s="9">
        <v>44347</v>
      </c>
      <c r="N1472" s="9">
        <v>44347</v>
      </c>
      <c r="O1472" s="20"/>
      <c r="P1472" s="20">
        <v>1882100037.6600001</v>
      </c>
      <c r="Q1472" s="12"/>
      <c r="R1472" s="12"/>
      <c r="S1472" s="12"/>
      <c r="T1472" s="12"/>
      <c r="U1472" s="12"/>
      <c r="X1472" s="22" t="e">
        <f>IF(B1472="",VLOOKUP(A1472,#REF!,2,FALSE),B1472)</f>
        <v>#REF!</v>
      </c>
      <c r="Y1472" s="22">
        <f t="shared" si="115"/>
        <v>5</v>
      </c>
      <c r="Z1472" s="22">
        <f t="shared" si="116"/>
        <v>5</v>
      </c>
      <c r="AA1472" s="22">
        <f t="shared" si="117"/>
        <v>2021</v>
      </c>
      <c r="AB1472" s="22">
        <f t="shared" si="118"/>
        <v>2021</v>
      </c>
      <c r="AC1472" s="22">
        <f t="shared" si="119"/>
        <v>2021</v>
      </c>
      <c r="AD1472" s="25" t="e">
        <f>AND(ROUND(O1472,2)=O1472,ROUND(P1472,2)=P1472,OR(AND(O1472&lt;&gt;0,L1472="п"),AND(P1472&lt;&gt;0,L1472="ф")),ЕФОРМУЛА(X1472),ЕФОРМУЛА(Y1472),ЕФОРМУЛА(Z1472),ЕФОРМУЛА(AA1472),ЕФОРМУЛА(AB1472),ЕФОРМУЛА(AC1472),NOT(ЕФОРМУЛА(O1472)),NOT(ЕФОРМУЛА(P1472)),M1472&lt;&gt;0,N1472&lt;&gt;0,OR(YEAR(M1472=#REF!),YEAR(M1472=#REF!),YEAR(M1472=#REF!)),OR(YEAR(N1472=#REF!),YEAR(N1472=#REF!),YEAR(N1472=#REF!)),OR(AND(A1472="20. Выдача займов по договору № 1 (в кэш-пул ПАО «Газпром»)",H1472="КЭШ-ПУЛ"),AND(A1472&lt;&gt;"20. Выдача займов по договору № 1 (в кэш-пул ПАО «Газпром»)",H1472&lt;&gt;"КЭШ-ПУЛ")))</f>
        <v>#REF!</v>
      </c>
    </row>
    <row r="1473" spans="1:30" ht="15" customHeight="1" x14ac:dyDescent="0.2">
      <c r="A1473" s="8" t="s">
        <v>64</v>
      </c>
      <c r="B1473" s="8"/>
      <c r="C1473" s="2" t="s">
        <v>19</v>
      </c>
      <c r="D1473" s="6" t="s">
        <v>0</v>
      </c>
      <c r="E1473" s="7" t="s">
        <v>1</v>
      </c>
      <c r="F1473" s="8"/>
      <c r="G1473" s="8"/>
      <c r="H1473" s="8"/>
      <c r="I1473" s="8"/>
      <c r="J1473" s="8"/>
      <c r="K1473" s="8" t="s">
        <v>69</v>
      </c>
      <c r="L1473" s="8" t="s">
        <v>27</v>
      </c>
      <c r="M1473" s="9">
        <v>44364</v>
      </c>
      <c r="N1473" s="9">
        <v>44364</v>
      </c>
      <c r="O1473" s="20"/>
      <c r="P1473" s="20">
        <v>18023306.239999998</v>
      </c>
      <c r="Q1473" s="12"/>
      <c r="R1473" s="12"/>
      <c r="S1473" s="12"/>
      <c r="T1473" s="12"/>
      <c r="U1473" s="12"/>
      <c r="X1473" s="22" t="e">
        <f>IF(B1473="",VLOOKUP(A1473,#REF!,2,FALSE),B1473)</f>
        <v>#REF!</v>
      </c>
      <c r="Y1473" s="22">
        <f t="shared" si="115"/>
        <v>6</v>
      </c>
      <c r="Z1473" s="22">
        <f t="shared" si="116"/>
        <v>6</v>
      </c>
      <c r="AA1473" s="22">
        <f t="shared" si="117"/>
        <v>2021</v>
      </c>
      <c r="AB1473" s="22">
        <f t="shared" si="118"/>
        <v>2021</v>
      </c>
      <c r="AC1473" s="22">
        <f t="shared" si="119"/>
        <v>2021</v>
      </c>
      <c r="AD1473" s="25" t="e">
        <f>AND(ROUND(O1473,2)=O1473,ROUND(P1473,2)=P1473,OR(AND(O1473&lt;&gt;0,L1473="п"),AND(P1473&lt;&gt;0,L1473="ф")),ЕФОРМУЛА(X1473),ЕФОРМУЛА(Y1473),ЕФОРМУЛА(Z1473),ЕФОРМУЛА(AA1473),ЕФОРМУЛА(AB1473),ЕФОРМУЛА(AC1473),NOT(ЕФОРМУЛА(O1473)),NOT(ЕФОРМУЛА(P1473)),M1473&lt;&gt;0,N1473&lt;&gt;0,OR(YEAR(M1473=#REF!),YEAR(M1473=#REF!),YEAR(M1473=#REF!)),OR(YEAR(N1473=#REF!),YEAR(N1473=#REF!),YEAR(N1473=#REF!)),OR(AND(A1473="20. Выдача займов по договору № 1 (в кэш-пул ПАО «Газпром»)",H1473="КЭШ-ПУЛ"),AND(A1473&lt;&gt;"20. Выдача займов по договору № 1 (в кэш-пул ПАО «Газпром»)",H1473&lt;&gt;"КЭШ-ПУЛ")))</f>
        <v>#REF!</v>
      </c>
    </row>
    <row r="1474" spans="1:30" ht="15" customHeight="1" x14ac:dyDescent="0.2">
      <c r="A1474" s="8" t="s">
        <v>44</v>
      </c>
      <c r="B1474" s="8"/>
      <c r="C1474" s="2" t="s">
        <v>19</v>
      </c>
      <c r="D1474" s="6" t="s">
        <v>0</v>
      </c>
      <c r="E1474" s="7" t="s">
        <v>2</v>
      </c>
      <c r="F1474" s="8"/>
      <c r="G1474" s="8"/>
      <c r="H1474" s="8"/>
      <c r="I1474" s="8"/>
      <c r="J1474" s="8">
        <v>4</v>
      </c>
      <c r="K1474" s="8" t="s">
        <v>69</v>
      </c>
      <c r="L1474" s="8" t="s">
        <v>27</v>
      </c>
      <c r="M1474" s="9">
        <v>44364</v>
      </c>
      <c r="N1474" s="9">
        <v>44376</v>
      </c>
      <c r="O1474" s="20"/>
      <c r="P1474" s="20">
        <v>351450</v>
      </c>
      <c r="Q1474" s="12"/>
      <c r="R1474" s="12"/>
      <c r="S1474" s="12"/>
      <c r="T1474" s="12"/>
      <c r="U1474" s="12"/>
      <c r="X1474" s="22" t="e">
        <f>IF(B1474="",VLOOKUP(A1474,#REF!,2,FALSE),B1474)</f>
        <v>#REF!</v>
      </c>
      <c r="Y1474" s="22">
        <f t="shared" si="115"/>
        <v>6</v>
      </c>
      <c r="Z1474" s="22">
        <f t="shared" si="116"/>
        <v>6</v>
      </c>
      <c r="AA1474" s="22">
        <f t="shared" si="117"/>
        <v>2021</v>
      </c>
      <c r="AB1474" s="22">
        <f t="shared" si="118"/>
        <v>2021</v>
      </c>
      <c r="AC1474" s="22">
        <f t="shared" si="119"/>
        <v>2021</v>
      </c>
      <c r="AD1474" s="25" t="e">
        <f>AND(ROUND(O1474,2)=O1474,ROUND(P1474,2)=P1474,OR(AND(O1474&lt;&gt;0,L1474="п"),AND(P1474&lt;&gt;0,L1474="ф")),ЕФОРМУЛА(X1474),ЕФОРМУЛА(Y1474),ЕФОРМУЛА(Z1474),ЕФОРМУЛА(AA1474),ЕФОРМУЛА(AB1474),ЕФОРМУЛА(AC1474),NOT(ЕФОРМУЛА(O1474)),NOT(ЕФОРМУЛА(P1474)),M1474&lt;&gt;0,N1474&lt;&gt;0,OR(YEAR(M1474=#REF!),YEAR(M1474=#REF!),YEAR(M1474=#REF!)),OR(YEAR(N1474=#REF!),YEAR(N1474=#REF!),YEAR(N1474=#REF!)),OR(AND(A1474="20. Выдача займов по договору № 1 (в кэш-пул ПАО «Газпром»)",H1474="КЭШ-ПУЛ"),AND(A1474&lt;&gt;"20. Выдача займов по договору № 1 (в кэш-пул ПАО «Газпром»)",H1474&lt;&gt;"КЭШ-ПУЛ")))</f>
        <v>#REF!</v>
      </c>
    </row>
    <row r="1475" spans="1:30" ht="15" customHeight="1" x14ac:dyDescent="0.2">
      <c r="A1475" s="8" t="s">
        <v>45</v>
      </c>
      <c r="B1475" s="8"/>
      <c r="C1475" s="2" t="s">
        <v>19</v>
      </c>
      <c r="D1475" s="6" t="s">
        <v>0</v>
      </c>
      <c r="E1475" s="7" t="s">
        <v>2</v>
      </c>
      <c r="F1475" s="8"/>
      <c r="G1475" s="8"/>
      <c r="H1475" s="8"/>
      <c r="I1475" s="8"/>
      <c r="J1475" s="8">
        <v>4</v>
      </c>
      <c r="K1475" s="8" t="s">
        <v>69</v>
      </c>
      <c r="L1475" s="8" t="s">
        <v>27</v>
      </c>
      <c r="M1475" s="9">
        <v>44365</v>
      </c>
      <c r="N1475" s="9">
        <v>44376</v>
      </c>
      <c r="O1475" s="20"/>
      <c r="P1475" s="20">
        <v>2592296.92</v>
      </c>
      <c r="Q1475" s="12"/>
      <c r="R1475" s="12"/>
      <c r="S1475" s="12"/>
      <c r="T1475" s="12"/>
      <c r="U1475" s="12"/>
      <c r="X1475" s="22" t="e">
        <f>IF(B1475="",VLOOKUP(A1475,#REF!,2,FALSE),B1475)</f>
        <v>#REF!</v>
      </c>
      <c r="Y1475" s="22">
        <f t="shared" si="115"/>
        <v>6</v>
      </c>
      <c r="Z1475" s="22">
        <f t="shared" si="116"/>
        <v>6</v>
      </c>
      <c r="AA1475" s="22">
        <f t="shared" si="117"/>
        <v>2021</v>
      </c>
      <c r="AB1475" s="22">
        <f t="shared" si="118"/>
        <v>2021</v>
      </c>
      <c r="AC1475" s="22">
        <f t="shared" si="119"/>
        <v>2021</v>
      </c>
      <c r="AD1475" s="25" t="e">
        <f>AND(ROUND(O1475,2)=O1475,ROUND(P1475,2)=P1475,OR(AND(O1475&lt;&gt;0,L1475="п"),AND(P1475&lt;&gt;0,L1475="ф")),ЕФОРМУЛА(X1475),ЕФОРМУЛА(Y1475),ЕФОРМУЛА(Z1475),ЕФОРМУЛА(AA1475),ЕФОРМУЛА(AB1475),ЕФОРМУЛА(AC1475),NOT(ЕФОРМУЛА(O1475)),NOT(ЕФОРМУЛА(P1475)),M1475&lt;&gt;0,N1475&lt;&gt;0,OR(YEAR(M1475=#REF!),YEAR(M1475=#REF!),YEAR(M1475=#REF!)),OR(YEAR(N1475=#REF!),YEAR(N1475=#REF!),YEAR(N1475=#REF!)),OR(AND(A1475="20. Выдача займов по договору № 1 (в кэш-пул ПАО «Газпром»)",H1475="КЭШ-ПУЛ"),AND(A1475&lt;&gt;"20. Выдача займов по договору № 1 (в кэш-пул ПАО «Газпром»)",H1475&lt;&gt;"КЭШ-ПУЛ")))</f>
        <v>#REF!</v>
      </c>
    </row>
    <row r="1476" spans="1:30" ht="15" customHeight="1" x14ac:dyDescent="0.2">
      <c r="A1476" s="8" t="s">
        <v>15</v>
      </c>
      <c r="B1476" s="8"/>
      <c r="C1476" s="2" t="s">
        <v>19</v>
      </c>
      <c r="D1476" s="6" t="s">
        <v>0</v>
      </c>
      <c r="E1476" s="7" t="s">
        <v>2</v>
      </c>
      <c r="F1476" s="8"/>
      <c r="G1476" s="8"/>
      <c r="H1476" s="8"/>
      <c r="I1476" s="8" t="s">
        <v>25</v>
      </c>
      <c r="J1476" s="8">
        <v>4</v>
      </c>
      <c r="K1476" s="8" t="s">
        <v>69</v>
      </c>
      <c r="L1476" s="8" t="s">
        <v>27</v>
      </c>
      <c r="M1476" s="9">
        <v>44365</v>
      </c>
      <c r="N1476" s="9">
        <v>44376</v>
      </c>
      <c r="O1476" s="20"/>
      <c r="P1476" s="20">
        <v>75537848.549999997</v>
      </c>
      <c r="Q1476" s="12"/>
      <c r="R1476" s="12"/>
      <c r="S1476" s="12"/>
      <c r="T1476" s="12"/>
      <c r="U1476" s="12"/>
      <c r="X1476" s="22" t="e">
        <f>IF(B1476="",VLOOKUP(A1476,#REF!,2,FALSE),B1476)</f>
        <v>#REF!</v>
      </c>
      <c r="Y1476" s="22">
        <f t="shared" ref="Y1476:Y1539" si="120">MONTH(M1476)</f>
        <v>6</v>
      </c>
      <c r="Z1476" s="22">
        <f t="shared" ref="Z1476:Z1539" si="121">MONTH(N1476)</f>
        <v>6</v>
      </c>
      <c r="AA1476" s="22">
        <f t="shared" ref="AA1476:AA1539" si="122">YEAR(N1476)</f>
        <v>2021</v>
      </c>
      <c r="AB1476" s="22">
        <f t="shared" ref="AB1476:AB1539" si="123">YEAR(M1476)</f>
        <v>2021</v>
      </c>
      <c r="AC1476" s="22">
        <f t="shared" ref="AC1476:AC1539" si="124">IF(F1476="X",AA1476-1,AA1476)</f>
        <v>2021</v>
      </c>
      <c r="AD1476" s="25" t="e">
        <f>AND(ROUND(O1476,2)=O1476,ROUND(P1476,2)=P1476,OR(AND(O1476&lt;&gt;0,L1476="п"),AND(P1476&lt;&gt;0,L1476="ф")),ЕФОРМУЛА(X1476),ЕФОРМУЛА(Y1476),ЕФОРМУЛА(Z1476),ЕФОРМУЛА(AA1476),ЕФОРМУЛА(AB1476),ЕФОРМУЛА(AC1476),NOT(ЕФОРМУЛА(O1476)),NOT(ЕФОРМУЛА(P1476)),M1476&lt;&gt;0,N1476&lt;&gt;0,OR(YEAR(M1476=#REF!),YEAR(M1476=#REF!),YEAR(M1476=#REF!)),OR(YEAR(N1476=#REF!),YEAR(N1476=#REF!),YEAR(N1476=#REF!)),OR(AND(A1476="20. Выдача займов по договору № 1 (в кэш-пул ПАО «Газпром»)",H1476="КЭШ-ПУЛ"),AND(A1476&lt;&gt;"20. Выдача займов по договору № 1 (в кэш-пул ПАО «Газпром»)",H1476&lt;&gt;"КЭШ-ПУЛ")))</f>
        <v>#REF!</v>
      </c>
    </row>
    <row r="1477" spans="1:30" ht="15" customHeight="1" x14ac:dyDescent="0.2">
      <c r="A1477" s="8" t="s">
        <v>15</v>
      </c>
      <c r="B1477" s="8"/>
      <c r="C1477" s="2" t="s">
        <v>19</v>
      </c>
      <c r="D1477" s="6" t="s">
        <v>0</v>
      </c>
      <c r="E1477" s="7" t="s">
        <v>2</v>
      </c>
      <c r="F1477" s="8"/>
      <c r="G1477" s="8"/>
      <c r="H1477" s="8"/>
      <c r="I1477" s="8"/>
      <c r="J1477" s="8">
        <v>4</v>
      </c>
      <c r="K1477" s="8" t="s">
        <v>69</v>
      </c>
      <c r="L1477" s="8" t="s">
        <v>27</v>
      </c>
      <c r="M1477" s="9">
        <v>44365</v>
      </c>
      <c r="N1477" s="9">
        <v>44376</v>
      </c>
      <c r="O1477" s="20"/>
      <c r="P1477" s="20">
        <v>5944219.8799999999</v>
      </c>
      <c r="Q1477" s="12"/>
      <c r="R1477" s="12"/>
      <c r="S1477" s="12"/>
      <c r="T1477" s="12"/>
      <c r="U1477" s="12"/>
      <c r="X1477" s="22" t="e">
        <f>IF(B1477="",VLOOKUP(A1477,#REF!,2,FALSE),B1477)</f>
        <v>#REF!</v>
      </c>
      <c r="Y1477" s="22">
        <f t="shared" si="120"/>
        <v>6</v>
      </c>
      <c r="Z1477" s="22">
        <f t="shared" si="121"/>
        <v>6</v>
      </c>
      <c r="AA1477" s="22">
        <f t="shared" si="122"/>
        <v>2021</v>
      </c>
      <c r="AB1477" s="22">
        <f t="shared" si="123"/>
        <v>2021</v>
      </c>
      <c r="AC1477" s="22">
        <f t="shared" si="124"/>
        <v>2021</v>
      </c>
      <c r="AD1477" s="25" t="e">
        <f>AND(ROUND(O1477,2)=O1477,ROUND(P1477,2)=P1477,OR(AND(O1477&lt;&gt;0,L1477="п"),AND(P1477&lt;&gt;0,L1477="ф")),ЕФОРМУЛА(X1477),ЕФОРМУЛА(Y1477),ЕФОРМУЛА(Z1477),ЕФОРМУЛА(AA1477),ЕФОРМУЛА(AB1477),ЕФОРМУЛА(AC1477),NOT(ЕФОРМУЛА(O1477)),NOT(ЕФОРМУЛА(P1477)),M1477&lt;&gt;0,N1477&lt;&gt;0,OR(YEAR(M1477=#REF!),YEAR(M1477=#REF!),YEAR(M1477=#REF!)),OR(YEAR(N1477=#REF!),YEAR(N1477=#REF!),YEAR(N1477=#REF!)),OR(AND(A1477="20. Выдача займов по договору № 1 (в кэш-пул ПАО «Газпром»)",H1477="КЭШ-ПУЛ"),AND(A1477&lt;&gt;"20. Выдача займов по договору № 1 (в кэш-пул ПАО «Газпром»)",H1477&lt;&gt;"КЭШ-ПУЛ")))</f>
        <v>#REF!</v>
      </c>
    </row>
    <row r="1478" spans="1:30" ht="15" customHeight="1" x14ac:dyDescent="0.2">
      <c r="A1478" s="8" t="s">
        <v>32</v>
      </c>
      <c r="B1478" s="8"/>
      <c r="C1478" s="2" t="s">
        <v>19</v>
      </c>
      <c r="D1478" s="6" t="s">
        <v>0</v>
      </c>
      <c r="E1478" s="7" t="s">
        <v>2</v>
      </c>
      <c r="F1478" s="8"/>
      <c r="G1478" s="8"/>
      <c r="H1478" s="8"/>
      <c r="I1478" s="8"/>
      <c r="J1478" s="8">
        <v>3</v>
      </c>
      <c r="K1478" s="8" t="s">
        <v>69</v>
      </c>
      <c r="L1478" s="8" t="s">
        <v>27</v>
      </c>
      <c r="M1478" s="9">
        <v>44364</v>
      </c>
      <c r="N1478" s="9">
        <v>44372</v>
      </c>
      <c r="O1478" s="20"/>
      <c r="P1478" s="20">
        <v>125000000</v>
      </c>
      <c r="Q1478" s="12"/>
      <c r="R1478" s="12"/>
      <c r="S1478" s="12"/>
      <c r="T1478" s="12"/>
      <c r="U1478" s="12"/>
      <c r="X1478" s="22" t="e">
        <f>IF(B1478="",VLOOKUP(A1478,#REF!,2,FALSE),B1478)</f>
        <v>#REF!</v>
      </c>
      <c r="Y1478" s="22">
        <f t="shared" si="120"/>
        <v>6</v>
      </c>
      <c r="Z1478" s="22">
        <f t="shared" si="121"/>
        <v>6</v>
      </c>
      <c r="AA1478" s="22">
        <f t="shared" si="122"/>
        <v>2021</v>
      </c>
      <c r="AB1478" s="22">
        <f t="shared" si="123"/>
        <v>2021</v>
      </c>
      <c r="AC1478" s="22">
        <f t="shared" si="124"/>
        <v>2021</v>
      </c>
      <c r="AD1478" s="25" t="e">
        <f>AND(ROUND(O1478,2)=O1478,ROUND(P1478,2)=P1478,OR(AND(O1478&lt;&gt;0,L1478="п"),AND(P1478&lt;&gt;0,L1478="ф")),ЕФОРМУЛА(X1478),ЕФОРМУЛА(Y1478),ЕФОРМУЛА(Z1478),ЕФОРМУЛА(AA1478),ЕФОРМУЛА(AB1478),ЕФОРМУЛА(AC1478),NOT(ЕФОРМУЛА(O1478)),NOT(ЕФОРМУЛА(P1478)),M1478&lt;&gt;0,N1478&lt;&gt;0,OR(YEAR(M1478=#REF!),YEAR(M1478=#REF!),YEAR(M1478=#REF!)),OR(YEAR(N1478=#REF!),YEAR(N1478=#REF!),YEAR(N1478=#REF!)),OR(AND(A1478="20. Выдача займов по договору № 1 (в кэш-пул ПАО «Газпром»)",H1478="КЭШ-ПУЛ"),AND(A1478&lt;&gt;"20. Выдача займов по договору № 1 (в кэш-пул ПАО «Газпром»)",H1478&lt;&gt;"КЭШ-ПУЛ")))</f>
        <v>#REF!</v>
      </c>
    </row>
    <row r="1479" spans="1:30" ht="12.6" customHeight="1" x14ac:dyDescent="0.2">
      <c r="A1479" s="8" t="s">
        <v>11</v>
      </c>
      <c r="B1479" s="8"/>
      <c r="C1479" s="2" t="s">
        <v>19</v>
      </c>
      <c r="D1479" s="6" t="s">
        <v>0</v>
      </c>
      <c r="E1479" s="7" t="s">
        <v>2</v>
      </c>
      <c r="F1479" s="8"/>
      <c r="G1479" s="8"/>
      <c r="H1479" s="8"/>
      <c r="I1479" s="8"/>
      <c r="J1479" s="8">
        <v>4</v>
      </c>
      <c r="K1479" s="27" t="s">
        <v>69</v>
      </c>
      <c r="L1479" s="8" t="s">
        <v>27</v>
      </c>
      <c r="M1479" s="9">
        <v>44378</v>
      </c>
      <c r="N1479" s="9">
        <v>44390</v>
      </c>
      <c r="O1479" s="20"/>
      <c r="P1479" s="20">
        <v>12900</v>
      </c>
      <c r="Q1479" s="12"/>
      <c r="R1479" s="12"/>
      <c r="S1479" s="12"/>
      <c r="T1479" s="12"/>
      <c r="U1479" s="12"/>
      <c r="X1479" s="22" t="e">
        <f>IF(B1479="",VLOOKUP(A1479,#REF!,2,FALSE),B1479)</f>
        <v>#REF!</v>
      </c>
      <c r="Y1479" s="22">
        <f t="shared" si="120"/>
        <v>7</v>
      </c>
      <c r="Z1479" s="22">
        <f t="shared" si="121"/>
        <v>7</v>
      </c>
      <c r="AA1479" s="22">
        <f t="shared" si="122"/>
        <v>2021</v>
      </c>
      <c r="AB1479" s="22">
        <f t="shared" si="123"/>
        <v>2021</v>
      </c>
      <c r="AC1479" s="22">
        <f t="shared" si="124"/>
        <v>2021</v>
      </c>
      <c r="AD1479" s="25" t="e">
        <f>AND(ROUND(O1479,2)=O1479,ROUND(P1479,2)=P1479,OR(AND(O1479&lt;&gt;0,L1479="п"),AND(P1479&lt;&gt;0,L1479="ф")),ЕФОРМУЛА(X1479),ЕФОРМУЛА(Y1479),ЕФОРМУЛА(Z1479),ЕФОРМУЛА(AA1479),ЕФОРМУЛА(AB1479),ЕФОРМУЛА(AC1479),NOT(ЕФОРМУЛА(O1479)),NOT(ЕФОРМУЛА(P1479)),M1479&lt;&gt;0,N1479&lt;&gt;0,OR(YEAR(M1479=#REF!),YEAR(M1479=#REF!),YEAR(M1479=#REF!)),OR(YEAR(N1479=#REF!),YEAR(N1479=#REF!),YEAR(N1479=#REF!)),OR(AND(A1479="20. Выдача займов по договору № 1 (в кэш-пул ПАО «Газпром»)",H1479="КЭШ-ПУЛ"),AND(A1479&lt;&gt;"20. Выдача займов по договору № 1 (в кэш-пул ПАО «Газпром»)",H1479&lt;&gt;"КЭШ-ПУЛ")))</f>
        <v>#REF!</v>
      </c>
    </row>
    <row r="1480" spans="1:30" ht="15.75" customHeight="1" x14ac:dyDescent="0.2">
      <c r="A1480" s="27" t="s">
        <v>41</v>
      </c>
      <c r="B1480" s="27"/>
      <c r="C1480" s="2" t="s">
        <v>19</v>
      </c>
      <c r="D1480" s="6" t="s">
        <v>0</v>
      </c>
      <c r="E1480" s="7" t="s">
        <v>2</v>
      </c>
      <c r="F1480" s="8"/>
      <c r="G1480" s="8"/>
      <c r="H1480" s="8"/>
      <c r="I1480" s="8"/>
      <c r="J1480" s="8">
        <v>3</v>
      </c>
      <c r="K1480" s="8" t="s">
        <v>69</v>
      </c>
      <c r="L1480" s="8" t="s">
        <v>27</v>
      </c>
      <c r="M1480" s="9">
        <v>44365</v>
      </c>
      <c r="N1480" s="9">
        <v>44376</v>
      </c>
      <c r="O1480" s="20"/>
      <c r="P1480" s="20">
        <v>12893.6</v>
      </c>
      <c r="Q1480" s="12"/>
      <c r="R1480" s="12"/>
      <c r="S1480" s="12"/>
      <c r="T1480" s="12"/>
      <c r="U1480" s="12"/>
      <c r="X1480" s="22" t="e">
        <f>IF(B1480="",VLOOKUP(A1480,#REF!,2,FALSE),B1480)</f>
        <v>#REF!</v>
      </c>
      <c r="Y1480" s="22">
        <f t="shared" si="120"/>
        <v>6</v>
      </c>
      <c r="Z1480" s="22">
        <f t="shared" si="121"/>
        <v>6</v>
      </c>
      <c r="AA1480" s="22">
        <f t="shared" si="122"/>
        <v>2021</v>
      </c>
      <c r="AB1480" s="22">
        <f t="shared" si="123"/>
        <v>2021</v>
      </c>
      <c r="AC1480" s="22">
        <f t="shared" si="124"/>
        <v>2021</v>
      </c>
      <c r="AD1480" s="25" t="e">
        <f>AND(ROUND(O1480,2)=O1480,ROUND(P1480,2)=P1480,OR(AND(O1480&lt;&gt;0,L1480="п"),AND(P1480&lt;&gt;0,L1480="ф")),ЕФОРМУЛА(X1480),ЕФОРМУЛА(Y1480),ЕФОРМУЛА(Z1480),ЕФОРМУЛА(AA1480),ЕФОРМУЛА(AB1480),ЕФОРМУЛА(AC1480),NOT(ЕФОРМУЛА(O1480)),NOT(ЕФОРМУЛА(P1480)),M1480&lt;&gt;0,N1480&lt;&gt;0,OR(YEAR(M1480=#REF!),YEAR(M1480=#REF!),YEAR(M1480=#REF!)),OR(YEAR(N1480=#REF!),YEAR(N1480=#REF!),YEAR(N1480=#REF!)),OR(AND(A1480="20. Выдача займов по договору № 1 (в кэш-пул ПАО «Газпром»)",H1480="КЭШ-ПУЛ"),AND(A1480&lt;&gt;"20. Выдача займов по договору № 1 (в кэш-пул ПАО «Газпром»)",H1480&lt;&gt;"КЭШ-ПУЛ")))</f>
        <v>#REF!</v>
      </c>
    </row>
    <row r="1481" spans="1:30" ht="15.75" customHeight="1" x14ac:dyDescent="0.2">
      <c r="A1481" s="27" t="s">
        <v>41</v>
      </c>
      <c r="B1481" s="27"/>
      <c r="C1481" s="2" t="s">
        <v>19</v>
      </c>
      <c r="D1481" s="6" t="s">
        <v>0</v>
      </c>
      <c r="E1481" s="7" t="s">
        <v>2</v>
      </c>
      <c r="F1481" s="8"/>
      <c r="G1481" s="8"/>
      <c r="H1481" s="8"/>
      <c r="I1481" s="8"/>
      <c r="J1481" s="8">
        <v>3</v>
      </c>
      <c r="K1481" s="8" t="s">
        <v>69</v>
      </c>
      <c r="L1481" s="8" t="s">
        <v>27</v>
      </c>
      <c r="M1481" s="9">
        <v>44378</v>
      </c>
      <c r="N1481" s="9">
        <v>44391</v>
      </c>
      <c r="O1481" s="20"/>
      <c r="P1481" s="20">
        <v>1058898.49</v>
      </c>
      <c r="Q1481" s="12" t="s">
        <v>686</v>
      </c>
      <c r="R1481" s="12"/>
      <c r="S1481" s="12"/>
      <c r="T1481" s="12"/>
      <c r="U1481" s="12"/>
      <c r="X1481" s="22" t="e">
        <f>IF(B1481="",VLOOKUP(A1481,#REF!,2,FALSE),B1481)</f>
        <v>#REF!</v>
      </c>
      <c r="Y1481" s="22">
        <f t="shared" si="120"/>
        <v>7</v>
      </c>
      <c r="Z1481" s="22">
        <f t="shared" si="121"/>
        <v>7</v>
      </c>
      <c r="AA1481" s="22">
        <f t="shared" si="122"/>
        <v>2021</v>
      </c>
      <c r="AB1481" s="22">
        <f t="shared" si="123"/>
        <v>2021</v>
      </c>
      <c r="AC1481" s="22">
        <f t="shared" si="124"/>
        <v>2021</v>
      </c>
      <c r="AD1481" s="25" t="e">
        <f>AND(ROUND(O1481,2)=O1481,ROUND(P1481,2)=P1481,OR(AND(O1481&lt;&gt;0,L1481="п"),AND(P1481&lt;&gt;0,L1481="ф")),ЕФОРМУЛА(X1481),ЕФОРМУЛА(Y1481),ЕФОРМУЛА(Z1481),ЕФОРМУЛА(AA1481),ЕФОРМУЛА(AB1481),ЕФОРМУЛА(AC1481),NOT(ЕФОРМУЛА(O1481)),NOT(ЕФОРМУЛА(P1481)),M1481&lt;&gt;0,N1481&lt;&gt;0,OR(YEAR(M1481=#REF!),YEAR(M1481=#REF!),YEAR(M1481=#REF!)),OR(YEAR(N1481=#REF!),YEAR(N1481=#REF!),YEAR(N1481=#REF!)),OR(AND(A1481="20. Выдача займов по договору № 1 (в кэш-пул ПАО «Газпром»)",H1481="КЭШ-ПУЛ"),AND(A1481&lt;&gt;"20. Выдача займов по договору № 1 (в кэш-пул ПАО «Газпром»)",H1481&lt;&gt;"КЭШ-ПУЛ")))</f>
        <v>#REF!</v>
      </c>
    </row>
    <row r="1482" spans="1:30" ht="15" customHeight="1" x14ac:dyDescent="0.2">
      <c r="A1482" s="8" t="s">
        <v>64</v>
      </c>
      <c r="B1482" s="8"/>
      <c r="C1482" s="2" t="s">
        <v>19</v>
      </c>
      <c r="D1482" s="6" t="s">
        <v>0</v>
      </c>
      <c r="E1482" s="7" t="s">
        <v>1</v>
      </c>
      <c r="F1482" s="8"/>
      <c r="G1482" s="8"/>
      <c r="H1482" s="8"/>
      <c r="I1482" s="8"/>
      <c r="J1482" s="8"/>
      <c r="K1482" s="8" t="s">
        <v>69</v>
      </c>
      <c r="L1482" s="8" t="s">
        <v>27</v>
      </c>
      <c r="M1482" s="9">
        <v>44365</v>
      </c>
      <c r="N1482" s="9">
        <v>44365</v>
      </c>
      <c r="O1482" s="20"/>
      <c r="P1482" s="20">
        <v>26225509.190000001</v>
      </c>
      <c r="Q1482" s="12"/>
      <c r="R1482" s="12"/>
      <c r="S1482" s="12"/>
      <c r="T1482" s="12"/>
      <c r="U1482" s="12"/>
      <c r="X1482" s="22" t="e">
        <f>IF(B1482="",VLOOKUP(A1482,#REF!,2,FALSE),B1482)</f>
        <v>#REF!</v>
      </c>
      <c r="Y1482" s="22">
        <f t="shared" si="120"/>
        <v>6</v>
      </c>
      <c r="Z1482" s="22">
        <f t="shared" si="121"/>
        <v>6</v>
      </c>
      <c r="AA1482" s="22">
        <f t="shared" si="122"/>
        <v>2021</v>
      </c>
      <c r="AB1482" s="22">
        <f t="shared" si="123"/>
        <v>2021</v>
      </c>
      <c r="AC1482" s="22">
        <f t="shared" si="124"/>
        <v>2021</v>
      </c>
      <c r="AD1482" s="25" t="e">
        <f>AND(ROUND(O1482,2)=O1482,ROUND(P1482,2)=P1482,OR(AND(O1482&lt;&gt;0,L1482="п"),AND(P1482&lt;&gt;0,L1482="ф")),ЕФОРМУЛА(X1482),ЕФОРМУЛА(Y1482),ЕФОРМУЛА(Z1482),ЕФОРМУЛА(AA1482),ЕФОРМУЛА(AB1482),ЕФОРМУЛА(AC1482),NOT(ЕФОРМУЛА(O1482)),NOT(ЕФОРМУЛА(P1482)),M1482&lt;&gt;0,N1482&lt;&gt;0,OR(YEAR(M1482=#REF!),YEAR(M1482=#REF!),YEAR(M1482=#REF!)),OR(YEAR(N1482=#REF!),YEAR(N1482=#REF!),YEAR(N1482=#REF!)),OR(AND(A1482="20. Выдача займов по договору № 1 (в кэш-пул ПАО «Газпром»)",H1482="КЭШ-ПУЛ"),AND(A1482&lt;&gt;"20. Выдача займов по договору № 1 (в кэш-пул ПАО «Газпром»)",H1482&lt;&gt;"КЭШ-ПУЛ")))</f>
        <v>#REF!</v>
      </c>
    </row>
    <row r="1483" spans="1:30" ht="15" customHeight="1" x14ac:dyDescent="0.2">
      <c r="A1483" s="8" t="s">
        <v>64</v>
      </c>
      <c r="B1483" s="8"/>
      <c r="C1483" s="2" t="s">
        <v>19</v>
      </c>
      <c r="D1483" s="6" t="s">
        <v>0</v>
      </c>
      <c r="E1483" s="7" t="s">
        <v>1</v>
      </c>
      <c r="F1483" s="8"/>
      <c r="G1483" s="8"/>
      <c r="H1483" s="8"/>
      <c r="I1483" s="8"/>
      <c r="J1483" s="8"/>
      <c r="K1483" s="8" t="s">
        <v>69</v>
      </c>
      <c r="L1483" s="8" t="s">
        <v>27</v>
      </c>
      <c r="M1483" s="9">
        <v>44369</v>
      </c>
      <c r="N1483" s="9">
        <v>44369</v>
      </c>
      <c r="O1483" s="20"/>
      <c r="P1483" s="20">
        <v>1897548.27</v>
      </c>
      <c r="Q1483" s="12"/>
      <c r="R1483" s="12"/>
      <c r="S1483" s="12"/>
      <c r="T1483" s="12"/>
      <c r="U1483" s="12"/>
      <c r="X1483" s="22" t="e">
        <f>IF(B1483="",VLOOKUP(A1483,#REF!,2,FALSE),B1483)</f>
        <v>#REF!</v>
      </c>
      <c r="Y1483" s="22">
        <f t="shared" si="120"/>
        <v>6</v>
      </c>
      <c r="Z1483" s="22">
        <f t="shared" si="121"/>
        <v>6</v>
      </c>
      <c r="AA1483" s="22">
        <f t="shared" si="122"/>
        <v>2021</v>
      </c>
      <c r="AB1483" s="22">
        <f t="shared" si="123"/>
        <v>2021</v>
      </c>
      <c r="AC1483" s="22">
        <f t="shared" si="124"/>
        <v>2021</v>
      </c>
      <c r="AD1483" s="25" t="e">
        <f>AND(ROUND(O1483,2)=O1483,ROUND(P1483,2)=P1483,OR(AND(O1483&lt;&gt;0,L1483="п"),AND(P1483&lt;&gt;0,L1483="ф")),ЕФОРМУЛА(X1483),ЕФОРМУЛА(Y1483),ЕФОРМУЛА(Z1483),ЕФОРМУЛА(AA1483),ЕФОРМУЛА(AB1483),ЕФОРМУЛА(AC1483),NOT(ЕФОРМУЛА(O1483)),NOT(ЕФОРМУЛА(P1483)),M1483&lt;&gt;0,N1483&lt;&gt;0,OR(YEAR(M1483=#REF!),YEAR(M1483=#REF!),YEAR(M1483=#REF!)),OR(YEAR(N1483=#REF!),YEAR(N1483=#REF!),YEAR(N1483=#REF!)),OR(AND(A1483="20. Выдача займов по договору № 1 (в кэш-пул ПАО «Газпром»)",H1483="КЭШ-ПУЛ"),AND(A1483&lt;&gt;"20. Выдача займов по договору № 1 (в кэш-пул ПАО «Газпром»)",H1483&lt;&gt;"КЭШ-ПУЛ")))</f>
        <v>#REF!</v>
      </c>
    </row>
    <row r="1484" spans="1:30" ht="15" customHeight="1" x14ac:dyDescent="0.2">
      <c r="A1484" s="8" t="s">
        <v>64</v>
      </c>
      <c r="B1484" s="8"/>
      <c r="C1484" s="2" t="s">
        <v>19</v>
      </c>
      <c r="D1484" s="6" t="s">
        <v>0</v>
      </c>
      <c r="E1484" s="7" t="s">
        <v>1</v>
      </c>
      <c r="F1484" s="8"/>
      <c r="G1484" s="8"/>
      <c r="H1484" s="8"/>
      <c r="I1484" s="8"/>
      <c r="J1484" s="8"/>
      <c r="K1484" s="8" t="s">
        <v>69</v>
      </c>
      <c r="L1484" s="8" t="s">
        <v>27</v>
      </c>
      <c r="M1484" s="9">
        <v>44370</v>
      </c>
      <c r="N1484" s="9">
        <v>44370</v>
      </c>
      <c r="O1484" s="20"/>
      <c r="P1484" s="20">
        <v>20857672.129999999</v>
      </c>
      <c r="Q1484" s="12"/>
      <c r="R1484" s="12"/>
      <c r="S1484" s="12"/>
      <c r="T1484" s="12"/>
      <c r="U1484" s="12"/>
      <c r="X1484" s="22" t="e">
        <f>IF(B1484="",VLOOKUP(A1484,#REF!,2,FALSE),B1484)</f>
        <v>#REF!</v>
      </c>
      <c r="Y1484" s="22">
        <f t="shared" si="120"/>
        <v>6</v>
      </c>
      <c r="Z1484" s="22">
        <f t="shared" si="121"/>
        <v>6</v>
      </c>
      <c r="AA1484" s="22">
        <f t="shared" si="122"/>
        <v>2021</v>
      </c>
      <c r="AB1484" s="22">
        <f t="shared" si="123"/>
        <v>2021</v>
      </c>
      <c r="AC1484" s="22">
        <f t="shared" si="124"/>
        <v>2021</v>
      </c>
      <c r="AD1484" s="25" t="e">
        <f>AND(ROUND(O1484,2)=O1484,ROUND(P1484,2)=P1484,OR(AND(O1484&lt;&gt;0,L1484="п"),AND(P1484&lt;&gt;0,L1484="ф")),ЕФОРМУЛА(X1484),ЕФОРМУЛА(Y1484),ЕФОРМУЛА(Z1484),ЕФОРМУЛА(AA1484),ЕФОРМУЛА(AB1484),ЕФОРМУЛА(AC1484),NOT(ЕФОРМУЛА(O1484)),NOT(ЕФОРМУЛА(P1484)),M1484&lt;&gt;0,N1484&lt;&gt;0,OR(YEAR(M1484=#REF!),YEAR(M1484=#REF!),YEAR(M1484=#REF!)),OR(YEAR(N1484=#REF!),YEAR(N1484=#REF!),YEAR(N1484=#REF!)),OR(AND(A1484="20. Выдача займов по договору № 1 (в кэш-пул ПАО «Газпром»)",H1484="КЭШ-ПУЛ"),AND(A1484&lt;&gt;"20. Выдача займов по договору № 1 (в кэш-пул ПАО «Газпром»)",H1484&lt;&gt;"КЭШ-ПУЛ")))</f>
        <v>#REF!</v>
      </c>
    </row>
    <row r="1485" spans="1:30" ht="15.75" customHeight="1" x14ac:dyDescent="0.2">
      <c r="A1485" s="27" t="s">
        <v>41</v>
      </c>
      <c r="B1485" s="27"/>
      <c r="C1485" s="2" t="s">
        <v>19</v>
      </c>
      <c r="D1485" s="6" t="s">
        <v>0</v>
      </c>
      <c r="E1485" s="7" t="s">
        <v>2</v>
      </c>
      <c r="F1485" s="8"/>
      <c r="G1485" s="8"/>
      <c r="H1485" s="8"/>
      <c r="I1485" s="8"/>
      <c r="J1485" s="8">
        <v>3</v>
      </c>
      <c r="K1485" s="8" t="s">
        <v>69</v>
      </c>
      <c r="L1485" s="8" t="s">
        <v>27</v>
      </c>
      <c r="M1485" s="9">
        <v>44370</v>
      </c>
      <c r="N1485" s="9">
        <v>44377</v>
      </c>
      <c r="O1485" s="20"/>
      <c r="P1485" s="20">
        <v>311557.2</v>
      </c>
      <c r="Q1485" s="12"/>
      <c r="R1485" s="12"/>
      <c r="S1485" s="12"/>
      <c r="T1485" s="12"/>
      <c r="U1485" s="12"/>
      <c r="X1485" s="22" t="e">
        <f>IF(B1485="",VLOOKUP(A1485,#REF!,2,FALSE),B1485)</f>
        <v>#REF!</v>
      </c>
      <c r="Y1485" s="22">
        <f t="shared" si="120"/>
        <v>6</v>
      </c>
      <c r="Z1485" s="22">
        <f t="shared" si="121"/>
        <v>6</v>
      </c>
      <c r="AA1485" s="22">
        <f t="shared" si="122"/>
        <v>2021</v>
      </c>
      <c r="AB1485" s="22">
        <f t="shared" si="123"/>
        <v>2021</v>
      </c>
      <c r="AC1485" s="22">
        <f t="shared" si="124"/>
        <v>2021</v>
      </c>
      <c r="AD1485" s="25" t="e">
        <f>AND(ROUND(O1485,2)=O1485,ROUND(P1485,2)=P1485,OR(AND(O1485&lt;&gt;0,L1485="п"),AND(P1485&lt;&gt;0,L1485="ф")),ЕФОРМУЛА(X1485),ЕФОРМУЛА(Y1485),ЕФОРМУЛА(Z1485),ЕФОРМУЛА(AA1485),ЕФОРМУЛА(AB1485),ЕФОРМУЛА(AC1485),NOT(ЕФОРМУЛА(O1485)),NOT(ЕФОРМУЛА(P1485)),M1485&lt;&gt;0,N1485&lt;&gt;0,OR(YEAR(M1485=#REF!),YEAR(M1485=#REF!),YEAR(M1485=#REF!)),OR(YEAR(N1485=#REF!),YEAR(N1485=#REF!),YEAR(N1485=#REF!)),OR(AND(A1485="20. Выдача займов по договору № 1 (в кэш-пул ПАО «Газпром»)",H1485="КЭШ-ПУЛ"),AND(A1485&lt;&gt;"20. Выдача займов по договору № 1 (в кэш-пул ПАО «Газпром»)",H1485&lt;&gt;"КЭШ-ПУЛ")))</f>
        <v>#REF!</v>
      </c>
    </row>
    <row r="1486" spans="1:30" ht="15" customHeight="1" x14ac:dyDescent="0.2">
      <c r="A1486" s="8" t="s">
        <v>15</v>
      </c>
      <c r="B1486" s="8"/>
      <c r="C1486" s="2" t="s">
        <v>19</v>
      </c>
      <c r="D1486" s="6" t="s">
        <v>0</v>
      </c>
      <c r="E1486" s="7" t="s">
        <v>2</v>
      </c>
      <c r="F1486" s="8"/>
      <c r="G1486" s="8"/>
      <c r="H1486" s="8"/>
      <c r="I1486" s="8"/>
      <c r="J1486" s="8">
        <v>4</v>
      </c>
      <c r="K1486" s="8" t="s">
        <v>69</v>
      </c>
      <c r="L1486" s="8" t="s">
        <v>27</v>
      </c>
      <c r="M1486" s="9">
        <v>44365</v>
      </c>
      <c r="N1486" s="9">
        <v>44372</v>
      </c>
      <c r="O1486" s="20"/>
      <c r="P1486" s="20">
        <v>8697931.5700000003</v>
      </c>
      <c r="Q1486" s="12"/>
      <c r="R1486" s="12"/>
      <c r="S1486" s="12"/>
      <c r="T1486" s="12"/>
      <c r="U1486" s="12"/>
      <c r="X1486" s="22" t="e">
        <f>IF(B1486="",VLOOKUP(A1486,#REF!,2,FALSE),B1486)</f>
        <v>#REF!</v>
      </c>
      <c r="Y1486" s="22">
        <f t="shared" si="120"/>
        <v>6</v>
      </c>
      <c r="Z1486" s="22">
        <f t="shared" si="121"/>
        <v>6</v>
      </c>
      <c r="AA1486" s="22">
        <f t="shared" si="122"/>
        <v>2021</v>
      </c>
      <c r="AB1486" s="22">
        <f t="shared" si="123"/>
        <v>2021</v>
      </c>
      <c r="AC1486" s="22">
        <f t="shared" si="124"/>
        <v>2021</v>
      </c>
      <c r="AD1486" s="25" t="e">
        <f>AND(ROUND(O1486,2)=O1486,ROUND(P1486,2)=P1486,OR(AND(O1486&lt;&gt;0,L1486="п"),AND(P1486&lt;&gt;0,L1486="ф")),ЕФОРМУЛА(X1486),ЕФОРМУЛА(Y1486),ЕФОРМУЛА(Z1486),ЕФОРМУЛА(AA1486),ЕФОРМУЛА(AB1486),ЕФОРМУЛА(AC1486),NOT(ЕФОРМУЛА(O1486)),NOT(ЕФОРМУЛА(P1486)),M1486&lt;&gt;0,N1486&lt;&gt;0,OR(YEAR(M1486=#REF!),YEAR(M1486=#REF!),YEAR(M1486=#REF!)),OR(YEAR(N1486=#REF!),YEAR(N1486=#REF!),YEAR(N1486=#REF!)),OR(AND(A1486="20. Выдача займов по договору № 1 (в кэш-пул ПАО «Газпром»)",H1486="КЭШ-ПУЛ"),AND(A1486&lt;&gt;"20. Выдача займов по договору № 1 (в кэш-пул ПАО «Газпром»)",H1486&lt;&gt;"КЭШ-ПУЛ")))</f>
        <v>#REF!</v>
      </c>
    </row>
    <row r="1487" spans="1:30" ht="15.75" customHeight="1" x14ac:dyDescent="0.2">
      <c r="A1487" s="27" t="s">
        <v>142</v>
      </c>
      <c r="B1487" s="27"/>
      <c r="C1487" s="2" t="s">
        <v>19</v>
      </c>
      <c r="D1487" s="6" t="s">
        <v>0</v>
      </c>
      <c r="E1487" s="7" t="s">
        <v>2</v>
      </c>
      <c r="F1487" s="8"/>
      <c r="G1487" s="8"/>
      <c r="H1487" s="8"/>
      <c r="I1487" s="8" t="s">
        <v>25</v>
      </c>
      <c r="J1487" s="8">
        <v>1</v>
      </c>
      <c r="K1487" s="8" t="s">
        <v>69</v>
      </c>
      <c r="L1487" s="8" t="s">
        <v>27</v>
      </c>
      <c r="M1487" s="9">
        <v>44352</v>
      </c>
      <c r="N1487" s="9">
        <v>44376</v>
      </c>
      <c r="O1487" s="20"/>
      <c r="P1487" s="20">
        <v>3098496</v>
      </c>
      <c r="Q1487" s="12" t="s">
        <v>682</v>
      </c>
      <c r="R1487" s="12"/>
      <c r="S1487" s="12"/>
      <c r="T1487" s="12"/>
      <c r="U1487" s="12"/>
      <c r="X1487" s="22" t="e">
        <f>IF(B1487="",VLOOKUP(A1487,#REF!,2,FALSE),B1487)</f>
        <v>#REF!</v>
      </c>
      <c r="Y1487" s="22">
        <f t="shared" si="120"/>
        <v>6</v>
      </c>
      <c r="Z1487" s="22">
        <f t="shared" si="121"/>
        <v>6</v>
      </c>
      <c r="AA1487" s="22">
        <f t="shared" si="122"/>
        <v>2021</v>
      </c>
      <c r="AB1487" s="22">
        <f t="shared" si="123"/>
        <v>2021</v>
      </c>
      <c r="AC1487" s="22">
        <f t="shared" si="124"/>
        <v>2021</v>
      </c>
      <c r="AD1487" s="25" t="e">
        <f>AND(ROUND(O1487,2)=O1487,ROUND(P1487,2)=P1487,OR(AND(O1487&lt;&gt;0,L1487="п"),AND(P1487&lt;&gt;0,L1487="ф")),ЕФОРМУЛА(X1487),ЕФОРМУЛА(Y1487),ЕФОРМУЛА(Z1487),ЕФОРМУЛА(AA1487),ЕФОРМУЛА(AB1487),ЕФОРМУЛА(AC1487),NOT(ЕФОРМУЛА(O1487)),NOT(ЕФОРМУЛА(P1487)),M1487&lt;&gt;0,N1487&lt;&gt;0,OR(YEAR(M1487=#REF!),YEAR(M1487=#REF!),YEAR(M1487=#REF!)),OR(YEAR(N1487=#REF!),YEAR(N1487=#REF!),YEAR(N1487=#REF!)),OR(AND(A1487="20. Выдача займов по договору № 1 (в кэш-пул ПАО «Газпром»)",H1487="КЭШ-ПУЛ"),AND(A1487&lt;&gt;"20. Выдача займов по договору № 1 (в кэш-пул ПАО «Газпром»)",H1487&lt;&gt;"КЭШ-ПУЛ")))</f>
        <v>#REF!</v>
      </c>
    </row>
    <row r="1488" spans="1:30" ht="15" customHeight="1" x14ac:dyDescent="0.2">
      <c r="A1488" s="8" t="s">
        <v>64</v>
      </c>
      <c r="B1488" s="8"/>
      <c r="C1488" s="2" t="s">
        <v>19</v>
      </c>
      <c r="D1488" s="6" t="s">
        <v>0</v>
      </c>
      <c r="E1488" s="7" t="s">
        <v>1</v>
      </c>
      <c r="F1488" s="8"/>
      <c r="G1488" s="8"/>
      <c r="H1488" s="8"/>
      <c r="I1488" s="8"/>
      <c r="J1488" s="8"/>
      <c r="K1488" s="8" t="s">
        <v>69</v>
      </c>
      <c r="L1488" s="8" t="s">
        <v>27</v>
      </c>
      <c r="M1488" s="9">
        <v>44371</v>
      </c>
      <c r="N1488" s="9">
        <v>44371</v>
      </c>
      <c r="O1488" s="20"/>
      <c r="P1488" s="20">
        <v>68062668.040000007</v>
      </c>
      <c r="Q1488" s="12"/>
      <c r="R1488" s="12"/>
      <c r="S1488" s="12"/>
      <c r="T1488" s="12"/>
      <c r="U1488" s="12"/>
      <c r="X1488" s="22" t="e">
        <f>IF(B1488="",VLOOKUP(A1488,#REF!,2,FALSE),B1488)</f>
        <v>#REF!</v>
      </c>
      <c r="Y1488" s="22">
        <f t="shared" si="120"/>
        <v>6</v>
      </c>
      <c r="Z1488" s="22">
        <f t="shared" si="121"/>
        <v>6</v>
      </c>
      <c r="AA1488" s="22">
        <f t="shared" si="122"/>
        <v>2021</v>
      </c>
      <c r="AB1488" s="22">
        <f t="shared" si="123"/>
        <v>2021</v>
      </c>
      <c r="AC1488" s="22">
        <f t="shared" si="124"/>
        <v>2021</v>
      </c>
      <c r="AD1488" s="25" t="e">
        <f>AND(ROUND(O1488,2)=O1488,ROUND(P1488,2)=P1488,OR(AND(O1488&lt;&gt;0,L1488="п"),AND(P1488&lt;&gt;0,L1488="ф")),ЕФОРМУЛА(X1488),ЕФОРМУЛА(Y1488),ЕФОРМУЛА(Z1488),ЕФОРМУЛА(AA1488),ЕФОРМУЛА(AB1488),ЕФОРМУЛА(AC1488),NOT(ЕФОРМУЛА(O1488)),NOT(ЕФОРМУЛА(P1488)),M1488&lt;&gt;0,N1488&lt;&gt;0,OR(YEAR(M1488=#REF!),YEAR(M1488=#REF!),YEAR(M1488=#REF!)),OR(YEAR(N1488=#REF!),YEAR(N1488=#REF!),YEAR(N1488=#REF!)),OR(AND(A1488="20. Выдача займов по договору № 1 (в кэш-пул ПАО «Газпром»)",H1488="КЭШ-ПУЛ"),AND(A1488&lt;&gt;"20. Выдача займов по договору № 1 (в кэш-пул ПАО «Газпром»)",H1488&lt;&gt;"КЭШ-ПУЛ")))</f>
        <v>#REF!</v>
      </c>
    </row>
    <row r="1489" spans="1:30" ht="11.25" customHeight="1" x14ac:dyDescent="0.2">
      <c r="A1489" s="8" t="s">
        <v>48</v>
      </c>
      <c r="B1489" s="8"/>
      <c r="C1489" s="2" t="s">
        <v>19</v>
      </c>
      <c r="D1489" s="6" t="s">
        <v>0</v>
      </c>
      <c r="E1489" s="7" t="s">
        <v>2</v>
      </c>
      <c r="F1489" s="8"/>
      <c r="G1489" s="8"/>
      <c r="H1489" s="8"/>
      <c r="I1489" s="8"/>
      <c r="J1489" s="8">
        <v>3</v>
      </c>
      <c r="K1489" s="8" t="s">
        <v>69</v>
      </c>
      <c r="L1489" s="8" t="s">
        <v>27</v>
      </c>
      <c r="M1489" s="9">
        <v>44350</v>
      </c>
      <c r="N1489" s="9">
        <v>44377</v>
      </c>
      <c r="O1489" s="20"/>
      <c r="P1489" s="20">
        <v>192000</v>
      </c>
      <c r="Q1489" s="12"/>
      <c r="R1489" s="12"/>
      <c r="S1489" s="12"/>
      <c r="T1489" s="12"/>
      <c r="U1489" s="12"/>
      <c r="X1489" s="22" t="e">
        <f>IF(B1489="",VLOOKUP(A1489,#REF!,2,FALSE),B1489)</f>
        <v>#REF!</v>
      </c>
      <c r="Y1489" s="22">
        <f t="shared" si="120"/>
        <v>6</v>
      </c>
      <c r="Z1489" s="22">
        <f t="shared" si="121"/>
        <v>6</v>
      </c>
      <c r="AA1489" s="22">
        <f t="shared" si="122"/>
        <v>2021</v>
      </c>
      <c r="AB1489" s="22">
        <f t="shared" si="123"/>
        <v>2021</v>
      </c>
      <c r="AC1489" s="22">
        <f t="shared" si="124"/>
        <v>2021</v>
      </c>
      <c r="AD1489" s="25" t="e">
        <f>AND(ROUND(O1489,2)=O1489,ROUND(P1489,2)=P1489,OR(AND(O1489&lt;&gt;0,L1489="п"),AND(P1489&lt;&gt;0,L1489="ф")),ЕФОРМУЛА(X1489),ЕФОРМУЛА(Y1489),ЕФОРМУЛА(Z1489),ЕФОРМУЛА(AA1489),ЕФОРМУЛА(AB1489),ЕФОРМУЛА(AC1489),NOT(ЕФОРМУЛА(O1489)),NOT(ЕФОРМУЛА(P1489)),M1489&lt;&gt;0,N1489&lt;&gt;0,OR(YEAR(M1489=#REF!),YEAR(M1489=#REF!),YEAR(M1489=#REF!)),OR(YEAR(N1489=#REF!),YEAR(N1489=#REF!),YEAR(N1489=#REF!)),OR(AND(A1489="20. Выдача займов по договору № 1 (в кэш-пул ПАО «Газпром»)",H1489="КЭШ-ПУЛ"),AND(A1489&lt;&gt;"20. Выдача займов по договору № 1 (в кэш-пул ПАО «Газпром»)",H1489&lt;&gt;"КЭШ-ПУЛ")))</f>
        <v>#REF!</v>
      </c>
    </row>
    <row r="1490" spans="1:30" ht="15.75" customHeight="1" x14ac:dyDescent="0.2">
      <c r="A1490" s="27" t="s">
        <v>41</v>
      </c>
      <c r="B1490" s="27"/>
      <c r="C1490" s="2" t="s">
        <v>19</v>
      </c>
      <c r="D1490" s="6" t="s">
        <v>0</v>
      </c>
      <c r="E1490" s="7" t="s">
        <v>2</v>
      </c>
      <c r="F1490" s="8"/>
      <c r="G1490" s="8"/>
      <c r="H1490" s="8"/>
      <c r="I1490" s="8"/>
      <c r="J1490" s="8">
        <v>3</v>
      </c>
      <c r="K1490" s="8" t="s">
        <v>69</v>
      </c>
      <c r="L1490" s="8" t="s">
        <v>27</v>
      </c>
      <c r="M1490" s="9">
        <v>44371</v>
      </c>
      <c r="N1490" s="9">
        <v>44379</v>
      </c>
      <c r="O1490" s="20"/>
      <c r="P1490" s="20">
        <v>1496536.17</v>
      </c>
      <c r="Q1490" s="12" t="s">
        <v>685</v>
      </c>
      <c r="R1490" s="12"/>
      <c r="S1490" s="12"/>
      <c r="T1490" s="12"/>
      <c r="U1490" s="12"/>
      <c r="X1490" s="22" t="e">
        <f>IF(B1490="",VLOOKUP(A1490,#REF!,2,FALSE),B1490)</f>
        <v>#REF!</v>
      </c>
      <c r="Y1490" s="22">
        <f t="shared" si="120"/>
        <v>6</v>
      </c>
      <c r="Z1490" s="22">
        <f t="shared" si="121"/>
        <v>7</v>
      </c>
      <c r="AA1490" s="22">
        <f t="shared" si="122"/>
        <v>2021</v>
      </c>
      <c r="AB1490" s="22">
        <f t="shared" si="123"/>
        <v>2021</v>
      </c>
      <c r="AC1490" s="22">
        <f t="shared" si="124"/>
        <v>2021</v>
      </c>
      <c r="AD1490" s="25" t="e">
        <f>AND(ROUND(O1490,2)=O1490,ROUND(P1490,2)=P1490,OR(AND(O1490&lt;&gt;0,L1490="п"),AND(P1490&lt;&gt;0,L1490="ф")),ЕФОРМУЛА(X1490),ЕФОРМУЛА(Y1490),ЕФОРМУЛА(Z1490),ЕФОРМУЛА(AA1490),ЕФОРМУЛА(AB1490),ЕФОРМУЛА(AC1490),NOT(ЕФОРМУЛА(O1490)),NOT(ЕФОРМУЛА(P1490)),M1490&lt;&gt;0,N1490&lt;&gt;0,OR(YEAR(M1490=#REF!),YEAR(M1490=#REF!),YEAR(M1490=#REF!)),OR(YEAR(N1490=#REF!),YEAR(N1490=#REF!),YEAR(N1490=#REF!)),OR(AND(A1490="20. Выдача займов по договору № 1 (в кэш-пул ПАО «Газпром»)",H1490="КЭШ-ПУЛ"),AND(A1490&lt;&gt;"20. Выдача займов по договору № 1 (в кэш-пул ПАО «Газпром»)",H1490&lt;&gt;"КЭШ-ПУЛ")))</f>
        <v>#REF!</v>
      </c>
    </row>
    <row r="1491" spans="1:30" ht="15" customHeight="1" x14ac:dyDescent="0.2">
      <c r="A1491" s="27" t="s">
        <v>40</v>
      </c>
      <c r="B1491" s="27"/>
      <c r="C1491" s="2" t="s">
        <v>19</v>
      </c>
      <c r="D1491" s="6" t="s">
        <v>0</v>
      </c>
      <c r="E1491" s="7" t="s">
        <v>2</v>
      </c>
      <c r="F1491" s="8"/>
      <c r="G1491" s="8"/>
      <c r="H1491" s="8"/>
      <c r="I1491" s="8"/>
      <c r="J1491" s="8">
        <v>4</v>
      </c>
      <c r="K1491" s="8" t="s">
        <v>69</v>
      </c>
      <c r="L1491" s="8" t="s">
        <v>27</v>
      </c>
      <c r="M1491" s="9">
        <v>44365</v>
      </c>
      <c r="N1491" s="9">
        <v>44377</v>
      </c>
      <c r="O1491" s="20"/>
      <c r="P1491" s="20">
        <v>953.24</v>
      </c>
      <c r="Q1491" s="11"/>
      <c r="R1491" s="11"/>
      <c r="S1491" s="11"/>
      <c r="T1491" s="11"/>
      <c r="U1491" s="11"/>
      <c r="X1491" s="22" t="e">
        <f>IF(B1491="",VLOOKUP(A1491,#REF!,2,FALSE),B1491)</f>
        <v>#REF!</v>
      </c>
      <c r="Y1491" s="22">
        <f t="shared" si="120"/>
        <v>6</v>
      </c>
      <c r="Z1491" s="22">
        <f t="shared" si="121"/>
        <v>6</v>
      </c>
      <c r="AA1491" s="22">
        <f t="shared" si="122"/>
        <v>2021</v>
      </c>
      <c r="AB1491" s="22">
        <f t="shared" si="123"/>
        <v>2021</v>
      </c>
      <c r="AC1491" s="22">
        <f t="shared" si="124"/>
        <v>2021</v>
      </c>
      <c r="AD1491" s="25" t="e">
        <f>AND(ROUND(O1491,2)=O1491,ROUND(P1491,2)=P1491,OR(AND(O1491&lt;&gt;0,L1491="п"),AND(P1491&lt;&gt;0,L1491="ф")),ЕФОРМУЛА(X1491),ЕФОРМУЛА(Y1491),ЕФОРМУЛА(Z1491),ЕФОРМУЛА(AA1491),ЕФОРМУЛА(AB1491),ЕФОРМУЛА(AC1491),NOT(ЕФОРМУЛА(O1491)),NOT(ЕФОРМУЛА(P1491)),M1491&lt;&gt;0,N1491&lt;&gt;0,OR(YEAR(M1491=#REF!),YEAR(M1491=#REF!),YEAR(M1491=#REF!)),OR(YEAR(N1491=#REF!),YEAR(N1491=#REF!),YEAR(N1491=#REF!)),OR(AND(A1491="20. Выдача займов по договору № 1 (в кэш-пул ПАО «Газпром»)",H1491="КЭШ-ПУЛ"),AND(A1491&lt;&gt;"20. Выдача займов по договору № 1 (в кэш-пул ПАО «Газпром»)",H1491&lt;&gt;"КЭШ-ПУЛ")))</f>
        <v>#REF!</v>
      </c>
    </row>
    <row r="1492" spans="1:30" ht="15" customHeight="1" x14ac:dyDescent="0.2">
      <c r="A1492" s="8" t="s">
        <v>64</v>
      </c>
      <c r="B1492" s="8"/>
      <c r="C1492" s="2" t="s">
        <v>19</v>
      </c>
      <c r="D1492" s="6" t="s">
        <v>0</v>
      </c>
      <c r="E1492" s="7" t="s">
        <v>1</v>
      </c>
      <c r="F1492" s="8"/>
      <c r="G1492" s="8"/>
      <c r="H1492" s="8"/>
      <c r="I1492" s="8"/>
      <c r="J1492" s="8"/>
      <c r="K1492" s="8" t="s">
        <v>69</v>
      </c>
      <c r="L1492" s="8" t="s">
        <v>27</v>
      </c>
      <c r="M1492" s="9">
        <v>44372</v>
      </c>
      <c r="N1492" s="9">
        <v>44372</v>
      </c>
      <c r="O1492" s="20"/>
      <c r="P1492" s="20">
        <v>141495966.65000001</v>
      </c>
      <c r="Q1492" s="12"/>
      <c r="R1492" s="12"/>
      <c r="S1492" s="12"/>
      <c r="T1492" s="12"/>
      <c r="U1492" s="12"/>
      <c r="X1492" s="22" t="e">
        <f>IF(B1492="",VLOOKUP(A1492,#REF!,2,FALSE),B1492)</f>
        <v>#REF!</v>
      </c>
      <c r="Y1492" s="22">
        <f t="shared" si="120"/>
        <v>6</v>
      </c>
      <c r="Z1492" s="22">
        <f t="shared" si="121"/>
        <v>6</v>
      </c>
      <c r="AA1492" s="22">
        <f t="shared" si="122"/>
        <v>2021</v>
      </c>
      <c r="AB1492" s="22">
        <f t="shared" si="123"/>
        <v>2021</v>
      </c>
      <c r="AC1492" s="22">
        <f t="shared" si="124"/>
        <v>2021</v>
      </c>
      <c r="AD1492" s="25" t="e">
        <f>AND(ROUND(O1492,2)=O1492,ROUND(P1492,2)=P1492,OR(AND(O1492&lt;&gt;0,L1492="п"),AND(P1492&lt;&gt;0,L1492="ф")),ЕФОРМУЛА(X1492),ЕФОРМУЛА(Y1492),ЕФОРМУЛА(Z1492),ЕФОРМУЛА(AA1492),ЕФОРМУЛА(AB1492),ЕФОРМУЛА(AC1492),NOT(ЕФОРМУЛА(O1492)),NOT(ЕФОРМУЛА(P1492)),M1492&lt;&gt;0,N1492&lt;&gt;0,OR(YEAR(M1492=#REF!),YEAR(M1492=#REF!),YEAR(M1492=#REF!)),OR(YEAR(N1492=#REF!),YEAR(N1492=#REF!),YEAR(N1492=#REF!)),OR(AND(A1492="20. Выдача займов по договору № 1 (в кэш-пул ПАО «Газпром»)",H1492="КЭШ-ПУЛ"),AND(A1492&lt;&gt;"20. Выдача займов по договору № 1 (в кэш-пул ПАО «Газпром»)",H1492&lt;&gt;"КЭШ-ПУЛ")))</f>
        <v>#REF!</v>
      </c>
    </row>
    <row r="1493" spans="1:30" ht="15" customHeight="1" x14ac:dyDescent="0.2">
      <c r="A1493" s="8" t="s">
        <v>64</v>
      </c>
      <c r="B1493" s="8"/>
      <c r="C1493" s="2" t="s">
        <v>19</v>
      </c>
      <c r="D1493" s="6" t="s">
        <v>0</v>
      </c>
      <c r="E1493" s="7" t="s">
        <v>1</v>
      </c>
      <c r="F1493" s="8"/>
      <c r="G1493" s="8"/>
      <c r="H1493" s="8"/>
      <c r="I1493" s="8"/>
      <c r="J1493" s="8"/>
      <c r="K1493" s="8" t="s">
        <v>69</v>
      </c>
      <c r="L1493" s="8" t="s">
        <v>27</v>
      </c>
      <c r="M1493" s="9">
        <v>44375</v>
      </c>
      <c r="N1493" s="9">
        <v>44375</v>
      </c>
      <c r="O1493" s="20"/>
      <c r="P1493" s="20">
        <v>39712095</v>
      </c>
      <c r="Q1493" s="12"/>
      <c r="R1493" s="12"/>
      <c r="S1493" s="12"/>
      <c r="T1493" s="12"/>
      <c r="U1493" s="12"/>
      <c r="X1493" s="22" t="e">
        <f>IF(B1493="",VLOOKUP(A1493,#REF!,2,FALSE),B1493)</f>
        <v>#REF!</v>
      </c>
      <c r="Y1493" s="22">
        <f t="shared" si="120"/>
        <v>6</v>
      </c>
      <c r="Z1493" s="22">
        <f t="shared" si="121"/>
        <v>6</v>
      </c>
      <c r="AA1493" s="22">
        <f t="shared" si="122"/>
        <v>2021</v>
      </c>
      <c r="AB1493" s="22">
        <f t="shared" si="123"/>
        <v>2021</v>
      </c>
      <c r="AC1493" s="22">
        <f t="shared" si="124"/>
        <v>2021</v>
      </c>
      <c r="AD1493" s="25" t="e">
        <f>AND(ROUND(O1493,2)=O1493,ROUND(P1493,2)=P1493,OR(AND(O1493&lt;&gt;0,L1493="п"),AND(P1493&lt;&gt;0,L1493="ф")),ЕФОРМУЛА(X1493),ЕФОРМУЛА(Y1493),ЕФОРМУЛА(Z1493),ЕФОРМУЛА(AA1493),ЕФОРМУЛА(AB1493),ЕФОРМУЛА(AC1493),NOT(ЕФОРМУЛА(O1493)),NOT(ЕФОРМУЛА(P1493)),M1493&lt;&gt;0,N1493&lt;&gt;0,OR(YEAR(M1493=#REF!),YEAR(M1493=#REF!),YEAR(M1493=#REF!)),OR(YEAR(N1493=#REF!),YEAR(N1493=#REF!),YEAR(N1493=#REF!)),OR(AND(A1493="20. Выдача займов по договору № 1 (в кэш-пул ПАО «Газпром»)",H1493="КЭШ-ПУЛ"),AND(A1493&lt;&gt;"20. Выдача займов по договору № 1 (в кэш-пул ПАО «Газпром»)",H1493&lt;&gt;"КЭШ-ПУЛ")))</f>
        <v>#REF!</v>
      </c>
    </row>
    <row r="1494" spans="1:30" ht="15" customHeight="1" x14ac:dyDescent="0.2">
      <c r="A1494" s="8" t="s">
        <v>64</v>
      </c>
      <c r="B1494" s="8"/>
      <c r="C1494" s="2" t="s">
        <v>19</v>
      </c>
      <c r="D1494" s="6" t="s">
        <v>0</v>
      </c>
      <c r="E1494" s="7" t="s">
        <v>1</v>
      </c>
      <c r="F1494" s="8"/>
      <c r="G1494" s="8"/>
      <c r="H1494" s="8"/>
      <c r="I1494" s="8"/>
      <c r="J1494" s="8"/>
      <c r="K1494" s="8" t="s">
        <v>69</v>
      </c>
      <c r="L1494" s="8" t="s">
        <v>27</v>
      </c>
      <c r="M1494" s="9">
        <v>44376</v>
      </c>
      <c r="N1494" s="9">
        <v>44376</v>
      </c>
      <c r="O1494" s="20"/>
      <c r="P1494" s="20">
        <v>150375550.69</v>
      </c>
      <c r="Q1494" s="12"/>
      <c r="R1494" s="12"/>
      <c r="S1494" s="12"/>
      <c r="T1494" s="12"/>
      <c r="U1494" s="12"/>
      <c r="X1494" s="22" t="e">
        <f>IF(B1494="",VLOOKUP(A1494,#REF!,2,FALSE),B1494)</f>
        <v>#REF!</v>
      </c>
      <c r="Y1494" s="22">
        <f t="shared" si="120"/>
        <v>6</v>
      </c>
      <c r="Z1494" s="22">
        <f t="shared" si="121"/>
        <v>6</v>
      </c>
      <c r="AA1494" s="22">
        <f t="shared" si="122"/>
        <v>2021</v>
      </c>
      <c r="AB1494" s="22">
        <f t="shared" si="123"/>
        <v>2021</v>
      </c>
      <c r="AC1494" s="22">
        <f t="shared" si="124"/>
        <v>2021</v>
      </c>
      <c r="AD1494" s="25" t="e">
        <f>AND(ROUND(O1494,2)=O1494,ROUND(P1494,2)=P1494,OR(AND(O1494&lt;&gt;0,L1494="п"),AND(P1494&lt;&gt;0,L1494="ф")),ЕФОРМУЛА(X1494),ЕФОРМУЛА(Y1494),ЕФОРМУЛА(Z1494),ЕФОРМУЛА(AA1494),ЕФОРМУЛА(AB1494),ЕФОРМУЛА(AC1494),NOT(ЕФОРМУЛА(O1494)),NOT(ЕФОРМУЛА(P1494)),M1494&lt;&gt;0,N1494&lt;&gt;0,OR(YEAR(M1494=#REF!),YEAR(M1494=#REF!),YEAR(M1494=#REF!)),OR(YEAR(N1494=#REF!),YEAR(N1494=#REF!),YEAR(N1494=#REF!)),OR(AND(A1494="20. Выдача займов по договору № 1 (в кэш-пул ПАО «Газпром»)",H1494="КЭШ-ПУЛ"),AND(A1494&lt;&gt;"20. Выдача займов по договору № 1 (в кэш-пул ПАО «Газпром»)",H1494&lt;&gt;"КЭШ-ПУЛ")))</f>
        <v>#REF!</v>
      </c>
    </row>
    <row r="1495" spans="1:30" ht="15" customHeight="1" x14ac:dyDescent="0.2">
      <c r="A1495" s="8" t="s">
        <v>64</v>
      </c>
      <c r="B1495" s="8"/>
      <c r="C1495" s="2" t="s">
        <v>19</v>
      </c>
      <c r="D1495" s="6" t="s">
        <v>0</v>
      </c>
      <c r="E1495" s="7" t="s">
        <v>1</v>
      </c>
      <c r="F1495" s="8"/>
      <c r="G1495" s="8"/>
      <c r="H1495" s="8"/>
      <c r="I1495" s="8"/>
      <c r="J1495" s="8"/>
      <c r="K1495" s="8" t="s">
        <v>69</v>
      </c>
      <c r="L1495" s="8" t="s">
        <v>27</v>
      </c>
      <c r="M1495" s="9">
        <v>44377</v>
      </c>
      <c r="N1495" s="9">
        <v>44377</v>
      </c>
      <c r="O1495" s="20"/>
      <c r="P1495" s="20">
        <v>814600717.58000004</v>
      </c>
      <c r="Q1495" s="12"/>
      <c r="R1495" s="12"/>
      <c r="S1495" s="12"/>
      <c r="T1495" s="12"/>
      <c r="U1495" s="12"/>
      <c r="X1495" s="22" t="e">
        <f>IF(B1495="",VLOOKUP(A1495,#REF!,2,FALSE),B1495)</f>
        <v>#REF!</v>
      </c>
      <c r="Y1495" s="22">
        <f t="shared" si="120"/>
        <v>6</v>
      </c>
      <c r="Z1495" s="22">
        <f t="shared" si="121"/>
        <v>6</v>
      </c>
      <c r="AA1495" s="22">
        <f t="shared" si="122"/>
        <v>2021</v>
      </c>
      <c r="AB1495" s="22">
        <f t="shared" si="123"/>
        <v>2021</v>
      </c>
      <c r="AC1495" s="22">
        <f t="shared" si="124"/>
        <v>2021</v>
      </c>
      <c r="AD1495" s="25" t="e">
        <f>AND(ROUND(O1495,2)=O1495,ROUND(P1495,2)=P1495,OR(AND(O1495&lt;&gt;0,L1495="п"),AND(P1495&lt;&gt;0,L1495="ф")),ЕФОРМУЛА(X1495),ЕФОРМУЛА(Y1495),ЕФОРМУЛА(Z1495),ЕФОРМУЛА(AA1495),ЕФОРМУЛА(AB1495),ЕФОРМУЛА(AC1495),NOT(ЕФОРМУЛА(O1495)),NOT(ЕФОРМУЛА(P1495)),M1495&lt;&gt;0,N1495&lt;&gt;0,OR(YEAR(M1495=#REF!),YEAR(M1495=#REF!),YEAR(M1495=#REF!)),OR(YEAR(N1495=#REF!),YEAR(N1495=#REF!),YEAR(N1495=#REF!)),OR(AND(A1495="20. Выдача займов по договору № 1 (в кэш-пул ПАО «Газпром»)",H1495="КЭШ-ПУЛ"),AND(A1495&lt;&gt;"20. Выдача займов по договору № 1 (в кэш-пул ПАО «Газпром»)",H1495&lt;&gt;"КЭШ-ПУЛ")))</f>
        <v>#REF!</v>
      </c>
    </row>
    <row r="1496" spans="1:30" ht="15" customHeight="1" x14ac:dyDescent="0.2">
      <c r="A1496" s="8" t="s">
        <v>59</v>
      </c>
      <c r="B1496" s="8"/>
      <c r="C1496" s="2" t="s">
        <v>19</v>
      </c>
      <c r="D1496" s="6" t="s">
        <v>3</v>
      </c>
      <c r="E1496" s="7" t="s">
        <v>2</v>
      </c>
      <c r="F1496" s="8"/>
      <c r="G1496" s="8"/>
      <c r="H1496" s="8"/>
      <c r="I1496" s="8"/>
      <c r="J1496" s="8"/>
      <c r="K1496" s="8"/>
      <c r="L1496" s="8" t="s">
        <v>26</v>
      </c>
      <c r="M1496" s="9">
        <v>44378</v>
      </c>
      <c r="N1496" s="9">
        <v>44378</v>
      </c>
      <c r="O1496" s="20">
        <v>21030000</v>
      </c>
      <c r="P1496" s="20"/>
      <c r="Q1496" s="11"/>
      <c r="R1496" s="11"/>
      <c r="S1496" s="11"/>
      <c r="T1496" s="11"/>
      <c r="U1496" s="11"/>
      <c r="X1496" s="22" t="e">
        <f>IF(B1496="",VLOOKUP(A1496,#REF!,2,FALSE),B1496)</f>
        <v>#REF!</v>
      </c>
      <c r="Y1496" s="22">
        <f t="shared" si="120"/>
        <v>7</v>
      </c>
      <c r="Z1496" s="22">
        <f t="shared" si="121"/>
        <v>7</v>
      </c>
      <c r="AA1496" s="22">
        <f t="shared" si="122"/>
        <v>2021</v>
      </c>
      <c r="AB1496" s="22">
        <f t="shared" si="123"/>
        <v>2021</v>
      </c>
      <c r="AC1496" s="22">
        <f t="shared" si="124"/>
        <v>2021</v>
      </c>
      <c r="AD1496" s="25" t="e">
        <f>AND(ROUND(O1496,2)=O1496,ROUND(P1496,2)=P1496,OR(AND(O1496&lt;&gt;0,L1496="п"),AND(P1496&lt;&gt;0,L1496="ф")),ЕФОРМУЛА(X1496),ЕФОРМУЛА(Y1496),ЕФОРМУЛА(Z1496),ЕФОРМУЛА(AA1496),ЕФОРМУЛА(AB1496),ЕФОРМУЛА(AC1496),NOT(ЕФОРМУЛА(O1496)),NOT(ЕФОРМУЛА(P1496)),M1496&lt;&gt;0,N1496&lt;&gt;0,OR(YEAR(M1496=#REF!),YEAR(M1496=#REF!),YEAR(M1496=#REF!)),OR(YEAR(N1496=#REF!),YEAR(N1496=#REF!),YEAR(N1496=#REF!)),OR(AND(A1496="20. Выдача займов по договору № 1 (в кэш-пул ПАО «Газпром»)",H1496="КЭШ-ПУЛ"),AND(A1496&lt;&gt;"20. Выдача займов по договору № 1 (в кэш-пул ПАО «Газпром»)",H1496&lt;&gt;"КЭШ-ПУЛ")))</f>
        <v>#REF!</v>
      </c>
    </row>
    <row r="1497" spans="1:30" ht="15" customHeight="1" x14ac:dyDescent="0.2">
      <c r="A1497" s="8" t="s">
        <v>59</v>
      </c>
      <c r="B1497" s="8"/>
      <c r="C1497" s="2" t="s">
        <v>19</v>
      </c>
      <c r="D1497" s="6" t="s">
        <v>3</v>
      </c>
      <c r="E1497" s="7" t="s">
        <v>2</v>
      </c>
      <c r="F1497" s="8"/>
      <c r="G1497" s="8"/>
      <c r="H1497" s="8"/>
      <c r="I1497" s="8"/>
      <c r="J1497" s="8"/>
      <c r="K1497" s="8"/>
      <c r="L1497" s="8" t="s">
        <v>26</v>
      </c>
      <c r="M1497" s="9">
        <v>44409</v>
      </c>
      <c r="N1497" s="9">
        <v>44409</v>
      </c>
      <c r="O1497" s="20">
        <v>25470000</v>
      </c>
      <c r="P1497" s="20"/>
      <c r="Q1497" s="11"/>
      <c r="R1497" s="11"/>
      <c r="S1497" s="11"/>
      <c r="T1497" s="11"/>
      <c r="U1497" s="11"/>
      <c r="X1497" s="22" t="e">
        <f>IF(B1497="",VLOOKUP(A1497,#REF!,2,FALSE),B1497)</f>
        <v>#REF!</v>
      </c>
      <c r="Y1497" s="22">
        <f t="shared" si="120"/>
        <v>8</v>
      </c>
      <c r="Z1497" s="22">
        <f t="shared" si="121"/>
        <v>8</v>
      </c>
      <c r="AA1497" s="22">
        <f t="shared" si="122"/>
        <v>2021</v>
      </c>
      <c r="AB1497" s="22">
        <f t="shared" si="123"/>
        <v>2021</v>
      </c>
      <c r="AC1497" s="22">
        <f t="shared" si="124"/>
        <v>2021</v>
      </c>
      <c r="AD1497" s="25" t="e">
        <f>AND(ROUND(O1497,2)=O1497,ROUND(P1497,2)=P1497,OR(AND(O1497&lt;&gt;0,L1497="п"),AND(P1497&lt;&gt;0,L1497="ф")),ЕФОРМУЛА(X1497),ЕФОРМУЛА(Y1497),ЕФОРМУЛА(Z1497),ЕФОРМУЛА(AA1497),ЕФОРМУЛА(AB1497),ЕФОРМУЛА(AC1497),NOT(ЕФОРМУЛА(O1497)),NOT(ЕФОРМУЛА(P1497)),M1497&lt;&gt;0,N1497&lt;&gt;0,OR(YEAR(M1497=#REF!),YEAR(M1497=#REF!),YEAR(M1497=#REF!)),OR(YEAR(N1497=#REF!),YEAR(N1497=#REF!),YEAR(N1497=#REF!)),OR(AND(A1497="20. Выдача займов по договору № 1 (в кэш-пул ПАО «Газпром»)",H1497="КЭШ-ПУЛ"),AND(A1497&lt;&gt;"20. Выдача займов по договору № 1 (в кэш-пул ПАО «Газпром»)",H1497&lt;&gt;"КЭШ-ПУЛ")))</f>
        <v>#REF!</v>
      </c>
    </row>
    <row r="1498" spans="1:30" ht="15" customHeight="1" x14ac:dyDescent="0.2">
      <c r="A1498" s="8" t="s">
        <v>59</v>
      </c>
      <c r="B1498" s="8"/>
      <c r="C1498" s="2" t="s">
        <v>19</v>
      </c>
      <c r="D1498" s="6" t="s">
        <v>3</v>
      </c>
      <c r="E1498" s="7" t="s">
        <v>2</v>
      </c>
      <c r="F1498" s="8"/>
      <c r="G1498" s="8"/>
      <c r="H1498" s="8"/>
      <c r="I1498" s="8"/>
      <c r="J1498" s="8"/>
      <c r="K1498" s="8"/>
      <c r="L1498" s="8" t="s">
        <v>26</v>
      </c>
      <c r="M1498" s="9">
        <v>44440</v>
      </c>
      <c r="N1498" s="9">
        <v>44440</v>
      </c>
      <c r="O1498" s="20">
        <v>128360644</v>
      </c>
      <c r="P1498" s="20"/>
      <c r="Q1498" s="11"/>
      <c r="R1498" s="11"/>
      <c r="S1498" s="11"/>
      <c r="T1498" s="11"/>
      <c r="U1498" s="11"/>
      <c r="X1498" s="22" t="e">
        <f>IF(B1498="",VLOOKUP(A1498,#REF!,2,FALSE),B1498)</f>
        <v>#REF!</v>
      </c>
      <c r="Y1498" s="22">
        <f t="shared" si="120"/>
        <v>9</v>
      </c>
      <c r="Z1498" s="22">
        <f t="shared" si="121"/>
        <v>9</v>
      </c>
      <c r="AA1498" s="22">
        <f t="shared" si="122"/>
        <v>2021</v>
      </c>
      <c r="AB1498" s="22">
        <f t="shared" si="123"/>
        <v>2021</v>
      </c>
      <c r="AC1498" s="22">
        <f t="shared" si="124"/>
        <v>2021</v>
      </c>
      <c r="AD1498" s="25" t="e">
        <f>AND(ROUND(O1498,2)=O1498,ROUND(P1498,2)=P1498,OR(AND(O1498&lt;&gt;0,L1498="п"),AND(P1498&lt;&gt;0,L1498="ф")),ЕФОРМУЛА(X1498),ЕФОРМУЛА(Y1498),ЕФОРМУЛА(Z1498),ЕФОРМУЛА(AA1498),ЕФОРМУЛА(AB1498),ЕФОРМУЛА(AC1498),NOT(ЕФОРМУЛА(O1498)),NOT(ЕФОРМУЛА(P1498)),M1498&lt;&gt;0,N1498&lt;&gt;0,OR(YEAR(M1498=#REF!),YEAR(M1498=#REF!),YEAR(M1498=#REF!)),OR(YEAR(N1498=#REF!),YEAR(N1498=#REF!),YEAR(N1498=#REF!)),OR(AND(A1498="20. Выдача займов по договору № 1 (в кэш-пул ПАО «Газпром»)",H1498="КЭШ-ПУЛ"),AND(A1498&lt;&gt;"20. Выдача займов по договору № 1 (в кэш-пул ПАО «Газпром»)",H1498&lt;&gt;"КЭШ-ПУЛ")))</f>
        <v>#REF!</v>
      </c>
    </row>
    <row r="1499" spans="1:30" ht="15" customHeight="1" x14ac:dyDescent="0.2">
      <c r="A1499" s="8" t="s">
        <v>12</v>
      </c>
      <c r="B1499" s="8"/>
      <c r="C1499" s="2" t="s">
        <v>19</v>
      </c>
      <c r="D1499" s="6" t="s">
        <v>0</v>
      </c>
      <c r="E1499" s="7" t="s">
        <v>2</v>
      </c>
      <c r="F1499" s="8"/>
      <c r="G1499" s="8"/>
      <c r="H1499" s="8"/>
      <c r="I1499" s="8"/>
      <c r="J1499" s="8"/>
      <c r="K1499" s="8"/>
      <c r="L1499" s="8" t="s">
        <v>26</v>
      </c>
      <c r="M1499" s="9">
        <v>44378</v>
      </c>
      <c r="N1499" s="9">
        <v>44378</v>
      </c>
      <c r="O1499" s="20">
        <v>386750000</v>
      </c>
      <c r="P1499" s="20"/>
      <c r="Q1499" s="11"/>
      <c r="R1499" s="10"/>
      <c r="S1499" s="10"/>
      <c r="T1499" s="10"/>
      <c r="U1499" s="10"/>
      <c r="X1499" s="22" t="e">
        <f>IF(B1499="",VLOOKUP(A1499,#REF!,2,FALSE),B1499)</f>
        <v>#REF!</v>
      </c>
      <c r="Y1499" s="22">
        <f t="shared" si="120"/>
        <v>7</v>
      </c>
      <c r="Z1499" s="22">
        <f t="shared" si="121"/>
        <v>7</v>
      </c>
      <c r="AA1499" s="22">
        <f t="shared" si="122"/>
        <v>2021</v>
      </c>
      <c r="AB1499" s="22">
        <f t="shared" si="123"/>
        <v>2021</v>
      </c>
      <c r="AC1499" s="22">
        <f t="shared" si="124"/>
        <v>2021</v>
      </c>
      <c r="AD1499" s="25" t="e">
        <f>AND(ROUND(O1499,2)=O1499,ROUND(P1499,2)=P1499,OR(AND(O1499&lt;&gt;0,L1499="п"),AND(P1499&lt;&gt;0,L1499="ф")),ЕФОРМУЛА(X1499),ЕФОРМУЛА(Y1499),ЕФОРМУЛА(Z1499),ЕФОРМУЛА(AA1499),ЕФОРМУЛА(AB1499),ЕФОРМУЛА(AC1499),NOT(ЕФОРМУЛА(O1499)),NOT(ЕФОРМУЛА(P1499)),M1499&lt;&gt;0,N1499&lt;&gt;0,OR(YEAR(M1499=#REF!),YEAR(M1499=#REF!),YEAR(M1499=#REF!)),OR(YEAR(N1499=#REF!),YEAR(N1499=#REF!),YEAR(N1499=#REF!)),OR(AND(A1499="20. Выдача займов по договору № 1 (в кэш-пул ПАО «Газпром»)",H1499="КЭШ-ПУЛ"),AND(A1499&lt;&gt;"20. Выдача займов по договору № 1 (в кэш-пул ПАО «Газпром»)",H1499&lt;&gt;"КЭШ-ПУЛ")))</f>
        <v>#REF!</v>
      </c>
    </row>
    <row r="1500" spans="1:30" ht="15" customHeight="1" x14ac:dyDescent="0.2">
      <c r="A1500" s="8" t="s">
        <v>12</v>
      </c>
      <c r="B1500" s="8"/>
      <c r="C1500" s="2" t="s">
        <v>19</v>
      </c>
      <c r="D1500" s="6" t="s">
        <v>0</v>
      </c>
      <c r="E1500" s="7" t="s">
        <v>2</v>
      </c>
      <c r="F1500" s="8"/>
      <c r="G1500" s="8"/>
      <c r="H1500" s="8"/>
      <c r="I1500" s="8"/>
      <c r="J1500" s="8"/>
      <c r="K1500" s="8"/>
      <c r="L1500" s="8" t="s">
        <v>26</v>
      </c>
      <c r="M1500" s="9">
        <v>44409</v>
      </c>
      <c r="N1500" s="9">
        <v>44409</v>
      </c>
      <c r="O1500" s="20">
        <v>520000000</v>
      </c>
      <c r="P1500" s="20"/>
      <c r="Q1500" s="11"/>
      <c r="R1500" s="10"/>
      <c r="S1500" s="10"/>
      <c r="T1500" s="10"/>
      <c r="U1500" s="10"/>
      <c r="X1500" s="22" t="e">
        <f>IF(B1500="",VLOOKUP(A1500,#REF!,2,FALSE),B1500)</f>
        <v>#REF!</v>
      </c>
      <c r="Y1500" s="22">
        <f t="shared" si="120"/>
        <v>8</v>
      </c>
      <c r="Z1500" s="22">
        <f t="shared" si="121"/>
        <v>8</v>
      </c>
      <c r="AA1500" s="22">
        <f t="shared" si="122"/>
        <v>2021</v>
      </c>
      <c r="AB1500" s="22">
        <f t="shared" si="123"/>
        <v>2021</v>
      </c>
      <c r="AC1500" s="22">
        <f t="shared" si="124"/>
        <v>2021</v>
      </c>
      <c r="AD1500" s="25" t="e">
        <f>AND(ROUND(O1500,2)=O1500,ROUND(P1500,2)=P1500,OR(AND(O1500&lt;&gt;0,L1500="п"),AND(P1500&lt;&gt;0,L1500="ф")),ЕФОРМУЛА(X1500),ЕФОРМУЛА(Y1500),ЕФОРМУЛА(Z1500),ЕФОРМУЛА(AA1500),ЕФОРМУЛА(AB1500),ЕФОРМУЛА(AC1500),NOT(ЕФОРМУЛА(O1500)),NOT(ЕФОРМУЛА(P1500)),M1500&lt;&gt;0,N1500&lt;&gt;0,OR(YEAR(M1500=#REF!),YEAR(M1500=#REF!),YEAR(M1500=#REF!)),OR(YEAR(N1500=#REF!),YEAR(N1500=#REF!),YEAR(N1500=#REF!)),OR(AND(A1500="20. Выдача займов по договору № 1 (в кэш-пул ПАО «Газпром»)",H1500="КЭШ-ПУЛ"),AND(A1500&lt;&gt;"20. Выдача займов по договору № 1 (в кэш-пул ПАО «Газпром»)",H1500&lt;&gt;"КЭШ-ПУЛ")))</f>
        <v>#REF!</v>
      </c>
    </row>
    <row r="1501" spans="1:30" ht="15" customHeight="1" x14ac:dyDescent="0.2">
      <c r="A1501" s="8" t="s">
        <v>12</v>
      </c>
      <c r="B1501" s="8"/>
      <c r="C1501" s="2" t="s">
        <v>19</v>
      </c>
      <c r="D1501" s="6" t="s">
        <v>0</v>
      </c>
      <c r="E1501" s="7" t="s">
        <v>2</v>
      </c>
      <c r="F1501" s="8"/>
      <c r="G1501" s="8"/>
      <c r="H1501" s="8"/>
      <c r="I1501" s="8"/>
      <c r="J1501" s="8"/>
      <c r="K1501" s="8"/>
      <c r="L1501" s="8" t="s">
        <v>26</v>
      </c>
      <c r="M1501" s="9">
        <v>44440</v>
      </c>
      <c r="N1501" s="9">
        <v>44440</v>
      </c>
      <c r="O1501" s="20">
        <v>290000000</v>
      </c>
      <c r="P1501" s="20"/>
      <c r="Q1501" s="11"/>
      <c r="R1501" s="10"/>
      <c r="S1501" s="10"/>
      <c r="T1501" s="10"/>
      <c r="U1501" s="10"/>
      <c r="X1501" s="22" t="e">
        <f>IF(B1501="",VLOOKUP(A1501,#REF!,2,FALSE),B1501)</f>
        <v>#REF!</v>
      </c>
      <c r="Y1501" s="22">
        <f t="shared" si="120"/>
        <v>9</v>
      </c>
      <c r="Z1501" s="22">
        <f t="shared" si="121"/>
        <v>9</v>
      </c>
      <c r="AA1501" s="22">
        <f t="shared" si="122"/>
        <v>2021</v>
      </c>
      <c r="AB1501" s="22">
        <f t="shared" si="123"/>
        <v>2021</v>
      </c>
      <c r="AC1501" s="22">
        <f t="shared" si="124"/>
        <v>2021</v>
      </c>
      <c r="AD1501" s="25" t="e">
        <f>AND(ROUND(O1501,2)=O1501,ROUND(P1501,2)=P1501,OR(AND(O1501&lt;&gt;0,L1501="п"),AND(P1501&lt;&gt;0,L1501="ф")),ЕФОРМУЛА(X1501),ЕФОРМУЛА(Y1501),ЕФОРМУЛА(Z1501),ЕФОРМУЛА(AA1501),ЕФОРМУЛА(AB1501),ЕФОРМУЛА(AC1501),NOT(ЕФОРМУЛА(O1501)),NOT(ЕФОРМУЛА(P1501)),M1501&lt;&gt;0,N1501&lt;&gt;0,OR(YEAR(M1501=#REF!),YEAR(M1501=#REF!),YEAR(M1501=#REF!)),OR(YEAR(N1501=#REF!),YEAR(N1501=#REF!),YEAR(N1501=#REF!)),OR(AND(A1501="20. Выдача займов по договору № 1 (в кэш-пул ПАО «Газпром»)",H1501="КЭШ-ПУЛ"),AND(A1501&lt;&gt;"20. Выдача займов по договору № 1 (в кэш-пул ПАО «Газпром»)",H1501&lt;&gt;"КЭШ-ПУЛ")))</f>
        <v>#REF!</v>
      </c>
    </row>
    <row r="1502" spans="1:30" ht="15" customHeight="1" x14ac:dyDescent="0.2">
      <c r="A1502" s="8" t="s">
        <v>63</v>
      </c>
      <c r="B1502" s="8"/>
      <c r="C1502" s="2" t="s">
        <v>19</v>
      </c>
      <c r="D1502" s="6" t="s">
        <v>0</v>
      </c>
      <c r="E1502" s="7" t="s">
        <v>2</v>
      </c>
      <c r="F1502" s="8"/>
      <c r="G1502" s="8"/>
      <c r="H1502" s="8"/>
      <c r="I1502" s="8"/>
      <c r="J1502" s="8"/>
      <c r="K1502" s="8"/>
      <c r="L1502" s="8" t="s">
        <v>26</v>
      </c>
      <c r="M1502" s="9">
        <v>44378</v>
      </c>
      <c r="N1502" s="9">
        <v>44378</v>
      </c>
      <c r="O1502" s="20">
        <v>95000000</v>
      </c>
      <c r="P1502" s="20"/>
      <c r="Q1502" s="11"/>
      <c r="R1502" s="10"/>
      <c r="S1502" s="10"/>
      <c r="T1502" s="10"/>
      <c r="U1502" s="10"/>
      <c r="X1502" s="22" t="e">
        <f>IF(B1502="",VLOOKUP(A1502,#REF!,2,FALSE),B1502)</f>
        <v>#REF!</v>
      </c>
      <c r="Y1502" s="22">
        <f t="shared" si="120"/>
        <v>7</v>
      </c>
      <c r="Z1502" s="22">
        <f t="shared" si="121"/>
        <v>7</v>
      </c>
      <c r="AA1502" s="22">
        <f t="shared" si="122"/>
        <v>2021</v>
      </c>
      <c r="AB1502" s="22">
        <f t="shared" si="123"/>
        <v>2021</v>
      </c>
      <c r="AC1502" s="22">
        <f t="shared" si="124"/>
        <v>2021</v>
      </c>
      <c r="AD1502" s="25" t="e">
        <f>AND(ROUND(O1502,2)=O1502,ROUND(P1502,2)=P1502,OR(AND(O1502&lt;&gt;0,L1502="п"),AND(P1502&lt;&gt;0,L1502="ф")),ЕФОРМУЛА(X1502),ЕФОРМУЛА(Y1502),ЕФОРМУЛА(Z1502),ЕФОРМУЛА(AA1502),ЕФОРМУЛА(AB1502),ЕФОРМУЛА(AC1502),NOT(ЕФОРМУЛА(O1502)),NOT(ЕФОРМУЛА(P1502)),M1502&lt;&gt;0,N1502&lt;&gt;0,OR(YEAR(M1502=#REF!),YEAR(M1502=#REF!),YEAR(M1502=#REF!)),OR(YEAR(N1502=#REF!),YEAR(N1502=#REF!),YEAR(N1502=#REF!)),OR(AND(A1502="20. Выдача займов по договору № 1 (в кэш-пул ПАО «Газпром»)",H1502="КЭШ-ПУЛ"),AND(A1502&lt;&gt;"20. Выдача займов по договору № 1 (в кэш-пул ПАО «Газпром»)",H1502&lt;&gt;"КЭШ-ПУЛ")))</f>
        <v>#REF!</v>
      </c>
    </row>
    <row r="1503" spans="1:30" ht="15" customHeight="1" x14ac:dyDescent="0.2">
      <c r="A1503" s="8" t="s">
        <v>63</v>
      </c>
      <c r="B1503" s="8"/>
      <c r="C1503" s="2" t="s">
        <v>19</v>
      </c>
      <c r="D1503" s="6" t="s">
        <v>0</v>
      </c>
      <c r="E1503" s="7" t="s">
        <v>2</v>
      </c>
      <c r="F1503" s="8"/>
      <c r="G1503" s="8"/>
      <c r="H1503" s="8"/>
      <c r="I1503" s="8"/>
      <c r="J1503" s="8"/>
      <c r="K1503" s="8"/>
      <c r="L1503" s="8" t="s">
        <v>26</v>
      </c>
      <c r="M1503" s="9">
        <v>44409</v>
      </c>
      <c r="N1503" s="9">
        <v>44409</v>
      </c>
      <c r="O1503" s="20">
        <v>90000000</v>
      </c>
      <c r="P1503" s="20"/>
      <c r="Q1503" s="11"/>
      <c r="R1503" s="10"/>
      <c r="S1503" s="10"/>
      <c r="T1503" s="10"/>
      <c r="U1503" s="10"/>
      <c r="X1503" s="22" t="e">
        <f>IF(B1503="",VLOOKUP(A1503,#REF!,2,FALSE),B1503)</f>
        <v>#REF!</v>
      </c>
      <c r="Y1503" s="22">
        <f t="shared" si="120"/>
        <v>8</v>
      </c>
      <c r="Z1503" s="22">
        <f t="shared" si="121"/>
        <v>8</v>
      </c>
      <c r="AA1503" s="22">
        <f t="shared" si="122"/>
        <v>2021</v>
      </c>
      <c r="AB1503" s="22">
        <f t="shared" si="123"/>
        <v>2021</v>
      </c>
      <c r="AC1503" s="22">
        <f t="shared" si="124"/>
        <v>2021</v>
      </c>
      <c r="AD1503" s="25" t="e">
        <f>AND(ROUND(O1503,2)=O1503,ROUND(P1503,2)=P1503,OR(AND(O1503&lt;&gt;0,L1503="п"),AND(P1503&lt;&gt;0,L1503="ф")),ЕФОРМУЛА(X1503),ЕФОРМУЛА(Y1503),ЕФОРМУЛА(Z1503),ЕФОРМУЛА(AA1503),ЕФОРМУЛА(AB1503),ЕФОРМУЛА(AC1503),NOT(ЕФОРМУЛА(O1503)),NOT(ЕФОРМУЛА(P1503)),M1503&lt;&gt;0,N1503&lt;&gt;0,OR(YEAR(M1503=#REF!),YEAR(M1503=#REF!),YEAR(M1503=#REF!)),OR(YEAR(N1503=#REF!),YEAR(N1503=#REF!),YEAR(N1503=#REF!)),OR(AND(A1503="20. Выдача займов по договору № 1 (в кэш-пул ПАО «Газпром»)",H1503="КЭШ-ПУЛ"),AND(A1503&lt;&gt;"20. Выдача займов по договору № 1 (в кэш-пул ПАО «Газпром»)",H1503&lt;&gt;"КЭШ-ПУЛ")))</f>
        <v>#REF!</v>
      </c>
    </row>
    <row r="1504" spans="1:30" ht="15" customHeight="1" x14ac:dyDescent="0.2">
      <c r="A1504" s="8" t="s">
        <v>63</v>
      </c>
      <c r="B1504" s="8"/>
      <c r="C1504" s="2" t="s">
        <v>19</v>
      </c>
      <c r="D1504" s="6" t="s">
        <v>0</v>
      </c>
      <c r="E1504" s="7" t="s">
        <v>2</v>
      </c>
      <c r="F1504" s="8"/>
      <c r="G1504" s="8"/>
      <c r="H1504" s="8"/>
      <c r="I1504" s="8"/>
      <c r="J1504" s="8"/>
      <c r="K1504" s="8"/>
      <c r="L1504" s="8" t="s">
        <v>26</v>
      </c>
      <c r="M1504" s="9">
        <v>44440</v>
      </c>
      <c r="N1504" s="9">
        <v>44440</v>
      </c>
      <c r="O1504" s="20">
        <v>80000000</v>
      </c>
      <c r="P1504" s="20"/>
      <c r="Q1504" s="11"/>
      <c r="R1504" s="10"/>
      <c r="S1504" s="10"/>
      <c r="T1504" s="10"/>
      <c r="U1504" s="10"/>
      <c r="X1504" s="22" t="e">
        <f>IF(B1504="",VLOOKUP(A1504,#REF!,2,FALSE),B1504)</f>
        <v>#REF!</v>
      </c>
      <c r="Y1504" s="22">
        <f t="shared" si="120"/>
        <v>9</v>
      </c>
      <c r="Z1504" s="22">
        <f t="shared" si="121"/>
        <v>9</v>
      </c>
      <c r="AA1504" s="22">
        <f t="shared" si="122"/>
        <v>2021</v>
      </c>
      <c r="AB1504" s="22">
        <f t="shared" si="123"/>
        <v>2021</v>
      </c>
      <c r="AC1504" s="22">
        <f t="shared" si="124"/>
        <v>2021</v>
      </c>
      <c r="AD1504" s="25" t="e">
        <f>AND(ROUND(O1504,2)=O1504,ROUND(P1504,2)=P1504,OR(AND(O1504&lt;&gt;0,L1504="п"),AND(P1504&lt;&gt;0,L1504="ф")),ЕФОРМУЛА(X1504),ЕФОРМУЛА(Y1504),ЕФОРМУЛА(Z1504),ЕФОРМУЛА(AA1504),ЕФОРМУЛА(AB1504),ЕФОРМУЛА(AC1504),NOT(ЕФОРМУЛА(O1504)),NOT(ЕФОРМУЛА(P1504)),M1504&lt;&gt;0,N1504&lt;&gt;0,OR(YEAR(M1504=#REF!),YEAR(M1504=#REF!),YEAR(M1504=#REF!)),OR(YEAR(N1504=#REF!),YEAR(N1504=#REF!),YEAR(N1504=#REF!)),OR(AND(A1504="20. Выдача займов по договору № 1 (в кэш-пул ПАО «Газпром»)",H1504="КЭШ-ПУЛ"),AND(A1504&lt;&gt;"20. Выдача займов по договору № 1 (в кэш-пул ПАО «Газпром»)",H1504&lt;&gt;"КЭШ-ПУЛ")))</f>
        <v>#REF!</v>
      </c>
    </row>
    <row r="1505" spans="1:30" ht="15" customHeight="1" x14ac:dyDescent="0.2">
      <c r="A1505" s="8"/>
      <c r="B1505" s="8" t="s">
        <v>62</v>
      </c>
      <c r="C1505" s="2" t="s">
        <v>19</v>
      </c>
      <c r="D1505" s="6" t="s">
        <v>0</v>
      </c>
      <c r="E1505" s="7" t="s">
        <v>2</v>
      </c>
      <c r="F1505" s="8"/>
      <c r="G1505" s="8"/>
      <c r="H1505" s="8"/>
      <c r="I1505" s="8"/>
      <c r="J1505" s="8"/>
      <c r="K1505" s="8"/>
      <c r="L1505" s="8" t="s">
        <v>26</v>
      </c>
      <c r="M1505" s="9">
        <v>44378</v>
      </c>
      <c r="N1505" s="9">
        <v>44378</v>
      </c>
      <c r="O1505" s="20">
        <v>124788347.44</v>
      </c>
      <c r="P1505" s="20"/>
      <c r="Q1505" s="11"/>
      <c r="R1505" s="11"/>
      <c r="S1505" s="11"/>
      <c r="T1505" s="11"/>
      <c r="U1505" s="11"/>
      <c r="X1505" s="22" t="str">
        <f>IF(B1505="",VLOOKUP(A1505,#REF!,2,FALSE),B1505)</f>
        <v>03. Налоги</v>
      </c>
      <c r="Y1505" s="22">
        <f t="shared" si="120"/>
        <v>7</v>
      </c>
      <c r="Z1505" s="22">
        <f t="shared" si="121"/>
        <v>7</v>
      </c>
      <c r="AA1505" s="22">
        <f t="shared" si="122"/>
        <v>2021</v>
      </c>
      <c r="AB1505" s="22">
        <f t="shared" si="123"/>
        <v>2021</v>
      </c>
      <c r="AC1505" s="22">
        <f t="shared" si="124"/>
        <v>2021</v>
      </c>
      <c r="AD1505" s="25" t="e">
        <f>AND(ROUND(O1505,2)=O1505,ROUND(P1505,2)=P1505,OR(AND(O1505&lt;&gt;0,L1505="п"),AND(P1505&lt;&gt;0,L1505="ф")),ЕФОРМУЛА(X1505),ЕФОРМУЛА(Y1505),ЕФОРМУЛА(Z1505),ЕФОРМУЛА(AA1505),ЕФОРМУЛА(AB1505),ЕФОРМУЛА(AC1505),NOT(ЕФОРМУЛА(O1505)),NOT(ЕФОРМУЛА(P1505)),M1505&lt;&gt;0,N1505&lt;&gt;0,OR(YEAR(M1505=#REF!),YEAR(M1505=#REF!),YEAR(M1505=#REF!)),OR(YEAR(N1505=#REF!),YEAR(N1505=#REF!),YEAR(N1505=#REF!)),OR(AND(A1505="20. Выдача займов по договору № 1 (в кэш-пул ПАО «Газпром»)",H1505="КЭШ-ПУЛ"),AND(A1505&lt;&gt;"20. Выдача займов по договору № 1 (в кэш-пул ПАО «Газпром»)",H1505&lt;&gt;"КЭШ-ПУЛ")))</f>
        <v>#REF!</v>
      </c>
    </row>
    <row r="1506" spans="1:30" ht="15" customHeight="1" x14ac:dyDescent="0.2">
      <c r="A1506" s="8"/>
      <c r="B1506" s="8" t="s">
        <v>62</v>
      </c>
      <c r="C1506" s="2" t="s">
        <v>19</v>
      </c>
      <c r="D1506" s="6" t="s">
        <v>0</v>
      </c>
      <c r="E1506" s="7" t="s">
        <v>2</v>
      </c>
      <c r="F1506" s="8"/>
      <c r="G1506" s="8"/>
      <c r="H1506" s="8"/>
      <c r="I1506" s="8"/>
      <c r="J1506" s="8"/>
      <c r="K1506" s="8"/>
      <c r="L1506" s="8" t="s">
        <v>26</v>
      </c>
      <c r="M1506" s="9">
        <v>44409</v>
      </c>
      <c r="N1506" s="9">
        <v>44409</v>
      </c>
      <c r="O1506" s="20">
        <v>108500000</v>
      </c>
      <c r="P1506" s="20"/>
      <c r="Q1506" s="11"/>
      <c r="R1506" s="11"/>
      <c r="S1506" s="11"/>
      <c r="T1506" s="11"/>
      <c r="U1506" s="11"/>
      <c r="X1506" s="22" t="str">
        <f>IF(B1506="",VLOOKUP(A1506,#REF!,2,FALSE),B1506)</f>
        <v>03. Налоги</v>
      </c>
      <c r="Y1506" s="22">
        <f t="shared" si="120"/>
        <v>8</v>
      </c>
      <c r="Z1506" s="22">
        <f t="shared" si="121"/>
        <v>8</v>
      </c>
      <c r="AA1506" s="22">
        <f t="shared" si="122"/>
        <v>2021</v>
      </c>
      <c r="AB1506" s="22">
        <f t="shared" si="123"/>
        <v>2021</v>
      </c>
      <c r="AC1506" s="22">
        <f t="shared" si="124"/>
        <v>2021</v>
      </c>
      <c r="AD1506" s="25" t="e">
        <f>AND(ROUND(O1506,2)=O1506,ROUND(P1506,2)=P1506,OR(AND(O1506&lt;&gt;0,L1506="п"),AND(P1506&lt;&gt;0,L1506="ф")),ЕФОРМУЛА(X1506),ЕФОРМУЛА(Y1506),ЕФОРМУЛА(Z1506),ЕФОРМУЛА(AA1506),ЕФОРМУЛА(AB1506),ЕФОРМУЛА(AC1506),NOT(ЕФОРМУЛА(O1506)),NOT(ЕФОРМУЛА(P1506)),M1506&lt;&gt;0,N1506&lt;&gt;0,OR(YEAR(M1506=#REF!),YEAR(M1506=#REF!),YEAR(M1506=#REF!)),OR(YEAR(N1506=#REF!),YEAR(N1506=#REF!),YEAR(N1506=#REF!)),OR(AND(A1506="20. Выдача займов по договору № 1 (в кэш-пул ПАО «Газпром»)",H1506="КЭШ-ПУЛ"),AND(A1506&lt;&gt;"20. Выдача займов по договору № 1 (в кэш-пул ПАО «Газпром»)",H1506&lt;&gt;"КЭШ-ПУЛ")))</f>
        <v>#REF!</v>
      </c>
    </row>
    <row r="1507" spans="1:30" ht="15" customHeight="1" x14ac:dyDescent="0.2">
      <c r="A1507" s="8"/>
      <c r="B1507" s="8" t="s">
        <v>62</v>
      </c>
      <c r="C1507" s="2" t="s">
        <v>19</v>
      </c>
      <c r="D1507" s="6" t="s">
        <v>0</v>
      </c>
      <c r="E1507" s="7" t="s">
        <v>2</v>
      </c>
      <c r="F1507" s="8"/>
      <c r="G1507" s="8"/>
      <c r="H1507" s="8"/>
      <c r="I1507" s="8"/>
      <c r="J1507" s="8"/>
      <c r="K1507" s="8"/>
      <c r="L1507" s="8" t="s">
        <v>26</v>
      </c>
      <c r="M1507" s="9">
        <v>44440</v>
      </c>
      <c r="N1507" s="9">
        <v>44440</v>
      </c>
      <c r="O1507" s="20">
        <v>108800000</v>
      </c>
      <c r="P1507" s="20"/>
      <c r="Q1507" s="11"/>
      <c r="R1507" s="11"/>
      <c r="S1507" s="11"/>
      <c r="T1507" s="11"/>
      <c r="U1507" s="11"/>
      <c r="X1507" s="22" t="str">
        <f>IF(B1507="",VLOOKUP(A1507,#REF!,2,FALSE),B1507)</f>
        <v>03. Налоги</v>
      </c>
      <c r="Y1507" s="22">
        <f t="shared" si="120"/>
        <v>9</v>
      </c>
      <c r="Z1507" s="22">
        <f t="shared" si="121"/>
        <v>9</v>
      </c>
      <c r="AA1507" s="22">
        <f t="shared" si="122"/>
        <v>2021</v>
      </c>
      <c r="AB1507" s="22">
        <f t="shared" si="123"/>
        <v>2021</v>
      </c>
      <c r="AC1507" s="22">
        <f t="shared" si="124"/>
        <v>2021</v>
      </c>
      <c r="AD1507" s="25" t="e">
        <f>AND(ROUND(O1507,2)=O1507,ROUND(P1507,2)=P1507,OR(AND(O1507&lt;&gt;0,L1507="п"),AND(P1507&lt;&gt;0,L1507="ф")),ЕФОРМУЛА(X1507),ЕФОРМУЛА(Y1507),ЕФОРМУЛА(Z1507),ЕФОРМУЛА(AA1507),ЕФОРМУЛА(AB1507),ЕФОРМУЛА(AC1507),NOT(ЕФОРМУЛА(O1507)),NOT(ЕФОРМУЛА(P1507)),M1507&lt;&gt;0,N1507&lt;&gt;0,OR(YEAR(M1507=#REF!),YEAR(M1507=#REF!),YEAR(M1507=#REF!)),OR(YEAR(N1507=#REF!),YEAR(N1507=#REF!),YEAR(N1507=#REF!)),OR(AND(A1507="20. Выдача займов по договору № 1 (в кэш-пул ПАО «Газпром»)",H1507="КЭШ-ПУЛ"),AND(A1507&lt;&gt;"20. Выдача займов по договору № 1 (в кэш-пул ПАО «Газпром»)",H1507&lt;&gt;"КЭШ-ПУЛ")))</f>
        <v>#REF!</v>
      </c>
    </row>
    <row r="1508" spans="1:30" ht="15" customHeight="1" x14ac:dyDescent="0.2">
      <c r="A1508" s="8" t="s">
        <v>141</v>
      </c>
      <c r="B1508" s="8"/>
      <c r="C1508" s="2" t="s">
        <v>19</v>
      </c>
      <c r="D1508" s="6" t="s">
        <v>0</v>
      </c>
      <c r="E1508" s="7" t="s">
        <v>2</v>
      </c>
      <c r="F1508" s="8"/>
      <c r="G1508" s="8"/>
      <c r="H1508" s="8"/>
      <c r="I1508" s="8"/>
      <c r="J1508" s="8"/>
      <c r="K1508" s="8"/>
      <c r="L1508" s="8" t="s">
        <v>26</v>
      </c>
      <c r="M1508" s="9">
        <v>44378</v>
      </c>
      <c r="N1508" s="9">
        <v>44378</v>
      </c>
      <c r="O1508" s="20">
        <v>119504120</v>
      </c>
      <c r="P1508" s="20"/>
      <c r="Q1508" s="29"/>
      <c r="R1508" s="12"/>
      <c r="S1508" s="12"/>
      <c r="T1508" s="12"/>
      <c r="U1508" s="12"/>
      <c r="X1508" s="22" t="e">
        <f>IF(B1508="",VLOOKUP(A1508,#REF!,2,FALSE),B1508)</f>
        <v>#REF!</v>
      </c>
      <c r="Y1508" s="22">
        <f t="shared" si="120"/>
        <v>7</v>
      </c>
      <c r="Z1508" s="22">
        <f t="shared" si="121"/>
        <v>7</v>
      </c>
      <c r="AA1508" s="22">
        <f t="shared" si="122"/>
        <v>2021</v>
      </c>
      <c r="AB1508" s="22">
        <f t="shared" si="123"/>
        <v>2021</v>
      </c>
      <c r="AC1508" s="22">
        <f t="shared" si="124"/>
        <v>2021</v>
      </c>
      <c r="AD1508" s="25" t="e">
        <f>AND(ROUND(O1508,2)=O1508,ROUND(P1508,2)=P1508,OR(AND(O1508&lt;&gt;0,L1508="п"),AND(P1508&lt;&gt;0,L1508="ф")),ЕФОРМУЛА(X1508),ЕФОРМУЛА(Y1508),ЕФОРМУЛА(Z1508),ЕФОРМУЛА(AA1508),ЕФОРМУЛА(AB1508),ЕФОРМУЛА(AC1508),NOT(ЕФОРМУЛА(O1508)),NOT(ЕФОРМУЛА(P1508)),M1508&lt;&gt;0,N1508&lt;&gt;0,OR(YEAR(M1508=#REF!),YEAR(M1508=#REF!),YEAR(M1508=#REF!)),OR(YEAR(N1508=#REF!),YEAR(N1508=#REF!),YEAR(N1508=#REF!)),OR(AND(A1508="20. Выдача займов по договору № 1 (в кэш-пул ПАО «Газпром»)",H1508="КЭШ-ПУЛ"),AND(A1508&lt;&gt;"20. Выдача займов по договору № 1 (в кэш-пул ПАО «Газпром»)",H1508&lt;&gt;"КЭШ-ПУЛ")))</f>
        <v>#REF!</v>
      </c>
    </row>
    <row r="1509" spans="1:30" ht="15" customHeight="1" x14ac:dyDescent="0.2">
      <c r="A1509" s="8" t="s">
        <v>141</v>
      </c>
      <c r="B1509" s="8"/>
      <c r="C1509" s="2" t="s">
        <v>19</v>
      </c>
      <c r="D1509" s="6" t="s">
        <v>0</v>
      </c>
      <c r="E1509" s="7" t="s">
        <v>2</v>
      </c>
      <c r="F1509" s="8"/>
      <c r="G1509" s="8"/>
      <c r="H1509" s="8"/>
      <c r="I1509" s="8"/>
      <c r="J1509" s="8"/>
      <c r="K1509" s="8"/>
      <c r="L1509" s="8" t="s">
        <v>26</v>
      </c>
      <c r="M1509" s="9">
        <v>44409</v>
      </c>
      <c r="N1509" s="9">
        <v>44409</v>
      </c>
      <c r="O1509" s="20">
        <v>92871205</v>
      </c>
      <c r="P1509" s="20"/>
      <c r="Q1509" s="29"/>
      <c r="R1509" s="12"/>
      <c r="S1509" s="12"/>
      <c r="T1509" s="12"/>
      <c r="U1509" s="12"/>
      <c r="X1509" s="22" t="e">
        <f>IF(B1509="",VLOOKUP(A1509,#REF!,2,FALSE),B1509)</f>
        <v>#REF!</v>
      </c>
      <c r="Y1509" s="22">
        <f t="shared" si="120"/>
        <v>8</v>
      </c>
      <c r="Z1509" s="22">
        <f t="shared" si="121"/>
        <v>8</v>
      </c>
      <c r="AA1509" s="22">
        <f t="shared" si="122"/>
        <v>2021</v>
      </c>
      <c r="AB1509" s="22">
        <f t="shared" si="123"/>
        <v>2021</v>
      </c>
      <c r="AC1509" s="22">
        <f t="shared" si="124"/>
        <v>2021</v>
      </c>
      <c r="AD1509" s="25" t="e">
        <f>AND(ROUND(O1509,2)=O1509,ROUND(P1509,2)=P1509,OR(AND(O1509&lt;&gt;0,L1509="п"),AND(P1509&lt;&gt;0,L1509="ф")),ЕФОРМУЛА(X1509),ЕФОРМУЛА(Y1509),ЕФОРМУЛА(Z1509),ЕФОРМУЛА(AA1509),ЕФОРМУЛА(AB1509),ЕФОРМУЛА(AC1509),NOT(ЕФОРМУЛА(O1509)),NOT(ЕФОРМУЛА(P1509)),M1509&lt;&gt;0,N1509&lt;&gt;0,OR(YEAR(M1509=#REF!),YEAR(M1509=#REF!),YEAR(M1509=#REF!)),OR(YEAR(N1509=#REF!),YEAR(N1509=#REF!),YEAR(N1509=#REF!)),OR(AND(A1509="20. Выдача займов по договору № 1 (в кэш-пул ПАО «Газпром»)",H1509="КЭШ-ПУЛ"),AND(A1509&lt;&gt;"20. Выдача займов по договору № 1 (в кэш-пул ПАО «Газпром»)",H1509&lt;&gt;"КЭШ-ПУЛ")))</f>
        <v>#REF!</v>
      </c>
    </row>
    <row r="1510" spans="1:30" ht="15" customHeight="1" x14ac:dyDescent="0.2">
      <c r="A1510" s="8" t="s">
        <v>141</v>
      </c>
      <c r="B1510" s="8"/>
      <c r="C1510" s="2" t="s">
        <v>19</v>
      </c>
      <c r="D1510" s="6" t="s">
        <v>0</v>
      </c>
      <c r="E1510" s="7" t="s">
        <v>2</v>
      </c>
      <c r="F1510" s="8"/>
      <c r="G1510" s="8"/>
      <c r="H1510" s="8"/>
      <c r="I1510" s="8"/>
      <c r="J1510" s="8"/>
      <c r="K1510" s="8"/>
      <c r="L1510" s="8" t="s">
        <v>26</v>
      </c>
      <c r="M1510" s="9">
        <v>44440</v>
      </c>
      <c r="N1510" s="9">
        <v>44440</v>
      </c>
      <c r="O1510" s="20">
        <v>237571923.13</v>
      </c>
      <c r="P1510" s="20"/>
      <c r="Q1510" s="29"/>
      <c r="R1510" s="12"/>
      <c r="S1510" s="12"/>
      <c r="T1510" s="12"/>
      <c r="U1510" s="12"/>
      <c r="X1510" s="22" t="e">
        <f>IF(B1510="",VLOOKUP(A1510,#REF!,2,FALSE),B1510)</f>
        <v>#REF!</v>
      </c>
      <c r="Y1510" s="22">
        <f t="shared" si="120"/>
        <v>9</v>
      </c>
      <c r="Z1510" s="22">
        <f t="shared" si="121"/>
        <v>9</v>
      </c>
      <c r="AA1510" s="22">
        <f t="shared" si="122"/>
        <v>2021</v>
      </c>
      <c r="AB1510" s="22">
        <f t="shared" si="123"/>
        <v>2021</v>
      </c>
      <c r="AC1510" s="22">
        <f t="shared" si="124"/>
        <v>2021</v>
      </c>
      <c r="AD1510" s="25" t="e">
        <f>AND(ROUND(O1510,2)=O1510,ROUND(P1510,2)=P1510,OR(AND(O1510&lt;&gt;0,L1510="п"),AND(P1510&lt;&gt;0,L1510="ф")),ЕФОРМУЛА(X1510),ЕФОРМУЛА(Y1510),ЕФОРМУЛА(Z1510),ЕФОРМУЛА(AA1510),ЕФОРМУЛА(AB1510),ЕФОРМУЛА(AC1510),NOT(ЕФОРМУЛА(O1510)),NOT(ЕФОРМУЛА(P1510)),M1510&lt;&gt;0,N1510&lt;&gt;0,OR(YEAR(M1510=#REF!),YEAR(M1510=#REF!),YEAR(M1510=#REF!)),OR(YEAR(N1510=#REF!),YEAR(N1510=#REF!),YEAR(N1510=#REF!)),OR(AND(A1510="20. Выдача займов по договору № 1 (в кэш-пул ПАО «Газпром»)",H1510="КЭШ-ПУЛ"),AND(A1510&lt;&gt;"20. Выдача займов по договору № 1 (в кэш-пул ПАО «Газпром»)",H1510&lt;&gt;"КЭШ-ПУЛ")))</f>
        <v>#REF!</v>
      </c>
    </row>
    <row r="1511" spans="1:30" ht="15" customHeight="1" x14ac:dyDescent="0.2">
      <c r="A1511" s="8" t="s">
        <v>40</v>
      </c>
      <c r="B1511" s="8"/>
      <c r="C1511" s="2" t="s">
        <v>19</v>
      </c>
      <c r="D1511" s="6" t="s">
        <v>0</v>
      </c>
      <c r="E1511" s="7" t="s">
        <v>2</v>
      </c>
      <c r="F1511" s="8"/>
      <c r="G1511" s="8"/>
      <c r="H1511" s="8"/>
      <c r="I1511" s="8"/>
      <c r="J1511" s="8"/>
      <c r="K1511" s="8"/>
      <c r="L1511" s="8" t="s">
        <v>26</v>
      </c>
      <c r="M1511" s="9">
        <v>44378</v>
      </c>
      <c r="N1511" s="9">
        <v>44378</v>
      </c>
      <c r="O1511" s="20">
        <v>5185880</v>
      </c>
      <c r="P1511" s="20"/>
      <c r="Q1511" s="29"/>
      <c r="R1511" s="12"/>
      <c r="S1511" s="12"/>
      <c r="T1511" s="12"/>
      <c r="U1511" s="12"/>
      <c r="X1511" s="22" t="e">
        <f>IF(B1511="",VLOOKUP(A1511,#REF!,2,FALSE),B1511)</f>
        <v>#REF!</v>
      </c>
      <c r="Y1511" s="22">
        <f t="shared" si="120"/>
        <v>7</v>
      </c>
      <c r="Z1511" s="22">
        <f t="shared" si="121"/>
        <v>7</v>
      </c>
      <c r="AA1511" s="22">
        <f t="shared" si="122"/>
        <v>2021</v>
      </c>
      <c r="AB1511" s="22">
        <f t="shared" si="123"/>
        <v>2021</v>
      </c>
      <c r="AC1511" s="22">
        <f t="shared" si="124"/>
        <v>2021</v>
      </c>
      <c r="AD1511" s="25" t="e">
        <f>AND(ROUND(O1511,2)=O1511,ROUND(P1511,2)=P1511,OR(AND(O1511&lt;&gt;0,L1511="п"),AND(P1511&lt;&gt;0,L1511="ф")),ЕФОРМУЛА(X1511),ЕФОРМУЛА(Y1511),ЕФОРМУЛА(Z1511),ЕФОРМУЛА(AA1511),ЕФОРМУЛА(AB1511),ЕФОРМУЛА(AC1511),NOT(ЕФОРМУЛА(O1511)),NOT(ЕФОРМУЛА(P1511)),M1511&lt;&gt;0,N1511&lt;&gt;0,OR(YEAR(M1511=#REF!),YEAR(M1511=#REF!),YEAR(M1511=#REF!)),OR(YEAR(N1511=#REF!),YEAR(N1511=#REF!),YEAR(N1511=#REF!)),OR(AND(A1511="20. Выдача займов по договору № 1 (в кэш-пул ПАО «Газпром»)",H1511="КЭШ-ПУЛ"),AND(A1511&lt;&gt;"20. Выдача займов по договору № 1 (в кэш-пул ПАО «Газпром»)",H1511&lt;&gt;"КЭШ-ПУЛ")))</f>
        <v>#REF!</v>
      </c>
    </row>
    <row r="1512" spans="1:30" ht="15" customHeight="1" x14ac:dyDescent="0.2">
      <c r="A1512" s="8" t="s">
        <v>40</v>
      </c>
      <c r="B1512" s="8"/>
      <c r="C1512" s="2" t="s">
        <v>19</v>
      </c>
      <c r="D1512" s="6" t="s">
        <v>0</v>
      </c>
      <c r="E1512" s="7" t="s">
        <v>2</v>
      </c>
      <c r="F1512" s="8"/>
      <c r="G1512" s="8"/>
      <c r="H1512" s="8"/>
      <c r="I1512" s="8"/>
      <c r="J1512" s="8"/>
      <c r="K1512" s="8"/>
      <c r="L1512" s="8" t="s">
        <v>26</v>
      </c>
      <c r="M1512" s="9">
        <v>44409</v>
      </c>
      <c r="N1512" s="9">
        <v>44409</v>
      </c>
      <c r="O1512" s="20">
        <v>2228795</v>
      </c>
      <c r="P1512" s="20"/>
      <c r="Q1512" s="29"/>
      <c r="R1512" s="12"/>
      <c r="S1512" s="12"/>
      <c r="T1512" s="12"/>
      <c r="U1512" s="12"/>
      <c r="X1512" s="22" t="e">
        <f>IF(B1512="",VLOOKUP(A1512,#REF!,2,FALSE),B1512)</f>
        <v>#REF!</v>
      </c>
      <c r="Y1512" s="22">
        <f t="shared" si="120"/>
        <v>8</v>
      </c>
      <c r="Z1512" s="22">
        <f t="shared" si="121"/>
        <v>8</v>
      </c>
      <c r="AA1512" s="22">
        <f t="shared" si="122"/>
        <v>2021</v>
      </c>
      <c r="AB1512" s="22">
        <f t="shared" si="123"/>
        <v>2021</v>
      </c>
      <c r="AC1512" s="22">
        <f t="shared" si="124"/>
        <v>2021</v>
      </c>
      <c r="AD1512" s="25" t="e">
        <f>AND(ROUND(O1512,2)=O1512,ROUND(P1512,2)=P1512,OR(AND(O1512&lt;&gt;0,L1512="п"),AND(P1512&lt;&gt;0,L1512="ф")),ЕФОРМУЛА(X1512),ЕФОРМУЛА(Y1512),ЕФОРМУЛА(Z1512),ЕФОРМУЛА(AA1512),ЕФОРМУЛА(AB1512),ЕФОРМУЛА(AC1512),NOT(ЕФОРМУЛА(O1512)),NOT(ЕФОРМУЛА(P1512)),M1512&lt;&gt;0,N1512&lt;&gt;0,OR(YEAR(M1512=#REF!),YEAR(M1512=#REF!),YEAR(M1512=#REF!)),OR(YEAR(N1512=#REF!),YEAR(N1512=#REF!),YEAR(N1512=#REF!)),OR(AND(A1512="20. Выдача займов по договору № 1 (в кэш-пул ПАО «Газпром»)",H1512="КЭШ-ПУЛ"),AND(A1512&lt;&gt;"20. Выдача займов по договору № 1 (в кэш-пул ПАО «Газпром»)",H1512&lt;&gt;"КЭШ-ПУЛ")))</f>
        <v>#REF!</v>
      </c>
    </row>
    <row r="1513" spans="1:30" ht="15" customHeight="1" x14ac:dyDescent="0.2">
      <c r="A1513" s="8" t="s">
        <v>40</v>
      </c>
      <c r="B1513" s="8"/>
      <c r="C1513" s="2" t="s">
        <v>19</v>
      </c>
      <c r="D1513" s="6" t="s">
        <v>0</v>
      </c>
      <c r="E1513" s="7" t="s">
        <v>2</v>
      </c>
      <c r="F1513" s="8"/>
      <c r="G1513" s="8"/>
      <c r="H1513" s="8"/>
      <c r="I1513" s="8"/>
      <c r="J1513" s="8"/>
      <c r="K1513" s="8"/>
      <c r="L1513" s="8" t="s">
        <v>26</v>
      </c>
      <c r="M1513" s="9">
        <v>44440</v>
      </c>
      <c r="N1513" s="9">
        <v>44440</v>
      </c>
      <c r="O1513" s="20">
        <v>4428076.87</v>
      </c>
      <c r="P1513" s="20"/>
      <c r="Q1513" s="29"/>
      <c r="R1513" s="12"/>
      <c r="S1513" s="12"/>
      <c r="T1513" s="12"/>
      <c r="U1513" s="12"/>
      <c r="X1513" s="22" t="e">
        <f>IF(B1513="",VLOOKUP(A1513,#REF!,2,FALSE),B1513)</f>
        <v>#REF!</v>
      </c>
      <c r="Y1513" s="22">
        <f t="shared" si="120"/>
        <v>9</v>
      </c>
      <c r="Z1513" s="22">
        <f t="shared" si="121"/>
        <v>9</v>
      </c>
      <c r="AA1513" s="22">
        <f t="shared" si="122"/>
        <v>2021</v>
      </c>
      <c r="AB1513" s="22">
        <f t="shared" si="123"/>
        <v>2021</v>
      </c>
      <c r="AC1513" s="22">
        <f t="shared" si="124"/>
        <v>2021</v>
      </c>
      <c r="AD1513" s="25" t="e">
        <f>AND(ROUND(O1513,2)=O1513,ROUND(P1513,2)=P1513,OR(AND(O1513&lt;&gt;0,L1513="п"),AND(P1513&lt;&gt;0,L1513="ф")),ЕФОРМУЛА(X1513),ЕФОРМУЛА(Y1513),ЕФОРМУЛА(Z1513),ЕФОРМУЛА(AA1513),ЕФОРМУЛА(AB1513),ЕФОРМУЛА(AC1513),NOT(ЕФОРМУЛА(O1513)),NOT(ЕФОРМУЛА(P1513)),M1513&lt;&gt;0,N1513&lt;&gt;0,OR(YEAR(M1513=#REF!),YEAR(M1513=#REF!),YEAR(M1513=#REF!)),OR(YEAR(N1513=#REF!),YEAR(N1513=#REF!),YEAR(N1513=#REF!)),OR(AND(A1513="20. Выдача займов по договору № 1 (в кэш-пул ПАО «Газпром»)",H1513="КЭШ-ПУЛ"),AND(A1513&lt;&gt;"20. Выдача займов по договору № 1 (в кэш-пул ПАО «Газпром»)",H1513&lt;&gt;"КЭШ-ПУЛ")))</f>
        <v>#REF!</v>
      </c>
    </row>
    <row r="1514" spans="1:30" ht="15" customHeight="1" x14ac:dyDescent="0.2">
      <c r="A1514" s="8" t="s">
        <v>59</v>
      </c>
      <c r="B1514" s="8"/>
      <c r="C1514" s="2" t="s">
        <v>19</v>
      </c>
      <c r="D1514" s="6" t="s">
        <v>0</v>
      </c>
      <c r="E1514" s="7" t="s">
        <v>2</v>
      </c>
      <c r="F1514" s="8"/>
      <c r="G1514" s="8"/>
      <c r="H1514" s="8"/>
      <c r="I1514" s="8"/>
      <c r="J1514" s="8"/>
      <c r="K1514" s="8"/>
      <c r="L1514" s="8" t="s">
        <v>26</v>
      </c>
      <c r="M1514" s="9">
        <v>44378</v>
      </c>
      <c r="N1514" s="9">
        <v>44378</v>
      </c>
      <c r="O1514" s="20">
        <v>263270000</v>
      </c>
      <c r="P1514" s="20"/>
      <c r="Q1514" s="11"/>
      <c r="R1514" s="11"/>
      <c r="S1514" s="11"/>
      <c r="T1514" s="11"/>
      <c r="U1514" s="11"/>
      <c r="X1514" s="22" t="e">
        <f>IF(B1514="",VLOOKUP(A1514,#REF!,2,FALSE),B1514)</f>
        <v>#REF!</v>
      </c>
      <c r="Y1514" s="22">
        <f t="shared" si="120"/>
        <v>7</v>
      </c>
      <c r="Z1514" s="22">
        <f t="shared" si="121"/>
        <v>7</v>
      </c>
      <c r="AA1514" s="22">
        <f t="shared" si="122"/>
        <v>2021</v>
      </c>
      <c r="AB1514" s="22">
        <f t="shared" si="123"/>
        <v>2021</v>
      </c>
      <c r="AC1514" s="22">
        <f t="shared" si="124"/>
        <v>2021</v>
      </c>
      <c r="AD1514" s="25" t="e">
        <f>AND(ROUND(O1514,2)=O1514,ROUND(P1514,2)=P1514,OR(AND(O1514&lt;&gt;0,L1514="п"),AND(P1514&lt;&gt;0,L1514="ф")),ЕФОРМУЛА(X1514),ЕФОРМУЛА(Y1514),ЕФОРМУЛА(Z1514),ЕФОРМУЛА(AA1514),ЕФОРМУЛА(AB1514),ЕФОРМУЛА(AC1514),NOT(ЕФОРМУЛА(O1514)),NOT(ЕФОРМУЛА(P1514)),M1514&lt;&gt;0,N1514&lt;&gt;0,OR(YEAR(M1514=#REF!),YEAR(M1514=#REF!),YEAR(M1514=#REF!)),OR(YEAR(N1514=#REF!),YEAR(N1514=#REF!),YEAR(N1514=#REF!)),OR(AND(A1514="20. Выдача займов по договору № 1 (в кэш-пул ПАО «Газпром»)",H1514="КЭШ-ПУЛ"),AND(A1514&lt;&gt;"20. Выдача займов по договору № 1 (в кэш-пул ПАО «Газпром»)",H1514&lt;&gt;"КЭШ-ПУЛ")))</f>
        <v>#REF!</v>
      </c>
    </row>
    <row r="1515" spans="1:30" ht="15" customHeight="1" x14ac:dyDescent="0.2">
      <c r="A1515" s="8" t="s">
        <v>59</v>
      </c>
      <c r="B1515" s="8"/>
      <c r="C1515" s="2" t="s">
        <v>19</v>
      </c>
      <c r="D1515" s="6" t="s">
        <v>0</v>
      </c>
      <c r="E1515" s="7" t="s">
        <v>2</v>
      </c>
      <c r="F1515" s="8"/>
      <c r="G1515" s="8"/>
      <c r="H1515" s="8"/>
      <c r="I1515" s="8"/>
      <c r="J1515" s="8"/>
      <c r="K1515" s="8"/>
      <c r="L1515" s="8" t="s">
        <v>26</v>
      </c>
      <c r="M1515" s="9">
        <v>44409</v>
      </c>
      <c r="N1515" s="9">
        <v>44409</v>
      </c>
      <c r="O1515" s="20">
        <v>262680000</v>
      </c>
      <c r="P1515" s="20"/>
      <c r="Q1515" s="11"/>
      <c r="R1515" s="11"/>
      <c r="S1515" s="11"/>
      <c r="T1515" s="11"/>
      <c r="U1515" s="11"/>
      <c r="X1515" s="22" t="e">
        <f>IF(B1515="",VLOOKUP(A1515,#REF!,2,FALSE),B1515)</f>
        <v>#REF!</v>
      </c>
      <c r="Y1515" s="22">
        <f t="shared" si="120"/>
        <v>8</v>
      </c>
      <c r="Z1515" s="22">
        <f t="shared" si="121"/>
        <v>8</v>
      </c>
      <c r="AA1515" s="22">
        <f t="shared" si="122"/>
        <v>2021</v>
      </c>
      <c r="AB1515" s="22">
        <f t="shared" si="123"/>
        <v>2021</v>
      </c>
      <c r="AC1515" s="22">
        <f t="shared" si="124"/>
        <v>2021</v>
      </c>
      <c r="AD1515" s="25" t="e">
        <f>AND(ROUND(O1515,2)=O1515,ROUND(P1515,2)=P1515,OR(AND(O1515&lt;&gt;0,L1515="п"),AND(P1515&lt;&gt;0,L1515="ф")),ЕФОРМУЛА(X1515),ЕФОРМУЛА(Y1515),ЕФОРМУЛА(Z1515),ЕФОРМУЛА(AA1515),ЕФОРМУЛА(AB1515),ЕФОРМУЛА(AC1515),NOT(ЕФОРМУЛА(O1515)),NOT(ЕФОРМУЛА(P1515)),M1515&lt;&gt;0,N1515&lt;&gt;0,OR(YEAR(M1515=#REF!),YEAR(M1515=#REF!),YEAR(M1515=#REF!)),OR(YEAR(N1515=#REF!),YEAR(N1515=#REF!),YEAR(N1515=#REF!)),OR(AND(A1515="20. Выдача займов по договору № 1 (в кэш-пул ПАО «Газпром»)",H1515="КЭШ-ПУЛ"),AND(A1515&lt;&gt;"20. Выдача займов по договору № 1 (в кэш-пул ПАО «Газпром»)",H1515&lt;&gt;"КЭШ-ПУЛ")))</f>
        <v>#REF!</v>
      </c>
    </row>
    <row r="1516" spans="1:30" ht="15" customHeight="1" x14ac:dyDescent="0.2">
      <c r="A1516" s="8" t="s">
        <v>59</v>
      </c>
      <c r="B1516" s="8"/>
      <c r="C1516" s="2" t="s">
        <v>19</v>
      </c>
      <c r="D1516" s="6" t="s">
        <v>0</v>
      </c>
      <c r="E1516" s="7" t="s">
        <v>2</v>
      </c>
      <c r="F1516" s="8"/>
      <c r="G1516" s="8"/>
      <c r="H1516" s="8"/>
      <c r="I1516" s="8"/>
      <c r="J1516" s="8"/>
      <c r="K1516" s="8"/>
      <c r="L1516" s="8" t="s">
        <v>26</v>
      </c>
      <c r="M1516" s="9">
        <v>44440</v>
      </c>
      <c r="N1516" s="9">
        <v>44440</v>
      </c>
      <c r="O1516" s="20">
        <v>159789356</v>
      </c>
      <c r="P1516" s="20"/>
      <c r="Q1516" s="11"/>
      <c r="R1516" s="11"/>
      <c r="S1516" s="11"/>
      <c r="T1516" s="11"/>
      <c r="U1516" s="11"/>
      <c r="X1516" s="22" t="e">
        <f>IF(B1516="",VLOOKUP(A1516,#REF!,2,FALSE),B1516)</f>
        <v>#REF!</v>
      </c>
      <c r="Y1516" s="22">
        <f t="shared" si="120"/>
        <v>9</v>
      </c>
      <c r="Z1516" s="22">
        <f t="shared" si="121"/>
        <v>9</v>
      </c>
      <c r="AA1516" s="22">
        <f t="shared" si="122"/>
        <v>2021</v>
      </c>
      <c r="AB1516" s="22">
        <f t="shared" si="123"/>
        <v>2021</v>
      </c>
      <c r="AC1516" s="22">
        <f t="shared" si="124"/>
        <v>2021</v>
      </c>
      <c r="AD1516" s="25" t="e">
        <f>AND(ROUND(O1516,2)=O1516,ROUND(P1516,2)=P1516,OR(AND(O1516&lt;&gt;0,L1516="п"),AND(P1516&lt;&gt;0,L1516="ф")),ЕФОРМУЛА(X1516),ЕФОРМУЛА(Y1516),ЕФОРМУЛА(Z1516),ЕФОРМУЛА(AA1516),ЕФОРМУЛА(AB1516),ЕФОРМУЛА(AC1516),NOT(ЕФОРМУЛА(O1516)),NOT(ЕФОРМУЛА(P1516)),M1516&lt;&gt;0,N1516&lt;&gt;0,OR(YEAR(M1516=#REF!),YEAR(M1516=#REF!),YEAR(M1516=#REF!)),OR(YEAR(N1516=#REF!),YEAR(N1516=#REF!),YEAR(N1516=#REF!)),OR(AND(A1516="20. Выдача займов по договору № 1 (в кэш-пул ПАО «Газпром»)",H1516="КЭШ-ПУЛ"),AND(A1516&lt;&gt;"20. Выдача займов по договору № 1 (в кэш-пул ПАО «Газпром»)",H1516&lt;&gt;"КЭШ-ПУЛ")))</f>
        <v>#REF!</v>
      </c>
    </row>
    <row r="1517" spans="1:30" ht="15" customHeight="1" x14ac:dyDescent="0.2">
      <c r="A1517" s="8" t="s">
        <v>60</v>
      </c>
      <c r="B1517" s="8"/>
      <c r="C1517" s="2" t="s">
        <v>19</v>
      </c>
      <c r="D1517" s="6" t="s">
        <v>0</v>
      </c>
      <c r="E1517" s="7" t="s">
        <v>2</v>
      </c>
      <c r="F1517" s="8"/>
      <c r="G1517" s="8"/>
      <c r="H1517" s="8"/>
      <c r="I1517" s="8"/>
      <c r="J1517" s="8"/>
      <c r="K1517" s="8"/>
      <c r="L1517" s="8" t="s">
        <v>26</v>
      </c>
      <c r="M1517" s="9">
        <v>44378</v>
      </c>
      <c r="N1517" s="9">
        <v>44378</v>
      </c>
      <c r="O1517" s="20">
        <v>2300000</v>
      </c>
      <c r="P1517" s="20"/>
      <c r="Q1517" s="11"/>
      <c r="R1517" s="11"/>
      <c r="S1517" s="11"/>
      <c r="T1517" s="11"/>
      <c r="U1517" s="11"/>
      <c r="X1517" s="22" t="e">
        <f>IF(B1517="",VLOOKUP(A1517,#REF!,2,FALSE),B1517)</f>
        <v>#REF!</v>
      </c>
      <c r="Y1517" s="22">
        <f t="shared" si="120"/>
        <v>7</v>
      </c>
      <c r="Z1517" s="22">
        <f t="shared" si="121"/>
        <v>7</v>
      </c>
      <c r="AA1517" s="22">
        <f t="shared" si="122"/>
        <v>2021</v>
      </c>
      <c r="AB1517" s="22">
        <f t="shared" si="123"/>
        <v>2021</v>
      </c>
      <c r="AC1517" s="22">
        <f t="shared" si="124"/>
        <v>2021</v>
      </c>
      <c r="AD1517" s="25" t="e">
        <f>AND(ROUND(O1517,2)=O1517,ROUND(P1517,2)=P1517,OR(AND(O1517&lt;&gt;0,L1517="п"),AND(P1517&lt;&gt;0,L1517="ф")),ЕФОРМУЛА(X1517),ЕФОРМУЛА(Y1517),ЕФОРМУЛА(Z1517),ЕФОРМУЛА(AA1517),ЕФОРМУЛА(AB1517),ЕФОРМУЛА(AC1517),NOT(ЕФОРМУЛА(O1517)),NOT(ЕФОРМУЛА(P1517)),M1517&lt;&gt;0,N1517&lt;&gt;0,OR(YEAR(M1517=#REF!),YEAR(M1517=#REF!),YEAR(M1517=#REF!)),OR(YEAR(N1517=#REF!),YEAR(N1517=#REF!),YEAR(N1517=#REF!)),OR(AND(A1517="20. Выдача займов по договору № 1 (в кэш-пул ПАО «Газпром»)",H1517="КЭШ-ПУЛ"),AND(A1517&lt;&gt;"20. Выдача займов по договору № 1 (в кэш-пул ПАО «Газпром»)",H1517&lt;&gt;"КЭШ-ПУЛ")))</f>
        <v>#REF!</v>
      </c>
    </row>
    <row r="1518" spans="1:30" ht="15" customHeight="1" x14ac:dyDescent="0.2">
      <c r="A1518" s="8" t="s">
        <v>60</v>
      </c>
      <c r="B1518" s="8"/>
      <c r="C1518" s="2" t="s">
        <v>19</v>
      </c>
      <c r="D1518" s="6" t="s">
        <v>0</v>
      </c>
      <c r="E1518" s="7" t="s">
        <v>2</v>
      </c>
      <c r="F1518" s="8"/>
      <c r="G1518" s="8"/>
      <c r="H1518" s="8"/>
      <c r="I1518" s="8"/>
      <c r="J1518" s="8"/>
      <c r="K1518" s="8"/>
      <c r="L1518" s="8" t="s">
        <v>26</v>
      </c>
      <c r="M1518" s="9">
        <v>44409</v>
      </c>
      <c r="N1518" s="9">
        <v>44409</v>
      </c>
      <c r="O1518" s="20">
        <v>2200000</v>
      </c>
      <c r="P1518" s="20"/>
      <c r="Q1518" s="11"/>
      <c r="R1518" s="11"/>
      <c r="S1518" s="11"/>
      <c r="T1518" s="11"/>
      <c r="U1518" s="11"/>
      <c r="X1518" s="22" t="e">
        <f>IF(B1518="",VLOOKUP(A1518,#REF!,2,FALSE),B1518)</f>
        <v>#REF!</v>
      </c>
      <c r="Y1518" s="22">
        <f t="shared" si="120"/>
        <v>8</v>
      </c>
      <c r="Z1518" s="22">
        <f t="shared" si="121"/>
        <v>8</v>
      </c>
      <c r="AA1518" s="22">
        <f t="shared" si="122"/>
        <v>2021</v>
      </c>
      <c r="AB1518" s="22">
        <f t="shared" si="123"/>
        <v>2021</v>
      </c>
      <c r="AC1518" s="22">
        <f t="shared" si="124"/>
        <v>2021</v>
      </c>
      <c r="AD1518" s="25" t="e">
        <f>AND(ROUND(O1518,2)=O1518,ROUND(P1518,2)=P1518,OR(AND(O1518&lt;&gt;0,L1518="п"),AND(P1518&lt;&gt;0,L1518="ф")),ЕФОРМУЛА(X1518),ЕФОРМУЛА(Y1518),ЕФОРМУЛА(Z1518),ЕФОРМУЛА(AA1518),ЕФОРМУЛА(AB1518),ЕФОРМУЛА(AC1518),NOT(ЕФОРМУЛА(O1518)),NOT(ЕФОРМУЛА(P1518)),M1518&lt;&gt;0,N1518&lt;&gt;0,OR(YEAR(M1518=#REF!),YEAR(M1518=#REF!),YEAR(M1518=#REF!)),OR(YEAR(N1518=#REF!),YEAR(N1518=#REF!),YEAR(N1518=#REF!)),OR(AND(A1518="20. Выдача займов по договору № 1 (в кэш-пул ПАО «Газпром»)",H1518="КЭШ-ПУЛ"),AND(A1518&lt;&gt;"20. Выдача займов по договору № 1 (в кэш-пул ПАО «Газпром»)",H1518&lt;&gt;"КЭШ-ПУЛ")))</f>
        <v>#REF!</v>
      </c>
    </row>
    <row r="1519" spans="1:30" ht="15" customHeight="1" x14ac:dyDescent="0.2">
      <c r="A1519" s="8" t="s">
        <v>15</v>
      </c>
      <c r="B1519" s="8"/>
      <c r="C1519" s="2" t="s">
        <v>19</v>
      </c>
      <c r="D1519" s="6" t="s">
        <v>0</v>
      </c>
      <c r="E1519" s="7" t="s">
        <v>2</v>
      </c>
      <c r="F1519" s="8"/>
      <c r="G1519" s="8"/>
      <c r="H1519" s="8"/>
      <c r="I1519" s="8"/>
      <c r="J1519" s="8"/>
      <c r="K1519" s="8"/>
      <c r="L1519" s="8" t="s">
        <v>26</v>
      </c>
      <c r="M1519" s="9">
        <v>44378</v>
      </c>
      <c r="N1519" s="9">
        <v>44378</v>
      </c>
      <c r="O1519" s="20">
        <v>430000000</v>
      </c>
      <c r="P1519" s="20"/>
      <c r="Q1519" s="11"/>
      <c r="R1519" s="11"/>
      <c r="S1519" s="11"/>
      <c r="T1519" s="11"/>
      <c r="U1519" s="11"/>
      <c r="X1519" s="22" t="e">
        <f>IF(B1519="",VLOOKUP(A1519,#REF!,2,FALSE),B1519)</f>
        <v>#REF!</v>
      </c>
      <c r="Y1519" s="22">
        <f t="shared" si="120"/>
        <v>7</v>
      </c>
      <c r="Z1519" s="22">
        <f t="shared" si="121"/>
        <v>7</v>
      </c>
      <c r="AA1519" s="22">
        <f t="shared" si="122"/>
        <v>2021</v>
      </c>
      <c r="AB1519" s="22">
        <f t="shared" si="123"/>
        <v>2021</v>
      </c>
      <c r="AC1519" s="22">
        <f t="shared" si="124"/>
        <v>2021</v>
      </c>
      <c r="AD1519" s="25" t="e">
        <f>AND(ROUND(O1519,2)=O1519,ROUND(P1519,2)=P1519,OR(AND(O1519&lt;&gt;0,L1519="п"),AND(P1519&lt;&gt;0,L1519="ф")),ЕФОРМУЛА(X1519),ЕФОРМУЛА(Y1519),ЕФОРМУЛА(Z1519),ЕФОРМУЛА(AA1519),ЕФОРМУЛА(AB1519),ЕФОРМУЛА(AC1519),NOT(ЕФОРМУЛА(O1519)),NOT(ЕФОРМУЛА(P1519)),M1519&lt;&gt;0,N1519&lt;&gt;0,OR(YEAR(M1519=#REF!),YEAR(M1519=#REF!),YEAR(M1519=#REF!)),OR(YEAR(N1519=#REF!),YEAR(N1519=#REF!),YEAR(N1519=#REF!)),OR(AND(A1519="20. Выдача займов по договору № 1 (в кэш-пул ПАО «Газпром»)",H1519="КЭШ-ПУЛ"),AND(A1519&lt;&gt;"20. Выдача займов по договору № 1 (в кэш-пул ПАО «Газпром»)",H1519&lt;&gt;"КЭШ-ПУЛ")))</f>
        <v>#REF!</v>
      </c>
    </row>
    <row r="1520" spans="1:30" ht="15" customHeight="1" x14ac:dyDescent="0.2">
      <c r="A1520" s="8" t="s">
        <v>15</v>
      </c>
      <c r="B1520" s="8"/>
      <c r="C1520" s="2" t="s">
        <v>19</v>
      </c>
      <c r="D1520" s="6" t="s">
        <v>0</v>
      </c>
      <c r="E1520" s="7" t="s">
        <v>2</v>
      </c>
      <c r="F1520" s="8"/>
      <c r="G1520" s="8"/>
      <c r="H1520" s="8"/>
      <c r="I1520" s="8"/>
      <c r="J1520" s="8"/>
      <c r="K1520" s="8"/>
      <c r="L1520" s="8" t="s">
        <v>26</v>
      </c>
      <c r="M1520" s="9">
        <v>44409</v>
      </c>
      <c r="N1520" s="9">
        <v>44409</v>
      </c>
      <c r="O1520" s="20">
        <v>280000000</v>
      </c>
      <c r="P1520" s="20"/>
      <c r="Q1520" s="11"/>
      <c r="R1520" s="11"/>
      <c r="S1520" s="11"/>
      <c r="T1520" s="11"/>
      <c r="U1520" s="11"/>
      <c r="X1520" s="22" t="e">
        <f>IF(B1520="",VLOOKUP(A1520,#REF!,2,FALSE),B1520)</f>
        <v>#REF!</v>
      </c>
      <c r="Y1520" s="22">
        <f t="shared" si="120"/>
        <v>8</v>
      </c>
      <c r="Z1520" s="22">
        <f t="shared" si="121"/>
        <v>8</v>
      </c>
      <c r="AA1520" s="22">
        <f t="shared" si="122"/>
        <v>2021</v>
      </c>
      <c r="AB1520" s="22">
        <f t="shared" si="123"/>
        <v>2021</v>
      </c>
      <c r="AC1520" s="22">
        <f t="shared" si="124"/>
        <v>2021</v>
      </c>
      <c r="AD1520" s="25" t="e">
        <f>AND(ROUND(O1520,2)=O1520,ROUND(P1520,2)=P1520,OR(AND(O1520&lt;&gt;0,L1520="п"),AND(P1520&lt;&gt;0,L1520="ф")),ЕФОРМУЛА(X1520),ЕФОРМУЛА(Y1520),ЕФОРМУЛА(Z1520),ЕФОРМУЛА(AA1520),ЕФОРМУЛА(AB1520),ЕФОРМУЛА(AC1520),NOT(ЕФОРМУЛА(O1520)),NOT(ЕФОРМУЛА(P1520)),M1520&lt;&gt;0,N1520&lt;&gt;0,OR(YEAR(M1520=#REF!),YEAR(M1520=#REF!),YEAR(M1520=#REF!)),OR(YEAR(N1520=#REF!),YEAR(N1520=#REF!),YEAR(N1520=#REF!)),OR(AND(A1520="20. Выдача займов по договору № 1 (в кэш-пул ПАО «Газпром»)",H1520="КЭШ-ПУЛ"),AND(A1520&lt;&gt;"20. Выдача займов по договору № 1 (в кэш-пул ПАО «Газпром»)",H1520&lt;&gt;"КЭШ-ПУЛ")))</f>
        <v>#REF!</v>
      </c>
    </row>
    <row r="1521" spans="1:30" ht="18" customHeight="1" x14ac:dyDescent="0.2">
      <c r="A1521" s="8" t="s">
        <v>15</v>
      </c>
      <c r="B1521" s="8"/>
      <c r="C1521" s="2" t="s">
        <v>19</v>
      </c>
      <c r="D1521" s="6" t="s">
        <v>0</v>
      </c>
      <c r="E1521" s="7" t="s">
        <v>2</v>
      </c>
      <c r="F1521" s="8"/>
      <c r="G1521" s="8"/>
      <c r="H1521" s="8"/>
      <c r="I1521" s="8"/>
      <c r="J1521" s="8"/>
      <c r="K1521" s="8"/>
      <c r="L1521" s="8" t="s">
        <v>26</v>
      </c>
      <c r="M1521" s="9">
        <v>44440</v>
      </c>
      <c r="N1521" s="9">
        <v>44440</v>
      </c>
      <c r="O1521" s="20">
        <v>238270000</v>
      </c>
      <c r="P1521" s="20"/>
      <c r="Q1521" s="11"/>
      <c r="R1521" s="11"/>
      <c r="S1521" s="11"/>
      <c r="T1521" s="11"/>
      <c r="U1521" s="11"/>
      <c r="X1521" s="22" t="e">
        <f>IF(B1521="",VLOOKUP(A1521,#REF!,2,FALSE),B1521)</f>
        <v>#REF!</v>
      </c>
      <c r="Y1521" s="22">
        <f t="shared" si="120"/>
        <v>9</v>
      </c>
      <c r="Z1521" s="22">
        <f t="shared" si="121"/>
        <v>9</v>
      </c>
      <c r="AA1521" s="22">
        <f t="shared" si="122"/>
        <v>2021</v>
      </c>
      <c r="AB1521" s="22">
        <f t="shared" si="123"/>
        <v>2021</v>
      </c>
      <c r="AC1521" s="22">
        <f t="shared" si="124"/>
        <v>2021</v>
      </c>
      <c r="AD1521" s="25" t="e">
        <f>AND(ROUND(O1521,2)=O1521,ROUND(P1521,2)=P1521,OR(AND(O1521&lt;&gt;0,L1521="п"),AND(P1521&lt;&gt;0,L1521="ф")),ЕФОРМУЛА(X1521),ЕФОРМУЛА(Y1521),ЕФОРМУЛА(Z1521),ЕФОРМУЛА(AA1521),ЕФОРМУЛА(AB1521),ЕФОРМУЛА(AC1521),NOT(ЕФОРМУЛА(O1521)),NOT(ЕФОРМУЛА(P1521)),M1521&lt;&gt;0,N1521&lt;&gt;0,OR(YEAR(M1521=#REF!),YEAR(M1521=#REF!),YEAR(M1521=#REF!)),OR(YEAR(N1521=#REF!),YEAR(N1521=#REF!),YEAR(N1521=#REF!)),OR(AND(A1521="20. Выдача займов по договору № 1 (в кэш-пул ПАО «Газпром»)",H1521="КЭШ-ПУЛ"),AND(A1521&lt;&gt;"20. Выдача займов по договору № 1 (в кэш-пул ПАО «Газпром»)",H1521&lt;&gt;"КЭШ-ПУЛ")))</f>
        <v>#REF!</v>
      </c>
    </row>
    <row r="1522" spans="1:30" ht="15" customHeight="1" x14ac:dyDescent="0.2">
      <c r="A1522" s="8" t="s">
        <v>16</v>
      </c>
      <c r="B1522" s="8"/>
      <c r="C1522" s="2" t="s">
        <v>19</v>
      </c>
      <c r="D1522" s="6" t="s">
        <v>0</v>
      </c>
      <c r="E1522" s="7" t="s">
        <v>2</v>
      </c>
      <c r="F1522" s="8"/>
      <c r="G1522" s="8"/>
      <c r="H1522" s="8"/>
      <c r="I1522" s="8"/>
      <c r="J1522" s="8"/>
      <c r="K1522" s="8"/>
      <c r="L1522" s="8" t="s">
        <v>26</v>
      </c>
      <c r="M1522" s="9">
        <v>44378</v>
      </c>
      <c r="N1522" s="9">
        <v>44378</v>
      </c>
      <c r="O1522" s="20">
        <v>438780000</v>
      </c>
      <c r="P1522" s="20"/>
      <c r="Q1522" s="11"/>
      <c r="R1522" s="11"/>
      <c r="S1522" s="11"/>
      <c r="T1522" s="11"/>
      <c r="U1522" s="11"/>
      <c r="X1522" s="22" t="e">
        <f>IF(B1522="",VLOOKUP(A1522,#REF!,2,FALSE),B1522)</f>
        <v>#REF!</v>
      </c>
      <c r="Y1522" s="22">
        <f t="shared" si="120"/>
        <v>7</v>
      </c>
      <c r="Z1522" s="22">
        <f t="shared" si="121"/>
        <v>7</v>
      </c>
      <c r="AA1522" s="22">
        <f t="shared" si="122"/>
        <v>2021</v>
      </c>
      <c r="AB1522" s="22">
        <f t="shared" si="123"/>
        <v>2021</v>
      </c>
      <c r="AC1522" s="22">
        <f t="shared" si="124"/>
        <v>2021</v>
      </c>
      <c r="AD1522" s="25" t="e">
        <f>AND(ROUND(O1522,2)=O1522,ROUND(P1522,2)=P1522,OR(AND(O1522&lt;&gt;0,L1522="п"),AND(P1522&lt;&gt;0,L1522="ф")),ЕФОРМУЛА(X1522),ЕФОРМУЛА(Y1522),ЕФОРМУЛА(Z1522),ЕФОРМУЛА(AA1522),ЕФОРМУЛА(AB1522),ЕФОРМУЛА(AC1522),NOT(ЕФОРМУЛА(O1522)),NOT(ЕФОРМУЛА(P1522)),M1522&lt;&gt;0,N1522&lt;&gt;0,OR(YEAR(M1522=#REF!),YEAR(M1522=#REF!),YEAR(M1522=#REF!)),OR(YEAR(N1522=#REF!),YEAR(N1522=#REF!),YEAR(N1522=#REF!)),OR(AND(A1522="20. Выдача займов по договору № 1 (в кэш-пул ПАО «Газпром»)",H1522="КЭШ-ПУЛ"),AND(A1522&lt;&gt;"20. Выдача займов по договору № 1 (в кэш-пул ПАО «Газпром»)",H1522&lt;&gt;"КЭШ-ПУЛ")))</f>
        <v>#REF!</v>
      </c>
    </row>
    <row r="1523" spans="1:30" ht="15" customHeight="1" x14ac:dyDescent="0.2">
      <c r="A1523" s="8" t="s">
        <v>16</v>
      </c>
      <c r="B1523" s="8"/>
      <c r="C1523" s="2" t="s">
        <v>19</v>
      </c>
      <c r="D1523" s="6" t="s">
        <v>0</v>
      </c>
      <c r="E1523" s="7" t="s">
        <v>2</v>
      </c>
      <c r="F1523" s="8"/>
      <c r="G1523" s="8"/>
      <c r="H1523" s="8"/>
      <c r="I1523" s="8"/>
      <c r="J1523" s="8"/>
      <c r="K1523" s="8"/>
      <c r="L1523" s="8" t="s">
        <v>26</v>
      </c>
      <c r="M1523" s="9">
        <v>44409</v>
      </c>
      <c r="N1523" s="9">
        <v>44409</v>
      </c>
      <c r="O1523" s="20">
        <v>512700000</v>
      </c>
      <c r="P1523" s="20"/>
      <c r="Q1523" s="11"/>
      <c r="R1523" s="11"/>
      <c r="S1523" s="11"/>
      <c r="T1523" s="11"/>
      <c r="U1523" s="11"/>
      <c r="X1523" s="22" t="e">
        <f>IF(B1523="",VLOOKUP(A1523,#REF!,2,FALSE),B1523)</f>
        <v>#REF!</v>
      </c>
      <c r="Y1523" s="22">
        <f t="shared" si="120"/>
        <v>8</v>
      </c>
      <c r="Z1523" s="22">
        <f t="shared" si="121"/>
        <v>8</v>
      </c>
      <c r="AA1523" s="22">
        <f t="shared" si="122"/>
        <v>2021</v>
      </c>
      <c r="AB1523" s="22">
        <f t="shared" si="123"/>
        <v>2021</v>
      </c>
      <c r="AC1523" s="22">
        <f t="shared" si="124"/>
        <v>2021</v>
      </c>
      <c r="AD1523" s="25" t="e">
        <f>AND(ROUND(O1523,2)=O1523,ROUND(P1523,2)=P1523,OR(AND(O1523&lt;&gt;0,L1523="п"),AND(P1523&lt;&gt;0,L1523="ф")),ЕФОРМУЛА(X1523),ЕФОРМУЛА(Y1523),ЕФОРМУЛА(Z1523),ЕФОРМУЛА(AA1523),ЕФОРМУЛА(AB1523),ЕФОРМУЛА(AC1523),NOT(ЕФОРМУЛА(O1523)),NOT(ЕФОРМУЛА(P1523)),M1523&lt;&gt;0,N1523&lt;&gt;0,OR(YEAR(M1523=#REF!),YEAR(M1523=#REF!),YEAR(M1523=#REF!)),OR(YEAR(N1523=#REF!),YEAR(N1523=#REF!),YEAR(N1523=#REF!)),OR(AND(A1523="20. Выдача займов по договору № 1 (в кэш-пул ПАО «Газпром»)",H1523="КЭШ-ПУЛ"),AND(A1523&lt;&gt;"20. Выдача займов по договору № 1 (в кэш-пул ПАО «Газпром»)",H1523&lt;&gt;"КЭШ-ПУЛ")))</f>
        <v>#REF!</v>
      </c>
    </row>
    <row r="1524" spans="1:30" ht="15" customHeight="1" x14ac:dyDescent="0.2">
      <c r="A1524" s="8" t="s">
        <v>16</v>
      </c>
      <c r="B1524" s="8"/>
      <c r="C1524" s="2" t="s">
        <v>19</v>
      </c>
      <c r="D1524" s="6" t="s">
        <v>0</v>
      </c>
      <c r="E1524" s="7" t="s">
        <v>2</v>
      </c>
      <c r="F1524" s="8"/>
      <c r="G1524" s="8"/>
      <c r="H1524" s="8"/>
      <c r="I1524" s="8"/>
      <c r="J1524" s="8"/>
      <c r="K1524" s="8"/>
      <c r="L1524" s="8" t="s">
        <v>26</v>
      </c>
      <c r="M1524" s="9">
        <v>44440</v>
      </c>
      <c r="N1524" s="9">
        <v>44440</v>
      </c>
      <c r="O1524" s="20">
        <v>581380000</v>
      </c>
      <c r="P1524" s="20"/>
      <c r="Q1524" s="11"/>
      <c r="R1524" s="11"/>
      <c r="S1524" s="11"/>
      <c r="T1524" s="11"/>
      <c r="U1524" s="11"/>
      <c r="X1524" s="22" t="e">
        <f>IF(B1524="",VLOOKUP(A1524,#REF!,2,FALSE),B1524)</f>
        <v>#REF!</v>
      </c>
      <c r="Y1524" s="22">
        <f t="shared" si="120"/>
        <v>9</v>
      </c>
      <c r="Z1524" s="22">
        <f t="shared" si="121"/>
        <v>9</v>
      </c>
      <c r="AA1524" s="22">
        <f t="shared" si="122"/>
        <v>2021</v>
      </c>
      <c r="AB1524" s="22">
        <f t="shared" si="123"/>
        <v>2021</v>
      </c>
      <c r="AC1524" s="22">
        <f t="shared" si="124"/>
        <v>2021</v>
      </c>
      <c r="AD1524" s="25" t="e">
        <f>AND(ROUND(O1524,2)=O1524,ROUND(P1524,2)=P1524,OR(AND(O1524&lt;&gt;0,L1524="п"),AND(P1524&lt;&gt;0,L1524="ф")),ЕФОРМУЛА(X1524),ЕФОРМУЛА(Y1524),ЕФОРМУЛА(Z1524),ЕФОРМУЛА(AA1524),ЕФОРМУЛА(AB1524),ЕФОРМУЛА(AC1524),NOT(ЕФОРМУЛА(O1524)),NOT(ЕФОРМУЛА(P1524)),M1524&lt;&gt;0,N1524&lt;&gt;0,OR(YEAR(M1524=#REF!),YEAR(M1524=#REF!),YEAR(M1524=#REF!)),OR(YEAR(N1524=#REF!),YEAR(N1524=#REF!),YEAR(N1524=#REF!)),OR(AND(A1524="20. Выдача займов по договору № 1 (в кэш-пул ПАО «Газпром»)",H1524="КЭШ-ПУЛ"),AND(A1524&lt;&gt;"20. Выдача займов по договору № 1 (в кэш-пул ПАО «Газпром»)",H1524&lt;&gt;"КЭШ-ПУЛ")))</f>
        <v>#REF!</v>
      </c>
    </row>
    <row r="1525" spans="1:30" ht="15" customHeight="1" x14ac:dyDescent="0.2">
      <c r="A1525" s="8" t="s">
        <v>17</v>
      </c>
      <c r="B1525" s="8"/>
      <c r="C1525" s="2" t="s">
        <v>19</v>
      </c>
      <c r="D1525" s="6" t="s">
        <v>0</v>
      </c>
      <c r="E1525" s="7" t="s">
        <v>2</v>
      </c>
      <c r="F1525" s="8"/>
      <c r="G1525" s="8"/>
      <c r="H1525" s="8"/>
      <c r="I1525" s="8"/>
      <c r="J1525" s="8"/>
      <c r="K1525" s="8"/>
      <c r="L1525" s="8" t="s">
        <v>26</v>
      </c>
      <c r="M1525" s="9">
        <v>44378</v>
      </c>
      <c r="N1525" s="9">
        <v>44378</v>
      </c>
      <c r="O1525" s="20">
        <v>36100000</v>
      </c>
      <c r="P1525" s="20"/>
      <c r="Q1525" s="11"/>
      <c r="R1525" s="11"/>
      <c r="S1525" s="11"/>
      <c r="T1525" s="11"/>
      <c r="U1525" s="11"/>
      <c r="X1525" s="22" t="e">
        <f>IF(B1525="",VLOOKUP(A1525,#REF!,2,FALSE),B1525)</f>
        <v>#REF!</v>
      </c>
      <c r="Y1525" s="22">
        <f t="shared" si="120"/>
        <v>7</v>
      </c>
      <c r="Z1525" s="22">
        <f t="shared" si="121"/>
        <v>7</v>
      </c>
      <c r="AA1525" s="22">
        <f t="shared" si="122"/>
        <v>2021</v>
      </c>
      <c r="AB1525" s="22">
        <f t="shared" si="123"/>
        <v>2021</v>
      </c>
      <c r="AC1525" s="22">
        <f t="shared" si="124"/>
        <v>2021</v>
      </c>
      <c r="AD1525" s="25" t="e">
        <f>AND(ROUND(O1525,2)=O1525,ROUND(P1525,2)=P1525,OR(AND(O1525&lt;&gt;0,L1525="п"),AND(P1525&lt;&gt;0,L1525="ф")),ЕФОРМУЛА(X1525),ЕФОРМУЛА(Y1525),ЕФОРМУЛА(Z1525),ЕФОРМУЛА(AA1525),ЕФОРМУЛА(AB1525),ЕФОРМУЛА(AC1525),NOT(ЕФОРМУЛА(O1525)),NOT(ЕФОРМУЛА(P1525)),M1525&lt;&gt;0,N1525&lt;&gt;0,OR(YEAR(M1525=#REF!),YEAR(M1525=#REF!),YEAR(M1525=#REF!)),OR(YEAR(N1525=#REF!),YEAR(N1525=#REF!),YEAR(N1525=#REF!)),OR(AND(A1525="20. Выдача займов по договору № 1 (в кэш-пул ПАО «Газпром»)",H1525="КЭШ-ПУЛ"),AND(A1525&lt;&gt;"20. Выдача займов по договору № 1 (в кэш-пул ПАО «Газпром»)",H1525&lt;&gt;"КЭШ-ПУЛ")))</f>
        <v>#REF!</v>
      </c>
    </row>
    <row r="1526" spans="1:30" ht="15" customHeight="1" x14ac:dyDescent="0.2">
      <c r="A1526" s="8" t="s">
        <v>17</v>
      </c>
      <c r="B1526" s="8"/>
      <c r="C1526" s="2" t="s">
        <v>19</v>
      </c>
      <c r="D1526" s="6" t="s">
        <v>0</v>
      </c>
      <c r="E1526" s="7" t="s">
        <v>2</v>
      </c>
      <c r="F1526" s="8"/>
      <c r="G1526" s="8"/>
      <c r="H1526" s="8"/>
      <c r="I1526" s="8"/>
      <c r="J1526" s="8"/>
      <c r="K1526" s="8"/>
      <c r="L1526" s="8" t="s">
        <v>26</v>
      </c>
      <c r="M1526" s="9">
        <v>44409</v>
      </c>
      <c r="N1526" s="9">
        <v>44409</v>
      </c>
      <c r="O1526" s="20">
        <v>19470000</v>
      </c>
      <c r="P1526" s="20"/>
      <c r="Q1526" s="11"/>
      <c r="R1526" s="11"/>
      <c r="S1526" s="11"/>
      <c r="T1526" s="11"/>
      <c r="U1526" s="11"/>
      <c r="X1526" s="22" t="e">
        <f>IF(B1526="",VLOOKUP(A1526,#REF!,2,FALSE),B1526)</f>
        <v>#REF!</v>
      </c>
      <c r="Y1526" s="22">
        <f t="shared" si="120"/>
        <v>8</v>
      </c>
      <c r="Z1526" s="22">
        <f t="shared" si="121"/>
        <v>8</v>
      </c>
      <c r="AA1526" s="22">
        <f t="shared" si="122"/>
        <v>2021</v>
      </c>
      <c r="AB1526" s="22">
        <f t="shared" si="123"/>
        <v>2021</v>
      </c>
      <c r="AC1526" s="22">
        <f t="shared" si="124"/>
        <v>2021</v>
      </c>
      <c r="AD1526" s="25" t="e">
        <f>AND(ROUND(O1526,2)=O1526,ROUND(P1526,2)=P1526,OR(AND(O1526&lt;&gt;0,L1526="п"),AND(P1526&lt;&gt;0,L1526="ф")),ЕФОРМУЛА(X1526),ЕФОРМУЛА(Y1526),ЕФОРМУЛА(Z1526),ЕФОРМУЛА(AA1526),ЕФОРМУЛА(AB1526),ЕФОРМУЛА(AC1526),NOT(ЕФОРМУЛА(O1526)),NOT(ЕФОРМУЛА(P1526)),M1526&lt;&gt;0,N1526&lt;&gt;0,OR(YEAR(M1526=#REF!),YEAR(M1526=#REF!),YEAR(M1526=#REF!)),OR(YEAR(N1526=#REF!),YEAR(N1526=#REF!),YEAR(N1526=#REF!)),OR(AND(A1526="20. Выдача займов по договору № 1 (в кэш-пул ПАО «Газпром»)",H1526="КЭШ-ПУЛ"),AND(A1526&lt;&gt;"20. Выдача займов по договору № 1 (в кэш-пул ПАО «Газпром»)",H1526&lt;&gt;"КЭШ-ПУЛ")))</f>
        <v>#REF!</v>
      </c>
    </row>
    <row r="1527" spans="1:30" ht="15" customHeight="1" x14ac:dyDescent="0.2">
      <c r="A1527" s="8" t="s">
        <v>17</v>
      </c>
      <c r="B1527" s="8"/>
      <c r="C1527" s="2" t="s">
        <v>19</v>
      </c>
      <c r="D1527" s="6" t="s">
        <v>0</v>
      </c>
      <c r="E1527" s="7" t="s">
        <v>2</v>
      </c>
      <c r="F1527" s="8"/>
      <c r="G1527" s="8"/>
      <c r="H1527" s="8"/>
      <c r="I1527" s="8"/>
      <c r="J1527" s="8"/>
      <c r="K1527" s="8"/>
      <c r="L1527" s="8" t="s">
        <v>26</v>
      </c>
      <c r="M1527" s="9">
        <v>44440</v>
      </c>
      <c r="N1527" s="9">
        <v>44440</v>
      </c>
      <c r="O1527" s="20">
        <v>17900000</v>
      </c>
      <c r="P1527" s="20"/>
      <c r="Q1527" s="11"/>
      <c r="R1527" s="11"/>
      <c r="S1527" s="11"/>
      <c r="T1527" s="11"/>
      <c r="U1527" s="11"/>
      <c r="X1527" s="22" t="e">
        <f>IF(B1527="",VLOOKUP(A1527,#REF!,2,FALSE),B1527)</f>
        <v>#REF!</v>
      </c>
      <c r="Y1527" s="22">
        <f t="shared" si="120"/>
        <v>9</v>
      </c>
      <c r="Z1527" s="22">
        <f t="shared" si="121"/>
        <v>9</v>
      </c>
      <c r="AA1527" s="22">
        <f t="shared" si="122"/>
        <v>2021</v>
      </c>
      <c r="AB1527" s="22">
        <f t="shared" si="123"/>
        <v>2021</v>
      </c>
      <c r="AC1527" s="22">
        <f t="shared" si="124"/>
        <v>2021</v>
      </c>
      <c r="AD1527" s="25" t="e">
        <f>AND(ROUND(O1527,2)=O1527,ROUND(P1527,2)=P1527,OR(AND(O1527&lt;&gt;0,L1527="п"),AND(P1527&lt;&gt;0,L1527="ф")),ЕФОРМУЛА(X1527),ЕФОРМУЛА(Y1527),ЕФОРМУЛА(Z1527),ЕФОРМУЛА(AA1527),ЕФОРМУЛА(AB1527),ЕФОРМУЛА(AC1527),NOT(ЕФОРМУЛА(O1527)),NOT(ЕФОРМУЛА(P1527)),M1527&lt;&gt;0,N1527&lt;&gt;0,OR(YEAR(M1527=#REF!),YEAR(M1527=#REF!),YEAR(M1527=#REF!)),OR(YEAR(N1527=#REF!),YEAR(N1527=#REF!),YEAR(N1527=#REF!)),OR(AND(A1527="20. Выдача займов по договору № 1 (в кэш-пул ПАО «Газпром»)",H1527="КЭШ-ПУЛ"),AND(A1527&lt;&gt;"20. Выдача займов по договору № 1 (в кэш-пул ПАО «Газпром»)",H1527&lt;&gt;"КЭШ-ПУЛ")))</f>
        <v>#REF!</v>
      </c>
    </row>
    <row r="1528" spans="1:30" ht="15" customHeight="1" x14ac:dyDescent="0.2">
      <c r="A1528" s="8"/>
      <c r="B1528" s="8" t="s">
        <v>7</v>
      </c>
      <c r="C1528" s="2" t="s">
        <v>19</v>
      </c>
      <c r="D1528" s="6" t="s">
        <v>0</v>
      </c>
      <c r="E1528" s="7" t="s">
        <v>2</v>
      </c>
      <c r="F1528" s="8"/>
      <c r="G1528" s="8"/>
      <c r="H1528" s="8"/>
      <c r="I1528" s="8"/>
      <c r="J1528" s="8"/>
      <c r="K1528" s="8"/>
      <c r="L1528" s="8" t="s">
        <v>26</v>
      </c>
      <c r="M1528" s="9">
        <v>44378</v>
      </c>
      <c r="N1528" s="9">
        <v>44378</v>
      </c>
      <c r="O1528" s="20">
        <v>3210000</v>
      </c>
      <c r="P1528" s="20"/>
      <c r="Q1528" s="29"/>
      <c r="R1528" s="12"/>
      <c r="S1528" s="12"/>
      <c r="T1528" s="12"/>
      <c r="U1528" s="12"/>
      <c r="X1528" s="22" t="str">
        <f>IF(B1528="",VLOOKUP(A1528,#REF!,2,FALSE),B1528)</f>
        <v>10. Услуги транспорта</v>
      </c>
      <c r="Y1528" s="22">
        <f t="shared" si="120"/>
        <v>7</v>
      </c>
      <c r="Z1528" s="22">
        <f t="shared" si="121"/>
        <v>7</v>
      </c>
      <c r="AA1528" s="22">
        <f t="shared" si="122"/>
        <v>2021</v>
      </c>
      <c r="AB1528" s="22">
        <f t="shared" si="123"/>
        <v>2021</v>
      </c>
      <c r="AC1528" s="22">
        <f t="shared" si="124"/>
        <v>2021</v>
      </c>
      <c r="AD1528" s="25" t="e">
        <f>AND(ROUND(O1528,2)=O1528,ROUND(P1528,2)=P1528,OR(AND(O1528&lt;&gt;0,L1528="п"),AND(P1528&lt;&gt;0,L1528="ф")),ЕФОРМУЛА(X1528),ЕФОРМУЛА(Y1528),ЕФОРМУЛА(Z1528),ЕФОРМУЛА(AA1528),ЕФОРМУЛА(AB1528),ЕФОРМУЛА(AC1528),NOT(ЕФОРМУЛА(O1528)),NOT(ЕФОРМУЛА(P1528)),M1528&lt;&gt;0,N1528&lt;&gt;0,OR(YEAR(M1528=#REF!),YEAR(M1528=#REF!),YEAR(M1528=#REF!)),OR(YEAR(N1528=#REF!),YEAR(N1528=#REF!),YEAR(N1528=#REF!)),OR(AND(A1528="20. Выдача займов по договору № 1 (в кэш-пул ПАО «Газпром»)",H1528="КЭШ-ПУЛ"),AND(A1528&lt;&gt;"20. Выдача займов по договору № 1 (в кэш-пул ПАО «Газпром»)",H1528&lt;&gt;"КЭШ-ПУЛ")))</f>
        <v>#REF!</v>
      </c>
    </row>
    <row r="1529" spans="1:30" ht="15" customHeight="1" x14ac:dyDescent="0.2">
      <c r="A1529" s="8"/>
      <c r="B1529" s="8" t="s">
        <v>7</v>
      </c>
      <c r="C1529" s="2" t="s">
        <v>19</v>
      </c>
      <c r="D1529" s="6" t="s">
        <v>0</v>
      </c>
      <c r="E1529" s="7" t="s">
        <v>2</v>
      </c>
      <c r="F1529" s="8"/>
      <c r="G1529" s="8"/>
      <c r="H1529" s="8"/>
      <c r="I1529" s="8"/>
      <c r="J1529" s="8"/>
      <c r="K1529" s="8"/>
      <c r="L1529" s="8" t="s">
        <v>26</v>
      </c>
      <c r="M1529" s="9">
        <v>44409</v>
      </c>
      <c r="N1529" s="9">
        <v>44409</v>
      </c>
      <c r="O1529" s="20">
        <v>2200000</v>
      </c>
      <c r="P1529" s="20"/>
      <c r="Q1529" s="29"/>
      <c r="R1529" s="12"/>
      <c r="S1529" s="12"/>
      <c r="T1529" s="12"/>
      <c r="U1529" s="12"/>
      <c r="X1529" s="22" t="str">
        <f>IF(B1529="",VLOOKUP(A1529,#REF!,2,FALSE),B1529)</f>
        <v>10. Услуги транспорта</v>
      </c>
      <c r="Y1529" s="22">
        <f t="shared" si="120"/>
        <v>8</v>
      </c>
      <c r="Z1529" s="22">
        <f t="shared" si="121"/>
        <v>8</v>
      </c>
      <c r="AA1529" s="22">
        <f t="shared" si="122"/>
        <v>2021</v>
      </c>
      <c r="AB1529" s="22">
        <f t="shared" si="123"/>
        <v>2021</v>
      </c>
      <c r="AC1529" s="22">
        <f t="shared" si="124"/>
        <v>2021</v>
      </c>
      <c r="AD1529" s="25" t="e">
        <f>AND(ROUND(O1529,2)=O1529,ROUND(P1529,2)=P1529,OR(AND(O1529&lt;&gt;0,L1529="п"),AND(P1529&lt;&gt;0,L1529="ф")),ЕФОРМУЛА(X1529),ЕФОРМУЛА(Y1529),ЕФОРМУЛА(Z1529),ЕФОРМУЛА(AA1529),ЕФОРМУЛА(AB1529),ЕФОРМУЛА(AC1529),NOT(ЕФОРМУЛА(O1529)),NOT(ЕФОРМУЛА(P1529)),M1529&lt;&gt;0,N1529&lt;&gt;0,OR(YEAR(M1529=#REF!),YEAR(M1529=#REF!),YEAR(M1529=#REF!)),OR(YEAR(N1529=#REF!),YEAR(N1529=#REF!),YEAR(N1529=#REF!)),OR(AND(A1529="20. Выдача займов по договору № 1 (в кэш-пул ПАО «Газпром»)",H1529="КЭШ-ПУЛ"),AND(A1529&lt;&gt;"20. Выдача займов по договору № 1 (в кэш-пул ПАО «Газпром»)",H1529&lt;&gt;"КЭШ-ПУЛ")))</f>
        <v>#REF!</v>
      </c>
    </row>
    <row r="1530" spans="1:30" ht="15" customHeight="1" x14ac:dyDescent="0.2">
      <c r="A1530" s="8"/>
      <c r="B1530" s="8" t="s">
        <v>7</v>
      </c>
      <c r="C1530" s="2" t="s">
        <v>19</v>
      </c>
      <c r="D1530" s="6" t="s">
        <v>0</v>
      </c>
      <c r="E1530" s="7" t="s">
        <v>2</v>
      </c>
      <c r="F1530" s="8"/>
      <c r="G1530" s="8"/>
      <c r="H1530" s="8"/>
      <c r="I1530" s="8"/>
      <c r="J1530" s="8"/>
      <c r="K1530" s="8"/>
      <c r="L1530" s="8" t="s">
        <v>26</v>
      </c>
      <c r="M1530" s="9">
        <v>44440</v>
      </c>
      <c r="N1530" s="9">
        <v>44440</v>
      </c>
      <c r="O1530" s="20">
        <v>2500000</v>
      </c>
      <c r="P1530" s="20"/>
      <c r="Q1530" s="29"/>
      <c r="R1530" s="12"/>
      <c r="S1530" s="12"/>
      <c r="T1530" s="12"/>
      <c r="U1530" s="12"/>
      <c r="X1530" s="22" t="str">
        <f>IF(B1530="",VLOOKUP(A1530,#REF!,2,FALSE),B1530)</f>
        <v>10. Услуги транспорта</v>
      </c>
      <c r="Y1530" s="22">
        <f t="shared" si="120"/>
        <v>9</v>
      </c>
      <c r="Z1530" s="22">
        <f t="shared" si="121"/>
        <v>9</v>
      </c>
      <c r="AA1530" s="22">
        <f t="shared" si="122"/>
        <v>2021</v>
      </c>
      <c r="AB1530" s="22">
        <f t="shared" si="123"/>
        <v>2021</v>
      </c>
      <c r="AC1530" s="22">
        <f t="shared" si="124"/>
        <v>2021</v>
      </c>
      <c r="AD1530" s="25" t="e">
        <f>AND(ROUND(O1530,2)=O1530,ROUND(P1530,2)=P1530,OR(AND(O1530&lt;&gt;0,L1530="п"),AND(P1530&lt;&gt;0,L1530="ф")),ЕФОРМУЛА(X1530),ЕФОРМУЛА(Y1530),ЕФОРМУЛА(Z1530),ЕФОРМУЛА(AA1530),ЕФОРМУЛА(AB1530),ЕФОРМУЛА(AC1530),NOT(ЕФОРМУЛА(O1530)),NOT(ЕФОРМУЛА(P1530)),M1530&lt;&gt;0,N1530&lt;&gt;0,OR(YEAR(M1530=#REF!),YEAR(M1530=#REF!),YEAR(M1530=#REF!)),OR(YEAR(N1530=#REF!),YEAR(N1530=#REF!),YEAR(N1530=#REF!)),OR(AND(A1530="20. Выдача займов по договору № 1 (в кэш-пул ПАО «Газпром»)",H1530="КЭШ-ПУЛ"),AND(A1530&lt;&gt;"20. Выдача займов по договору № 1 (в кэш-пул ПАО «Газпром»)",H1530&lt;&gt;"КЭШ-ПУЛ")))</f>
        <v>#REF!</v>
      </c>
    </row>
    <row r="1531" spans="1:30" ht="15" customHeight="1" x14ac:dyDescent="0.2">
      <c r="A1531" s="8" t="s">
        <v>8</v>
      </c>
      <c r="B1531" s="8"/>
      <c r="C1531" s="2" t="s">
        <v>19</v>
      </c>
      <c r="D1531" s="6" t="s">
        <v>0</v>
      </c>
      <c r="E1531" s="7" t="s">
        <v>2</v>
      </c>
      <c r="F1531" s="8"/>
      <c r="G1531" s="8"/>
      <c r="H1531" s="8"/>
      <c r="I1531" s="8"/>
      <c r="J1531" s="8"/>
      <c r="K1531" s="8"/>
      <c r="L1531" s="8" t="s">
        <v>26</v>
      </c>
      <c r="M1531" s="9">
        <v>44378</v>
      </c>
      <c r="N1531" s="9">
        <v>44378</v>
      </c>
      <c r="O1531" s="20">
        <v>2300000</v>
      </c>
      <c r="P1531" s="20"/>
      <c r="Q1531" s="29"/>
      <c r="R1531" s="12"/>
      <c r="S1531" s="12"/>
      <c r="T1531" s="12"/>
      <c r="U1531" s="12"/>
      <c r="X1531" s="22" t="e">
        <f>IF(B1531="",VLOOKUP(A1531,#REF!,2,FALSE),B1531)</f>
        <v>#REF!</v>
      </c>
      <c r="Y1531" s="22">
        <f t="shared" si="120"/>
        <v>7</v>
      </c>
      <c r="Z1531" s="22">
        <f t="shared" si="121"/>
        <v>7</v>
      </c>
      <c r="AA1531" s="22">
        <f t="shared" si="122"/>
        <v>2021</v>
      </c>
      <c r="AB1531" s="22">
        <f t="shared" si="123"/>
        <v>2021</v>
      </c>
      <c r="AC1531" s="22">
        <f t="shared" si="124"/>
        <v>2021</v>
      </c>
      <c r="AD1531" s="25" t="e">
        <f>AND(ROUND(O1531,2)=O1531,ROUND(P1531,2)=P1531,OR(AND(O1531&lt;&gt;0,L1531="п"),AND(P1531&lt;&gt;0,L1531="ф")),ЕФОРМУЛА(X1531),ЕФОРМУЛА(Y1531),ЕФОРМУЛА(Z1531),ЕФОРМУЛА(AA1531),ЕФОРМУЛА(AB1531),ЕФОРМУЛА(AC1531),NOT(ЕФОРМУЛА(O1531)),NOT(ЕФОРМУЛА(P1531)),M1531&lt;&gt;0,N1531&lt;&gt;0,OR(YEAR(M1531=#REF!),YEAR(M1531=#REF!),YEAR(M1531=#REF!)),OR(YEAR(N1531=#REF!),YEAR(N1531=#REF!),YEAR(N1531=#REF!)),OR(AND(A1531="20. Выдача займов по договору № 1 (в кэш-пул ПАО «Газпром»)",H1531="КЭШ-ПУЛ"),AND(A1531&lt;&gt;"20. Выдача займов по договору № 1 (в кэш-пул ПАО «Газпром»)",H1531&lt;&gt;"КЭШ-ПУЛ")))</f>
        <v>#REF!</v>
      </c>
    </row>
    <row r="1532" spans="1:30" ht="15" customHeight="1" x14ac:dyDescent="0.2">
      <c r="A1532" s="8" t="s">
        <v>8</v>
      </c>
      <c r="B1532" s="8"/>
      <c r="C1532" s="2" t="s">
        <v>19</v>
      </c>
      <c r="D1532" s="6" t="s">
        <v>0</v>
      </c>
      <c r="E1532" s="7" t="s">
        <v>2</v>
      </c>
      <c r="F1532" s="8"/>
      <c r="G1532" s="8"/>
      <c r="H1532" s="8"/>
      <c r="I1532" s="8"/>
      <c r="J1532" s="8"/>
      <c r="K1532" s="8"/>
      <c r="L1532" s="8" t="s">
        <v>26</v>
      </c>
      <c r="M1532" s="9">
        <v>44409</v>
      </c>
      <c r="N1532" s="9">
        <v>44409</v>
      </c>
      <c r="O1532" s="20">
        <v>1900000</v>
      </c>
      <c r="P1532" s="20"/>
      <c r="Q1532" s="29"/>
      <c r="R1532" s="12"/>
      <c r="S1532" s="12"/>
      <c r="T1532" s="12"/>
      <c r="U1532" s="12"/>
      <c r="X1532" s="22" t="e">
        <f>IF(B1532="",VLOOKUP(A1532,#REF!,2,FALSE),B1532)</f>
        <v>#REF!</v>
      </c>
      <c r="Y1532" s="22">
        <f t="shared" si="120"/>
        <v>8</v>
      </c>
      <c r="Z1532" s="22">
        <f t="shared" si="121"/>
        <v>8</v>
      </c>
      <c r="AA1532" s="22">
        <f t="shared" si="122"/>
        <v>2021</v>
      </c>
      <c r="AB1532" s="22">
        <f t="shared" si="123"/>
        <v>2021</v>
      </c>
      <c r="AC1532" s="22">
        <f t="shared" si="124"/>
        <v>2021</v>
      </c>
      <c r="AD1532" s="25" t="e">
        <f>AND(ROUND(O1532,2)=O1532,ROUND(P1532,2)=P1532,OR(AND(O1532&lt;&gt;0,L1532="п"),AND(P1532&lt;&gt;0,L1532="ф")),ЕФОРМУЛА(X1532),ЕФОРМУЛА(Y1532),ЕФОРМУЛА(Z1532),ЕФОРМУЛА(AA1532),ЕФОРМУЛА(AB1532),ЕФОРМУЛА(AC1532),NOT(ЕФОРМУЛА(O1532)),NOT(ЕФОРМУЛА(P1532)),M1532&lt;&gt;0,N1532&lt;&gt;0,OR(YEAR(M1532=#REF!),YEAR(M1532=#REF!),YEAR(M1532=#REF!)),OR(YEAR(N1532=#REF!),YEAR(N1532=#REF!),YEAR(N1532=#REF!)),OR(AND(A1532="20. Выдача займов по договору № 1 (в кэш-пул ПАО «Газпром»)",H1532="КЭШ-ПУЛ"),AND(A1532&lt;&gt;"20. Выдача займов по договору № 1 (в кэш-пул ПАО «Газпром»)",H1532&lt;&gt;"КЭШ-ПУЛ")))</f>
        <v>#REF!</v>
      </c>
    </row>
    <row r="1533" spans="1:30" ht="15" customHeight="1" x14ac:dyDescent="0.2">
      <c r="A1533" s="8" t="s">
        <v>8</v>
      </c>
      <c r="B1533" s="8"/>
      <c r="C1533" s="2" t="s">
        <v>19</v>
      </c>
      <c r="D1533" s="6" t="s">
        <v>0</v>
      </c>
      <c r="E1533" s="7" t="s">
        <v>2</v>
      </c>
      <c r="F1533" s="8"/>
      <c r="G1533" s="8"/>
      <c r="H1533" s="8"/>
      <c r="I1533" s="8"/>
      <c r="J1533" s="8"/>
      <c r="K1533" s="8"/>
      <c r="L1533" s="8" t="s">
        <v>26</v>
      </c>
      <c r="M1533" s="9">
        <v>44440</v>
      </c>
      <c r="N1533" s="9">
        <v>44440</v>
      </c>
      <c r="O1533" s="20">
        <v>1860000</v>
      </c>
      <c r="P1533" s="20"/>
      <c r="Q1533" s="29"/>
      <c r="R1533" s="12"/>
      <c r="S1533" s="12"/>
      <c r="T1533" s="12"/>
      <c r="U1533" s="12"/>
      <c r="X1533" s="22" t="e">
        <f>IF(B1533="",VLOOKUP(A1533,#REF!,2,FALSE),B1533)</f>
        <v>#REF!</v>
      </c>
      <c r="Y1533" s="22">
        <f t="shared" si="120"/>
        <v>9</v>
      </c>
      <c r="Z1533" s="22">
        <f t="shared" si="121"/>
        <v>9</v>
      </c>
      <c r="AA1533" s="22">
        <f t="shared" si="122"/>
        <v>2021</v>
      </c>
      <c r="AB1533" s="22">
        <f t="shared" si="123"/>
        <v>2021</v>
      </c>
      <c r="AC1533" s="22">
        <f t="shared" si="124"/>
        <v>2021</v>
      </c>
      <c r="AD1533" s="25" t="e">
        <f>AND(ROUND(O1533,2)=O1533,ROUND(P1533,2)=P1533,OR(AND(O1533&lt;&gt;0,L1533="п"),AND(P1533&lt;&gt;0,L1533="ф")),ЕФОРМУЛА(X1533),ЕФОРМУЛА(Y1533),ЕФОРМУЛА(Z1533),ЕФОРМУЛА(AA1533),ЕФОРМУЛА(AB1533),ЕФОРМУЛА(AC1533),NOT(ЕФОРМУЛА(O1533)),NOT(ЕФОРМУЛА(P1533)),M1533&lt;&gt;0,N1533&lt;&gt;0,OR(YEAR(M1533=#REF!),YEAR(M1533=#REF!),YEAR(M1533=#REF!)),OR(YEAR(N1533=#REF!),YEAR(N1533=#REF!),YEAR(N1533=#REF!)),OR(AND(A1533="20. Выдача займов по договору № 1 (в кэш-пул ПАО «Газпром»)",H1533="КЭШ-ПУЛ"),AND(A1533&lt;&gt;"20. Выдача займов по договору № 1 (в кэш-пул ПАО «Газпром»)",H1533&lt;&gt;"КЭШ-ПУЛ")))</f>
        <v>#REF!</v>
      </c>
    </row>
    <row r="1534" spans="1:30" ht="13.5" customHeight="1" x14ac:dyDescent="0.2">
      <c r="A1534" s="27" t="s">
        <v>652</v>
      </c>
      <c r="B1534" s="27"/>
      <c r="C1534" s="2" t="s">
        <v>19</v>
      </c>
      <c r="D1534" s="6" t="s">
        <v>0</v>
      </c>
      <c r="E1534" s="7" t="s">
        <v>2</v>
      </c>
      <c r="F1534" s="8"/>
      <c r="G1534" s="8"/>
      <c r="H1534" s="8"/>
      <c r="I1534" s="8"/>
      <c r="J1534" s="8"/>
      <c r="K1534" s="8"/>
      <c r="L1534" s="8" t="s">
        <v>26</v>
      </c>
      <c r="M1534" s="9">
        <v>44378</v>
      </c>
      <c r="N1534" s="9">
        <v>44378</v>
      </c>
      <c r="O1534" s="20">
        <v>2620000</v>
      </c>
      <c r="P1534" s="20"/>
      <c r="Q1534" s="29"/>
      <c r="R1534" s="12"/>
      <c r="S1534" s="12"/>
      <c r="T1534" s="12"/>
      <c r="U1534" s="12"/>
      <c r="X1534" s="22" t="e">
        <f>IF(B1534="",VLOOKUP(A1534,#REF!,2,FALSE),B1534)</f>
        <v>#REF!</v>
      </c>
      <c r="Y1534" s="22">
        <f t="shared" si="120"/>
        <v>7</v>
      </c>
      <c r="Z1534" s="22">
        <f t="shared" si="121"/>
        <v>7</v>
      </c>
      <c r="AA1534" s="22">
        <f t="shared" si="122"/>
        <v>2021</v>
      </c>
      <c r="AB1534" s="22">
        <f t="shared" si="123"/>
        <v>2021</v>
      </c>
      <c r="AC1534" s="22">
        <f t="shared" si="124"/>
        <v>2021</v>
      </c>
      <c r="AD1534" s="25" t="e">
        <f>AND(ROUND(O1534,2)=O1534,ROUND(P1534,2)=P1534,OR(AND(O1534&lt;&gt;0,L1534="п"),AND(P1534&lt;&gt;0,L1534="ф")),ЕФОРМУЛА(X1534),ЕФОРМУЛА(Y1534),ЕФОРМУЛА(Z1534),ЕФОРМУЛА(AA1534),ЕФОРМУЛА(AB1534),ЕФОРМУЛА(AC1534),NOT(ЕФОРМУЛА(O1534)),NOT(ЕФОРМУЛА(P1534)),M1534&lt;&gt;0,N1534&lt;&gt;0,OR(YEAR(M1534=#REF!),YEAR(M1534=#REF!),YEAR(M1534=#REF!)),OR(YEAR(N1534=#REF!),YEAR(N1534=#REF!),YEAR(N1534=#REF!)),OR(AND(A1534="20. Выдача займов по договору № 1 (в кэш-пул ПАО «Газпром»)",H1534="КЭШ-ПУЛ"),AND(A1534&lt;&gt;"20. Выдача займов по договору № 1 (в кэш-пул ПАО «Газпром»)",H1534&lt;&gt;"КЭШ-ПУЛ")))</f>
        <v>#REF!</v>
      </c>
    </row>
    <row r="1535" spans="1:30" ht="13.5" customHeight="1" x14ac:dyDescent="0.2">
      <c r="A1535" s="27" t="s">
        <v>652</v>
      </c>
      <c r="B1535" s="27"/>
      <c r="C1535" s="2" t="s">
        <v>19</v>
      </c>
      <c r="D1535" s="6" t="s">
        <v>0</v>
      </c>
      <c r="E1535" s="7" t="s">
        <v>2</v>
      </c>
      <c r="F1535" s="8"/>
      <c r="G1535" s="8"/>
      <c r="H1535" s="8"/>
      <c r="I1535" s="8"/>
      <c r="J1535" s="8"/>
      <c r="K1535" s="8"/>
      <c r="L1535" s="8" t="s">
        <v>26</v>
      </c>
      <c r="M1535" s="9">
        <v>44409</v>
      </c>
      <c r="N1535" s="9">
        <v>44409</v>
      </c>
      <c r="O1535" s="20">
        <v>2610000</v>
      </c>
      <c r="P1535" s="20"/>
      <c r="Q1535" s="29"/>
      <c r="R1535" s="12"/>
      <c r="S1535" s="12"/>
      <c r="T1535" s="12"/>
      <c r="U1535" s="12"/>
      <c r="X1535" s="22" t="e">
        <f>IF(B1535="",VLOOKUP(A1535,#REF!,2,FALSE),B1535)</f>
        <v>#REF!</v>
      </c>
      <c r="Y1535" s="22">
        <f t="shared" si="120"/>
        <v>8</v>
      </c>
      <c r="Z1535" s="22">
        <f t="shared" si="121"/>
        <v>8</v>
      </c>
      <c r="AA1535" s="22">
        <f t="shared" si="122"/>
        <v>2021</v>
      </c>
      <c r="AB1535" s="22">
        <f t="shared" si="123"/>
        <v>2021</v>
      </c>
      <c r="AC1535" s="22">
        <f t="shared" si="124"/>
        <v>2021</v>
      </c>
      <c r="AD1535" s="25" t="e">
        <f>AND(ROUND(O1535,2)=O1535,ROUND(P1535,2)=P1535,OR(AND(O1535&lt;&gt;0,L1535="п"),AND(P1535&lt;&gt;0,L1535="ф")),ЕФОРМУЛА(X1535),ЕФОРМУЛА(Y1535),ЕФОРМУЛА(Z1535),ЕФОРМУЛА(AA1535),ЕФОРМУЛА(AB1535),ЕФОРМУЛА(AC1535),NOT(ЕФОРМУЛА(O1535)),NOT(ЕФОРМУЛА(P1535)),M1535&lt;&gt;0,N1535&lt;&gt;0,OR(YEAR(M1535=#REF!),YEAR(M1535=#REF!),YEAR(M1535=#REF!)),OR(YEAR(N1535=#REF!),YEAR(N1535=#REF!),YEAR(N1535=#REF!)),OR(AND(A1535="20. Выдача займов по договору № 1 (в кэш-пул ПАО «Газпром»)",H1535="КЭШ-ПУЛ"),AND(A1535&lt;&gt;"20. Выдача займов по договору № 1 (в кэш-пул ПАО «Газпром»)",H1535&lt;&gt;"КЭШ-ПУЛ")))</f>
        <v>#REF!</v>
      </c>
    </row>
    <row r="1536" spans="1:30" ht="18.75" customHeight="1" x14ac:dyDescent="0.2">
      <c r="A1536" s="27" t="s">
        <v>652</v>
      </c>
      <c r="B1536" s="27"/>
      <c r="C1536" s="2" t="s">
        <v>19</v>
      </c>
      <c r="D1536" s="6" t="s">
        <v>0</v>
      </c>
      <c r="E1536" s="7" t="s">
        <v>2</v>
      </c>
      <c r="F1536" s="8"/>
      <c r="G1536" s="8"/>
      <c r="H1536" s="8"/>
      <c r="I1536" s="8"/>
      <c r="J1536" s="8"/>
      <c r="K1536" s="8"/>
      <c r="L1536" s="8" t="s">
        <v>26</v>
      </c>
      <c r="M1536" s="9">
        <v>44440</v>
      </c>
      <c r="N1536" s="9">
        <v>44440</v>
      </c>
      <c r="O1536" s="20">
        <v>2660000</v>
      </c>
      <c r="P1536" s="20"/>
      <c r="Q1536" s="29"/>
      <c r="R1536" s="12"/>
      <c r="S1536" s="12"/>
      <c r="T1536" s="12"/>
      <c r="U1536" s="12"/>
      <c r="X1536" s="22" t="e">
        <f>IF(B1536="",VLOOKUP(A1536,#REF!,2,FALSE),B1536)</f>
        <v>#REF!</v>
      </c>
      <c r="Y1536" s="22">
        <f t="shared" si="120"/>
        <v>9</v>
      </c>
      <c r="Z1536" s="22">
        <f t="shared" si="121"/>
        <v>9</v>
      </c>
      <c r="AA1536" s="22">
        <f t="shared" si="122"/>
        <v>2021</v>
      </c>
      <c r="AB1536" s="22">
        <f t="shared" si="123"/>
        <v>2021</v>
      </c>
      <c r="AC1536" s="22">
        <f t="shared" si="124"/>
        <v>2021</v>
      </c>
      <c r="AD1536" s="25" t="e">
        <f>AND(ROUND(O1536,2)=O1536,ROUND(P1536,2)=P1536,OR(AND(O1536&lt;&gt;0,L1536="п"),AND(P1536&lt;&gt;0,L1536="ф")),ЕФОРМУЛА(X1536),ЕФОРМУЛА(Y1536),ЕФОРМУЛА(Z1536),ЕФОРМУЛА(AA1536),ЕФОРМУЛА(AB1536),ЕФОРМУЛА(AC1536),NOT(ЕФОРМУЛА(O1536)),NOT(ЕФОРМУЛА(P1536)),M1536&lt;&gt;0,N1536&lt;&gt;0,OR(YEAR(M1536=#REF!),YEAR(M1536=#REF!),YEAR(M1536=#REF!)),OR(YEAR(N1536=#REF!),YEAR(N1536=#REF!),YEAR(N1536=#REF!)),OR(AND(A1536="20. Выдача займов по договору № 1 (в кэш-пул ПАО «Газпром»)",H1536="КЭШ-ПУЛ"),AND(A1536&lt;&gt;"20. Выдача займов по договору № 1 (в кэш-пул ПАО «Газпром»)",H1536&lt;&gt;"КЭШ-ПУЛ")))</f>
        <v>#REF!</v>
      </c>
    </row>
    <row r="1537" spans="1:30" ht="15" customHeight="1" x14ac:dyDescent="0.2">
      <c r="A1537" s="8"/>
      <c r="B1537" s="8" t="s">
        <v>9</v>
      </c>
      <c r="C1537" s="2" t="s">
        <v>19</v>
      </c>
      <c r="D1537" s="6" t="s">
        <v>0</v>
      </c>
      <c r="E1537" s="7" t="s">
        <v>2</v>
      </c>
      <c r="F1537" s="8"/>
      <c r="G1537" s="8"/>
      <c r="H1537" s="8"/>
      <c r="I1537" s="8"/>
      <c r="J1537" s="8"/>
      <c r="K1537" s="8"/>
      <c r="L1537" s="8" t="s">
        <v>26</v>
      </c>
      <c r="M1537" s="9">
        <v>44378</v>
      </c>
      <c r="N1537" s="9">
        <v>44378</v>
      </c>
      <c r="O1537" s="20">
        <v>15510000</v>
      </c>
      <c r="P1537" s="20"/>
      <c r="Q1537" s="29"/>
      <c r="R1537" s="12"/>
      <c r="S1537" s="12"/>
      <c r="T1537" s="12"/>
      <c r="U1537" s="12"/>
      <c r="X1537" s="22" t="str">
        <f>IF(B1537="",VLOOKUP(A1537,#REF!,2,FALSE),B1537)</f>
        <v>12. Страхование</v>
      </c>
      <c r="Y1537" s="22">
        <f t="shared" si="120"/>
        <v>7</v>
      </c>
      <c r="Z1537" s="22">
        <f t="shared" si="121"/>
        <v>7</v>
      </c>
      <c r="AA1537" s="22">
        <f t="shared" si="122"/>
        <v>2021</v>
      </c>
      <c r="AB1537" s="22">
        <f t="shared" si="123"/>
        <v>2021</v>
      </c>
      <c r="AC1537" s="22">
        <f t="shared" si="124"/>
        <v>2021</v>
      </c>
      <c r="AD1537" s="25" t="e">
        <f>AND(ROUND(O1537,2)=O1537,ROUND(P1537,2)=P1537,OR(AND(O1537&lt;&gt;0,L1537="п"),AND(P1537&lt;&gt;0,L1537="ф")),ЕФОРМУЛА(X1537),ЕФОРМУЛА(Y1537),ЕФОРМУЛА(Z1537),ЕФОРМУЛА(AA1537),ЕФОРМУЛА(AB1537),ЕФОРМУЛА(AC1537),NOT(ЕФОРМУЛА(O1537)),NOT(ЕФОРМУЛА(P1537)),M1537&lt;&gt;0,N1537&lt;&gt;0,OR(YEAR(M1537=#REF!),YEAR(M1537=#REF!),YEAR(M1537=#REF!)),OR(YEAR(N1537=#REF!),YEAR(N1537=#REF!),YEAR(N1537=#REF!)),OR(AND(A1537="20. Выдача займов по договору № 1 (в кэш-пул ПАО «Газпром»)",H1537="КЭШ-ПУЛ"),AND(A1537&lt;&gt;"20. Выдача займов по договору № 1 (в кэш-пул ПАО «Газпром»)",H1537&lt;&gt;"КЭШ-ПУЛ")))</f>
        <v>#REF!</v>
      </c>
    </row>
    <row r="1538" spans="1:30" ht="15" customHeight="1" x14ac:dyDescent="0.2">
      <c r="A1538" s="8"/>
      <c r="B1538" s="8" t="s">
        <v>9</v>
      </c>
      <c r="C1538" s="2" t="s">
        <v>19</v>
      </c>
      <c r="D1538" s="6" t="s">
        <v>0</v>
      </c>
      <c r="E1538" s="7" t="s">
        <v>2</v>
      </c>
      <c r="F1538" s="8"/>
      <c r="G1538" s="8"/>
      <c r="H1538" s="8"/>
      <c r="I1538" s="8"/>
      <c r="J1538" s="8"/>
      <c r="K1538" s="8"/>
      <c r="L1538" s="8" t="s">
        <v>26</v>
      </c>
      <c r="M1538" s="9">
        <v>44409</v>
      </c>
      <c r="N1538" s="9">
        <v>44409</v>
      </c>
      <c r="O1538" s="20">
        <v>82620000</v>
      </c>
      <c r="P1538" s="20"/>
      <c r="Q1538" s="29"/>
      <c r="R1538" s="12"/>
      <c r="S1538" s="12"/>
      <c r="T1538" s="12"/>
      <c r="U1538" s="12"/>
      <c r="X1538" s="22" t="str">
        <f>IF(B1538="",VLOOKUP(A1538,#REF!,2,FALSE),B1538)</f>
        <v>12. Страхование</v>
      </c>
      <c r="Y1538" s="22">
        <f t="shared" si="120"/>
        <v>8</v>
      </c>
      <c r="Z1538" s="22">
        <f t="shared" si="121"/>
        <v>8</v>
      </c>
      <c r="AA1538" s="22">
        <f t="shared" si="122"/>
        <v>2021</v>
      </c>
      <c r="AB1538" s="22">
        <f t="shared" si="123"/>
        <v>2021</v>
      </c>
      <c r="AC1538" s="22">
        <f t="shared" si="124"/>
        <v>2021</v>
      </c>
      <c r="AD1538" s="25" t="e">
        <f>AND(ROUND(O1538,2)=O1538,ROUND(P1538,2)=P1538,OR(AND(O1538&lt;&gt;0,L1538="п"),AND(P1538&lt;&gt;0,L1538="ф")),ЕФОРМУЛА(X1538),ЕФОРМУЛА(Y1538),ЕФОРМУЛА(Z1538),ЕФОРМУЛА(AA1538),ЕФОРМУЛА(AB1538),ЕФОРМУЛА(AC1538),NOT(ЕФОРМУЛА(O1538)),NOT(ЕФОРМУЛА(P1538)),M1538&lt;&gt;0,N1538&lt;&gt;0,OR(YEAR(M1538=#REF!),YEAR(M1538=#REF!),YEAR(M1538=#REF!)),OR(YEAR(N1538=#REF!),YEAR(N1538=#REF!),YEAR(N1538=#REF!)),OR(AND(A1538="20. Выдача займов по договору № 1 (в кэш-пул ПАО «Газпром»)",H1538="КЭШ-ПУЛ"),AND(A1538&lt;&gt;"20. Выдача займов по договору № 1 (в кэш-пул ПАО «Газпром»)",H1538&lt;&gt;"КЭШ-ПУЛ")))</f>
        <v>#REF!</v>
      </c>
    </row>
    <row r="1539" spans="1:30" ht="15" customHeight="1" x14ac:dyDescent="0.2">
      <c r="A1539" s="8"/>
      <c r="B1539" s="8" t="s">
        <v>9</v>
      </c>
      <c r="C1539" s="2" t="s">
        <v>19</v>
      </c>
      <c r="D1539" s="6" t="s">
        <v>0</v>
      </c>
      <c r="E1539" s="7" t="s">
        <v>2</v>
      </c>
      <c r="F1539" s="8"/>
      <c r="G1539" s="8"/>
      <c r="H1539" s="8"/>
      <c r="I1539" s="8"/>
      <c r="J1539" s="8"/>
      <c r="K1539" s="8"/>
      <c r="L1539" s="8" t="s">
        <v>26</v>
      </c>
      <c r="M1539" s="9">
        <v>44440</v>
      </c>
      <c r="N1539" s="9">
        <v>44440</v>
      </c>
      <c r="O1539" s="20">
        <v>13870000</v>
      </c>
      <c r="P1539" s="20"/>
      <c r="Q1539" s="29"/>
      <c r="R1539" s="12"/>
      <c r="S1539" s="12"/>
      <c r="T1539" s="12"/>
      <c r="U1539" s="12"/>
      <c r="X1539" s="22" t="str">
        <f>IF(B1539="",VLOOKUP(A1539,#REF!,2,FALSE),B1539)</f>
        <v>12. Страхование</v>
      </c>
      <c r="Y1539" s="22">
        <f t="shared" si="120"/>
        <v>9</v>
      </c>
      <c r="Z1539" s="22">
        <f t="shared" si="121"/>
        <v>9</v>
      </c>
      <c r="AA1539" s="22">
        <f t="shared" si="122"/>
        <v>2021</v>
      </c>
      <c r="AB1539" s="22">
        <f t="shared" si="123"/>
        <v>2021</v>
      </c>
      <c r="AC1539" s="22">
        <f t="shared" si="124"/>
        <v>2021</v>
      </c>
      <c r="AD1539" s="25" t="e">
        <f>AND(ROUND(O1539,2)=O1539,ROUND(P1539,2)=P1539,OR(AND(O1539&lt;&gt;0,L1539="п"),AND(P1539&lt;&gt;0,L1539="ф")),ЕФОРМУЛА(X1539),ЕФОРМУЛА(Y1539),ЕФОРМУЛА(Z1539),ЕФОРМУЛА(AA1539),ЕФОРМУЛА(AB1539),ЕФОРМУЛА(AC1539),NOT(ЕФОРМУЛА(O1539)),NOT(ЕФОРМУЛА(P1539)),M1539&lt;&gt;0,N1539&lt;&gt;0,OR(YEAR(M1539=#REF!),YEAR(M1539=#REF!),YEAR(M1539=#REF!)),OR(YEAR(N1539=#REF!),YEAR(N1539=#REF!),YEAR(N1539=#REF!)),OR(AND(A1539="20. Выдача займов по договору № 1 (в кэш-пул ПАО «Газпром»)",H1539="КЭШ-ПУЛ"),AND(A1539&lt;&gt;"20. Выдача займов по договору № 1 (в кэш-пул ПАО «Газпром»)",H1539&lt;&gt;"КЭШ-ПУЛ")))</f>
        <v>#REF!</v>
      </c>
    </row>
    <row r="1540" spans="1:30" ht="15" customHeight="1" x14ac:dyDescent="0.2">
      <c r="A1540" s="8"/>
      <c r="B1540" s="8" t="s">
        <v>10</v>
      </c>
      <c r="C1540" s="2" t="s">
        <v>19</v>
      </c>
      <c r="D1540" s="6" t="s">
        <v>0</v>
      </c>
      <c r="E1540" s="7" t="s">
        <v>2</v>
      </c>
      <c r="F1540" s="8"/>
      <c r="G1540" s="8"/>
      <c r="H1540" s="8"/>
      <c r="I1540" s="8"/>
      <c r="J1540" s="8"/>
      <c r="K1540" s="8"/>
      <c r="L1540" s="8" t="s">
        <v>26</v>
      </c>
      <c r="M1540" s="9">
        <v>44378</v>
      </c>
      <c r="N1540" s="9">
        <v>44378</v>
      </c>
      <c r="O1540" s="20">
        <v>92000000</v>
      </c>
      <c r="P1540" s="20"/>
      <c r="Q1540" s="11"/>
      <c r="R1540" s="10"/>
      <c r="S1540" s="10"/>
      <c r="T1540" s="10"/>
      <c r="U1540" s="10"/>
      <c r="X1540" s="22" t="str">
        <f>IF(B1540="",VLOOKUP(A1540,#REF!,2,FALSE),B1540)</f>
        <v>13. Прочие расходы</v>
      </c>
      <c r="Y1540" s="22">
        <f t="shared" ref="Y1540:Y1603" si="125">MONTH(M1540)</f>
        <v>7</v>
      </c>
      <c r="Z1540" s="22">
        <f t="shared" ref="Z1540:Z1603" si="126">MONTH(N1540)</f>
        <v>7</v>
      </c>
      <c r="AA1540" s="22">
        <f t="shared" ref="AA1540:AA1603" si="127">YEAR(N1540)</f>
        <v>2021</v>
      </c>
      <c r="AB1540" s="22">
        <f t="shared" ref="AB1540:AB1603" si="128">YEAR(M1540)</f>
        <v>2021</v>
      </c>
      <c r="AC1540" s="22">
        <f t="shared" ref="AC1540:AC1603" si="129">IF(F1540="X",AA1540-1,AA1540)</f>
        <v>2021</v>
      </c>
      <c r="AD1540" s="25" t="e">
        <f>AND(ROUND(O1540,2)=O1540,ROUND(P1540,2)=P1540,OR(AND(O1540&lt;&gt;0,L1540="п"),AND(P1540&lt;&gt;0,L1540="ф")),ЕФОРМУЛА(X1540),ЕФОРМУЛА(Y1540),ЕФОРМУЛА(Z1540),ЕФОРМУЛА(AA1540),ЕФОРМУЛА(AB1540),ЕФОРМУЛА(AC1540),NOT(ЕФОРМУЛА(O1540)),NOT(ЕФОРМУЛА(P1540)),M1540&lt;&gt;0,N1540&lt;&gt;0,OR(YEAR(M1540=#REF!),YEAR(M1540=#REF!),YEAR(M1540=#REF!)),OR(YEAR(N1540=#REF!),YEAR(N1540=#REF!),YEAR(N1540=#REF!)),OR(AND(A1540="20. Выдача займов по договору № 1 (в кэш-пул ПАО «Газпром»)",H1540="КЭШ-ПУЛ"),AND(A1540&lt;&gt;"20. Выдача займов по договору № 1 (в кэш-пул ПАО «Газпром»)",H1540&lt;&gt;"КЭШ-ПУЛ")))</f>
        <v>#REF!</v>
      </c>
    </row>
    <row r="1541" spans="1:30" ht="15" customHeight="1" x14ac:dyDescent="0.2">
      <c r="A1541" s="8"/>
      <c r="B1541" s="8" t="s">
        <v>10</v>
      </c>
      <c r="C1541" s="2" t="s">
        <v>19</v>
      </c>
      <c r="D1541" s="6" t="s">
        <v>0</v>
      </c>
      <c r="E1541" s="7" t="s">
        <v>2</v>
      </c>
      <c r="F1541" s="8"/>
      <c r="G1541" s="8"/>
      <c r="H1541" s="8"/>
      <c r="I1541" s="8"/>
      <c r="J1541" s="8"/>
      <c r="K1541" s="8"/>
      <c r="L1541" s="8" t="s">
        <v>26</v>
      </c>
      <c r="M1541" s="9">
        <v>44409</v>
      </c>
      <c r="N1541" s="9">
        <v>44409</v>
      </c>
      <c r="O1541" s="20">
        <v>60000000</v>
      </c>
      <c r="P1541" s="20"/>
      <c r="Q1541" s="11"/>
      <c r="R1541" s="10"/>
      <c r="S1541" s="10"/>
      <c r="T1541" s="10"/>
      <c r="U1541" s="10"/>
      <c r="X1541" s="22" t="str">
        <f>IF(B1541="",VLOOKUP(A1541,#REF!,2,FALSE),B1541)</f>
        <v>13. Прочие расходы</v>
      </c>
      <c r="Y1541" s="22">
        <f t="shared" si="125"/>
        <v>8</v>
      </c>
      <c r="Z1541" s="22">
        <f t="shared" si="126"/>
        <v>8</v>
      </c>
      <c r="AA1541" s="22">
        <f t="shared" si="127"/>
        <v>2021</v>
      </c>
      <c r="AB1541" s="22">
        <f t="shared" si="128"/>
        <v>2021</v>
      </c>
      <c r="AC1541" s="22">
        <f t="shared" si="129"/>
        <v>2021</v>
      </c>
      <c r="AD1541" s="25" t="e">
        <f>AND(ROUND(O1541,2)=O1541,ROUND(P1541,2)=P1541,OR(AND(O1541&lt;&gt;0,L1541="п"),AND(P1541&lt;&gt;0,L1541="ф")),ЕФОРМУЛА(X1541),ЕФОРМУЛА(Y1541),ЕФОРМУЛА(Z1541),ЕФОРМУЛА(AA1541),ЕФОРМУЛА(AB1541),ЕФОРМУЛА(AC1541),NOT(ЕФОРМУЛА(O1541)),NOT(ЕФОРМУЛА(P1541)),M1541&lt;&gt;0,N1541&lt;&gt;0,OR(YEAR(M1541=#REF!),YEAR(M1541=#REF!),YEAR(M1541=#REF!)),OR(YEAR(N1541=#REF!),YEAR(N1541=#REF!),YEAR(N1541=#REF!)),OR(AND(A1541="20. Выдача займов по договору № 1 (в кэш-пул ПАО «Газпром»)",H1541="КЭШ-ПУЛ"),AND(A1541&lt;&gt;"20. Выдача займов по договору № 1 (в кэш-пул ПАО «Газпром»)",H1541&lt;&gt;"КЭШ-ПУЛ")))</f>
        <v>#REF!</v>
      </c>
    </row>
    <row r="1542" spans="1:30" ht="15" customHeight="1" x14ac:dyDescent="0.2">
      <c r="A1542" s="8"/>
      <c r="B1542" s="8" t="s">
        <v>10</v>
      </c>
      <c r="C1542" s="2" t="s">
        <v>19</v>
      </c>
      <c r="D1542" s="6" t="s">
        <v>0</v>
      </c>
      <c r="E1542" s="7" t="s">
        <v>2</v>
      </c>
      <c r="F1542" s="8"/>
      <c r="G1542" s="8"/>
      <c r="H1542" s="8"/>
      <c r="I1542" s="8"/>
      <c r="J1542" s="8"/>
      <c r="K1542" s="8"/>
      <c r="L1542" s="8" t="s">
        <v>26</v>
      </c>
      <c r="M1542" s="9">
        <v>44440</v>
      </c>
      <c r="N1542" s="9">
        <v>44440</v>
      </c>
      <c r="O1542" s="20">
        <v>61000000</v>
      </c>
      <c r="P1542" s="20"/>
      <c r="Q1542" s="11"/>
      <c r="R1542" s="10"/>
      <c r="S1542" s="10"/>
      <c r="T1542" s="10"/>
      <c r="U1542" s="10"/>
      <c r="X1542" s="22" t="str">
        <f>IF(B1542="",VLOOKUP(A1542,#REF!,2,FALSE),B1542)</f>
        <v>13. Прочие расходы</v>
      </c>
      <c r="Y1542" s="22">
        <f t="shared" si="125"/>
        <v>9</v>
      </c>
      <c r="Z1542" s="22">
        <f t="shared" si="126"/>
        <v>9</v>
      </c>
      <c r="AA1542" s="22">
        <f t="shared" si="127"/>
        <v>2021</v>
      </c>
      <c r="AB1542" s="22">
        <f t="shared" si="128"/>
        <v>2021</v>
      </c>
      <c r="AC1542" s="22">
        <f t="shared" si="129"/>
        <v>2021</v>
      </c>
      <c r="AD1542" s="25" t="e">
        <f>AND(ROUND(O1542,2)=O1542,ROUND(P1542,2)=P1542,OR(AND(O1542&lt;&gt;0,L1542="п"),AND(P1542&lt;&gt;0,L1542="ф")),ЕФОРМУЛА(X1542),ЕФОРМУЛА(Y1542),ЕФОРМУЛА(Z1542),ЕФОРМУЛА(AA1542),ЕФОРМУЛА(AB1542),ЕФОРМУЛА(AC1542),NOT(ЕФОРМУЛА(O1542)),NOT(ЕФОРМУЛА(P1542)),M1542&lt;&gt;0,N1542&lt;&gt;0,OR(YEAR(M1542=#REF!),YEAR(M1542=#REF!),YEAR(M1542=#REF!)),OR(YEAR(N1542=#REF!),YEAR(N1542=#REF!),YEAR(N1542=#REF!)),OR(AND(A1542="20. Выдача займов по договору № 1 (в кэш-пул ПАО «Газпром»)",H1542="КЭШ-ПУЛ"),AND(A1542&lt;&gt;"20. Выдача займов по договору № 1 (в кэш-пул ПАО «Газпром»)",H1542&lt;&gt;"КЭШ-ПУЛ")))</f>
        <v>#REF!</v>
      </c>
    </row>
    <row r="1543" spans="1:30" ht="30" customHeight="1" x14ac:dyDescent="0.2">
      <c r="A1543" s="8" t="s">
        <v>11</v>
      </c>
      <c r="B1543" s="8"/>
      <c r="C1543" s="2" t="s">
        <v>19</v>
      </c>
      <c r="D1543" s="6" t="s">
        <v>0</v>
      </c>
      <c r="E1543" s="7" t="s">
        <v>2</v>
      </c>
      <c r="F1543" s="8"/>
      <c r="G1543" s="8"/>
      <c r="H1543" s="8"/>
      <c r="I1543" s="8"/>
      <c r="J1543" s="8"/>
      <c r="K1543" s="8"/>
      <c r="L1543" s="8" t="s">
        <v>26</v>
      </c>
      <c r="M1543" s="9">
        <v>44378</v>
      </c>
      <c r="N1543" s="9">
        <v>44378</v>
      </c>
      <c r="O1543" s="20">
        <v>1440000</v>
      </c>
      <c r="P1543" s="20"/>
      <c r="Q1543" s="29"/>
      <c r="R1543" s="12"/>
      <c r="S1543" s="12"/>
      <c r="T1543" s="12"/>
      <c r="U1543" s="12"/>
      <c r="X1543" s="22" t="e">
        <f>IF(B1543="",VLOOKUP(A1543,#REF!,2,FALSE),B1543)</f>
        <v>#REF!</v>
      </c>
      <c r="Y1543" s="22">
        <f t="shared" si="125"/>
        <v>7</v>
      </c>
      <c r="Z1543" s="22">
        <f t="shared" si="126"/>
        <v>7</v>
      </c>
      <c r="AA1543" s="22">
        <f t="shared" si="127"/>
        <v>2021</v>
      </c>
      <c r="AB1543" s="22">
        <f t="shared" si="128"/>
        <v>2021</v>
      </c>
      <c r="AC1543" s="22">
        <f t="shared" si="129"/>
        <v>2021</v>
      </c>
      <c r="AD1543" s="25" t="e">
        <f>AND(ROUND(O1543,2)=O1543,ROUND(P1543,2)=P1543,OR(AND(O1543&lt;&gt;0,L1543="п"),AND(P1543&lt;&gt;0,L1543="ф")),ЕФОРМУЛА(X1543),ЕФОРМУЛА(Y1543),ЕФОРМУЛА(Z1543),ЕФОРМУЛА(AA1543),ЕФОРМУЛА(AB1543),ЕФОРМУЛА(AC1543),NOT(ЕФОРМУЛА(O1543)),NOT(ЕФОРМУЛА(P1543)),M1543&lt;&gt;0,N1543&lt;&gt;0,OR(YEAR(M1543=#REF!),YEAR(M1543=#REF!),YEAR(M1543=#REF!)),OR(YEAR(N1543=#REF!),YEAR(N1543=#REF!),YEAR(N1543=#REF!)),OR(AND(A1543="20. Выдача займов по договору № 1 (в кэш-пул ПАО «Газпром»)",H1543="КЭШ-ПУЛ"),AND(A1543&lt;&gt;"20. Выдача займов по договору № 1 (в кэш-пул ПАО «Газпром»)",H1543&lt;&gt;"КЭШ-ПУЛ")))</f>
        <v>#REF!</v>
      </c>
    </row>
    <row r="1544" spans="1:30" ht="30" customHeight="1" x14ac:dyDescent="0.2">
      <c r="A1544" s="8" t="s">
        <v>11</v>
      </c>
      <c r="B1544" s="8"/>
      <c r="C1544" s="2" t="s">
        <v>19</v>
      </c>
      <c r="D1544" s="6" t="s">
        <v>0</v>
      </c>
      <c r="E1544" s="7" t="s">
        <v>2</v>
      </c>
      <c r="F1544" s="8"/>
      <c r="G1544" s="8"/>
      <c r="H1544" s="8"/>
      <c r="I1544" s="8"/>
      <c r="J1544" s="8"/>
      <c r="K1544" s="8"/>
      <c r="L1544" s="8" t="s">
        <v>26</v>
      </c>
      <c r="M1544" s="9">
        <v>44409</v>
      </c>
      <c r="N1544" s="9">
        <v>44409</v>
      </c>
      <c r="O1544" s="20">
        <v>16000000</v>
      </c>
      <c r="P1544" s="20"/>
      <c r="Q1544" s="29"/>
      <c r="R1544" s="12"/>
      <c r="S1544" s="12"/>
      <c r="T1544" s="12"/>
      <c r="U1544" s="12"/>
      <c r="X1544" s="22" t="e">
        <f>IF(B1544="",VLOOKUP(A1544,#REF!,2,FALSE),B1544)</f>
        <v>#REF!</v>
      </c>
      <c r="Y1544" s="22">
        <f t="shared" si="125"/>
        <v>8</v>
      </c>
      <c r="Z1544" s="22">
        <f t="shared" si="126"/>
        <v>8</v>
      </c>
      <c r="AA1544" s="22">
        <f t="shared" si="127"/>
        <v>2021</v>
      </c>
      <c r="AB1544" s="22">
        <f t="shared" si="128"/>
        <v>2021</v>
      </c>
      <c r="AC1544" s="22">
        <f t="shared" si="129"/>
        <v>2021</v>
      </c>
      <c r="AD1544" s="25" t="e">
        <f>AND(ROUND(O1544,2)=O1544,ROUND(P1544,2)=P1544,OR(AND(O1544&lt;&gt;0,L1544="п"),AND(P1544&lt;&gt;0,L1544="ф")),ЕФОРМУЛА(X1544),ЕФОРМУЛА(Y1544),ЕФОРМУЛА(Z1544),ЕФОРМУЛА(AA1544),ЕФОРМУЛА(AB1544),ЕФОРМУЛА(AC1544),NOT(ЕФОРМУЛА(O1544)),NOT(ЕФОРМУЛА(P1544)),M1544&lt;&gt;0,N1544&lt;&gt;0,OR(YEAR(M1544=#REF!),YEAR(M1544=#REF!),YEAR(M1544=#REF!)),OR(YEAR(N1544=#REF!),YEAR(N1544=#REF!),YEAR(N1544=#REF!)),OR(AND(A1544="20. Выдача займов по договору № 1 (в кэш-пул ПАО «Газпром»)",H1544="КЭШ-ПУЛ"),AND(A1544&lt;&gt;"20. Выдача займов по договору № 1 (в кэш-пул ПАО «Газпром»)",H1544&lt;&gt;"КЭШ-ПУЛ")))</f>
        <v>#REF!</v>
      </c>
    </row>
    <row r="1545" spans="1:30" ht="30" customHeight="1" x14ac:dyDescent="0.2">
      <c r="A1545" s="8" t="s">
        <v>11</v>
      </c>
      <c r="B1545" s="8"/>
      <c r="C1545" s="2" t="s">
        <v>19</v>
      </c>
      <c r="D1545" s="6" t="s">
        <v>0</v>
      </c>
      <c r="E1545" s="7" t="s">
        <v>2</v>
      </c>
      <c r="F1545" s="8"/>
      <c r="G1545" s="8"/>
      <c r="H1545" s="8"/>
      <c r="I1545" s="8"/>
      <c r="J1545" s="8"/>
      <c r="K1545" s="8"/>
      <c r="L1545" s="8" t="s">
        <v>26</v>
      </c>
      <c r="M1545" s="9">
        <v>44440</v>
      </c>
      <c r="N1545" s="9">
        <v>44440</v>
      </c>
      <c r="O1545" s="20">
        <v>6600000</v>
      </c>
      <c r="P1545" s="20"/>
      <c r="Q1545" s="29"/>
      <c r="R1545" s="12"/>
      <c r="S1545" s="12"/>
      <c r="T1545" s="12"/>
      <c r="U1545" s="12"/>
      <c r="X1545" s="22" t="e">
        <f>IF(B1545="",VLOOKUP(A1545,#REF!,2,FALSE),B1545)</f>
        <v>#REF!</v>
      </c>
      <c r="Y1545" s="22">
        <f t="shared" si="125"/>
        <v>9</v>
      </c>
      <c r="Z1545" s="22">
        <f t="shared" si="126"/>
        <v>9</v>
      </c>
      <c r="AA1545" s="22">
        <f t="shared" si="127"/>
        <v>2021</v>
      </c>
      <c r="AB1545" s="22">
        <f t="shared" si="128"/>
        <v>2021</v>
      </c>
      <c r="AC1545" s="22">
        <f t="shared" si="129"/>
        <v>2021</v>
      </c>
      <c r="AD1545" s="25" t="e">
        <f>AND(ROUND(O1545,2)=O1545,ROUND(P1545,2)=P1545,OR(AND(O1545&lt;&gt;0,L1545="п"),AND(P1545&lt;&gt;0,L1545="ф")),ЕФОРМУЛА(X1545),ЕФОРМУЛА(Y1545),ЕФОРМУЛА(Z1545),ЕФОРМУЛА(AA1545),ЕФОРМУЛА(AB1545),ЕФОРМУЛА(AC1545),NOT(ЕФОРМУЛА(O1545)),NOT(ЕФОРМУЛА(P1545)),M1545&lt;&gt;0,N1545&lt;&gt;0,OR(YEAR(M1545=#REF!),YEAR(M1545=#REF!),YEAR(M1545=#REF!)),OR(YEAR(N1545=#REF!),YEAR(N1545=#REF!),YEAR(N1545=#REF!)),OR(AND(A1545="20. Выдача займов по договору № 1 (в кэш-пул ПАО «Газпром»)",H1545="КЭШ-ПУЛ"),AND(A1545&lt;&gt;"20. Выдача займов по договору № 1 (в кэш-пул ПАО «Газпром»)",H1545&lt;&gt;"КЭШ-ПУЛ")))</f>
        <v>#REF!</v>
      </c>
    </row>
    <row r="1546" spans="1:30" ht="15" customHeight="1" x14ac:dyDescent="0.2">
      <c r="A1546" s="8" t="s">
        <v>42</v>
      </c>
      <c r="B1546" s="8"/>
      <c r="C1546" s="2" t="s">
        <v>19</v>
      </c>
      <c r="D1546" s="6" t="s">
        <v>0</v>
      </c>
      <c r="E1546" s="7" t="s">
        <v>2</v>
      </c>
      <c r="F1546" s="8"/>
      <c r="G1546" s="8"/>
      <c r="H1546" s="8"/>
      <c r="I1546" s="8"/>
      <c r="J1546" s="8"/>
      <c r="K1546" s="8"/>
      <c r="L1546" s="8" t="s">
        <v>26</v>
      </c>
      <c r="M1546" s="9">
        <v>44378</v>
      </c>
      <c r="N1546" s="9">
        <v>44378</v>
      </c>
      <c r="O1546" s="20">
        <v>15500000</v>
      </c>
      <c r="P1546" s="20"/>
      <c r="Q1546" s="11"/>
      <c r="R1546" s="10"/>
      <c r="S1546" s="10"/>
      <c r="T1546" s="10"/>
      <c r="U1546" s="10"/>
      <c r="X1546" s="22" t="e">
        <f>IF(B1546="",VLOOKUP(A1546,#REF!,2,FALSE),B1546)</f>
        <v>#REF!</v>
      </c>
      <c r="Y1546" s="22">
        <f t="shared" si="125"/>
        <v>7</v>
      </c>
      <c r="Z1546" s="22">
        <f t="shared" si="126"/>
        <v>7</v>
      </c>
      <c r="AA1546" s="22">
        <f t="shared" si="127"/>
        <v>2021</v>
      </c>
      <c r="AB1546" s="22">
        <f t="shared" si="128"/>
        <v>2021</v>
      </c>
      <c r="AC1546" s="22">
        <f t="shared" si="129"/>
        <v>2021</v>
      </c>
      <c r="AD1546" s="25" t="e">
        <f>AND(ROUND(O1546,2)=O1546,ROUND(P1546,2)=P1546,OR(AND(O1546&lt;&gt;0,L1546="п"),AND(P1546&lt;&gt;0,L1546="ф")),ЕФОРМУЛА(X1546),ЕФОРМУЛА(Y1546),ЕФОРМУЛА(Z1546),ЕФОРМУЛА(AA1546),ЕФОРМУЛА(AB1546),ЕФОРМУЛА(AC1546),NOT(ЕФОРМУЛА(O1546)),NOT(ЕФОРМУЛА(P1546)),M1546&lt;&gt;0,N1546&lt;&gt;0,OR(YEAR(M1546=#REF!),YEAR(M1546=#REF!),YEAR(M1546=#REF!)),OR(YEAR(N1546=#REF!),YEAR(N1546=#REF!),YEAR(N1546=#REF!)),OR(AND(A1546="20. Выдача займов по договору № 1 (в кэш-пул ПАО «Газпром»)",H1546="КЭШ-ПУЛ"),AND(A1546&lt;&gt;"20. Выдача займов по договору № 1 (в кэш-пул ПАО «Газпром»)",H1546&lt;&gt;"КЭШ-ПУЛ")))</f>
        <v>#REF!</v>
      </c>
    </row>
    <row r="1547" spans="1:30" ht="15" customHeight="1" x14ac:dyDescent="0.2">
      <c r="A1547" s="8" t="s">
        <v>42</v>
      </c>
      <c r="B1547" s="8"/>
      <c r="C1547" s="2" t="s">
        <v>19</v>
      </c>
      <c r="D1547" s="6" t="s">
        <v>0</v>
      </c>
      <c r="E1547" s="7" t="s">
        <v>2</v>
      </c>
      <c r="F1547" s="8"/>
      <c r="G1547" s="8"/>
      <c r="H1547" s="8"/>
      <c r="I1547" s="8"/>
      <c r="J1547" s="8"/>
      <c r="K1547" s="8"/>
      <c r="L1547" s="8" t="s">
        <v>26</v>
      </c>
      <c r="M1547" s="9">
        <v>44409</v>
      </c>
      <c r="N1547" s="9">
        <v>44409</v>
      </c>
      <c r="O1547" s="20">
        <v>21430000</v>
      </c>
      <c r="P1547" s="20"/>
      <c r="Q1547" s="11"/>
      <c r="R1547" s="10"/>
      <c r="S1547" s="10"/>
      <c r="T1547" s="10"/>
      <c r="U1547" s="10"/>
      <c r="X1547" s="22" t="e">
        <f>IF(B1547="",VLOOKUP(A1547,#REF!,2,FALSE),B1547)</f>
        <v>#REF!</v>
      </c>
      <c r="Y1547" s="22">
        <f t="shared" si="125"/>
        <v>8</v>
      </c>
      <c r="Z1547" s="22">
        <f t="shared" si="126"/>
        <v>8</v>
      </c>
      <c r="AA1547" s="22">
        <f t="shared" si="127"/>
        <v>2021</v>
      </c>
      <c r="AB1547" s="22">
        <f t="shared" si="128"/>
        <v>2021</v>
      </c>
      <c r="AC1547" s="22">
        <f t="shared" si="129"/>
        <v>2021</v>
      </c>
      <c r="AD1547" s="25" t="e">
        <f>AND(ROUND(O1547,2)=O1547,ROUND(P1547,2)=P1547,OR(AND(O1547&lt;&gt;0,L1547="п"),AND(P1547&lt;&gt;0,L1547="ф")),ЕФОРМУЛА(X1547),ЕФОРМУЛА(Y1547),ЕФОРМУЛА(Z1547),ЕФОРМУЛА(AA1547),ЕФОРМУЛА(AB1547),ЕФОРМУЛА(AC1547),NOT(ЕФОРМУЛА(O1547)),NOT(ЕФОРМУЛА(P1547)),M1547&lt;&gt;0,N1547&lt;&gt;0,OR(YEAR(M1547=#REF!),YEAR(M1547=#REF!),YEAR(M1547=#REF!)),OR(YEAR(N1547=#REF!),YEAR(N1547=#REF!),YEAR(N1547=#REF!)),OR(AND(A1547="20. Выдача займов по договору № 1 (в кэш-пул ПАО «Газпром»)",H1547="КЭШ-ПУЛ"),AND(A1547&lt;&gt;"20. Выдача займов по договору № 1 (в кэш-пул ПАО «Газпром»)",H1547&lt;&gt;"КЭШ-ПУЛ")))</f>
        <v>#REF!</v>
      </c>
    </row>
    <row r="1548" spans="1:30" ht="15" customHeight="1" x14ac:dyDescent="0.2">
      <c r="A1548" s="8" t="s">
        <v>42</v>
      </c>
      <c r="B1548" s="8"/>
      <c r="C1548" s="2" t="s">
        <v>19</v>
      </c>
      <c r="D1548" s="6" t="s">
        <v>0</v>
      </c>
      <c r="E1548" s="7" t="s">
        <v>2</v>
      </c>
      <c r="F1548" s="8"/>
      <c r="G1548" s="8"/>
      <c r="H1548" s="8"/>
      <c r="I1548" s="8"/>
      <c r="J1548" s="8"/>
      <c r="K1548" s="8"/>
      <c r="L1548" s="8" t="s">
        <v>26</v>
      </c>
      <c r="M1548" s="9">
        <v>44440</v>
      </c>
      <c r="N1548" s="9">
        <v>44440</v>
      </c>
      <c r="O1548" s="20">
        <v>23410000</v>
      </c>
      <c r="P1548" s="20"/>
      <c r="Q1548" s="11"/>
      <c r="R1548" s="10"/>
      <c r="S1548" s="10"/>
      <c r="T1548" s="10"/>
      <c r="U1548" s="10"/>
      <c r="X1548" s="22" t="e">
        <f>IF(B1548="",VLOOKUP(A1548,#REF!,2,FALSE),B1548)</f>
        <v>#REF!</v>
      </c>
      <c r="Y1548" s="22">
        <f t="shared" si="125"/>
        <v>9</v>
      </c>
      <c r="Z1548" s="22">
        <f t="shared" si="126"/>
        <v>9</v>
      </c>
      <c r="AA1548" s="22">
        <f t="shared" si="127"/>
        <v>2021</v>
      </c>
      <c r="AB1548" s="22">
        <f t="shared" si="128"/>
        <v>2021</v>
      </c>
      <c r="AC1548" s="22">
        <f t="shared" si="129"/>
        <v>2021</v>
      </c>
      <c r="AD1548" s="25" t="e">
        <f>AND(ROUND(O1548,2)=O1548,ROUND(P1548,2)=P1548,OR(AND(O1548&lt;&gt;0,L1548="п"),AND(P1548&lt;&gt;0,L1548="ф")),ЕФОРМУЛА(X1548),ЕФОРМУЛА(Y1548),ЕФОРМУЛА(Z1548),ЕФОРМУЛА(AA1548),ЕФОРМУЛА(AB1548),ЕФОРМУЛА(AC1548),NOT(ЕФОРМУЛА(O1548)),NOT(ЕФОРМУЛА(P1548)),M1548&lt;&gt;0,N1548&lt;&gt;0,OR(YEAR(M1548=#REF!),YEAR(M1548=#REF!),YEAR(M1548=#REF!)),OR(YEAR(N1548=#REF!),YEAR(N1548=#REF!),YEAR(N1548=#REF!)),OR(AND(A1548="20. Выдача займов по договору № 1 (в кэш-пул ПАО «Газпром»)",H1548="КЭШ-ПУЛ"),AND(A1548&lt;&gt;"20. Выдача займов по договору № 1 (в кэш-пул ПАО «Газпром»)",H1548&lt;&gt;"КЭШ-ПУЛ")))</f>
        <v>#REF!</v>
      </c>
    </row>
    <row r="1549" spans="1:30" ht="15" customHeight="1" x14ac:dyDescent="0.2">
      <c r="A1549" s="27" t="s">
        <v>142</v>
      </c>
      <c r="B1549" s="27"/>
      <c r="C1549" s="2" t="s">
        <v>19</v>
      </c>
      <c r="D1549" s="6" t="s">
        <v>0</v>
      </c>
      <c r="E1549" s="7" t="s">
        <v>2</v>
      </c>
      <c r="F1549" s="8"/>
      <c r="G1549" s="8"/>
      <c r="H1549" s="8"/>
      <c r="I1549" s="8"/>
      <c r="J1549" s="8"/>
      <c r="K1549" s="8"/>
      <c r="L1549" s="8" t="s">
        <v>26</v>
      </c>
      <c r="M1549" s="9">
        <v>44378</v>
      </c>
      <c r="N1549" s="9">
        <v>44378</v>
      </c>
      <c r="O1549" s="20">
        <v>237570000</v>
      </c>
      <c r="P1549" s="20"/>
      <c r="Q1549" s="11"/>
      <c r="R1549" s="11"/>
      <c r="S1549" s="11"/>
      <c r="T1549" s="11"/>
      <c r="U1549" s="11"/>
      <c r="X1549" s="22" t="e">
        <f>IF(B1549="",VLOOKUP(A1549,#REF!,2,FALSE),B1549)</f>
        <v>#REF!</v>
      </c>
      <c r="Y1549" s="22">
        <f t="shared" si="125"/>
        <v>7</v>
      </c>
      <c r="Z1549" s="22">
        <f t="shared" si="126"/>
        <v>7</v>
      </c>
      <c r="AA1549" s="22">
        <f t="shared" si="127"/>
        <v>2021</v>
      </c>
      <c r="AB1549" s="22">
        <f t="shared" si="128"/>
        <v>2021</v>
      </c>
      <c r="AC1549" s="22">
        <f t="shared" si="129"/>
        <v>2021</v>
      </c>
      <c r="AD1549" s="25" t="e">
        <f>AND(ROUND(O1549,2)=O1549,ROUND(P1549,2)=P1549,OR(AND(O1549&lt;&gt;0,L1549="п"),AND(P1549&lt;&gt;0,L1549="ф")),ЕФОРМУЛА(X1549),ЕФОРМУЛА(Y1549),ЕФОРМУЛА(Z1549),ЕФОРМУЛА(AA1549),ЕФОРМУЛА(AB1549),ЕФОРМУЛА(AC1549),NOT(ЕФОРМУЛА(O1549)),NOT(ЕФОРМУЛА(P1549)),M1549&lt;&gt;0,N1549&lt;&gt;0,OR(YEAR(M1549=#REF!),YEAR(M1549=#REF!),YEAR(M1549=#REF!)),OR(YEAR(N1549=#REF!),YEAR(N1549=#REF!),YEAR(N1549=#REF!)),OR(AND(A1549="20. Выдача займов по договору № 1 (в кэш-пул ПАО «Газпром»)",H1549="КЭШ-ПУЛ"),AND(A1549&lt;&gt;"20. Выдача займов по договору № 1 (в кэш-пул ПАО «Газпром»)",H1549&lt;&gt;"КЭШ-ПУЛ")))</f>
        <v>#REF!</v>
      </c>
    </row>
    <row r="1550" spans="1:30" ht="15" customHeight="1" x14ac:dyDescent="0.2">
      <c r="A1550" s="27" t="s">
        <v>142</v>
      </c>
      <c r="B1550" s="27"/>
      <c r="C1550" s="2" t="s">
        <v>19</v>
      </c>
      <c r="D1550" s="6" t="s">
        <v>0</v>
      </c>
      <c r="E1550" s="7" t="s">
        <v>2</v>
      </c>
      <c r="F1550" s="8"/>
      <c r="G1550" s="8"/>
      <c r="H1550" s="8"/>
      <c r="I1550" s="8"/>
      <c r="J1550" s="8"/>
      <c r="K1550" s="8"/>
      <c r="L1550" s="8" t="s">
        <v>26</v>
      </c>
      <c r="M1550" s="9">
        <v>44409</v>
      </c>
      <c r="N1550" s="9">
        <v>44409</v>
      </c>
      <c r="O1550" s="20">
        <v>22400000</v>
      </c>
      <c r="P1550" s="20"/>
      <c r="Q1550" s="11"/>
      <c r="R1550" s="11"/>
      <c r="S1550" s="11"/>
      <c r="T1550" s="11"/>
      <c r="U1550" s="11"/>
      <c r="X1550" s="22" t="e">
        <f>IF(B1550="",VLOOKUP(A1550,#REF!,2,FALSE),B1550)</f>
        <v>#REF!</v>
      </c>
      <c r="Y1550" s="22">
        <f t="shared" si="125"/>
        <v>8</v>
      </c>
      <c r="Z1550" s="22">
        <f t="shared" si="126"/>
        <v>8</v>
      </c>
      <c r="AA1550" s="22">
        <f t="shared" si="127"/>
        <v>2021</v>
      </c>
      <c r="AB1550" s="22">
        <f t="shared" si="128"/>
        <v>2021</v>
      </c>
      <c r="AC1550" s="22">
        <f t="shared" si="129"/>
        <v>2021</v>
      </c>
      <c r="AD1550" s="25" t="e">
        <f>AND(ROUND(O1550,2)=O1550,ROUND(P1550,2)=P1550,OR(AND(O1550&lt;&gt;0,L1550="п"),AND(P1550&lt;&gt;0,L1550="ф")),ЕФОРМУЛА(X1550),ЕФОРМУЛА(Y1550),ЕФОРМУЛА(Z1550),ЕФОРМУЛА(AA1550),ЕФОРМУЛА(AB1550),ЕФОРМУЛА(AC1550),NOT(ЕФОРМУЛА(O1550)),NOT(ЕФОРМУЛА(P1550)),M1550&lt;&gt;0,N1550&lt;&gt;0,OR(YEAR(M1550=#REF!),YEAR(M1550=#REF!),YEAR(M1550=#REF!)),OR(YEAR(N1550=#REF!),YEAR(N1550=#REF!),YEAR(N1550=#REF!)),OR(AND(A1550="20. Выдача займов по договору № 1 (в кэш-пул ПАО «Газпром»)",H1550="КЭШ-ПУЛ"),AND(A1550&lt;&gt;"20. Выдача займов по договору № 1 (в кэш-пул ПАО «Газпром»)",H1550&lt;&gt;"КЭШ-ПУЛ")))</f>
        <v>#REF!</v>
      </c>
    </row>
    <row r="1551" spans="1:30" ht="15" customHeight="1" x14ac:dyDescent="0.2">
      <c r="A1551" s="27" t="s">
        <v>142</v>
      </c>
      <c r="B1551" s="27"/>
      <c r="C1551" s="2" t="s">
        <v>19</v>
      </c>
      <c r="D1551" s="6" t="s">
        <v>0</v>
      </c>
      <c r="E1551" s="7" t="s">
        <v>2</v>
      </c>
      <c r="F1551" s="8"/>
      <c r="G1551" s="8"/>
      <c r="H1551" s="8"/>
      <c r="I1551" s="8"/>
      <c r="J1551" s="8"/>
      <c r="K1551" s="8"/>
      <c r="L1551" s="8" t="s">
        <v>26</v>
      </c>
      <c r="M1551" s="9">
        <v>44440</v>
      </c>
      <c r="N1551" s="9">
        <v>44440</v>
      </c>
      <c r="O1551" s="20">
        <v>21330000</v>
      </c>
      <c r="P1551" s="20"/>
      <c r="Q1551" s="11"/>
      <c r="R1551" s="11"/>
      <c r="S1551" s="11"/>
      <c r="T1551" s="11"/>
      <c r="U1551" s="11"/>
      <c r="X1551" s="22" t="e">
        <f>IF(B1551="",VLOOKUP(A1551,#REF!,2,FALSE),B1551)</f>
        <v>#REF!</v>
      </c>
      <c r="Y1551" s="22">
        <f t="shared" si="125"/>
        <v>9</v>
      </c>
      <c r="Z1551" s="22">
        <f t="shared" si="126"/>
        <v>9</v>
      </c>
      <c r="AA1551" s="22">
        <f t="shared" si="127"/>
        <v>2021</v>
      </c>
      <c r="AB1551" s="22">
        <f t="shared" si="128"/>
        <v>2021</v>
      </c>
      <c r="AC1551" s="22">
        <f t="shared" si="129"/>
        <v>2021</v>
      </c>
      <c r="AD1551" s="25" t="e">
        <f>AND(ROUND(O1551,2)=O1551,ROUND(P1551,2)=P1551,OR(AND(O1551&lt;&gt;0,L1551="п"),AND(P1551&lt;&gt;0,L1551="ф")),ЕФОРМУЛА(X1551),ЕФОРМУЛА(Y1551),ЕФОРМУЛА(Z1551),ЕФОРМУЛА(AA1551),ЕФОРМУЛА(AB1551),ЕФОРМУЛА(AC1551),NOT(ЕФОРМУЛА(O1551)),NOT(ЕФОРМУЛА(P1551)),M1551&lt;&gt;0,N1551&lt;&gt;0,OR(YEAR(M1551=#REF!),YEAR(M1551=#REF!),YEAR(M1551=#REF!)),OR(YEAR(N1551=#REF!),YEAR(N1551=#REF!),YEAR(N1551=#REF!)),OR(AND(A1551="20. Выдача займов по договору № 1 (в кэш-пул ПАО «Газпром»)",H1551="КЭШ-ПУЛ"),AND(A1551&lt;&gt;"20. Выдача займов по договору № 1 (в кэш-пул ПАО «Газпром»)",H1551&lt;&gt;"КЭШ-ПУЛ")))</f>
        <v>#REF!</v>
      </c>
    </row>
    <row r="1552" spans="1:30" ht="15" customHeight="1" x14ac:dyDescent="0.2">
      <c r="A1552" s="8" t="s">
        <v>41</v>
      </c>
      <c r="B1552" s="8"/>
      <c r="C1552" s="2" t="s">
        <v>19</v>
      </c>
      <c r="D1552" s="6" t="s">
        <v>0</v>
      </c>
      <c r="E1552" s="7" t="s">
        <v>2</v>
      </c>
      <c r="F1552" s="8"/>
      <c r="G1552" s="8"/>
      <c r="H1552" s="8"/>
      <c r="I1552" s="8"/>
      <c r="J1552" s="8"/>
      <c r="K1552" s="8"/>
      <c r="L1552" s="8" t="s">
        <v>26</v>
      </c>
      <c r="M1552" s="9">
        <v>44378</v>
      </c>
      <c r="N1552" s="9">
        <v>44378</v>
      </c>
      <c r="O1552" s="20">
        <v>15653660.210000001</v>
      </c>
      <c r="P1552" s="20"/>
      <c r="Q1552" s="11"/>
      <c r="R1552" s="11"/>
      <c r="S1552" s="11"/>
      <c r="T1552" s="11"/>
      <c r="U1552" s="11"/>
      <c r="X1552" s="22" t="e">
        <f>IF(B1552="",VLOOKUP(A1552,#REF!,2,FALSE),B1552)</f>
        <v>#REF!</v>
      </c>
      <c r="Y1552" s="22">
        <f t="shared" si="125"/>
        <v>7</v>
      </c>
      <c r="Z1552" s="22">
        <f t="shared" si="126"/>
        <v>7</v>
      </c>
      <c r="AA1552" s="22">
        <f t="shared" si="127"/>
        <v>2021</v>
      </c>
      <c r="AB1552" s="22">
        <f t="shared" si="128"/>
        <v>2021</v>
      </c>
      <c r="AC1552" s="22">
        <f t="shared" si="129"/>
        <v>2021</v>
      </c>
      <c r="AD1552" s="25" t="e">
        <f>AND(ROUND(O1552,2)=O1552,ROUND(P1552,2)=P1552,OR(AND(O1552&lt;&gt;0,L1552="п"),AND(P1552&lt;&gt;0,L1552="ф")),ЕФОРМУЛА(X1552),ЕФОРМУЛА(Y1552),ЕФОРМУЛА(Z1552),ЕФОРМУЛА(AA1552),ЕФОРМУЛА(AB1552),ЕФОРМУЛА(AC1552),NOT(ЕФОРМУЛА(O1552)),NOT(ЕФОРМУЛА(P1552)),M1552&lt;&gt;0,N1552&lt;&gt;0,OR(YEAR(M1552=#REF!),YEAR(M1552=#REF!),YEAR(M1552=#REF!)),OR(YEAR(N1552=#REF!),YEAR(N1552=#REF!),YEAR(N1552=#REF!)),OR(AND(A1552="20. Выдача займов по договору № 1 (в кэш-пул ПАО «Газпром»)",H1552="КЭШ-ПУЛ"),AND(A1552&lt;&gt;"20. Выдача займов по договору № 1 (в кэш-пул ПАО «Газпром»)",H1552&lt;&gt;"КЭШ-ПУЛ")))</f>
        <v>#REF!</v>
      </c>
    </row>
    <row r="1553" spans="1:30" ht="15" customHeight="1" x14ac:dyDescent="0.2">
      <c r="A1553" s="8" t="s">
        <v>41</v>
      </c>
      <c r="B1553" s="8"/>
      <c r="C1553" s="2" t="s">
        <v>19</v>
      </c>
      <c r="D1553" s="6" t="s">
        <v>0</v>
      </c>
      <c r="E1553" s="7" t="s">
        <v>2</v>
      </c>
      <c r="F1553" s="8"/>
      <c r="G1553" s="8"/>
      <c r="H1553" s="8"/>
      <c r="I1553" s="8"/>
      <c r="J1553" s="8"/>
      <c r="K1553" s="8"/>
      <c r="L1553" s="8" t="s">
        <v>26</v>
      </c>
      <c r="M1553" s="9">
        <v>44409</v>
      </c>
      <c r="N1553" s="9">
        <v>44409</v>
      </c>
      <c r="O1553" s="20">
        <v>28000000</v>
      </c>
      <c r="P1553" s="20"/>
      <c r="Q1553" s="11"/>
      <c r="R1553" s="11"/>
      <c r="S1553" s="11"/>
      <c r="T1553" s="11"/>
      <c r="U1553" s="11"/>
      <c r="X1553" s="22" t="e">
        <f>IF(B1553="",VLOOKUP(A1553,#REF!,2,FALSE),B1553)</f>
        <v>#REF!</v>
      </c>
      <c r="Y1553" s="22">
        <f t="shared" si="125"/>
        <v>8</v>
      </c>
      <c r="Z1553" s="22">
        <f t="shared" si="126"/>
        <v>8</v>
      </c>
      <c r="AA1553" s="22">
        <f t="shared" si="127"/>
        <v>2021</v>
      </c>
      <c r="AB1553" s="22">
        <f t="shared" si="128"/>
        <v>2021</v>
      </c>
      <c r="AC1553" s="22">
        <f t="shared" si="129"/>
        <v>2021</v>
      </c>
      <c r="AD1553" s="25" t="e">
        <f>AND(ROUND(O1553,2)=O1553,ROUND(P1553,2)=P1553,OR(AND(O1553&lt;&gt;0,L1553="п"),AND(P1553&lt;&gt;0,L1553="ф")),ЕФОРМУЛА(X1553),ЕФОРМУЛА(Y1553),ЕФОРМУЛА(Z1553),ЕФОРМУЛА(AA1553),ЕФОРМУЛА(AB1553),ЕФОРМУЛА(AC1553),NOT(ЕФОРМУЛА(O1553)),NOT(ЕФОРМУЛА(P1553)),M1553&lt;&gt;0,N1553&lt;&gt;0,OR(YEAR(M1553=#REF!),YEAR(M1553=#REF!),YEAR(M1553=#REF!)),OR(YEAR(N1553=#REF!),YEAR(N1553=#REF!),YEAR(N1553=#REF!)),OR(AND(A1553="20. Выдача займов по договору № 1 (в кэш-пул ПАО «Газпром»)",H1553="КЭШ-ПУЛ"),AND(A1553&lt;&gt;"20. Выдача займов по договору № 1 (в кэш-пул ПАО «Газпром»)",H1553&lt;&gt;"КЭШ-ПУЛ")))</f>
        <v>#REF!</v>
      </c>
    </row>
    <row r="1554" spans="1:30" ht="15" customHeight="1" x14ac:dyDescent="0.2">
      <c r="A1554" s="8" t="s">
        <v>41</v>
      </c>
      <c r="B1554" s="8"/>
      <c r="C1554" s="2" t="s">
        <v>19</v>
      </c>
      <c r="D1554" s="6" t="s">
        <v>0</v>
      </c>
      <c r="E1554" s="7" t="s">
        <v>2</v>
      </c>
      <c r="F1554" s="8"/>
      <c r="G1554" s="8"/>
      <c r="H1554" s="8"/>
      <c r="I1554" s="8"/>
      <c r="J1554" s="8"/>
      <c r="K1554" s="8"/>
      <c r="L1554" s="8" t="s">
        <v>26</v>
      </c>
      <c r="M1554" s="9">
        <v>44440</v>
      </c>
      <c r="N1554" s="9">
        <v>44440</v>
      </c>
      <c r="O1554" s="20">
        <v>1000000</v>
      </c>
      <c r="P1554" s="20"/>
      <c r="Q1554" s="11"/>
      <c r="R1554" s="11"/>
      <c r="S1554" s="11"/>
      <c r="T1554" s="11"/>
      <c r="U1554" s="11"/>
      <c r="X1554" s="22" t="e">
        <f>IF(B1554="",VLOOKUP(A1554,#REF!,2,FALSE),B1554)</f>
        <v>#REF!</v>
      </c>
      <c r="Y1554" s="22">
        <f t="shared" si="125"/>
        <v>9</v>
      </c>
      <c r="Z1554" s="22">
        <f t="shared" si="126"/>
        <v>9</v>
      </c>
      <c r="AA1554" s="22">
        <f t="shared" si="127"/>
        <v>2021</v>
      </c>
      <c r="AB1554" s="22">
        <f t="shared" si="128"/>
        <v>2021</v>
      </c>
      <c r="AC1554" s="22">
        <f t="shared" si="129"/>
        <v>2021</v>
      </c>
      <c r="AD1554" s="25" t="e">
        <f>AND(ROUND(O1554,2)=O1554,ROUND(P1554,2)=P1554,OR(AND(O1554&lt;&gt;0,L1554="п"),AND(P1554&lt;&gt;0,L1554="ф")),ЕФОРМУЛА(X1554),ЕФОРМУЛА(Y1554),ЕФОРМУЛА(Z1554),ЕФОРМУЛА(AA1554),ЕФОРМУЛА(AB1554),ЕФОРМУЛА(AC1554),NOT(ЕФОРМУЛА(O1554)),NOT(ЕФОРМУЛА(P1554)),M1554&lt;&gt;0,N1554&lt;&gt;0,OR(YEAR(M1554=#REF!),YEAR(M1554=#REF!),YEAR(M1554=#REF!)),OR(YEAR(N1554=#REF!),YEAR(N1554=#REF!),YEAR(N1554=#REF!)),OR(AND(A1554="20. Выдача займов по договору № 1 (в кэш-пул ПАО «Газпром»)",H1554="КЭШ-ПУЛ"),AND(A1554&lt;&gt;"20. Выдача займов по договору № 1 (в кэш-пул ПАО «Газпром»)",H1554&lt;&gt;"КЭШ-ПУЛ")))</f>
        <v>#REF!</v>
      </c>
    </row>
    <row r="1555" spans="1:30" ht="15" customHeight="1" x14ac:dyDescent="0.2">
      <c r="A1555" s="8" t="s">
        <v>64</v>
      </c>
      <c r="B1555" s="8"/>
      <c r="C1555" s="2" t="s">
        <v>19</v>
      </c>
      <c r="D1555" s="6" t="s">
        <v>0</v>
      </c>
      <c r="E1555" s="7" t="s">
        <v>1</v>
      </c>
      <c r="F1555" s="8"/>
      <c r="G1555" s="8"/>
      <c r="H1555" s="8"/>
      <c r="I1555" s="8"/>
      <c r="J1555" s="8"/>
      <c r="K1555" s="8"/>
      <c r="L1555" s="8" t="s">
        <v>26</v>
      </c>
      <c r="M1555" s="9">
        <v>44378</v>
      </c>
      <c r="N1555" s="9">
        <v>44378</v>
      </c>
      <c r="O1555" s="20">
        <v>1796390000</v>
      </c>
      <c r="P1555" s="20"/>
      <c r="Q1555" s="29"/>
      <c r="R1555" s="12"/>
      <c r="S1555" s="12"/>
      <c r="T1555" s="12"/>
      <c r="U1555" s="12"/>
      <c r="X1555" s="22" t="e">
        <f>IF(B1555="",VLOOKUP(A1555,#REF!,2,FALSE),B1555)</f>
        <v>#REF!</v>
      </c>
      <c r="Y1555" s="22">
        <f t="shared" si="125"/>
        <v>7</v>
      </c>
      <c r="Z1555" s="22">
        <f t="shared" si="126"/>
        <v>7</v>
      </c>
      <c r="AA1555" s="22">
        <f t="shared" si="127"/>
        <v>2021</v>
      </c>
      <c r="AB1555" s="22">
        <f t="shared" si="128"/>
        <v>2021</v>
      </c>
      <c r="AC1555" s="22">
        <f t="shared" si="129"/>
        <v>2021</v>
      </c>
      <c r="AD1555" s="25" t="e">
        <f>AND(ROUND(O1555,2)=O1555,ROUND(P1555,2)=P1555,OR(AND(O1555&lt;&gt;0,L1555="п"),AND(P1555&lt;&gt;0,L1555="ф")),ЕФОРМУЛА(X1555),ЕФОРМУЛА(Y1555),ЕФОРМУЛА(Z1555),ЕФОРМУЛА(AA1555),ЕФОРМУЛА(AB1555),ЕФОРМУЛА(AC1555),NOT(ЕФОРМУЛА(O1555)),NOT(ЕФОРМУЛА(P1555)),M1555&lt;&gt;0,N1555&lt;&gt;0,OR(YEAR(M1555=#REF!),YEAR(M1555=#REF!),YEAR(M1555=#REF!)),OR(YEAR(N1555=#REF!),YEAR(N1555=#REF!),YEAR(N1555=#REF!)),OR(AND(A1555="20. Выдача займов по договору № 1 (в кэш-пул ПАО «Газпром»)",H1555="КЭШ-ПУЛ"),AND(A1555&lt;&gt;"20. Выдача займов по договору № 1 (в кэш-пул ПАО «Газпром»)",H1555&lt;&gt;"КЭШ-ПУЛ")))</f>
        <v>#REF!</v>
      </c>
    </row>
    <row r="1556" spans="1:30" ht="15" customHeight="1" x14ac:dyDescent="0.2">
      <c r="A1556" s="8" t="s">
        <v>64</v>
      </c>
      <c r="B1556" s="8"/>
      <c r="C1556" s="2" t="s">
        <v>19</v>
      </c>
      <c r="D1556" s="6" t="s">
        <v>3</v>
      </c>
      <c r="E1556" s="7" t="s">
        <v>1</v>
      </c>
      <c r="F1556" s="8"/>
      <c r="G1556" s="8"/>
      <c r="H1556" s="8"/>
      <c r="I1556" s="8"/>
      <c r="J1556" s="8"/>
      <c r="K1556" s="8"/>
      <c r="L1556" s="8" t="s">
        <v>26</v>
      </c>
      <c r="M1556" s="9">
        <v>44378</v>
      </c>
      <c r="N1556" s="9">
        <v>44378</v>
      </c>
      <c r="O1556" s="20">
        <v>350000</v>
      </c>
      <c r="P1556" s="20"/>
      <c r="Q1556" s="29"/>
      <c r="R1556" s="12"/>
      <c r="S1556" s="12"/>
      <c r="T1556" s="12"/>
      <c r="U1556" s="12"/>
      <c r="X1556" s="22" t="e">
        <f>IF(B1556="",VLOOKUP(A1556,#REF!,2,FALSE),B1556)</f>
        <v>#REF!</v>
      </c>
      <c r="Y1556" s="22">
        <f t="shared" si="125"/>
        <v>7</v>
      </c>
      <c r="Z1556" s="22">
        <f t="shared" si="126"/>
        <v>7</v>
      </c>
      <c r="AA1556" s="22">
        <f t="shared" si="127"/>
        <v>2021</v>
      </c>
      <c r="AB1556" s="22">
        <f t="shared" si="128"/>
        <v>2021</v>
      </c>
      <c r="AC1556" s="22">
        <f t="shared" si="129"/>
        <v>2021</v>
      </c>
      <c r="AD1556" s="25" t="e">
        <f>AND(ROUND(O1556,2)=O1556,ROUND(P1556,2)=P1556,OR(AND(O1556&lt;&gt;0,L1556="п"),AND(P1556&lt;&gt;0,L1556="ф")),ЕФОРМУЛА(X1556),ЕФОРМУЛА(Y1556),ЕФОРМУЛА(Z1556),ЕФОРМУЛА(AA1556),ЕФОРМУЛА(AB1556),ЕФОРМУЛА(AC1556),NOT(ЕФОРМУЛА(O1556)),NOT(ЕФОРМУЛА(P1556)),M1556&lt;&gt;0,N1556&lt;&gt;0,OR(YEAR(M1556=#REF!),YEAR(M1556=#REF!),YEAR(M1556=#REF!)),OR(YEAR(N1556=#REF!),YEAR(N1556=#REF!),YEAR(N1556=#REF!)),OR(AND(A1556="20. Выдача займов по договору № 1 (в кэш-пул ПАО «Газпром»)",H1556="КЭШ-ПУЛ"),AND(A1556&lt;&gt;"20. Выдача займов по договору № 1 (в кэш-пул ПАО «Газпром»)",H1556&lt;&gt;"КЭШ-ПУЛ")))</f>
        <v>#REF!</v>
      </c>
    </row>
    <row r="1557" spans="1:30" ht="15" customHeight="1" x14ac:dyDescent="0.2">
      <c r="A1557" s="8" t="s">
        <v>100</v>
      </c>
      <c r="B1557" s="8"/>
      <c r="C1557" s="2" t="s">
        <v>19</v>
      </c>
      <c r="D1557" s="6" t="s">
        <v>3</v>
      </c>
      <c r="E1557" s="7" t="s">
        <v>1</v>
      </c>
      <c r="F1557" s="8"/>
      <c r="G1557" s="8"/>
      <c r="H1557" s="8"/>
      <c r="I1557" s="8"/>
      <c r="J1557" s="8"/>
      <c r="K1557" s="8"/>
      <c r="L1557" s="8" t="s">
        <v>26</v>
      </c>
      <c r="M1557" s="9">
        <v>44378</v>
      </c>
      <c r="N1557" s="9">
        <v>44378</v>
      </c>
      <c r="O1557" s="20">
        <v>20680000</v>
      </c>
      <c r="P1557" s="20"/>
      <c r="Q1557" s="29"/>
      <c r="R1557" s="12"/>
      <c r="S1557" s="12"/>
      <c r="T1557" s="12"/>
      <c r="U1557" s="12"/>
      <c r="X1557" s="22" t="e">
        <f>IF(B1557="",VLOOKUP(A1557,#REF!,2,FALSE),B1557)</f>
        <v>#REF!</v>
      </c>
      <c r="Y1557" s="22">
        <f t="shared" si="125"/>
        <v>7</v>
      </c>
      <c r="Z1557" s="22">
        <f t="shared" si="126"/>
        <v>7</v>
      </c>
      <c r="AA1557" s="22">
        <f t="shared" si="127"/>
        <v>2021</v>
      </c>
      <c r="AB1557" s="22">
        <f t="shared" si="128"/>
        <v>2021</v>
      </c>
      <c r="AC1557" s="22">
        <f t="shared" si="129"/>
        <v>2021</v>
      </c>
      <c r="AD1557" s="25" t="e">
        <f>AND(ROUND(O1557,2)=O1557,ROUND(P1557,2)=P1557,OR(AND(O1557&lt;&gt;0,L1557="п"),AND(P1557&lt;&gt;0,L1557="ф")),ЕФОРМУЛА(X1557),ЕФОРМУЛА(Y1557),ЕФОРМУЛА(Z1557),ЕФОРМУЛА(AA1557),ЕФОРМУЛА(AB1557),ЕФОРМУЛА(AC1557),NOT(ЕФОРМУЛА(O1557)),NOT(ЕФОРМУЛА(P1557)),M1557&lt;&gt;0,N1557&lt;&gt;0,OR(YEAR(M1557=#REF!),YEAR(M1557=#REF!),YEAR(M1557=#REF!)),OR(YEAR(N1557=#REF!),YEAR(N1557=#REF!),YEAR(N1557=#REF!)),OR(AND(A1557="20. Выдача займов по договору № 1 (в кэш-пул ПАО «Газпром»)",H1557="КЭШ-ПУЛ"),AND(A1557&lt;&gt;"20. Выдача займов по договору № 1 (в кэш-пул ПАО «Газпром»)",H1557&lt;&gt;"КЭШ-ПУЛ")))</f>
        <v>#REF!</v>
      </c>
    </row>
    <row r="1558" spans="1:30" ht="15" customHeight="1" x14ac:dyDescent="0.2">
      <c r="A1558" s="8" t="s">
        <v>64</v>
      </c>
      <c r="B1558" s="8"/>
      <c r="C1558" s="2" t="s">
        <v>19</v>
      </c>
      <c r="D1558" s="6" t="s">
        <v>0</v>
      </c>
      <c r="E1558" s="7" t="s">
        <v>1</v>
      </c>
      <c r="F1558" s="8"/>
      <c r="G1558" s="8"/>
      <c r="H1558" s="8"/>
      <c r="I1558" s="8"/>
      <c r="J1558" s="8"/>
      <c r="K1558" s="8"/>
      <c r="L1558" s="8" t="s">
        <v>26</v>
      </c>
      <c r="M1558" s="9">
        <v>44409</v>
      </c>
      <c r="N1558" s="9">
        <v>44409</v>
      </c>
      <c r="O1558" s="20">
        <v>2435920000</v>
      </c>
      <c r="P1558" s="20"/>
      <c r="Q1558" s="29"/>
      <c r="R1558" s="12"/>
      <c r="S1558" s="12"/>
      <c r="T1558" s="12"/>
      <c r="U1558" s="12"/>
      <c r="X1558" s="22" t="e">
        <f>IF(B1558="",VLOOKUP(A1558,#REF!,2,FALSE),B1558)</f>
        <v>#REF!</v>
      </c>
      <c r="Y1558" s="22">
        <f t="shared" si="125"/>
        <v>8</v>
      </c>
      <c r="Z1558" s="22">
        <f t="shared" si="126"/>
        <v>8</v>
      </c>
      <c r="AA1558" s="22">
        <f t="shared" si="127"/>
        <v>2021</v>
      </c>
      <c r="AB1558" s="22">
        <f t="shared" si="128"/>
        <v>2021</v>
      </c>
      <c r="AC1558" s="22">
        <f t="shared" si="129"/>
        <v>2021</v>
      </c>
      <c r="AD1558" s="25" t="e">
        <f>AND(ROUND(O1558,2)=O1558,ROUND(P1558,2)=P1558,OR(AND(O1558&lt;&gt;0,L1558="п"),AND(P1558&lt;&gt;0,L1558="ф")),ЕФОРМУЛА(X1558),ЕФОРМУЛА(Y1558),ЕФОРМУЛА(Z1558),ЕФОРМУЛА(AA1558),ЕФОРМУЛА(AB1558),ЕФОРМУЛА(AC1558),NOT(ЕФОРМУЛА(O1558)),NOT(ЕФОРМУЛА(P1558)),M1558&lt;&gt;0,N1558&lt;&gt;0,OR(YEAR(M1558=#REF!),YEAR(M1558=#REF!),YEAR(M1558=#REF!)),OR(YEAR(N1558=#REF!),YEAR(N1558=#REF!),YEAR(N1558=#REF!)),OR(AND(A1558="20. Выдача займов по договору № 1 (в кэш-пул ПАО «Газпром»)",H1558="КЭШ-ПУЛ"),AND(A1558&lt;&gt;"20. Выдача займов по договору № 1 (в кэш-пул ПАО «Газпром»)",H1558&lt;&gt;"КЭШ-ПУЛ")))</f>
        <v>#REF!</v>
      </c>
    </row>
    <row r="1559" spans="1:30" ht="15" customHeight="1" x14ac:dyDescent="0.2">
      <c r="A1559" s="8" t="s">
        <v>64</v>
      </c>
      <c r="B1559" s="8"/>
      <c r="C1559" s="2" t="s">
        <v>19</v>
      </c>
      <c r="D1559" s="6" t="s">
        <v>3</v>
      </c>
      <c r="E1559" s="7" t="s">
        <v>1</v>
      </c>
      <c r="F1559" s="8"/>
      <c r="G1559" s="8"/>
      <c r="H1559" s="8"/>
      <c r="I1559" s="8"/>
      <c r="J1559" s="8"/>
      <c r="K1559" s="8"/>
      <c r="L1559" s="8" t="s">
        <v>26</v>
      </c>
      <c r="M1559" s="9">
        <v>44409</v>
      </c>
      <c r="N1559" s="9">
        <v>44409</v>
      </c>
      <c r="O1559" s="20">
        <v>2210000</v>
      </c>
      <c r="P1559" s="20"/>
      <c r="Q1559" s="29"/>
      <c r="R1559" s="12"/>
      <c r="S1559" s="12"/>
      <c r="T1559" s="12"/>
      <c r="U1559" s="12"/>
      <c r="X1559" s="22" t="e">
        <f>IF(B1559="",VLOOKUP(A1559,#REF!,2,FALSE),B1559)</f>
        <v>#REF!</v>
      </c>
      <c r="Y1559" s="22">
        <f t="shared" si="125"/>
        <v>8</v>
      </c>
      <c r="Z1559" s="22">
        <f t="shared" si="126"/>
        <v>8</v>
      </c>
      <c r="AA1559" s="22">
        <f t="shared" si="127"/>
        <v>2021</v>
      </c>
      <c r="AB1559" s="22">
        <f t="shared" si="128"/>
        <v>2021</v>
      </c>
      <c r="AC1559" s="22">
        <f t="shared" si="129"/>
        <v>2021</v>
      </c>
      <c r="AD1559" s="25" t="e">
        <f>AND(ROUND(O1559,2)=O1559,ROUND(P1559,2)=P1559,OR(AND(O1559&lt;&gt;0,L1559="п"),AND(P1559&lt;&gt;0,L1559="ф")),ЕФОРМУЛА(X1559),ЕФОРМУЛА(Y1559),ЕФОРМУЛА(Z1559),ЕФОРМУЛА(AA1559),ЕФОРМУЛА(AB1559),ЕФОРМУЛА(AC1559),NOT(ЕФОРМУЛА(O1559)),NOT(ЕФОРМУЛА(P1559)),M1559&lt;&gt;0,N1559&lt;&gt;0,OR(YEAR(M1559=#REF!),YEAR(M1559=#REF!),YEAR(M1559=#REF!)),OR(YEAR(N1559=#REF!),YEAR(N1559=#REF!),YEAR(N1559=#REF!)),OR(AND(A1559="20. Выдача займов по договору № 1 (в кэш-пул ПАО «Газпром»)",H1559="КЭШ-ПУЛ"),AND(A1559&lt;&gt;"20. Выдача займов по договору № 1 (в кэш-пул ПАО «Газпром»)",H1559&lt;&gt;"КЭШ-ПУЛ")))</f>
        <v>#REF!</v>
      </c>
    </row>
    <row r="1560" spans="1:30" ht="15" customHeight="1" x14ac:dyDescent="0.2">
      <c r="A1560" s="8" t="s">
        <v>100</v>
      </c>
      <c r="B1560" s="8"/>
      <c r="C1560" s="2" t="s">
        <v>19</v>
      </c>
      <c r="D1560" s="6" t="s">
        <v>3</v>
      </c>
      <c r="E1560" s="7" t="s">
        <v>1</v>
      </c>
      <c r="F1560" s="8"/>
      <c r="G1560" s="8"/>
      <c r="H1560" s="8"/>
      <c r="I1560" s="8"/>
      <c r="J1560" s="8"/>
      <c r="K1560" s="8"/>
      <c r="L1560" s="8" t="s">
        <v>26</v>
      </c>
      <c r="M1560" s="9">
        <v>44409</v>
      </c>
      <c r="N1560" s="9">
        <v>44409</v>
      </c>
      <c r="O1560" s="20">
        <v>23260000</v>
      </c>
      <c r="P1560" s="20"/>
      <c r="Q1560" s="29"/>
      <c r="R1560" s="12"/>
      <c r="S1560" s="12"/>
      <c r="T1560" s="12"/>
      <c r="U1560" s="12"/>
      <c r="X1560" s="22" t="e">
        <f>IF(B1560="",VLOOKUP(A1560,#REF!,2,FALSE),B1560)</f>
        <v>#REF!</v>
      </c>
      <c r="Y1560" s="22">
        <f t="shared" si="125"/>
        <v>8</v>
      </c>
      <c r="Z1560" s="22">
        <f t="shared" si="126"/>
        <v>8</v>
      </c>
      <c r="AA1560" s="22">
        <f t="shared" si="127"/>
        <v>2021</v>
      </c>
      <c r="AB1560" s="22">
        <f t="shared" si="128"/>
        <v>2021</v>
      </c>
      <c r="AC1560" s="22">
        <f t="shared" si="129"/>
        <v>2021</v>
      </c>
      <c r="AD1560" s="25" t="e">
        <f>AND(ROUND(O1560,2)=O1560,ROUND(P1560,2)=P1560,OR(AND(O1560&lt;&gt;0,L1560="п"),AND(P1560&lt;&gt;0,L1560="ф")),ЕФОРМУЛА(X1560),ЕФОРМУЛА(Y1560),ЕФОРМУЛА(Z1560),ЕФОРМУЛА(AA1560),ЕФОРМУЛА(AB1560),ЕФОРМУЛА(AC1560),NOT(ЕФОРМУЛА(O1560)),NOT(ЕФОРМУЛА(P1560)),M1560&lt;&gt;0,N1560&lt;&gt;0,OR(YEAR(M1560=#REF!),YEAR(M1560=#REF!),YEAR(M1560=#REF!)),OR(YEAR(N1560=#REF!),YEAR(N1560=#REF!),YEAR(N1560=#REF!)),OR(AND(A1560="20. Выдача займов по договору № 1 (в кэш-пул ПАО «Газпром»)",H1560="КЭШ-ПУЛ"),AND(A1560&lt;&gt;"20. Выдача займов по договору № 1 (в кэш-пул ПАО «Газпром»)",H1560&lt;&gt;"КЭШ-ПУЛ")))</f>
        <v>#REF!</v>
      </c>
    </row>
    <row r="1561" spans="1:30" ht="15" customHeight="1" x14ac:dyDescent="0.2">
      <c r="A1561" s="8" t="s">
        <v>64</v>
      </c>
      <c r="B1561" s="8"/>
      <c r="C1561" s="2" t="s">
        <v>19</v>
      </c>
      <c r="D1561" s="6" t="s">
        <v>0</v>
      </c>
      <c r="E1561" s="7" t="s">
        <v>1</v>
      </c>
      <c r="F1561" s="8"/>
      <c r="G1561" s="8"/>
      <c r="H1561" s="8"/>
      <c r="I1561" s="8"/>
      <c r="J1561" s="8"/>
      <c r="K1561" s="8"/>
      <c r="L1561" s="8" t="s">
        <v>26</v>
      </c>
      <c r="M1561" s="9">
        <v>44440</v>
      </c>
      <c r="N1561" s="9">
        <v>44440</v>
      </c>
      <c r="O1561" s="20">
        <v>2459020000</v>
      </c>
      <c r="P1561" s="20"/>
      <c r="Q1561" s="29"/>
      <c r="R1561" s="12"/>
      <c r="S1561" s="12"/>
      <c r="T1561" s="12"/>
      <c r="U1561" s="12"/>
      <c r="X1561" s="22" t="e">
        <f>IF(B1561="",VLOOKUP(A1561,#REF!,2,FALSE),B1561)</f>
        <v>#REF!</v>
      </c>
      <c r="Y1561" s="22">
        <f t="shared" si="125"/>
        <v>9</v>
      </c>
      <c r="Z1561" s="22">
        <f t="shared" si="126"/>
        <v>9</v>
      </c>
      <c r="AA1561" s="22">
        <f t="shared" si="127"/>
        <v>2021</v>
      </c>
      <c r="AB1561" s="22">
        <f t="shared" si="128"/>
        <v>2021</v>
      </c>
      <c r="AC1561" s="22">
        <f t="shared" si="129"/>
        <v>2021</v>
      </c>
      <c r="AD1561" s="25" t="e">
        <f>AND(ROUND(O1561,2)=O1561,ROUND(P1561,2)=P1561,OR(AND(O1561&lt;&gt;0,L1561="п"),AND(P1561&lt;&gt;0,L1561="ф")),ЕФОРМУЛА(X1561),ЕФОРМУЛА(Y1561),ЕФОРМУЛА(Z1561),ЕФОРМУЛА(AA1561),ЕФОРМУЛА(AB1561),ЕФОРМУЛА(AC1561),NOT(ЕФОРМУЛА(O1561)),NOT(ЕФОРМУЛА(P1561)),M1561&lt;&gt;0,N1561&lt;&gt;0,OR(YEAR(M1561=#REF!),YEAR(M1561=#REF!),YEAR(M1561=#REF!)),OR(YEAR(N1561=#REF!),YEAR(N1561=#REF!),YEAR(N1561=#REF!)),OR(AND(A1561="20. Выдача займов по договору № 1 (в кэш-пул ПАО «Газпром»)",H1561="КЭШ-ПУЛ"),AND(A1561&lt;&gt;"20. Выдача займов по договору № 1 (в кэш-пул ПАО «Газпром»)",H1561&lt;&gt;"КЭШ-ПУЛ")))</f>
        <v>#REF!</v>
      </c>
    </row>
    <row r="1562" spans="1:30" ht="15" customHeight="1" x14ac:dyDescent="0.2">
      <c r="A1562" s="8" t="s">
        <v>64</v>
      </c>
      <c r="B1562" s="8"/>
      <c r="C1562" s="2" t="s">
        <v>19</v>
      </c>
      <c r="D1562" s="6" t="s">
        <v>3</v>
      </c>
      <c r="E1562" s="7" t="s">
        <v>1</v>
      </c>
      <c r="F1562" s="8"/>
      <c r="G1562" s="8"/>
      <c r="H1562" s="8"/>
      <c r="I1562" s="8"/>
      <c r="J1562" s="8"/>
      <c r="K1562" s="8"/>
      <c r="L1562" s="8" t="s">
        <v>26</v>
      </c>
      <c r="M1562" s="9">
        <v>44440</v>
      </c>
      <c r="N1562" s="9">
        <v>44440</v>
      </c>
      <c r="O1562" s="20">
        <v>2320000</v>
      </c>
      <c r="P1562" s="20"/>
      <c r="Q1562" s="29"/>
      <c r="R1562" s="12"/>
      <c r="S1562" s="12"/>
      <c r="T1562" s="12"/>
      <c r="U1562" s="12"/>
      <c r="X1562" s="22" t="e">
        <f>IF(B1562="",VLOOKUP(A1562,#REF!,2,FALSE),B1562)</f>
        <v>#REF!</v>
      </c>
      <c r="Y1562" s="22">
        <f t="shared" si="125"/>
        <v>9</v>
      </c>
      <c r="Z1562" s="22">
        <f t="shared" si="126"/>
        <v>9</v>
      </c>
      <c r="AA1562" s="22">
        <f t="shared" si="127"/>
        <v>2021</v>
      </c>
      <c r="AB1562" s="22">
        <f t="shared" si="128"/>
        <v>2021</v>
      </c>
      <c r="AC1562" s="22">
        <f t="shared" si="129"/>
        <v>2021</v>
      </c>
      <c r="AD1562" s="25" t="e">
        <f>AND(ROUND(O1562,2)=O1562,ROUND(P1562,2)=P1562,OR(AND(O1562&lt;&gt;0,L1562="п"),AND(P1562&lt;&gt;0,L1562="ф")),ЕФОРМУЛА(X1562),ЕФОРМУЛА(Y1562),ЕФОРМУЛА(Z1562),ЕФОРМУЛА(AA1562),ЕФОРМУЛА(AB1562),ЕФОРМУЛА(AC1562),NOT(ЕФОРМУЛА(O1562)),NOT(ЕФОРМУЛА(P1562)),M1562&lt;&gt;0,N1562&lt;&gt;0,OR(YEAR(M1562=#REF!),YEAR(M1562=#REF!),YEAR(M1562=#REF!)),OR(YEAR(N1562=#REF!),YEAR(N1562=#REF!),YEAR(N1562=#REF!)),OR(AND(A1562="20. Выдача займов по договору № 1 (в кэш-пул ПАО «Газпром»)",H1562="КЭШ-ПУЛ"),AND(A1562&lt;&gt;"20. Выдача займов по договору № 1 (в кэш-пул ПАО «Газпром»)",H1562&lt;&gt;"КЭШ-ПУЛ")))</f>
        <v>#REF!</v>
      </c>
    </row>
    <row r="1563" spans="1:30" ht="15" customHeight="1" x14ac:dyDescent="0.2">
      <c r="A1563" s="8" t="s">
        <v>100</v>
      </c>
      <c r="B1563" s="8"/>
      <c r="C1563" s="2" t="s">
        <v>19</v>
      </c>
      <c r="D1563" s="6" t="s">
        <v>3</v>
      </c>
      <c r="E1563" s="7" t="s">
        <v>1</v>
      </c>
      <c r="F1563" s="8"/>
      <c r="G1563" s="8"/>
      <c r="H1563" s="8"/>
      <c r="I1563" s="8"/>
      <c r="J1563" s="8"/>
      <c r="K1563" s="8"/>
      <c r="L1563" s="8" t="s">
        <v>26</v>
      </c>
      <c r="M1563" s="9">
        <v>44440</v>
      </c>
      <c r="N1563" s="9">
        <v>44440</v>
      </c>
      <c r="O1563" s="20">
        <v>23250000</v>
      </c>
      <c r="P1563" s="20"/>
      <c r="Q1563" s="29"/>
      <c r="R1563" s="12"/>
      <c r="S1563" s="12"/>
      <c r="T1563" s="12"/>
      <c r="U1563" s="12"/>
      <c r="X1563" s="22" t="e">
        <f>IF(B1563="",VLOOKUP(A1563,#REF!,2,FALSE),B1563)</f>
        <v>#REF!</v>
      </c>
      <c r="Y1563" s="22">
        <f t="shared" si="125"/>
        <v>9</v>
      </c>
      <c r="Z1563" s="22">
        <f t="shared" si="126"/>
        <v>9</v>
      </c>
      <c r="AA1563" s="22">
        <f t="shared" si="127"/>
        <v>2021</v>
      </c>
      <c r="AB1563" s="22">
        <f t="shared" si="128"/>
        <v>2021</v>
      </c>
      <c r="AC1563" s="22">
        <f t="shared" si="129"/>
        <v>2021</v>
      </c>
      <c r="AD1563" s="25" t="e">
        <f>AND(ROUND(O1563,2)=O1563,ROUND(P1563,2)=P1563,OR(AND(O1563&lt;&gt;0,L1563="п"),AND(P1563&lt;&gt;0,L1563="ф")),ЕФОРМУЛА(X1563),ЕФОРМУЛА(Y1563),ЕФОРМУЛА(Z1563),ЕФОРМУЛА(AA1563),ЕФОРМУЛА(AB1563),ЕФОРМУЛА(AC1563),NOT(ЕФОРМУЛА(O1563)),NOT(ЕФОРМУЛА(P1563)),M1563&lt;&gt;0,N1563&lt;&gt;0,OR(YEAR(M1563=#REF!),YEAR(M1563=#REF!),YEAR(M1563=#REF!)),OR(YEAR(N1563=#REF!),YEAR(N1563=#REF!),YEAR(N1563=#REF!)),OR(AND(A1563="20. Выдача займов по договору № 1 (в кэш-пул ПАО «Газпром»)",H1563="КЭШ-ПУЛ"),AND(A1563&lt;&gt;"20. Выдача займов по договору № 1 (в кэш-пул ПАО «Газпром»)",H1563&lt;&gt;"КЭШ-ПУЛ")))</f>
        <v>#REF!</v>
      </c>
    </row>
    <row r="1564" spans="1:30" ht="15.75" customHeight="1" x14ac:dyDescent="0.2">
      <c r="A1564" s="27" t="s">
        <v>41</v>
      </c>
      <c r="B1564" s="27"/>
      <c r="C1564" s="2" t="s">
        <v>19</v>
      </c>
      <c r="D1564" s="6" t="s">
        <v>0</v>
      </c>
      <c r="E1564" s="7" t="s">
        <v>2</v>
      </c>
      <c r="F1564" s="8"/>
      <c r="G1564" s="8"/>
      <c r="H1564" s="8"/>
      <c r="I1564" s="8"/>
      <c r="J1564" s="8">
        <v>3</v>
      </c>
      <c r="K1564" s="8" t="s">
        <v>69</v>
      </c>
      <c r="L1564" s="8" t="s">
        <v>27</v>
      </c>
      <c r="M1564" s="9">
        <v>44371</v>
      </c>
      <c r="N1564" s="9">
        <v>44383</v>
      </c>
      <c r="O1564" s="20"/>
      <c r="P1564" s="20">
        <v>198</v>
      </c>
      <c r="Q1564" s="12" t="s">
        <v>685</v>
      </c>
      <c r="R1564" s="12"/>
      <c r="S1564" s="12"/>
      <c r="T1564" s="12"/>
      <c r="U1564" s="12"/>
      <c r="X1564" s="22" t="e">
        <f>IF(B1564="",VLOOKUP(A1564,#REF!,2,FALSE),B1564)</f>
        <v>#REF!</v>
      </c>
      <c r="Y1564" s="22">
        <f t="shared" si="125"/>
        <v>6</v>
      </c>
      <c r="Z1564" s="22">
        <f t="shared" si="126"/>
        <v>7</v>
      </c>
      <c r="AA1564" s="22">
        <f t="shared" si="127"/>
        <v>2021</v>
      </c>
      <c r="AB1564" s="22">
        <f t="shared" si="128"/>
        <v>2021</v>
      </c>
      <c r="AC1564" s="22">
        <f t="shared" si="129"/>
        <v>2021</v>
      </c>
      <c r="AD1564" s="25" t="e">
        <f>AND(ROUND(O1564,2)=O1564,ROUND(P1564,2)=P1564,OR(AND(O1564&lt;&gt;0,L1564="п"),AND(P1564&lt;&gt;0,L1564="ф")),ЕФОРМУЛА(X1564),ЕФОРМУЛА(Y1564),ЕФОРМУЛА(Z1564),ЕФОРМУЛА(AA1564),ЕФОРМУЛА(AB1564),ЕФОРМУЛА(AC1564),NOT(ЕФОРМУЛА(O1564)),NOT(ЕФОРМУЛА(P1564)),M1564&lt;&gt;0,N1564&lt;&gt;0,OR(YEAR(M1564=#REF!),YEAR(M1564=#REF!),YEAR(M1564=#REF!)),OR(YEAR(N1564=#REF!),YEAR(N1564=#REF!),YEAR(N1564=#REF!)),OR(AND(A1564="20. Выдача займов по договору № 1 (в кэш-пул ПАО «Газпром»)",H1564="КЭШ-ПУЛ"),AND(A1564&lt;&gt;"20. Выдача займов по договору № 1 (в кэш-пул ПАО «Газпром»)",H1564&lt;&gt;"КЭШ-ПУЛ")))</f>
        <v>#REF!</v>
      </c>
    </row>
    <row r="1565" spans="1:30" ht="15.75" customHeight="1" x14ac:dyDescent="0.2">
      <c r="A1565" s="27" t="s">
        <v>41</v>
      </c>
      <c r="B1565" s="27"/>
      <c r="C1565" s="2" t="s">
        <v>19</v>
      </c>
      <c r="D1565" s="6" t="s">
        <v>0</v>
      </c>
      <c r="E1565" s="7" t="s">
        <v>2</v>
      </c>
      <c r="F1565" s="8"/>
      <c r="G1565" s="8"/>
      <c r="H1565" s="8"/>
      <c r="I1565" s="8"/>
      <c r="J1565" s="8">
        <v>3</v>
      </c>
      <c r="K1565" s="8" t="s">
        <v>69</v>
      </c>
      <c r="L1565" s="8" t="s">
        <v>27</v>
      </c>
      <c r="M1565" s="9">
        <v>44371</v>
      </c>
      <c r="N1565" s="9">
        <v>44385</v>
      </c>
      <c r="O1565" s="20"/>
      <c r="P1565" s="20">
        <v>326926.03999999998</v>
      </c>
      <c r="Q1565" s="12" t="s">
        <v>685</v>
      </c>
      <c r="R1565" s="12"/>
      <c r="S1565" s="12"/>
      <c r="T1565" s="12"/>
      <c r="U1565" s="12"/>
      <c r="X1565" s="22" t="e">
        <f>IF(B1565="",VLOOKUP(A1565,#REF!,2,FALSE),B1565)</f>
        <v>#REF!</v>
      </c>
      <c r="Y1565" s="22">
        <f t="shared" si="125"/>
        <v>6</v>
      </c>
      <c r="Z1565" s="22">
        <f t="shared" si="126"/>
        <v>7</v>
      </c>
      <c r="AA1565" s="22">
        <f t="shared" si="127"/>
        <v>2021</v>
      </c>
      <c r="AB1565" s="22">
        <f t="shared" si="128"/>
        <v>2021</v>
      </c>
      <c r="AC1565" s="22">
        <f t="shared" si="129"/>
        <v>2021</v>
      </c>
      <c r="AD1565" s="25" t="e">
        <f>AND(ROUND(O1565,2)=O1565,ROUND(P1565,2)=P1565,OR(AND(O1565&lt;&gt;0,L1565="п"),AND(P1565&lt;&gt;0,L1565="ф")),ЕФОРМУЛА(X1565),ЕФОРМУЛА(Y1565),ЕФОРМУЛА(Z1565),ЕФОРМУЛА(AA1565),ЕФОРМУЛА(AB1565),ЕФОРМУЛА(AC1565),NOT(ЕФОРМУЛА(O1565)),NOT(ЕФОРМУЛА(P1565)),M1565&lt;&gt;0,N1565&lt;&gt;0,OR(YEAR(M1565=#REF!),YEAR(M1565=#REF!),YEAR(M1565=#REF!)),OR(YEAR(N1565=#REF!),YEAR(N1565=#REF!),YEAR(N1565=#REF!)),OR(AND(A1565="20. Выдача займов по договору № 1 (в кэш-пул ПАО «Газпром»)",H1565="КЭШ-ПУЛ"),AND(A1565&lt;&gt;"20. Выдача займов по договору № 1 (в кэш-пул ПАО «Газпром»)",H1565&lt;&gt;"КЭШ-ПУЛ")))</f>
        <v>#REF!</v>
      </c>
    </row>
    <row r="1566" spans="1:30" ht="15.75" customHeight="1" x14ac:dyDescent="0.2">
      <c r="A1566" s="27" t="s">
        <v>41</v>
      </c>
      <c r="B1566" s="27"/>
      <c r="C1566" s="2" t="s">
        <v>19</v>
      </c>
      <c r="D1566" s="6" t="s">
        <v>0</v>
      </c>
      <c r="E1566" s="7" t="s">
        <v>2</v>
      </c>
      <c r="F1566" s="8"/>
      <c r="G1566" s="8"/>
      <c r="H1566" s="8"/>
      <c r="I1566" s="8"/>
      <c r="J1566" s="8">
        <v>3</v>
      </c>
      <c r="K1566" s="8" t="s">
        <v>69</v>
      </c>
      <c r="L1566" s="8" t="s">
        <v>27</v>
      </c>
      <c r="M1566" s="9">
        <v>44378</v>
      </c>
      <c r="N1566" s="9">
        <v>44386</v>
      </c>
      <c r="O1566" s="20"/>
      <c r="P1566" s="20">
        <v>144728.42000000001</v>
      </c>
      <c r="Q1566" s="12"/>
      <c r="R1566" s="12"/>
      <c r="S1566" s="12"/>
      <c r="T1566" s="12"/>
      <c r="U1566" s="12"/>
      <c r="X1566" s="22" t="e">
        <f>IF(B1566="",VLOOKUP(A1566,#REF!,2,FALSE),B1566)</f>
        <v>#REF!</v>
      </c>
      <c r="Y1566" s="22">
        <f t="shared" si="125"/>
        <v>7</v>
      </c>
      <c r="Z1566" s="22">
        <f t="shared" si="126"/>
        <v>7</v>
      </c>
      <c r="AA1566" s="22">
        <f t="shared" si="127"/>
        <v>2021</v>
      </c>
      <c r="AB1566" s="22">
        <f t="shared" si="128"/>
        <v>2021</v>
      </c>
      <c r="AC1566" s="22">
        <f t="shared" si="129"/>
        <v>2021</v>
      </c>
      <c r="AD1566" s="25" t="e">
        <f>AND(ROUND(O1566,2)=O1566,ROUND(P1566,2)=P1566,OR(AND(O1566&lt;&gt;0,L1566="п"),AND(P1566&lt;&gt;0,L1566="ф")),ЕФОРМУЛА(X1566),ЕФОРМУЛА(Y1566),ЕФОРМУЛА(Z1566),ЕФОРМУЛА(AA1566),ЕФОРМУЛА(AB1566),ЕФОРМУЛА(AC1566),NOT(ЕФОРМУЛА(O1566)),NOT(ЕФОРМУЛА(P1566)),M1566&lt;&gt;0,N1566&lt;&gt;0,OR(YEAR(M1566=#REF!),YEAR(M1566=#REF!),YEAR(M1566=#REF!)),OR(YEAR(N1566=#REF!),YEAR(N1566=#REF!),YEAR(N1566=#REF!)),OR(AND(A1566="20. Выдача займов по договору № 1 (в кэш-пул ПАО «Газпром»)",H1566="КЭШ-ПУЛ"),AND(A1566&lt;&gt;"20. Выдача займов по договору № 1 (в кэш-пул ПАО «Газпром»)",H1566&lt;&gt;"КЭШ-ПУЛ")))</f>
        <v>#REF!</v>
      </c>
    </row>
    <row r="1567" spans="1:30" ht="15" customHeight="1" x14ac:dyDescent="0.2">
      <c r="A1567" s="8" t="s">
        <v>97</v>
      </c>
      <c r="B1567" s="8"/>
      <c r="C1567" s="2" t="s">
        <v>19</v>
      </c>
      <c r="D1567" s="6" t="s">
        <v>0</v>
      </c>
      <c r="E1567" s="7" t="s">
        <v>1</v>
      </c>
      <c r="F1567" s="8"/>
      <c r="G1567" s="8"/>
      <c r="H1567" s="8"/>
      <c r="I1567" s="8"/>
      <c r="J1567" s="8"/>
      <c r="K1567" s="8" t="s">
        <v>69</v>
      </c>
      <c r="L1567" s="8" t="s">
        <v>27</v>
      </c>
      <c r="M1567" s="9">
        <v>44378</v>
      </c>
      <c r="N1567" s="9">
        <v>44378</v>
      </c>
      <c r="O1567" s="20"/>
      <c r="P1567" s="20">
        <v>87458.09</v>
      </c>
      <c r="Q1567" s="12"/>
      <c r="R1567" s="12"/>
      <c r="S1567" s="12"/>
      <c r="T1567" s="12"/>
      <c r="U1567" s="12"/>
      <c r="X1567" s="22" t="e">
        <f>IF(B1567="",VLOOKUP(A1567,#REF!,2,FALSE),B1567)</f>
        <v>#REF!</v>
      </c>
      <c r="Y1567" s="22">
        <f t="shared" si="125"/>
        <v>7</v>
      </c>
      <c r="Z1567" s="22">
        <f t="shared" si="126"/>
        <v>7</v>
      </c>
      <c r="AA1567" s="22">
        <f t="shared" si="127"/>
        <v>2021</v>
      </c>
      <c r="AB1567" s="22">
        <f t="shared" si="128"/>
        <v>2021</v>
      </c>
      <c r="AC1567" s="22">
        <f t="shared" si="129"/>
        <v>2021</v>
      </c>
      <c r="AD1567" s="25" t="e">
        <f>AND(ROUND(O1567,2)=O1567,ROUND(P1567,2)=P1567,OR(AND(O1567&lt;&gt;0,L1567="п"),AND(P1567&lt;&gt;0,L1567="ф")),ЕФОРМУЛА(X1567),ЕФОРМУЛА(Y1567),ЕФОРМУЛА(Z1567),ЕФОРМУЛА(AA1567),ЕФОРМУЛА(AB1567),ЕФОРМУЛА(AC1567),NOT(ЕФОРМУЛА(O1567)),NOT(ЕФОРМУЛА(P1567)),M1567&lt;&gt;0,N1567&lt;&gt;0,OR(YEAR(M1567=#REF!),YEAR(M1567=#REF!),YEAR(M1567=#REF!)),OR(YEAR(N1567=#REF!),YEAR(N1567=#REF!),YEAR(N1567=#REF!)),OR(AND(A1567="20. Выдача займов по договору № 1 (в кэш-пул ПАО «Газпром»)",H1567="КЭШ-ПУЛ"),AND(A1567&lt;&gt;"20. Выдача займов по договору № 1 (в кэш-пул ПАО «Газпром»)",H1567&lt;&gt;"КЭШ-ПУЛ")))</f>
        <v>#REF!</v>
      </c>
    </row>
    <row r="1568" spans="1:30" ht="12.6" customHeight="1" x14ac:dyDescent="0.2">
      <c r="A1568" s="8" t="s">
        <v>55</v>
      </c>
      <c r="B1568" s="8"/>
      <c r="C1568" s="2" t="s">
        <v>19</v>
      </c>
      <c r="D1568" s="6" t="s">
        <v>3</v>
      </c>
      <c r="E1568" s="7" t="s">
        <v>2</v>
      </c>
      <c r="F1568" s="8"/>
      <c r="G1568" s="8"/>
      <c r="H1568" s="8"/>
      <c r="I1568" s="8"/>
      <c r="J1568" s="8">
        <v>4</v>
      </c>
      <c r="K1568" s="8" t="s">
        <v>69</v>
      </c>
      <c r="L1568" s="8" t="s">
        <v>27</v>
      </c>
      <c r="M1568" s="9">
        <v>44371</v>
      </c>
      <c r="N1568" s="9">
        <v>44378</v>
      </c>
      <c r="O1568" s="20"/>
      <c r="P1568" s="20">
        <v>87458.09</v>
      </c>
      <c r="Q1568" s="12"/>
      <c r="R1568" s="12"/>
      <c r="S1568" s="12"/>
      <c r="T1568" s="12"/>
      <c r="U1568" s="12"/>
      <c r="X1568" s="22" t="e">
        <f>IF(B1568="",VLOOKUP(A1568,#REF!,2,FALSE),B1568)</f>
        <v>#REF!</v>
      </c>
      <c r="Y1568" s="22">
        <f t="shared" si="125"/>
        <v>6</v>
      </c>
      <c r="Z1568" s="22">
        <f t="shared" si="126"/>
        <v>7</v>
      </c>
      <c r="AA1568" s="22">
        <f t="shared" si="127"/>
        <v>2021</v>
      </c>
      <c r="AB1568" s="22">
        <f t="shared" si="128"/>
        <v>2021</v>
      </c>
      <c r="AC1568" s="22">
        <f t="shared" si="129"/>
        <v>2021</v>
      </c>
      <c r="AD1568" s="25" t="e">
        <f>AND(ROUND(O1568,2)=O1568,ROUND(P1568,2)=P1568,OR(AND(O1568&lt;&gt;0,L1568="п"),AND(P1568&lt;&gt;0,L1568="ф")),ЕФОРМУЛА(X1568),ЕФОРМУЛА(Y1568),ЕФОРМУЛА(Z1568),ЕФОРМУЛА(AA1568),ЕФОРМУЛА(AB1568),ЕФОРМУЛА(AC1568),NOT(ЕФОРМУЛА(O1568)),NOT(ЕФОРМУЛА(P1568)),M1568&lt;&gt;0,N1568&lt;&gt;0,OR(YEAR(M1568=#REF!),YEAR(M1568=#REF!),YEAR(M1568=#REF!)),OR(YEAR(N1568=#REF!),YEAR(N1568=#REF!),YEAR(N1568=#REF!)),OR(AND(A1568="20. Выдача займов по договору № 1 (в кэш-пул ПАО «Газпром»)",H1568="КЭШ-ПУЛ"),AND(A1568&lt;&gt;"20. Выдача займов по договору № 1 (в кэш-пул ПАО «Газпром»)",H1568&lt;&gt;"КЭШ-ПУЛ")))</f>
        <v>#REF!</v>
      </c>
    </row>
    <row r="1569" spans="1:30" ht="11.25" customHeight="1" x14ac:dyDescent="0.2">
      <c r="A1569" s="8" t="s">
        <v>48</v>
      </c>
      <c r="B1569" s="8"/>
      <c r="C1569" s="2" t="s">
        <v>19</v>
      </c>
      <c r="D1569" s="6" t="s">
        <v>0</v>
      </c>
      <c r="E1569" s="7" t="s">
        <v>2</v>
      </c>
      <c r="F1569" s="8"/>
      <c r="G1569" s="8"/>
      <c r="H1569" s="8"/>
      <c r="I1569" s="8"/>
      <c r="J1569" s="8">
        <v>1</v>
      </c>
      <c r="K1569" s="8" t="s">
        <v>69</v>
      </c>
      <c r="L1569" s="8" t="s">
        <v>27</v>
      </c>
      <c r="M1569" s="9">
        <v>44379</v>
      </c>
      <c r="N1569" s="9">
        <v>44390</v>
      </c>
      <c r="O1569" s="20"/>
      <c r="P1569" s="20">
        <v>2819767.28</v>
      </c>
      <c r="Q1569" s="12"/>
      <c r="R1569" s="12"/>
      <c r="S1569" s="12"/>
      <c r="T1569" s="12"/>
      <c r="U1569" s="12"/>
      <c r="X1569" s="22" t="e">
        <f>IF(B1569="",VLOOKUP(A1569,#REF!,2,FALSE),B1569)</f>
        <v>#REF!</v>
      </c>
      <c r="Y1569" s="22">
        <f t="shared" si="125"/>
        <v>7</v>
      </c>
      <c r="Z1569" s="22">
        <f t="shared" si="126"/>
        <v>7</v>
      </c>
      <c r="AA1569" s="22">
        <f t="shared" si="127"/>
        <v>2021</v>
      </c>
      <c r="AB1569" s="22">
        <f t="shared" si="128"/>
        <v>2021</v>
      </c>
      <c r="AC1569" s="22">
        <f t="shared" si="129"/>
        <v>2021</v>
      </c>
      <c r="AD1569" s="25" t="e">
        <f>AND(ROUND(O1569,2)=O1569,ROUND(P1569,2)=P1569,OR(AND(O1569&lt;&gt;0,L1569="п"),AND(P1569&lt;&gt;0,L1569="ф")),ЕФОРМУЛА(X1569),ЕФОРМУЛА(Y1569),ЕФОРМУЛА(Z1569),ЕФОРМУЛА(AA1569),ЕФОРМУЛА(AB1569),ЕФОРМУЛА(AC1569),NOT(ЕФОРМУЛА(O1569)),NOT(ЕФОРМУЛА(P1569)),M1569&lt;&gt;0,N1569&lt;&gt;0,OR(YEAR(M1569=#REF!),YEAR(M1569=#REF!),YEAR(M1569=#REF!)),OR(YEAR(N1569=#REF!),YEAR(N1569=#REF!),YEAR(N1569=#REF!)),OR(AND(A1569="20. Выдача займов по договору № 1 (в кэш-пул ПАО «Газпром»)",H1569="КЭШ-ПУЛ"),AND(A1569&lt;&gt;"20. Выдача займов по договору № 1 (в кэш-пул ПАО «Газпром»)",H1569&lt;&gt;"КЭШ-ПУЛ")))</f>
        <v>#REF!</v>
      </c>
    </row>
    <row r="1570" spans="1:30" ht="15" customHeight="1" x14ac:dyDescent="0.2">
      <c r="A1570" s="8" t="s">
        <v>15</v>
      </c>
      <c r="B1570" s="8"/>
      <c r="C1570" s="2" t="s">
        <v>19</v>
      </c>
      <c r="D1570" s="6" t="s">
        <v>0</v>
      </c>
      <c r="E1570" s="7" t="s">
        <v>2</v>
      </c>
      <c r="F1570" s="8"/>
      <c r="G1570" s="8"/>
      <c r="H1570" s="8"/>
      <c r="I1570" s="8"/>
      <c r="J1570" s="8">
        <v>1</v>
      </c>
      <c r="K1570" s="8" t="s">
        <v>69</v>
      </c>
      <c r="L1570" s="8" t="s">
        <v>27</v>
      </c>
      <c r="M1570" s="9">
        <v>44379</v>
      </c>
      <c r="N1570" s="9">
        <v>44391</v>
      </c>
      <c r="O1570" s="20"/>
      <c r="P1570" s="20">
        <v>130000000</v>
      </c>
      <c r="Q1570" s="12"/>
      <c r="R1570" s="12"/>
      <c r="S1570" s="12"/>
      <c r="T1570" s="12"/>
      <c r="U1570" s="12"/>
      <c r="X1570" s="22" t="e">
        <f>IF(B1570="",VLOOKUP(A1570,#REF!,2,FALSE),B1570)</f>
        <v>#REF!</v>
      </c>
      <c r="Y1570" s="22">
        <f t="shared" si="125"/>
        <v>7</v>
      </c>
      <c r="Z1570" s="22">
        <f t="shared" si="126"/>
        <v>7</v>
      </c>
      <c r="AA1570" s="22">
        <f t="shared" si="127"/>
        <v>2021</v>
      </c>
      <c r="AB1570" s="22">
        <f t="shared" si="128"/>
        <v>2021</v>
      </c>
      <c r="AC1570" s="22">
        <f t="shared" si="129"/>
        <v>2021</v>
      </c>
      <c r="AD1570" s="25" t="e">
        <f>AND(ROUND(O1570,2)=O1570,ROUND(P1570,2)=P1570,OR(AND(O1570&lt;&gt;0,L1570="п"),AND(P1570&lt;&gt;0,L1570="ф")),ЕФОРМУЛА(X1570),ЕФОРМУЛА(Y1570),ЕФОРМУЛА(Z1570),ЕФОРМУЛА(AA1570),ЕФОРМУЛА(AB1570),ЕФОРМУЛА(AC1570),NOT(ЕФОРМУЛА(O1570)),NOT(ЕФОРМУЛА(P1570)),M1570&lt;&gt;0,N1570&lt;&gt;0,OR(YEAR(M1570=#REF!),YEAR(M1570=#REF!),YEAR(M1570=#REF!)),OR(YEAR(N1570=#REF!),YEAR(N1570=#REF!),YEAR(N1570=#REF!)),OR(AND(A1570="20. Выдача займов по договору № 1 (в кэш-пул ПАО «Газпром»)",H1570="КЭШ-ПУЛ"),AND(A1570&lt;&gt;"20. Выдача займов по договору № 1 (в кэш-пул ПАО «Газпром»)",H1570&lt;&gt;"КЭШ-ПУЛ")))</f>
        <v>#REF!</v>
      </c>
    </row>
    <row r="1571" spans="1:30" ht="15.75" customHeight="1" x14ac:dyDescent="0.2">
      <c r="A1571" s="27" t="s">
        <v>142</v>
      </c>
      <c r="B1571" s="27"/>
      <c r="C1571" s="2" t="s">
        <v>19</v>
      </c>
      <c r="D1571" s="6" t="s">
        <v>0</v>
      </c>
      <c r="E1571" s="7" t="s">
        <v>2</v>
      </c>
      <c r="F1571" s="8"/>
      <c r="G1571" s="8"/>
      <c r="H1571" s="8"/>
      <c r="I1571" s="8"/>
      <c r="J1571" s="8">
        <v>1</v>
      </c>
      <c r="K1571" s="8" t="s">
        <v>69</v>
      </c>
      <c r="L1571" s="8" t="s">
        <v>27</v>
      </c>
      <c r="M1571" s="9">
        <v>44379</v>
      </c>
      <c r="N1571" s="9">
        <v>44393</v>
      </c>
      <c r="O1571" s="20"/>
      <c r="P1571" s="20">
        <v>6886698.8099999996</v>
      </c>
      <c r="Q1571" s="29" t="s">
        <v>682</v>
      </c>
      <c r="R1571" s="12"/>
      <c r="S1571" s="12"/>
      <c r="T1571" s="12"/>
      <c r="U1571" s="12"/>
      <c r="X1571" s="22" t="e">
        <f>IF(B1571="",VLOOKUP(A1571,#REF!,2,FALSE),B1571)</f>
        <v>#REF!</v>
      </c>
      <c r="Y1571" s="22">
        <f t="shared" si="125"/>
        <v>7</v>
      </c>
      <c r="Z1571" s="22">
        <f t="shared" si="126"/>
        <v>7</v>
      </c>
      <c r="AA1571" s="22">
        <f t="shared" si="127"/>
        <v>2021</v>
      </c>
      <c r="AB1571" s="22">
        <f t="shared" si="128"/>
        <v>2021</v>
      </c>
      <c r="AC1571" s="22">
        <f t="shared" si="129"/>
        <v>2021</v>
      </c>
      <c r="AD1571" s="25" t="e">
        <f>AND(ROUND(O1571,2)=O1571,ROUND(P1571,2)=P1571,OR(AND(O1571&lt;&gt;0,L1571="п"),AND(P1571&lt;&gt;0,L1571="ф")),ЕФОРМУЛА(X1571),ЕФОРМУЛА(Y1571),ЕФОРМУЛА(Z1571),ЕФОРМУЛА(AA1571),ЕФОРМУЛА(AB1571),ЕФОРМУЛА(AC1571),NOT(ЕФОРМУЛА(O1571)),NOT(ЕФОРМУЛА(P1571)),M1571&lt;&gt;0,N1571&lt;&gt;0,OR(YEAR(M1571=#REF!),YEAR(M1571=#REF!),YEAR(M1571=#REF!)),OR(YEAR(N1571=#REF!),YEAR(N1571=#REF!),YEAR(N1571=#REF!)),OR(AND(A1571="20. Выдача займов по договору № 1 (в кэш-пул ПАО «Газпром»)",H1571="КЭШ-ПУЛ"),AND(A1571&lt;&gt;"20. Выдача займов по договору № 1 (в кэш-пул ПАО «Газпром»)",H1571&lt;&gt;"КЭШ-ПУЛ")))</f>
        <v>#REF!</v>
      </c>
    </row>
    <row r="1572" spans="1:30" ht="15" customHeight="1" x14ac:dyDescent="0.2">
      <c r="A1572" s="8" t="s">
        <v>64</v>
      </c>
      <c r="B1572" s="8"/>
      <c r="C1572" s="2" t="s">
        <v>19</v>
      </c>
      <c r="D1572" s="6" t="s">
        <v>0</v>
      </c>
      <c r="E1572" s="7" t="s">
        <v>1</v>
      </c>
      <c r="F1572" s="8"/>
      <c r="G1572" s="8"/>
      <c r="H1572" s="8"/>
      <c r="I1572" s="8"/>
      <c r="J1572" s="8"/>
      <c r="K1572" s="8" t="s">
        <v>69</v>
      </c>
      <c r="L1572" s="8" t="s">
        <v>27</v>
      </c>
      <c r="M1572" s="9">
        <v>44379</v>
      </c>
      <c r="N1572" s="9">
        <v>44379</v>
      </c>
      <c r="O1572" s="20"/>
      <c r="P1572" s="20">
        <v>1496536.17</v>
      </c>
      <c r="Q1572" s="12"/>
      <c r="R1572" s="12"/>
      <c r="S1572" s="12"/>
      <c r="T1572" s="12"/>
      <c r="U1572" s="12"/>
      <c r="X1572" s="22" t="e">
        <f>IF(B1572="",VLOOKUP(A1572,#REF!,2,FALSE),B1572)</f>
        <v>#REF!</v>
      </c>
      <c r="Y1572" s="22">
        <f t="shared" si="125"/>
        <v>7</v>
      </c>
      <c r="Z1572" s="22">
        <f t="shared" si="126"/>
        <v>7</v>
      </c>
      <c r="AA1572" s="22">
        <f t="shared" si="127"/>
        <v>2021</v>
      </c>
      <c r="AB1572" s="22">
        <f t="shared" si="128"/>
        <v>2021</v>
      </c>
      <c r="AC1572" s="22">
        <f t="shared" si="129"/>
        <v>2021</v>
      </c>
      <c r="AD1572" s="25" t="e">
        <f>AND(ROUND(O1572,2)=O1572,ROUND(P1572,2)=P1572,OR(AND(O1572&lt;&gt;0,L1572="п"),AND(P1572&lt;&gt;0,L1572="ф")),ЕФОРМУЛА(X1572),ЕФОРМУЛА(Y1572),ЕФОРМУЛА(Z1572),ЕФОРМУЛА(AA1572),ЕФОРМУЛА(AB1572),ЕФОРМУЛА(AC1572),NOT(ЕФОРМУЛА(O1572)),NOT(ЕФОРМУЛА(P1572)),M1572&lt;&gt;0,N1572&lt;&gt;0,OR(YEAR(M1572=#REF!),YEAR(M1572=#REF!),YEAR(M1572=#REF!)),OR(YEAR(N1572=#REF!),YEAR(N1572=#REF!),YEAR(N1572=#REF!)),OR(AND(A1572="20. Выдача займов по договору № 1 (в кэш-пул ПАО «Газпром»)",H1572="КЭШ-ПУЛ"),AND(A1572&lt;&gt;"20. Выдача займов по договору № 1 (в кэш-пул ПАО «Газпром»)",H1572&lt;&gt;"КЭШ-ПУЛ")))</f>
        <v>#REF!</v>
      </c>
    </row>
    <row r="1573" spans="1:30" ht="15" customHeight="1" x14ac:dyDescent="0.2">
      <c r="A1573" s="27" t="s">
        <v>60</v>
      </c>
      <c r="B1573" s="27"/>
      <c r="C1573" s="2" t="s">
        <v>19</v>
      </c>
      <c r="D1573" s="6" t="s">
        <v>0</v>
      </c>
      <c r="E1573" s="7" t="s">
        <v>2</v>
      </c>
      <c r="F1573" s="8"/>
      <c r="G1573" s="8"/>
      <c r="H1573" s="8"/>
      <c r="I1573" s="8" t="s">
        <v>25</v>
      </c>
      <c r="J1573" s="8">
        <v>1</v>
      </c>
      <c r="K1573" s="8" t="s">
        <v>69</v>
      </c>
      <c r="L1573" s="8" t="s">
        <v>27</v>
      </c>
      <c r="M1573" s="9">
        <v>44379</v>
      </c>
      <c r="N1573" s="9">
        <v>44393</v>
      </c>
      <c r="O1573" s="20"/>
      <c r="P1573" s="20">
        <v>635891.80000000005</v>
      </c>
      <c r="Q1573" s="11"/>
      <c r="R1573" s="11"/>
      <c r="S1573" s="11"/>
      <c r="T1573" s="11"/>
      <c r="U1573" s="11"/>
      <c r="X1573" s="22" t="e">
        <f>IF(B1573="",VLOOKUP(A1573,#REF!,2,FALSE),B1573)</f>
        <v>#REF!</v>
      </c>
      <c r="Y1573" s="22">
        <f t="shared" si="125"/>
        <v>7</v>
      </c>
      <c r="Z1573" s="22">
        <f t="shared" si="126"/>
        <v>7</v>
      </c>
      <c r="AA1573" s="22">
        <f t="shared" si="127"/>
        <v>2021</v>
      </c>
      <c r="AB1573" s="22">
        <f t="shared" si="128"/>
        <v>2021</v>
      </c>
      <c r="AC1573" s="22">
        <f t="shared" si="129"/>
        <v>2021</v>
      </c>
      <c r="AD1573" s="25" t="e">
        <f>AND(ROUND(O1573,2)=O1573,ROUND(P1573,2)=P1573,OR(AND(O1573&lt;&gt;0,L1573="п"),AND(P1573&lt;&gt;0,L1573="ф")),ЕФОРМУЛА(X1573),ЕФОРМУЛА(Y1573),ЕФОРМУЛА(Z1573),ЕФОРМУЛА(AA1573),ЕФОРМУЛА(AB1573),ЕФОРМУЛА(AC1573),NOT(ЕФОРМУЛА(O1573)),NOT(ЕФОРМУЛА(P1573)),M1573&lt;&gt;0,N1573&lt;&gt;0,OR(YEAR(M1573=#REF!),YEAR(M1573=#REF!),YEAR(M1573=#REF!)),OR(YEAR(N1573=#REF!),YEAR(N1573=#REF!),YEAR(N1573=#REF!)),OR(AND(A1573="20. Выдача займов по договору № 1 (в кэш-пул ПАО «Газпром»)",H1573="КЭШ-ПУЛ"),AND(A1573&lt;&gt;"20. Выдача займов по договору № 1 (в кэш-пул ПАО «Газпром»)",H1573&lt;&gt;"КЭШ-ПУЛ")))</f>
        <v>#REF!</v>
      </c>
    </row>
    <row r="1574" spans="1:30" ht="15" customHeight="1" x14ac:dyDescent="0.2">
      <c r="A1574" s="27" t="s">
        <v>60</v>
      </c>
      <c r="B1574" s="27"/>
      <c r="C1574" s="2" t="s">
        <v>19</v>
      </c>
      <c r="D1574" s="6" t="s">
        <v>0</v>
      </c>
      <c r="E1574" s="7" t="s">
        <v>2</v>
      </c>
      <c r="F1574" s="8"/>
      <c r="G1574" s="8"/>
      <c r="H1574" s="8"/>
      <c r="I1574" s="8"/>
      <c r="J1574" s="8">
        <v>1</v>
      </c>
      <c r="K1574" s="8" t="s">
        <v>69</v>
      </c>
      <c r="L1574" s="8" t="s">
        <v>27</v>
      </c>
      <c r="M1574" s="9">
        <v>44379</v>
      </c>
      <c r="N1574" s="9">
        <v>44393</v>
      </c>
      <c r="O1574" s="20"/>
      <c r="P1574" s="20">
        <v>49965</v>
      </c>
      <c r="Q1574" s="11"/>
      <c r="R1574" s="11"/>
      <c r="S1574" s="11"/>
      <c r="T1574" s="11"/>
      <c r="U1574" s="11"/>
      <c r="X1574" s="22" t="e">
        <f>IF(B1574="",VLOOKUP(A1574,#REF!,2,FALSE),B1574)</f>
        <v>#REF!</v>
      </c>
      <c r="Y1574" s="22">
        <f t="shared" si="125"/>
        <v>7</v>
      </c>
      <c r="Z1574" s="22">
        <f t="shared" si="126"/>
        <v>7</v>
      </c>
      <c r="AA1574" s="22">
        <f t="shared" si="127"/>
        <v>2021</v>
      </c>
      <c r="AB1574" s="22">
        <f t="shared" si="128"/>
        <v>2021</v>
      </c>
      <c r="AC1574" s="22">
        <f t="shared" si="129"/>
        <v>2021</v>
      </c>
      <c r="AD1574" s="25" t="e">
        <f>AND(ROUND(O1574,2)=O1574,ROUND(P1574,2)=P1574,OR(AND(O1574&lt;&gt;0,L1574="п"),AND(P1574&lt;&gt;0,L1574="ф")),ЕФОРМУЛА(X1574),ЕФОРМУЛА(Y1574),ЕФОРМУЛА(Z1574),ЕФОРМУЛА(AA1574),ЕФОРМУЛА(AB1574),ЕФОРМУЛА(AC1574),NOT(ЕФОРМУЛА(O1574)),NOT(ЕФОРМУЛА(P1574)),M1574&lt;&gt;0,N1574&lt;&gt;0,OR(YEAR(M1574=#REF!),YEAR(M1574=#REF!),YEAR(M1574=#REF!)),OR(YEAR(N1574=#REF!),YEAR(N1574=#REF!),YEAR(N1574=#REF!)),OR(AND(A1574="20. Выдача займов по договору № 1 (в кэш-пул ПАО «Газпром»)",H1574="КЭШ-ПУЛ"),AND(A1574&lt;&gt;"20. Выдача займов по договору № 1 (в кэш-пул ПАО «Газпром»)",H1574&lt;&gt;"КЭШ-ПУЛ")))</f>
        <v>#REF!</v>
      </c>
    </row>
    <row r="1575" spans="1:30" ht="15" customHeight="1" x14ac:dyDescent="0.2">
      <c r="A1575" s="8" t="s">
        <v>8</v>
      </c>
      <c r="B1575" s="8"/>
      <c r="C1575" s="2" t="s">
        <v>19</v>
      </c>
      <c r="D1575" s="6" t="s">
        <v>0</v>
      </c>
      <c r="E1575" s="7" t="s">
        <v>2</v>
      </c>
      <c r="F1575" s="8"/>
      <c r="G1575" s="8"/>
      <c r="H1575" s="8"/>
      <c r="I1575" s="8" t="s">
        <v>25</v>
      </c>
      <c r="J1575" s="8">
        <v>1</v>
      </c>
      <c r="K1575" s="8" t="s">
        <v>69</v>
      </c>
      <c r="L1575" s="8" t="s">
        <v>27</v>
      </c>
      <c r="M1575" s="9">
        <v>44379</v>
      </c>
      <c r="N1575" s="9">
        <v>44391</v>
      </c>
      <c r="O1575" s="20"/>
      <c r="P1575" s="20">
        <v>480450.64</v>
      </c>
      <c r="Q1575" s="12"/>
      <c r="R1575" s="12"/>
      <c r="S1575" s="12"/>
      <c r="T1575" s="12"/>
      <c r="U1575" s="12"/>
      <c r="X1575" s="22" t="e">
        <f>IF(B1575="",VLOOKUP(A1575,#REF!,2,FALSE),B1575)</f>
        <v>#REF!</v>
      </c>
      <c r="Y1575" s="22">
        <f t="shared" si="125"/>
        <v>7</v>
      </c>
      <c r="Z1575" s="22">
        <f t="shared" si="126"/>
        <v>7</v>
      </c>
      <c r="AA1575" s="22">
        <f t="shared" si="127"/>
        <v>2021</v>
      </c>
      <c r="AB1575" s="22">
        <f t="shared" si="128"/>
        <v>2021</v>
      </c>
      <c r="AC1575" s="22">
        <f t="shared" si="129"/>
        <v>2021</v>
      </c>
      <c r="AD1575" s="25" t="e">
        <f>AND(ROUND(O1575,2)=O1575,ROUND(P1575,2)=P1575,OR(AND(O1575&lt;&gt;0,L1575="п"),AND(P1575&lt;&gt;0,L1575="ф")),ЕФОРМУЛА(X1575),ЕФОРМУЛА(Y1575),ЕФОРМУЛА(Z1575),ЕФОРМУЛА(AA1575),ЕФОРМУЛА(AB1575),ЕФОРМУЛА(AC1575),NOT(ЕФОРМУЛА(O1575)),NOT(ЕФОРМУЛА(P1575)),M1575&lt;&gt;0,N1575&lt;&gt;0,OR(YEAR(M1575=#REF!),YEAR(M1575=#REF!),YEAR(M1575=#REF!)),OR(YEAR(N1575=#REF!),YEAR(N1575=#REF!),YEAR(N1575=#REF!)),OR(AND(A1575="20. Выдача займов по договору № 1 (в кэш-пул ПАО «Газпром»)",H1575="КЭШ-ПУЛ"),AND(A1575&lt;&gt;"20. Выдача займов по договору № 1 (в кэш-пул ПАО «Газпром»)",H1575&lt;&gt;"КЭШ-ПУЛ")))</f>
        <v>#REF!</v>
      </c>
    </row>
    <row r="1576" spans="1:30" ht="14.25" customHeight="1" x14ac:dyDescent="0.2">
      <c r="A1576" s="8" t="s">
        <v>52</v>
      </c>
      <c r="B1576" s="8"/>
      <c r="C1576" s="2" t="s">
        <v>19</v>
      </c>
      <c r="D1576" s="6" t="s">
        <v>0</v>
      </c>
      <c r="E1576" s="7" t="s">
        <v>2</v>
      </c>
      <c r="F1576" s="8"/>
      <c r="G1576" s="8"/>
      <c r="H1576" s="8"/>
      <c r="I1576" s="8"/>
      <c r="J1576" s="8">
        <v>1</v>
      </c>
      <c r="K1576" s="8" t="s">
        <v>69</v>
      </c>
      <c r="L1576" s="8" t="s">
        <v>27</v>
      </c>
      <c r="M1576" s="9">
        <v>44379</v>
      </c>
      <c r="N1576" s="9">
        <v>44386</v>
      </c>
      <c r="O1576" s="20"/>
      <c r="P1576" s="20">
        <v>239146.82</v>
      </c>
      <c r="X1576" s="22" t="e">
        <f>IF(B1576="",VLOOKUP(A1576,#REF!,2,FALSE),B1576)</f>
        <v>#REF!</v>
      </c>
      <c r="Y1576" s="22">
        <f t="shared" si="125"/>
        <v>7</v>
      </c>
      <c r="Z1576" s="22">
        <f t="shared" si="126"/>
        <v>7</v>
      </c>
      <c r="AA1576" s="22">
        <f t="shared" si="127"/>
        <v>2021</v>
      </c>
      <c r="AB1576" s="22">
        <f t="shared" si="128"/>
        <v>2021</v>
      </c>
      <c r="AC1576" s="22">
        <f t="shared" si="129"/>
        <v>2021</v>
      </c>
      <c r="AD1576" s="25" t="e">
        <f>AND(ROUND(O1576,2)=O1576,ROUND(P1576,2)=P1576,OR(AND(O1576&lt;&gt;0,L1576="п"),AND(P1576&lt;&gt;0,L1576="ф")),ЕФОРМУЛА(X1576),ЕФОРМУЛА(Y1576),ЕФОРМУЛА(Z1576),ЕФОРМУЛА(AA1576),ЕФОРМУЛА(AB1576),ЕФОРМУЛА(AC1576),NOT(ЕФОРМУЛА(O1576)),NOT(ЕФОРМУЛА(P1576)),M1576&lt;&gt;0,N1576&lt;&gt;0,OR(YEAR(M1576=#REF!),YEAR(M1576=#REF!),YEAR(M1576=#REF!)),OR(YEAR(N1576=#REF!),YEAR(N1576=#REF!),YEAR(N1576=#REF!)),OR(AND(A1576="20. Выдача займов по договору № 1 (в кэш-пул ПАО «Газпром»)",H1576="КЭШ-ПУЛ"),AND(A1576&lt;&gt;"20. Выдача займов по договору № 1 (в кэш-пул ПАО «Газпром»)",H1576&lt;&gt;"КЭШ-ПУЛ")))</f>
        <v>#REF!</v>
      </c>
    </row>
    <row r="1577" spans="1:30" ht="14.25" customHeight="1" x14ac:dyDescent="0.2">
      <c r="A1577" s="8" t="s">
        <v>52</v>
      </c>
      <c r="B1577" s="8"/>
      <c r="C1577" s="2" t="s">
        <v>19</v>
      </c>
      <c r="D1577" s="6" t="s">
        <v>0</v>
      </c>
      <c r="E1577" s="7" t="s">
        <v>2</v>
      </c>
      <c r="F1577" s="8"/>
      <c r="G1577" s="8"/>
      <c r="H1577" s="8"/>
      <c r="I1577" s="8"/>
      <c r="J1577" s="8">
        <v>1</v>
      </c>
      <c r="K1577" s="8" t="s">
        <v>69</v>
      </c>
      <c r="L1577" s="8" t="s">
        <v>27</v>
      </c>
      <c r="M1577" s="9">
        <v>44379</v>
      </c>
      <c r="N1577" s="9">
        <v>44389</v>
      </c>
      <c r="O1577" s="20"/>
      <c r="P1577" s="20">
        <v>1053903.83</v>
      </c>
      <c r="X1577" s="22" t="e">
        <f>IF(B1577="",VLOOKUP(A1577,#REF!,2,FALSE),B1577)</f>
        <v>#REF!</v>
      </c>
      <c r="Y1577" s="22">
        <f t="shared" si="125"/>
        <v>7</v>
      </c>
      <c r="Z1577" s="22">
        <f t="shared" si="126"/>
        <v>7</v>
      </c>
      <c r="AA1577" s="22">
        <f t="shared" si="127"/>
        <v>2021</v>
      </c>
      <c r="AB1577" s="22">
        <f t="shared" si="128"/>
        <v>2021</v>
      </c>
      <c r="AC1577" s="22">
        <f t="shared" si="129"/>
        <v>2021</v>
      </c>
      <c r="AD1577" s="25" t="e">
        <f>AND(ROUND(O1577,2)=O1577,ROUND(P1577,2)=P1577,OR(AND(O1577&lt;&gt;0,L1577="п"),AND(P1577&lt;&gt;0,L1577="ф")),ЕФОРМУЛА(X1577),ЕФОРМУЛА(Y1577),ЕФОРМУЛА(Z1577),ЕФОРМУЛА(AA1577),ЕФОРМУЛА(AB1577),ЕФОРМУЛА(AC1577),NOT(ЕФОРМУЛА(O1577)),NOT(ЕФОРМУЛА(P1577)),M1577&lt;&gt;0,N1577&lt;&gt;0,OR(YEAR(M1577=#REF!),YEAR(M1577=#REF!),YEAR(M1577=#REF!)),OR(YEAR(N1577=#REF!),YEAR(N1577=#REF!),YEAR(N1577=#REF!)),OR(AND(A1577="20. Выдача займов по договору № 1 (в кэш-пул ПАО «Газпром»)",H1577="КЭШ-ПУЛ"),AND(A1577&lt;&gt;"20. Выдача займов по договору № 1 (в кэш-пул ПАО «Газпром»)",H1577&lt;&gt;"КЭШ-ПУЛ")))</f>
        <v>#REF!</v>
      </c>
    </row>
    <row r="1578" spans="1:30" ht="14.25" customHeight="1" x14ac:dyDescent="0.2">
      <c r="A1578" s="8" t="s">
        <v>52</v>
      </c>
      <c r="B1578" s="8"/>
      <c r="C1578" s="2" t="s">
        <v>19</v>
      </c>
      <c r="D1578" s="6" t="s">
        <v>0</v>
      </c>
      <c r="E1578" s="7" t="s">
        <v>2</v>
      </c>
      <c r="F1578" s="8"/>
      <c r="G1578" s="8"/>
      <c r="H1578" s="8"/>
      <c r="I1578" s="8"/>
      <c r="J1578" s="8">
        <v>1</v>
      </c>
      <c r="K1578" s="8" t="s">
        <v>69</v>
      </c>
      <c r="L1578" s="8" t="s">
        <v>27</v>
      </c>
      <c r="M1578" s="9">
        <v>44379</v>
      </c>
      <c r="N1578" s="9">
        <v>44390</v>
      </c>
      <c r="O1578" s="20"/>
      <c r="P1578" s="20">
        <v>1136058.3400000001</v>
      </c>
      <c r="X1578" s="22" t="e">
        <f>IF(B1578="",VLOOKUP(A1578,#REF!,2,FALSE),B1578)</f>
        <v>#REF!</v>
      </c>
      <c r="Y1578" s="22">
        <f t="shared" si="125"/>
        <v>7</v>
      </c>
      <c r="Z1578" s="22">
        <f t="shared" si="126"/>
        <v>7</v>
      </c>
      <c r="AA1578" s="22">
        <f t="shared" si="127"/>
        <v>2021</v>
      </c>
      <c r="AB1578" s="22">
        <f t="shared" si="128"/>
        <v>2021</v>
      </c>
      <c r="AC1578" s="22">
        <f t="shared" si="129"/>
        <v>2021</v>
      </c>
      <c r="AD1578" s="25" t="e">
        <f>AND(ROUND(O1578,2)=O1578,ROUND(P1578,2)=P1578,OR(AND(O1578&lt;&gt;0,L1578="п"),AND(P1578&lt;&gt;0,L1578="ф")),ЕФОРМУЛА(X1578),ЕФОРМУЛА(Y1578),ЕФОРМУЛА(Z1578),ЕФОРМУЛА(AA1578),ЕФОРМУЛА(AB1578),ЕФОРМУЛА(AC1578),NOT(ЕФОРМУЛА(O1578)),NOT(ЕФОРМУЛА(P1578)),M1578&lt;&gt;0,N1578&lt;&gt;0,OR(YEAR(M1578=#REF!),YEAR(M1578=#REF!),YEAR(M1578=#REF!)),OR(YEAR(N1578=#REF!),YEAR(N1578=#REF!),YEAR(N1578=#REF!)),OR(AND(A1578="20. Выдача займов по договору № 1 (в кэш-пул ПАО «Газпром»)",H1578="КЭШ-ПУЛ"),AND(A1578&lt;&gt;"20. Выдача займов по договору № 1 (в кэш-пул ПАО «Газпром»)",H1578&lt;&gt;"КЭШ-ПУЛ")))</f>
        <v>#REF!</v>
      </c>
    </row>
    <row r="1579" spans="1:30" ht="14.25" customHeight="1" x14ac:dyDescent="0.2">
      <c r="A1579" s="8" t="s">
        <v>52</v>
      </c>
      <c r="B1579" s="8"/>
      <c r="C1579" s="2" t="s">
        <v>19</v>
      </c>
      <c r="D1579" s="6" t="s">
        <v>0</v>
      </c>
      <c r="E1579" s="7" t="s">
        <v>2</v>
      </c>
      <c r="F1579" s="8"/>
      <c r="G1579" s="8"/>
      <c r="H1579" s="8"/>
      <c r="I1579" s="8"/>
      <c r="J1579" s="8">
        <v>1</v>
      </c>
      <c r="K1579" s="8" t="s">
        <v>69</v>
      </c>
      <c r="L1579" s="8" t="s">
        <v>27</v>
      </c>
      <c r="M1579" s="9">
        <v>44379</v>
      </c>
      <c r="N1579" s="9">
        <v>44391</v>
      </c>
      <c r="O1579" s="20"/>
      <c r="P1579" s="20">
        <v>3477643.21</v>
      </c>
      <c r="X1579" s="22" t="e">
        <f>IF(B1579="",VLOOKUP(A1579,#REF!,2,FALSE),B1579)</f>
        <v>#REF!</v>
      </c>
      <c r="Y1579" s="22">
        <f t="shared" si="125"/>
        <v>7</v>
      </c>
      <c r="Z1579" s="22">
        <f t="shared" si="126"/>
        <v>7</v>
      </c>
      <c r="AA1579" s="22">
        <f t="shared" si="127"/>
        <v>2021</v>
      </c>
      <c r="AB1579" s="22">
        <f t="shared" si="128"/>
        <v>2021</v>
      </c>
      <c r="AC1579" s="22">
        <f t="shared" si="129"/>
        <v>2021</v>
      </c>
      <c r="AD1579" s="25" t="e">
        <f>AND(ROUND(O1579,2)=O1579,ROUND(P1579,2)=P1579,OR(AND(O1579&lt;&gt;0,L1579="п"),AND(P1579&lt;&gt;0,L1579="ф")),ЕФОРМУЛА(X1579),ЕФОРМУЛА(Y1579),ЕФОРМУЛА(Z1579),ЕФОРМУЛА(AA1579),ЕФОРМУЛА(AB1579),ЕФОРМУЛА(AC1579),NOT(ЕФОРМУЛА(O1579)),NOT(ЕФОРМУЛА(P1579)),M1579&lt;&gt;0,N1579&lt;&gt;0,OR(YEAR(M1579=#REF!),YEAR(M1579=#REF!),YEAR(M1579=#REF!)),OR(YEAR(N1579=#REF!),YEAR(N1579=#REF!),YEAR(N1579=#REF!)),OR(AND(A1579="20. Выдача займов по договору № 1 (в кэш-пул ПАО «Газпром»)",H1579="КЭШ-ПУЛ"),AND(A1579&lt;&gt;"20. Выдача займов по договору № 1 (в кэш-пул ПАО «Газпром»)",H1579&lt;&gt;"КЭШ-ПУЛ")))</f>
        <v>#REF!</v>
      </c>
    </row>
    <row r="1580" spans="1:30" ht="14.25" customHeight="1" x14ac:dyDescent="0.2">
      <c r="A1580" s="8" t="s">
        <v>52</v>
      </c>
      <c r="B1580" s="8"/>
      <c r="C1580" s="2" t="s">
        <v>19</v>
      </c>
      <c r="D1580" s="6" t="s">
        <v>0</v>
      </c>
      <c r="E1580" s="7" t="s">
        <v>2</v>
      </c>
      <c r="F1580" s="8"/>
      <c r="G1580" s="8"/>
      <c r="H1580" s="8"/>
      <c r="I1580" s="8" t="s">
        <v>25</v>
      </c>
      <c r="J1580" s="8">
        <v>1</v>
      </c>
      <c r="K1580" s="8" t="s">
        <v>69</v>
      </c>
      <c r="L1580" s="8" t="s">
        <v>27</v>
      </c>
      <c r="M1580" s="9">
        <v>44379</v>
      </c>
      <c r="N1580" s="9">
        <v>44391</v>
      </c>
      <c r="O1580" s="20"/>
      <c r="P1580" s="20">
        <v>1228747.95</v>
      </c>
      <c r="X1580" s="22" t="e">
        <f>IF(B1580="",VLOOKUP(A1580,#REF!,2,FALSE),B1580)</f>
        <v>#REF!</v>
      </c>
      <c r="Y1580" s="22">
        <f t="shared" si="125"/>
        <v>7</v>
      </c>
      <c r="Z1580" s="22">
        <f t="shared" si="126"/>
        <v>7</v>
      </c>
      <c r="AA1580" s="22">
        <f t="shared" si="127"/>
        <v>2021</v>
      </c>
      <c r="AB1580" s="22">
        <f t="shared" si="128"/>
        <v>2021</v>
      </c>
      <c r="AC1580" s="22">
        <f t="shared" si="129"/>
        <v>2021</v>
      </c>
      <c r="AD1580" s="25" t="e">
        <f>AND(ROUND(O1580,2)=O1580,ROUND(P1580,2)=P1580,OR(AND(O1580&lt;&gt;0,L1580="п"),AND(P1580&lt;&gt;0,L1580="ф")),ЕФОРМУЛА(X1580),ЕФОРМУЛА(Y1580),ЕФОРМУЛА(Z1580),ЕФОРМУЛА(AA1580),ЕФОРМУЛА(AB1580),ЕФОРМУЛА(AC1580),NOT(ЕФОРМУЛА(O1580)),NOT(ЕФОРМУЛА(P1580)),M1580&lt;&gt;0,N1580&lt;&gt;0,OR(YEAR(M1580=#REF!),YEAR(M1580=#REF!),YEAR(M1580=#REF!)),OR(YEAR(N1580=#REF!),YEAR(N1580=#REF!),YEAR(N1580=#REF!)),OR(AND(A1580="20. Выдача займов по договору № 1 (в кэш-пул ПАО «Газпром»)",H1580="КЭШ-ПУЛ"),AND(A1580&lt;&gt;"20. Выдача займов по договору № 1 (в кэш-пул ПАО «Газпром»)",H1580&lt;&gt;"КЭШ-ПУЛ")))</f>
        <v>#REF!</v>
      </c>
    </row>
    <row r="1581" spans="1:30" ht="12.6" customHeight="1" x14ac:dyDescent="0.2">
      <c r="A1581" s="8" t="s">
        <v>51</v>
      </c>
      <c r="B1581" s="8"/>
      <c r="C1581" s="2" t="s">
        <v>19</v>
      </c>
      <c r="D1581" s="6" t="s">
        <v>0</v>
      </c>
      <c r="E1581" s="7" t="s">
        <v>2</v>
      </c>
      <c r="F1581" s="8"/>
      <c r="G1581" s="8"/>
      <c r="H1581" s="8"/>
      <c r="I1581" s="8"/>
      <c r="J1581" s="8">
        <v>1</v>
      </c>
      <c r="K1581" s="8" t="s">
        <v>69</v>
      </c>
      <c r="L1581" s="8" t="s">
        <v>27</v>
      </c>
      <c r="M1581" s="9">
        <v>44379</v>
      </c>
      <c r="N1581" s="9">
        <v>44390</v>
      </c>
      <c r="O1581" s="20"/>
      <c r="P1581" s="20">
        <v>107100</v>
      </c>
      <c r="Q1581" s="12"/>
      <c r="R1581" s="12"/>
      <c r="S1581" s="12"/>
      <c r="T1581" s="12"/>
      <c r="U1581" s="12"/>
      <c r="X1581" s="22" t="e">
        <f>IF(B1581="",VLOOKUP(A1581,#REF!,2,FALSE),B1581)</f>
        <v>#REF!</v>
      </c>
      <c r="Y1581" s="22">
        <f t="shared" si="125"/>
        <v>7</v>
      </c>
      <c r="Z1581" s="22">
        <f t="shared" si="126"/>
        <v>7</v>
      </c>
      <c r="AA1581" s="22">
        <f t="shared" si="127"/>
        <v>2021</v>
      </c>
      <c r="AB1581" s="22">
        <f t="shared" si="128"/>
        <v>2021</v>
      </c>
      <c r="AC1581" s="22">
        <f t="shared" si="129"/>
        <v>2021</v>
      </c>
      <c r="AD1581" s="25" t="e">
        <f>AND(ROUND(O1581,2)=O1581,ROUND(P1581,2)=P1581,OR(AND(O1581&lt;&gt;0,L1581="п"),AND(P1581&lt;&gt;0,L1581="ф")),ЕФОРМУЛА(X1581),ЕФОРМУЛА(Y1581),ЕФОРМУЛА(Z1581),ЕФОРМУЛА(AA1581),ЕФОРМУЛА(AB1581),ЕФОРМУЛА(AC1581),NOT(ЕФОРМУЛА(O1581)),NOT(ЕФОРМУЛА(P1581)),M1581&lt;&gt;0,N1581&lt;&gt;0,OR(YEAR(M1581=#REF!),YEAR(M1581=#REF!),YEAR(M1581=#REF!)),OR(YEAR(N1581=#REF!),YEAR(N1581=#REF!),YEAR(N1581=#REF!)),OR(AND(A1581="20. Выдача займов по договору № 1 (в кэш-пул ПАО «Газпром»)",H1581="КЭШ-ПУЛ"),AND(A1581&lt;&gt;"20. Выдача займов по договору № 1 (в кэш-пул ПАО «Газпром»)",H1581&lt;&gt;"КЭШ-ПУЛ")))</f>
        <v>#REF!</v>
      </c>
    </row>
    <row r="1582" spans="1:30" ht="15" customHeight="1" x14ac:dyDescent="0.2">
      <c r="A1582" s="27" t="s">
        <v>40</v>
      </c>
      <c r="B1582" s="27"/>
      <c r="C1582" s="2" t="s">
        <v>19</v>
      </c>
      <c r="D1582" s="6" t="s">
        <v>0</v>
      </c>
      <c r="E1582" s="7" t="s">
        <v>2</v>
      </c>
      <c r="F1582" s="8"/>
      <c r="G1582" s="8"/>
      <c r="H1582" s="8"/>
      <c r="I1582" s="8" t="s">
        <v>25</v>
      </c>
      <c r="J1582" s="8">
        <v>1</v>
      </c>
      <c r="K1582" s="8" t="s">
        <v>69</v>
      </c>
      <c r="L1582" s="8" t="s">
        <v>27</v>
      </c>
      <c r="M1582" s="9">
        <v>44379</v>
      </c>
      <c r="N1582" s="9">
        <v>44391</v>
      </c>
      <c r="O1582" s="20"/>
      <c r="P1582" s="20">
        <v>46790.46</v>
      </c>
      <c r="Q1582" s="11"/>
      <c r="R1582" s="11"/>
      <c r="S1582" s="11"/>
      <c r="T1582" s="11"/>
      <c r="U1582" s="11"/>
      <c r="X1582" s="22" t="e">
        <f>IF(B1582="",VLOOKUP(A1582,#REF!,2,FALSE),B1582)</f>
        <v>#REF!</v>
      </c>
      <c r="Y1582" s="22">
        <f t="shared" si="125"/>
        <v>7</v>
      </c>
      <c r="Z1582" s="22">
        <f t="shared" si="126"/>
        <v>7</v>
      </c>
      <c r="AA1582" s="22">
        <f t="shared" si="127"/>
        <v>2021</v>
      </c>
      <c r="AB1582" s="22">
        <f t="shared" si="128"/>
        <v>2021</v>
      </c>
      <c r="AC1582" s="22">
        <f t="shared" si="129"/>
        <v>2021</v>
      </c>
      <c r="AD1582" s="25" t="e">
        <f>AND(ROUND(O1582,2)=O1582,ROUND(P1582,2)=P1582,OR(AND(O1582&lt;&gt;0,L1582="п"),AND(P1582&lt;&gt;0,L1582="ф")),ЕФОРМУЛА(X1582),ЕФОРМУЛА(Y1582),ЕФОРМУЛА(Z1582),ЕФОРМУЛА(AA1582),ЕФОРМУЛА(AB1582),ЕФОРМУЛА(AC1582),NOT(ЕФОРМУЛА(O1582)),NOT(ЕФОРМУЛА(P1582)),M1582&lt;&gt;0,N1582&lt;&gt;0,OR(YEAR(M1582=#REF!),YEAR(M1582=#REF!),YEAR(M1582=#REF!)),OR(YEAR(N1582=#REF!),YEAR(N1582=#REF!),YEAR(N1582=#REF!)),OR(AND(A1582="20. Выдача займов по договору № 1 (в кэш-пул ПАО «Газпром»)",H1582="КЭШ-ПУЛ"),AND(A1582&lt;&gt;"20. Выдача займов по договору № 1 (в кэш-пул ПАО «Газпром»)",H1582&lt;&gt;"КЭШ-ПУЛ")))</f>
        <v>#REF!</v>
      </c>
    </row>
    <row r="1583" spans="1:30" ht="15" customHeight="1" x14ac:dyDescent="0.2">
      <c r="A1583" s="27" t="s">
        <v>40</v>
      </c>
      <c r="B1583" s="27"/>
      <c r="C1583" s="2" t="s">
        <v>19</v>
      </c>
      <c r="D1583" s="6" t="s">
        <v>0</v>
      </c>
      <c r="E1583" s="7" t="s">
        <v>2</v>
      </c>
      <c r="F1583" s="8"/>
      <c r="G1583" s="8"/>
      <c r="H1583" s="8"/>
      <c r="I1583" s="8"/>
      <c r="J1583" s="8">
        <v>1</v>
      </c>
      <c r="K1583" s="8" t="s">
        <v>69</v>
      </c>
      <c r="L1583" s="8" t="s">
        <v>27</v>
      </c>
      <c r="M1583" s="9">
        <v>44379</v>
      </c>
      <c r="N1583" s="9">
        <v>44391</v>
      </c>
      <c r="O1583" s="20"/>
      <c r="P1583" s="20">
        <v>5008368.58</v>
      </c>
      <c r="Q1583" s="11"/>
      <c r="R1583" s="11"/>
      <c r="S1583" s="11"/>
      <c r="T1583" s="11"/>
      <c r="U1583" s="11"/>
      <c r="X1583" s="22" t="e">
        <f>IF(B1583="",VLOOKUP(A1583,#REF!,2,FALSE),B1583)</f>
        <v>#REF!</v>
      </c>
      <c r="Y1583" s="22">
        <f t="shared" si="125"/>
        <v>7</v>
      </c>
      <c r="Z1583" s="22">
        <f t="shared" si="126"/>
        <v>7</v>
      </c>
      <c r="AA1583" s="22">
        <f t="shared" si="127"/>
        <v>2021</v>
      </c>
      <c r="AB1583" s="22">
        <f t="shared" si="128"/>
        <v>2021</v>
      </c>
      <c r="AC1583" s="22">
        <f t="shared" si="129"/>
        <v>2021</v>
      </c>
      <c r="AD1583" s="25" t="e">
        <f>AND(ROUND(O1583,2)=O1583,ROUND(P1583,2)=P1583,OR(AND(O1583&lt;&gt;0,L1583="п"),AND(P1583&lt;&gt;0,L1583="ф")),ЕФОРМУЛА(X1583),ЕФОРМУЛА(Y1583),ЕФОРМУЛА(Z1583),ЕФОРМУЛА(AA1583),ЕФОРМУЛА(AB1583),ЕФОРМУЛА(AC1583),NOT(ЕФОРМУЛА(O1583)),NOT(ЕФОРМУЛА(P1583)),M1583&lt;&gt;0,N1583&lt;&gt;0,OR(YEAR(M1583=#REF!),YEAR(M1583=#REF!),YEAR(M1583=#REF!)),OR(YEAR(N1583=#REF!),YEAR(N1583=#REF!),YEAR(N1583=#REF!)),OR(AND(A1583="20. Выдача займов по договору № 1 (в кэш-пул ПАО «Газпром»)",H1583="КЭШ-ПУЛ"),AND(A1583&lt;&gt;"20. Выдача займов по договору № 1 (в кэш-пул ПАО «Газпром»)",H1583&lt;&gt;"КЭШ-ПУЛ")))</f>
        <v>#REF!</v>
      </c>
    </row>
    <row r="1584" spans="1:30" ht="14.25" customHeight="1" x14ac:dyDescent="0.2">
      <c r="A1584" s="8" t="s">
        <v>52</v>
      </c>
      <c r="B1584" s="8"/>
      <c r="C1584" s="2" t="s">
        <v>19</v>
      </c>
      <c r="D1584" s="6" t="s">
        <v>0</v>
      </c>
      <c r="E1584" s="7" t="s">
        <v>2</v>
      </c>
      <c r="F1584" s="8"/>
      <c r="G1584" s="8"/>
      <c r="H1584" s="8"/>
      <c r="I1584" s="8"/>
      <c r="J1584" s="8"/>
      <c r="K1584" s="8" t="s">
        <v>69</v>
      </c>
      <c r="L1584" s="8" t="s">
        <v>27</v>
      </c>
      <c r="M1584" s="9">
        <v>44383</v>
      </c>
      <c r="N1584" s="9">
        <v>44398</v>
      </c>
      <c r="O1584" s="20"/>
      <c r="P1584" s="20">
        <v>9700</v>
      </c>
      <c r="X1584" s="22" t="e">
        <f>IF(B1584="",VLOOKUP(A1584,#REF!,2,FALSE),B1584)</f>
        <v>#REF!</v>
      </c>
      <c r="Y1584" s="22">
        <f t="shared" si="125"/>
        <v>7</v>
      </c>
      <c r="Z1584" s="22">
        <f t="shared" si="126"/>
        <v>7</v>
      </c>
      <c r="AA1584" s="22">
        <f t="shared" si="127"/>
        <v>2021</v>
      </c>
      <c r="AB1584" s="22">
        <f t="shared" si="128"/>
        <v>2021</v>
      </c>
      <c r="AC1584" s="22">
        <f t="shared" si="129"/>
        <v>2021</v>
      </c>
      <c r="AD1584" s="25" t="e">
        <f>AND(ROUND(O1584,2)=O1584,ROUND(P1584,2)=P1584,OR(AND(O1584&lt;&gt;0,L1584="п"),AND(P1584&lt;&gt;0,L1584="ф")),ЕФОРМУЛА(X1584),ЕФОРМУЛА(Y1584),ЕФОРМУЛА(Z1584),ЕФОРМУЛА(AA1584),ЕФОРМУЛА(AB1584),ЕФОРМУЛА(AC1584),NOT(ЕФОРМУЛА(O1584)),NOT(ЕФОРМУЛА(P1584)),M1584&lt;&gt;0,N1584&lt;&gt;0,OR(YEAR(M1584=#REF!),YEAR(M1584=#REF!),YEAR(M1584=#REF!)),OR(YEAR(N1584=#REF!),YEAR(N1584=#REF!),YEAR(N1584=#REF!)),OR(AND(A1584="20. Выдача займов по договору № 1 (в кэш-пул ПАО «Газпром»)",H1584="КЭШ-ПУЛ"),AND(A1584&lt;&gt;"20. Выдача займов по договору № 1 (в кэш-пул ПАО «Газпром»)",H1584&lt;&gt;"КЭШ-ПУЛ")))</f>
        <v>#REF!</v>
      </c>
    </row>
    <row r="1585" spans="1:30" ht="15" customHeight="1" x14ac:dyDescent="0.2">
      <c r="A1585" s="8" t="s">
        <v>64</v>
      </c>
      <c r="B1585" s="8"/>
      <c r="C1585" s="2" t="s">
        <v>19</v>
      </c>
      <c r="D1585" s="6" t="s">
        <v>0</v>
      </c>
      <c r="E1585" s="7" t="s">
        <v>1</v>
      </c>
      <c r="F1585" s="8"/>
      <c r="G1585" s="8"/>
      <c r="H1585" s="8"/>
      <c r="I1585" s="8"/>
      <c r="J1585" s="8"/>
      <c r="K1585" s="8" t="s">
        <v>69</v>
      </c>
      <c r="L1585" s="8" t="s">
        <v>27</v>
      </c>
      <c r="M1585" s="9">
        <v>44383</v>
      </c>
      <c r="N1585" s="9">
        <v>44383</v>
      </c>
      <c r="O1585" s="20"/>
      <c r="P1585" s="20">
        <v>198</v>
      </c>
      <c r="Q1585" s="12"/>
      <c r="R1585" s="12"/>
      <c r="S1585" s="12"/>
      <c r="T1585" s="12"/>
      <c r="U1585" s="12"/>
      <c r="X1585" s="22" t="e">
        <f>IF(B1585="",VLOOKUP(A1585,#REF!,2,FALSE),B1585)</f>
        <v>#REF!</v>
      </c>
      <c r="Y1585" s="22">
        <f t="shared" si="125"/>
        <v>7</v>
      </c>
      <c r="Z1585" s="22">
        <f t="shared" si="126"/>
        <v>7</v>
      </c>
      <c r="AA1585" s="22">
        <f t="shared" si="127"/>
        <v>2021</v>
      </c>
      <c r="AB1585" s="22">
        <f t="shared" si="128"/>
        <v>2021</v>
      </c>
      <c r="AC1585" s="22">
        <f t="shared" si="129"/>
        <v>2021</v>
      </c>
      <c r="AD1585" s="25" t="e">
        <f>AND(ROUND(O1585,2)=O1585,ROUND(P1585,2)=P1585,OR(AND(O1585&lt;&gt;0,L1585="п"),AND(P1585&lt;&gt;0,L1585="ф")),ЕФОРМУЛА(X1585),ЕФОРМУЛА(Y1585),ЕФОРМУЛА(Z1585),ЕФОРМУЛА(AA1585),ЕФОРМУЛА(AB1585),ЕФОРМУЛА(AC1585),NOT(ЕФОРМУЛА(O1585)),NOT(ЕФОРМУЛА(P1585)),M1585&lt;&gt;0,N1585&lt;&gt;0,OR(YEAR(M1585=#REF!),YEAR(M1585=#REF!),YEAR(M1585=#REF!)),OR(YEAR(N1585=#REF!),YEAR(N1585=#REF!),YEAR(N1585=#REF!)),OR(AND(A1585="20. Выдача займов по договору № 1 (в кэш-пул ПАО «Газпром»)",H1585="КЭШ-ПУЛ"),AND(A1585&lt;&gt;"20. Выдача займов по договору № 1 (в кэш-пул ПАО «Газпром»)",H1585&lt;&gt;"КЭШ-ПУЛ")))</f>
        <v>#REF!</v>
      </c>
    </row>
    <row r="1586" spans="1:30" ht="15" customHeight="1" x14ac:dyDescent="0.2">
      <c r="A1586" s="8" t="s">
        <v>44</v>
      </c>
      <c r="B1586" s="8"/>
      <c r="C1586" s="2" t="s">
        <v>19</v>
      </c>
      <c r="D1586" s="6" t="s">
        <v>0</v>
      </c>
      <c r="E1586" s="7" t="s">
        <v>2</v>
      </c>
      <c r="F1586" s="8"/>
      <c r="G1586" s="8"/>
      <c r="H1586" s="8"/>
      <c r="I1586" s="8"/>
      <c r="J1586" s="8">
        <v>1</v>
      </c>
      <c r="K1586" s="8" t="s">
        <v>69</v>
      </c>
      <c r="L1586" s="8" t="s">
        <v>27</v>
      </c>
      <c r="M1586" s="9">
        <v>44382</v>
      </c>
      <c r="N1586" s="9">
        <v>44392</v>
      </c>
      <c r="O1586" s="20"/>
      <c r="P1586" s="20">
        <v>311532.78999999998</v>
      </c>
      <c r="Q1586" s="12"/>
      <c r="R1586" s="12"/>
      <c r="S1586" s="12"/>
      <c r="T1586" s="12"/>
      <c r="U1586" s="12"/>
      <c r="X1586" s="22" t="e">
        <f>IF(B1586="",VLOOKUP(A1586,#REF!,2,FALSE),B1586)</f>
        <v>#REF!</v>
      </c>
      <c r="Y1586" s="22">
        <f t="shared" si="125"/>
        <v>7</v>
      </c>
      <c r="Z1586" s="22">
        <f t="shared" si="126"/>
        <v>7</v>
      </c>
      <c r="AA1586" s="22">
        <f t="shared" si="127"/>
        <v>2021</v>
      </c>
      <c r="AB1586" s="22">
        <f t="shared" si="128"/>
        <v>2021</v>
      </c>
      <c r="AC1586" s="22">
        <f t="shared" si="129"/>
        <v>2021</v>
      </c>
      <c r="AD1586" s="25" t="e">
        <f>AND(ROUND(O1586,2)=O1586,ROUND(P1586,2)=P1586,OR(AND(O1586&lt;&gt;0,L1586="п"),AND(P1586&lt;&gt;0,L1586="ф")),ЕФОРМУЛА(X1586),ЕФОРМУЛА(Y1586),ЕФОРМУЛА(Z1586),ЕФОРМУЛА(AA1586),ЕФОРМУЛА(AB1586),ЕФОРМУЛА(AC1586),NOT(ЕФОРМУЛА(O1586)),NOT(ЕФОРМУЛА(P1586)),M1586&lt;&gt;0,N1586&lt;&gt;0,OR(YEAR(M1586=#REF!),YEAR(M1586=#REF!),YEAR(M1586=#REF!)),OR(YEAR(N1586=#REF!),YEAR(N1586=#REF!),YEAR(N1586=#REF!)),OR(AND(A1586="20. Выдача займов по договору № 1 (в кэш-пул ПАО «Газпром»)",H1586="КЭШ-ПУЛ"),AND(A1586&lt;&gt;"20. Выдача займов по договору № 1 (в кэш-пул ПАО «Газпром»)",H1586&lt;&gt;"КЭШ-ПУЛ")))</f>
        <v>#REF!</v>
      </c>
    </row>
    <row r="1587" spans="1:30" ht="15" customHeight="1" x14ac:dyDescent="0.2">
      <c r="A1587" s="8" t="s">
        <v>64</v>
      </c>
      <c r="B1587" s="8"/>
      <c r="C1587" s="2" t="s">
        <v>19</v>
      </c>
      <c r="D1587" s="6" t="s">
        <v>0</v>
      </c>
      <c r="E1587" s="7" t="s">
        <v>1</v>
      </c>
      <c r="F1587" s="8"/>
      <c r="G1587" s="8"/>
      <c r="H1587" s="8"/>
      <c r="I1587" s="8"/>
      <c r="J1587" s="8"/>
      <c r="K1587" s="8" t="s">
        <v>69</v>
      </c>
      <c r="L1587" s="8" t="s">
        <v>27</v>
      </c>
      <c r="M1587" s="9">
        <v>44384</v>
      </c>
      <c r="N1587" s="9">
        <v>44384</v>
      </c>
      <c r="O1587" s="20"/>
      <c r="P1587" s="20">
        <v>41550000</v>
      </c>
      <c r="Q1587" s="12"/>
      <c r="R1587" s="12"/>
      <c r="S1587" s="12"/>
      <c r="T1587" s="12"/>
      <c r="U1587" s="12"/>
      <c r="X1587" s="22" t="e">
        <f>IF(B1587="",VLOOKUP(A1587,#REF!,2,FALSE),B1587)</f>
        <v>#REF!</v>
      </c>
      <c r="Y1587" s="22">
        <f t="shared" si="125"/>
        <v>7</v>
      </c>
      <c r="Z1587" s="22">
        <f t="shared" si="126"/>
        <v>7</v>
      </c>
      <c r="AA1587" s="22">
        <f t="shared" si="127"/>
        <v>2021</v>
      </c>
      <c r="AB1587" s="22">
        <f t="shared" si="128"/>
        <v>2021</v>
      </c>
      <c r="AC1587" s="22">
        <f t="shared" si="129"/>
        <v>2021</v>
      </c>
      <c r="AD1587" s="25" t="e">
        <f>AND(ROUND(O1587,2)=O1587,ROUND(P1587,2)=P1587,OR(AND(O1587&lt;&gt;0,L1587="п"),AND(P1587&lt;&gt;0,L1587="ф")),ЕФОРМУЛА(X1587),ЕФОРМУЛА(Y1587),ЕФОРМУЛА(Z1587),ЕФОРМУЛА(AA1587),ЕФОРМУЛА(AB1587),ЕФОРМУЛА(AC1587),NOT(ЕФОРМУЛА(O1587)),NOT(ЕФОРМУЛА(P1587)),M1587&lt;&gt;0,N1587&lt;&gt;0,OR(YEAR(M1587=#REF!),YEAR(M1587=#REF!),YEAR(M1587=#REF!)),OR(YEAR(N1587=#REF!),YEAR(N1587=#REF!),YEAR(N1587=#REF!)),OR(AND(A1587="20. Выдача займов по договору № 1 (в кэш-пул ПАО «Газпром»)",H1587="КЭШ-ПУЛ"),AND(A1587&lt;&gt;"20. Выдача займов по договору № 1 (в кэш-пул ПАО «Газпром»)",H1587&lt;&gt;"КЭШ-ПУЛ")))</f>
        <v>#REF!</v>
      </c>
    </row>
    <row r="1588" spans="1:30" ht="15" customHeight="1" x14ac:dyDescent="0.2">
      <c r="A1588" s="8" t="s">
        <v>64</v>
      </c>
      <c r="B1588" s="8"/>
      <c r="C1588" s="2" t="s">
        <v>19</v>
      </c>
      <c r="D1588" s="6" t="s">
        <v>0</v>
      </c>
      <c r="E1588" s="7" t="s">
        <v>1</v>
      </c>
      <c r="F1588" s="8"/>
      <c r="G1588" s="8"/>
      <c r="H1588" s="8"/>
      <c r="I1588" s="8"/>
      <c r="J1588" s="8"/>
      <c r="K1588" s="8" t="s">
        <v>69</v>
      </c>
      <c r="L1588" s="8" t="s">
        <v>27</v>
      </c>
      <c r="M1588" s="9">
        <v>44385</v>
      </c>
      <c r="N1588" s="9">
        <v>44385</v>
      </c>
      <c r="O1588" s="20"/>
      <c r="P1588" s="20">
        <v>326926.03999999998</v>
      </c>
      <c r="Q1588" s="12"/>
      <c r="R1588" s="12"/>
      <c r="S1588" s="12"/>
      <c r="T1588" s="12"/>
      <c r="U1588" s="12"/>
      <c r="X1588" s="22" t="e">
        <f>IF(B1588="",VLOOKUP(A1588,#REF!,2,FALSE),B1588)</f>
        <v>#REF!</v>
      </c>
      <c r="Y1588" s="22">
        <f t="shared" si="125"/>
        <v>7</v>
      </c>
      <c r="Z1588" s="22">
        <f t="shared" si="126"/>
        <v>7</v>
      </c>
      <c r="AA1588" s="22">
        <f t="shared" si="127"/>
        <v>2021</v>
      </c>
      <c r="AB1588" s="22">
        <f t="shared" si="128"/>
        <v>2021</v>
      </c>
      <c r="AC1588" s="22">
        <f t="shared" si="129"/>
        <v>2021</v>
      </c>
      <c r="AD1588" s="25" t="e">
        <f>AND(ROUND(O1588,2)=O1588,ROUND(P1588,2)=P1588,OR(AND(O1588&lt;&gt;0,L1588="п"),AND(P1588&lt;&gt;0,L1588="ф")),ЕФОРМУЛА(X1588),ЕФОРМУЛА(Y1588),ЕФОРМУЛА(Z1588),ЕФОРМУЛА(AA1588),ЕФОРМУЛА(AB1588),ЕФОРМУЛА(AC1588),NOT(ЕФОРМУЛА(O1588)),NOT(ЕФОРМУЛА(P1588)),M1588&lt;&gt;0,N1588&lt;&gt;0,OR(YEAR(M1588=#REF!),YEAR(M1588=#REF!),YEAR(M1588=#REF!)),OR(YEAR(N1588=#REF!),YEAR(N1588=#REF!),YEAR(N1588=#REF!)),OR(AND(A1588="20. Выдача займов по договору № 1 (в кэш-пул ПАО «Газпром»)",H1588="КЭШ-ПУЛ"),AND(A1588&lt;&gt;"20. Выдача займов по договору № 1 (в кэш-пул ПАО «Газпром»)",H1588&lt;&gt;"КЭШ-ПУЛ")))</f>
        <v>#REF!</v>
      </c>
    </row>
    <row r="1589" spans="1:30" ht="15" customHeight="1" x14ac:dyDescent="0.2">
      <c r="A1589" s="8" t="s">
        <v>64</v>
      </c>
      <c r="B1589" s="8"/>
      <c r="C1589" s="2" t="s">
        <v>19</v>
      </c>
      <c r="D1589" s="6" t="s">
        <v>0</v>
      </c>
      <c r="E1589" s="7" t="s">
        <v>1</v>
      </c>
      <c r="F1589" s="8"/>
      <c r="G1589" s="8"/>
      <c r="H1589" s="8"/>
      <c r="I1589" s="8"/>
      <c r="J1589" s="8"/>
      <c r="K1589" s="8" t="s">
        <v>69</v>
      </c>
      <c r="L1589" s="8" t="s">
        <v>27</v>
      </c>
      <c r="M1589" s="9">
        <v>44386</v>
      </c>
      <c r="N1589" s="9">
        <v>44386</v>
      </c>
      <c r="O1589" s="20"/>
      <c r="P1589" s="20">
        <v>383875.24</v>
      </c>
      <c r="Q1589" s="12"/>
      <c r="R1589" s="12"/>
      <c r="S1589" s="12"/>
      <c r="T1589" s="12"/>
      <c r="U1589" s="12"/>
      <c r="X1589" s="22" t="e">
        <f>IF(B1589="",VLOOKUP(A1589,#REF!,2,FALSE),B1589)</f>
        <v>#REF!</v>
      </c>
      <c r="Y1589" s="22">
        <f t="shared" si="125"/>
        <v>7</v>
      </c>
      <c r="Z1589" s="22">
        <f t="shared" si="126"/>
        <v>7</v>
      </c>
      <c r="AA1589" s="22">
        <f t="shared" si="127"/>
        <v>2021</v>
      </c>
      <c r="AB1589" s="22">
        <f t="shared" si="128"/>
        <v>2021</v>
      </c>
      <c r="AC1589" s="22">
        <f t="shared" si="129"/>
        <v>2021</v>
      </c>
      <c r="AD1589" s="25" t="e">
        <f>AND(ROUND(O1589,2)=O1589,ROUND(P1589,2)=P1589,OR(AND(O1589&lt;&gt;0,L1589="п"),AND(P1589&lt;&gt;0,L1589="ф")),ЕФОРМУЛА(X1589),ЕФОРМУЛА(Y1589),ЕФОРМУЛА(Z1589),ЕФОРМУЛА(AA1589),ЕФОРМУЛА(AB1589),ЕФОРМУЛА(AC1589),NOT(ЕФОРМУЛА(O1589)),NOT(ЕФОРМУЛА(P1589)),M1589&lt;&gt;0,N1589&lt;&gt;0,OR(YEAR(M1589=#REF!),YEAR(M1589=#REF!),YEAR(M1589=#REF!)),OR(YEAR(N1589=#REF!),YEAR(N1589=#REF!),YEAR(N1589=#REF!)),OR(AND(A1589="20. Выдача займов по договору № 1 (в кэш-пул ПАО «Газпром»)",H1589="КЭШ-ПУЛ"),AND(A1589&lt;&gt;"20. Выдача займов по договору № 1 (в кэш-пул ПАО «Газпром»)",H1589&lt;&gt;"КЭШ-ПУЛ")))</f>
        <v>#REF!</v>
      </c>
    </row>
    <row r="1590" spans="1:30" ht="15" customHeight="1" x14ac:dyDescent="0.2">
      <c r="A1590" s="8" t="s">
        <v>652</v>
      </c>
      <c r="B1590" s="8"/>
      <c r="C1590" s="2" t="s">
        <v>19</v>
      </c>
      <c r="D1590" s="6" t="s">
        <v>0</v>
      </c>
      <c r="E1590" s="7" t="s">
        <v>2</v>
      </c>
      <c r="F1590" s="8"/>
      <c r="G1590" s="8"/>
      <c r="H1590" s="8"/>
      <c r="I1590" s="8" t="s">
        <v>25</v>
      </c>
      <c r="J1590" s="8">
        <v>2</v>
      </c>
      <c r="K1590" s="8" t="s">
        <v>69</v>
      </c>
      <c r="L1590" s="8" t="s">
        <v>27</v>
      </c>
      <c r="M1590" s="9">
        <v>44389</v>
      </c>
      <c r="N1590" s="9">
        <v>44397</v>
      </c>
      <c r="O1590" s="20"/>
      <c r="P1590" s="20">
        <v>2612420.02</v>
      </c>
      <c r="Q1590" s="11"/>
      <c r="R1590" s="11"/>
      <c r="S1590" s="11"/>
      <c r="T1590" s="11"/>
      <c r="U1590" s="11"/>
      <c r="X1590" s="22" t="e">
        <f>IF(B1590="",VLOOKUP(A1590,#REF!,2,FALSE),B1590)</f>
        <v>#REF!</v>
      </c>
      <c r="Y1590" s="22">
        <f t="shared" si="125"/>
        <v>7</v>
      </c>
      <c r="Z1590" s="22">
        <f t="shared" si="126"/>
        <v>7</v>
      </c>
      <c r="AA1590" s="22">
        <f t="shared" si="127"/>
        <v>2021</v>
      </c>
      <c r="AB1590" s="22">
        <f t="shared" si="128"/>
        <v>2021</v>
      </c>
      <c r="AC1590" s="22">
        <f t="shared" si="129"/>
        <v>2021</v>
      </c>
      <c r="AD1590" s="25" t="e">
        <f>AND(ROUND(O1590,2)=O1590,ROUND(P1590,2)=P1590,OR(AND(O1590&lt;&gt;0,L1590="п"),AND(P1590&lt;&gt;0,L1590="ф")),ЕФОРМУЛА(X1590),ЕФОРМУЛА(Y1590),ЕФОРМУЛА(Z1590),ЕФОРМУЛА(AA1590),ЕФОРМУЛА(AB1590),ЕФОРМУЛА(AC1590),NOT(ЕФОРМУЛА(O1590)),NOT(ЕФОРМУЛА(P1590)),M1590&lt;&gt;0,N1590&lt;&gt;0,OR(YEAR(M1590=#REF!),YEAR(M1590=#REF!),YEAR(M1590=#REF!)),OR(YEAR(N1590=#REF!),YEAR(N1590=#REF!),YEAR(N1590=#REF!)),OR(AND(A1590="20. Выдача займов по договору № 1 (в кэш-пул ПАО «Газпром»)",H1590="КЭШ-ПУЛ"),AND(A1590&lt;&gt;"20. Выдача займов по договору № 1 (в кэш-пул ПАО «Газпром»)",H1590&lt;&gt;"КЭШ-ПУЛ")))</f>
        <v>#REF!</v>
      </c>
    </row>
    <row r="1591" spans="1:30" ht="15" customHeight="1" x14ac:dyDescent="0.2">
      <c r="A1591" s="8" t="s">
        <v>96</v>
      </c>
      <c r="B1591" s="8"/>
      <c r="C1591" s="2" t="s">
        <v>19</v>
      </c>
      <c r="D1591" s="6" t="s">
        <v>0</v>
      </c>
      <c r="E1591" s="7" t="s">
        <v>2</v>
      </c>
      <c r="F1591" s="8"/>
      <c r="G1591" s="8"/>
      <c r="H1591" s="8"/>
      <c r="I1591" s="8"/>
      <c r="J1591" s="8">
        <v>2</v>
      </c>
      <c r="K1591" s="8" t="s">
        <v>69</v>
      </c>
      <c r="L1591" s="8" t="s">
        <v>27</v>
      </c>
      <c r="M1591" s="9">
        <v>44389</v>
      </c>
      <c r="N1591" s="9">
        <v>44398</v>
      </c>
      <c r="O1591" s="20"/>
      <c r="P1591" s="20">
        <v>12908423.220000001</v>
      </c>
      <c r="Q1591" s="12"/>
      <c r="R1591" s="12"/>
      <c r="S1591" s="12"/>
      <c r="T1591" s="12"/>
      <c r="U1591" s="12"/>
      <c r="X1591" s="22" t="e">
        <f>IF(B1591="",VLOOKUP(A1591,#REF!,2,FALSE),B1591)</f>
        <v>#REF!</v>
      </c>
      <c r="Y1591" s="22">
        <f t="shared" si="125"/>
        <v>7</v>
      </c>
      <c r="Z1591" s="22">
        <f t="shared" si="126"/>
        <v>7</v>
      </c>
      <c r="AA1591" s="22">
        <f t="shared" si="127"/>
        <v>2021</v>
      </c>
      <c r="AB1591" s="22">
        <f t="shared" si="128"/>
        <v>2021</v>
      </c>
      <c r="AC1591" s="22">
        <f t="shared" si="129"/>
        <v>2021</v>
      </c>
      <c r="AD1591" s="25" t="e">
        <f>AND(ROUND(O1591,2)=O1591,ROUND(P1591,2)=P1591,OR(AND(O1591&lt;&gt;0,L1591="п"),AND(P1591&lt;&gt;0,L1591="ф")),ЕФОРМУЛА(X1591),ЕФОРМУЛА(Y1591),ЕФОРМУЛА(Z1591),ЕФОРМУЛА(AA1591),ЕФОРМУЛА(AB1591),ЕФОРМУЛА(AC1591),NOT(ЕФОРМУЛА(O1591)),NOT(ЕФОРМУЛА(P1591)),M1591&lt;&gt;0,N1591&lt;&gt;0,OR(YEAR(M1591=#REF!),YEAR(M1591=#REF!),YEAR(M1591=#REF!)),OR(YEAR(N1591=#REF!),YEAR(N1591=#REF!),YEAR(N1591=#REF!)),OR(AND(A1591="20. Выдача займов по договору № 1 (в кэш-пул ПАО «Газпром»)",H1591="КЭШ-ПУЛ"),AND(A1591&lt;&gt;"20. Выдача займов по договору № 1 (в кэш-пул ПАО «Газпром»)",H1591&lt;&gt;"КЭШ-ПУЛ")))</f>
        <v>#REF!</v>
      </c>
    </row>
    <row r="1592" spans="1:30" ht="15" customHeight="1" x14ac:dyDescent="0.2">
      <c r="A1592" s="8" t="s">
        <v>96</v>
      </c>
      <c r="B1592" s="8"/>
      <c r="C1592" s="2" t="s">
        <v>19</v>
      </c>
      <c r="D1592" s="6" t="s">
        <v>0</v>
      </c>
      <c r="E1592" s="7" t="s">
        <v>2</v>
      </c>
      <c r="F1592" s="8"/>
      <c r="G1592" s="8"/>
      <c r="H1592" s="8"/>
      <c r="I1592" s="8" t="s">
        <v>25</v>
      </c>
      <c r="J1592" s="8">
        <v>2</v>
      </c>
      <c r="K1592" s="8" t="s">
        <v>69</v>
      </c>
      <c r="L1592" s="8" t="s">
        <v>27</v>
      </c>
      <c r="M1592" s="9">
        <v>44389</v>
      </c>
      <c r="N1592" s="9">
        <v>44398</v>
      </c>
      <c r="O1592" s="20"/>
      <c r="P1592" s="20">
        <v>91576.78</v>
      </c>
      <c r="Q1592" s="12"/>
      <c r="R1592" s="12"/>
      <c r="S1592" s="12"/>
      <c r="T1592" s="12"/>
      <c r="U1592" s="12"/>
      <c r="X1592" s="22" t="e">
        <f>IF(B1592="",VLOOKUP(A1592,#REF!,2,FALSE),B1592)</f>
        <v>#REF!</v>
      </c>
      <c r="Y1592" s="22">
        <f t="shared" si="125"/>
        <v>7</v>
      </c>
      <c r="Z1592" s="22">
        <f t="shared" si="126"/>
        <v>7</v>
      </c>
      <c r="AA1592" s="22">
        <f t="shared" si="127"/>
        <v>2021</v>
      </c>
      <c r="AB1592" s="22">
        <f t="shared" si="128"/>
        <v>2021</v>
      </c>
      <c r="AC1592" s="22">
        <f t="shared" si="129"/>
        <v>2021</v>
      </c>
      <c r="AD1592" s="25" t="e">
        <f>AND(ROUND(O1592,2)=O1592,ROUND(P1592,2)=P1592,OR(AND(O1592&lt;&gt;0,L1592="п"),AND(P1592&lt;&gt;0,L1592="ф")),ЕФОРМУЛА(X1592),ЕФОРМУЛА(Y1592),ЕФОРМУЛА(Z1592),ЕФОРМУЛА(AA1592),ЕФОРМУЛА(AB1592),ЕФОРМУЛА(AC1592),NOT(ЕФОРМУЛА(O1592)),NOT(ЕФОРМУЛА(P1592)),M1592&lt;&gt;0,N1592&lt;&gt;0,OR(YEAR(M1592=#REF!),YEAR(M1592=#REF!),YEAR(M1592=#REF!)),OR(YEAR(N1592=#REF!),YEAR(N1592=#REF!),YEAR(N1592=#REF!)),OR(AND(A1592="20. Выдача займов по договору № 1 (в кэш-пул ПАО «Газпром»)",H1592="КЭШ-ПУЛ"),AND(A1592&lt;&gt;"20. Выдача займов по договору № 1 (в кэш-пул ПАО «Газпром»)",H1592&lt;&gt;"КЭШ-ПУЛ")))</f>
        <v>#REF!</v>
      </c>
    </row>
    <row r="1593" spans="1:30" ht="12.6" customHeight="1" x14ac:dyDescent="0.2">
      <c r="A1593" s="8" t="s">
        <v>96</v>
      </c>
      <c r="B1593" s="8"/>
      <c r="C1593" s="2" t="s">
        <v>19</v>
      </c>
      <c r="D1593" s="6" t="s">
        <v>0</v>
      </c>
      <c r="E1593" s="7" t="s">
        <v>2</v>
      </c>
      <c r="F1593" s="8"/>
      <c r="G1593" s="8"/>
      <c r="H1593" s="8"/>
      <c r="I1593" s="8"/>
      <c r="J1593" s="8">
        <v>2</v>
      </c>
      <c r="K1593" s="8" t="s">
        <v>69</v>
      </c>
      <c r="L1593" s="8" t="s">
        <v>27</v>
      </c>
      <c r="M1593" s="9">
        <v>44389</v>
      </c>
      <c r="N1593" s="9">
        <v>44397</v>
      </c>
      <c r="O1593" s="20"/>
      <c r="P1593" s="20">
        <v>2102706</v>
      </c>
      <c r="Q1593" s="12" t="s">
        <v>680</v>
      </c>
      <c r="R1593" s="12"/>
      <c r="S1593" s="12"/>
      <c r="T1593" s="12"/>
      <c r="U1593" s="12"/>
      <c r="X1593" s="22" t="e">
        <f>IF(B1593="",VLOOKUP(A1593,#REF!,2,FALSE),B1593)</f>
        <v>#REF!</v>
      </c>
      <c r="Y1593" s="22">
        <f t="shared" si="125"/>
        <v>7</v>
      </c>
      <c r="Z1593" s="22">
        <f t="shared" si="126"/>
        <v>7</v>
      </c>
      <c r="AA1593" s="22">
        <f t="shared" si="127"/>
        <v>2021</v>
      </c>
      <c r="AB1593" s="22">
        <f t="shared" si="128"/>
        <v>2021</v>
      </c>
      <c r="AC1593" s="22">
        <f t="shared" si="129"/>
        <v>2021</v>
      </c>
      <c r="AD1593" s="25" t="e">
        <f>AND(ROUND(O1593,2)=O1593,ROUND(P1593,2)=P1593,OR(AND(O1593&lt;&gt;0,L1593="п"),AND(P1593&lt;&gt;0,L1593="ф")),ЕФОРМУЛА(X1593),ЕФОРМУЛА(Y1593),ЕФОРМУЛА(Z1593),ЕФОРМУЛА(AA1593),ЕФОРМУЛА(AB1593),ЕФОРМУЛА(AC1593),NOT(ЕФОРМУЛА(O1593)),NOT(ЕФОРМУЛА(P1593)),M1593&lt;&gt;0,N1593&lt;&gt;0,OR(YEAR(M1593=#REF!),YEAR(M1593=#REF!),YEAR(M1593=#REF!)),OR(YEAR(N1593=#REF!),YEAR(N1593=#REF!),YEAR(N1593=#REF!)),OR(AND(A1593="20. Выдача займов по договору № 1 (в кэш-пул ПАО «Газпром»)",H1593="КЭШ-ПУЛ"),AND(A1593&lt;&gt;"20. Выдача займов по договору № 1 (в кэш-пул ПАО «Газпром»)",H1593&lt;&gt;"КЭШ-ПУЛ")))</f>
        <v>#REF!</v>
      </c>
    </row>
    <row r="1594" spans="1:30" ht="15" customHeight="1" x14ac:dyDescent="0.2">
      <c r="A1594" s="8" t="s">
        <v>57</v>
      </c>
      <c r="B1594" s="8"/>
      <c r="C1594" s="2" t="s">
        <v>19</v>
      </c>
      <c r="D1594" s="6" t="s">
        <v>0</v>
      </c>
      <c r="E1594" s="7" t="s">
        <v>2</v>
      </c>
      <c r="F1594" s="8"/>
      <c r="G1594" s="8"/>
      <c r="H1594" s="8"/>
      <c r="I1594" s="8"/>
      <c r="J1594" s="8"/>
      <c r="K1594" s="8"/>
      <c r="L1594" s="8" t="s">
        <v>26</v>
      </c>
      <c r="M1594" s="9">
        <v>44378</v>
      </c>
      <c r="N1594" s="9">
        <v>44378</v>
      </c>
      <c r="O1594" s="20">
        <v>1000</v>
      </c>
      <c r="P1594" s="20"/>
      <c r="Q1594" s="29"/>
      <c r="R1594" s="12"/>
      <c r="S1594" s="12"/>
      <c r="T1594" s="12"/>
      <c r="U1594" s="12"/>
      <c r="X1594" s="22" t="e">
        <f>IF(B1594="",VLOOKUP(A1594,#REF!,2,FALSE),B1594)</f>
        <v>#REF!</v>
      </c>
      <c r="Y1594" s="22">
        <f t="shared" si="125"/>
        <v>7</v>
      </c>
      <c r="Z1594" s="22">
        <f t="shared" si="126"/>
        <v>7</v>
      </c>
      <c r="AA1594" s="22">
        <f t="shared" si="127"/>
        <v>2021</v>
      </c>
      <c r="AB1594" s="22">
        <f t="shared" si="128"/>
        <v>2021</v>
      </c>
      <c r="AC1594" s="22">
        <f t="shared" si="129"/>
        <v>2021</v>
      </c>
      <c r="AD1594" s="25" t="e">
        <f>AND(ROUND(O1594,2)=O1594,ROUND(P1594,2)=P1594,OR(AND(O1594&lt;&gt;0,L1594="п"),AND(P1594&lt;&gt;0,L1594="ф")),ЕФОРМУЛА(X1594),ЕФОРМУЛА(Y1594),ЕФОРМУЛА(Z1594),ЕФОРМУЛА(AA1594),ЕФОРМУЛА(AB1594),ЕФОРМУЛА(AC1594),NOT(ЕФОРМУЛА(O1594)),NOT(ЕФОРМУЛА(P1594)),M1594&lt;&gt;0,N1594&lt;&gt;0,OR(YEAR(M1594=#REF!),YEAR(M1594=#REF!),YEAR(M1594=#REF!)),OR(YEAR(N1594=#REF!),YEAR(N1594=#REF!),YEAR(N1594=#REF!)),OR(AND(A1594="20. Выдача займов по договору № 1 (в кэш-пул ПАО «Газпром»)",H1594="КЭШ-ПУЛ"),AND(A1594&lt;&gt;"20. Выдача займов по договору № 1 (в кэш-пул ПАО «Газпром»)",H1594&lt;&gt;"КЭШ-ПУЛ")))</f>
        <v>#REF!</v>
      </c>
    </row>
    <row r="1595" spans="1:30" ht="15.75" customHeight="1" x14ac:dyDescent="0.2">
      <c r="A1595" s="27" t="s">
        <v>41</v>
      </c>
      <c r="B1595" s="27"/>
      <c r="C1595" s="2" t="s">
        <v>19</v>
      </c>
      <c r="D1595" s="6" t="s">
        <v>0</v>
      </c>
      <c r="E1595" s="7" t="s">
        <v>2</v>
      </c>
      <c r="F1595" s="8"/>
      <c r="G1595" s="8"/>
      <c r="H1595" s="8"/>
      <c r="I1595" s="8"/>
      <c r="J1595" s="8">
        <v>3</v>
      </c>
      <c r="K1595" s="8" t="s">
        <v>69</v>
      </c>
      <c r="L1595" s="8" t="s">
        <v>27</v>
      </c>
      <c r="M1595" s="9">
        <v>44378</v>
      </c>
      <c r="N1595" s="9">
        <v>44393</v>
      </c>
      <c r="O1595" s="20"/>
      <c r="P1595" s="20">
        <v>291541.32</v>
      </c>
      <c r="Q1595" s="12"/>
      <c r="R1595" s="12"/>
      <c r="S1595" s="12"/>
      <c r="T1595" s="12"/>
      <c r="U1595" s="12"/>
      <c r="X1595" s="22" t="e">
        <f>IF(B1595="",VLOOKUP(A1595,#REF!,2,FALSE),B1595)</f>
        <v>#REF!</v>
      </c>
      <c r="Y1595" s="22">
        <f t="shared" si="125"/>
        <v>7</v>
      </c>
      <c r="Z1595" s="22">
        <f t="shared" si="126"/>
        <v>7</v>
      </c>
      <c r="AA1595" s="22">
        <f t="shared" si="127"/>
        <v>2021</v>
      </c>
      <c r="AB1595" s="22">
        <f t="shared" si="128"/>
        <v>2021</v>
      </c>
      <c r="AC1595" s="22">
        <f t="shared" si="129"/>
        <v>2021</v>
      </c>
      <c r="AD1595" s="25" t="e">
        <f>AND(ROUND(O1595,2)=O1595,ROUND(P1595,2)=P1595,OR(AND(O1595&lt;&gt;0,L1595="п"),AND(P1595&lt;&gt;0,L1595="ф")),ЕФОРМУЛА(X1595),ЕФОРМУЛА(Y1595),ЕФОРМУЛА(Z1595),ЕФОРМУЛА(AA1595),ЕФОРМУЛА(AB1595),ЕФОРМУЛА(AC1595),NOT(ЕФОРМУЛА(O1595)),NOT(ЕФОРМУЛА(P1595)),M1595&lt;&gt;0,N1595&lt;&gt;0,OR(YEAR(M1595=#REF!),YEAR(M1595=#REF!),YEAR(M1595=#REF!)),OR(YEAR(N1595=#REF!),YEAR(N1595=#REF!),YEAR(N1595=#REF!)),OR(AND(A1595="20. Выдача займов по договору № 1 (в кэш-пул ПАО «Газпром»)",H1595="КЭШ-ПУЛ"),AND(A1595&lt;&gt;"20. Выдача займов по договору № 1 (в кэш-пул ПАО «Газпром»)",H1595&lt;&gt;"КЭШ-ПУЛ")))</f>
        <v>#REF!</v>
      </c>
    </row>
    <row r="1596" spans="1:30" ht="15.75" customHeight="1" x14ac:dyDescent="0.2">
      <c r="A1596" s="27" t="s">
        <v>41</v>
      </c>
      <c r="B1596" s="27"/>
      <c r="C1596" s="2" t="s">
        <v>19</v>
      </c>
      <c r="D1596" s="6" t="s">
        <v>0</v>
      </c>
      <c r="E1596" s="7" t="s">
        <v>2</v>
      </c>
      <c r="F1596" s="8"/>
      <c r="G1596" s="8"/>
      <c r="H1596" s="8"/>
      <c r="I1596" s="8"/>
      <c r="J1596" s="8">
        <v>3</v>
      </c>
      <c r="K1596" s="8" t="s">
        <v>69</v>
      </c>
      <c r="L1596" s="8" t="s">
        <v>27</v>
      </c>
      <c r="M1596" s="9">
        <v>44378</v>
      </c>
      <c r="N1596" s="9">
        <v>44397</v>
      </c>
      <c r="O1596" s="20"/>
      <c r="P1596" s="20">
        <v>2081849.58</v>
      </c>
      <c r="Q1596" s="12"/>
      <c r="R1596" s="12"/>
      <c r="S1596" s="12"/>
      <c r="T1596" s="12"/>
      <c r="U1596" s="12"/>
      <c r="X1596" s="22" t="e">
        <f>IF(B1596="",VLOOKUP(A1596,#REF!,2,FALSE),B1596)</f>
        <v>#REF!</v>
      </c>
      <c r="Y1596" s="22">
        <f t="shared" si="125"/>
        <v>7</v>
      </c>
      <c r="Z1596" s="22">
        <f t="shared" si="126"/>
        <v>7</v>
      </c>
      <c r="AA1596" s="22">
        <f t="shared" si="127"/>
        <v>2021</v>
      </c>
      <c r="AB1596" s="22">
        <f t="shared" si="128"/>
        <v>2021</v>
      </c>
      <c r="AC1596" s="22">
        <f t="shared" si="129"/>
        <v>2021</v>
      </c>
      <c r="AD1596" s="25" t="e">
        <f>AND(ROUND(O1596,2)=O1596,ROUND(P1596,2)=P1596,OR(AND(O1596&lt;&gt;0,L1596="п"),AND(P1596&lt;&gt;0,L1596="ф")),ЕФОРМУЛА(X1596),ЕФОРМУЛА(Y1596),ЕФОРМУЛА(Z1596),ЕФОРМУЛА(AA1596),ЕФОРМУЛА(AB1596),ЕФОРМУЛА(AC1596),NOT(ЕФОРМУЛА(O1596)),NOT(ЕФОРМУЛА(P1596)),M1596&lt;&gt;0,N1596&lt;&gt;0,OR(YEAR(M1596=#REF!),YEAR(M1596=#REF!),YEAR(M1596=#REF!)),OR(YEAR(N1596=#REF!),YEAR(N1596=#REF!),YEAR(N1596=#REF!)),OR(AND(A1596="20. Выдача займов по договору № 1 (в кэш-пул ПАО «Газпром»)",H1596="КЭШ-ПУЛ"),AND(A1596&lt;&gt;"20. Выдача займов по договору № 1 (в кэш-пул ПАО «Газпром»)",H1596&lt;&gt;"КЭШ-ПУЛ")))</f>
        <v>#REF!</v>
      </c>
    </row>
    <row r="1597" spans="1:30" ht="12.6" customHeight="1" x14ac:dyDescent="0.2">
      <c r="A1597" s="8" t="s">
        <v>11</v>
      </c>
      <c r="B1597" s="8"/>
      <c r="C1597" s="2" t="s">
        <v>19</v>
      </c>
      <c r="D1597" s="6" t="s">
        <v>0</v>
      </c>
      <c r="E1597" s="7" t="s">
        <v>2</v>
      </c>
      <c r="F1597" s="8"/>
      <c r="G1597" s="8"/>
      <c r="H1597" s="8"/>
      <c r="I1597" s="8"/>
      <c r="J1597" s="8">
        <v>4</v>
      </c>
      <c r="K1597" s="8" t="s">
        <v>69</v>
      </c>
      <c r="L1597" s="8" t="s">
        <v>27</v>
      </c>
      <c r="M1597" s="9">
        <v>44378</v>
      </c>
      <c r="N1597" s="9">
        <v>44405</v>
      </c>
      <c r="O1597" s="20"/>
      <c r="P1597" s="20">
        <v>149183.67000000001</v>
      </c>
      <c r="Q1597" s="12"/>
      <c r="R1597" s="12"/>
      <c r="S1597" s="12"/>
      <c r="T1597" s="12"/>
      <c r="U1597" s="12"/>
      <c r="X1597" s="22" t="e">
        <f>IF(B1597="",VLOOKUP(A1597,#REF!,2,FALSE),B1597)</f>
        <v>#REF!</v>
      </c>
      <c r="Y1597" s="22">
        <f t="shared" si="125"/>
        <v>7</v>
      </c>
      <c r="Z1597" s="22">
        <f t="shared" si="126"/>
        <v>7</v>
      </c>
      <c r="AA1597" s="22">
        <f t="shared" si="127"/>
        <v>2021</v>
      </c>
      <c r="AB1597" s="22">
        <f t="shared" si="128"/>
        <v>2021</v>
      </c>
      <c r="AC1597" s="22">
        <f t="shared" si="129"/>
        <v>2021</v>
      </c>
      <c r="AD1597" s="25" t="e">
        <f>AND(ROUND(O1597,2)=O1597,ROUND(P1597,2)=P1597,OR(AND(O1597&lt;&gt;0,L1597="п"),AND(P1597&lt;&gt;0,L1597="ф")),ЕФОРМУЛА(X1597),ЕФОРМУЛА(Y1597),ЕФОРМУЛА(Z1597),ЕФОРМУЛА(AA1597),ЕФОРМУЛА(AB1597),ЕФОРМУЛА(AC1597),NOT(ЕФОРМУЛА(O1597)),NOT(ЕФОРМУЛА(P1597)),M1597&lt;&gt;0,N1597&lt;&gt;0,OR(YEAR(M1597=#REF!),YEAR(M1597=#REF!),YEAR(M1597=#REF!)),OR(YEAR(N1597=#REF!),YEAR(N1597=#REF!),YEAR(N1597=#REF!)),OR(AND(A1597="20. Выдача займов по договору № 1 (в кэш-пул ПАО «Газпром»)",H1597="КЭШ-ПУЛ"),AND(A1597&lt;&gt;"20. Выдача займов по договору № 1 (в кэш-пул ПАО «Газпром»)",H1597&lt;&gt;"КЭШ-ПУЛ")))</f>
        <v>#REF!</v>
      </c>
    </row>
    <row r="1598" spans="1:30" ht="12.6" customHeight="1" x14ac:dyDescent="0.2">
      <c r="A1598" s="8" t="s">
        <v>11</v>
      </c>
      <c r="B1598" s="8"/>
      <c r="C1598" s="2" t="s">
        <v>19</v>
      </c>
      <c r="D1598" s="6" t="s">
        <v>0</v>
      </c>
      <c r="E1598" s="7" t="s">
        <v>2</v>
      </c>
      <c r="F1598" s="8"/>
      <c r="G1598" s="8"/>
      <c r="H1598" s="8"/>
      <c r="I1598" s="8"/>
      <c r="J1598" s="8">
        <v>4</v>
      </c>
      <c r="K1598" s="27" t="s">
        <v>69</v>
      </c>
      <c r="L1598" s="8" t="s">
        <v>27</v>
      </c>
      <c r="M1598" s="9">
        <v>44389</v>
      </c>
      <c r="N1598" s="9">
        <v>44399</v>
      </c>
      <c r="O1598" s="20"/>
      <c r="P1598" s="20">
        <v>886626.5</v>
      </c>
      <c r="Q1598" s="12"/>
      <c r="R1598" s="12"/>
      <c r="S1598" s="12"/>
      <c r="T1598" s="12"/>
      <c r="U1598" s="12"/>
      <c r="X1598" s="22" t="e">
        <f>IF(B1598="",VLOOKUP(A1598,#REF!,2,FALSE),B1598)</f>
        <v>#REF!</v>
      </c>
      <c r="Y1598" s="22">
        <f t="shared" si="125"/>
        <v>7</v>
      </c>
      <c r="Z1598" s="22">
        <f t="shared" si="126"/>
        <v>7</v>
      </c>
      <c r="AA1598" s="22">
        <f t="shared" si="127"/>
        <v>2021</v>
      </c>
      <c r="AB1598" s="22">
        <f t="shared" si="128"/>
        <v>2021</v>
      </c>
      <c r="AC1598" s="22">
        <f t="shared" si="129"/>
        <v>2021</v>
      </c>
      <c r="AD1598" s="25" t="e">
        <f>AND(ROUND(O1598,2)=O1598,ROUND(P1598,2)=P1598,OR(AND(O1598&lt;&gt;0,L1598="п"),AND(P1598&lt;&gt;0,L1598="ф")),ЕФОРМУЛА(X1598),ЕФОРМУЛА(Y1598),ЕФОРМУЛА(Z1598),ЕФОРМУЛА(AA1598),ЕФОРМУЛА(AB1598),ЕФОРМУЛА(AC1598),NOT(ЕФОРМУЛА(O1598)),NOT(ЕФОРМУЛА(P1598)),M1598&lt;&gt;0,N1598&lt;&gt;0,OR(YEAR(M1598=#REF!),YEAR(M1598=#REF!),YEAR(M1598=#REF!)),OR(YEAR(N1598=#REF!),YEAR(N1598=#REF!),YEAR(N1598=#REF!)),OR(AND(A1598="20. Выдача займов по договору № 1 (в кэш-пул ПАО «Газпром»)",H1598="КЭШ-ПУЛ"),AND(A1598&lt;&gt;"20. Выдача займов по договору № 1 (в кэш-пул ПАО «Газпром»)",H1598&lt;&gt;"КЭШ-ПУЛ")))</f>
        <v>#REF!</v>
      </c>
    </row>
    <row r="1599" spans="1:30" ht="15" customHeight="1" x14ac:dyDescent="0.2">
      <c r="A1599" s="8" t="s">
        <v>64</v>
      </c>
      <c r="B1599" s="8"/>
      <c r="C1599" s="2" t="s">
        <v>19</v>
      </c>
      <c r="D1599" s="6" t="s">
        <v>0</v>
      </c>
      <c r="E1599" s="7" t="s">
        <v>1</v>
      </c>
      <c r="F1599" s="8"/>
      <c r="G1599" s="8"/>
      <c r="H1599" s="8"/>
      <c r="I1599" s="8"/>
      <c r="J1599" s="8"/>
      <c r="K1599" s="8" t="s">
        <v>69</v>
      </c>
      <c r="L1599" s="8" t="s">
        <v>27</v>
      </c>
      <c r="M1599" s="9">
        <v>44389</v>
      </c>
      <c r="N1599" s="9">
        <v>44389</v>
      </c>
      <c r="O1599" s="20"/>
      <c r="P1599" s="20">
        <v>1053903.83</v>
      </c>
      <c r="Q1599" s="12"/>
      <c r="R1599" s="12"/>
      <c r="S1599" s="12"/>
      <c r="T1599" s="12"/>
      <c r="U1599" s="12"/>
      <c r="X1599" s="22" t="e">
        <f>IF(B1599="",VLOOKUP(A1599,#REF!,2,FALSE),B1599)</f>
        <v>#REF!</v>
      </c>
      <c r="Y1599" s="22">
        <f t="shared" si="125"/>
        <v>7</v>
      </c>
      <c r="Z1599" s="22">
        <f t="shared" si="126"/>
        <v>7</v>
      </c>
      <c r="AA1599" s="22">
        <f t="shared" si="127"/>
        <v>2021</v>
      </c>
      <c r="AB1599" s="22">
        <f t="shared" si="128"/>
        <v>2021</v>
      </c>
      <c r="AC1599" s="22">
        <f t="shared" si="129"/>
        <v>2021</v>
      </c>
      <c r="AD1599" s="25" t="e">
        <f>AND(ROUND(O1599,2)=O1599,ROUND(P1599,2)=P1599,OR(AND(O1599&lt;&gt;0,L1599="п"),AND(P1599&lt;&gt;0,L1599="ф")),ЕФОРМУЛА(X1599),ЕФОРМУЛА(Y1599),ЕФОРМУЛА(Z1599),ЕФОРМУЛА(AA1599),ЕФОРМУЛА(AB1599),ЕФОРМУЛА(AC1599),NOT(ЕФОРМУЛА(O1599)),NOT(ЕФОРМУЛА(P1599)),M1599&lt;&gt;0,N1599&lt;&gt;0,OR(YEAR(M1599=#REF!),YEAR(M1599=#REF!),YEAR(M1599=#REF!)),OR(YEAR(N1599=#REF!),YEAR(N1599=#REF!),YEAR(N1599=#REF!)),OR(AND(A1599="20. Выдача займов по договору № 1 (в кэш-пул ПАО «Газпром»)",H1599="КЭШ-ПУЛ"),AND(A1599&lt;&gt;"20. Выдача займов по договору № 1 (в кэш-пул ПАО «Газпром»)",H1599&lt;&gt;"КЭШ-ПУЛ")))</f>
        <v>#REF!</v>
      </c>
    </row>
    <row r="1600" spans="1:30" ht="15" customHeight="1" x14ac:dyDescent="0.2">
      <c r="A1600" s="8" t="s">
        <v>64</v>
      </c>
      <c r="B1600" s="8"/>
      <c r="C1600" s="2" t="s">
        <v>28</v>
      </c>
      <c r="D1600" s="6" t="s">
        <v>0</v>
      </c>
      <c r="E1600" s="7" t="s">
        <v>1</v>
      </c>
      <c r="F1600" s="8"/>
      <c r="G1600" s="8"/>
      <c r="H1600" s="8"/>
      <c r="I1600" s="8"/>
      <c r="J1600" s="8"/>
      <c r="K1600" s="8"/>
      <c r="L1600" s="8" t="s">
        <v>27</v>
      </c>
      <c r="M1600" s="9">
        <v>44377</v>
      </c>
      <c r="N1600" s="9">
        <v>44377</v>
      </c>
      <c r="O1600" s="20"/>
      <c r="P1600" s="20">
        <v>1789834777.6500001</v>
      </c>
      <c r="Q1600" s="12"/>
      <c r="R1600" s="12"/>
      <c r="S1600" s="12"/>
      <c r="T1600" s="12"/>
      <c r="U1600" s="12"/>
      <c r="X1600" s="22" t="e">
        <f>IF(B1600="",VLOOKUP(A1600,#REF!,2,FALSE),B1600)</f>
        <v>#REF!</v>
      </c>
      <c r="Y1600" s="22">
        <f t="shared" si="125"/>
        <v>6</v>
      </c>
      <c r="Z1600" s="22">
        <f t="shared" si="126"/>
        <v>6</v>
      </c>
      <c r="AA1600" s="22">
        <f t="shared" si="127"/>
        <v>2021</v>
      </c>
      <c r="AB1600" s="22">
        <f t="shared" si="128"/>
        <v>2021</v>
      </c>
      <c r="AC1600" s="22">
        <f t="shared" si="129"/>
        <v>2021</v>
      </c>
      <c r="AD1600" s="25" t="e">
        <f>AND(ROUND(O1600,2)=O1600,ROUND(P1600,2)=P1600,OR(AND(O1600&lt;&gt;0,L1600="п"),AND(P1600&lt;&gt;0,L1600="ф")),ЕФОРМУЛА(X1600),ЕФОРМУЛА(Y1600),ЕФОРМУЛА(Z1600),ЕФОРМУЛА(AA1600),ЕФОРМУЛА(AB1600),ЕФОРМУЛА(AC1600),NOT(ЕФОРМУЛА(O1600)),NOT(ЕФОРМУЛА(P1600)),M1600&lt;&gt;0,N1600&lt;&gt;0,OR(YEAR(M1600=#REF!),YEAR(M1600=#REF!),YEAR(M1600=#REF!)),OR(YEAR(N1600=#REF!),YEAR(N1600=#REF!),YEAR(N1600=#REF!)),OR(AND(A1600="20. Выдача займов по договору № 1 (в кэш-пул ПАО «Газпром»)",H1600="КЭШ-ПУЛ"),AND(A1600&lt;&gt;"20. Выдача займов по договору № 1 (в кэш-пул ПАО «Газпром»)",H1600&lt;&gt;"КЭШ-ПУЛ")))</f>
        <v>#REF!</v>
      </c>
    </row>
    <row r="1601" spans="1:30" ht="15" customHeight="1" x14ac:dyDescent="0.2">
      <c r="A1601" s="8" t="s">
        <v>64</v>
      </c>
      <c r="B1601" s="8"/>
      <c r="C1601" s="2" t="s">
        <v>19</v>
      </c>
      <c r="D1601" s="6" t="s">
        <v>0</v>
      </c>
      <c r="E1601" s="7" t="s">
        <v>1</v>
      </c>
      <c r="F1601" s="8"/>
      <c r="G1601" s="8"/>
      <c r="H1601" s="8"/>
      <c r="I1601" s="8"/>
      <c r="J1601" s="8"/>
      <c r="K1601" s="8" t="s">
        <v>69</v>
      </c>
      <c r="L1601" s="8" t="s">
        <v>27</v>
      </c>
      <c r="M1601" s="9">
        <v>44390</v>
      </c>
      <c r="N1601" s="9">
        <v>44390</v>
      </c>
      <c r="O1601" s="20"/>
      <c r="P1601" s="20">
        <v>4075825.62</v>
      </c>
      <c r="Q1601" s="12"/>
      <c r="R1601" s="12"/>
      <c r="S1601" s="12"/>
      <c r="T1601" s="12"/>
      <c r="U1601" s="12"/>
      <c r="X1601" s="22" t="e">
        <f>IF(B1601="",VLOOKUP(A1601,#REF!,2,FALSE),B1601)</f>
        <v>#REF!</v>
      </c>
      <c r="Y1601" s="22">
        <f t="shared" si="125"/>
        <v>7</v>
      </c>
      <c r="Z1601" s="22">
        <f t="shared" si="126"/>
        <v>7</v>
      </c>
      <c r="AA1601" s="22">
        <f t="shared" si="127"/>
        <v>2021</v>
      </c>
      <c r="AB1601" s="22">
        <f t="shared" si="128"/>
        <v>2021</v>
      </c>
      <c r="AC1601" s="22">
        <f t="shared" si="129"/>
        <v>2021</v>
      </c>
      <c r="AD1601" s="25" t="e">
        <f>AND(ROUND(O1601,2)=O1601,ROUND(P1601,2)=P1601,OR(AND(O1601&lt;&gt;0,L1601="п"),AND(P1601&lt;&gt;0,L1601="ф")),ЕФОРМУЛА(X1601),ЕФОРМУЛА(Y1601),ЕФОРМУЛА(Z1601),ЕФОРМУЛА(AA1601),ЕФОРМУЛА(AB1601),ЕФОРМУЛА(AC1601),NOT(ЕФОРМУЛА(O1601)),NOT(ЕФОРМУЛА(P1601)),M1601&lt;&gt;0,N1601&lt;&gt;0,OR(YEAR(M1601=#REF!),YEAR(M1601=#REF!),YEAR(M1601=#REF!)),OR(YEAR(N1601=#REF!),YEAR(N1601=#REF!),YEAR(N1601=#REF!)),OR(AND(A1601="20. Выдача займов по договору № 1 (в кэш-пул ПАО «Газпром»)",H1601="КЭШ-ПУЛ"),AND(A1601&lt;&gt;"20. Выдача займов по договору № 1 (в кэш-пул ПАО «Газпром»)",H1601&lt;&gt;"КЭШ-ПУЛ")))</f>
        <v>#REF!</v>
      </c>
    </row>
    <row r="1602" spans="1:30" ht="15" customHeight="1" x14ac:dyDescent="0.2">
      <c r="A1602" s="8" t="s">
        <v>64</v>
      </c>
      <c r="B1602" s="8"/>
      <c r="C1602" s="2" t="s">
        <v>19</v>
      </c>
      <c r="D1602" s="6" t="s">
        <v>0</v>
      </c>
      <c r="E1602" s="7" t="s">
        <v>1</v>
      </c>
      <c r="F1602" s="8"/>
      <c r="G1602" s="8"/>
      <c r="H1602" s="8"/>
      <c r="I1602" s="8"/>
      <c r="J1602" s="8"/>
      <c r="K1602" s="8" t="s">
        <v>69</v>
      </c>
      <c r="L1602" s="8" t="s">
        <v>27</v>
      </c>
      <c r="M1602" s="9">
        <v>44391</v>
      </c>
      <c r="N1602" s="9">
        <v>44391</v>
      </c>
      <c r="O1602" s="20"/>
      <c r="P1602" s="20">
        <v>141600899.33000001</v>
      </c>
      <c r="Q1602" s="12"/>
      <c r="R1602" s="12"/>
      <c r="S1602" s="12"/>
      <c r="T1602" s="12"/>
      <c r="U1602" s="12"/>
      <c r="X1602" s="22" t="e">
        <f>IF(B1602="",VLOOKUP(A1602,#REF!,2,FALSE),B1602)</f>
        <v>#REF!</v>
      </c>
      <c r="Y1602" s="22">
        <f t="shared" si="125"/>
        <v>7</v>
      </c>
      <c r="Z1602" s="22">
        <f t="shared" si="126"/>
        <v>7</v>
      </c>
      <c r="AA1602" s="22">
        <f t="shared" si="127"/>
        <v>2021</v>
      </c>
      <c r="AB1602" s="22">
        <f t="shared" si="128"/>
        <v>2021</v>
      </c>
      <c r="AC1602" s="22">
        <f t="shared" si="129"/>
        <v>2021</v>
      </c>
      <c r="AD1602" s="25" t="e">
        <f>AND(ROUND(O1602,2)=O1602,ROUND(P1602,2)=P1602,OR(AND(O1602&lt;&gt;0,L1602="п"),AND(P1602&lt;&gt;0,L1602="ф")),ЕФОРМУЛА(X1602),ЕФОРМУЛА(Y1602),ЕФОРМУЛА(Z1602),ЕФОРМУЛА(AA1602),ЕФОРМУЛА(AB1602),ЕФОРМУЛА(AC1602),NOT(ЕФОРМУЛА(O1602)),NOT(ЕФОРМУЛА(P1602)),M1602&lt;&gt;0,N1602&lt;&gt;0,OR(YEAR(M1602=#REF!),YEAR(M1602=#REF!),YEAR(M1602=#REF!)),OR(YEAR(N1602=#REF!),YEAR(N1602=#REF!),YEAR(N1602=#REF!)),OR(AND(A1602="20. Выдача займов по договору № 1 (в кэш-пул ПАО «Газпром»)",H1602="КЭШ-ПУЛ"),AND(A1602&lt;&gt;"20. Выдача займов по договору № 1 (в кэш-пул ПАО «Газпром»)",H1602&lt;&gt;"КЭШ-ПУЛ")))</f>
        <v>#REF!</v>
      </c>
    </row>
    <row r="1603" spans="1:30" ht="15" customHeight="1" x14ac:dyDescent="0.2">
      <c r="A1603" s="8" t="s">
        <v>16</v>
      </c>
      <c r="B1603" s="8"/>
      <c r="C1603" s="2" t="s">
        <v>19</v>
      </c>
      <c r="D1603" s="6" t="s">
        <v>0</v>
      </c>
      <c r="E1603" s="7" t="s">
        <v>2</v>
      </c>
      <c r="F1603" s="8"/>
      <c r="G1603" s="8"/>
      <c r="H1603" s="8"/>
      <c r="I1603" s="8"/>
      <c r="J1603" s="47">
        <v>3</v>
      </c>
      <c r="K1603" s="8" t="s">
        <v>69</v>
      </c>
      <c r="L1603" s="8" t="s">
        <v>27</v>
      </c>
      <c r="M1603" s="9">
        <v>44392</v>
      </c>
      <c r="N1603" s="9">
        <v>44407</v>
      </c>
      <c r="O1603" s="20"/>
      <c r="P1603" s="20">
        <v>412529743.51999998</v>
      </c>
      <c r="Q1603" s="29"/>
      <c r="R1603" s="12"/>
      <c r="S1603" s="12"/>
      <c r="T1603" s="12"/>
      <c r="U1603" s="12"/>
      <c r="X1603" s="22" t="e">
        <f>IF(B1603="",VLOOKUP(A1603,#REF!,2,FALSE),B1603)</f>
        <v>#REF!</v>
      </c>
      <c r="Y1603" s="22">
        <f t="shared" si="125"/>
        <v>7</v>
      </c>
      <c r="Z1603" s="22">
        <f t="shared" si="126"/>
        <v>7</v>
      </c>
      <c r="AA1603" s="22">
        <f t="shared" si="127"/>
        <v>2021</v>
      </c>
      <c r="AB1603" s="22">
        <f t="shared" si="128"/>
        <v>2021</v>
      </c>
      <c r="AC1603" s="22">
        <f t="shared" si="129"/>
        <v>2021</v>
      </c>
      <c r="AD1603" s="25" t="e">
        <f>AND(ROUND(O1603,2)=O1603,ROUND(P1603,2)=P1603,OR(AND(O1603&lt;&gt;0,L1603="п"),AND(P1603&lt;&gt;0,L1603="ф")),ЕФОРМУЛА(X1603),ЕФОРМУЛА(Y1603),ЕФОРМУЛА(Z1603),ЕФОРМУЛА(AA1603),ЕФОРМУЛА(AB1603),ЕФОРМУЛА(AC1603),NOT(ЕФОРМУЛА(O1603)),NOT(ЕФОРМУЛА(P1603)),M1603&lt;&gt;0,N1603&lt;&gt;0,OR(YEAR(M1603=#REF!),YEAR(M1603=#REF!),YEAR(M1603=#REF!)),OR(YEAR(N1603=#REF!),YEAR(N1603=#REF!),YEAR(N1603=#REF!)),OR(AND(A1603="20. Выдача займов по договору № 1 (в кэш-пул ПАО «Газпром»)",H1603="КЭШ-ПУЛ"),AND(A1603&lt;&gt;"20. Выдача займов по договору № 1 (в кэш-пул ПАО «Газпром»)",H1603&lt;&gt;"КЭШ-ПУЛ")))</f>
        <v>#REF!</v>
      </c>
    </row>
    <row r="1604" spans="1:30" ht="12.6" customHeight="1" x14ac:dyDescent="0.2">
      <c r="A1604" s="8" t="s">
        <v>59</v>
      </c>
      <c r="B1604" s="8"/>
      <c r="C1604" s="2" t="s">
        <v>19</v>
      </c>
      <c r="D1604" s="6" t="s">
        <v>0</v>
      </c>
      <c r="E1604" s="7" t="s">
        <v>2</v>
      </c>
      <c r="F1604" s="8"/>
      <c r="G1604" s="8"/>
      <c r="H1604" s="8"/>
      <c r="I1604" s="8"/>
      <c r="J1604" s="8">
        <v>3</v>
      </c>
      <c r="K1604" s="8" t="s">
        <v>69</v>
      </c>
      <c r="L1604" s="8" t="s">
        <v>27</v>
      </c>
      <c r="M1604" s="9">
        <v>44392</v>
      </c>
      <c r="N1604" s="9">
        <v>44407</v>
      </c>
      <c r="O1604" s="20"/>
      <c r="P1604" s="20">
        <v>263262224.40000001</v>
      </c>
      <c r="Q1604" s="29"/>
      <c r="R1604" s="12"/>
      <c r="S1604" s="12"/>
      <c r="T1604" s="12"/>
      <c r="U1604" s="12"/>
      <c r="X1604" s="22" t="e">
        <f>IF(B1604="",VLOOKUP(A1604,#REF!,2,FALSE),B1604)</f>
        <v>#REF!</v>
      </c>
      <c r="Y1604" s="22">
        <f t="shared" ref="Y1604:Y1667" si="130">MONTH(M1604)</f>
        <v>7</v>
      </c>
      <c r="Z1604" s="22">
        <f t="shared" ref="Z1604:Z1667" si="131">MONTH(N1604)</f>
        <v>7</v>
      </c>
      <c r="AA1604" s="22">
        <f t="shared" ref="AA1604:AA1667" si="132">YEAR(N1604)</f>
        <v>2021</v>
      </c>
      <c r="AB1604" s="22">
        <f t="shared" ref="AB1604:AB1667" si="133">YEAR(M1604)</f>
        <v>2021</v>
      </c>
      <c r="AC1604" s="22">
        <f t="shared" ref="AC1604:AC1667" si="134">IF(F1604="X",AA1604-1,AA1604)</f>
        <v>2021</v>
      </c>
      <c r="AD1604" s="25" t="e">
        <f>AND(ROUND(O1604,2)=O1604,ROUND(P1604,2)=P1604,OR(AND(O1604&lt;&gt;0,L1604="п"),AND(P1604&lt;&gt;0,L1604="ф")),ЕФОРМУЛА(X1604),ЕФОРМУЛА(Y1604),ЕФОРМУЛА(Z1604),ЕФОРМУЛА(AA1604),ЕФОРМУЛА(AB1604),ЕФОРМУЛА(AC1604),NOT(ЕФОРМУЛА(O1604)),NOT(ЕФОРМУЛА(P1604)),M1604&lt;&gt;0,N1604&lt;&gt;0,OR(YEAR(M1604=#REF!),YEAR(M1604=#REF!),YEAR(M1604=#REF!)),OR(YEAR(N1604=#REF!),YEAR(N1604=#REF!),YEAR(N1604=#REF!)),OR(AND(A1604="20. Выдача займов по договору № 1 (в кэш-пул ПАО «Газпром»)",H1604="КЭШ-ПУЛ"),AND(A1604&lt;&gt;"20. Выдача займов по договору № 1 (в кэш-пул ПАО «Газпром»)",H1604&lt;&gt;"КЭШ-ПУЛ")))</f>
        <v>#REF!</v>
      </c>
    </row>
    <row r="1605" spans="1:30" ht="15" customHeight="1" x14ac:dyDescent="0.2">
      <c r="A1605" s="8" t="s">
        <v>17</v>
      </c>
      <c r="B1605" s="8"/>
      <c r="C1605" s="2" t="s">
        <v>19</v>
      </c>
      <c r="D1605" s="6" t="s">
        <v>0</v>
      </c>
      <c r="E1605" s="7" t="s">
        <v>2</v>
      </c>
      <c r="F1605" s="8"/>
      <c r="G1605" s="8"/>
      <c r="H1605" s="8"/>
      <c r="I1605" s="8"/>
      <c r="J1605" s="8">
        <v>3</v>
      </c>
      <c r="K1605" s="8" t="s">
        <v>69</v>
      </c>
      <c r="L1605" s="8" t="s">
        <v>27</v>
      </c>
      <c r="M1605" s="9">
        <v>44392</v>
      </c>
      <c r="N1605" s="9">
        <v>44404</v>
      </c>
      <c r="O1605" s="20"/>
      <c r="P1605" s="20">
        <v>36005810</v>
      </c>
      <c r="Q1605" s="29"/>
      <c r="R1605" s="29"/>
      <c r="S1605" s="29"/>
      <c r="T1605" s="29"/>
      <c r="U1605" s="29"/>
      <c r="X1605" s="22" t="e">
        <f>IF(B1605="",VLOOKUP(A1605,#REF!,2,FALSE),B1605)</f>
        <v>#REF!</v>
      </c>
      <c r="Y1605" s="22">
        <f t="shared" si="130"/>
        <v>7</v>
      </c>
      <c r="Z1605" s="22">
        <f t="shared" si="131"/>
        <v>7</v>
      </c>
      <c r="AA1605" s="22">
        <f t="shared" si="132"/>
        <v>2021</v>
      </c>
      <c r="AB1605" s="22">
        <f t="shared" si="133"/>
        <v>2021</v>
      </c>
      <c r="AC1605" s="22">
        <f t="shared" si="134"/>
        <v>2021</v>
      </c>
      <c r="AD1605" s="25" t="e">
        <f>AND(ROUND(O1605,2)=O1605,ROUND(P1605,2)=P1605,OR(AND(O1605&lt;&gt;0,L1605="п"),AND(P1605&lt;&gt;0,L1605="ф")),ЕФОРМУЛА(X1605),ЕФОРМУЛА(Y1605),ЕФОРМУЛА(Z1605),ЕФОРМУЛА(AA1605),ЕФОРМУЛА(AB1605),ЕФОРМУЛА(AC1605),NOT(ЕФОРМУЛА(O1605)),NOT(ЕФОРМУЛА(P1605)),M1605&lt;&gt;0,N1605&lt;&gt;0,OR(YEAR(M1605=#REF!),YEAR(M1605=#REF!),YEAR(M1605=#REF!)),OR(YEAR(N1605=#REF!),YEAR(N1605=#REF!),YEAR(N1605=#REF!)),OR(AND(A1605="20. Выдача займов по договору № 1 (в кэш-пул ПАО «Газпром»)",H1605="КЭШ-ПУЛ"),AND(A1605&lt;&gt;"20. Выдача займов по договору № 1 (в кэш-пул ПАО «Газпром»)",H1605&lt;&gt;"КЭШ-ПУЛ")))</f>
        <v>#REF!</v>
      </c>
    </row>
    <row r="1606" spans="1:30" ht="15" customHeight="1" x14ac:dyDescent="0.2">
      <c r="A1606" s="8" t="s">
        <v>141</v>
      </c>
      <c r="B1606" s="8"/>
      <c r="C1606" s="2" t="s">
        <v>19</v>
      </c>
      <c r="D1606" s="6" t="s">
        <v>0</v>
      </c>
      <c r="E1606" s="7" t="s">
        <v>2</v>
      </c>
      <c r="F1606" s="8"/>
      <c r="G1606" s="8"/>
      <c r="H1606" s="8"/>
      <c r="I1606" s="8"/>
      <c r="J1606" s="8">
        <v>3</v>
      </c>
      <c r="K1606" s="8" t="s">
        <v>69</v>
      </c>
      <c r="L1606" s="8" t="s">
        <v>27</v>
      </c>
      <c r="M1606" s="9">
        <v>44392</v>
      </c>
      <c r="N1606" s="9">
        <v>44404</v>
      </c>
      <c r="O1606" s="20"/>
      <c r="P1606" s="20">
        <v>119497523.87</v>
      </c>
      <c r="Q1606" s="29"/>
      <c r="R1606" s="29"/>
      <c r="S1606" s="29"/>
      <c r="T1606" s="29"/>
      <c r="U1606" s="29"/>
      <c r="X1606" s="22" t="e">
        <f>IF(B1606="",VLOOKUP(A1606,#REF!,2,FALSE),B1606)</f>
        <v>#REF!</v>
      </c>
      <c r="Y1606" s="22">
        <f t="shared" si="130"/>
        <v>7</v>
      </c>
      <c r="Z1606" s="22">
        <f t="shared" si="131"/>
        <v>7</v>
      </c>
      <c r="AA1606" s="22">
        <f t="shared" si="132"/>
        <v>2021</v>
      </c>
      <c r="AB1606" s="22">
        <f t="shared" si="133"/>
        <v>2021</v>
      </c>
      <c r="AC1606" s="22">
        <f t="shared" si="134"/>
        <v>2021</v>
      </c>
      <c r="AD1606" s="25" t="e">
        <f>AND(ROUND(O1606,2)=O1606,ROUND(P1606,2)=P1606,OR(AND(O1606&lt;&gt;0,L1606="п"),AND(P1606&lt;&gt;0,L1606="ф")),ЕФОРМУЛА(X1606),ЕФОРМУЛА(Y1606),ЕФОРМУЛА(Z1606),ЕФОРМУЛА(AA1606),ЕФОРМУЛА(AB1606),ЕФОРМУЛА(AC1606),NOT(ЕФОРМУЛА(O1606)),NOT(ЕФОРМУЛА(P1606)),M1606&lt;&gt;0,N1606&lt;&gt;0,OR(YEAR(M1606=#REF!),YEAR(M1606=#REF!),YEAR(M1606=#REF!)),OR(YEAR(N1606=#REF!),YEAR(N1606=#REF!),YEAR(N1606=#REF!)),OR(AND(A1606="20. Выдача займов по договору № 1 (в кэш-пул ПАО «Газпром»)",H1606="КЭШ-ПУЛ"),AND(A1606&lt;&gt;"20. Выдача займов по договору № 1 (в кэш-пул ПАО «Газпром»)",H1606&lt;&gt;"КЭШ-ПУЛ")))</f>
        <v>#REF!</v>
      </c>
    </row>
    <row r="1607" spans="1:30" ht="15" customHeight="1" x14ac:dyDescent="0.2">
      <c r="A1607" s="27" t="s">
        <v>40</v>
      </c>
      <c r="B1607" s="27"/>
      <c r="C1607" s="2" t="s">
        <v>19</v>
      </c>
      <c r="D1607" s="6" t="s">
        <v>0</v>
      </c>
      <c r="E1607" s="7" t="s">
        <v>2</v>
      </c>
      <c r="F1607" s="8"/>
      <c r="G1607" s="8"/>
      <c r="H1607" s="8"/>
      <c r="I1607" s="8"/>
      <c r="J1607" s="8">
        <v>3</v>
      </c>
      <c r="K1607" s="8" t="s">
        <v>69</v>
      </c>
      <c r="L1607" s="8" t="s">
        <v>27</v>
      </c>
      <c r="M1607" s="9">
        <v>44392</v>
      </c>
      <c r="N1607" s="9">
        <v>44404</v>
      </c>
      <c r="O1607" s="20"/>
      <c r="P1607" s="20">
        <v>99210.34</v>
      </c>
      <c r="Q1607" s="11"/>
      <c r="R1607" s="11"/>
      <c r="S1607" s="11"/>
      <c r="T1607" s="11"/>
      <c r="U1607" s="11"/>
      <c r="X1607" s="22" t="e">
        <f>IF(B1607="",VLOOKUP(A1607,#REF!,2,FALSE),B1607)</f>
        <v>#REF!</v>
      </c>
      <c r="Y1607" s="22">
        <f t="shared" si="130"/>
        <v>7</v>
      </c>
      <c r="Z1607" s="22">
        <f t="shared" si="131"/>
        <v>7</v>
      </c>
      <c r="AA1607" s="22">
        <f t="shared" si="132"/>
        <v>2021</v>
      </c>
      <c r="AB1607" s="22">
        <f t="shared" si="133"/>
        <v>2021</v>
      </c>
      <c r="AC1607" s="22">
        <f t="shared" si="134"/>
        <v>2021</v>
      </c>
      <c r="AD1607" s="25" t="e">
        <f>AND(ROUND(O1607,2)=O1607,ROUND(P1607,2)=P1607,OR(AND(O1607&lt;&gt;0,L1607="п"),AND(P1607&lt;&gt;0,L1607="ф")),ЕФОРМУЛА(X1607),ЕФОРМУЛА(Y1607),ЕФОРМУЛА(Z1607),ЕФОРМУЛА(AA1607),ЕФОРМУЛА(AB1607),ЕФОРМУЛА(AC1607),NOT(ЕФОРМУЛА(O1607)),NOT(ЕФОРМУЛА(P1607)),M1607&lt;&gt;0,N1607&lt;&gt;0,OR(YEAR(M1607=#REF!),YEAR(M1607=#REF!),YEAR(M1607=#REF!)),OR(YEAR(N1607=#REF!),YEAR(N1607=#REF!),YEAR(N1607=#REF!)),OR(AND(A1607="20. Выдача займов по договору № 1 (в кэш-пул ПАО «Газпром»)",H1607="КЭШ-ПУЛ"),AND(A1607&lt;&gt;"20. Выдача займов по договору № 1 (в кэш-пул ПАО «Газпром»)",H1607&lt;&gt;"КЭШ-ПУЛ")))</f>
        <v>#REF!</v>
      </c>
    </row>
    <row r="1608" spans="1:30" ht="16.5" customHeight="1" x14ac:dyDescent="0.2">
      <c r="A1608" s="8" t="s">
        <v>48</v>
      </c>
      <c r="B1608" s="8"/>
      <c r="C1608" s="2" t="s">
        <v>19</v>
      </c>
      <c r="D1608" s="6" t="s">
        <v>0</v>
      </c>
      <c r="E1608" s="7" t="s">
        <v>2</v>
      </c>
      <c r="F1608" s="8"/>
      <c r="G1608" s="8"/>
      <c r="H1608" s="8"/>
      <c r="I1608" s="8"/>
      <c r="J1608" s="8">
        <v>3</v>
      </c>
      <c r="K1608" s="47" t="s">
        <v>69</v>
      </c>
      <c r="L1608" s="8" t="s">
        <v>27</v>
      </c>
      <c r="M1608" s="9">
        <v>44392</v>
      </c>
      <c r="N1608" s="9">
        <v>44403</v>
      </c>
      <c r="O1608" s="20"/>
      <c r="P1608" s="20">
        <v>2136684.02</v>
      </c>
      <c r="Q1608" s="12"/>
      <c r="R1608" s="12"/>
      <c r="S1608" s="12"/>
      <c r="T1608" s="12"/>
      <c r="U1608" s="12"/>
      <c r="X1608" s="22" t="e">
        <f>IF(B1608="",VLOOKUP(A1608,#REF!,2,FALSE),B1608)</f>
        <v>#REF!</v>
      </c>
      <c r="Y1608" s="22">
        <f t="shared" si="130"/>
        <v>7</v>
      </c>
      <c r="Z1608" s="22">
        <f t="shared" si="131"/>
        <v>7</v>
      </c>
      <c r="AA1608" s="22">
        <f t="shared" si="132"/>
        <v>2021</v>
      </c>
      <c r="AB1608" s="22">
        <f t="shared" si="133"/>
        <v>2021</v>
      </c>
      <c r="AC1608" s="22">
        <f t="shared" si="134"/>
        <v>2021</v>
      </c>
      <c r="AD1608" s="25" t="e">
        <f>AND(ROUND(O1608,2)=O1608,ROUND(P1608,2)=P1608,OR(AND(O1608&lt;&gt;0,L1608="п"),AND(P1608&lt;&gt;0,L1608="ф")),ЕФОРМУЛА(X1608),ЕФОРМУЛА(Y1608),ЕФОРМУЛА(Z1608),ЕФОРМУЛА(AA1608),ЕФОРМУЛА(AB1608),ЕФОРМУЛА(AC1608),NOT(ЕФОРМУЛА(O1608)),NOT(ЕФОРМУЛА(P1608)),M1608&lt;&gt;0,N1608&lt;&gt;0,OR(YEAR(M1608=#REF!),YEAR(M1608=#REF!),YEAR(M1608=#REF!)),OR(YEAR(N1608=#REF!),YEAR(N1608=#REF!),YEAR(N1608=#REF!)),OR(AND(A1608="20. Выдача займов по договору № 1 (в кэш-пул ПАО «Газпром»)",H1608="КЭШ-ПУЛ"),AND(A1608&lt;&gt;"20. Выдача займов по договору № 1 (в кэш-пул ПАО «Газпром»)",H1608&lt;&gt;"КЭШ-ПУЛ")))</f>
        <v>#REF!</v>
      </c>
    </row>
    <row r="1609" spans="1:30" ht="15" customHeight="1" x14ac:dyDescent="0.2">
      <c r="A1609" s="8" t="s">
        <v>47</v>
      </c>
      <c r="B1609" s="8"/>
      <c r="C1609" s="2" t="s">
        <v>19</v>
      </c>
      <c r="D1609" s="6" t="s">
        <v>0</v>
      </c>
      <c r="E1609" s="7" t="s">
        <v>2</v>
      </c>
      <c r="F1609" s="8"/>
      <c r="G1609" s="8"/>
      <c r="H1609" s="8"/>
      <c r="I1609" s="8"/>
      <c r="J1609" s="8">
        <v>3</v>
      </c>
      <c r="K1609" s="8" t="s">
        <v>69</v>
      </c>
      <c r="L1609" s="8" t="s">
        <v>27</v>
      </c>
      <c r="M1609" s="9">
        <v>44392</v>
      </c>
      <c r="N1609" s="9">
        <v>44404</v>
      </c>
      <c r="O1609" s="20"/>
      <c r="P1609" s="20">
        <v>42185809.850000001</v>
      </c>
      <c r="Q1609" s="29"/>
      <c r="R1609" s="29"/>
      <c r="S1609" s="29"/>
      <c r="T1609" s="29"/>
      <c r="U1609" s="29"/>
      <c r="X1609" s="22" t="e">
        <f>IF(B1609="",VLOOKUP(A1609,#REF!,2,FALSE),B1609)</f>
        <v>#REF!</v>
      </c>
      <c r="Y1609" s="22">
        <f t="shared" si="130"/>
        <v>7</v>
      </c>
      <c r="Z1609" s="22">
        <f t="shared" si="131"/>
        <v>7</v>
      </c>
      <c r="AA1609" s="22">
        <f t="shared" si="132"/>
        <v>2021</v>
      </c>
      <c r="AB1609" s="22">
        <f t="shared" si="133"/>
        <v>2021</v>
      </c>
      <c r="AC1609" s="22">
        <f t="shared" si="134"/>
        <v>2021</v>
      </c>
      <c r="AD1609" s="25" t="e">
        <f>AND(ROUND(O1609,2)=O1609,ROUND(P1609,2)=P1609,OR(AND(O1609&lt;&gt;0,L1609="п"),AND(P1609&lt;&gt;0,L1609="ф")),ЕФОРМУЛА(X1609),ЕФОРМУЛА(Y1609),ЕФОРМУЛА(Z1609),ЕФОРМУЛА(AA1609),ЕФОРМУЛА(AB1609),ЕФОРМУЛА(AC1609),NOT(ЕФОРМУЛА(O1609)),NOT(ЕФОРМУЛА(P1609)),M1609&lt;&gt;0,N1609&lt;&gt;0,OR(YEAR(M1609=#REF!),YEAR(M1609=#REF!),YEAR(M1609=#REF!)),OR(YEAR(N1609=#REF!),YEAR(N1609=#REF!),YEAR(N1609=#REF!)),OR(AND(A1609="20. Выдача займов по договору № 1 (в кэш-пул ПАО «Газпром»)",H1609="КЭШ-ПУЛ"),AND(A1609&lt;&gt;"20. Выдача займов по договору № 1 (в кэш-пул ПАО «Газпром»)",H1609&lt;&gt;"КЭШ-ПУЛ")))</f>
        <v>#REF!</v>
      </c>
    </row>
    <row r="1610" spans="1:30" ht="15" customHeight="1" x14ac:dyDescent="0.2">
      <c r="A1610" s="8" t="s">
        <v>42</v>
      </c>
      <c r="B1610" s="8"/>
      <c r="C1610" s="2" t="s">
        <v>19</v>
      </c>
      <c r="D1610" s="6" t="s">
        <v>0</v>
      </c>
      <c r="E1610" s="7" t="s">
        <v>2</v>
      </c>
      <c r="F1610" s="8"/>
      <c r="G1610" s="8"/>
      <c r="H1610" s="8"/>
      <c r="I1610" s="8"/>
      <c r="J1610" s="8">
        <v>3</v>
      </c>
      <c r="K1610" s="8" t="s">
        <v>69</v>
      </c>
      <c r="L1610" s="8" t="s">
        <v>27</v>
      </c>
      <c r="M1610" s="9">
        <v>44392</v>
      </c>
      <c r="N1610" s="9">
        <v>44404</v>
      </c>
      <c r="O1610" s="20"/>
      <c r="P1610" s="20">
        <v>6250588.4000000004</v>
      </c>
      <c r="Q1610" s="29"/>
      <c r="R1610" s="12"/>
      <c r="S1610" s="12"/>
      <c r="T1610" s="12"/>
      <c r="U1610" s="12"/>
      <c r="X1610" s="22" t="e">
        <f>IF(B1610="",VLOOKUP(A1610,#REF!,2,FALSE),B1610)</f>
        <v>#REF!</v>
      </c>
      <c r="Y1610" s="22">
        <f t="shared" si="130"/>
        <v>7</v>
      </c>
      <c r="Z1610" s="22">
        <f t="shared" si="131"/>
        <v>7</v>
      </c>
      <c r="AA1610" s="22">
        <f t="shared" si="132"/>
        <v>2021</v>
      </c>
      <c r="AB1610" s="22">
        <f t="shared" si="133"/>
        <v>2021</v>
      </c>
      <c r="AC1610" s="22">
        <f t="shared" si="134"/>
        <v>2021</v>
      </c>
      <c r="AD1610" s="25" t="e">
        <f>AND(ROUND(O1610,2)=O1610,ROUND(P1610,2)=P1610,OR(AND(O1610&lt;&gt;0,L1610="п"),AND(P1610&lt;&gt;0,L1610="ф")),ЕФОРМУЛА(X1610),ЕФОРМУЛА(Y1610),ЕФОРМУЛА(Z1610),ЕФОРМУЛА(AA1610),ЕФОРМУЛА(AB1610),ЕФОРМУЛА(AC1610),NOT(ЕФОРМУЛА(O1610)),NOT(ЕФОРМУЛА(P1610)),M1610&lt;&gt;0,N1610&lt;&gt;0,OR(YEAR(M1610=#REF!),YEAR(M1610=#REF!),YEAR(M1610=#REF!)),OR(YEAR(N1610=#REF!),YEAR(N1610=#REF!),YEAR(N1610=#REF!)),OR(AND(A1610="20. Выдача займов по договору № 1 (в кэш-пул ПАО «Газпром»)",H1610="КЭШ-ПУЛ"),AND(A1610&lt;&gt;"20. Выдача займов по договору № 1 (в кэш-пул ПАО «Газпром»)",H1610&lt;&gt;"КЭШ-ПУЛ")))</f>
        <v>#REF!</v>
      </c>
    </row>
    <row r="1611" spans="1:30" ht="15.75" customHeight="1" x14ac:dyDescent="0.2">
      <c r="A1611" s="27" t="s">
        <v>142</v>
      </c>
      <c r="B1611" s="27"/>
      <c r="C1611" s="2" t="s">
        <v>19</v>
      </c>
      <c r="D1611" s="6" t="s">
        <v>0</v>
      </c>
      <c r="E1611" s="7" t="s">
        <v>2</v>
      </c>
      <c r="F1611" s="8"/>
      <c r="G1611" s="8"/>
      <c r="H1611" s="8"/>
      <c r="I1611" s="8" t="s">
        <v>25</v>
      </c>
      <c r="J1611" s="8">
        <v>3</v>
      </c>
      <c r="K1611" s="8" t="s">
        <v>69</v>
      </c>
      <c r="L1611" s="8" t="s">
        <v>27</v>
      </c>
      <c r="M1611" s="9">
        <v>44392</v>
      </c>
      <c r="N1611" s="9">
        <v>44406</v>
      </c>
      <c r="O1611" s="20"/>
      <c r="P1611" s="20">
        <v>19460400</v>
      </c>
      <c r="Q1611" s="29" t="s">
        <v>683</v>
      </c>
      <c r="R1611" s="12"/>
      <c r="S1611" s="12"/>
      <c r="T1611" s="12"/>
      <c r="U1611" s="12"/>
      <c r="X1611" s="22" t="e">
        <f>IF(B1611="",VLOOKUP(A1611,#REF!,2,FALSE),B1611)</f>
        <v>#REF!</v>
      </c>
      <c r="Y1611" s="22">
        <f t="shared" si="130"/>
        <v>7</v>
      </c>
      <c r="Z1611" s="22">
        <f t="shared" si="131"/>
        <v>7</v>
      </c>
      <c r="AA1611" s="22">
        <f t="shared" si="132"/>
        <v>2021</v>
      </c>
      <c r="AB1611" s="22">
        <f t="shared" si="133"/>
        <v>2021</v>
      </c>
      <c r="AC1611" s="22">
        <f t="shared" si="134"/>
        <v>2021</v>
      </c>
      <c r="AD1611" s="25" t="e">
        <f>AND(ROUND(O1611,2)=O1611,ROUND(P1611,2)=P1611,OR(AND(O1611&lt;&gt;0,L1611="п"),AND(P1611&lt;&gt;0,L1611="ф")),ЕФОРМУЛА(X1611),ЕФОРМУЛА(Y1611),ЕФОРМУЛА(Z1611),ЕФОРМУЛА(AA1611),ЕФОРМУЛА(AB1611),ЕФОРМУЛА(AC1611),NOT(ЕФОРМУЛА(O1611)),NOT(ЕФОРМУЛА(P1611)),M1611&lt;&gt;0,N1611&lt;&gt;0,OR(YEAR(M1611=#REF!),YEAR(M1611=#REF!),YEAR(M1611=#REF!)),OR(YEAR(N1611=#REF!),YEAR(N1611=#REF!),YEAR(N1611=#REF!)),OR(AND(A1611="20. Выдача займов по договору № 1 (в кэш-пул ПАО «Газпром»)",H1611="КЭШ-ПУЛ"),AND(A1611&lt;&gt;"20. Выдача займов по договору № 1 (в кэш-пул ПАО «Газпром»)",H1611&lt;&gt;"КЭШ-ПУЛ")))</f>
        <v>#REF!</v>
      </c>
    </row>
    <row r="1612" spans="1:30" ht="15.75" customHeight="1" x14ac:dyDescent="0.2">
      <c r="A1612" s="27" t="s">
        <v>142</v>
      </c>
      <c r="B1612" s="27"/>
      <c r="C1612" s="2" t="s">
        <v>19</v>
      </c>
      <c r="D1612" s="6" t="s">
        <v>0</v>
      </c>
      <c r="E1612" s="7" t="s">
        <v>2</v>
      </c>
      <c r="F1612" s="8"/>
      <c r="G1612" s="8"/>
      <c r="H1612" s="8"/>
      <c r="I1612" s="8"/>
      <c r="J1612" s="8">
        <v>1</v>
      </c>
      <c r="K1612" s="8" t="s">
        <v>69</v>
      </c>
      <c r="L1612" s="8" t="s">
        <v>27</v>
      </c>
      <c r="M1612" s="9">
        <v>44392</v>
      </c>
      <c r="N1612" s="9">
        <v>44407</v>
      </c>
      <c r="O1612" s="20"/>
      <c r="P1612" s="20">
        <v>83810986.819999993</v>
      </c>
      <c r="Q1612" s="29" t="s">
        <v>682</v>
      </c>
      <c r="R1612" s="12"/>
      <c r="S1612" s="12"/>
      <c r="T1612" s="12"/>
      <c r="U1612" s="12"/>
      <c r="X1612" s="22" t="e">
        <f>IF(B1612="",VLOOKUP(A1612,#REF!,2,FALSE),B1612)</f>
        <v>#REF!</v>
      </c>
      <c r="Y1612" s="22">
        <f t="shared" si="130"/>
        <v>7</v>
      </c>
      <c r="Z1612" s="22">
        <f t="shared" si="131"/>
        <v>7</v>
      </c>
      <c r="AA1612" s="22">
        <f t="shared" si="132"/>
        <v>2021</v>
      </c>
      <c r="AB1612" s="22">
        <f t="shared" si="133"/>
        <v>2021</v>
      </c>
      <c r="AC1612" s="22">
        <f t="shared" si="134"/>
        <v>2021</v>
      </c>
      <c r="AD1612" s="25" t="e">
        <f>AND(ROUND(O1612,2)=O1612,ROUND(P1612,2)=P1612,OR(AND(O1612&lt;&gt;0,L1612="п"),AND(P1612&lt;&gt;0,L1612="ф")),ЕФОРМУЛА(X1612),ЕФОРМУЛА(Y1612),ЕФОРМУЛА(Z1612),ЕФОРМУЛА(AA1612),ЕФОРМУЛА(AB1612),ЕФОРМУЛА(AC1612),NOT(ЕФОРМУЛА(O1612)),NOT(ЕФОРМУЛА(P1612)),M1612&lt;&gt;0,N1612&lt;&gt;0,OR(YEAR(M1612=#REF!),YEAR(M1612=#REF!),YEAR(M1612=#REF!)),OR(YEAR(N1612=#REF!),YEAR(N1612=#REF!),YEAR(N1612=#REF!)),OR(AND(A1612="20. Выдача займов по договору № 1 (в кэш-пул ПАО «Газпром»)",H1612="КЭШ-ПУЛ"),AND(A1612&lt;&gt;"20. Выдача займов по договору № 1 (в кэш-пул ПАО «Газпром»)",H1612&lt;&gt;"КЭШ-ПУЛ")))</f>
        <v>#REF!</v>
      </c>
    </row>
    <row r="1613" spans="1:30" ht="15.75" customHeight="1" x14ac:dyDescent="0.2">
      <c r="A1613" s="27" t="s">
        <v>142</v>
      </c>
      <c r="B1613" s="27"/>
      <c r="C1613" s="2" t="s">
        <v>19</v>
      </c>
      <c r="D1613" s="6" t="s">
        <v>0</v>
      </c>
      <c r="E1613" s="7" t="s">
        <v>2</v>
      </c>
      <c r="F1613" s="8"/>
      <c r="G1613" s="8"/>
      <c r="H1613" s="8"/>
      <c r="I1613" s="8"/>
      <c r="J1613" s="8">
        <v>3</v>
      </c>
      <c r="K1613" s="8" t="s">
        <v>69</v>
      </c>
      <c r="L1613" s="8" t="s">
        <v>27</v>
      </c>
      <c r="M1613" s="9">
        <v>44392</v>
      </c>
      <c r="N1613" s="9">
        <v>44407</v>
      </c>
      <c r="O1613" s="20"/>
      <c r="P1613" s="20">
        <v>35534335.439999998</v>
      </c>
      <c r="Q1613" s="29" t="s">
        <v>683</v>
      </c>
      <c r="R1613" s="12"/>
      <c r="S1613" s="12"/>
      <c r="T1613" s="12"/>
      <c r="U1613" s="12"/>
      <c r="X1613" s="22" t="e">
        <f>IF(B1613="",VLOOKUP(A1613,#REF!,2,FALSE),B1613)</f>
        <v>#REF!</v>
      </c>
      <c r="Y1613" s="22">
        <f t="shared" si="130"/>
        <v>7</v>
      </c>
      <c r="Z1613" s="22">
        <f t="shared" si="131"/>
        <v>7</v>
      </c>
      <c r="AA1613" s="22">
        <f t="shared" si="132"/>
        <v>2021</v>
      </c>
      <c r="AB1613" s="22">
        <f t="shared" si="133"/>
        <v>2021</v>
      </c>
      <c r="AC1613" s="22">
        <f t="shared" si="134"/>
        <v>2021</v>
      </c>
      <c r="AD1613" s="25" t="e">
        <f>AND(ROUND(O1613,2)=O1613,ROUND(P1613,2)=P1613,OR(AND(O1613&lt;&gt;0,L1613="п"),AND(P1613&lt;&gt;0,L1613="ф")),ЕФОРМУЛА(X1613),ЕФОРМУЛА(Y1613),ЕФОРМУЛА(Z1613),ЕФОРМУЛА(AA1613),ЕФОРМУЛА(AB1613),ЕФОРМУЛА(AC1613),NOT(ЕФОРМУЛА(O1613)),NOT(ЕФОРМУЛА(P1613)),M1613&lt;&gt;0,N1613&lt;&gt;0,OR(YEAR(M1613=#REF!),YEAR(M1613=#REF!),YEAR(M1613=#REF!)),OR(YEAR(N1613=#REF!),YEAR(N1613=#REF!),YEAR(N1613=#REF!)),OR(AND(A1613="20. Выдача займов по договору № 1 (в кэш-пул ПАО «Газпром»)",H1613="КЭШ-ПУЛ"),AND(A1613&lt;&gt;"20. Выдача займов по договору № 1 (в кэш-пул ПАО «Газпром»)",H1613&lt;&gt;"КЭШ-ПУЛ")))</f>
        <v>#REF!</v>
      </c>
    </row>
    <row r="1614" spans="1:30" ht="15.75" customHeight="1" x14ac:dyDescent="0.2">
      <c r="A1614" s="27" t="s">
        <v>41</v>
      </c>
      <c r="B1614" s="27"/>
      <c r="C1614" s="2" t="s">
        <v>19</v>
      </c>
      <c r="D1614" s="6" t="s">
        <v>0</v>
      </c>
      <c r="E1614" s="7" t="s">
        <v>2</v>
      </c>
      <c r="F1614" s="8"/>
      <c r="G1614" s="8"/>
      <c r="H1614" s="8"/>
      <c r="I1614" s="8"/>
      <c r="J1614" s="8">
        <v>3</v>
      </c>
      <c r="K1614" s="8" t="s">
        <v>69</v>
      </c>
      <c r="L1614" s="8" t="s">
        <v>27</v>
      </c>
      <c r="M1614" s="9">
        <v>44392</v>
      </c>
      <c r="N1614" s="9">
        <v>44398</v>
      </c>
      <c r="O1614" s="20"/>
      <c r="P1614" s="20">
        <v>420889.44</v>
      </c>
      <c r="Q1614" s="12"/>
      <c r="R1614" s="12"/>
      <c r="S1614" s="12"/>
      <c r="T1614" s="12"/>
      <c r="U1614" s="12"/>
      <c r="X1614" s="22" t="e">
        <f>IF(B1614="",VLOOKUP(A1614,#REF!,2,FALSE),B1614)</f>
        <v>#REF!</v>
      </c>
      <c r="Y1614" s="22">
        <f t="shared" si="130"/>
        <v>7</v>
      </c>
      <c r="Z1614" s="22">
        <f t="shared" si="131"/>
        <v>7</v>
      </c>
      <c r="AA1614" s="22">
        <f t="shared" si="132"/>
        <v>2021</v>
      </c>
      <c r="AB1614" s="22">
        <f t="shared" si="133"/>
        <v>2021</v>
      </c>
      <c r="AC1614" s="22">
        <f t="shared" si="134"/>
        <v>2021</v>
      </c>
      <c r="AD1614" s="25" t="e">
        <f>AND(ROUND(O1614,2)=O1614,ROUND(P1614,2)=P1614,OR(AND(O1614&lt;&gt;0,L1614="п"),AND(P1614&lt;&gt;0,L1614="ф")),ЕФОРМУЛА(X1614),ЕФОРМУЛА(Y1614),ЕФОРМУЛА(Z1614),ЕФОРМУЛА(AA1614),ЕФОРМУЛА(AB1614),ЕФОРМУЛА(AC1614),NOT(ЕФОРМУЛА(O1614)),NOT(ЕФОРМУЛА(P1614)),M1614&lt;&gt;0,N1614&lt;&gt;0,OR(YEAR(M1614=#REF!),YEAR(M1614=#REF!),YEAR(M1614=#REF!)),OR(YEAR(N1614=#REF!),YEAR(N1614=#REF!),YEAR(N1614=#REF!)),OR(AND(A1614="20. Выдача займов по договору № 1 (в кэш-пул ПАО «Газпром»)",H1614="КЭШ-ПУЛ"),AND(A1614&lt;&gt;"20. Выдача займов по договору № 1 (в кэш-пул ПАО «Газпром»)",H1614&lt;&gt;"КЭШ-ПУЛ")))</f>
        <v>#REF!</v>
      </c>
    </row>
    <row r="1615" spans="1:30" ht="15.75" customHeight="1" x14ac:dyDescent="0.2">
      <c r="A1615" s="27" t="s">
        <v>41</v>
      </c>
      <c r="B1615" s="27"/>
      <c r="C1615" s="2" t="s">
        <v>19</v>
      </c>
      <c r="D1615" s="6" t="s">
        <v>0</v>
      </c>
      <c r="E1615" s="7" t="s">
        <v>2</v>
      </c>
      <c r="F1615" s="8"/>
      <c r="G1615" s="8"/>
      <c r="H1615" s="8"/>
      <c r="I1615" s="8"/>
      <c r="J1615" s="8">
        <v>3</v>
      </c>
      <c r="K1615" s="8" t="s">
        <v>69</v>
      </c>
      <c r="L1615" s="8" t="s">
        <v>27</v>
      </c>
      <c r="M1615" s="9">
        <v>44392</v>
      </c>
      <c r="N1615" s="9">
        <v>44403</v>
      </c>
      <c r="O1615" s="20"/>
      <c r="P1615" s="20">
        <v>78328.08</v>
      </c>
      <c r="Q1615" s="12"/>
      <c r="R1615" s="12"/>
      <c r="S1615" s="12"/>
      <c r="T1615" s="12"/>
      <c r="U1615" s="12"/>
      <c r="X1615" s="22" t="e">
        <f>IF(B1615="",VLOOKUP(A1615,#REF!,2,FALSE),B1615)</f>
        <v>#REF!</v>
      </c>
      <c r="Y1615" s="22">
        <f t="shared" si="130"/>
        <v>7</v>
      </c>
      <c r="Z1615" s="22">
        <f t="shared" si="131"/>
        <v>7</v>
      </c>
      <c r="AA1615" s="22">
        <f t="shared" si="132"/>
        <v>2021</v>
      </c>
      <c r="AB1615" s="22">
        <f t="shared" si="133"/>
        <v>2021</v>
      </c>
      <c r="AC1615" s="22">
        <f t="shared" si="134"/>
        <v>2021</v>
      </c>
      <c r="AD1615" s="25" t="e">
        <f>AND(ROUND(O1615,2)=O1615,ROUND(P1615,2)=P1615,OR(AND(O1615&lt;&gt;0,L1615="п"),AND(P1615&lt;&gt;0,L1615="ф")),ЕФОРМУЛА(X1615),ЕФОРМУЛА(Y1615),ЕФОРМУЛА(Z1615),ЕФОРМУЛА(AA1615),ЕФОРМУЛА(AB1615),ЕФОРМУЛА(AC1615),NOT(ЕФОРМУЛА(O1615)),NOT(ЕФОРМУЛА(P1615)),M1615&lt;&gt;0,N1615&lt;&gt;0,OR(YEAR(M1615=#REF!),YEAR(M1615=#REF!),YEAR(M1615=#REF!)),OR(YEAR(N1615=#REF!),YEAR(N1615=#REF!),YEAR(N1615=#REF!)),OR(AND(A1615="20. Выдача займов по договору № 1 (в кэш-пул ПАО «Газпром»)",H1615="КЭШ-ПУЛ"),AND(A1615&lt;&gt;"20. Выдача займов по договору № 1 (в кэш-пул ПАО «Газпром»)",H1615&lt;&gt;"КЭШ-ПУЛ")))</f>
        <v>#REF!</v>
      </c>
    </row>
    <row r="1616" spans="1:30" ht="15" customHeight="1" x14ac:dyDescent="0.2">
      <c r="A1616" s="8" t="s">
        <v>32</v>
      </c>
      <c r="B1616" s="8"/>
      <c r="C1616" s="2" t="s">
        <v>19</v>
      </c>
      <c r="D1616" s="6" t="s">
        <v>0</v>
      </c>
      <c r="E1616" s="7" t="s">
        <v>2</v>
      </c>
      <c r="F1616" s="8"/>
      <c r="G1616" s="8"/>
      <c r="H1616" s="8"/>
      <c r="I1616" s="8"/>
      <c r="J1616" s="8">
        <v>3</v>
      </c>
      <c r="K1616" s="8" t="s">
        <v>69</v>
      </c>
      <c r="L1616" s="8" t="s">
        <v>27</v>
      </c>
      <c r="M1616" s="9">
        <v>44392</v>
      </c>
      <c r="N1616" s="9">
        <v>44403</v>
      </c>
      <c r="O1616" s="20"/>
      <c r="P1616" s="20">
        <v>108500000</v>
      </c>
      <c r="Q1616" s="12"/>
      <c r="R1616" s="12"/>
      <c r="S1616" s="12"/>
      <c r="T1616" s="12"/>
      <c r="U1616" s="12"/>
      <c r="X1616" s="22" t="e">
        <f>IF(B1616="",VLOOKUP(A1616,#REF!,2,FALSE),B1616)</f>
        <v>#REF!</v>
      </c>
      <c r="Y1616" s="22">
        <f t="shared" si="130"/>
        <v>7</v>
      </c>
      <c r="Z1616" s="22">
        <f t="shared" si="131"/>
        <v>7</v>
      </c>
      <c r="AA1616" s="22">
        <f t="shared" si="132"/>
        <v>2021</v>
      </c>
      <c r="AB1616" s="22">
        <f t="shared" si="133"/>
        <v>2021</v>
      </c>
      <c r="AC1616" s="22">
        <f t="shared" si="134"/>
        <v>2021</v>
      </c>
      <c r="AD1616" s="25" t="e">
        <f>AND(ROUND(O1616,2)=O1616,ROUND(P1616,2)=P1616,OR(AND(O1616&lt;&gt;0,L1616="п"),AND(P1616&lt;&gt;0,L1616="ф")),ЕФОРМУЛА(X1616),ЕФОРМУЛА(Y1616),ЕФОРМУЛА(Z1616),ЕФОРМУЛА(AA1616),ЕФОРМУЛА(AB1616),ЕФОРМУЛА(AC1616),NOT(ЕФОРМУЛА(O1616)),NOT(ЕФОРМУЛА(P1616)),M1616&lt;&gt;0,N1616&lt;&gt;0,OR(YEAR(M1616=#REF!),YEAR(M1616=#REF!),YEAR(M1616=#REF!)),OR(YEAR(N1616=#REF!),YEAR(N1616=#REF!),YEAR(N1616=#REF!)),OR(AND(A1616="20. Выдача займов по договору № 1 (в кэш-пул ПАО «Газпром»)",H1616="КЭШ-ПУЛ"),AND(A1616&lt;&gt;"20. Выдача займов по договору № 1 (в кэш-пул ПАО «Газпром»)",H1616&lt;&gt;"КЭШ-ПУЛ")))</f>
        <v>#REF!</v>
      </c>
    </row>
    <row r="1617" spans="1:30" ht="15.75" customHeight="1" x14ac:dyDescent="0.2">
      <c r="A1617" s="27" t="s">
        <v>35</v>
      </c>
      <c r="B1617" s="27"/>
      <c r="C1617" s="2" t="s">
        <v>19</v>
      </c>
      <c r="D1617" s="6" t="s">
        <v>0</v>
      </c>
      <c r="E1617" s="7" t="s">
        <v>2</v>
      </c>
      <c r="F1617" s="8"/>
      <c r="G1617" s="8"/>
      <c r="H1617" s="8"/>
      <c r="I1617" s="8"/>
      <c r="J1617" s="8">
        <v>3</v>
      </c>
      <c r="K1617" s="8" t="s">
        <v>69</v>
      </c>
      <c r="L1617" s="8" t="s">
        <v>27</v>
      </c>
      <c r="M1617" s="9">
        <v>44389</v>
      </c>
      <c r="N1617" s="9">
        <v>44397</v>
      </c>
      <c r="O1617" s="20"/>
      <c r="P1617" s="20">
        <v>13163</v>
      </c>
      <c r="Q1617" s="12"/>
      <c r="R1617" s="12"/>
      <c r="S1617" s="12"/>
      <c r="T1617" s="12"/>
      <c r="U1617" s="12"/>
      <c r="X1617" s="22" t="e">
        <f>IF(B1617="",VLOOKUP(A1617,#REF!,2,FALSE),B1617)</f>
        <v>#REF!</v>
      </c>
      <c r="Y1617" s="22">
        <f t="shared" si="130"/>
        <v>7</v>
      </c>
      <c r="Z1617" s="22">
        <f t="shared" si="131"/>
        <v>7</v>
      </c>
      <c r="AA1617" s="22">
        <f t="shared" si="132"/>
        <v>2021</v>
      </c>
      <c r="AB1617" s="22">
        <f t="shared" si="133"/>
        <v>2021</v>
      </c>
      <c r="AC1617" s="22">
        <f t="shared" si="134"/>
        <v>2021</v>
      </c>
      <c r="AD1617" s="25" t="e">
        <f>AND(ROUND(O1617,2)=O1617,ROUND(P1617,2)=P1617,OR(AND(O1617&lt;&gt;0,L1617="п"),AND(P1617&lt;&gt;0,L1617="ф")),ЕФОРМУЛА(X1617),ЕФОРМУЛА(Y1617),ЕФОРМУЛА(Z1617),ЕФОРМУЛА(AA1617),ЕФОРМУЛА(AB1617),ЕФОРМУЛА(AC1617),NOT(ЕФОРМУЛА(O1617)),NOT(ЕФОРМУЛА(P1617)),M1617&lt;&gt;0,N1617&lt;&gt;0,OR(YEAR(M1617=#REF!),YEAR(M1617=#REF!),YEAR(M1617=#REF!)),OR(YEAR(N1617=#REF!),YEAR(N1617=#REF!),YEAR(N1617=#REF!)),OR(AND(A1617="20. Выдача займов по договору № 1 (в кэш-пул ПАО «Газпром»)",H1617="КЭШ-ПУЛ"),AND(A1617&lt;&gt;"20. Выдача займов по договору № 1 (в кэш-пул ПАО «Газпром»)",H1617&lt;&gt;"КЭШ-ПУЛ")))</f>
        <v>#REF!</v>
      </c>
    </row>
    <row r="1618" spans="1:30" ht="15.75" customHeight="1" x14ac:dyDescent="0.2">
      <c r="A1618" s="27" t="s">
        <v>38</v>
      </c>
      <c r="B1618" s="27"/>
      <c r="C1618" s="2" t="s">
        <v>19</v>
      </c>
      <c r="D1618" s="6" t="s">
        <v>0</v>
      </c>
      <c r="E1618" s="7" t="s">
        <v>2</v>
      </c>
      <c r="F1618" s="8"/>
      <c r="G1618" s="8"/>
      <c r="H1618" s="8"/>
      <c r="I1618" s="8"/>
      <c r="J1618" s="8">
        <v>3</v>
      </c>
      <c r="K1618" s="8" t="s">
        <v>69</v>
      </c>
      <c r="L1618" s="8" t="s">
        <v>27</v>
      </c>
      <c r="M1618" s="9">
        <v>44389</v>
      </c>
      <c r="N1618" s="9">
        <v>44397</v>
      </c>
      <c r="O1618" s="20"/>
      <c r="P1618" s="20">
        <v>831568.44</v>
      </c>
      <c r="Q1618" s="12"/>
      <c r="R1618" s="12"/>
      <c r="S1618" s="12"/>
      <c r="T1618" s="12"/>
      <c r="U1618" s="12"/>
      <c r="X1618" s="22" t="e">
        <f>IF(B1618="",VLOOKUP(A1618,#REF!,2,FALSE),B1618)</f>
        <v>#REF!</v>
      </c>
      <c r="Y1618" s="22">
        <f t="shared" si="130"/>
        <v>7</v>
      </c>
      <c r="Z1618" s="22">
        <f t="shared" si="131"/>
        <v>7</v>
      </c>
      <c r="AA1618" s="22">
        <f t="shared" si="132"/>
        <v>2021</v>
      </c>
      <c r="AB1618" s="22">
        <f t="shared" si="133"/>
        <v>2021</v>
      </c>
      <c r="AC1618" s="22">
        <f t="shared" si="134"/>
        <v>2021</v>
      </c>
      <c r="AD1618" s="25" t="e">
        <f>AND(ROUND(O1618,2)=O1618,ROUND(P1618,2)=P1618,OR(AND(O1618&lt;&gt;0,L1618="п"),AND(P1618&lt;&gt;0,L1618="ф")),ЕФОРМУЛА(X1618),ЕФОРМУЛА(Y1618),ЕФОРМУЛА(Z1618),ЕФОРМУЛА(AA1618),ЕФОРМУЛА(AB1618),ЕФОРМУЛА(AC1618),NOT(ЕФОРМУЛА(O1618)),NOT(ЕФОРМУЛА(P1618)),M1618&lt;&gt;0,N1618&lt;&gt;0,OR(YEAR(M1618=#REF!),YEAR(M1618=#REF!),YEAR(M1618=#REF!)),OR(YEAR(N1618=#REF!),YEAR(N1618=#REF!),YEAR(N1618=#REF!)),OR(AND(A1618="20. Выдача займов по договору № 1 (в кэш-пул ПАО «Газпром»)",H1618="КЭШ-ПУЛ"),AND(A1618&lt;&gt;"20. Выдача займов по договору № 1 (в кэш-пул ПАО «Газпром»)",H1618&lt;&gt;"КЭШ-ПУЛ")))</f>
        <v>#REF!</v>
      </c>
    </row>
    <row r="1619" spans="1:30" ht="15" customHeight="1" x14ac:dyDescent="0.2">
      <c r="A1619" s="8" t="s">
        <v>36</v>
      </c>
      <c r="B1619" s="8"/>
      <c r="C1619" s="2" t="s">
        <v>19</v>
      </c>
      <c r="D1619" s="6" t="s">
        <v>0</v>
      </c>
      <c r="E1619" s="7" t="s">
        <v>2</v>
      </c>
      <c r="F1619" s="8"/>
      <c r="G1619" s="8"/>
      <c r="H1619" s="8"/>
      <c r="I1619" s="8"/>
      <c r="J1619" s="8">
        <v>3</v>
      </c>
      <c r="K1619" s="8" t="s">
        <v>69</v>
      </c>
      <c r="L1619" s="8" t="s">
        <v>27</v>
      </c>
      <c r="M1619" s="9">
        <v>44391</v>
      </c>
      <c r="N1619" s="9">
        <v>44407</v>
      </c>
      <c r="O1619" s="20"/>
      <c r="P1619" s="20">
        <v>811645</v>
      </c>
      <c r="Q1619" s="12"/>
      <c r="R1619" s="12"/>
      <c r="S1619" s="12"/>
      <c r="T1619" s="12"/>
      <c r="U1619" s="12"/>
      <c r="X1619" s="22" t="e">
        <f>IF(B1619="",VLOOKUP(A1619,#REF!,2,FALSE),B1619)</f>
        <v>#REF!</v>
      </c>
      <c r="Y1619" s="22">
        <f t="shared" si="130"/>
        <v>7</v>
      </c>
      <c r="Z1619" s="22">
        <f t="shared" si="131"/>
        <v>7</v>
      </c>
      <c r="AA1619" s="22">
        <f t="shared" si="132"/>
        <v>2021</v>
      </c>
      <c r="AB1619" s="22">
        <f t="shared" si="133"/>
        <v>2021</v>
      </c>
      <c r="AC1619" s="22">
        <f t="shared" si="134"/>
        <v>2021</v>
      </c>
      <c r="AD1619" s="25" t="e">
        <f>AND(ROUND(O1619,2)=O1619,ROUND(P1619,2)=P1619,OR(AND(O1619&lt;&gt;0,L1619="п"),AND(P1619&lt;&gt;0,L1619="ф")),ЕФОРМУЛА(X1619),ЕФОРМУЛА(Y1619),ЕФОРМУЛА(Z1619),ЕФОРМУЛА(AA1619),ЕФОРМУЛА(AB1619),ЕФОРМУЛА(AC1619),NOT(ЕФОРМУЛА(O1619)),NOT(ЕФОРМУЛА(P1619)),M1619&lt;&gt;0,N1619&lt;&gt;0,OR(YEAR(M1619=#REF!),YEAR(M1619=#REF!),YEAR(M1619=#REF!)),OR(YEAR(N1619=#REF!),YEAR(N1619=#REF!),YEAR(N1619=#REF!)),OR(AND(A1619="20. Выдача займов по договору № 1 (в кэш-пул ПАО «Газпром»)",H1619="КЭШ-ПУЛ"),AND(A1619&lt;&gt;"20. Выдача займов по договору № 1 (в кэш-пул ПАО «Газпром»)",H1619&lt;&gt;"КЭШ-ПУЛ")))</f>
        <v>#REF!</v>
      </c>
    </row>
    <row r="1620" spans="1:30" ht="15" customHeight="1" x14ac:dyDescent="0.2">
      <c r="A1620" s="27" t="s">
        <v>60</v>
      </c>
      <c r="B1620" s="27"/>
      <c r="C1620" s="2" t="s">
        <v>19</v>
      </c>
      <c r="D1620" s="6" t="s">
        <v>0</v>
      </c>
      <c r="E1620" s="7" t="s">
        <v>2</v>
      </c>
      <c r="F1620" s="8"/>
      <c r="G1620" s="8"/>
      <c r="H1620" s="8"/>
      <c r="I1620" s="8"/>
      <c r="J1620" s="8">
        <v>3</v>
      </c>
      <c r="K1620" s="8" t="s">
        <v>69</v>
      </c>
      <c r="L1620" s="8" t="s">
        <v>27</v>
      </c>
      <c r="M1620" s="9">
        <v>44392</v>
      </c>
      <c r="N1620" s="9">
        <v>44404</v>
      </c>
      <c r="O1620" s="20"/>
      <c r="P1620" s="20">
        <v>1594530.95</v>
      </c>
      <c r="Q1620" s="11"/>
      <c r="R1620" s="11"/>
      <c r="S1620" s="11"/>
      <c r="T1620" s="11"/>
      <c r="U1620" s="11"/>
      <c r="X1620" s="22" t="e">
        <f>IF(B1620="",VLOOKUP(A1620,#REF!,2,FALSE),B1620)</f>
        <v>#REF!</v>
      </c>
      <c r="Y1620" s="22">
        <f t="shared" si="130"/>
        <v>7</v>
      </c>
      <c r="Z1620" s="22">
        <f t="shared" si="131"/>
        <v>7</v>
      </c>
      <c r="AA1620" s="22">
        <f t="shared" si="132"/>
        <v>2021</v>
      </c>
      <c r="AB1620" s="22">
        <f t="shared" si="133"/>
        <v>2021</v>
      </c>
      <c r="AC1620" s="22">
        <f t="shared" si="134"/>
        <v>2021</v>
      </c>
      <c r="AD1620" s="25" t="e">
        <f>AND(ROUND(O1620,2)=O1620,ROUND(P1620,2)=P1620,OR(AND(O1620&lt;&gt;0,L1620="п"),AND(P1620&lt;&gt;0,L1620="ф")),ЕФОРМУЛА(X1620),ЕФОРМУЛА(Y1620),ЕФОРМУЛА(Z1620),ЕФОРМУЛА(AA1620),ЕФОРМУЛА(AB1620),ЕФОРМУЛА(AC1620),NOT(ЕФОРМУЛА(O1620)),NOT(ЕФОРМУЛА(P1620)),M1620&lt;&gt;0,N1620&lt;&gt;0,OR(YEAR(M1620=#REF!),YEAR(M1620=#REF!),YEAR(M1620=#REF!)),OR(YEAR(N1620=#REF!),YEAR(N1620=#REF!),YEAR(N1620=#REF!)),OR(AND(A1620="20. Выдача займов по договору № 1 (в кэш-пул ПАО «Газпром»)",H1620="КЭШ-ПУЛ"),AND(A1620&lt;&gt;"20. Выдача займов по договору № 1 (в кэш-пул ПАО «Газпром»)",H1620&lt;&gt;"КЭШ-ПУЛ")))</f>
        <v>#REF!</v>
      </c>
    </row>
    <row r="1621" spans="1:30" ht="15" customHeight="1" x14ac:dyDescent="0.2">
      <c r="A1621" s="8" t="s">
        <v>8</v>
      </c>
      <c r="B1621" s="8"/>
      <c r="C1621" s="2" t="s">
        <v>19</v>
      </c>
      <c r="D1621" s="6" t="s">
        <v>0</v>
      </c>
      <c r="E1621" s="7" t="s">
        <v>2</v>
      </c>
      <c r="F1621" s="8"/>
      <c r="G1621" s="8"/>
      <c r="H1621" s="8"/>
      <c r="I1621" s="8"/>
      <c r="J1621" s="8">
        <v>3</v>
      </c>
      <c r="K1621" s="8" t="s">
        <v>69</v>
      </c>
      <c r="L1621" s="8" t="s">
        <v>27</v>
      </c>
      <c r="M1621" s="9">
        <v>44392</v>
      </c>
      <c r="N1621" s="9">
        <v>44403</v>
      </c>
      <c r="O1621" s="20"/>
      <c r="P1621" s="20">
        <v>1751457.82</v>
      </c>
      <c r="Q1621" s="12"/>
      <c r="R1621" s="12"/>
      <c r="S1621" s="12"/>
      <c r="T1621" s="12"/>
      <c r="U1621" s="12"/>
      <c r="X1621" s="22" t="e">
        <f>IF(B1621="",VLOOKUP(A1621,#REF!,2,FALSE),B1621)</f>
        <v>#REF!</v>
      </c>
      <c r="Y1621" s="22">
        <f t="shared" si="130"/>
        <v>7</v>
      </c>
      <c r="Z1621" s="22">
        <f t="shared" si="131"/>
        <v>7</v>
      </c>
      <c r="AA1621" s="22">
        <f t="shared" si="132"/>
        <v>2021</v>
      </c>
      <c r="AB1621" s="22">
        <f t="shared" si="133"/>
        <v>2021</v>
      </c>
      <c r="AC1621" s="22">
        <f t="shared" si="134"/>
        <v>2021</v>
      </c>
      <c r="AD1621" s="25" t="e">
        <f>AND(ROUND(O1621,2)=O1621,ROUND(P1621,2)=P1621,OR(AND(O1621&lt;&gt;0,L1621="п"),AND(P1621&lt;&gt;0,L1621="ф")),ЕФОРМУЛА(X1621),ЕФОРМУЛА(Y1621),ЕФОРМУЛА(Z1621),ЕФОРМУЛА(AA1621),ЕФОРМУЛА(AB1621),ЕФОРМУЛА(AC1621),NOT(ЕФОРМУЛА(O1621)),NOT(ЕФОРМУЛА(P1621)),M1621&lt;&gt;0,N1621&lt;&gt;0,OR(YEAR(M1621=#REF!),YEAR(M1621=#REF!),YEAR(M1621=#REF!)),OR(YEAR(N1621=#REF!),YEAR(N1621=#REF!),YEAR(N1621=#REF!)),OR(AND(A1621="20. Выдача займов по договору № 1 (в кэш-пул ПАО «Газпром»)",H1621="КЭШ-ПУЛ"),AND(A1621&lt;&gt;"20. Выдача займов по договору № 1 (в кэш-пул ПАО «Газпром»)",H1621&lt;&gt;"КЭШ-ПУЛ")))</f>
        <v>#REF!</v>
      </c>
    </row>
    <row r="1622" spans="1:30" ht="15" customHeight="1" x14ac:dyDescent="0.2">
      <c r="A1622" s="8" t="s">
        <v>8</v>
      </c>
      <c r="B1622" s="8"/>
      <c r="C1622" s="2" t="s">
        <v>19</v>
      </c>
      <c r="D1622" s="6" t="s">
        <v>0</v>
      </c>
      <c r="E1622" s="7" t="s">
        <v>2</v>
      </c>
      <c r="F1622" s="8"/>
      <c r="G1622" s="8"/>
      <c r="H1622" s="8"/>
      <c r="I1622" s="8" t="s">
        <v>25</v>
      </c>
      <c r="J1622" s="8">
        <v>3</v>
      </c>
      <c r="K1622" s="8" t="s">
        <v>69</v>
      </c>
      <c r="L1622" s="8" t="s">
        <v>27</v>
      </c>
      <c r="M1622" s="9">
        <v>44392</v>
      </c>
      <c r="N1622" s="9">
        <v>44403</v>
      </c>
      <c r="O1622" s="20"/>
      <c r="P1622" s="20">
        <v>47000</v>
      </c>
      <c r="Q1622" s="12"/>
      <c r="R1622" s="12"/>
      <c r="S1622" s="12"/>
      <c r="T1622" s="12"/>
      <c r="U1622" s="12"/>
      <c r="X1622" s="22" t="e">
        <f>IF(B1622="",VLOOKUP(A1622,#REF!,2,FALSE),B1622)</f>
        <v>#REF!</v>
      </c>
      <c r="Y1622" s="22">
        <f t="shared" si="130"/>
        <v>7</v>
      </c>
      <c r="Z1622" s="22">
        <f t="shared" si="131"/>
        <v>7</v>
      </c>
      <c r="AA1622" s="22">
        <f t="shared" si="132"/>
        <v>2021</v>
      </c>
      <c r="AB1622" s="22">
        <f t="shared" si="133"/>
        <v>2021</v>
      </c>
      <c r="AC1622" s="22">
        <f t="shared" si="134"/>
        <v>2021</v>
      </c>
      <c r="AD1622" s="25" t="e">
        <f>AND(ROUND(O1622,2)=O1622,ROUND(P1622,2)=P1622,OR(AND(O1622&lt;&gt;0,L1622="п"),AND(P1622&lt;&gt;0,L1622="ф")),ЕФОРМУЛА(X1622),ЕФОРМУЛА(Y1622),ЕФОРМУЛА(Z1622),ЕФОРМУЛА(AA1622),ЕФОРМУЛА(AB1622),ЕФОРМУЛА(AC1622),NOT(ЕФОРМУЛА(O1622)),NOT(ЕФОРМУЛА(P1622)),M1622&lt;&gt;0,N1622&lt;&gt;0,OR(YEAR(M1622=#REF!),YEAR(M1622=#REF!),YEAR(M1622=#REF!)),OR(YEAR(N1622=#REF!),YEAR(N1622=#REF!),YEAR(N1622=#REF!)),OR(AND(A1622="20. Выдача займов по договору № 1 (в кэш-пул ПАО «Газпром»)",H1622="КЭШ-ПУЛ"),AND(A1622&lt;&gt;"20. Выдача займов по договору № 1 (в кэш-пул ПАО «Газпром»)",H1622&lt;&gt;"КЭШ-ПУЛ")))</f>
        <v>#REF!</v>
      </c>
    </row>
    <row r="1623" spans="1:30" ht="14.25" customHeight="1" x14ac:dyDescent="0.2">
      <c r="A1623" s="8" t="s">
        <v>52</v>
      </c>
      <c r="B1623" s="8"/>
      <c r="C1623" s="2" t="s">
        <v>19</v>
      </c>
      <c r="D1623" s="6" t="s">
        <v>0</v>
      </c>
      <c r="E1623" s="7" t="s">
        <v>2</v>
      </c>
      <c r="F1623" s="8"/>
      <c r="G1623" s="8"/>
      <c r="H1623" s="8"/>
      <c r="I1623" s="8" t="s">
        <v>25</v>
      </c>
      <c r="J1623" s="8">
        <v>3</v>
      </c>
      <c r="K1623" s="8" t="s">
        <v>69</v>
      </c>
      <c r="L1623" s="8" t="s">
        <v>27</v>
      </c>
      <c r="M1623" s="9">
        <v>44392</v>
      </c>
      <c r="N1623" s="9">
        <v>44403</v>
      </c>
      <c r="O1623" s="20"/>
      <c r="P1623" s="20">
        <v>7970312.9199999999</v>
      </c>
      <c r="X1623" s="22" t="e">
        <f>IF(B1623="",VLOOKUP(A1623,#REF!,2,FALSE),B1623)</f>
        <v>#REF!</v>
      </c>
      <c r="Y1623" s="22">
        <f t="shared" si="130"/>
        <v>7</v>
      </c>
      <c r="Z1623" s="22">
        <f t="shared" si="131"/>
        <v>7</v>
      </c>
      <c r="AA1623" s="22">
        <f t="shared" si="132"/>
        <v>2021</v>
      </c>
      <c r="AB1623" s="22">
        <f t="shared" si="133"/>
        <v>2021</v>
      </c>
      <c r="AC1623" s="22">
        <f t="shared" si="134"/>
        <v>2021</v>
      </c>
      <c r="AD1623" s="25" t="e">
        <f>AND(ROUND(O1623,2)=O1623,ROUND(P1623,2)=P1623,OR(AND(O1623&lt;&gt;0,L1623="п"),AND(P1623&lt;&gt;0,L1623="ф")),ЕФОРМУЛА(X1623),ЕФОРМУЛА(Y1623),ЕФОРМУЛА(Z1623),ЕФОРМУЛА(AA1623),ЕФОРМУЛА(AB1623),ЕФОРМУЛА(AC1623),NOT(ЕФОРМУЛА(O1623)),NOT(ЕФОРМУЛА(P1623)),M1623&lt;&gt;0,N1623&lt;&gt;0,OR(YEAR(M1623=#REF!),YEAR(M1623=#REF!),YEAR(M1623=#REF!)),OR(YEAR(N1623=#REF!),YEAR(N1623=#REF!),YEAR(N1623=#REF!)),OR(AND(A1623="20. Выдача займов по договору № 1 (в кэш-пул ПАО «Газпром»)",H1623="КЭШ-ПУЛ"),AND(A1623&lt;&gt;"20. Выдача займов по договору № 1 (в кэш-пул ПАО «Газпром»)",H1623&lt;&gt;"КЭШ-ПУЛ")))</f>
        <v>#REF!</v>
      </c>
    </row>
    <row r="1624" spans="1:30" ht="14.25" customHeight="1" x14ac:dyDescent="0.2">
      <c r="A1624" s="8" t="s">
        <v>52</v>
      </c>
      <c r="B1624" s="8"/>
      <c r="C1624" s="2" t="s">
        <v>19</v>
      </c>
      <c r="D1624" s="6" t="s">
        <v>0</v>
      </c>
      <c r="E1624" s="7" t="s">
        <v>2</v>
      </c>
      <c r="F1624" s="8"/>
      <c r="G1624" s="8"/>
      <c r="H1624" s="8"/>
      <c r="I1624" s="8"/>
      <c r="J1624" s="8">
        <v>3</v>
      </c>
      <c r="K1624" s="8" t="s">
        <v>69</v>
      </c>
      <c r="L1624" s="8" t="s">
        <v>27</v>
      </c>
      <c r="M1624" s="9">
        <v>44392</v>
      </c>
      <c r="N1624" s="9">
        <v>44400</v>
      </c>
      <c r="O1624" s="20"/>
      <c r="P1624" s="20">
        <v>50000</v>
      </c>
      <c r="X1624" s="22" t="e">
        <f>IF(B1624="",VLOOKUP(A1624,#REF!,2,FALSE),B1624)</f>
        <v>#REF!</v>
      </c>
      <c r="Y1624" s="22">
        <f t="shared" si="130"/>
        <v>7</v>
      </c>
      <c r="Z1624" s="22">
        <f t="shared" si="131"/>
        <v>7</v>
      </c>
      <c r="AA1624" s="22">
        <f t="shared" si="132"/>
        <v>2021</v>
      </c>
      <c r="AB1624" s="22">
        <f t="shared" si="133"/>
        <v>2021</v>
      </c>
      <c r="AC1624" s="22">
        <f t="shared" si="134"/>
        <v>2021</v>
      </c>
      <c r="AD1624" s="25" t="e">
        <f>AND(ROUND(O1624,2)=O1624,ROUND(P1624,2)=P1624,OR(AND(O1624&lt;&gt;0,L1624="п"),AND(P1624&lt;&gt;0,L1624="ф")),ЕФОРМУЛА(X1624),ЕФОРМУЛА(Y1624),ЕФОРМУЛА(Z1624),ЕФОРМУЛА(AA1624),ЕФОРМУЛА(AB1624),ЕФОРМУЛА(AC1624),NOT(ЕФОРМУЛА(O1624)),NOT(ЕФОРМУЛА(P1624)),M1624&lt;&gt;0,N1624&lt;&gt;0,OR(YEAR(M1624=#REF!),YEAR(M1624=#REF!),YEAR(M1624=#REF!)),OR(YEAR(N1624=#REF!),YEAR(N1624=#REF!),YEAR(N1624=#REF!)),OR(AND(A1624="20. Выдача займов по договору № 1 (в кэш-пул ПАО «Газпром»)",H1624="КЭШ-ПУЛ"),AND(A1624&lt;&gt;"20. Выдача займов по договору № 1 (в кэш-пул ПАО «Газпром»)",H1624&lt;&gt;"КЭШ-ПУЛ")))</f>
        <v>#REF!</v>
      </c>
    </row>
    <row r="1625" spans="1:30" ht="14.25" customHeight="1" x14ac:dyDescent="0.2">
      <c r="A1625" s="8" t="s">
        <v>52</v>
      </c>
      <c r="B1625" s="8"/>
      <c r="C1625" s="2" t="s">
        <v>19</v>
      </c>
      <c r="D1625" s="6" t="s">
        <v>0</v>
      </c>
      <c r="E1625" s="7" t="s">
        <v>2</v>
      </c>
      <c r="F1625" s="8"/>
      <c r="G1625" s="8"/>
      <c r="H1625" s="8"/>
      <c r="I1625" s="8"/>
      <c r="J1625" s="8">
        <v>3</v>
      </c>
      <c r="K1625" s="8" t="s">
        <v>69</v>
      </c>
      <c r="L1625" s="8" t="s">
        <v>27</v>
      </c>
      <c r="M1625" s="9">
        <v>44392</v>
      </c>
      <c r="N1625" s="9">
        <v>44403</v>
      </c>
      <c r="O1625" s="20"/>
      <c r="P1625" s="20">
        <v>19052709.329999998</v>
      </c>
      <c r="X1625" s="22" t="e">
        <f>IF(B1625="",VLOOKUP(A1625,#REF!,2,FALSE),B1625)</f>
        <v>#REF!</v>
      </c>
      <c r="Y1625" s="22">
        <f t="shared" si="130"/>
        <v>7</v>
      </c>
      <c r="Z1625" s="22">
        <f t="shared" si="131"/>
        <v>7</v>
      </c>
      <c r="AA1625" s="22">
        <f t="shared" si="132"/>
        <v>2021</v>
      </c>
      <c r="AB1625" s="22">
        <f t="shared" si="133"/>
        <v>2021</v>
      </c>
      <c r="AC1625" s="22">
        <f t="shared" si="134"/>
        <v>2021</v>
      </c>
      <c r="AD1625" s="25" t="e">
        <f>AND(ROUND(O1625,2)=O1625,ROUND(P1625,2)=P1625,OR(AND(O1625&lt;&gt;0,L1625="п"),AND(P1625&lt;&gt;0,L1625="ф")),ЕФОРМУЛА(X1625),ЕФОРМУЛА(Y1625),ЕФОРМУЛА(Z1625),ЕФОРМУЛА(AA1625),ЕФОРМУЛА(AB1625),ЕФОРМУЛА(AC1625),NOT(ЕФОРМУЛА(O1625)),NOT(ЕФОРМУЛА(P1625)),M1625&lt;&gt;0,N1625&lt;&gt;0,OR(YEAR(M1625=#REF!),YEAR(M1625=#REF!),YEAR(M1625=#REF!)),OR(YEAR(N1625=#REF!),YEAR(N1625=#REF!),YEAR(N1625=#REF!)),OR(AND(A1625="20. Выдача займов по договору № 1 (в кэш-пул ПАО «Газпром»)",H1625="КЭШ-ПУЛ"),AND(A1625&lt;&gt;"20. Выдача займов по договору № 1 (в кэш-пул ПАО «Газпром»)",H1625&lt;&gt;"КЭШ-ПУЛ")))</f>
        <v>#REF!</v>
      </c>
    </row>
    <row r="1626" spans="1:30" ht="12.6" customHeight="1" x14ac:dyDescent="0.2">
      <c r="A1626" s="8" t="s">
        <v>51</v>
      </c>
      <c r="B1626" s="8"/>
      <c r="C1626" s="2" t="s">
        <v>19</v>
      </c>
      <c r="D1626" s="6" t="s">
        <v>0</v>
      </c>
      <c r="E1626" s="7" t="s">
        <v>2</v>
      </c>
      <c r="F1626" s="8"/>
      <c r="G1626" s="8"/>
      <c r="H1626" s="8"/>
      <c r="I1626" s="8"/>
      <c r="J1626" s="8">
        <v>3</v>
      </c>
      <c r="K1626" s="8" t="s">
        <v>69</v>
      </c>
      <c r="L1626" s="8" t="s">
        <v>27</v>
      </c>
      <c r="M1626" s="9">
        <v>44392</v>
      </c>
      <c r="N1626" s="9">
        <v>44403</v>
      </c>
      <c r="O1626" s="20"/>
      <c r="P1626" s="20">
        <v>736240</v>
      </c>
      <c r="Q1626" s="12"/>
      <c r="R1626" s="12"/>
      <c r="S1626" s="12"/>
      <c r="T1626" s="12"/>
      <c r="U1626" s="12"/>
      <c r="X1626" s="22" t="e">
        <f>IF(B1626="",VLOOKUP(A1626,#REF!,2,FALSE),B1626)</f>
        <v>#REF!</v>
      </c>
      <c r="Y1626" s="22">
        <f t="shared" si="130"/>
        <v>7</v>
      </c>
      <c r="Z1626" s="22">
        <f t="shared" si="131"/>
        <v>7</v>
      </c>
      <c r="AA1626" s="22">
        <f t="shared" si="132"/>
        <v>2021</v>
      </c>
      <c r="AB1626" s="22">
        <f t="shared" si="133"/>
        <v>2021</v>
      </c>
      <c r="AC1626" s="22">
        <f t="shared" si="134"/>
        <v>2021</v>
      </c>
      <c r="AD1626" s="25" t="e">
        <f>AND(ROUND(O1626,2)=O1626,ROUND(P1626,2)=P1626,OR(AND(O1626&lt;&gt;0,L1626="п"),AND(P1626&lt;&gt;0,L1626="ф")),ЕФОРМУЛА(X1626),ЕФОРМУЛА(Y1626),ЕФОРМУЛА(Z1626),ЕФОРМУЛА(AA1626),ЕФОРМУЛА(AB1626),ЕФОРМУЛА(AC1626),NOT(ЕФОРМУЛА(O1626)),NOT(ЕФОРМУЛА(P1626)),M1626&lt;&gt;0,N1626&lt;&gt;0,OR(YEAR(M1626=#REF!),YEAR(M1626=#REF!),YEAR(M1626=#REF!)),OR(YEAR(N1626=#REF!),YEAR(N1626=#REF!),YEAR(N1626=#REF!)),OR(AND(A1626="20. Выдача займов по договору № 1 (в кэш-пул ПАО «Газпром»)",H1626="КЭШ-ПУЛ"),AND(A1626&lt;&gt;"20. Выдача займов по договору № 1 (в кэш-пул ПАО «Газпром»)",H1626&lt;&gt;"КЭШ-ПУЛ")))</f>
        <v>#REF!</v>
      </c>
    </row>
    <row r="1627" spans="1:30" ht="15" customHeight="1" x14ac:dyDescent="0.2">
      <c r="A1627" s="8" t="s">
        <v>45</v>
      </c>
      <c r="B1627" s="8"/>
      <c r="C1627" s="2" t="s">
        <v>19</v>
      </c>
      <c r="D1627" s="6" t="s">
        <v>0</v>
      </c>
      <c r="E1627" s="7" t="s">
        <v>2</v>
      </c>
      <c r="F1627" s="8"/>
      <c r="G1627" s="8"/>
      <c r="H1627" s="8"/>
      <c r="I1627" s="8"/>
      <c r="J1627" s="8">
        <v>4</v>
      </c>
      <c r="K1627" s="8" t="s">
        <v>69</v>
      </c>
      <c r="L1627" s="8" t="s">
        <v>27</v>
      </c>
      <c r="M1627" s="9">
        <v>44393</v>
      </c>
      <c r="N1627" s="9">
        <v>44404</v>
      </c>
      <c r="O1627" s="20"/>
      <c r="P1627" s="20">
        <v>2867725.37</v>
      </c>
      <c r="Q1627" s="12"/>
      <c r="R1627" s="12"/>
      <c r="S1627" s="12"/>
      <c r="T1627" s="12"/>
      <c r="U1627" s="12"/>
      <c r="X1627" s="22" t="e">
        <f>IF(B1627="",VLOOKUP(A1627,#REF!,2,FALSE),B1627)</f>
        <v>#REF!</v>
      </c>
      <c r="Y1627" s="22">
        <f t="shared" si="130"/>
        <v>7</v>
      </c>
      <c r="Z1627" s="22">
        <f t="shared" si="131"/>
        <v>7</v>
      </c>
      <c r="AA1627" s="22">
        <f t="shared" si="132"/>
        <v>2021</v>
      </c>
      <c r="AB1627" s="22">
        <f t="shared" si="133"/>
        <v>2021</v>
      </c>
      <c r="AC1627" s="22">
        <f t="shared" si="134"/>
        <v>2021</v>
      </c>
      <c r="AD1627" s="25" t="e">
        <f>AND(ROUND(O1627,2)=O1627,ROUND(P1627,2)=P1627,OR(AND(O1627&lt;&gt;0,L1627="п"),AND(P1627&lt;&gt;0,L1627="ф")),ЕФОРМУЛА(X1627),ЕФОРМУЛА(Y1627),ЕФОРМУЛА(Z1627),ЕФОРМУЛА(AA1627),ЕФОРМУЛА(AB1627),ЕФОРМУЛА(AC1627),NOT(ЕФОРМУЛА(O1627)),NOT(ЕФОРМУЛА(P1627)),M1627&lt;&gt;0,N1627&lt;&gt;0,OR(YEAR(M1627=#REF!),YEAR(M1627=#REF!),YEAR(M1627=#REF!)),OR(YEAR(N1627=#REF!),YEAR(N1627=#REF!),YEAR(N1627=#REF!)),OR(AND(A1627="20. Выдача займов по договору № 1 (в кэш-пул ПАО «Газпром»)",H1627="КЭШ-ПУЛ"),AND(A1627&lt;&gt;"20. Выдача займов по договору № 1 (в кэш-пул ПАО «Газпром»)",H1627&lt;&gt;"КЭШ-ПУЛ")))</f>
        <v>#REF!</v>
      </c>
    </row>
    <row r="1628" spans="1:30" ht="15" customHeight="1" x14ac:dyDescent="0.2">
      <c r="A1628" s="8" t="s">
        <v>64</v>
      </c>
      <c r="B1628" s="8"/>
      <c r="C1628" s="2" t="s">
        <v>19</v>
      </c>
      <c r="D1628" s="6" t="s">
        <v>0</v>
      </c>
      <c r="E1628" s="7" t="s">
        <v>1</v>
      </c>
      <c r="F1628" s="8"/>
      <c r="G1628" s="8"/>
      <c r="H1628" s="8"/>
      <c r="I1628" s="8"/>
      <c r="J1628" s="8"/>
      <c r="K1628" s="8" t="s">
        <v>69</v>
      </c>
      <c r="L1628" s="8" t="s">
        <v>27</v>
      </c>
      <c r="M1628" s="9">
        <v>44392</v>
      </c>
      <c r="N1628" s="9">
        <v>44392</v>
      </c>
      <c r="O1628" s="20"/>
      <c r="P1628" s="20">
        <v>311532.78999999998</v>
      </c>
      <c r="Q1628" s="12"/>
      <c r="R1628" s="12"/>
      <c r="S1628" s="12"/>
      <c r="T1628" s="12"/>
      <c r="U1628" s="12"/>
      <c r="X1628" s="22" t="e">
        <f>IF(B1628="",VLOOKUP(A1628,#REF!,2,FALSE),B1628)</f>
        <v>#REF!</v>
      </c>
      <c r="Y1628" s="22">
        <f t="shared" si="130"/>
        <v>7</v>
      </c>
      <c r="Z1628" s="22">
        <f t="shared" si="131"/>
        <v>7</v>
      </c>
      <c r="AA1628" s="22">
        <f t="shared" si="132"/>
        <v>2021</v>
      </c>
      <c r="AB1628" s="22">
        <f t="shared" si="133"/>
        <v>2021</v>
      </c>
      <c r="AC1628" s="22">
        <f t="shared" si="134"/>
        <v>2021</v>
      </c>
      <c r="AD1628" s="25" t="e">
        <f>AND(ROUND(O1628,2)=O1628,ROUND(P1628,2)=P1628,OR(AND(O1628&lt;&gt;0,L1628="п"),AND(P1628&lt;&gt;0,L1628="ф")),ЕФОРМУЛА(X1628),ЕФОРМУЛА(Y1628),ЕФОРМУЛА(Z1628),ЕФОРМУЛА(AA1628),ЕФОРМУЛА(AB1628),ЕФОРМУЛА(AC1628),NOT(ЕФОРМУЛА(O1628)),NOT(ЕФОРМУЛА(P1628)),M1628&lt;&gt;0,N1628&lt;&gt;0,OR(YEAR(M1628=#REF!),YEAR(M1628=#REF!),YEAR(M1628=#REF!)),OR(YEAR(N1628=#REF!),YEAR(N1628=#REF!),YEAR(N1628=#REF!)),OR(AND(A1628="20. Выдача займов по договору № 1 (в кэш-пул ПАО «Газпром»)",H1628="КЭШ-ПУЛ"),AND(A1628&lt;&gt;"20. Выдача займов по договору № 1 (в кэш-пул ПАО «Газпром»)",H1628&lt;&gt;"КЭШ-ПУЛ")))</f>
        <v>#REF!</v>
      </c>
    </row>
    <row r="1629" spans="1:30" ht="15" customHeight="1" x14ac:dyDescent="0.2">
      <c r="A1629" s="8" t="s">
        <v>40</v>
      </c>
      <c r="B1629" s="8"/>
      <c r="C1629" s="2" t="s">
        <v>28</v>
      </c>
      <c r="D1629" s="6" t="s">
        <v>0</v>
      </c>
      <c r="E1629" s="7" t="s">
        <v>2</v>
      </c>
      <c r="F1629" s="8"/>
      <c r="G1629" s="8"/>
      <c r="H1629" s="8"/>
      <c r="I1629" s="8"/>
      <c r="J1629" s="8"/>
      <c r="K1629" s="8"/>
      <c r="L1629" s="8" t="s">
        <v>27</v>
      </c>
      <c r="M1629" s="9">
        <v>44378</v>
      </c>
      <c r="N1629" s="9">
        <v>44378</v>
      </c>
      <c r="O1629" s="19"/>
      <c r="P1629" s="20">
        <v>5116243.82</v>
      </c>
      <c r="Q1629" s="12"/>
      <c r="R1629" s="12"/>
      <c r="S1629" s="12"/>
      <c r="T1629" s="12"/>
      <c r="U1629" s="12"/>
      <c r="X1629" s="22" t="e">
        <f>IF(B1629="",VLOOKUP(A1629,#REF!,2,FALSE),B1629)</f>
        <v>#REF!</v>
      </c>
      <c r="Y1629" s="22">
        <f t="shared" si="130"/>
        <v>7</v>
      </c>
      <c r="Z1629" s="22">
        <f t="shared" si="131"/>
        <v>7</v>
      </c>
      <c r="AA1629" s="22">
        <f t="shared" si="132"/>
        <v>2021</v>
      </c>
      <c r="AB1629" s="22">
        <f t="shared" si="133"/>
        <v>2021</v>
      </c>
      <c r="AC1629" s="22">
        <f t="shared" si="134"/>
        <v>2021</v>
      </c>
      <c r="AD1629" s="25" t="e">
        <f>AND(ROUND(O1629,2)=O1629,ROUND(P1629,2)=P1629,OR(AND(O1629&lt;&gt;0,L1629="п"),AND(P1629&lt;&gt;0,L1629="ф")),ЕФОРМУЛА(X1629),ЕФОРМУЛА(Y1629),ЕФОРМУЛА(Z1629),ЕФОРМУЛА(AA1629),ЕФОРМУЛА(AB1629),ЕФОРМУЛА(AC1629),NOT(ЕФОРМУЛА(O1629)),NOT(ЕФОРМУЛА(P1629)),M1629&lt;&gt;0,N1629&lt;&gt;0,OR(YEAR(M1629=#REF!),YEAR(M1629=#REF!),YEAR(M1629=#REF!)),OR(YEAR(N1629=#REF!),YEAR(N1629=#REF!),YEAR(N1629=#REF!)),OR(AND(A1629="20. Выдача займов по договору № 1 (в кэш-пул ПАО «Газпром»)",H1629="КЭШ-ПУЛ"),AND(A1629&lt;&gt;"20. Выдача займов по договору № 1 (в кэш-пул ПАО «Газпром»)",H1629&lt;&gt;"КЭШ-ПУЛ")))</f>
        <v>#REF!</v>
      </c>
    </row>
    <row r="1630" spans="1:30" ht="15" customHeight="1" x14ac:dyDescent="0.2">
      <c r="A1630" s="8" t="s">
        <v>141</v>
      </c>
      <c r="B1630" s="8"/>
      <c r="C1630" s="2" t="s">
        <v>28</v>
      </c>
      <c r="D1630" s="6" t="s">
        <v>0</v>
      </c>
      <c r="E1630" s="7" t="s">
        <v>2</v>
      </c>
      <c r="F1630" s="8"/>
      <c r="G1630" s="8"/>
      <c r="H1630" s="8"/>
      <c r="I1630" s="8"/>
      <c r="J1630" s="8"/>
      <c r="K1630" s="8"/>
      <c r="L1630" s="8" t="s">
        <v>27</v>
      </c>
      <c r="M1630" s="9">
        <v>44378</v>
      </c>
      <c r="N1630" s="9">
        <v>44378</v>
      </c>
      <c r="O1630" s="19"/>
      <c r="P1630" s="20">
        <v>119497523.87</v>
      </c>
      <c r="Q1630" s="12"/>
      <c r="R1630" s="12"/>
      <c r="S1630" s="12"/>
      <c r="T1630" s="12"/>
      <c r="U1630" s="12"/>
      <c r="X1630" s="22" t="e">
        <f>IF(B1630="",VLOOKUP(A1630,#REF!,2,FALSE),B1630)</f>
        <v>#REF!</v>
      </c>
      <c r="Y1630" s="22">
        <f t="shared" si="130"/>
        <v>7</v>
      </c>
      <c r="Z1630" s="22">
        <f t="shared" si="131"/>
        <v>7</v>
      </c>
      <c r="AA1630" s="22">
        <f t="shared" si="132"/>
        <v>2021</v>
      </c>
      <c r="AB1630" s="22">
        <f t="shared" si="133"/>
        <v>2021</v>
      </c>
      <c r="AC1630" s="22">
        <f t="shared" si="134"/>
        <v>2021</v>
      </c>
      <c r="AD1630" s="25" t="e">
        <f>AND(ROUND(O1630,2)=O1630,ROUND(P1630,2)=P1630,OR(AND(O1630&lt;&gt;0,L1630="п"),AND(P1630&lt;&gt;0,L1630="ф")),ЕФОРМУЛА(X1630),ЕФОРМУЛА(Y1630),ЕФОРМУЛА(Z1630),ЕФОРМУЛА(AA1630),ЕФОРМУЛА(AB1630),ЕФОРМУЛА(AC1630),NOT(ЕФОРМУЛА(O1630)),NOT(ЕФОРМУЛА(P1630)),M1630&lt;&gt;0,N1630&lt;&gt;0,OR(YEAR(M1630=#REF!),YEAR(M1630=#REF!),YEAR(M1630=#REF!)),OR(YEAR(N1630=#REF!),YEAR(N1630=#REF!),YEAR(N1630=#REF!)),OR(AND(A1630="20. Выдача займов по договору № 1 (в кэш-пул ПАО «Газпром»)",H1630="КЭШ-ПУЛ"),AND(A1630&lt;&gt;"20. Выдача займов по договору № 1 (в кэш-пул ПАО «Газпром»)",H1630&lt;&gt;"КЭШ-ПУЛ")))</f>
        <v>#REF!</v>
      </c>
    </row>
    <row r="1631" spans="1:30" ht="15" customHeight="1" x14ac:dyDescent="0.2">
      <c r="A1631" s="8" t="s">
        <v>59</v>
      </c>
      <c r="B1631" s="8"/>
      <c r="C1631" s="2" t="s">
        <v>28</v>
      </c>
      <c r="D1631" s="6" t="s">
        <v>0</v>
      </c>
      <c r="E1631" s="7" t="s">
        <v>2</v>
      </c>
      <c r="F1631" s="8"/>
      <c r="G1631" s="8"/>
      <c r="H1631" s="8"/>
      <c r="I1631" s="8"/>
      <c r="J1631" s="8"/>
      <c r="K1631" s="8"/>
      <c r="L1631" s="8" t="s">
        <v>27</v>
      </c>
      <c r="M1631" s="9">
        <v>44378</v>
      </c>
      <c r="N1631" s="9">
        <v>44378</v>
      </c>
      <c r="O1631" s="20"/>
      <c r="P1631" s="20">
        <v>284292224.39999998</v>
      </c>
      <c r="Q1631" s="12"/>
      <c r="R1631" s="12"/>
      <c r="S1631" s="12"/>
      <c r="T1631" s="12"/>
      <c r="U1631" s="12"/>
      <c r="X1631" s="22" t="e">
        <f>IF(B1631="",VLOOKUP(A1631,#REF!,2,FALSE),B1631)</f>
        <v>#REF!</v>
      </c>
      <c r="Y1631" s="22">
        <f t="shared" si="130"/>
        <v>7</v>
      </c>
      <c r="Z1631" s="22">
        <f t="shared" si="131"/>
        <v>7</v>
      </c>
      <c r="AA1631" s="22">
        <f t="shared" si="132"/>
        <v>2021</v>
      </c>
      <c r="AB1631" s="22">
        <f t="shared" si="133"/>
        <v>2021</v>
      </c>
      <c r="AC1631" s="22">
        <f t="shared" si="134"/>
        <v>2021</v>
      </c>
      <c r="AD1631" s="25" t="e">
        <f>AND(ROUND(O1631,2)=O1631,ROUND(P1631,2)=P1631,OR(AND(O1631&lt;&gt;0,L1631="п"),AND(P1631&lt;&gt;0,L1631="ф")),ЕФОРМУЛА(X1631),ЕФОРМУЛА(Y1631),ЕФОРМУЛА(Z1631),ЕФОРМУЛА(AA1631),ЕФОРМУЛА(AB1631),ЕФОРМУЛА(AC1631),NOT(ЕФОРМУЛА(O1631)),NOT(ЕФОРМУЛА(P1631)),M1631&lt;&gt;0,N1631&lt;&gt;0,OR(YEAR(M1631=#REF!),YEAR(M1631=#REF!),YEAR(M1631=#REF!)),OR(YEAR(N1631=#REF!),YEAR(N1631=#REF!),YEAR(N1631=#REF!)),OR(AND(A1631="20. Выдача займов по договору № 1 (в кэш-пул ПАО «Газпром»)",H1631="КЭШ-ПУЛ"),AND(A1631&lt;&gt;"20. Выдача займов по договору № 1 (в кэш-пул ПАО «Газпром»)",H1631&lt;&gt;"КЭШ-ПУЛ")))</f>
        <v>#REF!</v>
      </c>
    </row>
    <row r="1632" spans="1:30" ht="15" customHeight="1" x14ac:dyDescent="0.2">
      <c r="A1632" s="8" t="s">
        <v>60</v>
      </c>
      <c r="B1632" s="8"/>
      <c r="C1632" s="2" t="s">
        <v>28</v>
      </c>
      <c r="D1632" s="6" t="s">
        <v>0</v>
      </c>
      <c r="E1632" s="7" t="s">
        <v>2</v>
      </c>
      <c r="F1632" s="8"/>
      <c r="G1632" s="8"/>
      <c r="H1632" s="8"/>
      <c r="I1632" s="8"/>
      <c r="J1632" s="8"/>
      <c r="K1632" s="8"/>
      <c r="L1632" s="8" t="s">
        <v>27</v>
      </c>
      <c r="M1632" s="9">
        <v>44378</v>
      </c>
      <c r="N1632" s="9">
        <v>44378</v>
      </c>
      <c r="O1632" s="20"/>
      <c r="P1632" s="20">
        <v>1653242.78</v>
      </c>
      <c r="Q1632" s="12"/>
      <c r="R1632" s="12"/>
      <c r="S1632" s="12"/>
      <c r="T1632" s="12"/>
      <c r="U1632" s="12"/>
      <c r="X1632" s="22" t="e">
        <f>IF(B1632="",VLOOKUP(A1632,#REF!,2,FALSE),B1632)</f>
        <v>#REF!</v>
      </c>
      <c r="Y1632" s="22">
        <f t="shared" si="130"/>
        <v>7</v>
      </c>
      <c r="Z1632" s="22">
        <f t="shared" si="131"/>
        <v>7</v>
      </c>
      <c r="AA1632" s="22">
        <f t="shared" si="132"/>
        <v>2021</v>
      </c>
      <c r="AB1632" s="22">
        <f t="shared" si="133"/>
        <v>2021</v>
      </c>
      <c r="AC1632" s="22">
        <f t="shared" si="134"/>
        <v>2021</v>
      </c>
      <c r="AD1632" s="25" t="e">
        <f>AND(ROUND(O1632,2)=O1632,ROUND(P1632,2)=P1632,OR(AND(O1632&lt;&gt;0,L1632="п"),AND(P1632&lt;&gt;0,L1632="ф")),ЕФОРМУЛА(X1632),ЕФОРМУЛА(Y1632),ЕФОРМУЛА(Z1632),ЕФОРМУЛА(AA1632),ЕФОРМУЛА(AB1632),ЕФОРМУЛА(AC1632),NOT(ЕФОРМУЛА(O1632)),NOT(ЕФОРМУЛА(P1632)),M1632&lt;&gt;0,N1632&lt;&gt;0,OR(YEAR(M1632=#REF!),YEAR(M1632=#REF!),YEAR(M1632=#REF!)),OR(YEAR(N1632=#REF!),YEAR(N1632=#REF!),YEAR(N1632=#REF!)),OR(AND(A1632="20. Выдача займов по договору № 1 (в кэш-пул ПАО «Газпром»)",H1632="КЭШ-ПУЛ"),AND(A1632&lt;&gt;"20. Выдача займов по договору № 1 (в кэш-пул ПАО «Газпром»)",H1632&lt;&gt;"КЭШ-ПУЛ")))</f>
        <v>#REF!</v>
      </c>
    </row>
    <row r="1633" spans="1:30" ht="15" customHeight="1" x14ac:dyDescent="0.2">
      <c r="A1633" s="8" t="s">
        <v>15</v>
      </c>
      <c r="B1633" s="8"/>
      <c r="C1633" s="2" t="s">
        <v>28</v>
      </c>
      <c r="D1633" s="6" t="s">
        <v>0</v>
      </c>
      <c r="E1633" s="7" t="s">
        <v>2</v>
      </c>
      <c r="F1633" s="8"/>
      <c r="G1633" s="8"/>
      <c r="H1633" s="8"/>
      <c r="I1633" s="8"/>
      <c r="J1633" s="8"/>
      <c r="K1633" s="8"/>
      <c r="L1633" s="8" t="s">
        <v>27</v>
      </c>
      <c r="M1633" s="9">
        <v>44378</v>
      </c>
      <c r="N1633" s="9">
        <v>44378</v>
      </c>
      <c r="O1633" s="20"/>
      <c r="P1633" s="20">
        <v>93812338.430000007</v>
      </c>
      <c r="Q1633" s="12"/>
      <c r="R1633" s="12"/>
      <c r="S1633" s="12"/>
      <c r="T1633" s="12"/>
      <c r="U1633" s="12"/>
      <c r="X1633" s="22" t="e">
        <f>IF(B1633="",VLOOKUP(A1633,#REF!,2,FALSE),B1633)</f>
        <v>#REF!</v>
      </c>
      <c r="Y1633" s="22">
        <f t="shared" si="130"/>
        <v>7</v>
      </c>
      <c r="Z1633" s="22">
        <f t="shared" si="131"/>
        <v>7</v>
      </c>
      <c r="AA1633" s="22">
        <f t="shared" si="132"/>
        <v>2021</v>
      </c>
      <c r="AB1633" s="22">
        <f t="shared" si="133"/>
        <v>2021</v>
      </c>
      <c r="AC1633" s="22">
        <f t="shared" si="134"/>
        <v>2021</v>
      </c>
      <c r="AD1633" s="25" t="e">
        <f>AND(ROUND(O1633,2)=O1633,ROUND(P1633,2)=P1633,OR(AND(O1633&lt;&gt;0,L1633="п"),AND(P1633&lt;&gt;0,L1633="ф")),ЕФОРМУЛА(X1633),ЕФОРМУЛА(Y1633),ЕФОРМУЛА(Z1633),ЕФОРМУЛА(AA1633),ЕФОРМУЛА(AB1633),ЕФОРМУЛА(AC1633),NOT(ЕФОРМУЛА(O1633)),NOT(ЕФОРМУЛА(P1633)),M1633&lt;&gt;0,N1633&lt;&gt;0,OR(YEAR(M1633=#REF!),YEAR(M1633=#REF!),YEAR(M1633=#REF!)),OR(YEAR(N1633=#REF!),YEAR(N1633=#REF!),YEAR(N1633=#REF!)),OR(AND(A1633="20. Выдача займов по договору № 1 (в кэш-пул ПАО «Газпром»)",H1633="КЭШ-ПУЛ"),AND(A1633&lt;&gt;"20. Выдача займов по договору № 1 (в кэш-пул ПАО «Газпром»)",H1633&lt;&gt;"КЭШ-ПУЛ")))</f>
        <v>#REF!</v>
      </c>
    </row>
    <row r="1634" spans="1:30" ht="15" customHeight="1" x14ac:dyDescent="0.2">
      <c r="A1634" s="8" t="s">
        <v>16</v>
      </c>
      <c r="B1634" s="8"/>
      <c r="C1634" s="2" t="s">
        <v>28</v>
      </c>
      <c r="D1634" s="6" t="s">
        <v>0</v>
      </c>
      <c r="E1634" s="7" t="s">
        <v>2</v>
      </c>
      <c r="F1634" s="8"/>
      <c r="G1634" s="8"/>
      <c r="H1634" s="8"/>
      <c r="I1634" s="8"/>
      <c r="J1634" s="8"/>
      <c r="K1634" s="8"/>
      <c r="L1634" s="8" t="s">
        <v>27</v>
      </c>
      <c r="M1634" s="9">
        <v>44378</v>
      </c>
      <c r="N1634" s="9">
        <v>44378</v>
      </c>
      <c r="O1634" s="19"/>
      <c r="P1634" s="20">
        <v>412529743.51999998</v>
      </c>
      <c r="Q1634" s="12"/>
      <c r="R1634" s="12"/>
      <c r="S1634" s="12"/>
      <c r="T1634" s="12"/>
      <c r="U1634" s="12"/>
      <c r="X1634" s="22" t="e">
        <f>IF(B1634="",VLOOKUP(A1634,#REF!,2,FALSE),B1634)</f>
        <v>#REF!</v>
      </c>
      <c r="Y1634" s="22">
        <f t="shared" si="130"/>
        <v>7</v>
      </c>
      <c r="Z1634" s="22">
        <f t="shared" si="131"/>
        <v>7</v>
      </c>
      <c r="AA1634" s="22">
        <f t="shared" si="132"/>
        <v>2021</v>
      </c>
      <c r="AB1634" s="22">
        <f t="shared" si="133"/>
        <v>2021</v>
      </c>
      <c r="AC1634" s="22">
        <f t="shared" si="134"/>
        <v>2021</v>
      </c>
      <c r="AD1634" s="25" t="e">
        <f>AND(ROUND(O1634,2)=O1634,ROUND(P1634,2)=P1634,OR(AND(O1634&lt;&gt;0,L1634="п"),AND(P1634&lt;&gt;0,L1634="ф")),ЕФОРМУЛА(X1634),ЕФОРМУЛА(Y1634),ЕФОРМУЛА(Z1634),ЕФОРМУЛА(AA1634),ЕФОРМУЛА(AB1634),ЕФОРМУЛА(AC1634),NOT(ЕФОРМУЛА(O1634)),NOT(ЕФОРМУЛА(P1634)),M1634&lt;&gt;0,N1634&lt;&gt;0,OR(YEAR(M1634=#REF!),YEAR(M1634=#REF!),YEAR(M1634=#REF!)),OR(YEAR(N1634=#REF!),YEAR(N1634=#REF!),YEAR(N1634=#REF!)),OR(AND(A1634="20. Выдача займов по договору № 1 (в кэш-пул ПАО «Газпром»)",H1634="КЭШ-ПУЛ"),AND(A1634&lt;&gt;"20. Выдача займов по договору № 1 (в кэш-пул ПАО «Газпром»)",H1634&lt;&gt;"КЭШ-ПУЛ")))</f>
        <v>#REF!</v>
      </c>
    </row>
    <row r="1635" spans="1:30" ht="15" customHeight="1" x14ac:dyDescent="0.2">
      <c r="A1635" s="8" t="s">
        <v>17</v>
      </c>
      <c r="B1635" s="8"/>
      <c r="C1635" s="2" t="s">
        <v>28</v>
      </c>
      <c r="D1635" s="6" t="s">
        <v>0</v>
      </c>
      <c r="E1635" s="7" t="s">
        <v>2</v>
      </c>
      <c r="F1635" s="8"/>
      <c r="G1635" s="8"/>
      <c r="H1635" s="8"/>
      <c r="I1635" s="8"/>
      <c r="J1635" s="8"/>
      <c r="K1635" s="8"/>
      <c r="L1635" s="8" t="s">
        <v>27</v>
      </c>
      <c r="M1635" s="9">
        <v>44378</v>
      </c>
      <c r="N1635" s="9">
        <v>44378</v>
      </c>
      <c r="O1635" s="19"/>
      <c r="P1635" s="20">
        <v>36554103.100000001</v>
      </c>
      <c r="Q1635" s="12"/>
      <c r="R1635" s="12"/>
      <c r="S1635" s="12"/>
      <c r="T1635" s="12"/>
      <c r="U1635" s="12"/>
      <c r="X1635" s="22" t="e">
        <f>IF(B1635="",VLOOKUP(A1635,#REF!,2,FALSE),B1635)</f>
        <v>#REF!</v>
      </c>
      <c r="Y1635" s="22">
        <f t="shared" si="130"/>
        <v>7</v>
      </c>
      <c r="Z1635" s="22">
        <f t="shared" si="131"/>
        <v>7</v>
      </c>
      <c r="AA1635" s="22">
        <f t="shared" si="132"/>
        <v>2021</v>
      </c>
      <c r="AB1635" s="22">
        <f t="shared" si="133"/>
        <v>2021</v>
      </c>
      <c r="AC1635" s="22">
        <f t="shared" si="134"/>
        <v>2021</v>
      </c>
      <c r="AD1635" s="25" t="e">
        <f>AND(ROUND(O1635,2)=O1635,ROUND(P1635,2)=P1635,OR(AND(O1635&lt;&gt;0,L1635="п"),AND(P1635&lt;&gt;0,L1635="ф")),ЕФОРМУЛА(X1635),ЕФОРМУЛА(Y1635),ЕФОРМУЛА(Z1635),ЕФОРМУЛА(AA1635),ЕФОРМУЛА(AB1635),ЕФОРМУЛА(AC1635),NOT(ЕФОРМУЛА(O1635)),NOT(ЕФОРМУЛА(P1635)),M1635&lt;&gt;0,N1635&lt;&gt;0,OR(YEAR(M1635=#REF!),YEAR(M1635=#REF!),YEAR(M1635=#REF!)),OR(YEAR(N1635=#REF!),YEAR(N1635=#REF!),YEAR(N1635=#REF!)),OR(AND(A1635="20. Выдача займов по договору № 1 (в кэш-пул ПАО «Газпром»)",H1635="КЭШ-ПУЛ"),AND(A1635&lt;&gt;"20. Выдача займов по договору № 1 (в кэш-пул ПАО «Газпром»)",H1635&lt;&gt;"КЭШ-ПУЛ")))</f>
        <v>#REF!</v>
      </c>
    </row>
    <row r="1636" spans="1:30" ht="15" customHeight="1" x14ac:dyDescent="0.2">
      <c r="A1636" s="8" t="s">
        <v>142</v>
      </c>
      <c r="B1636" s="8"/>
      <c r="C1636" s="2" t="s">
        <v>28</v>
      </c>
      <c r="D1636" s="6" t="s">
        <v>0</v>
      </c>
      <c r="E1636" s="7" t="s">
        <v>2</v>
      </c>
      <c r="F1636" s="8"/>
      <c r="G1636" s="8"/>
      <c r="H1636" s="8"/>
      <c r="I1636" s="8"/>
      <c r="J1636" s="8"/>
      <c r="K1636" s="8"/>
      <c r="L1636" s="8" t="s">
        <v>27</v>
      </c>
      <c r="M1636" s="9">
        <v>44378</v>
      </c>
      <c r="N1636" s="9">
        <v>44378</v>
      </c>
      <c r="O1636" s="19"/>
      <c r="P1636" s="20">
        <v>93482238.590000004</v>
      </c>
      <c r="X1636" s="22" t="e">
        <f>IF(B1636="",VLOOKUP(A1636,#REF!,2,FALSE),B1636)</f>
        <v>#REF!</v>
      </c>
      <c r="Y1636" s="22">
        <f t="shared" si="130"/>
        <v>7</v>
      </c>
      <c r="Z1636" s="22">
        <f t="shared" si="131"/>
        <v>7</v>
      </c>
      <c r="AA1636" s="22">
        <f t="shared" si="132"/>
        <v>2021</v>
      </c>
      <c r="AB1636" s="22">
        <f t="shared" si="133"/>
        <v>2021</v>
      </c>
      <c r="AC1636" s="22">
        <f t="shared" si="134"/>
        <v>2021</v>
      </c>
      <c r="AD1636" s="25" t="e">
        <f>AND(ROUND(O1636,2)=O1636,ROUND(P1636,2)=P1636,OR(AND(O1636&lt;&gt;0,L1636="п"),AND(P1636&lt;&gt;0,L1636="ф")),ЕФОРМУЛА(X1636),ЕФОРМУЛА(Y1636),ЕФОРМУЛА(Z1636),ЕФОРМУЛА(AA1636),ЕФОРМУЛА(AB1636),ЕФОРМУЛА(AC1636),NOT(ЕФОРМУЛА(O1636)),NOT(ЕФОРМУЛА(P1636)),M1636&lt;&gt;0,N1636&lt;&gt;0,OR(YEAR(M1636=#REF!),YEAR(M1636=#REF!),YEAR(M1636=#REF!)),OR(YEAR(N1636=#REF!),YEAR(N1636=#REF!),YEAR(N1636=#REF!)),OR(AND(A1636="20. Выдача займов по договору № 1 (в кэш-пул ПАО «Газпром»)",H1636="КЭШ-ПУЛ"),AND(A1636&lt;&gt;"20. Выдача займов по договору № 1 (в кэш-пул ПАО «Газпром»)",H1636&lt;&gt;"КЭШ-ПУЛ")))</f>
        <v>#REF!</v>
      </c>
    </row>
    <row r="1637" spans="1:30" ht="15" customHeight="1" x14ac:dyDescent="0.2">
      <c r="A1637" s="8" t="s">
        <v>42</v>
      </c>
      <c r="B1637" s="8"/>
      <c r="C1637" s="2" t="s">
        <v>28</v>
      </c>
      <c r="D1637" s="6" t="s">
        <v>0</v>
      </c>
      <c r="E1637" s="7" t="s">
        <v>2</v>
      </c>
      <c r="F1637" s="8"/>
      <c r="G1637" s="8"/>
      <c r="H1637" s="8"/>
      <c r="I1637" s="8"/>
      <c r="J1637" s="8"/>
      <c r="K1637" s="8"/>
      <c r="L1637" s="8" t="s">
        <v>27</v>
      </c>
      <c r="M1637" s="9">
        <v>44378</v>
      </c>
      <c r="N1637" s="9">
        <v>44378</v>
      </c>
      <c r="O1637" s="19"/>
      <c r="P1637" s="20">
        <v>15871477.85</v>
      </c>
      <c r="X1637" s="22" t="e">
        <f>IF(B1637="",VLOOKUP(A1637,#REF!,2,FALSE),B1637)</f>
        <v>#REF!</v>
      </c>
      <c r="Y1637" s="22">
        <f t="shared" si="130"/>
        <v>7</v>
      </c>
      <c r="Z1637" s="22">
        <f t="shared" si="131"/>
        <v>7</v>
      </c>
      <c r="AA1637" s="22">
        <f t="shared" si="132"/>
        <v>2021</v>
      </c>
      <c r="AB1637" s="22">
        <f t="shared" si="133"/>
        <v>2021</v>
      </c>
      <c r="AC1637" s="22">
        <f t="shared" si="134"/>
        <v>2021</v>
      </c>
      <c r="AD1637" s="25" t="e">
        <f>AND(ROUND(O1637,2)=O1637,ROUND(P1637,2)=P1637,OR(AND(O1637&lt;&gt;0,L1637="п"),AND(P1637&lt;&gt;0,L1637="ф")),ЕФОРМУЛА(X1637),ЕФОРМУЛА(Y1637),ЕФОРМУЛА(Z1637),ЕФОРМУЛА(AA1637),ЕФОРМУЛА(AB1637),ЕФОРМУЛА(AC1637),NOT(ЕФОРМУЛА(O1637)),NOT(ЕФОРМУЛА(P1637)),M1637&lt;&gt;0,N1637&lt;&gt;0,OR(YEAR(M1637=#REF!),YEAR(M1637=#REF!),YEAR(M1637=#REF!)),OR(YEAR(N1637=#REF!),YEAR(N1637=#REF!),YEAR(N1637=#REF!)),OR(AND(A1637="20. Выдача займов по договору № 1 (в кэш-пул ПАО «Газпром»)",H1637="КЭШ-ПУЛ"),AND(A1637&lt;&gt;"20. Выдача займов по договору № 1 (в кэш-пул ПАО «Газпром»)",H1637&lt;&gt;"КЭШ-ПУЛ")))</f>
        <v>#REF!</v>
      </c>
    </row>
    <row r="1638" spans="1:30" ht="12.75" customHeight="1" x14ac:dyDescent="0.2">
      <c r="A1638" s="8" t="s">
        <v>41</v>
      </c>
      <c r="B1638" s="8"/>
      <c r="C1638" s="2" t="s">
        <v>28</v>
      </c>
      <c r="D1638" s="6" t="s">
        <v>0</v>
      </c>
      <c r="E1638" s="7" t="s">
        <v>2</v>
      </c>
      <c r="F1638" s="8"/>
      <c r="G1638" s="8"/>
      <c r="H1638" s="8"/>
      <c r="I1638" s="8"/>
      <c r="J1638" s="8"/>
      <c r="K1638" s="8"/>
      <c r="L1638" s="8" t="s">
        <v>27</v>
      </c>
      <c r="M1638" s="9">
        <v>44378</v>
      </c>
      <c r="N1638" s="9">
        <v>44378</v>
      </c>
      <c r="O1638" s="19"/>
      <c r="P1638" s="20">
        <v>14672527.92</v>
      </c>
      <c r="X1638" s="22" t="e">
        <f>IF(B1638="",VLOOKUP(A1638,#REF!,2,FALSE),B1638)</f>
        <v>#REF!</v>
      </c>
      <c r="Y1638" s="22">
        <f t="shared" si="130"/>
        <v>7</v>
      </c>
      <c r="Z1638" s="22">
        <f t="shared" si="131"/>
        <v>7</v>
      </c>
      <c r="AA1638" s="22">
        <f t="shared" si="132"/>
        <v>2021</v>
      </c>
      <c r="AB1638" s="22">
        <f t="shared" si="133"/>
        <v>2021</v>
      </c>
      <c r="AC1638" s="22">
        <f t="shared" si="134"/>
        <v>2021</v>
      </c>
      <c r="AD1638" s="25" t="e">
        <f>AND(ROUND(O1638,2)=O1638,ROUND(P1638,2)=P1638,OR(AND(O1638&lt;&gt;0,L1638="п"),AND(P1638&lt;&gt;0,L1638="ф")),ЕФОРМУЛА(X1638),ЕФОРМУЛА(Y1638),ЕФОРМУЛА(Z1638),ЕФОРМУЛА(AA1638),ЕФОРМУЛА(AB1638),ЕФОРМУЛА(AC1638),NOT(ЕФОРМУЛА(O1638)),NOT(ЕФОРМУЛА(P1638)),M1638&lt;&gt;0,N1638&lt;&gt;0,OR(YEAR(M1638=#REF!),YEAR(M1638=#REF!),YEAR(M1638=#REF!)),OR(YEAR(N1638=#REF!),YEAR(N1638=#REF!),YEAR(N1638=#REF!)),OR(AND(A1638="20. Выдача займов по договору № 1 (в кэш-пул ПАО «Газпром»)",H1638="КЭШ-ПУЛ"),AND(A1638&lt;&gt;"20. Выдача займов по договору № 1 (в кэш-пул ПАО «Газпром»)",H1638&lt;&gt;"КЭШ-ПУЛ")))</f>
        <v>#REF!</v>
      </c>
    </row>
    <row r="1639" spans="1:30" ht="15.75" customHeight="1" x14ac:dyDescent="0.2">
      <c r="A1639" s="8" t="s">
        <v>44</v>
      </c>
      <c r="B1639" s="8"/>
      <c r="C1639" s="2" t="s">
        <v>28</v>
      </c>
      <c r="D1639" s="6" t="s">
        <v>0</v>
      </c>
      <c r="E1639" s="7" t="s">
        <v>2</v>
      </c>
      <c r="F1639" s="8"/>
      <c r="G1639" s="8"/>
      <c r="H1639" s="8"/>
      <c r="I1639" s="8"/>
      <c r="J1639" s="8"/>
      <c r="K1639" s="8"/>
      <c r="L1639" s="8" t="s">
        <v>27</v>
      </c>
      <c r="M1639" s="9">
        <v>44378</v>
      </c>
      <c r="N1639" s="9">
        <v>44378</v>
      </c>
      <c r="O1639" s="19"/>
      <c r="P1639" s="20">
        <v>311532.78999999998</v>
      </c>
      <c r="Q1639" s="12"/>
      <c r="R1639" s="12"/>
      <c r="S1639" s="12"/>
      <c r="T1639" s="12"/>
      <c r="U1639" s="12"/>
      <c r="X1639" s="22" t="e">
        <f>IF(B1639="",VLOOKUP(A1639,#REF!,2,FALSE),B1639)</f>
        <v>#REF!</v>
      </c>
      <c r="Y1639" s="22">
        <f t="shared" si="130"/>
        <v>7</v>
      </c>
      <c r="Z1639" s="22">
        <f t="shared" si="131"/>
        <v>7</v>
      </c>
      <c r="AA1639" s="22">
        <f t="shared" si="132"/>
        <v>2021</v>
      </c>
      <c r="AB1639" s="22">
        <f t="shared" si="133"/>
        <v>2021</v>
      </c>
      <c r="AC1639" s="22">
        <f t="shared" si="134"/>
        <v>2021</v>
      </c>
      <c r="AD1639" s="25" t="e">
        <f>AND(ROUND(O1639,2)=O1639,ROUND(P1639,2)=P1639,OR(AND(O1639&lt;&gt;0,L1639="п"),AND(P1639&lt;&gt;0,L1639="ф")),ЕФОРМУЛА(X1639),ЕФОРМУЛА(Y1639),ЕФОРМУЛА(Z1639),ЕФОРМУЛА(AA1639),ЕФОРМУЛА(AB1639),ЕФОРМУЛА(AC1639),NOT(ЕФОРМУЛА(O1639)),NOT(ЕФОРМУЛА(P1639)),M1639&lt;&gt;0,N1639&lt;&gt;0,OR(YEAR(M1639=#REF!),YEAR(M1639=#REF!),YEAR(M1639=#REF!)),OR(YEAR(N1639=#REF!),YEAR(N1639=#REF!),YEAR(N1639=#REF!)),OR(AND(A1639="20. Выдача займов по договору № 1 (в кэш-пул ПАО «Газпром»)",H1639="КЭШ-ПУЛ"),AND(A1639&lt;&gt;"20. Выдача займов по договору № 1 (в кэш-пул ПАО «Газпром»)",H1639&lt;&gt;"КЭШ-ПУЛ")))</f>
        <v>#REF!</v>
      </c>
    </row>
    <row r="1640" spans="1:30" ht="15.75" customHeight="1" x14ac:dyDescent="0.2">
      <c r="A1640" s="8" t="s">
        <v>45</v>
      </c>
      <c r="B1640" s="8"/>
      <c r="C1640" s="2" t="s">
        <v>28</v>
      </c>
      <c r="D1640" s="6" t="s">
        <v>0</v>
      </c>
      <c r="E1640" s="7" t="s">
        <v>2</v>
      </c>
      <c r="F1640" s="8"/>
      <c r="G1640" s="8"/>
      <c r="H1640" s="8"/>
      <c r="I1640" s="8"/>
      <c r="J1640" s="8"/>
      <c r="K1640" s="8"/>
      <c r="L1640" s="8" t="s">
        <v>27</v>
      </c>
      <c r="M1640" s="9">
        <v>44378</v>
      </c>
      <c r="N1640" s="9">
        <v>44378</v>
      </c>
      <c r="O1640" s="19"/>
      <c r="P1640" s="20">
        <v>2867725.37</v>
      </c>
      <c r="Q1640" s="12"/>
      <c r="R1640" s="12"/>
      <c r="S1640" s="12"/>
      <c r="T1640" s="12"/>
      <c r="U1640" s="12"/>
      <c r="X1640" s="22" t="e">
        <f>IF(B1640="",VLOOKUP(A1640,#REF!,2,FALSE),B1640)</f>
        <v>#REF!</v>
      </c>
      <c r="Y1640" s="22">
        <f t="shared" si="130"/>
        <v>7</v>
      </c>
      <c r="Z1640" s="22">
        <f t="shared" si="131"/>
        <v>7</v>
      </c>
      <c r="AA1640" s="22">
        <f t="shared" si="132"/>
        <v>2021</v>
      </c>
      <c r="AB1640" s="22">
        <f t="shared" si="133"/>
        <v>2021</v>
      </c>
      <c r="AC1640" s="22">
        <f t="shared" si="134"/>
        <v>2021</v>
      </c>
      <c r="AD1640" s="25" t="e">
        <f>AND(ROUND(O1640,2)=O1640,ROUND(P1640,2)=P1640,OR(AND(O1640&lt;&gt;0,L1640="п"),AND(P1640&lt;&gt;0,L1640="ф")),ЕФОРМУЛА(X1640),ЕФОРМУЛА(Y1640),ЕФОРМУЛА(Z1640),ЕФОРМУЛА(AA1640),ЕФОРМУЛА(AB1640),ЕФОРМУЛА(AC1640),NOT(ЕФОРМУЛА(O1640)),NOT(ЕФОРМУЛА(P1640)),M1640&lt;&gt;0,N1640&lt;&gt;0,OR(YEAR(M1640=#REF!),YEAR(M1640=#REF!),YEAR(M1640=#REF!)),OR(YEAR(N1640=#REF!),YEAR(N1640=#REF!),YEAR(N1640=#REF!)),OR(AND(A1640="20. Выдача займов по договору № 1 (в кэш-пул ПАО «Газпром»)",H1640="КЭШ-ПУЛ"),AND(A1640&lt;&gt;"20. Выдача займов по договору № 1 (в кэш-пул ПАО «Газпром»)",H1640&lt;&gt;"КЭШ-ПУЛ")))</f>
        <v>#REF!</v>
      </c>
    </row>
    <row r="1641" spans="1:30" ht="15" customHeight="1" x14ac:dyDescent="0.2">
      <c r="A1641" s="8" t="s">
        <v>8</v>
      </c>
      <c r="B1641" s="8"/>
      <c r="C1641" s="2" t="s">
        <v>28</v>
      </c>
      <c r="D1641" s="6" t="s">
        <v>0</v>
      </c>
      <c r="E1641" s="7" t="s">
        <v>2</v>
      </c>
      <c r="F1641" s="8"/>
      <c r="G1641" s="8"/>
      <c r="H1641" s="8"/>
      <c r="I1641" s="8"/>
      <c r="J1641" s="8"/>
      <c r="K1641" s="8"/>
      <c r="L1641" s="8" t="s">
        <v>27</v>
      </c>
      <c r="M1641" s="9">
        <v>44378</v>
      </c>
      <c r="N1641" s="9">
        <v>44378</v>
      </c>
      <c r="O1641" s="19"/>
      <c r="P1641" s="20">
        <v>1388780.82</v>
      </c>
      <c r="Q1641" s="12"/>
      <c r="R1641" s="12"/>
      <c r="S1641" s="12"/>
      <c r="T1641" s="12"/>
      <c r="U1641" s="12"/>
      <c r="X1641" s="22" t="e">
        <f>IF(B1641="",VLOOKUP(A1641,#REF!,2,FALSE),B1641)</f>
        <v>#REF!</v>
      </c>
      <c r="Y1641" s="22">
        <f t="shared" si="130"/>
        <v>7</v>
      </c>
      <c r="Z1641" s="22">
        <f t="shared" si="131"/>
        <v>7</v>
      </c>
      <c r="AA1641" s="22">
        <f t="shared" si="132"/>
        <v>2021</v>
      </c>
      <c r="AB1641" s="22">
        <f t="shared" si="133"/>
        <v>2021</v>
      </c>
      <c r="AC1641" s="22">
        <f t="shared" si="134"/>
        <v>2021</v>
      </c>
      <c r="AD1641" s="25" t="e">
        <f>AND(ROUND(O1641,2)=O1641,ROUND(P1641,2)=P1641,OR(AND(O1641&lt;&gt;0,L1641="п"),AND(P1641&lt;&gt;0,L1641="ф")),ЕФОРМУЛА(X1641),ЕФОРМУЛА(Y1641),ЕФОРМУЛА(Z1641),ЕФОРМУЛА(AA1641),ЕФОРМУЛА(AB1641),ЕФОРМУЛА(AC1641),NOT(ЕФОРМУЛА(O1641)),NOT(ЕФОРМУЛА(P1641)),M1641&lt;&gt;0,N1641&lt;&gt;0,OR(YEAR(M1641=#REF!),YEAR(M1641=#REF!),YEAR(M1641=#REF!)),OR(YEAR(N1641=#REF!),YEAR(N1641=#REF!),YEAR(N1641=#REF!)),OR(AND(A1641="20. Выдача займов по договору № 1 (в кэш-пул ПАО «Газпром»)",H1641="КЭШ-ПУЛ"),AND(A1641&lt;&gt;"20. Выдача займов по договору № 1 (в кэш-пул ПАО «Газпром»)",H1641&lt;&gt;"КЭШ-ПУЛ")))</f>
        <v>#REF!</v>
      </c>
    </row>
    <row r="1642" spans="1:30" ht="15" customHeight="1" x14ac:dyDescent="0.2">
      <c r="A1642" s="8" t="s">
        <v>96</v>
      </c>
      <c r="B1642" s="8"/>
      <c r="C1642" s="2" t="s">
        <v>28</v>
      </c>
      <c r="D1642" s="6" t="s">
        <v>0</v>
      </c>
      <c r="E1642" s="7" t="s">
        <v>2</v>
      </c>
      <c r="F1642" s="8"/>
      <c r="G1642" s="8"/>
      <c r="H1642" s="8"/>
      <c r="I1642" s="8"/>
      <c r="J1642" s="8"/>
      <c r="K1642" s="8"/>
      <c r="L1642" s="8" t="s">
        <v>27</v>
      </c>
      <c r="M1642" s="9">
        <v>44378</v>
      </c>
      <c r="N1642" s="9">
        <v>44378</v>
      </c>
      <c r="O1642" s="19"/>
      <c r="P1642" s="20">
        <v>55516598.869999997</v>
      </c>
      <c r="Q1642" s="12"/>
      <c r="R1642" s="12"/>
      <c r="S1642" s="12"/>
      <c r="T1642" s="12"/>
      <c r="U1642" s="12"/>
      <c r="X1642" s="22" t="e">
        <f>IF(B1642="",VLOOKUP(A1642,#REF!,2,FALSE),B1642)</f>
        <v>#REF!</v>
      </c>
      <c r="Y1642" s="22">
        <f t="shared" si="130"/>
        <v>7</v>
      </c>
      <c r="Z1642" s="22">
        <f t="shared" si="131"/>
        <v>7</v>
      </c>
      <c r="AA1642" s="22">
        <f t="shared" si="132"/>
        <v>2021</v>
      </c>
      <c r="AB1642" s="22">
        <f t="shared" si="133"/>
        <v>2021</v>
      </c>
      <c r="AC1642" s="22">
        <f t="shared" si="134"/>
        <v>2021</v>
      </c>
      <c r="AD1642" s="25" t="e">
        <f>AND(ROUND(O1642,2)=O1642,ROUND(P1642,2)=P1642,OR(AND(O1642&lt;&gt;0,L1642="п"),AND(P1642&lt;&gt;0,L1642="ф")),ЕФОРМУЛА(X1642),ЕФОРМУЛА(Y1642),ЕФОРМУЛА(Z1642),ЕФОРМУЛА(AA1642),ЕФОРМУЛА(AB1642),ЕФОРМУЛА(AC1642),NOT(ЕФОРМУЛА(O1642)),NOT(ЕФОРМУЛА(P1642)),M1642&lt;&gt;0,N1642&lt;&gt;0,OR(YEAR(M1642=#REF!),YEAR(M1642=#REF!),YEAR(M1642=#REF!)),OR(YEAR(N1642=#REF!),YEAR(N1642=#REF!),YEAR(N1642=#REF!)),OR(AND(A1642="20. Выдача займов по договору № 1 (в кэш-пул ПАО «Газпром»)",H1642="КЭШ-ПУЛ"),AND(A1642&lt;&gt;"20. Выдача займов по договору № 1 (в кэш-пул ПАО «Газпром»)",H1642&lt;&gt;"КЭШ-ПУЛ")))</f>
        <v>#REF!</v>
      </c>
    </row>
    <row r="1643" spans="1:30" ht="17.25" customHeight="1" x14ac:dyDescent="0.2">
      <c r="A1643" s="8" t="s">
        <v>47</v>
      </c>
      <c r="B1643" s="8"/>
      <c r="C1643" s="2" t="s">
        <v>28</v>
      </c>
      <c r="D1643" s="6" t="s">
        <v>0</v>
      </c>
      <c r="E1643" s="7" t="s">
        <v>2</v>
      </c>
      <c r="F1643" s="8"/>
      <c r="G1643" s="8"/>
      <c r="H1643" s="8"/>
      <c r="I1643" s="8"/>
      <c r="J1643" s="8"/>
      <c r="K1643" s="8"/>
      <c r="L1643" s="8" t="s">
        <v>27</v>
      </c>
      <c r="M1643" s="9">
        <v>44378</v>
      </c>
      <c r="N1643" s="9">
        <v>44378</v>
      </c>
      <c r="O1643" s="19"/>
      <c r="P1643" s="20">
        <v>42185809.850000001</v>
      </c>
      <c r="Q1643" s="12"/>
      <c r="R1643" s="12"/>
      <c r="S1643" s="12"/>
      <c r="T1643" s="12"/>
      <c r="U1643" s="12"/>
      <c r="X1643" s="22" t="e">
        <f>IF(B1643="",VLOOKUP(A1643,#REF!,2,FALSE),B1643)</f>
        <v>#REF!</v>
      </c>
      <c r="Y1643" s="22">
        <f t="shared" si="130"/>
        <v>7</v>
      </c>
      <c r="Z1643" s="22">
        <f t="shared" si="131"/>
        <v>7</v>
      </c>
      <c r="AA1643" s="22">
        <f t="shared" si="132"/>
        <v>2021</v>
      </c>
      <c r="AB1643" s="22">
        <f t="shared" si="133"/>
        <v>2021</v>
      </c>
      <c r="AC1643" s="22">
        <f t="shared" si="134"/>
        <v>2021</v>
      </c>
      <c r="AD1643" s="25" t="e">
        <f>AND(ROUND(O1643,2)=O1643,ROUND(P1643,2)=P1643,OR(AND(O1643&lt;&gt;0,L1643="п"),AND(P1643&lt;&gt;0,L1643="ф")),ЕФОРМУЛА(X1643),ЕФОРМУЛА(Y1643),ЕФОРМУЛА(Z1643),ЕФОРМУЛА(AA1643),ЕФОРМУЛА(AB1643),ЕФОРМУЛА(AC1643),NOT(ЕФОРМУЛА(O1643)),NOT(ЕФОРМУЛА(P1643)),M1643&lt;&gt;0,N1643&lt;&gt;0,OR(YEAR(M1643=#REF!),YEAR(M1643=#REF!),YEAR(M1643=#REF!)),OR(YEAR(N1643=#REF!),YEAR(N1643=#REF!),YEAR(N1643=#REF!)),OR(AND(A1643="20. Выдача займов по договору № 1 (в кэш-пул ПАО «Газпром»)",H1643="КЭШ-ПУЛ"),AND(A1643&lt;&gt;"20. Выдача займов по договору № 1 (в кэш-пул ПАО «Газпром»)",H1643&lt;&gt;"КЭШ-ПУЛ")))</f>
        <v>#REF!</v>
      </c>
    </row>
    <row r="1644" spans="1:30" ht="15" customHeight="1" x14ac:dyDescent="0.2">
      <c r="A1644" s="8" t="s">
        <v>48</v>
      </c>
      <c r="B1644" s="8"/>
      <c r="C1644" s="2" t="s">
        <v>28</v>
      </c>
      <c r="D1644" s="6" t="s">
        <v>0</v>
      </c>
      <c r="E1644" s="7" t="s">
        <v>2</v>
      </c>
      <c r="F1644" s="8"/>
      <c r="G1644" s="8"/>
      <c r="H1644" s="8"/>
      <c r="I1644" s="8"/>
      <c r="J1644" s="8"/>
      <c r="K1644" s="8"/>
      <c r="L1644" s="8" t="s">
        <v>27</v>
      </c>
      <c r="M1644" s="9">
        <v>44378</v>
      </c>
      <c r="N1644" s="9">
        <v>44378</v>
      </c>
      <c r="O1644" s="19"/>
      <c r="P1644" s="20">
        <v>4957403.1500000004</v>
      </c>
      <c r="Q1644" s="12"/>
      <c r="R1644" s="12"/>
      <c r="S1644" s="12"/>
      <c r="T1644" s="12"/>
      <c r="U1644" s="12"/>
      <c r="X1644" s="22" t="e">
        <f>IF(B1644="",VLOOKUP(A1644,#REF!,2,FALSE),B1644)</f>
        <v>#REF!</v>
      </c>
      <c r="Y1644" s="22">
        <f t="shared" si="130"/>
        <v>7</v>
      </c>
      <c r="Z1644" s="22">
        <f t="shared" si="131"/>
        <v>7</v>
      </c>
      <c r="AA1644" s="22">
        <f t="shared" si="132"/>
        <v>2021</v>
      </c>
      <c r="AB1644" s="22">
        <f t="shared" si="133"/>
        <v>2021</v>
      </c>
      <c r="AC1644" s="22">
        <f t="shared" si="134"/>
        <v>2021</v>
      </c>
      <c r="AD1644" s="25" t="e">
        <f>AND(ROUND(O1644,2)=O1644,ROUND(P1644,2)=P1644,OR(AND(O1644&lt;&gt;0,L1644="п"),AND(P1644&lt;&gt;0,L1644="ф")),ЕФОРМУЛА(X1644),ЕФОРМУЛА(Y1644),ЕФОРМУЛА(Z1644),ЕФОРМУЛА(AA1644),ЕФОРМУЛА(AB1644),ЕФОРМУЛА(AC1644),NOT(ЕФОРМУЛА(O1644)),NOT(ЕФОРМУЛА(P1644)),M1644&lt;&gt;0,N1644&lt;&gt;0,OR(YEAR(M1644=#REF!),YEAR(M1644=#REF!),YEAR(M1644=#REF!)),OR(YEAR(N1644=#REF!),YEAR(N1644=#REF!),YEAR(N1644=#REF!)),OR(AND(A1644="20. Выдача займов по договору № 1 (в кэш-пул ПАО «Газпром»)",H1644="КЭШ-ПУЛ"),AND(A1644&lt;&gt;"20. Выдача займов по договору № 1 (в кэш-пул ПАО «Газпром»)",H1644&lt;&gt;"КЭШ-ПУЛ")))</f>
        <v>#REF!</v>
      </c>
    </row>
    <row r="1645" spans="1:30" ht="15" customHeight="1" x14ac:dyDescent="0.2">
      <c r="A1645" s="8" t="s">
        <v>49</v>
      </c>
      <c r="B1645" s="8"/>
      <c r="C1645" s="2" t="s">
        <v>28</v>
      </c>
      <c r="D1645" s="6" t="s">
        <v>0</v>
      </c>
      <c r="E1645" s="7" t="s">
        <v>2</v>
      </c>
      <c r="F1645" s="8"/>
      <c r="G1645" s="8"/>
      <c r="H1645" s="8"/>
      <c r="I1645" s="8"/>
      <c r="J1645" s="8"/>
      <c r="K1645" s="8"/>
      <c r="L1645" s="8" t="s">
        <v>27</v>
      </c>
      <c r="M1645" s="9">
        <v>44378</v>
      </c>
      <c r="N1645" s="9">
        <v>44378</v>
      </c>
      <c r="O1645" s="19"/>
      <c r="P1645" s="20">
        <v>5430</v>
      </c>
      <c r="Q1645" s="12"/>
      <c r="R1645" s="12"/>
      <c r="S1645" s="12"/>
      <c r="T1645" s="12"/>
      <c r="U1645" s="12"/>
      <c r="X1645" s="22" t="e">
        <f>IF(B1645="",VLOOKUP(A1645,#REF!,2,FALSE),B1645)</f>
        <v>#REF!</v>
      </c>
      <c r="Y1645" s="22">
        <f t="shared" si="130"/>
        <v>7</v>
      </c>
      <c r="Z1645" s="22">
        <f t="shared" si="131"/>
        <v>7</v>
      </c>
      <c r="AA1645" s="22">
        <f t="shared" si="132"/>
        <v>2021</v>
      </c>
      <c r="AB1645" s="22">
        <f t="shared" si="133"/>
        <v>2021</v>
      </c>
      <c r="AC1645" s="22">
        <f t="shared" si="134"/>
        <v>2021</v>
      </c>
      <c r="AD1645" s="25" t="e">
        <f>AND(ROUND(O1645,2)=O1645,ROUND(P1645,2)=P1645,OR(AND(O1645&lt;&gt;0,L1645="п"),AND(P1645&lt;&gt;0,L1645="ф")),ЕФОРМУЛА(X1645),ЕФОРМУЛА(Y1645),ЕФОРМУЛА(Z1645),ЕФОРМУЛА(AA1645),ЕФОРМУЛА(AB1645),ЕФОРМУЛА(AC1645),NOT(ЕФОРМУЛА(O1645)),NOT(ЕФОРМУЛА(P1645)),M1645&lt;&gt;0,N1645&lt;&gt;0,OR(YEAR(M1645=#REF!),YEAR(M1645=#REF!),YEAR(M1645=#REF!)),OR(YEAR(N1645=#REF!),YEAR(N1645=#REF!),YEAR(N1645=#REF!)),OR(AND(A1645="20. Выдача займов по договору № 1 (в кэш-пул ПАО «Газпром»)",H1645="КЭШ-ПУЛ"),AND(A1645&lt;&gt;"20. Выдача займов по договору № 1 (в кэш-пул ПАО «Газпром»)",H1645&lt;&gt;"КЭШ-ПУЛ")))</f>
        <v>#REF!</v>
      </c>
    </row>
    <row r="1646" spans="1:30" ht="25.5" customHeight="1" x14ac:dyDescent="0.2">
      <c r="A1646" s="8" t="s">
        <v>51</v>
      </c>
      <c r="B1646" s="8"/>
      <c r="C1646" s="2" t="s">
        <v>28</v>
      </c>
      <c r="D1646" s="6" t="s">
        <v>0</v>
      </c>
      <c r="E1646" s="7" t="s">
        <v>2</v>
      </c>
      <c r="F1646" s="8"/>
      <c r="G1646" s="8"/>
      <c r="H1646" s="8"/>
      <c r="I1646" s="8"/>
      <c r="J1646" s="8"/>
      <c r="K1646" s="8"/>
      <c r="L1646" s="8" t="s">
        <v>27</v>
      </c>
      <c r="M1646" s="9">
        <v>44378</v>
      </c>
      <c r="N1646" s="9">
        <v>44378</v>
      </c>
      <c r="O1646" s="19"/>
      <c r="P1646" s="20">
        <v>782140</v>
      </c>
      <c r="Q1646" s="12"/>
      <c r="R1646" s="12"/>
      <c r="S1646" s="12"/>
      <c r="T1646" s="12"/>
      <c r="U1646" s="12"/>
      <c r="X1646" s="22" t="e">
        <f>IF(B1646="",VLOOKUP(A1646,#REF!,2,FALSE),B1646)</f>
        <v>#REF!</v>
      </c>
      <c r="Y1646" s="22">
        <f t="shared" si="130"/>
        <v>7</v>
      </c>
      <c r="Z1646" s="22">
        <f t="shared" si="131"/>
        <v>7</v>
      </c>
      <c r="AA1646" s="22">
        <f t="shared" si="132"/>
        <v>2021</v>
      </c>
      <c r="AB1646" s="22">
        <f t="shared" si="133"/>
        <v>2021</v>
      </c>
      <c r="AC1646" s="22">
        <f t="shared" si="134"/>
        <v>2021</v>
      </c>
      <c r="AD1646" s="25" t="e">
        <f>AND(ROUND(O1646,2)=O1646,ROUND(P1646,2)=P1646,OR(AND(O1646&lt;&gt;0,L1646="п"),AND(P1646&lt;&gt;0,L1646="ф")),ЕФОРМУЛА(X1646),ЕФОРМУЛА(Y1646),ЕФОРМУЛА(Z1646),ЕФОРМУЛА(AA1646),ЕФОРМУЛА(AB1646),ЕФОРМУЛА(AC1646),NOT(ЕФОРМУЛА(O1646)),NOT(ЕФОРМУЛА(P1646)),M1646&lt;&gt;0,N1646&lt;&gt;0,OR(YEAR(M1646=#REF!),YEAR(M1646=#REF!),YEAR(M1646=#REF!)),OR(YEAR(N1646=#REF!),YEAR(N1646=#REF!),YEAR(N1646=#REF!)),OR(AND(A1646="20. Выдача займов по договору № 1 (в кэш-пул ПАО «Газпром»)",H1646="КЭШ-ПУЛ"),AND(A1646&lt;&gt;"20. Выдача займов по договору № 1 (в кэш-пул ПАО «Газпром»)",H1646&lt;&gt;"КЭШ-ПУЛ")))</f>
        <v>#REF!</v>
      </c>
    </row>
    <row r="1647" spans="1:30" ht="15" customHeight="1" x14ac:dyDescent="0.2">
      <c r="A1647" s="8" t="s">
        <v>52</v>
      </c>
      <c r="B1647" s="8"/>
      <c r="C1647" s="2" t="s">
        <v>28</v>
      </c>
      <c r="D1647" s="6" t="s">
        <v>0</v>
      </c>
      <c r="E1647" s="7" t="s">
        <v>2</v>
      </c>
      <c r="F1647" s="8"/>
      <c r="G1647" s="8"/>
      <c r="H1647" s="8"/>
      <c r="I1647" s="8"/>
      <c r="J1647" s="8"/>
      <c r="K1647" s="8"/>
      <c r="L1647" s="8" t="s">
        <v>27</v>
      </c>
      <c r="M1647" s="9">
        <v>44378</v>
      </c>
      <c r="N1647" s="9">
        <v>44378</v>
      </c>
      <c r="O1647" s="19"/>
      <c r="P1647" s="20">
        <v>25598442.969999999</v>
      </c>
      <c r="Q1647" s="12"/>
      <c r="R1647" s="12"/>
      <c r="S1647" s="12"/>
      <c r="T1647" s="12"/>
      <c r="U1647" s="12"/>
      <c r="X1647" s="22" t="e">
        <f>IF(B1647="",VLOOKUP(A1647,#REF!,2,FALSE),B1647)</f>
        <v>#REF!</v>
      </c>
      <c r="Y1647" s="22">
        <f t="shared" si="130"/>
        <v>7</v>
      </c>
      <c r="Z1647" s="22">
        <f t="shared" si="131"/>
        <v>7</v>
      </c>
      <c r="AA1647" s="22">
        <f t="shared" si="132"/>
        <v>2021</v>
      </c>
      <c r="AB1647" s="22">
        <f t="shared" si="133"/>
        <v>2021</v>
      </c>
      <c r="AC1647" s="22">
        <f t="shared" si="134"/>
        <v>2021</v>
      </c>
      <c r="AD1647" s="25" t="e">
        <f>AND(ROUND(O1647,2)=O1647,ROUND(P1647,2)=P1647,OR(AND(O1647&lt;&gt;0,L1647="п"),AND(P1647&lt;&gt;0,L1647="ф")),ЕФОРМУЛА(X1647),ЕФОРМУЛА(Y1647),ЕФОРМУЛА(Z1647),ЕФОРМУЛА(AA1647),ЕФОРМУЛА(AB1647),ЕФОРМУЛА(AC1647),NOT(ЕФОРМУЛА(O1647)),NOT(ЕФОРМУЛА(P1647)),M1647&lt;&gt;0,N1647&lt;&gt;0,OR(YEAR(M1647=#REF!),YEAR(M1647=#REF!),YEAR(M1647=#REF!)),OR(YEAR(N1647=#REF!),YEAR(N1647=#REF!),YEAR(N1647=#REF!)),OR(AND(A1647="20. Выдача займов по договору № 1 (в кэш-пул ПАО «Газпром»)",H1647="КЭШ-ПУЛ"),AND(A1647&lt;&gt;"20. Выдача займов по договору № 1 (в кэш-пул ПАО «Газпром»)",H1647&lt;&gt;"КЭШ-ПУЛ")))</f>
        <v>#REF!</v>
      </c>
    </row>
    <row r="1648" spans="1:30" ht="15" customHeight="1" x14ac:dyDescent="0.2">
      <c r="A1648" s="8" t="s">
        <v>11</v>
      </c>
      <c r="B1648" s="8"/>
      <c r="C1648" s="2" t="s">
        <v>28</v>
      </c>
      <c r="D1648" s="6" t="s">
        <v>0</v>
      </c>
      <c r="E1648" s="7" t="s">
        <v>2</v>
      </c>
      <c r="F1648" s="8"/>
      <c r="G1648" s="8"/>
      <c r="H1648" s="8"/>
      <c r="I1648" s="8"/>
      <c r="J1648" s="8"/>
      <c r="K1648" s="8"/>
      <c r="L1648" s="8" t="s">
        <v>27</v>
      </c>
      <c r="M1648" s="9">
        <v>44409</v>
      </c>
      <c r="N1648" s="9">
        <v>44409</v>
      </c>
      <c r="O1648" s="19"/>
      <c r="P1648" s="20">
        <v>8052313.0499999998</v>
      </c>
      <c r="Q1648" s="12"/>
      <c r="R1648" s="12"/>
      <c r="S1648" s="12"/>
      <c r="T1648" s="12"/>
      <c r="U1648" s="12"/>
      <c r="X1648" s="22" t="e">
        <f>IF(B1648="",VLOOKUP(A1648,#REF!,2,FALSE),B1648)</f>
        <v>#REF!</v>
      </c>
      <c r="Y1648" s="22">
        <f t="shared" si="130"/>
        <v>8</v>
      </c>
      <c r="Z1648" s="22">
        <f t="shared" si="131"/>
        <v>8</v>
      </c>
      <c r="AA1648" s="22">
        <f t="shared" si="132"/>
        <v>2021</v>
      </c>
      <c r="AB1648" s="22">
        <f t="shared" si="133"/>
        <v>2021</v>
      </c>
      <c r="AC1648" s="22">
        <f t="shared" si="134"/>
        <v>2021</v>
      </c>
      <c r="AD1648" s="25" t="e">
        <f>AND(ROUND(O1648,2)=O1648,ROUND(P1648,2)=P1648,OR(AND(O1648&lt;&gt;0,L1648="п"),AND(P1648&lt;&gt;0,L1648="ф")),ЕФОРМУЛА(X1648),ЕФОРМУЛА(Y1648),ЕФОРМУЛА(Z1648),ЕФОРМУЛА(AA1648),ЕФОРМУЛА(AB1648),ЕФОРМУЛА(AC1648),NOT(ЕФОРМУЛА(O1648)),NOT(ЕФОРМУЛА(P1648)),M1648&lt;&gt;0,N1648&lt;&gt;0,OR(YEAR(M1648=#REF!),YEAR(M1648=#REF!),YEAR(M1648=#REF!)),OR(YEAR(N1648=#REF!),YEAR(N1648=#REF!),YEAR(N1648=#REF!)),OR(AND(A1648="20. Выдача займов по договору № 1 (в кэш-пул ПАО «Газпром»)",H1648="КЭШ-ПУЛ"),AND(A1648&lt;&gt;"20. Выдача займов по договору № 1 (в кэш-пул ПАО «Газпром»)",H1648&lt;&gt;"КЭШ-ПУЛ")))</f>
        <v>#REF!</v>
      </c>
    </row>
    <row r="1649" spans="1:30" ht="15" customHeight="1" x14ac:dyDescent="0.2">
      <c r="A1649" s="8" t="s">
        <v>15</v>
      </c>
      <c r="B1649" s="8"/>
      <c r="C1649" s="2" t="s">
        <v>19</v>
      </c>
      <c r="D1649" s="6" t="s">
        <v>0</v>
      </c>
      <c r="E1649" s="7" t="s">
        <v>2</v>
      </c>
      <c r="F1649" s="8"/>
      <c r="G1649" s="8"/>
      <c r="H1649" s="8"/>
      <c r="I1649" s="8" t="s">
        <v>25</v>
      </c>
      <c r="J1649" s="8">
        <v>4</v>
      </c>
      <c r="K1649" s="8" t="s">
        <v>69</v>
      </c>
      <c r="L1649" s="8" t="s">
        <v>27</v>
      </c>
      <c r="M1649" s="9">
        <v>44393</v>
      </c>
      <c r="N1649" s="9">
        <v>44404</v>
      </c>
      <c r="O1649" s="20"/>
      <c r="P1649" s="20">
        <v>204386968.77000001</v>
      </c>
      <c r="Q1649" s="12"/>
      <c r="R1649" s="12"/>
      <c r="S1649" s="12"/>
      <c r="T1649" s="12"/>
      <c r="U1649" s="12"/>
      <c r="X1649" s="22" t="e">
        <f>IF(B1649="",VLOOKUP(A1649,#REF!,2,FALSE),B1649)</f>
        <v>#REF!</v>
      </c>
      <c r="Y1649" s="22">
        <f t="shared" si="130"/>
        <v>7</v>
      </c>
      <c r="Z1649" s="22">
        <f t="shared" si="131"/>
        <v>7</v>
      </c>
      <c r="AA1649" s="22">
        <f t="shared" si="132"/>
        <v>2021</v>
      </c>
      <c r="AB1649" s="22">
        <f t="shared" si="133"/>
        <v>2021</v>
      </c>
      <c r="AC1649" s="22">
        <f t="shared" si="134"/>
        <v>2021</v>
      </c>
      <c r="AD1649" s="25" t="e">
        <f>AND(ROUND(O1649,2)=O1649,ROUND(P1649,2)=P1649,OR(AND(O1649&lt;&gt;0,L1649="п"),AND(P1649&lt;&gt;0,L1649="ф")),ЕФОРМУЛА(X1649),ЕФОРМУЛА(Y1649),ЕФОРМУЛА(Z1649),ЕФОРМУЛА(AA1649),ЕФОРМУЛА(AB1649),ЕФОРМУЛА(AC1649),NOT(ЕФОРМУЛА(O1649)),NOT(ЕФОРМУЛА(P1649)),M1649&lt;&gt;0,N1649&lt;&gt;0,OR(YEAR(M1649=#REF!),YEAR(M1649=#REF!),YEAR(M1649=#REF!)),OR(YEAR(N1649=#REF!),YEAR(N1649=#REF!),YEAR(N1649=#REF!)),OR(AND(A1649="20. Выдача займов по договору № 1 (в кэш-пул ПАО «Газпром»)",H1649="КЭШ-ПУЛ"),AND(A1649&lt;&gt;"20. Выдача займов по договору № 1 (в кэш-пул ПАО «Газпром»)",H1649&lt;&gt;"КЭШ-ПУЛ")))</f>
        <v>#REF!</v>
      </c>
    </row>
    <row r="1650" spans="1:30" ht="15" customHeight="1" x14ac:dyDescent="0.2">
      <c r="A1650" s="8" t="s">
        <v>15</v>
      </c>
      <c r="B1650" s="8"/>
      <c r="C1650" s="2" t="s">
        <v>19</v>
      </c>
      <c r="D1650" s="6" t="s">
        <v>0</v>
      </c>
      <c r="E1650" s="7" t="s">
        <v>2</v>
      </c>
      <c r="F1650" s="8"/>
      <c r="G1650" s="8"/>
      <c r="H1650" s="8"/>
      <c r="I1650" s="8"/>
      <c r="J1650" s="8">
        <v>4</v>
      </c>
      <c r="K1650" s="8" t="s">
        <v>69</v>
      </c>
      <c r="L1650" s="8" t="s">
        <v>27</v>
      </c>
      <c r="M1650" s="9">
        <v>44393</v>
      </c>
      <c r="N1650" s="9">
        <v>44404</v>
      </c>
      <c r="O1650" s="20"/>
      <c r="P1650" s="20">
        <v>93713031.230000004</v>
      </c>
      <c r="Q1650" s="12"/>
      <c r="R1650" s="12"/>
      <c r="S1650" s="12"/>
      <c r="T1650" s="12"/>
      <c r="U1650" s="12"/>
      <c r="X1650" s="22" t="e">
        <f>IF(B1650="",VLOOKUP(A1650,#REF!,2,FALSE),B1650)</f>
        <v>#REF!</v>
      </c>
      <c r="Y1650" s="22">
        <f t="shared" si="130"/>
        <v>7</v>
      </c>
      <c r="Z1650" s="22">
        <f t="shared" si="131"/>
        <v>7</v>
      </c>
      <c r="AA1650" s="22">
        <f t="shared" si="132"/>
        <v>2021</v>
      </c>
      <c r="AB1650" s="22">
        <f t="shared" si="133"/>
        <v>2021</v>
      </c>
      <c r="AC1650" s="22">
        <f t="shared" si="134"/>
        <v>2021</v>
      </c>
      <c r="AD1650" s="25" t="e">
        <f>AND(ROUND(O1650,2)=O1650,ROUND(P1650,2)=P1650,OR(AND(O1650&lt;&gt;0,L1650="п"),AND(P1650&lt;&gt;0,L1650="ф")),ЕФОРМУЛА(X1650),ЕФОРМУЛА(Y1650),ЕФОРМУЛА(Z1650),ЕФОРМУЛА(AA1650),ЕФОРМУЛА(AB1650),ЕФОРМУЛА(AC1650),NOT(ЕФОРМУЛА(O1650)),NOT(ЕФОРМУЛА(P1650)),M1650&lt;&gt;0,N1650&lt;&gt;0,OR(YEAR(M1650=#REF!),YEAR(M1650=#REF!),YEAR(M1650=#REF!)),OR(YEAR(N1650=#REF!),YEAR(N1650=#REF!),YEAR(N1650=#REF!)),OR(AND(A1650="20. Выдача займов по договору № 1 (в кэш-пул ПАО «Газпром»)",H1650="КЭШ-ПУЛ"),AND(A1650&lt;&gt;"20. Выдача займов по договору № 1 (в кэш-пул ПАО «Газпром»)",H1650&lt;&gt;"КЭШ-ПУЛ")))</f>
        <v>#REF!</v>
      </c>
    </row>
    <row r="1651" spans="1:30" ht="15" customHeight="1" x14ac:dyDescent="0.2">
      <c r="A1651" s="8" t="s">
        <v>64</v>
      </c>
      <c r="B1651" s="8"/>
      <c r="C1651" s="2" t="s">
        <v>19</v>
      </c>
      <c r="D1651" s="6" t="s">
        <v>0</v>
      </c>
      <c r="E1651" s="7" t="s">
        <v>1</v>
      </c>
      <c r="F1651" s="8"/>
      <c r="G1651" s="8"/>
      <c r="H1651" s="8"/>
      <c r="I1651" s="8"/>
      <c r="J1651" s="8"/>
      <c r="K1651" s="8" t="s">
        <v>69</v>
      </c>
      <c r="L1651" s="8" t="s">
        <v>27</v>
      </c>
      <c r="M1651" s="9">
        <v>44393</v>
      </c>
      <c r="N1651" s="9">
        <v>44393</v>
      </c>
      <c r="O1651" s="20"/>
      <c r="P1651" s="20">
        <v>7864096.9299999997</v>
      </c>
      <c r="Q1651" s="12"/>
      <c r="R1651" s="12"/>
      <c r="S1651" s="12"/>
      <c r="T1651" s="12"/>
      <c r="U1651" s="12"/>
      <c r="X1651" s="22" t="e">
        <f>IF(B1651="",VLOOKUP(A1651,#REF!,2,FALSE),B1651)</f>
        <v>#REF!</v>
      </c>
      <c r="Y1651" s="22">
        <f t="shared" si="130"/>
        <v>7</v>
      </c>
      <c r="Z1651" s="22">
        <f t="shared" si="131"/>
        <v>7</v>
      </c>
      <c r="AA1651" s="22">
        <f t="shared" si="132"/>
        <v>2021</v>
      </c>
      <c r="AB1651" s="22">
        <f t="shared" si="133"/>
        <v>2021</v>
      </c>
      <c r="AC1651" s="22">
        <f t="shared" si="134"/>
        <v>2021</v>
      </c>
      <c r="AD1651" s="25" t="e">
        <f>AND(ROUND(O1651,2)=O1651,ROUND(P1651,2)=P1651,OR(AND(O1651&lt;&gt;0,L1651="п"),AND(P1651&lt;&gt;0,L1651="ф")),ЕФОРМУЛА(X1651),ЕФОРМУЛА(Y1651),ЕФОРМУЛА(Z1651),ЕФОРМУЛА(AA1651),ЕФОРМУЛА(AB1651),ЕФОРМУЛА(AC1651),NOT(ЕФОРМУЛА(O1651)),NOT(ЕФОРМУЛА(P1651)),M1651&lt;&gt;0,N1651&lt;&gt;0,OR(YEAR(M1651=#REF!),YEAR(M1651=#REF!),YEAR(M1651=#REF!)),OR(YEAR(N1651=#REF!),YEAR(N1651=#REF!),YEAR(N1651=#REF!)),OR(AND(A1651="20. Выдача займов по договору № 1 (в кэш-пул ПАО «Газпром»)",H1651="КЭШ-ПУЛ"),AND(A1651&lt;&gt;"20. Выдача займов по договору № 1 (в кэш-пул ПАО «Газпром»)",H1651&lt;&gt;"КЭШ-ПУЛ")))</f>
        <v>#REF!</v>
      </c>
    </row>
    <row r="1652" spans="1:30" ht="15" customHeight="1" x14ac:dyDescent="0.2">
      <c r="A1652" s="8" t="s">
        <v>64</v>
      </c>
      <c r="B1652" s="8"/>
      <c r="C1652" s="2" t="s">
        <v>19</v>
      </c>
      <c r="D1652" s="6" t="s">
        <v>0</v>
      </c>
      <c r="E1652" s="7" t="s">
        <v>1</v>
      </c>
      <c r="F1652" s="8"/>
      <c r="G1652" s="8"/>
      <c r="H1652" s="8"/>
      <c r="I1652" s="8"/>
      <c r="J1652" s="8"/>
      <c r="K1652" s="8" t="s">
        <v>69</v>
      </c>
      <c r="L1652" s="8" t="s">
        <v>27</v>
      </c>
      <c r="M1652" s="9">
        <v>44397</v>
      </c>
      <c r="N1652" s="9">
        <v>44397</v>
      </c>
      <c r="O1652" s="20"/>
      <c r="P1652" s="20">
        <v>7641707.04</v>
      </c>
      <c r="Q1652" s="12"/>
      <c r="R1652" s="12"/>
      <c r="S1652" s="12"/>
      <c r="T1652" s="12"/>
      <c r="U1652" s="12"/>
      <c r="X1652" s="22" t="e">
        <f>IF(B1652="",VLOOKUP(A1652,#REF!,2,FALSE),B1652)</f>
        <v>#REF!</v>
      </c>
      <c r="Y1652" s="22">
        <f t="shared" si="130"/>
        <v>7</v>
      </c>
      <c r="Z1652" s="22">
        <f t="shared" si="131"/>
        <v>7</v>
      </c>
      <c r="AA1652" s="22">
        <f t="shared" si="132"/>
        <v>2021</v>
      </c>
      <c r="AB1652" s="22">
        <f t="shared" si="133"/>
        <v>2021</v>
      </c>
      <c r="AC1652" s="22">
        <f t="shared" si="134"/>
        <v>2021</v>
      </c>
      <c r="AD1652" s="25" t="e">
        <f>AND(ROUND(O1652,2)=O1652,ROUND(P1652,2)=P1652,OR(AND(O1652&lt;&gt;0,L1652="п"),AND(P1652&lt;&gt;0,L1652="ф")),ЕФОРМУЛА(X1652),ЕФОРМУЛА(Y1652),ЕФОРМУЛА(Z1652),ЕФОРМУЛА(AA1652),ЕФОРМУЛА(AB1652),ЕФОРМУЛА(AC1652),NOT(ЕФОРМУЛА(O1652)),NOT(ЕФОРМУЛА(P1652)),M1652&lt;&gt;0,N1652&lt;&gt;0,OR(YEAR(M1652=#REF!),YEAR(M1652=#REF!),YEAR(M1652=#REF!)),OR(YEAR(N1652=#REF!),YEAR(N1652=#REF!),YEAR(N1652=#REF!)),OR(AND(A1652="20. Выдача займов по договору № 1 (в кэш-пул ПАО «Газпром»)",H1652="КЭШ-ПУЛ"),AND(A1652&lt;&gt;"20. Выдача займов по договору № 1 (в кэш-пул ПАО «Газпром»)",H1652&lt;&gt;"КЭШ-ПУЛ")))</f>
        <v>#REF!</v>
      </c>
    </row>
    <row r="1653" spans="1:30" ht="14.25" customHeight="1" x14ac:dyDescent="0.2">
      <c r="A1653" s="8" t="s">
        <v>52</v>
      </c>
      <c r="B1653" s="8"/>
      <c r="C1653" s="2" t="s">
        <v>19</v>
      </c>
      <c r="D1653" s="6" t="s">
        <v>0</v>
      </c>
      <c r="E1653" s="7" t="s">
        <v>2</v>
      </c>
      <c r="F1653" s="8"/>
      <c r="G1653" s="8"/>
      <c r="H1653" s="8"/>
      <c r="I1653" s="8"/>
      <c r="J1653" s="8"/>
      <c r="K1653" s="8" t="s">
        <v>69</v>
      </c>
      <c r="L1653" s="8" t="s">
        <v>27</v>
      </c>
      <c r="M1653" s="9">
        <v>44383</v>
      </c>
      <c r="N1653" s="9">
        <v>44399</v>
      </c>
      <c r="O1653" s="20"/>
      <c r="P1653" s="20">
        <v>23850</v>
      </c>
      <c r="X1653" s="22" t="e">
        <f>IF(B1653="",VLOOKUP(A1653,#REF!,2,FALSE),B1653)</f>
        <v>#REF!</v>
      </c>
      <c r="Y1653" s="22">
        <f t="shared" si="130"/>
        <v>7</v>
      </c>
      <c r="Z1653" s="22">
        <f t="shared" si="131"/>
        <v>7</v>
      </c>
      <c r="AA1653" s="22">
        <f t="shared" si="132"/>
        <v>2021</v>
      </c>
      <c r="AB1653" s="22">
        <f t="shared" si="133"/>
        <v>2021</v>
      </c>
      <c r="AC1653" s="22">
        <f t="shared" si="134"/>
        <v>2021</v>
      </c>
      <c r="AD1653" s="25" t="e">
        <f>AND(ROUND(O1653,2)=O1653,ROUND(P1653,2)=P1653,OR(AND(O1653&lt;&gt;0,L1653="п"),AND(P1653&lt;&gt;0,L1653="ф")),ЕФОРМУЛА(X1653),ЕФОРМУЛА(Y1653),ЕФОРМУЛА(Z1653),ЕФОРМУЛА(AA1653),ЕФОРМУЛА(AB1653),ЕФОРМУЛА(AC1653),NOT(ЕФОРМУЛА(O1653)),NOT(ЕФОРМУЛА(P1653)),M1653&lt;&gt;0,N1653&lt;&gt;0,OR(YEAR(M1653=#REF!),YEAR(M1653=#REF!),YEAR(M1653=#REF!)),OR(YEAR(N1653=#REF!),YEAR(N1653=#REF!),YEAR(N1653=#REF!)),OR(AND(A1653="20. Выдача займов по договору № 1 (в кэш-пул ПАО «Газпром»)",H1653="КЭШ-ПУЛ"),AND(A1653&lt;&gt;"20. Выдача займов по договору № 1 (в кэш-пул ПАО «Газпром»)",H1653&lt;&gt;"КЭШ-ПУЛ")))</f>
        <v>#REF!</v>
      </c>
    </row>
    <row r="1654" spans="1:30" ht="14.25" customHeight="1" x14ac:dyDescent="0.2">
      <c r="A1654" s="8" t="s">
        <v>52</v>
      </c>
      <c r="B1654" s="8"/>
      <c r="C1654" s="2" t="s">
        <v>19</v>
      </c>
      <c r="D1654" s="6" t="s">
        <v>0</v>
      </c>
      <c r="E1654" s="7" t="s">
        <v>2</v>
      </c>
      <c r="F1654" s="8"/>
      <c r="G1654" s="8"/>
      <c r="H1654" s="8"/>
      <c r="I1654" s="8"/>
      <c r="J1654" s="8"/>
      <c r="K1654" s="8" t="s">
        <v>69</v>
      </c>
      <c r="L1654" s="8" t="s">
        <v>27</v>
      </c>
      <c r="M1654" s="9">
        <v>44383</v>
      </c>
      <c r="N1654" s="9">
        <v>44400</v>
      </c>
      <c r="O1654" s="20"/>
      <c r="P1654" s="20">
        <v>151899.95000000001</v>
      </c>
      <c r="X1654" s="22" t="e">
        <f>IF(B1654="",VLOOKUP(A1654,#REF!,2,FALSE),B1654)</f>
        <v>#REF!</v>
      </c>
      <c r="Y1654" s="22">
        <f t="shared" si="130"/>
        <v>7</v>
      </c>
      <c r="Z1654" s="22">
        <f t="shared" si="131"/>
        <v>7</v>
      </c>
      <c r="AA1654" s="22">
        <f t="shared" si="132"/>
        <v>2021</v>
      </c>
      <c r="AB1654" s="22">
        <f t="shared" si="133"/>
        <v>2021</v>
      </c>
      <c r="AC1654" s="22">
        <f t="shared" si="134"/>
        <v>2021</v>
      </c>
      <c r="AD1654" s="25" t="e">
        <f>AND(ROUND(O1654,2)=O1654,ROUND(P1654,2)=P1654,OR(AND(O1654&lt;&gt;0,L1654="п"),AND(P1654&lt;&gt;0,L1654="ф")),ЕФОРМУЛА(X1654),ЕФОРМУЛА(Y1654),ЕФОРМУЛА(Z1654),ЕФОРМУЛА(AA1654),ЕФОРМУЛА(AB1654),ЕФОРМУЛА(AC1654),NOT(ЕФОРМУЛА(O1654)),NOT(ЕФОРМУЛА(P1654)),M1654&lt;&gt;0,N1654&lt;&gt;0,OR(YEAR(M1654=#REF!),YEAR(M1654=#REF!),YEAR(M1654=#REF!)),OR(YEAR(N1654=#REF!),YEAR(N1654=#REF!),YEAR(N1654=#REF!)),OR(AND(A1654="20. Выдача займов по договору № 1 (в кэш-пул ПАО «Газпром»)",H1654="КЭШ-ПУЛ"),AND(A1654&lt;&gt;"20. Выдача займов по договору № 1 (в кэш-пул ПАО «Газпром»)",H1654&lt;&gt;"КЭШ-ПУЛ")))</f>
        <v>#REF!</v>
      </c>
    </row>
    <row r="1655" spans="1:30" ht="15" customHeight="1" x14ac:dyDescent="0.2">
      <c r="A1655" s="8" t="s">
        <v>64</v>
      </c>
      <c r="B1655" s="8"/>
      <c r="C1655" s="2" t="s">
        <v>19</v>
      </c>
      <c r="D1655" s="6" t="s">
        <v>0</v>
      </c>
      <c r="E1655" s="7" t="s">
        <v>1</v>
      </c>
      <c r="F1655" s="8"/>
      <c r="G1655" s="8"/>
      <c r="H1655" s="8"/>
      <c r="I1655" s="8"/>
      <c r="J1655" s="8"/>
      <c r="K1655" s="8" t="s">
        <v>69</v>
      </c>
      <c r="L1655" s="8" t="s">
        <v>27</v>
      </c>
      <c r="M1655" s="9">
        <v>44398</v>
      </c>
      <c r="N1655" s="9">
        <v>44398</v>
      </c>
      <c r="O1655" s="20"/>
      <c r="P1655" s="20">
        <v>13430589.439999999</v>
      </c>
      <c r="Q1655" s="12"/>
      <c r="R1655" s="12"/>
      <c r="S1655" s="12"/>
      <c r="T1655" s="12"/>
      <c r="U1655" s="12"/>
      <c r="X1655" s="22" t="e">
        <f>IF(B1655="",VLOOKUP(A1655,#REF!,2,FALSE),B1655)</f>
        <v>#REF!</v>
      </c>
      <c r="Y1655" s="22">
        <f t="shared" si="130"/>
        <v>7</v>
      </c>
      <c r="Z1655" s="22">
        <f t="shared" si="131"/>
        <v>7</v>
      </c>
      <c r="AA1655" s="22">
        <f t="shared" si="132"/>
        <v>2021</v>
      </c>
      <c r="AB1655" s="22">
        <f t="shared" si="133"/>
        <v>2021</v>
      </c>
      <c r="AC1655" s="22">
        <f t="shared" si="134"/>
        <v>2021</v>
      </c>
      <c r="AD1655" s="25" t="e">
        <f>AND(ROUND(O1655,2)=O1655,ROUND(P1655,2)=P1655,OR(AND(O1655&lt;&gt;0,L1655="п"),AND(P1655&lt;&gt;0,L1655="ф")),ЕФОРМУЛА(X1655),ЕФОРМУЛА(Y1655),ЕФОРМУЛА(Z1655),ЕФОРМУЛА(AA1655),ЕФОРМУЛА(AB1655),ЕФОРМУЛА(AC1655),NOT(ЕФОРМУЛА(O1655)),NOT(ЕФОРМУЛА(P1655)),M1655&lt;&gt;0,N1655&lt;&gt;0,OR(YEAR(M1655=#REF!),YEAR(M1655=#REF!),YEAR(M1655=#REF!)),OR(YEAR(N1655=#REF!),YEAR(N1655=#REF!),YEAR(N1655=#REF!)),OR(AND(A1655="20. Выдача займов по договору № 1 (в кэш-пул ПАО «Газпром»)",H1655="КЭШ-ПУЛ"),AND(A1655&lt;&gt;"20. Выдача займов по договору № 1 (в кэш-пул ПАО «Газпром»)",H1655&lt;&gt;"КЭШ-ПУЛ")))</f>
        <v>#REF!</v>
      </c>
    </row>
    <row r="1656" spans="1:30" ht="15" customHeight="1" x14ac:dyDescent="0.2">
      <c r="A1656" s="8" t="s">
        <v>64</v>
      </c>
      <c r="B1656" s="8"/>
      <c r="C1656" s="2" t="s">
        <v>19</v>
      </c>
      <c r="D1656" s="6" t="s">
        <v>0</v>
      </c>
      <c r="E1656" s="7" t="s">
        <v>1</v>
      </c>
      <c r="F1656" s="8"/>
      <c r="G1656" s="8"/>
      <c r="H1656" s="8"/>
      <c r="I1656" s="8"/>
      <c r="J1656" s="8"/>
      <c r="K1656" s="8" t="s">
        <v>69</v>
      </c>
      <c r="L1656" s="8" t="s">
        <v>27</v>
      </c>
      <c r="M1656" s="9">
        <v>44399</v>
      </c>
      <c r="N1656" s="9">
        <v>44399</v>
      </c>
      <c r="O1656" s="20"/>
      <c r="P1656" s="20">
        <v>910476.5</v>
      </c>
      <c r="Q1656" s="12"/>
      <c r="R1656" s="12"/>
      <c r="S1656" s="12"/>
      <c r="T1656" s="12"/>
      <c r="U1656" s="12"/>
      <c r="X1656" s="22" t="e">
        <f>IF(B1656="",VLOOKUP(A1656,#REF!,2,FALSE),B1656)</f>
        <v>#REF!</v>
      </c>
      <c r="Y1656" s="22">
        <f t="shared" si="130"/>
        <v>7</v>
      </c>
      <c r="Z1656" s="22">
        <f t="shared" si="131"/>
        <v>7</v>
      </c>
      <c r="AA1656" s="22">
        <f t="shared" si="132"/>
        <v>2021</v>
      </c>
      <c r="AB1656" s="22">
        <f t="shared" si="133"/>
        <v>2021</v>
      </c>
      <c r="AC1656" s="22">
        <f t="shared" si="134"/>
        <v>2021</v>
      </c>
      <c r="AD1656" s="25" t="e">
        <f>AND(ROUND(O1656,2)=O1656,ROUND(P1656,2)=P1656,OR(AND(O1656&lt;&gt;0,L1656="п"),AND(P1656&lt;&gt;0,L1656="ф")),ЕФОРМУЛА(X1656),ЕФОРМУЛА(Y1656),ЕФОРМУЛА(Z1656),ЕФОРМУЛА(AA1656),ЕФОРМУЛА(AB1656),ЕФОРМУЛА(AC1656),NOT(ЕФОРМУЛА(O1656)),NOT(ЕФОРМУЛА(P1656)),M1656&lt;&gt;0,N1656&lt;&gt;0,OR(YEAR(M1656=#REF!),YEAR(M1656=#REF!),YEAR(M1656=#REF!)),OR(YEAR(N1656=#REF!),YEAR(N1656=#REF!),YEAR(N1656=#REF!)),OR(AND(A1656="20. Выдача займов по договору № 1 (в кэш-пул ПАО «Газпром»)",H1656="КЭШ-ПУЛ"),AND(A1656&lt;&gt;"20. Выдача займов по договору № 1 (в кэш-пул ПАО «Газпром»)",H1656&lt;&gt;"КЭШ-ПУЛ")))</f>
        <v>#REF!</v>
      </c>
    </row>
    <row r="1657" spans="1:30" ht="15" customHeight="1" x14ac:dyDescent="0.2">
      <c r="A1657" s="8" t="s">
        <v>64</v>
      </c>
      <c r="B1657" s="8"/>
      <c r="C1657" s="2" t="s">
        <v>19</v>
      </c>
      <c r="D1657" s="6" t="s">
        <v>0</v>
      </c>
      <c r="E1657" s="7" t="s">
        <v>1</v>
      </c>
      <c r="F1657" s="8"/>
      <c r="G1657" s="8"/>
      <c r="H1657" s="8"/>
      <c r="I1657" s="8"/>
      <c r="J1657" s="8"/>
      <c r="K1657" s="8" t="s">
        <v>69</v>
      </c>
      <c r="L1657" s="8" t="s">
        <v>27</v>
      </c>
      <c r="M1657" s="9">
        <v>44400</v>
      </c>
      <c r="N1657" s="9">
        <v>44400</v>
      </c>
      <c r="O1657" s="20"/>
      <c r="P1657" s="20">
        <v>201899.95</v>
      </c>
      <c r="Q1657" s="12"/>
      <c r="R1657" s="12"/>
      <c r="S1657" s="12"/>
      <c r="T1657" s="12"/>
      <c r="U1657" s="12"/>
      <c r="X1657" s="22" t="e">
        <f>IF(B1657="",VLOOKUP(A1657,#REF!,2,FALSE),B1657)</f>
        <v>#REF!</v>
      </c>
      <c r="Y1657" s="22">
        <f t="shared" si="130"/>
        <v>7</v>
      </c>
      <c r="Z1657" s="22">
        <f t="shared" si="131"/>
        <v>7</v>
      </c>
      <c r="AA1657" s="22">
        <f t="shared" si="132"/>
        <v>2021</v>
      </c>
      <c r="AB1657" s="22">
        <f t="shared" si="133"/>
        <v>2021</v>
      </c>
      <c r="AC1657" s="22">
        <f t="shared" si="134"/>
        <v>2021</v>
      </c>
      <c r="AD1657" s="25" t="e">
        <f>AND(ROUND(O1657,2)=O1657,ROUND(P1657,2)=P1657,OR(AND(O1657&lt;&gt;0,L1657="п"),AND(P1657&lt;&gt;0,L1657="ф")),ЕФОРМУЛА(X1657),ЕФОРМУЛА(Y1657),ЕФОРМУЛА(Z1657),ЕФОРМУЛА(AA1657),ЕФОРМУЛА(AB1657),ЕФОРМУЛА(AC1657),NOT(ЕФОРМУЛА(O1657)),NOT(ЕФОРМУЛА(P1657)),M1657&lt;&gt;0,N1657&lt;&gt;0,OR(YEAR(M1657=#REF!),YEAR(M1657=#REF!),YEAR(M1657=#REF!)),OR(YEAR(N1657=#REF!),YEAR(N1657=#REF!),YEAR(N1657=#REF!)),OR(AND(A1657="20. Выдача займов по договору № 1 (в кэш-пул ПАО «Газпром»)",H1657="КЭШ-ПУЛ"),AND(A1657&lt;&gt;"20. Выдача займов по договору № 1 (в кэш-пул ПАО «Газпром»)",H1657&lt;&gt;"КЭШ-ПУЛ")))</f>
        <v>#REF!</v>
      </c>
    </row>
    <row r="1658" spans="1:30" ht="16.5" customHeight="1" x14ac:dyDescent="0.2">
      <c r="A1658" s="8" t="s">
        <v>48</v>
      </c>
      <c r="B1658" s="8"/>
      <c r="C1658" s="2" t="s">
        <v>19</v>
      </c>
      <c r="D1658" s="6" t="s">
        <v>0</v>
      </c>
      <c r="E1658" s="7" t="s">
        <v>2</v>
      </c>
      <c r="F1658" s="8"/>
      <c r="G1658" s="8"/>
      <c r="H1658" s="8"/>
      <c r="I1658" s="8"/>
      <c r="J1658" s="8">
        <v>3</v>
      </c>
      <c r="K1658" s="8" t="s">
        <v>69</v>
      </c>
      <c r="L1658" s="8" t="s">
        <v>27</v>
      </c>
      <c r="M1658" s="9">
        <v>44392</v>
      </c>
      <c r="N1658" s="9">
        <v>44404</v>
      </c>
      <c r="O1658" s="20"/>
      <c r="P1658" s="20">
        <v>952.82</v>
      </c>
      <c r="Q1658" s="12"/>
      <c r="R1658" s="12"/>
      <c r="S1658" s="12"/>
      <c r="T1658" s="12"/>
      <c r="U1658" s="12"/>
      <c r="X1658" s="22" t="e">
        <f>IF(B1658="",VLOOKUP(A1658,#REF!,2,FALSE),B1658)</f>
        <v>#REF!</v>
      </c>
      <c r="Y1658" s="22">
        <f t="shared" si="130"/>
        <v>7</v>
      </c>
      <c r="Z1658" s="22">
        <f t="shared" si="131"/>
        <v>7</v>
      </c>
      <c r="AA1658" s="22">
        <f t="shared" si="132"/>
        <v>2021</v>
      </c>
      <c r="AB1658" s="22">
        <f t="shared" si="133"/>
        <v>2021</v>
      </c>
      <c r="AC1658" s="22">
        <f t="shared" si="134"/>
        <v>2021</v>
      </c>
      <c r="AD1658" s="25" t="e">
        <f>AND(ROUND(O1658,2)=O1658,ROUND(P1658,2)=P1658,OR(AND(O1658&lt;&gt;0,L1658="п"),AND(P1658&lt;&gt;0,L1658="ф")),ЕФОРМУЛА(X1658),ЕФОРМУЛА(Y1658),ЕФОРМУЛА(Z1658),ЕФОРМУЛА(AA1658),ЕФОРМУЛА(AB1658),ЕФОРМУЛА(AC1658),NOT(ЕФОРМУЛА(O1658)),NOT(ЕФОРМУЛА(P1658)),M1658&lt;&gt;0,N1658&lt;&gt;0,OR(YEAR(M1658=#REF!),YEAR(M1658=#REF!),YEAR(M1658=#REF!)),OR(YEAR(N1658=#REF!),YEAR(N1658=#REF!),YEAR(N1658=#REF!)),OR(AND(A1658="20. Выдача займов по договору № 1 (в кэш-пул ПАО «Газпром»)",H1658="КЭШ-ПУЛ"),AND(A1658&lt;&gt;"20. Выдача займов по договору № 1 (в кэш-пул ПАО «Газпром»)",H1658&lt;&gt;"КЭШ-ПУЛ")))</f>
        <v>#REF!</v>
      </c>
    </row>
    <row r="1659" spans="1:30" ht="15" customHeight="1" x14ac:dyDescent="0.2">
      <c r="A1659" s="8" t="s">
        <v>42</v>
      </c>
      <c r="B1659" s="8"/>
      <c r="C1659" s="2" t="s">
        <v>19</v>
      </c>
      <c r="D1659" s="6" t="s">
        <v>0</v>
      </c>
      <c r="E1659" s="7" t="s">
        <v>2</v>
      </c>
      <c r="F1659" s="8"/>
      <c r="G1659" s="8"/>
      <c r="H1659" s="8"/>
      <c r="I1659" s="8"/>
      <c r="J1659" s="8">
        <v>3</v>
      </c>
      <c r="K1659" s="8" t="s">
        <v>69</v>
      </c>
      <c r="L1659" s="8" t="s">
        <v>27</v>
      </c>
      <c r="M1659" s="9">
        <v>44392</v>
      </c>
      <c r="N1659" s="9">
        <v>44405</v>
      </c>
      <c r="O1659" s="20"/>
      <c r="P1659" s="20">
        <v>9249411.5999999996</v>
      </c>
      <c r="Q1659" s="29"/>
      <c r="R1659" s="12"/>
      <c r="S1659" s="12"/>
      <c r="T1659" s="12"/>
      <c r="U1659" s="12"/>
      <c r="X1659" s="22" t="e">
        <f>IF(B1659="",VLOOKUP(A1659,#REF!,2,FALSE),B1659)</f>
        <v>#REF!</v>
      </c>
      <c r="Y1659" s="22">
        <f t="shared" si="130"/>
        <v>7</v>
      </c>
      <c r="Z1659" s="22">
        <f t="shared" si="131"/>
        <v>7</v>
      </c>
      <c r="AA1659" s="22">
        <f t="shared" si="132"/>
        <v>2021</v>
      </c>
      <c r="AB1659" s="22">
        <f t="shared" si="133"/>
        <v>2021</v>
      </c>
      <c r="AC1659" s="22">
        <f t="shared" si="134"/>
        <v>2021</v>
      </c>
      <c r="AD1659" s="25" t="e">
        <f>AND(ROUND(O1659,2)=O1659,ROUND(P1659,2)=P1659,OR(AND(O1659&lt;&gt;0,L1659="п"),AND(P1659&lt;&gt;0,L1659="ф")),ЕФОРМУЛА(X1659),ЕФОРМУЛА(Y1659),ЕФОРМУЛА(Z1659),ЕФОРМУЛА(AA1659),ЕФОРМУЛА(AB1659),ЕФОРМУЛА(AC1659),NOT(ЕФОРМУЛА(O1659)),NOT(ЕФОРМУЛА(P1659)),M1659&lt;&gt;0,N1659&lt;&gt;0,OR(YEAR(M1659=#REF!),YEAR(M1659=#REF!),YEAR(M1659=#REF!)),OR(YEAR(N1659=#REF!),YEAR(N1659=#REF!),YEAR(N1659=#REF!)),OR(AND(A1659="20. Выдача займов по договору № 1 (в кэш-пул ПАО «Газпром»)",H1659="КЭШ-ПУЛ"),AND(A1659&lt;&gt;"20. Выдача займов по договору № 1 (в кэш-пул ПАО «Газпром»)",H1659&lt;&gt;"КЭШ-ПУЛ")))</f>
        <v>#REF!</v>
      </c>
    </row>
    <row r="1660" spans="1:30" ht="15.75" customHeight="1" x14ac:dyDescent="0.2">
      <c r="A1660" s="27" t="s">
        <v>142</v>
      </c>
      <c r="B1660" s="27"/>
      <c r="C1660" s="2" t="s">
        <v>19</v>
      </c>
      <c r="D1660" s="6" t="s">
        <v>0</v>
      </c>
      <c r="E1660" s="7" t="s">
        <v>2</v>
      </c>
      <c r="F1660" s="8"/>
      <c r="G1660" s="8"/>
      <c r="H1660" s="8"/>
      <c r="I1660" s="8"/>
      <c r="J1660" s="8">
        <v>1</v>
      </c>
      <c r="K1660" s="8" t="s">
        <v>69</v>
      </c>
      <c r="L1660" s="8" t="s">
        <v>27</v>
      </c>
      <c r="M1660" s="9">
        <v>44409</v>
      </c>
      <c r="N1660" s="9">
        <v>44426</v>
      </c>
      <c r="O1660" s="20"/>
      <c r="P1660" s="20">
        <v>6228880.29</v>
      </c>
      <c r="Q1660" s="29" t="s">
        <v>682</v>
      </c>
      <c r="R1660" s="12"/>
      <c r="S1660" s="12"/>
      <c r="T1660" s="12"/>
      <c r="U1660" s="12"/>
      <c r="X1660" s="22" t="e">
        <f>IF(B1660="",VLOOKUP(A1660,#REF!,2,FALSE),B1660)</f>
        <v>#REF!</v>
      </c>
      <c r="Y1660" s="22">
        <f t="shared" si="130"/>
        <v>8</v>
      </c>
      <c r="Z1660" s="22">
        <f t="shared" si="131"/>
        <v>8</v>
      </c>
      <c r="AA1660" s="22">
        <f t="shared" si="132"/>
        <v>2021</v>
      </c>
      <c r="AB1660" s="22">
        <f t="shared" si="133"/>
        <v>2021</v>
      </c>
      <c r="AC1660" s="22">
        <f t="shared" si="134"/>
        <v>2021</v>
      </c>
      <c r="AD1660" s="25" t="e">
        <f>AND(ROUND(O1660,2)=O1660,ROUND(P1660,2)=P1660,OR(AND(O1660&lt;&gt;0,L1660="п"),AND(P1660&lt;&gt;0,L1660="ф")),ЕФОРМУЛА(X1660),ЕФОРМУЛА(Y1660),ЕФОРМУЛА(Z1660),ЕФОРМУЛА(AA1660),ЕФОРМУЛА(AB1660),ЕФОРМУЛА(AC1660),NOT(ЕФОРМУЛА(O1660)),NOT(ЕФОРМУЛА(P1660)),M1660&lt;&gt;0,N1660&lt;&gt;0,OR(YEAR(M1660=#REF!),YEAR(M1660=#REF!),YEAR(M1660=#REF!)),OR(YEAR(N1660=#REF!),YEAR(N1660=#REF!),YEAR(N1660=#REF!)),OR(AND(A1660="20. Выдача займов по договору № 1 (в кэш-пул ПАО «Газпром»)",H1660="КЭШ-ПУЛ"),AND(A1660&lt;&gt;"20. Выдача займов по договору № 1 (в кэш-пул ПАО «Газпром»)",H1660&lt;&gt;"КЭШ-ПУЛ")))</f>
        <v>#REF!</v>
      </c>
    </row>
    <row r="1661" spans="1:30" ht="15.75" customHeight="1" x14ac:dyDescent="0.2">
      <c r="A1661" s="27" t="s">
        <v>41</v>
      </c>
      <c r="B1661" s="27"/>
      <c r="C1661" s="2" t="s">
        <v>19</v>
      </c>
      <c r="D1661" s="6" t="s">
        <v>0</v>
      </c>
      <c r="E1661" s="7" t="s">
        <v>2</v>
      </c>
      <c r="F1661" s="8"/>
      <c r="G1661" s="8"/>
      <c r="H1661" s="8"/>
      <c r="I1661" s="8"/>
      <c r="J1661" s="8">
        <v>3</v>
      </c>
      <c r="K1661" s="8" t="s">
        <v>69</v>
      </c>
      <c r="L1661" s="8" t="s">
        <v>27</v>
      </c>
      <c r="M1661" s="9">
        <v>44392</v>
      </c>
      <c r="N1661" s="9">
        <v>44404</v>
      </c>
      <c r="O1661" s="20"/>
      <c r="P1661" s="20">
        <v>9921.9599999999991</v>
      </c>
      <c r="Q1661" s="12"/>
      <c r="R1661" s="12"/>
      <c r="S1661" s="12"/>
      <c r="T1661" s="12"/>
      <c r="U1661" s="12"/>
      <c r="X1661" s="22" t="e">
        <f>IF(B1661="",VLOOKUP(A1661,#REF!,2,FALSE),B1661)</f>
        <v>#REF!</v>
      </c>
      <c r="Y1661" s="22">
        <f t="shared" si="130"/>
        <v>7</v>
      </c>
      <c r="Z1661" s="22">
        <f t="shared" si="131"/>
        <v>7</v>
      </c>
      <c r="AA1661" s="22">
        <f t="shared" si="132"/>
        <v>2021</v>
      </c>
      <c r="AB1661" s="22">
        <f t="shared" si="133"/>
        <v>2021</v>
      </c>
      <c r="AC1661" s="22">
        <f t="shared" si="134"/>
        <v>2021</v>
      </c>
      <c r="AD1661" s="25" t="e">
        <f>AND(ROUND(O1661,2)=O1661,ROUND(P1661,2)=P1661,OR(AND(O1661&lt;&gt;0,L1661="п"),AND(P1661&lt;&gt;0,L1661="ф")),ЕФОРМУЛА(X1661),ЕФОРМУЛА(Y1661),ЕФОРМУЛА(Z1661),ЕФОРМУЛА(AA1661),ЕФОРМУЛА(AB1661),ЕФОРМУЛА(AC1661),NOT(ЕФОРМУЛА(O1661)),NOT(ЕФОРМУЛА(P1661)),M1661&lt;&gt;0,N1661&lt;&gt;0,OR(YEAR(M1661=#REF!),YEAR(M1661=#REF!),YEAR(M1661=#REF!)),OR(YEAR(N1661=#REF!),YEAR(N1661=#REF!),YEAR(N1661=#REF!)),OR(AND(A1661="20. Выдача займов по договору № 1 (в кэш-пул ПАО «Газпром»)",H1661="КЭШ-ПУЛ"),AND(A1661&lt;&gt;"20. Выдача займов по договору № 1 (в кэш-пул ПАО «Газпром»)",H1661&lt;&gt;"КЭШ-ПУЛ")))</f>
        <v>#REF!</v>
      </c>
    </row>
    <row r="1662" spans="1:30" ht="15.75" customHeight="1" x14ac:dyDescent="0.2">
      <c r="A1662" s="27" t="s">
        <v>41</v>
      </c>
      <c r="B1662" s="27"/>
      <c r="C1662" s="2" t="s">
        <v>19</v>
      </c>
      <c r="D1662" s="6" t="s">
        <v>0</v>
      </c>
      <c r="E1662" s="7" t="s">
        <v>2</v>
      </c>
      <c r="F1662" s="8"/>
      <c r="G1662" s="8"/>
      <c r="H1662" s="8"/>
      <c r="I1662" s="8"/>
      <c r="J1662" s="8">
        <v>3</v>
      </c>
      <c r="K1662" s="8" t="s">
        <v>69</v>
      </c>
      <c r="L1662" s="8" t="s">
        <v>27</v>
      </c>
      <c r="M1662" s="9">
        <v>44392</v>
      </c>
      <c r="N1662" s="9">
        <v>44406</v>
      </c>
      <c r="O1662" s="20"/>
      <c r="P1662" s="20">
        <v>5724453.5099999998</v>
      </c>
      <c r="Q1662" s="12"/>
      <c r="R1662" s="12"/>
      <c r="S1662" s="12"/>
      <c r="T1662" s="12"/>
      <c r="U1662" s="12"/>
      <c r="X1662" s="22" t="e">
        <f>IF(B1662="",VLOOKUP(A1662,#REF!,2,FALSE),B1662)</f>
        <v>#REF!</v>
      </c>
      <c r="Y1662" s="22">
        <f t="shared" si="130"/>
        <v>7</v>
      </c>
      <c r="Z1662" s="22">
        <f t="shared" si="131"/>
        <v>7</v>
      </c>
      <c r="AA1662" s="22">
        <f t="shared" si="132"/>
        <v>2021</v>
      </c>
      <c r="AB1662" s="22">
        <f t="shared" si="133"/>
        <v>2021</v>
      </c>
      <c r="AC1662" s="22">
        <f t="shared" si="134"/>
        <v>2021</v>
      </c>
      <c r="AD1662" s="25" t="e">
        <f>AND(ROUND(O1662,2)=O1662,ROUND(P1662,2)=P1662,OR(AND(O1662&lt;&gt;0,L1662="п"),AND(P1662&lt;&gt;0,L1662="ф")),ЕФОРМУЛА(X1662),ЕФОРМУЛА(Y1662),ЕФОРМУЛА(Z1662),ЕФОРМУЛА(AA1662),ЕФОРМУЛА(AB1662),ЕФОРМУЛА(AC1662),NOT(ЕФОРМУЛА(O1662)),NOT(ЕФОРМУЛА(P1662)),M1662&lt;&gt;0,N1662&lt;&gt;0,OR(YEAR(M1662=#REF!),YEAR(M1662=#REF!),YEAR(M1662=#REF!)),OR(YEAR(N1662=#REF!),YEAR(N1662=#REF!),YEAR(N1662=#REF!)),OR(AND(A1662="20. Выдача займов по договору № 1 (в кэш-пул ПАО «Газпром»)",H1662="КЭШ-ПУЛ"),AND(A1662&lt;&gt;"20. Выдача займов по договору № 1 (в кэш-пул ПАО «Газпром»)",H1662&lt;&gt;"КЭШ-ПУЛ")))</f>
        <v>#REF!</v>
      </c>
    </row>
    <row r="1663" spans="1:30" ht="15" customHeight="1" x14ac:dyDescent="0.2">
      <c r="A1663" s="8" t="s">
        <v>37</v>
      </c>
      <c r="B1663" s="8"/>
      <c r="C1663" s="2" t="s">
        <v>19</v>
      </c>
      <c r="D1663" s="6" t="s">
        <v>0</v>
      </c>
      <c r="E1663" s="7" t="s">
        <v>2</v>
      </c>
      <c r="F1663" s="8"/>
      <c r="G1663" s="8"/>
      <c r="H1663" s="8"/>
      <c r="I1663" s="8"/>
      <c r="J1663" s="8">
        <v>3</v>
      </c>
      <c r="K1663" s="8" t="s">
        <v>69</v>
      </c>
      <c r="L1663" s="8" t="s">
        <v>27</v>
      </c>
      <c r="M1663" s="9">
        <v>44397</v>
      </c>
      <c r="N1663" s="9">
        <v>44407</v>
      </c>
      <c r="O1663" s="20"/>
      <c r="P1663" s="20">
        <v>1861422</v>
      </c>
      <c r="Q1663" s="12"/>
      <c r="R1663" s="12"/>
      <c r="S1663" s="12"/>
      <c r="T1663" s="12"/>
      <c r="U1663" s="12"/>
      <c r="X1663" s="22" t="e">
        <f>IF(B1663="",VLOOKUP(A1663,#REF!,2,FALSE),B1663)</f>
        <v>#REF!</v>
      </c>
      <c r="Y1663" s="22">
        <f t="shared" si="130"/>
        <v>7</v>
      </c>
      <c r="Z1663" s="22">
        <f t="shared" si="131"/>
        <v>7</v>
      </c>
      <c r="AA1663" s="22">
        <f t="shared" si="132"/>
        <v>2021</v>
      </c>
      <c r="AB1663" s="22">
        <f t="shared" si="133"/>
        <v>2021</v>
      </c>
      <c r="AC1663" s="22">
        <f t="shared" si="134"/>
        <v>2021</v>
      </c>
      <c r="AD1663" s="25" t="e">
        <f>AND(ROUND(O1663,2)=O1663,ROUND(P1663,2)=P1663,OR(AND(O1663&lt;&gt;0,L1663="п"),AND(P1663&lt;&gt;0,L1663="ф")),ЕФОРМУЛА(X1663),ЕФОРМУЛА(Y1663),ЕФОРМУЛА(Z1663),ЕФОРМУЛА(AA1663),ЕФОРМУЛА(AB1663),ЕФОРМУЛА(AC1663),NOT(ЕФОРМУЛА(O1663)),NOT(ЕФОРМУЛА(P1663)),M1663&lt;&gt;0,N1663&lt;&gt;0,OR(YEAR(M1663=#REF!),YEAR(M1663=#REF!),YEAR(M1663=#REF!)),OR(YEAR(N1663=#REF!),YEAR(N1663=#REF!),YEAR(N1663=#REF!)),OR(AND(A1663="20. Выдача займов по договору № 1 (в кэш-пул ПАО «Газпром»)",H1663="КЭШ-ПУЛ"),AND(A1663&lt;&gt;"20. Выдача займов по договору № 1 (в кэш-пул ПАО «Газпром»)",H1663&lt;&gt;"КЭШ-ПУЛ")))</f>
        <v>#REF!</v>
      </c>
    </row>
    <row r="1664" spans="1:30" ht="15" customHeight="1" x14ac:dyDescent="0.2">
      <c r="A1664" s="8" t="s">
        <v>39</v>
      </c>
      <c r="B1664" s="8"/>
      <c r="C1664" s="2" t="s">
        <v>19</v>
      </c>
      <c r="D1664" s="6" t="s">
        <v>0</v>
      </c>
      <c r="E1664" s="7" t="s">
        <v>2</v>
      </c>
      <c r="F1664" s="8"/>
      <c r="G1664" s="8"/>
      <c r="H1664" s="8"/>
      <c r="I1664" s="8"/>
      <c r="J1664" s="8">
        <v>4</v>
      </c>
      <c r="K1664" s="8" t="s">
        <v>69</v>
      </c>
      <c r="L1664" s="8" t="s">
        <v>27</v>
      </c>
      <c r="M1664" s="9">
        <v>44396</v>
      </c>
      <c r="N1664" s="9">
        <v>44405</v>
      </c>
      <c r="O1664" s="20"/>
      <c r="P1664" s="20">
        <v>8049</v>
      </c>
      <c r="Q1664" s="12"/>
      <c r="R1664" s="12"/>
      <c r="S1664" s="12"/>
      <c r="T1664" s="12"/>
      <c r="U1664" s="12"/>
      <c r="X1664" s="22" t="e">
        <f>IF(B1664="",VLOOKUP(A1664,#REF!,2,FALSE),B1664)</f>
        <v>#REF!</v>
      </c>
      <c r="Y1664" s="22">
        <f t="shared" si="130"/>
        <v>7</v>
      </c>
      <c r="Z1664" s="22">
        <f t="shared" si="131"/>
        <v>7</v>
      </c>
      <c r="AA1664" s="22">
        <f t="shared" si="132"/>
        <v>2021</v>
      </c>
      <c r="AB1664" s="22">
        <f t="shared" si="133"/>
        <v>2021</v>
      </c>
      <c r="AC1664" s="22">
        <f t="shared" si="134"/>
        <v>2021</v>
      </c>
      <c r="AD1664" s="25" t="e">
        <f>AND(ROUND(O1664,2)=O1664,ROUND(P1664,2)=P1664,OR(AND(O1664&lt;&gt;0,L1664="п"),AND(P1664&lt;&gt;0,L1664="ф")),ЕФОРМУЛА(X1664),ЕФОРМУЛА(Y1664),ЕФОРМУЛА(Z1664),ЕФОРМУЛА(AA1664),ЕФОРМУЛА(AB1664),ЕФОРМУЛА(AC1664),NOT(ЕФОРМУЛА(O1664)),NOT(ЕФОРМУЛА(P1664)),M1664&lt;&gt;0,N1664&lt;&gt;0,OR(YEAR(M1664=#REF!),YEAR(M1664=#REF!),YEAR(M1664=#REF!)),OR(YEAR(N1664=#REF!),YEAR(N1664=#REF!),YEAR(N1664=#REF!)),OR(AND(A1664="20. Выдача займов по договору № 1 (в кэш-пул ПАО «Газпром»)",H1664="КЭШ-ПУЛ"),AND(A1664&lt;&gt;"20. Выдача займов по договору № 1 (в кэш-пул ПАО «Газпром»)",H1664&lt;&gt;"КЭШ-ПУЛ")))</f>
        <v>#REF!</v>
      </c>
    </row>
    <row r="1665" spans="1:30" ht="15" customHeight="1" x14ac:dyDescent="0.2">
      <c r="A1665" s="8" t="s">
        <v>39</v>
      </c>
      <c r="B1665" s="8"/>
      <c r="C1665" s="2" t="s">
        <v>19</v>
      </c>
      <c r="D1665" s="6" t="s">
        <v>0</v>
      </c>
      <c r="E1665" s="7" t="s">
        <v>2</v>
      </c>
      <c r="F1665" s="8"/>
      <c r="G1665" s="8"/>
      <c r="H1665" s="8"/>
      <c r="I1665" s="8"/>
      <c r="J1665" s="8">
        <v>4</v>
      </c>
      <c r="K1665" s="8" t="s">
        <v>69</v>
      </c>
      <c r="L1665" s="8" t="s">
        <v>27</v>
      </c>
      <c r="M1665" s="9">
        <v>44396</v>
      </c>
      <c r="N1665" s="9">
        <v>44407</v>
      </c>
      <c r="O1665" s="20"/>
      <c r="P1665" s="20">
        <v>12762500</v>
      </c>
      <c r="Q1665" s="12"/>
      <c r="R1665" s="12"/>
      <c r="S1665" s="12"/>
      <c r="T1665" s="12"/>
      <c r="U1665" s="12"/>
      <c r="X1665" s="22" t="e">
        <f>IF(B1665="",VLOOKUP(A1665,#REF!,2,FALSE),B1665)</f>
        <v>#REF!</v>
      </c>
      <c r="Y1665" s="22">
        <f t="shared" si="130"/>
        <v>7</v>
      </c>
      <c r="Z1665" s="22">
        <f t="shared" si="131"/>
        <v>7</v>
      </c>
      <c r="AA1665" s="22">
        <f t="shared" si="132"/>
        <v>2021</v>
      </c>
      <c r="AB1665" s="22">
        <f t="shared" si="133"/>
        <v>2021</v>
      </c>
      <c r="AC1665" s="22">
        <f t="shared" si="134"/>
        <v>2021</v>
      </c>
      <c r="AD1665" s="25" t="e">
        <f>AND(ROUND(O1665,2)=O1665,ROUND(P1665,2)=P1665,OR(AND(O1665&lt;&gt;0,L1665="п"),AND(P1665&lt;&gt;0,L1665="ф")),ЕФОРМУЛА(X1665),ЕФОРМУЛА(Y1665),ЕФОРМУЛА(Z1665),ЕФОРМУЛА(AA1665),ЕФОРМУЛА(AB1665),ЕФОРМУЛА(AC1665),NOT(ЕФОРМУЛА(O1665)),NOT(ЕФОРМУЛА(P1665)),M1665&lt;&gt;0,N1665&lt;&gt;0,OR(YEAR(M1665=#REF!),YEAR(M1665=#REF!),YEAR(M1665=#REF!)),OR(YEAR(N1665=#REF!),YEAR(N1665=#REF!),YEAR(N1665=#REF!)),OR(AND(A1665="20. Выдача займов по договору № 1 (в кэш-пул ПАО «Газпром»)",H1665="КЭШ-ПУЛ"),AND(A1665&lt;&gt;"20. Выдача займов по договору № 1 (в кэш-пул ПАО «Газпром»)",H1665&lt;&gt;"КЭШ-ПУЛ")))</f>
        <v>#REF!</v>
      </c>
    </row>
    <row r="1666" spans="1:30" ht="12.6" customHeight="1" x14ac:dyDescent="0.2">
      <c r="A1666" s="8" t="s">
        <v>59</v>
      </c>
      <c r="B1666" s="8"/>
      <c r="C1666" s="2" t="s">
        <v>19</v>
      </c>
      <c r="D1666" s="6" t="s">
        <v>3</v>
      </c>
      <c r="E1666" s="7" t="s">
        <v>2</v>
      </c>
      <c r="F1666" s="8"/>
      <c r="G1666" s="8"/>
      <c r="H1666" s="8"/>
      <c r="I1666" s="8"/>
      <c r="J1666" s="8">
        <v>4</v>
      </c>
      <c r="K1666" s="8" t="s">
        <v>69</v>
      </c>
      <c r="L1666" s="8" t="s">
        <v>27</v>
      </c>
      <c r="M1666" s="9">
        <v>44392</v>
      </c>
      <c r="N1666" s="9">
        <v>44405</v>
      </c>
      <c r="O1666" s="20"/>
      <c r="P1666" s="20">
        <v>22220.69</v>
      </c>
      <c r="Q1666" s="12"/>
      <c r="R1666" s="12"/>
      <c r="S1666" s="12"/>
      <c r="T1666" s="12"/>
      <c r="U1666" s="12"/>
      <c r="X1666" s="22" t="e">
        <f>IF(B1666="",VLOOKUP(A1666,#REF!,2,FALSE),B1666)</f>
        <v>#REF!</v>
      </c>
      <c r="Y1666" s="22">
        <f t="shared" si="130"/>
        <v>7</v>
      </c>
      <c r="Z1666" s="22">
        <f t="shared" si="131"/>
        <v>7</v>
      </c>
      <c r="AA1666" s="22">
        <f t="shared" si="132"/>
        <v>2021</v>
      </c>
      <c r="AB1666" s="22">
        <f t="shared" si="133"/>
        <v>2021</v>
      </c>
      <c r="AC1666" s="22">
        <f t="shared" si="134"/>
        <v>2021</v>
      </c>
      <c r="AD1666" s="25" t="e">
        <f>AND(ROUND(O1666,2)=O1666,ROUND(P1666,2)=P1666,OR(AND(O1666&lt;&gt;0,L1666="п"),AND(P1666&lt;&gt;0,L1666="ф")),ЕФОРМУЛА(X1666),ЕФОРМУЛА(Y1666),ЕФОРМУЛА(Z1666),ЕФОРМУЛА(AA1666),ЕФОРМУЛА(AB1666),ЕФОРМУЛА(AC1666),NOT(ЕФОРМУЛА(O1666)),NOT(ЕФОРМУЛА(P1666)),M1666&lt;&gt;0,N1666&lt;&gt;0,OR(YEAR(M1666=#REF!),YEAR(M1666=#REF!),YEAR(M1666=#REF!)),OR(YEAR(N1666=#REF!),YEAR(N1666=#REF!),YEAR(N1666=#REF!)),OR(AND(A1666="20. Выдача займов по договору № 1 (в кэш-пул ПАО «Газпром»)",H1666="КЭШ-ПУЛ"),AND(A1666&lt;&gt;"20. Выдача займов по договору № 1 (в кэш-пул ПАО «Газпром»)",H1666&lt;&gt;"КЭШ-ПУЛ")))</f>
        <v>#REF!</v>
      </c>
    </row>
    <row r="1667" spans="1:30" ht="12.6" customHeight="1" x14ac:dyDescent="0.2">
      <c r="A1667" s="8" t="s">
        <v>11</v>
      </c>
      <c r="B1667" s="8"/>
      <c r="C1667" s="2" t="s">
        <v>19</v>
      </c>
      <c r="D1667" s="6" t="s">
        <v>0</v>
      </c>
      <c r="E1667" s="7" t="s">
        <v>2</v>
      </c>
      <c r="F1667" s="8"/>
      <c r="G1667" s="8"/>
      <c r="H1667" s="8"/>
      <c r="I1667" s="8"/>
      <c r="J1667" s="8">
        <v>4</v>
      </c>
      <c r="K1667" s="27" t="s">
        <v>69</v>
      </c>
      <c r="L1667" s="8" t="s">
        <v>27</v>
      </c>
      <c r="M1667" s="9">
        <v>44409</v>
      </c>
      <c r="N1667" s="9">
        <v>44421</v>
      </c>
      <c r="O1667" s="20"/>
      <c r="P1667" s="20">
        <v>1496197.84</v>
      </c>
      <c r="Q1667" s="12"/>
      <c r="R1667" s="12"/>
      <c r="S1667" s="12"/>
      <c r="T1667" s="12"/>
      <c r="U1667" s="12"/>
      <c r="X1667" s="22" t="e">
        <f>IF(B1667="",VLOOKUP(A1667,#REF!,2,FALSE),B1667)</f>
        <v>#REF!</v>
      </c>
      <c r="Y1667" s="22">
        <f t="shared" si="130"/>
        <v>8</v>
      </c>
      <c r="Z1667" s="22">
        <f t="shared" si="131"/>
        <v>8</v>
      </c>
      <c r="AA1667" s="22">
        <f t="shared" si="132"/>
        <v>2021</v>
      </c>
      <c r="AB1667" s="22">
        <f t="shared" si="133"/>
        <v>2021</v>
      </c>
      <c r="AC1667" s="22">
        <f t="shared" si="134"/>
        <v>2021</v>
      </c>
      <c r="AD1667" s="25" t="e">
        <f>AND(ROUND(O1667,2)=O1667,ROUND(P1667,2)=P1667,OR(AND(O1667&lt;&gt;0,L1667="п"),AND(P1667&lt;&gt;0,L1667="ф")),ЕФОРМУЛА(X1667),ЕФОРМУЛА(Y1667),ЕФОРМУЛА(Z1667),ЕФОРМУЛА(AA1667),ЕФОРМУЛА(AB1667),ЕФОРМУЛА(AC1667),NOT(ЕФОРМУЛА(O1667)),NOT(ЕФОРМУЛА(P1667)),M1667&lt;&gt;0,N1667&lt;&gt;0,OR(YEAR(M1667=#REF!),YEAR(M1667=#REF!),YEAR(M1667=#REF!)),OR(YEAR(N1667=#REF!),YEAR(N1667=#REF!),YEAR(N1667=#REF!)),OR(AND(A1667="20. Выдача займов по договору № 1 (в кэш-пул ПАО «Газпром»)",H1667="КЭШ-ПУЛ"),AND(A1667&lt;&gt;"20. Выдача займов по договору № 1 (в кэш-пул ПАО «Газпром»)",H1667&lt;&gt;"КЭШ-ПУЛ")))</f>
        <v>#REF!</v>
      </c>
    </row>
    <row r="1668" spans="1:30" ht="15" customHeight="1" x14ac:dyDescent="0.2">
      <c r="A1668" s="8" t="s">
        <v>64</v>
      </c>
      <c r="B1668" s="8"/>
      <c r="C1668" s="2" t="s">
        <v>19</v>
      </c>
      <c r="D1668" s="6" t="s">
        <v>0</v>
      </c>
      <c r="E1668" s="7" t="s">
        <v>1</v>
      </c>
      <c r="F1668" s="8"/>
      <c r="G1668" s="8"/>
      <c r="H1668" s="8"/>
      <c r="I1668" s="8"/>
      <c r="J1668" s="8"/>
      <c r="K1668" s="8" t="s">
        <v>69</v>
      </c>
      <c r="L1668" s="8" t="s">
        <v>27</v>
      </c>
      <c r="M1668" s="9">
        <v>44403</v>
      </c>
      <c r="N1668" s="9">
        <v>44403</v>
      </c>
      <c r="O1668" s="20"/>
      <c r="P1668" s="20">
        <v>140272732.16999999</v>
      </c>
      <c r="Q1668" s="12"/>
      <c r="R1668" s="12"/>
      <c r="S1668" s="12"/>
      <c r="T1668" s="12"/>
      <c r="U1668" s="12"/>
      <c r="X1668" s="22" t="e">
        <f>IF(B1668="",VLOOKUP(A1668,#REF!,2,FALSE),B1668)</f>
        <v>#REF!</v>
      </c>
      <c r="Y1668" s="22">
        <f t="shared" ref="Y1668:Y1731" si="135">MONTH(M1668)</f>
        <v>7</v>
      </c>
      <c r="Z1668" s="22">
        <f t="shared" ref="Z1668:Z1731" si="136">MONTH(N1668)</f>
        <v>7</v>
      </c>
      <c r="AA1668" s="22">
        <f t="shared" ref="AA1668:AA1731" si="137">YEAR(N1668)</f>
        <v>2021</v>
      </c>
      <c r="AB1668" s="22">
        <f t="shared" ref="AB1668:AB1731" si="138">YEAR(M1668)</f>
        <v>2021</v>
      </c>
      <c r="AC1668" s="22">
        <f t="shared" ref="AC1668:AC1731" si="139">IF(F1668="X",AA1668-1,AA1668)</f>
        <v>2021</v>
      </c>
      <c r="AD1668" s="25" t="e">
        <f>AND(ROUND(O1668,2)=O1668,ROUND(P1668,2)=P1668,OR(AND(O1668&lt;&gt;0,L1668="п"),AND(P1668&lt;&gt;0,L1668="ф")),ЕФОРМУЛА(X1668),ЕФОРМУЛА(Y1668),ЕФОРМУЛА(Z1668),ЕФОРМУЛА(AA1668),ЕФОРМУЛА(AB1668),ЕФОРМУЛА(AC1668),NOT(ЕФОРМУЛА(O1668)),NOT(ЕФОРМУЛА(P1668)),M1668&lt;&gt;0,N1668&lt;&gt;0,OR(YEAR(M1668=#REF!),YEAR(M1668=#REF!),YEAR(M1668=#REF!)),OR(YEAR(N1668=#REF!),YEAR(N1668=#REF!),YEAR(N1668=#REF!)),OR(AND(A1668="20. Выдача займов по договору № 1 (в кэш-пул ПАО «Газпром»)",H1668="КЭШ-ПУЛ"),AND(A1668&lt;&gt;"20. Выдача займов по договору № 1 (в кэш-пул ПАО «Газпром»)",H1668&lt;&gt;"КЭШ-ПУЛ")))</f>
        <v>#REF!</v>
      </c>
    </row>
    <row r="1669" spans="1:30" ht="15.75" customHeight="1" x14ac:dyDescent="0.2">
      <c r="A1669" s="27" t="s">
        <v>41</v>
      </c>
      <c r="B1669" s="27"/>
      <c r="C1669" s="2" t="s">
        <v>19</v>
      </c>
      <c r="D1669" s="6" t="s">
        <v>0</v>
      </c>
      <c r="E1669" s="7" t="s">
        <v>2</v>
      </c>
      <c r="F1669" s="8"/>
      <c r="G1669" s="8"/>
      <c r="H1669" s="8"/>
      <c r="I1669" s="8"/>
      <c r="J1669" s="8">
        <v>3</v>
      </c>
      <c r="K1669" s="8" t="s">
        <v>69</v>
      </c>
      <c r="L1669" s="8" t="s">
        <v>27</v>
      </c>
      <c r="M1669" s="9">
        <v>44403</v>
      </c>
      <c r="N1669" s="9">
        <v>44407</v>
      </c>
      <c r="O1669" s="20"/>
      <c r="P1669" s="20">
        <v>1058192.19</v>
      </c>
      <c r="Q1669" s="12"/>
      <c r="R1669" s="12"/>
      <c r="S1669" s="12"/>
      <c r="T1669" s="12"/>
      <c r="U1669" s="12"/>
      <c r="X1669" s="22" t="e">
        <f>IF(B1669="",VLOOKUP(A1669,#REF!,2,FALSE),B1669)</f>
        <v>#REF!</v>
      </c>
      <c r="Y1669" s="22">
        <f t="shared" si="135"/>
        <v>7</v>
      </c>
      <c r="Z1669" s="22">
        <f t="shared" si="136"/>
        <v>7</v>
      </c>
      <c r="AA1669" s="22">
        <f t="shared" si="137"/>
        <v>2021</v>
      </c>
      <c r="AB1669" s="22">
        <f t="shared" si="138"/>
        <v>2021</v>
      </c>
      <c r="AC1669" s="22">
        <f t="shared" si="139"/>
        <v>2021</v>
      </c>
      <c r="AD1669" s="25" t="e">
        <f>AND(ROUND(O1669,2)=O1669,ROUND(P1669,2)=P1669,OR(AND(O1669&lt;&gt;0,L1669="п"),AND(P1669&lt;&gt;0,L1669="ф")),ЕФОРМУЛА(X1669),ЕФОРМУЛА(Y1669),ЕФОРМУЛА(Z1669),ЕФОРМУЛА(AA1669),ЕФОРМУЛА(AB1669),ЕФОРМУЛА(AC1669),NOT(ЕФОРМУЛА(O1669)),NOT(ЕФОРМУЛА(P1669)),M1669&lt;&gt;0,N1669&lt;&gt;0,OR(YEAR(M1669=#REF!),YEAR(M1669=#REF!),YEAR(M1669=#REF!)),OR(YEAR(N1669=#REF!),YEAR(N1669=#REF!),YEAR(N1669=#REF!)),OR(AND(A1669="20. Выдача займов по договору № 1 (в кэш-пул ПАО «Газпром»)",H1669="КЭШ-ПУЛ"),AND(A1669&lt;&gt;"20. Выдача займов по договору № 1 (в кэш-пул ПАО «Газпром»)",H1669&lt;&gt;"КЭШ-ПУЛ")))</f>
        <v>#REF!</v>
      </c>
    </row>
    <row r="1670" spans="1:30" ht="15" customHeight="1" x14ac:dyDescent="0.2">
      <c r="A1670" s="8" t="s">
        <v>64</v>
      </c>
      <c r="B1670" s="8"/>
      <c r="C1670" s="2" t="s">
        <v>19</v>
      </c>
      <c r="D1670" s="6" t="s">
        <v>0</v>
      </c>
      <c r="E1670" s="7" t="s">
        <v>1</v>
      </c>
      <c r="F1670" s="8"/>
      <c r="G1670" s="8"/>
      <c r="H1670" s="8"/>
      <c r="I1670" s="8"/>
      <c r="J1670" s="8"/>
      <c r="K1670" s="8" t="s">
        <v>69</v>
      </c>
      <c r="L1670" s="8" t="s">
        <v>27</v>
      </c>
      <c r="M1670" s="9">
        <v>44404</v>
      </c>
      <c r="N1670" s="9">
        <v>44404</v>
      </c>
      <c r="O1670" s="20"/>
      <c r="P1670" s="20">
        <v>506616073.56</v>
      </c>
      <c r="Q1670" s="12"/>
      <c r="R1670" s="12"/>
      <c r="S1670" s="12"/>
      <c r="T1670" s="12"/>
      <c r="U1670" s="12"/>
      <c r="X1670" s="22" t="e">
        <f>IF(B1670="",VLOOKUP(A1670,#REF!,2,FALSE),B1670)</f>
        <v>#REF!</v>
      </c>
      <c r="Y1670" s="22">
        <f t="shared" si="135"/>
        <v>7</v>
      </c>
      <c r="Z1670" s="22">
        <f t="shared" si="136"/>
        <v>7</v>
      </c>
      <c r="AA1670" s="22">
        <f t="shared" si="137"/>
        <v>2021</v>
      </c>
      <c r="AB1670" s="22">
        <f t="shared" si="138"/>
        <v>2021</v>
      </c>
      <c r="AC1670" s="22">
        <f t="shared" si="139"/>
        <v>2021</v>
      </c>
      <c r="AD1670" s="25" t="e">
        <f>AND(ROUND(O1670,2)=O1670,ROUND(P1670,2)=P1670,OR(AND(O1670&lt;&gt;0,L1670="п"),AND(P1670&lt;&gt;0,L1670="ф")),ЕФОРМУЛА(X1670),ЕФОРМУЛА(Y1670),ЕФОРМУЛА(Z1670),ЕФОРМУЛА(AA1670),ЕФОРМУЛА(AB1670),ЕФОРМУЛА(AC1670),NOT(ЕФОРМУЛА(O1670)),NOT(ЕФОРМУЛА(P1670)),M1670&lt;&gt;0,N1670&lt;&gt;0,OR(YEAR(M1670=#REF!),YEAR(M1670=#REF!),YEAR(M1670=#REF!)),OR(YEAR(N1670=#REF!),YEAR(N1670=#REF!),YEAR(N1670=#REF!)),OR(AND(A1670="20. Выдача займов по договору № 1 (в кэш-пул ПАО «Газпром»)",H1670="КЭШ-ПУЛ"),AND(A1670&lt;&gt;"20. Выдача займов по договору № 1 (в кэш-пул ПАО «Газпром»)",H1670&lt;&gt;"КЭШ-ПУЛ")))</f>
        <v>#REF!</v>
      </c>
    </row>
    <row r="1671" spans="1:30" ht="15" customHeight="1" x14ac:dyDescent="0.2">
      <c r="A1671" s="8" t="s">
        <v>64</v>
      </c>
      <c r="B1671" s="8"/>
      <c r="C1671" s="2" t="s">
        <v>19</v>
      </c>
      <c r="D1671" s="6" t="s">
        <v>0</v>
      </c>
      <c r="E1671" s="7" t="s">
        <v>1</v>
      </c>
      <c r="F1671" s="8"/>
      <c r="G1671" s="8"/>
      <c r="H1671" s="8"/>
      <c r="I1671" s="8"/>
      <c r="J1671" s="8"/>
      <c r="K1671" s="8" t="s">
        <v>69</v>
      </c>
      <c r="L1671" s="8" t="s">
        <v>27</v>
      </c>
      <c r="M1671" s="9">
        <v>44405</v>
      </c>
      <c r="N1671" s="9">
        <v>44405</v>
      </c>
      <c r="O1671" s="20"/>
      <c r="P1671" s="20">
        <v>9406644.2699999996</v>
      </c>
      <c r="Q1671" s="12"/>
      <c r="R1671" s="12"/>
      <c r="S1671" s="12"/>
      <c r="T1671" s="12"/>
      <c r="U1671" s="12"/>
      <c r="X1671" s="22" t="e">
        <f>IF(B1671="",VLOOKUP(A1671,#REF!,2,FALSE),B1671)</f>
        <v>#REF!</v>
      </c>
      <c r="Y1671" s="22">
        <f t="shared" si="135"/>
        <v>7</v>
      </c>
      <c r="Z1671" s="22">
        <f t="shared" si="136"/>
        <v>7</v>
      </c>
      <c r="AA1671" s="22">
        <f t="shared" si="137"/>
        <v>2021</v>
      </c>
      <c r="AB1671" s="22">
        <f t="shared" si="138"/>
        <v>2021</v>
      </c>
      <c r="AC1671" s="22">
        <f t="shared" si="139"/>
        <v>2021</v>
      </c>
      <c r="AD1671" s="25" t="e">
        <f>AND(ROUND(O1671,2)=O1671,ROUND(P1671,2)=P1671,OR(AND(O1671&lt;&gt;0,L1671="п"),AND(P1671&lt;&gt;0,L1671="ф")),ЕФОРМУЛА(X1671),ЕФОРМУЛА(Y1671),ЕФОРМУЛА(Z1671),ЕФОРМУЛА(AA1671),ЕФОРМУЛА(AB1671),ЕФОРМУЛА(AC1671),NOT(ЕФОРМУЛА(O1671)),NOT(ЕФОРМУЛА(P1671)),M1671&lt;&gt;0,N1671&lt;&gt;0,OR(YEAR(M1671=#REF!),YEAR(M1671=#REF!),YEAR(M1671=#REF!)),OR(YEAR(N1671=#REF!),YEAR(N1671=#REF!),YEAR(N1671=#REF!)),OR(AND(A1671="20. Выдача займов по договору № 1 (в кэш-пул ПАО «Газпром»)",H1671="КЭШ-ПУЛ"),AND(A1671&lt;&gt;"20. Выдача займов по договору № 1 (в кэш-пул ПАО «Газпром»)",H1671&lt;&gt;"КЭШ-ПУЛ")))</f>
        <v>#REF!</v>
      </c>
    </row>
    <row r="1672" spans="1:30" ht="15" customHeight="1" x14ac:dyDescent="0.2">
      <c r="A1672" s="8" t="s">
        <v>97</v>
      </c>
      <c r="B1672" s="8"/>
      <c r="C1672" s="2" t="s">
        <v>19</v>
      </c>
      <c r="D1672" s="6" t="s">
        <v>0</v>
      </c>
      <c r="E1672" s="7" t="s">
        <v>1</v>
      </c>
      <c r="F1672" s="8"/>
      <c r="G1672" s="8"/>
      <c r="H1672" s="8"/>
      <c r="I1672" s="8"/>
      <c r="J1672" s="8"/>
      <c r="K1672" s="8" t="s">
        <v>69</v>
      </c>
      <c r="L1672" s="8" t="s">
        <v>27</v>
      </c>
      <c r="M1672" s="9">
        <v>44405</v>
      </c>
      <c r="N1672" s="9">
        <v>44405</v>
      </c>
      <c r="O1672" s="20"/>
      <c r="P1672" s="20">
        <v>22220.69</v>
      </c>
      <c r="Q1672" s="12"/>
      <c r="R1672" s="12"/>
      <c r="S1672" s="12"/>
      <c r="T1672" s="12"/>
      <c r="U1672" s="12"/>
      <c r="X1672" s="22" t="e">
        <f>IF(B1672="",VLOOKUP(A1672,#REF!,2,FALSE),B1672)</f>
        <v>#REF!</v>
      </c>
      <c r="Y1672" s="22">
        <f t="shared" si="135"/>
        <v>7</v>
      </c>
      <c r="Z1672" s="22">
        <f t="shared" si="136"/>
        <v>7</v>
      </c>
      <c r="AA1672" s="22">
        <f t="shared" si="137"/>
        <v>2021</v>
      </c>
      <c r="AB1672" s="22">
        <f t="shared" si="138"/>
        <v>2021</v>
      </c>
      <c r="AC1672" s="22">
        <f t="shared" si="139"/>
        <v>2021</v>
      </c>
      <c r="AD1672" s="25" t="e">
        <f>AND(ROUND(O1672,2)=O1672,ROUND(P1672,2)=P1672,OR(AND(O1672&lt;&gt;0,L1672="п"),AND(P1672&lt;&gt;0,L1672="ф")),ЕФОРМУЛА(X1672),ЕФОРМУЛА(Y1672),ЕФОРМУЛА(Z1672),ЕФОРМУЛА(AA1672),ЕФОРМУЛА(AB1672),ЕФОРМУЛА(AC1672),NOT(ЕФОРМУЛА(O1672)),NOT(ЕФОРМУЛА(P1672)),M1672&lt;&gt;0,N1672&lt;&gt;0,OR(YEAR(M1672=#REF!),YEAR(M1672=#REF!),YEAR(M1672=#REF!)),OR(YEAR(N1672=#REF!),YEAR(N1672=#REF!),YEAR(N1672=#REF!)),OR(AND(A1672="20. Выдача займов по договору № 1 (в кэш-пул ПАО «Газпром»)",H1672="КЭШ-ПУЛ"),AND(A1672&lt;&gt;"20. Выдача займов по договору № 1 (в кэш-пул ПАО «Газпром»)",H1672&lt;&gt;"КЭШ-ПУЛ")))</f>
        <v>#REF!</v>
      </c>
    </row>
    <row r="1673" spans="1:30" ht="15" customHeight="1" x14ac:dyDescent="0.2">
      <c r="A1673" s="8" t="s">
        <v>64</v>
      </c>
      <c r="B1673" s="8"/>
      <c r="C1673" s="2" t="s">
        <v>19</v>
      </c>
      <c r="D1673" s="6" t="s">
        <v>0</v>
      </c>
      <c r="E1673" s="7" t="s">
        <v>1</v>
      </c>
      <c r="F1673" s="8"/>
      <c r="G1673" s="8"/>
      <c r="H1673" s="8"/>
      <c r="I1673" s="8"/>
      <c r="J1673" s="8"/>
      <c r="K1673" s="8" t="s">
        <v>69</v>
      </c>
      <c r="L1673" s="8" t="s">
        <v>27</v>
      </c>
      <c r="M1673" s="9">
        <v>44406</v>
      </c>
      <c r="N1673" s="9">
        <v>44406</v>
      </c>
      <c r="O1673" s="20"/>
      <c r="P1673" s="20">
        <v>25184853.510000002</v>
      </c>
      <c r="Q1673" s="12"/>
      <c r="R1673" s="12"/>
      <c r="S1673" s="12"/>
      <c r="T1673" s="12"/>
      <c r="U1673" s="12"/>
      <c r="X1673" s="22" t="e">
        <f>IF(B1673="",VLOOKUP(A1673,#REF!,2,FALSE),B1673)</f>
        <v>#REF!</v>
      </c>
      <c r="Y1673" s="22">
        <f t="shared" si="135"/>
        <v>7</v>
      </c>
      <c r="Z1673" s="22">
        <f t="shared" si="136"/>
        <v>7</v>
      </c>
      <c r="AA1673" s="22">
        <f t="shared" si="137"/>
        <v>2021</v>
      </c>
      <c r="AB1673" s="22">
        <f t="shared" si="138"/>
        <v>2021</v>
      </c>
      <c r="AC1673" s="22">
        <f t="shared" si="139"/>
        <v>2021</v>
      </c>
      <c r="AD1673" s="25" t="e">
        <f>AND(ROUND(O1673,2)=O1673,ROUND(P1673,2)=P1673,OR(AND(O1673&lt;&gt;0,L1673="п"),AND(P1673&lt;&gt;0,L1673="ф")),ЕФОРМУЛА(X1673),ЕФОРМУЛА(Y1673),ЕФОРМУЛА(Z1673),ЕФОРМУЛА(AA1673),ЕФОРМУЛА(AB1673),ЕФОРМУЛА(AC1673),NOT(ЕФОРМУЛА(O1673)),NOT(ЕФОРМУЛА(P1673)),M1673&lt;&gt;0,N1673&lt;&gt;0,OR(YEAR(M1673=#REF!),YEAR(M1673=#REF!),YEAR(M1673=#REF!)),OR(YEAR(N1673=#REF!),YEAR(N1673=#REF!),YEAR(N1673=#REF!)),OR(AND(A1673="20. Выдача займов по договору № 1 (в кэш-пул ПАО «Газпром»)",H1673="КЭШ-ПУЛ"),AND(A1673&lt;&gt;"20. Выдача займов по договору № 1 (в кэш-пул ПАО «Газпром»)",H1673&lt;&gt;"КЭШ-ПУЛ")))</f>
        <v>#REF!</v>
      </c>
    </row>
    <row r="1674" spans="1:30" ht="15" customHeight="1" x14ac:dyDescent="0.2">
      <c r="A1674" s="8" t="s">
        <v>64</v>
      </c>
      <c r="B1674" s="8"/>
      <c r="C1674" s="2" t="s">
        <v>19</v>
      </c>
      <c r="D1674" s="6" t="s">
        <v>0</v>
      </c>
      <c r="E1674" s="7" t="s">
        <v>1</v>
      </c>
      <c r="F1674" s="8"/>
      <c r="G1674" s="8"/>
      <c r="H1674" s="8"/>
      <c r="I1674" s="8"/>
      <c r="J1674" s="8"/>
      <c r="K1674" s="8" t="s">
        <v>69</v>
      </c>
      <c r="L1674" s="8" t="s">
        <v>27</v>
      </c>
      <c r="M1674" s="9">
        <v>44407</v>
      </c>
      <c r="N1674" s="9">
        <v>44407</v>
      </c>
      <c r="O1674" s="20"/>
      <c r="P1674" s="20">
        <v>811631049.37</v>
      </c>
      <c r="Q1674" s="12"/>
      <c r="R1674" s="12"/>
      <c r="S1674" s="12"/>
      <c r="T1674" s="12"/>
      <c r="U1674" s="12"/>
      <c r="X1674" s="22" t="e">
        <f>IF(B1674="",VLOOKUP(A1674,#REF!,2,FALSE),B1674)</f>
        <v>#REF!</v>
      </c>
      <c r="Y1674" s="22">
        <f t="shared" si="135"/>
        <v>7</v>
      </c>
      <c r="Z1674" s="22">
        <f t="shared" si="136"/>
        <v>7</v>
      </c>
      <c r="AA1674" s="22">
        <f t="shared" si="137"/>
        <v>2021</v>
      </c>
      <c r="AB1674" s="22">
        <f t="shared" si="138"/>
        <v>2021</v>
      </c>
      <c r="AC1674" s="22">
        <f t="shared" si="139"/>
        <v>2021</v>
      </c>
      <c r="AD1674" s="25" t="e">
        <f>AND(ROUND(O1674,2)=O1674,ROUND(P1674,2)=P1674,OR(AND(O1674&lt;&gt;0,L1674="п"),AND(P1674&lt;&gt;0,L1674="ф")),ЕФОРМУЛА(X1674),ЕФОРМУЛА(Y1674),ЕФОРМУЛА(Z1674),ЕФОРМУЛА(AA1674),ЕФОРМУЛА(AB1674),ЕФОРМУЛА(AC1674),NOT(ЕФОРМУЛА(O1674)),NOT(ЕФОРМУЛА(P1674)),M1674&lt;&gt;0,N1674&lt;&gt;0,OR(YEAR(M1674=#REF!),YEAR(M1674=#REF!),YEAR(M1674=#REF!)),OR(YEAR(N1674=#REF!),YEAR(N1674=#REF!),YEAR(N1674=#REF!)),OR(AND(A1674="20. Выдача займов по договору № 1 (в кэш-пул ПАО «Газпром»)",H1674="КЭШ-ПУЛ"),AND(A1674&lt;&gt;"20. Выдача займов по договору № 1 (в кэш-пул ПАО «Газпром»)",H1674&lt;&gt;"КЭШ-ПУЛ")))</f>
        <v>#REF!</v>
      </c>
    </row>
    <row r="1675" spans="1:30" ht="15" customHeight="1" x14ac:dyDescent="0.2">
      <c r="A1675" s="8" t="s">
        <v>21</v>
      </c>
      <c r="B1675" s="8"/>
      <c r="C1675" s="2" t="s">
        <v>19</v>
      </c>
      <c r="D1675" s="6" t="s">
        <v>0</v>
      </c>
      <c r="E1675" s="7" t="s">
        <v>2</v>
      </c>
      <c r="F1675" s="8"/>
      <c r="G1675" s="8"/>
      <c r="H1675" s="8"/>
      <c r="I1675" s="8"/>
      <c r="J1675" s="8"/>
      <c r="K1675" s="8"/>
      <c r="L1675" s="8" t="s">
        <v>26</v>
      </c>
      <c r="M1675" s="9">
        <v>44409</v>
      </c>
      <c r="N1675" s="9">
        <v>44409</v>
      </c>
      <c r="O1675" s="20">
        <v>800000000</v>
      </c>
      <c r="P1675" s="20"/>
      <c r="Q1675" s="11"/>
      <c r="R1675" s="11"/>
      <c r="S1675" s="11"/>
      <c r="T1675" s="11"/>
      <c r="U1675" s="11"/>
      <c r="X1675" s="22" t="e">
        <f>IF(B1675="",VLOOKUP(A1675,#REF!,2,FALSE),B1675)</f>
        <v>#REF!</v>
      </c>
      <c r="Y1675" s="22">
        <f t="shared" si="135"/>
        <v>8</v>
      </c>
      <c r="Z1675" s="22">
        <f t="shared" si="136"/>
        <v>8</v>
      </c>
      <c r="AA1675" s="22">
        <f t="shared" si="137"/>
        <v>2021</v>
      </c>
      <c r="AB1675" s="22">
        <f t="shared" si="138"/>
        <v>2021</v>
      </c>
      <c r="AC1675" s="22">
        <f t="shared" si="139"/>
        <v>2021</v>
      </c>
      <c r="AD1675" s="25" t="e">
        <f>AND(ROUND(O1675,2)=O1675,ROUND(P1675,2)=P1675,OR(AND(O1675&lt;&gt;0,L1675="п"),AND(P1675&lt;&gt;0,L1675="ф")),ЕФОРМУЛА(X1675),ЕФОРМУЛА(Y1675),ЕФОРМУЛА(Z1675),ЕФОРМУЛА(AA1675),ЕФОРМУЛА(AB1675),ЕФОРМУЛА(AC1675),NOT(ЕФОРМУЛА(O1675)),NOT(ЕФОРМУЛА(P1675)),M1675&lt;&gt;0,N1675&lt;&gt;0,OR(YEAR(M1675=#REF!),YEAR(M1675=#REF!),YEAR(M1675=#REF!)),OR(YEAR(N1675=#REF!),YEAR(N1675=#REF!),YEAR(N1675=#REF!)),OR(AND(A1675="20. Выдача займов по договору № 1 (в кэш-пул ПАО «Газпром»)",H1675="КЭШ-ПУЛ"),AND(A1675&lt;&gt;"20. Выдача займов по договору № 1 (в кэш-пул ПАО «Газпром»)",H1675&lt;&gt;"КЭШ-ПУЛ")))</f>
        <v>#REF!</v>
      </c>
    </row>
    <row r="1676" spans="1:30" ht="15" customHeight="1" x14ac:dyDescent="0.2">
      <c r="A1676" s="8" t="s">
        <v>21</v>
      </c>
      <c r="B1676" s="8"/>
      <c r="C1676" s="2" t="s">
        <v>19</v>
      </c>
      <c r="D1676" s="6" t="s">
        <v>0</v>
      </c>
      <c r="E1676" s="7" t="s">
        <v>2</v>
      </c>
      <c r="F1676" s="8"/>
      <c r="G1676" s="8"/>
      <c r="H1676" s="8"/>
      <c r="I1676" s="8"/>
      <c r="J1676" s="8">
        <v>1</v>
      </c>
      <c r="K1676" s="8" t="s">
        <v>69</v>
      </c>
      <c r="L1676" s="8" t="s">
        <v>27</v>
      </c>
      <c r="M1676" s="9">
        <v>44409</v>
      </c>
      <c r="N1676" s="9">
        <v>44439</v>
      </c>
      <c r="O1676" s="20"/>
      <c r="P1676" s="20">
        <v>800000000</v>
      </c>
      <c r="Q1676" s="11"/>
      <c r="R1676" s="11"/>
      <c r="S1676" s="11"/>
      <c r="T1676" s="11"/>
      <c r="U1676" s="11"/>
      <c r="X1676" s="22" t="e">
        <f>IF(B1676="",VLOOKUP(A1676,#REF!,2,FALSE),B1676)</f>
        <v>#REF!</v>
      </c>
      <c r="Y1676" s="22">
        <f t="shared" si="135"/>
        <v>8</v>
      </c>
      <c r="Z1676" s="22">
        <f t="shared" si="136"/>
        <v>8</v>
      </c>
      <c r="AA1676" s="22">
        <f t="shared" si="137"/>
        <v>2021</v>
      </c>
      <c r="AB1676" s="22">
        <f t="shared" si="138"/>
        <v>2021</v>
      </c>
      <c r="AC1676" s="22">
        <f t="shared" si="139"/>
        <v>2021</v>
      </c>
      <c r="AD1676" s="25" t="e">
        <f>AND(ROUND(O1676,2)=O1676,ROUND(P1676,2)=P1676,OR(AND(O1676&lt;&gt;0,L1676="п"),AND(P1676&lt;&gt;0,L1676="ф")),ЕФОРМУЛА(X1676),ЕФОРМУЛА(Y1676),ЕФОРМУЛА(Z1676),ЕФОРМУЛА(AA1676),ЕФОРМУЛА(AB1676),ЕФОРМУЛА(AC1676),NOT(ЕФОРМУЛА(O1676)),NOT(ЕФОРМУЛА(P1676)),M1676&lt;&gt;0,N1676&lt;&gt;0,OR(YEAR(M1676=#REF!),YEAR(M1676=#REF!),YEAR(M1676=#REF!)),OR(YEAR(N1676=#REF!),YEAR(N1676=#REF!),YEAR(N1676=#REF!)),OR(AND(A1676="20. Выдача займов по договору № 1 (в кэш-пул ПАО «Газпром»)",H1676="КЭШ-ПУЛ"),AND(A1676&lt;&gt;"20. Выдача займов по договору № 1 (в кэш-пул ПАО «Газпром»)",H1676&lt;&gt;"КЭШ-ПУЛ")))</f>
        <v>#REF!</v>
      </c>
    </row>
    <row r="1677" spans="1:30" ht="15" customHeight="1" x14ac:dyDescent="0.2">
      <c r="A1677" s="8" t="s">
        <v>97</v>
      </c>
      <c r="B1677" s="8"/>
      <c r="C1677" s="2" t="s">
        <v>19</v>
      </c>
      <c r="D1677" s="6" t="s">
        <v>0</v>
      </c>
      <c r="E1677" s="7" t="s">
        <v>1</v>
      </c>
      <c r="F1677" s="8"/>
      <c r="G1677" s="8"/>
      <c r="H1677" s="8"/>
      <c r="I1677" s="8"/>
      <c r="J1677" s="8"/>
      <c r="K1677" s="8" t="s">
        <v>69</v>
      </c>
      <c r="L1677" s="8" t="s">
        <v>27</v>
      </c>
      <c r="M1677" s="9">
        <v>44410</v>
      </c>
      <c r="N1677" s="9">
        <v>44410</v>
      </c>
      <c r="O1677" s="20"/>
      <c r="P1677" s="20">
        <v>6104871.79</v>
      </c>
      <c r="Q1677" s="12"/>
      <c r="R1677" s="12"/>
      <c r="S1677" s="12"/>
      <c r="T1677" s="12"/>
      <c r="U1677" s="12"/>
      <c r="X1677" s="22" t="e">
        <f>IF(B1677="",VLOOKUP(A1677,#REF!,2,FALSE),B1677)</f>
        <v>#REF!</v>
      </c>
      <c r="Y1677" s="22">
        <f t="shared" si="135"/>
        <v>8</v>
      </c>
      <c r="Z1677" s="22">
        <f t="shared" si="136"/>
        <v>8</v>
      </c>
      <c r="AA1677" s="22">
        <f t="shared" si="137"/>
        <v>2021</v>
      </c>
      <c r="AB1677" s="22">
        <f t="shared" si="138"/>
        <v>2021</v>
      </c>
      <c r="AC1677" s="22">
        <f t="shared" si="139"/>
        <v>2021</v>
      </c>
      <c r="AD1677" s="25" t="e">
        <f>AND(ROUND(O1677,2)=O1677,ROUND(P1677,2)=P1677,OR(AND(O1677&lt;&gt;0,L1677="п"),AND(P1677&lt;&gt;0,L1677="ф")),ЕФОРМУЛА(X1677),ЕФОРМУЛА(Y1677),ЕФОРМУЛА(Z1677),ЕФОРМУЛА(AA1677),ЕФОРМУЛА(AB1677),ЕФОРМУЛА(AC1677),NOT(ЕФОРМУЛА(O1677)),NOT(ЕФОРМУЛА(P1677)),M1677&lt;&gt;0,N1677&lt;&gt;0,OR(YEAR(M1677=#REF!),YEAR(M1677=#REF!),YEAR(M1677=#REF!)),OR(YEAR(N1677=#REF!),YEAR(N1677=#REF!),YEAR(N1677=#REF!)),OR(AND(A1677="20. Выдача займов по договору № 1 (в кэш-пул ПАО «Газпром»)",H1677="КЭШ-ПУЛ"),AND(A1677&lt;&gt;"20. Выдача займов по договору № 1 (в кэш-пул ПАО «Газпром»)",H1677&lt;&gt;"КЭШ-ПУЛ")))</f>
        <v>#REF!</v>
      </c>
    </row>
    <row r="1678" spans="1:30" ht="12.6" customHeight="1" x14ac:dyDescent="0.2">
      <c r="A1678" s="8" t="s">
        <v>55</v>
      </c>
      <c r="B1678" s="8"/>
      <c r="C1678" s="2" t="s">
        <v>19</v>
      </c>
      <c r="D1678" s="6" t="s">
        <v>3</v>
      </c>
      <c r="E1678" s="7" t="s">
        <v>2</v>
      </c>
      <c r="F1678" s="8"/>
      <c r="G1678" s="8"/>
      <c r="H1678" s="8"/>
      <c r="I1678" s="8"/>
      <c r="J1678" s="8">
        <v>4</v>
      </c>
      <c r="K1678" s="8" t="s">
        <v>69</v>
      </c>
      <c r="L1678" s="8" t="s">
        <v>27</v>
      </c>
      <c r="M1678" s="9">
        <v>44403</v>
      </c>
      <c r="N1678" s="9">
        <v>44410</v>
      </c>
      <c r="O1678" s="20"/>
      <c r="P1678" s="20">
        <v>6104871.79</v>
      </c>
      <c r="Q1678" s="12"/>
      <c r="R1678" s="12"/>
      <c r="S1678" s="12"/>
      <c r="T1678" s="12"/>
      <c r="U1678" s="12"/>
      <c r="X1678" s="22" t="e">
        <f>IF(B1678="",VLOOKUP(A1678,#REF!,2,FALSE),B1678)</f>
        <v>#REF!</v>
      </c>
      <c r="Y1678" s="22">
        <f t="shared" si="135"/>
        <v>7</v>
      </c>
      <c r="Z1678" s="22">
        <f t="shared" si="136"/>
        <v>8</v>
      </c>
      <c r="AA1678" s="22">
        <f t="shared" si="137"/>
        <v>2021</v>
      </c>
      <c r="AB1678" s="22">
        <f t="shared" si="138"/>
        <v>2021</v>
      </c>
      <c r="AC1678" s="22">
        <f t="shared" si="139"/>
        <v>2021</v>
      </c>
      <c r="AD1678" s="25" t="e">
        <f>AND(ROUND(O1678,2)=O1678,ROUND(P1678,2)=P1678,OR(AND(O1678&lt;&gt;0,L1678="п"),AND(P1678&lt;&gt;0,L1678="ф")),ЕФОРМУЛА(X1678),ЕФОРМУЛА(Y1678),ЕФОРМУЛА(Z1678),ЕФОРМУЛА(AA1678),ЕФОРМУЛА(AB1678),ЕФОРМУЛА(AC1678),NOT(ЕФОРМУЛА(O1678)),NOT(ЕФОРМУЛА(P1678)),M1678&lt;&gt;0,N1678&lt;&gt;0,OR(YEAR(M1678=#REF!),YEAR(M1678=#REF!),YEAR(M1678=#REF!)),OR(YEAR(N1678=#REF!),YEAR(N1678=#REF!),YEAR(N1678=#REF!)),OR(AND(A1678="20. Выдача займов по договору № 1 (в кэш-пул ПАО «Газпром»)",H1678="КЭШ-ПУЛ"),AND(A1678&lt;&gt;"20. Выдача займов по договору № 1 (в кэш-пул ПАО «Газпром»)",H1678&lt;&gt;"КЭШ-ПУЛ")))</f>
        <v>#REF!</v>
      </c>
    </row>
    <row r="1679" spans="1:30" ht="15" customHeight="1" x14ac:dyDescent="0.2">
      <c r="A1679" s="8" t="s">
        <v>15</v>
      </c>
      <c r="B1679" s="8"/>
      <c r="C1679" s="2" t="s">
        <v>19</v>
      </c>
      <c r="D1679" s="6" t="s">
        <v>0</v>
      </c>
      <c r="E1679" s="7" t="s">
        <v>2</v>
      </c>
      <c r="F1679" s="8"/>
      <c r="G1679" s="8"/>
      <c r="H1679" s="8"/>
      <c r="I1679" s="8" t="s">
        <v>25</v>
      </c>
      <c r="J1679" s="8">
        <v>1</v>
      </c>
      <c r="K1679" s="27" t="s">
        <v>69</v>
      </c>
      <c r="L1679" s="8" t="s">
        <v>27</v>
      </c>
      <c r="M1679" s="9">
        <v>44412</v>
      </c>
      <c r="N1679" s="9">
        <v>44421</v>
      </c>
      <c r="O1679" s="20"/>
      <c r="P1679" s="20">
        <v>135000000</v>
      </c>
      <c r="Q1679" s="12"/>
      <c r="R1679" s="12"/>
      <c r="S1679" s="12"/>
      <c r="T1679" s="12"/>
      <c r="U1679" s="12"/>
      <c r="X1679" s="22" t="e">
        <f>IF(B1679="",VLOOKUP(A1679,#REF!,2,FALSE),B1679)</f>
        <v>#REF!</v>
      </c>
      <c r="Y1679" s="22">
        <f t="shared" si="135"/>
        <v>8</v>
      </c>
      <c r="Z1679" s="22">
        <f t="shared" si="136"/>
        <v>8</v>
      </c>
      <c r="AA1679" s="22">
        <f t="shared" si="137"/>
        <v>2021</v>
      </c>
      <c r="AB1679" s="22">
        <f t="shared" si="138"/>
        <v>2021</v>
      </c>
      <c r="AC1679" s="22">
        <f t="shared" si="139"/>
        <v>2021</v>
      </c>
      <c r="AD1679" s="25" t="e">
        <f>AND(ROUND(O1679,2)=O1679,ROUND(P1679,2)=P1679,OR(AND(O1679&lt;&gt;0,L1679="п"),AND(P1679&lt;&gt;0,L1679="ф")),ЕФОРМУЛА(X1679),ЕФОРМУЛА(Y1679),ЕФОРМУЛА(Z1679),ЕФОРМУЛА(AA1679),ЕФОРМУЛА(AB1679),ЕФОРМУЛА(AC1679),NOT(ЕФОРМУЛА(O1679)),NOT(ЕФОРМУЛА(P1679)),M1679&lt;&gt;0,N1679&lt;&gt;0,OR(YEAR(M1679=#REF!),YEAR(M1679=#REF!),YEAR(M1679=#REF!)),OR(YEAR(N1679=#REF!),YEAR(N1679=#REF!),YEAR(N1679=#REF!)),OR(AND(A1679="20. Выдача займов по договору № 1 (в кэш-пул ПАО «Газпром»)",H1679="КЭШ-ПУЛ"),AND(A1679&lt;&gt;"20. Выдача займов по договору № 1 (в кэш-пул ПАО «Газпром»)",H1679&lt;&gt;"КЭШ-ПУЛ")))</f>
        <v>#REF!</v>
      </c>
    </row>
    <row r="1680" spans="1:30" ht="15.75" customHeight="1" x14ac:dyDescent="0.2">
      <c r="A1680" s="27" t="s">
        <v>41</v>
      </c>
      <c r="B1680" s="27"/>
      <c r="C1680" s="2" t="s">
        <v>19</v>
      </c>
      <c r="D1680" s="6" t="s">
        <v>0</v>
      </c>
      <c r="E1680" s="7" t="s">
        <v>2</v>
      </c>
      <c r="F1680" s="8"/>
      <c r="G1680" s="8"/>
      <c r="H1680" s="8"/>
      <c r="I1680" s="8"/>
      <c r="J1680" s="8">
        <v>1</v>
      </c>
      <c r="K1680" s="8" t="s">
        <v>69</v>
      </c>
      <c r="L1680" s="8" t="s">
        <v>27</v>
      </c>
      <c r="M1680" s="9">
        <v>44409</v>
      </c>
      <c r="N1680" s="9">
        <v>44418</v>
      </c>
      <c r="O1680" s="20"/>
      <c r="P1680" s="20">
        <v>142277.87</v>
      </c>
      <c r="Q1680" s="12"/>
      <c r="R1680" s="12"/>
      <c r="S1680" s="12"/>
      <c r="T1680" s="12"/>
      <c r="U1680" s="12"/>
      <c r="X1680" s="22" t="e">
        <f>IF(B1680="",VLOOKUP(A1680,#REF!,2,FALSE),B1680)</f>
        <v>#REF!</v>
      </c>
      <c r="Y1680" s="22">
        <f t="shared" si="135"/>
        <v>8</v>
      </c>
      <c r="Z1680" s="22">
        <f t="shared" si="136"/>
        <v>8</v>
      </c>
      <c r="AA1680" s="22">
        <f t="shared" si="137"/>
        <v>2021</v>
      </c>
      <c r="AB1680" s="22">
        <f t="shared" si="138"/>
        <v>2021</v>
      </c>
      <c r="AC1680" s="22">
        <f t="shared" si="139"/>
        <v>2021</v>
      </c>
      <c r="AD1680" s="25" t="e">
        <f>AND(ROUND(O1680,2)=O1680,ROUND(P1680,2)=P1680,OR(AND(O1680&lt;&gt;0,L1680="п"),AND(P1680&lt;&gt;0,L1680="ф")),ЕФОРМУЛА(X1680),ЕФОРМУЛА(Y1680),ЕФОРМУЛА(Z1680),ЕФОРМУЛА(AA1680),ЕФОРМУЛА(AB1680),ЕФОРМУЛА(AC1680),NOT(ЕФОРМУЛА(O1680)),NOT(ЕФОРМУЛА(P1680)),M1680&lt;&gt;0,N1680&lt;&gt;0,OR(YEAR(M1680=#REF!),YEAR(M1680=#REF!),YEAR(M1680=#REF!)),OR(YEAR(N1680=#REF!),YEAR(N1680=#REF!),YEAR(N1680=#REF!)),OR(AND(A1680="20. Выдача займов по договору № 1 (в кэш-пул ПАО «Газпром»)",H1680="КЭШ-ПУЛ"),AND(A1680&lt;&gt;"20. Выдача займов по договору № 1 (в кэш-пул ПАО «Газпром»)",H1680&lt;&gt;"КЭШ-ПУЛ")))</f>
        <v>#REF!</v>
      </c>
    </row>
    <row r="1681" spans="1:30" ht="15" customHeight="1" x14ac:dyDescent="0.2">
      <c r="A1681" s="8" t="s">
        <v>44</v>
      </c>
      <c r="B1681" s="8"/>
      <c r="C1681" s="2" t="s">
        <v>19</v>
      </c>
      <c r="D1681" s="6" t="s">
        <v>0</v>
      </c>
      <c r="E1681" s="7" t="s">
        <v>2</v>
      </c>
      <c r="F1681" s="8"/>
      <c r="G1681" s="8"/>
      <c r="H1681" s="8"/>
      <c r="I1681" s="8"/>
      <c r="J1681" s="8">
        <v>1</v>
      </c>
      <c r="K1681" s="8" t="s">
        <v>69</v>
      </c>
      <c r="L1681" s="8" t="s">
        <v>27</v>
      </c>
      <c r="M1681" s="9">
        <v>44412</v>
      </c>
      <c r="N1681" s="9">
        <v>44425</v>
      </c>
      <c r="O1681" s="20"/>
      <c r="P1681" s="20">
        <v>589827.54</v>
      </c>
      <c r="Q1681" s="12"/>
      <c r="R1681" s="12"/>
      <c r="S1681" s="12"/>
      <c r="T1681" s="12"/>
      <c r="U1681" s="12"/>
      <c r="X1681" s="22" t="e">
        <f>IF(B1681="",VLOOKUP(A1681,#REF!,2,FALSE),B1681)</f>
        <v>#REF!</v>
      </c>
      <c r="Y1681" s="22">
        <f t="shared" si="135"/>
        <v>8</v>
      </c>
      <c r="Z1681" s="22">
        <f t="shared" si="136"/>
        <v>8</v>
      </c>
      <c r="AA1681" s="22">
        <f t="shared" si="137"/>
        <v>2021</v>
      </c>
      <c r="AB1681" s="22">
        <f t="shared" si="138"/>
        <v>2021</v>
      </c>
      <c r="AC1681" s="22">
        <f t="shared" si="139"/>
        <v>2021</v>
      </c>
      <c r="AD1681" s="25" t="e">
        <f>AND(ROUND(O1681,2)=O1681,ROUND(P1681,2)=P1681,OR(AND(O1681&lt;&gt;0,L1681="п"),AND(P1681&lt;&gt;0,L1681="ф")),ЕФОРМУЛА(X1681),ЕФОРМУЛА(Y1681),ЕФОРМУЛА(Z1681),ЕФОРМУЛА(AA1681),ЕФОРМУЛА(AB1681),ЕФОРМУЛА(AC1681),NOT(ЕФОРМУЛА(O1681)),NOT(ЕФОРМУЛА(P1681)),M1681&lt;&gt;0,N1681&lt;&gt;0,OR(YEAR(M1681=#REF!),YEAR(M1681=#REF!),YEAR(M1681=#REF!)),OR(YEAR(N1681=#REF!),YEAR(N1681=#REF!),YEAR(N1681=#REF!)),OR(AND(A1681="20. Выдача займов по договору № 1 (в кэш-пул ПАО «Газпром»)",H1681="КЭШ-ПУЛ"),AND(A1681&lt;&gt;"20. Выдача займов по договору № 1 (в кэш-пул ПАО «Газпром»)",H1681&lt;&gt;"КЭШ-ПУЛ")))</f>
        <v>#REF!</v>
      </c>
    </row>
    <row r="1682" spans="1:30" ht="12.6" customHeight="1" x14ac:dyDescent="0.2">
      <c r="A1682" s="8" t="s">
        <v>96</v>
      </c>
      <c r="B1682" s="8"/>
      <c r="C1682" s="2" t="s">
        <v>19</v>
      </c>
      <c r="D1682" s="6" t="s">
        <v>0</v>
      </c>
      <c r="E1682" s="7" t="s">
        <v>2</v>
      </c>
      <c r="F1682" s="8"/>
      <c r="G1682" s="8"/>
      <c r="H1682" s="8"/>
      <c r="I1682" s="8"/>
      <c r="J1682" s="8">
        <v>1</v>
      </c>
      <c r="K1682" s="8" t="s">
        <v>69</v>
      </c>
      <c r="L1682" s="8" t="s">
        <v>27</v>
      </c>
      <c r="M1682" s="9">
        <v>44412</v>
      </c>
      <c r="N1682" s="9">
        <v>44424</v>
      </c>
      <c r="O1682" s="20"/>
      <c r="P1682" s="20">
        <v>69308496</v>
      </c>
      <c r="Q1682" s="12" t="s">
        <v>680</v>
      </c>
      <c r="R1682" s="12"/>
      <c r="S1682" s="12"/>
      <c r="T1682" s="12"/>
      <c r="U1682" s="12"/>
      <c r="X1682" s="22" t="e">
        <f>IF(B1682="",VLOOKUP(A1682,#REF!,2,FALSE),B1682)</f>
        <v>#REF!</v>
      </c>
      <c r="Y1682" s="22">
        <f t="shared" si="135"/>
        <v>8</v>
      </c>
      <c r="Z1682" s="22">
        <f t="shared" si="136"/>
        <v>8</v>
      </c>
      <c r="AA1682" s="22">
        <f t="shared" si="137"/>
        <v>2021</v>
      </c>
      <c r="AB1682" s="22">
        <f t="shared" si="138"/>
        <v>2021</v>
      </c>
      <c r="AC1682" s="22">
        <f t="shared" si="139"/>
        <v>2021</v>
      </c>
      <c r="AD1682" s="25" t="e">
        <f>AND(ROUND(O1682,2)=O1682,ROUND(P1682,2)=P1682,OR(AND(O1682&lt;&gt;0,L1682="п"),AND(P1682&lt;&gt;0,L1682="ф")),ЕФОРМУЛА(X1682),ЕФОРМУЛА(Y1682),ЕФОРМУЛА(Z1682),ЕФОРМУЛА(AA1682),ЕФОРМУЛА(AB1682),ЕФОРМУЛА(AC1682),NOT(ЕФОРМУЛА(O1682)),NOT(ЕФОРМУЛА(P1682)),M1682&lt;&gt;0,N1682&lt;&gt;0,OR(YEAR(M1682=#REF!),YEAR(M1682=#REF!),YEAR(M1682=#REF!)),OR(YEAR(N1682=#REF!),YEAR(N1682=#REF!),YEAR(N1682=#REF!)),OR(AND(A1682="20. Выдача займов по договору № 1 (в кэш-пул ПАО «Газпром»)",H1682="КЭШ-ПУЛ"),AND(A1682&lt;&gt;"20. Выдача займов по договору № 1 (в кэш-пул ПАО «Газпром»)",H1682&lt;&gt;"КЭШ-ПУЛ")))</f>
        <v>#REF!</v>
      </c>
    </row>
    <row r="1683" spans="1:30" ht="12.6" customHeight="1" x14ac:dyDescent="0.2">
      <c r="A1683" s="8" t="s">
        <v>96</v>
      </c>
      <c r="B1683" s="8"/>
      <c r="C1683" s="2" t="s">
        <v>19</v>
      </c>
      <c r="D1683" s="6" t="s">
        <v>0</v>
      </c>
      <c r="E1683" s="7" t="s">
        <v>2</v>
      </c>
      <c r="F1683" s="8"/>
      <c r="G1683" s="8"/>
      <c r="H1683" s="8"/>
      <c r="I1683" s="8" t="s">
        <v>25</v>
      </c>
      <c r="J1683" s="8">
        <v>2</v>
      </c>
      <c r="K1683" s="8" t="s">
        <v>69</v>
      </c>
      <c r="L1683" s="8" t="s">
        <v>27</v>
      </c>
      <c r="M1683" s="9">
        <v>44412</v>
      </c>
      <c r="N1683" s="9">
        <v>44428</v>
      </c>
      <c r="O1683" s="20"/>
      <c r="P1683" s="20">
        <v>184217.26</v>
      </c>
      <c r="Q1683" s="12"/>
      <c r="R1683" s="12"/>
      <c r="S1683" s="12"/>
      <c r="T1683" s="12"/>
      <c r="U1683" s="12"/>
      <c r="X1683" s="22" t="e">
        <f>IF(B1683="",VLOOKUP(A1683,#REF!,2,FALSE),B1683)</f>
        <v>#REF!</v>
      </c>
      <c r="Y1683" s="22">
        <f t="shared" si="135"/>
        <v>8</v>
      </c>
      <c r="Z1683" s="22">
        <f t="shared" si="136"/>
        <v>8</v>
      </c>
      <c r="AA1683" s="22">
        <f t="shared" si="137"/>
        <v>2021</v>
      </c>
      <c r="AB1683" s="22">
        <f t="shared" si="138"/>
        <v>2021</v>
      </c>
      <c r="AC1683" s="22">
        <f t="shared" si="139"/>
        <v>2021</v>
      </c>
      <c r="AD1683" s="25" t="e">
        <f>AND(ROUND(O1683,2)=O1683,ROUND(P1683,2)=P1683,OR(AND(O1683&lt;&gt;0,L1683="п"),AND(P1683&lt;&gt;0,L1683="ф")),ЕФОРМУЛА(X1683),ЕФОРМУЛА(Y1683),ЕФОРМУЛА(Z1683),ЕФОРМУЛА(AA1683),ЕФОРМУЛА(AB1683),ЕФОРМУЛА(AC1683),NOT(ЕФОРМУЛА(O1683)),NOT(ЕФОРМУЛА(P1683)),M1683&lt;&gt;0,N1683&lt;&gt;0,OR(YEAR(M1683=#REF!),YEAR(M1683=#REF!),YEAR(M1683=#REF!)),OR(YEAR(N1683=#REF!),YEAR(N1683=#REF!),YEAR(N1683=#REF!)),OR(AND(A1683="20. Выдача займов по договору № 1 (в кэш-пул ПАО «Газпром»)",H1683="КЭШ-ПУЛ"),AND(A1683&lt;&gt;"20. Выдача займов по договору № 1 (в кэш-пул ПАО «Газпром»)",H1683&lt;&gt;"КЭШ-ПУЛ")))</f>
        <v>#REF!</v>
      </c>
    </row>
    <row r="1684" spans="1:30" ht="12.6" customHeight="1" x14ac:dyDescent="0.2">
      <c r="A1684" s="8" t="s">
        <v>96</v>
      </c>
      <c r="B1684" s="8"/>
      <c r="C1684" s="2" t="s">
        <v>19</v>
      </c>
      <c r="D1684" s="6" t="s">
        <v>0</v>
      </c>
      <c r="E1684" s="7" t="s">
        <v>2</v>
      </c>
      <c r="F1684" s="8"/>
      <c r="G1684" s="8"/>
      <c r="H1684" s="8"/>
      <c r="I1684" s="8"/>
      <c r="J1684" s="8">
        <v>2</v>
      </c>
      <c r="K1684" s="8" t="s">
        <v>69</v>
      </c>
      <c r="L1684" s="8" t="s">
        <v>27</v>
      </c>
      <c r="M1684" s="9">
        <v>44412</v>
      </c>
      <c r="N1684" s="9">
        <v>44428</v>
      </c>
      <c r="O1684" s="20"/>
      <c r="P1684" s="20">
        <v>12815782.74</v>
      </c>
      <c r="Q1684" s="12"/>
      <c r="R1684" s="12"/>
      <c r="S1684" s="12"/>
      <c r="T1684" s="12"/>
      <c r="U1684" s="12"/>
      <c r="X1684" s="22" t="e">
        <f>IF(B1684="",VLOOKUP(A1684,#REF!,2,FALSE),B1684)</f>
        <v>#REF!</v>
      </c>
      <c r="Y1684" s="22">
        <f t="shared" si="135"/>
        <v>8</v>
      </c>
      <c r="Z1684" s="22">
        <f t="shared" si="136"/>
        <v>8</v>
      </c>
      <c r="AA1684" s="22">
        <f t="shared" si="137"/>
        <v>2021</v>
      </c>
      <c r="AB1684" s="22">
        <f t="shared" si="138"/>
        <v>2021</v>
      </c>
      <c r="AC1684" s="22">
        <f t="shared" si="139"/>
        <v>2021</v>
      </c>
      <c r="AD1684" s="25" t="e">
        <f>AND(ROUND(O1684,2)=O1684,ROUND(P1684,2)=P1684,OR(AND(O1684&lt;&gt;0,L1684="п"),AND(P1684&lt;&gt;0,L1684="ф")),ЕФОРМУЛА(X1684),ЕФОРМУЛА(Y1684),ЕФОРМУЛА(Z1684),ЕФОРМУЛА(AA1684),ЕФОРМУЛА(AB1684),ЕФОРМУЛА(AC1684),NOT(ЕФОРМУЛА(O1684)),NOT(ЕФОРМУЛА(P1684)),M1684&lt;&gt;0,N1684&lt;&gt;0,OR(YEAR(M1684=#REF!),YEAR(M1684=#REF!),YEAR(M1684=#REF!)),OR(YEAR(N1684=#REF!),YEAR(N1684=#REF!),YEAR(N1684=#REF!)),OR(AND(A1684="20. Выдача займов по договору № 1 (в кэш-пул ПАО «Газпром»)",H1684="КЭШ-ПУЛ"),AND(A1684&lt;&gt;"20. Выдача займов по договору № 1 (в кэш-пул ПАО «Газпром»)",H1684&lt;&gt;"КЭШ-ПУЛ")))</f>
        <v>#REF!</v>
      </c>
    </row>
    <row r="1685" spans="1:30" ht="15.75" customHeight="1" x14ac:dyDescent="0.2">
      <c r="A1685" s="27" t="s">
        <v>41</v>
      </c>
      <c r="B1685" s="27"/>
      <c r="C1685" s="2" t="s">
        <v>19</v>
      </c>
      <c r="D1685" s="6" t="s">
        <v>0</v>
      </c>
      <c r="E1685" s="7" t="s">
        <v>2</v>
      </c>
      <c r="F1685" s="8"/>
      <c r="G1685" s="8"/>
      <c r="H1685" s="8"/>
      <c r="I1685" s="8" t="s">
        <v>25</v>
      </c>
      <c r="J1685" s="8">
        <v>3</v>
      </c>
      <c r="K1685" s="8" t="s">
        <v>69</v>
      </c>
      <c r="L1685" s="8" t="s">
        <v>27</v>
      </c>
      <c r="M1685" s="9">
        <v>44378</v>
      </c>
      <c r="N1685" s="9">
        <v>44391</v>
      </c>
      <c r="O1685" s="20"/>
      <c r="P1685" s="20">
        <v>300000</v>
      </c>
      <c r="Q1685" s="12"/>
      <c r="R1685" s="12"/>
      <c r="S1685" s="12"/>
      <c r="T1685" s="12"/>
      <c r="U1685" s="12"/>
      <c r="X1685" s="22" t="e">
        <f>IF(B1685="",VLOOKUP(A1685,#REF!,2,FALSE),B1685)</f>
        <v>#REF!</v>
      </c>
      <c r="Y1685" s="22">
        <f t="shared" si="135"/>
        <v>7</v>
      </c>
      <c r="Z1685" s="22">
        <f t="shared" si="136"/>
        <v>7</v>
      </c>
      <c r="AA1685" s="22">
        <f t="shared" si="137"/>
        <v>2021</v>
      </c>
      <c r="AB1685" s="22">
        <f t="shared" si="138"/>
        <v>2021</v>
      </c>
      <c r="AC1685" s="22">
        <f t="shared" si="139"/>
        <v>2021</v>
      </c>
      <c r="AD1685" s="25" t="e">
        <f>AND(ROUND(O1685,2)=O1685,ROUND(P1685,2)=P1685,OR(AND(O1685&lt;&gt;0,L1685="п"),AND(P1685&lt;&gt;0,L1685="ф")),ЕФОРМУЛА(X1685),ЕФОРМУЛА(Y1685),ЕФОРМУЛА(Z1685),ЕФОРМУЛА(AA1685),ЕФОРМУЛА(AB1685),ЕФОРМУЛА(AC1685),NOT(ЕФОРМУЛА(O1685)),NOT(ЕФОРМУЛА(P1685)),M1685&lt;&gt;0,N1685&lt;&gt;0,OR(YEAR(M1685=#REF!),YEAR(M1685=#REF!),YEAR(M1685=#REF!)),OR(YEAR(N1685=#REF!),YEAR(N1685=#REF!),YEAR(N1685=#REF!)),OR(AND(A1685="20. Выдача займов по договору № 1 (в кэш-пул ПАО «Газпром»)",H1685="КЭШ-ПУЛ"),AND(A1685&lt;&gt;"20. Выдача займов по договору № 1 (в кэш-пул ПАО «Газпром»)",H1685&lt;&gt;"КЭШ-ПУЛ")))</f>
        <v>#REF!</v>
      </c>
    </row>
    <row r="1686" spans="1:30" ht="15.75" customHeight="1" x14ac:dyDescent="0.2">
      <c r="A1686" s="27" t="s">
        <v>41</v>
      </c>
      <c r="B1686" s="27"/>
      <c r="C1686" s="2" t="s">
        <v>19</v>
      </c>
      <c r="D1686" s="6" t="s">
        <v>0</v>
      </c>
      <c r="E1686" s="7" t="s">
        <v>2</v>
      </c>
      <c r="F1686" s="8"/>
      <c r="G1686" s="8"/>
      <c r="H1686" s="8"/>
      <c r="I1686" s="8" t="s">
        <v>25</v>
      </c>
      <c r="J1686" s="8">
        <v>3</v>
      </c>
      <c r="K1686" s="8" t="s">
        <v>69</v>
      </c>
      <c r="L1686" s="8" t="s">
        <v>27</v>
      </c>
      <c r="M1686" s="9">
        <v>44392</v>
      </c>
      <c r="N1686" s="9">
        <v>44404</v>
      </c>
      <c r="O1686" s="20"/>
      <c r="P1686" s="20">
        <v>4000</v>
      </c>
      <c r="Q1686" s="12"/>
      <c r="R1686" s="12"/>
      <c r="S1686" s="12"/>
      <c r="T1686" s="12"/>
      <c r="U1686" s="12"/>
      <c r="X1686" s="22" t="e">
        <f>IF(B1686="",VLOOKUP(A1686,#REF!,2,FALSE),B1686)</f>
        <v>#REF!</v>
      </c>
      <c r="Y1686" s="22">
        <f t="shared" si="135"/>
        <v>7</v>
      </c>
      <c r="Z1686" s="22">
        <f t="shared" si="136"/>
        <v>7</v>
      </c>
      <c r="AA1686" s="22">
        <f t="shared" si="137"/>
        <v>2021</v>
      </c>
      <c r="AB1686" s="22">
        <f t="shared" si="138"/>
        <v>2021</v>
      </c>
      <c r="AC1686" s="22">
        <f t="shared" si="139"/>
        <v>2021</v>
      </c>
      <c r="AD1686" s="25" t="e">
        <f>AND(ROUND(O1686,2)=O1686,ROUND(P1686,2)=P1686,OR(AND(O1686&lt;&gt;0,L1686="п"),AND(P1686&lt;&gt;0,L1686="ф")),ЕФОРМУЛА(X1686),ЕФОРМУЛА(Y1686),ЕФОРМУЛА(Z1686),ЕФОРМУЛА(AA1686),ЕФОРМУЛА(AB1686),ЕФОРМУЛА(AC1686),NOT(ЕФОРМУЛА(O1686)),NOT(ЕФОРМУЛА(P1686)),M1686&lt;&gt;0,N1686&lt;&gt;0,OR(YEAR(M1686=#REF!),YEAR(M1686=#REF!),YEAR(M1686=#REF!)),OR(YEAR(N1686=#REF!),YEAR(N1686=#REF!),YEAR(N1686=#REF!)),OR(AND(A1686="20. Выдача займов по договору № 1 (в кэш-пул ПАО «Газпром»)",H1686="КЭШ-ПУЛ"),AND(A1686&lt;&gt;"20. Выдача займов по договору № 1 (в кэш-пул ПАО «Газпром»)",H1686&lt;&gt;"КЭШ-ПУЛ")))</f>
        <v>#REF!</v>
      </c>
    </row>
    <row r="1687" spans="1:30" ht="15" customHeight="1" x14ac:dyDescent="0.2">
      <c r="A1687" s="27" t="s">
        <v>60</v>
      </c>
      <c r="B1687" s="27"/>
      <c r="C1687" s="2" t="s">
        <v>19</v>
      </c>
      <c r="D1687" s="6" t="s">
        <v>0</v>
      </c>
      <c r="E1687" s="7" t="s">
        <v>2</v>
      </c>
      <c r="F1687" s="8"/>
      <c r="G1687" s="8"/>
      <c r="H1687" s="8"/>
      <c r="I1687" s="8" t="s">
        <v>25</v>
      </c>
      <c r="J1687" s="8">
        <v>1</v>
      </c>
      <c r="K1687" s="8" t="s">
        <v>69</v>
      </c>
      <c r="L1687" s="8" t="s">
        <v>27</v>
      </c>
      <c r="M1687" s="9">
        <v>44412</v>
      </c>
      <c r="N1687" s="9">
        <v>44425</v>
      </c>
      <c r="O1687" s="20"/>
      <c r="P1687" s="20">
        <v>636705.4</v>
      </c>
      <c r="Q1687" s="11"/>
      <c r="R1687" s="11"/>
      <c r="S1687" s="11"/>
      <c r="T1687" s="11"/>
      <c r="U1687" s="11"/>
      <c r="X1687" s="22" t="e">
        <f>IF(B1687="",VLOOKUP(A1687,#REF!,2,FALSE),B1687)</f>
        <v>#REF!</v>
      </c>
      <c r="Y1687" s="22">
        <f t="shared" si="135"/>
        <v>8</v>
      </c>
      <c r="Z1687" s="22">
        <f t="shared" si="136"/>
        <v>8</v>
      </c>
      <c r="AA1687" s="22">
        <f t="shared" si="137"/>
        <v>2021</v>
      </c>
      <c r="AB1687" s="22">
        <f t="shared" si="138"/>
        <v>2021</v>
      </c>
      <c r="AC1687" s="22">
        <f t="shared" si="139"/>
        <v>2021</v>
      </c>
      <c r="AD1687" s="25" t="e">
        <f>AND(ROUND(O1687,2)=O1687,ROUND(P1687,2)=P1687,OR(AND(O1687&lt;&gt;0,L1687="п"),AND(P1687&lt;&gt;0,L1687="ф")),ЕФОРМУЛА(X1687),ЕФОРМУЛА(Y1687),ЕФОРМУЛА(Z1687),ЕФОРМУЛА(AA1687),ЕФОРМУЛА(AB1687),ЕФОРМУЛА(AC1687),NOT(ЕФОРМУЛА(O1687)),NOT(ЕФОРМУЛА(P1687)),M1687&lt;&gt;0,N1687&lt;&gt;0,OR(YEAR(M1687=#REF!),YEAR(M1687=#REF!),YEAR(M1687=#REF!)),OR(YEAR(N1687=#REF!),YEAR(N1687=#REF!),YEAR(N1687=#REF!)),OR(AND(A1687="20. Выдача займов по договору № 1 (в кэш-пул ПАО «Газпром»)",H1687="КЭШ-ПУЛ"),AND(A1687&lt;&gt;"20. Выдача займов по договору № 1 (в кэш-пул ПАО «Газпром»)",H1687&lt;&gt;"КЭШ-ПУЛ")))</f>
        <v>#REF!</v>
      </c>
    </row>
    <row r="1688" spans="1:30" ht="15" customHeight="1" x14ac:dyDescent="0.2">
      <c r="A1688" s="8" t="s">
        <v>8</v>
      </c>
      <c r="B1688" s="8"/>
      <c r="C1688" s="2" t="s">
        <v>19</v>
      </c>
      <c r="D1688" s="6" t="s">
        <v>0</v>
      </c>
      <c r="E1688" s="7" t="s">
        <v>2</v>
      </c>
      <c r="F1688" s="8"/>
      <c r="G1688" s="8"/>
      <c r="H1688" s="8"/>
      <c r="I1688" s="8" t="s">
        <v>25</v>
      </c>
      <c r="J1688" s="8">
        <v>1</v>
      </c>
      <c r="K1688" s="8" t="s">
        <v>69</v>
      </c>
      <c r="L1688" s="8" t="s">
        <v>27</v>
      </c>
      <c r="M1688" s="9">
        <v>44412</v>
      </c>
      <c r="N1688" s="9">
        <v>44425</v>
      </c>
      <c r="O1688" s="20"/>
      <c r="P1688" s="20">
        <v>370450.64</v>
      </c>
      <c r="Q1688" s="12"/>
      <c r="R1688" s="12"/>
      <c r="S1688" s="12"/>
      <c r="T1688" s="12"/>
      <c r="U1688" s="12"/>
      <c r="X1688" s="22" t="e">
        <f>IF(B1688="",VLOOKUP(A1688,#REF!,2,FALSE),B1688)</f>
        <v>#REF!</v>
      </c>
      <c r="Y1688" s="22">
        <f t="shared" si="135"/>
        <v>8</v>
      </c>
      <c r="Z1688" s="22">
        <f t="shared" si="136"/>
        <v>8</v>
      </c>
      <c r="AA1688" s="22">
        <f t="shared" si="137"/>
        <v>2021</v>
      </c>
      <c r="AB1688" s="22">
        <f t="shared" si="138"/>
        <v>2021</v>
      </c>
      <c r="AC1688" s="22">
        <f t="shared" si="139"/>
        <v>2021</v>
      </c>
      <c r="AD1688" s="25" t="e">
        <f>AND(ROUND(O1688,2)=O1688,ROUND(P1688,2)=P1688,OR(AND(O1688&lt;&gt;0,L1688="п"),AND(P1688&lt;&gt;0,L1688="ф")),ЕФОРМУЛА(X1688),ЕФОРМУЛА(Y1688),ЕФОРМУЛА(Z1688),ЕФОРМУЛА(AA1688),ЕФОРМУЛА(AB1688),ЕФОРМУЛА(AC1688),NOT(ЕФОРМУЛА(O1688)),NOT(ЕФОРМУЛА(P1688)),M1688&lt;&gt;0,N1688&lt;&gt;0,OR(YEAR(M1688=#REF!),YEAR(M1688=#REF!),YEAR(M1688=#REF!)),OR(YEAR(N1688=#REF!),YEAR(N1688=#REF!),YEAR(N1688=#REF!)),OR(AND(A1688="20. Выдача займов по договору № 1 (в кэш-пул ПАО «Газпром»)",H1688="КЭШ-ПУЛ"),AND(A1688&lt;&gt;"20. Выдача займов по договору № 1 (в кэш-пул ПАО «Газпром»)",H1688&lt;&gt;"КЭШ-ПУЛ")))</f>
        <v>#REF!</v>
      </c>
    </row>
    <row r="1689" spans="1:30" ht="14.25" customHeight="1" x14ac:dyDescent="0.2">
      <c r="A1689" s="8" t="s">
        <v>52</v>
      </c>
      <c r="B1689" s="8"/>
      <c r="C1689" s="2" t="s">
        <v>19</v>
      </c>
      <c r="D1689" s="6" t="s">
        <v>0</v>
      </c>
      <c r="E1689" s="7" t="s">
        <v>2</v>
      </c>
      <c r="F1689" s="8"/>
      <c r="G1689" s="8"/>
      <c r="H1689" s="8"/>
      <c r="I1689" s="8" t="s">
        <v>25</v>
      </c>
      <c r="J1689" s="8">
        <v>1</v>
      </c>
      <c r="K1689" s="8" t="s">
        <v>69</v>
      </c>
      <c r="L1689" s="8" t="s">
        <v>27</v>
      </c>
      <c r="M1689" s="9">
        <v>44412</v>
      </c>
      <c r="N1689" s="9">
        <v>44424</v>
      </c>
      <c r="O1689" s="20"/>
      <c r="P1689" s="20">
        <v>1735896.38</v>
      </c>
      <c r="X1689" s="22" t="e">
        <f>IF(B1689="",VLOOKUP(A1689,#REF!,2,FALSE),B1689)</f>
        <v>#REF!</v>
      </c>
      <c r="Y1689" s="22">
        <f t="shared" si="135"/>
        <v>8</v>
      </c>
      <c r="Z1689" s="22">
        <f t="shared" si="136"/>
        <v>8</v>
      </c>
      <c r="AA1689" s="22">
        <f t="shared" si="137"/>
        <v>2021</v>
      </c>
      <c r="AB1689" s="22">
        <f t="shared" si="138"/>
        <v>2021</v>
      </c>
      <c r="AC1689" s="22">
        <f t="shared" si="139"/>
        <v>2021</v>
      </c>
      <c r="AD1689" s="25" t="e">
        <f>AND(ROUND(O1689,2)=O1689,ROUND(P1689,2)=P1689,OR(AND(O1689&lt;&gt;0,L1689="п"),AND(P1689&lt;&gt;0,L1689="ф")),ЕФОРМУЛА(X1689),ЕФОРМУЛА(Y1689),ЕФОРМУЛА(Z1689),ЕФОРМУЛА(AA1689),ЕФОРМУЛА(AB1689),ЕФОРМУЛА(AC1689),NOT(ЕФОРМУЛА(O1689)),NOT(ЕФОРМУЛА(P1689)),M1689&lt;&gt;0,N1689&lt;&gt;0,OR(YEAR(M1689=#REF!),YEAR(M1689=#REF!),YEAR(M1689=#REF!)),OR(YEAR(N1689=#REF!),YEAR(N1689=#REF!),YEAR(N1689=#REF!)),OR(AND(A1689="20. Выдача займов по договору № 1 (в кэш-пул ПАО «Газпром»)",H1689="КЭШ-ПУЛ"),AND(A1689&lt;&gt;"20. Выдача займов по договору № 1 (в кэш-пул ПАО «Газпром»)",H1689&lt;&gt;"КЭШ-ПУЛ")))</f>
        <v>#REF!</v>
      </c>
    </row>
    <row r="1690" spans="1:30" ht="14.25" customHeight="1" x14ac:dyDescent="0.2">
      <c r="A1690" s="8" t="s">
        <v>52</v>
      </c>
      <c r="B1690" s="8"/>
      <c r="C1690" s="2" t="s">
        <v>19</v>
      </c>
      <c r="D1690" s="6" t="s">
        <v>0</v>
      </c>
      <c r="E1690" s="7" t="s">
        <v>2</v>
      </c>
      <c r="F1690" s="8"/>
      <c r="G1690" s="8"/>
      <c r="H1690" s="8"/>
      <c r="I1690" s="8"/>
      <c r="J1690" s="8">
        <v>1</v>
      </c>
      <c r="K1690" s="8" t="s">
        <v>69</v>
      </c>
      <c r="L1690" s="8" t="s">
        <v>27</v>
      </c>
      <c r="M1690" s="9">
        <v>44412</v>
      </c>
      <c r="N1690" s="9">
        <v>44424</v>
      </c>
      <c r="O1690" s="20"/>
      <c r="P1690" s="20">
        <v>25118499.43</v>
      </c>
      <c r="X1690" s="22" t="e">
        <f>IF(B1690="",VLOOKUP(A1690,#REF!,2,FALSE),B1690)</f>
        <v>#REF!</v>
      </c>
      <c r="Y1690" s="22">
        <f t="shared" si="135"/>
        <v>8</v>
      </c>
      <c r="Z1690" s="22">
        <f t="shared" si="136"/>
        <v>8</v>
      </c>
      <c r="AA1690" s="22">
        <f t="shared" si="137"/>
        <v>2021</v>
      </c>
      <c r="AB1690" s="22">
        <f t="shared" si="138"/>
        <v>2021</v>
      </c>
      <c r="AC1690" s="22">
        <f t="shared" si="139"/>
        <v>2021</v>
      </c>
      <c r="AD1690" s="25" t="e">
        <f>AND(ROUND(O1690,2)=O1690,ROUND(P1690,2)=P1690,OR(AND(O1690&lt;&gt;0,L1690="п"),AND(P1690&lt;&gt;0,L1690="ф")),ЕФОРМУЛА(X1690),ЕФОРМУЛА(Y1690),ЕФОРМУЛА(Z1690),ЕФОРМУЛА(AA1690),ЕФОРМУЛА(AB1690),ЕФОРМУЛА(AC1690),NOT(ЕФОРМУЛА(O1690)),NOT(ЕФОРМУЛА(P1690)),M1690&lt;&gt;0,N1690&lt;&gt;0,OR(YEAR(M1690=#REF!),YEAR(M1690=#REF!),YEAR(M1690=#REF!)),OR(YEAR(N1690=#REF!),YEAR(N1690=#REF!),YEAR(N1690=#REF!)),OR(AND(A1690="20. Выдача займов по договору № 1 (в кэш-пул ПАО «Газпром»)",H1690="КЭШ-ПУЛ"),AND(A1690&lt;&gt;"20. Выдача займов по договору № 1 (в кэш-пул ПАО «Газпром»)",H1690&lt;&gt;"КЭШ-ПУЛ")))</f>
        <v>#REF!</v>
      </c>
    </row>
    <row r="1691" spans="1:30" ht="12.6" customHeight="1" x14ac:dyDescent="0.2">
      <c r="A1691" s="8" t="s">
        <v>51</v>
      </c>
      <c r="B1691" s="8"/>
      <c r="C1691" s="2" t="s">
        <v>19</v>
      </c>
      <c r="D1691" s="6" t="s">
        <v>0</v>
      </c>
      <c r="E1691" s="7" t="s">
        <v>2</v>
      </c>
      <c r="F1691" s="8"/>
      <c r="G1691" s="8"/>
      <c r="H1691" s="8"/>
      <c r="I1691" s="8"/>
      <c r="J1691" s="8">
        <v>1</v>
      </c>
      <c r="K1691" s="8" t="s">
        <v>69</v>
      </c>
      <c r="L1691" s="8" t="s">
        <v>27</v>
      </c>
      <c r="M1691" s="9">
        <v>44412</v>
      </c>
      <c r="N1691" s="9">
        <v>44424</v>
      </c>
      <c r="O1691" s="20"/>
      <c r="P1691" s="20">
        <v>86100</v>
      </c>
      <c r="Q1691" s="12"/>
      <c r="R1691" s="12"/>
      <c r="S1691" s="12"/>
      <c r="T1691" s="12"/>
      <c r="U1691" s="12"/>
      <c r="X1691" s="22" t="e">
        <f>IF(B1691="",VLOOKUP(A1691,#REF!,2,FALSE),B1691)</f>
        <v>#REF!</v>
      </c>
      <c r="Y1691" s="22">
        <f t="shared" si="135"/>
        <v>8</v>
      </c>
      <c r="Z1691" s="22">
        <f t="shared" si="136"/>
        <v>8</v>
      </c>
      <c r="AA1691" s="22">
        <f t="shared" si="137"/>
        <v>2021</v>
      </c>
      <c r="AB1691" s="22">
        <f t="shared" si="138"/>
        <v>2021</v>
      </c>
      <c r="AC1691" s="22">
        <f t="shared" si="139"/>
        <v>2021</v>
      </c>
      <c r="AD1691" s="25" t="e">
        <f>AND(ROUND(O1691,2)=O1691,ROUND(P1691,2)=P1691,OR(AND(O1691&lt;&gt;0,L1691="п"),AND(P1691&lt;&gt;0,L1691="ф")),ЕФОРМУЛА(X1691),ЕФОРМУЛА(Y1691),ЕФОРМУЛА(Z1691),ЕФОРМУЛА(AA1691),ЕФОРМУЛА(AB1691),ЕФОРМУЛА(AC1691),NOT(ЕФОРМУЛА(O1691)),NOT(ЕФОРМУЛА(P1691)),M1691&lt;&gt;0,N1691&lt;&gt;0,OR(YEAR(M1691=#REF!),YEAR(M1691=#REF!),YEAR(M1691=#REF!)),OR(YEAR(N1691=#REF!),YEAR(N1691=#REF!),YEAR(N1691=#REF!)),OR(AND(A1691="20. Выдача займов по договору № 1 (в кэш-пул ПАО «Газпром»)",H1691="КЭШ-ПУЛ"),AND(A1691&lt;&gt;"20. Выдача займов по договору № 1 (в кэш-пул ПАО «Газпром»)",H1691&lt;&gt;"КЭШ-ПУЛ")))</f>
        <v>#REF!</v>
      </c>
    </row>
    <row r="1692" spans="1:30" ht="12.6" customHeight="1" x14ac:dyDescent="0.2">
      <c r="A1692" s="8" t="s">
        <v>55</v>
      </c>
      <c r="B1692" s="8"/>
      <c r="C1692" s="2" t="s">
        <v>19</v>
      </c>
      <c r="D1692" s="6" t="s">
        <v>3</v>
      </c>
      <c r="E1692" s="7" t="s">
        <v>2</v>
      </c>
      <c r="F1692" s="8"/>
      <c r="G1692" s="8"/>
      <c r="H1692" s="8"/>
      <c r="I1692" s="8"/>
      <c r="J1692" s="8">
        <v>4</v>
      </c>
      <c r="K1692" s="8" t="s">
        <v>69</v>
      </c>
      <c r="L1692" s="8" t="s">
        <v>27</v>
      </c>
      <c r="M1692" s="9">
        <v>44406</v>
      </c>
      <c r="N1692" s="9">
        <v>44414</v>
      </c>
      <c r="O1692" s="20"/>
      <c r="P1692" s="20">
        <v>3899646.71</v>
      </c>
      <c r="Q1692" s="12"/>
      <c r="R1692" s="12"/>
      <c r="S1692" s="12"/>
      <c r="T1692" s="12"/>
      <c r="U1692" s="12"/>
      <c r="X1692" s="22" t="e">
        <f>IF(B1692="",VLOOKUP(A1692,#REF!,2,FALSE),B1692)</f>
        <v>#REF!</v>
      </c>
      <c r="Y1692" s="22">
        <f t="shared" si="135"/>
        <v>7</v>
      </c>
      <c r="Z1692" s="22">
        <f t="shared" si="136"/>
        <v>8</v>
      </c>
      <c r="AA1692" s="22">
        <f t="shared" si="137"/>
        <v>2021</v>
      </c>
      <c r="AB1692" s="22">
        <f t="shared" si="138"/>
        <v>2021</v>
      </c>
      <c r="AC1692" s="22">
        <f t="shared" si="139"/>
        <v>2021</v>
      </c>
      <c r="AD1692" s="25" t="e">
        <f>AND(ROUND(O1692,2)=O1692,ROUND(P1692,2)=P1692,OR(AND(O1692&lt;&gt;0,L1692="п"),AND(P1692&lt;&gt;0,L1692="ф")),ЕФОРМУЛА(X1692),ЕФОРМУЛА(Y1692),ЕФОРМУЛА(Z1692),ЕФОРМУЛА(AA1692),ЕФОРМУЛА(AB1692),ЕФОРМУЛА(AC1692),NOT(ЕФОРМУЛА(O1692)),NOT(ЕФОРМУЛА(P1692)),M1692&lt;&gt;0,N1692&lt;&gt;0,OR(YEAR(M1692=#REF!),YEAR(M1692=#REF!),YEAR(M1692=#REF!)),OR(YEAR(N1692=#REF!),YEAR(N1692=#REF!),YEAR(N1692=#REF!)),OR(AND(A1692="20. Выдача займов по договору № 1 (в кэш-пул ПАО «Газпром»)",H1692="КЭШ-ПУЛ"),AND(A1692&lt;&gt;"20. Выдача займов по договору № 1 (в кэш-пул ПАО «Газпром»)",H1692&lt;&gt;"КЭШ-ПУЛ")))</f>
        <v>#REF!</v>
      </c>
    </row>
    <row r="1693" spans="1:30" ht="15" customHeight="1" x14ac:dyDescent="0.2">
      <c r="A1693" s="8" t="s">
        <v>57</v>
      </c>
      <c r="B1693" s="8"/>
      <c r="C1693" s="2" t="s">
        <v>19</v>
      </c>
      <c r="D1693" s="6" t="s">
        <v>0</v>
      </c>
      <c r="E1693" s="7" t="s">
        <v>2</v>
      </c>
      <c r="F1693" s="8"/>
      <c r="G1693" s="8"/>
      <c r="H1693" s="8"/>
      <c r="I1693" s="8"/>
      <c r="J1693" s="8"/>
      <c r="K1693" s="8"/>
      <c r="L1693" s="8" t="s">
        <v>26</v>
      </c>
      <c r="M1693" s="9">
        <v>44409</v>
      </c>
      <c r="N1693" s="9">
        <v>44409</v>
      </c>
      <c r="O1693" s="20">
        <v>1000</v>
      </c>
      <c r="P1693" s="20"/>
      <c r="Q1693" s="29"/>
      <c r="R1693" s="12"/>
      <c r="S1693" s="12"/>
      <c r="T1693" s="12"/>
      <c r="U1693" s="12"/>
      <c r="X1693" s="22" t="e">
        <f>IF(B1693="",VLOOKUP(A1693,#REF!,2,FALSE),B1693)</f>
        <v>#REF!</v>
      </c>
      <c r="Y1693" s="22">
        <f t="shared" si="135"/>
        <v>8</v>
      </c>
      <c r="Z1693" s="22">
        <f t="shared" si="136"/>
        <v>8</v>
      </c>
      <c r="AA1693" s="22">
        <f t="shared" si="137"/>
        <v>2021</v>
      </c>
      <c r="AB1693" s="22">
        <f t="shared" si="138"/>
        <v>2021</v>
      </c>
      <c r="AC1693" s="22">
        <f t="shared" si="139"/>
        <v>2021</v>
      </c>
      <c r="AD1693" s="25" t="e">
        <f>AND(ROUND(O1693,2)=O1693,ROUND(P1693,2)=P1693,OR(AND(O1693&lt;&gt;0,L1693="п"),AND(P1693&lt;&gt;0,L1693="ф")),ЕФОРМУЛА(X1693),ЕФОРМУЛА(Y1693),ЕФОРМУЛА(Z1693),ЕФОРМУЛА(AA1693),ЕФОРМУЛА(AB1693),ЕФОРМУЛА(AC1693),NOT(ЕФОРМУЛА(O1693)),NOT(ЕФОРМУЛА(P1693)),M1693&lt;&gt;0,N1693&lt;&gt;0,OR(YEAR(M1693=#REF!),YEAR(M1693=#REF!),YEAR(M1693=#REF!)),OR(YEAR(N1693=#REF!),YEAR(N1693=#REF!),YEAR(N1693=#REF!)),OR(AND(A1693="20. Выдача займов по договору № 1 (в кэш-пул ПАО «Газпром»)",H1693="КЭШ-ПУЛ"),AND(A1693&lt;&gt;"20. Выдача займов по договору № 1 (в кэш-пул ПАО «Газпром»)",H1693&lt;&gt;"КЭШ-ПУЛ")))</f>
        <v>#REF!</v>
      </c>
    </row>
    <row r="1694" spans="1:30" ht="15" customHeight="1" x14ac:dyDescent="0.2">
      <c r="A1694" s="8" t="s">
        <v>47</v>
      </c>
      <c r="B1694" s="8"/>
      <c r="C1694" s="2" t="s">
        <v>19</v>
      </c>
      <c r="D1694" s="6" t="s">
        <v>0</v>
      </c>
      <c r="E1694" s="7" t="s">
        <v>2</v>
      </c>
      <c r="F1694" s="8"/>
      <c r="G1694" s="8"/>
      <c r="H1694" s="8"/>
      <c r="I1694" s="8"/>
      <c r="J1694" s="8">
        <v>1</v>
      </c>
      <c r="K1694" s="27" t="s">
        <v>69</v>
      </c>
      <c r="L1694" s="8" t="s">
        <v>27</v>
      </c>
      <c r="M1694" s="9">
        <v>44411</v>
      </c>
      <c r="N1694" s="9">
        <v>44421</v>
      </c>
      <c r="O1694" s="20"/>
      <c r="P1694" s="20">
        <v>508128.64</v>
      </c>
      <c r="Q1694" s="29"/>
      <c r="R1694" s="29"/>
      <c r="S1694" s="29"/>
      <c r="T1694" s="29"/>
      <c r="U1694" s="29"/>
      <c r="X1694" s="22" t="e">
        <f>IF(B1694="",VLOOKUP(A1694,#REF!,2,FALSE),B1694)</f>
        <v>#REF!</v>
      </c>
      <c r="Y1694" s="22">
        <f t="shared" si="135"/>
        <v>8</v>
      </c>
      <c r="Z1694" s="22">
        <f t="shared" si="136"/>
        <v>8</v>
      </c>
      <c r="AA1694" s="22">
        <f t="shared" si="137"/>
        <v>2021</v>
      </c>
      <c r="AB1694" s="22">
        <f t="shared" si="138"/>
        <v>2021</v>
      </c>
      <c r="AC1694" s="22">
        <f t="shared" si="139"/>
        <v>2021</v>
      </c>
      <c r="AD1694" s="25" t="e">
        <f>AND(ROUND(O1694,2)=O1694,ROUND(P1694,2)=P1694,OR(AND(O1694&lt;&gt;0,L1694="п"),AND(P1694&lt;&gt;0,L1694="ф")),ЕФОРМУЛА(X1694),ЕФОРМУЛА(Y1694),ЕФОРМУЛА(Z1694),ЕФОРМУЛА(AA1694),ЕФОРМУЛА(AB1694),ЕФОРМУЛА(AC1694),NOT(ЕФОРМУЛА(O1694)),NOT(ЕФОРМУЛА(P1694)),M1694&lt;&gt;0,N1694&lt;&gt;0,OR(YEAR(M1694=#REF!),YEAR(M1694=#REF!),YEAR(M1694=#REF!)),OR(YEAR(N1694=#REF!),YEAR(N1694=#REF!),YEAR(N1694=#REF!)),OR(AND(A1694="20. Выдача займов по договору № 1 (в кэш-пул ПАО «Газпром»)",H1694="КЭШ-ПУЛ"),AND(A1694&lt;&gt;"20. Выдача займов по договору № 1 (в кэш-пул ПАО «Газпром»)",H1694&lt;&gt;"КЭШ-ПУЛ")))</f>
        <v>#REF!</v>
      </c>
    </row>
    <row r="1695" spans="1:30" ht="16.5" customHeight="1" x14ac:dyDescent="0.2">
      <c r="A1695" s="8" t="s">
        <v>48</v>
      </c>
      <c r="B1695" s="8"/>
      <c r="C1695" s="2" t="s">
        <v>19</v>
      </c>
      <c r="D1695" s="6" t="s">
        <v>0</v>
      </c>
      <c r="E1695" s="7" t="s">
        <v>2</v>
      </c>
      <c r="F1695" s="8"/>
      <c r="G1695" s="8"/>
      <c r="H1695" s="8"/>
      <c r="I1695" s="8"/>
      <c r="J1695" s="8">
        <v>1</v>
      </c>
      <c r="K1695" s="8" t="s">
        <v>69</v>
      </c>
      <c r="L1695" s="8" t="s">
        <v>27</v>
      </c>
      <c r="M1695" s="9">
        <v>44411</v>
      </c>
      <c r="N1695" s="9">
        <v>44424</v>
      </c>
      <c r="O1695" s="20"/>
      <c r="P1695" s="20">
        <v>3899927.96</v>
      </c>
      <c r="Q1695" s="12"/>
      <c r="R1695" s="12"/>
      <c r="S1695" s="12"/>
      <c r="T1695" s="12"/>
      <c r="U1695" s="12"/>
      <c r="X1695" s="22" t="e">
        <f>IF(B1695="",VLOOKUP(A1695,#REF!,2,FALSE),B1695)</f>
        <v>#REF!</v>
      </c>
      <c r="Y1695" s="22">
        <f t="shared" si="135"/>
        <v>8</v>
      </c>
      <c r="Z1695" s="22">
        <f t="shared" si="136"/>
        <v>8</v>
      </c>
      <c r="AA1695" s="22">
        <f t="shared" si="137"/>
        <v>2021</v>
      </c>
      <c r="AB1695" s="22">
        <f t="shared" si="138"/>
        <v>2021</v>
      </c>
      <c r="AC1695" s="22">
        <f t="shared" si="139"/>
        <v>2021</v>
      </c>
      <c r="AD1695" s="25" t="e">
        <f>AND(ROUND(O1695,2)=O1695,ROUND(P1695,2)=P1695,OR(AND(O1695&lt;&gt;0,L1695="п"),AND(P1695&lt;&gt;0,L1695="ф")),ЕФОРМУЛА(X1695),ЕФОРМУЛА(Y1695),ЕФОРМУЛА(Z1695),ЕФОРМУЛА(AA1695),ЕФОРМУЛА(AB1695),ЕФОРМУЛА(AC1695),NOT(ЕФОРМУЛА(O1695)),NOT(ЕФОРМУЛА(P1695)),M1695&lt;&gt;0,N1695&lt;&gt;0,OR(YEAR(M1695=#REF!),YEAR(M1695=#REF!),YEAR(M1695=#REF!)),OR(YEAR(N1695=#REF!),YEAR(N1695=#REF!),YEAR(N1695=#REF!)),OR(AND(A1695="20. Выдача займов по договору № 1 (в кэш-пул ПАО «Газпром»)",H1695="КЭШ-ПУЛ"),AND(A1695&lt;&gt;"20. Выдача займов по договору № 1 (в кэш-пул ПАО «Газпром»)",H1695&lt;&gt;"КЭШ-ПУЛ")))</f>
        <v>#REF!</v>
      </c>
    </row>
    <row r="1696" spans="1:30" ht="12.6" customHeight="1" x14ac:dyDescent="0.2">
      <c r="A1696" s="8" t="s">
        <v>11</v>
      </c>
      <c r="B1696" s="8"/>
      <c r="C1696" s="2" t="s">
        <v>19</v>
      </c>
      <c r="D1696" s="6" t="s">
        <v>0</v>
      </c>
      <c r="E1696" s="7" t="s">
        <v>2</v>
      </c>
      <c r="F1696" s="8"/>
      <c r="G1696" s="8"/>
      <c r="H1696" s="8"/>
      <c r="I1696" s="8"/>
      <c r="J1696" s="8">
        <v>4</v>
      </c>
      <c r="K1696" s="8" t="s">
        <v>69</v>
      </c>
      <c r="L1696" s="8" t="s">
        <v>27</v>
      </c>
      <c r="M1696" s="9">
        <v>44409</v>
      </c>
      <c r="N1696" s="9">
        <v>44426</v>
      </c>
      <c r="O1696" s="20"/>
      <c r="P1696" s="20">
        <v>7887874.2000000002</v>
      </c>
      <c r="Q1696" s="12"/>
      <c r="R1696" s="12"/>
      <c r="S1696" s="12"/>
      <c r="T1696" s="12"/>
      <c r="U1696" s="12"/>
      <c r="X1696" s="22" t="e">
        <f>IF(B1696="",VLOOKUP(A1696,#REF!,2,FALSE),B1696)</f>
        <v>#REF!</v>
      </c>
      <c r="Y1696" s="22">
        <f t="shared" si="135"/>
        <v>8</v>
      </c>
      <c r="Z1696" s="22">
        <f t="shared" si="136"/>
        <v>8</v>
      </c>
      <c r="AA1696" s="22">
        <f t="shared" si="137"/>
        <v>2021</v>
      </c>
      <c r="AB1696" s="22">
        <f t="shared" si="138"/>
        <v>2021</v>
      </c>
      <c r="AC1696" s="22">
        <f t="shared" si="139"/>
        <v>2021</v>
      </c>
      <c r="AD1696" s="25" t="e">
        <f>AND(ROUND(O1696,2)=O1696,ROUND(P1696,2)=P1696,OR(AND(O1696&lt;&gt;0,L1696="п"),AND(P1696&lt;&gt;0,L1696="ф")),ЕФОРМУЛА(X1696),ЕФОРМУЛА(Y1696),ЕФОРМУЛА(Z1696),ЕФОРМУЛА(AA1696),ЕФОРМУЛА(AB1696),ЕФОРМУЛА(AC1696),NOT(ЕФОРМУЛА(O1696)),NOT(ЕФОРМУЛА(P1696)),M1696&lt;&gt;0,N1696&lt;&gt;0,OR(YEAR(M1696=#REF!),YEAR(M1696=#REF!),YEAR(M1696=#REF!)),OR(YEAR(N1696=#REF!),YEAR(N1696=#REF!),YEAR(N1696=#REF!)),OR(AND(A1696="20. Выдача займов по договору № 1 (в кэш-пул ПАО «Газпром»)",H1696="КЭШ-ПУЛ"),AND(A1696&lt;&gt;"20. Выдача займов по договору № 1 (в кэш-пул ПАО «Газпром»)",H1696&lt;&gt;"КЭШ-ПУЛ")))</f>
        <v>#REF!</v>
      </c>
    </row>
    <row r="1697" spans="1:30" ht="15" customHeight="1" x14ac:dyDescent="0.2">
      <c r="A1697" s="27" t="s">
        <v>40</v>
      </c>
      <c r="B1697" s="27"/>
      <c r="C1697" s="2" t="s">
        <v>19</v>
      </c>
      <c r="D1697" s="6" t="s">
        <v>0</v>
      </c>
      <c r="E1697" s="7" t="s">
        <v>2</v>
      </c>
      <c r="F1697" s="8"/>
      <c r="G1697" s="8"/>
      <c r="H1697" s="8"/>
      <c r="I1697" s="8" t="s">
        <v>25</v>
      </c>
      <c r="J1697" s="8">
        <v>1</v>
      </c>
      <c r="K1697" s="8" t="s">
        <v>69</v>
      </c>
      <c r="L1697" s="8" t="s">
        <v>27</v>
      </c>
      <c r="M1697" s="9">
        <v>44410</v>
      </c>
      <c r="N1697" s="9">
        <v>44426</v>
      </c>
      <c r="O1697" s="20"/>
      <c r="P1697" s="20">
        <v>616245.31000000006</v>
      </c>
      <c r="Q1697" s="11"/>
      <c r="R1697" s="11"/>
      <c r="S1697" s="11"/>
      <c r="T1697" s="11"/>
      <c r="U1697" s="11"/>
      <c r="X1697" s="22" t="e">
        <f>IF(B1697="",VLOOKUP(A1697,#REF!,2,FALSE),B1697)</f>
        <v>#REF!</v>
      </c>
      <c r="Y1697" s="22">
        <f t="shared" si="135"/>
        <v>8</v>
      </c>
      <c r="Z1697" s="22">
        <f t="shared" si="136"/>
        <v>8</v>
      </c>
      <c r="AA1697" s="22">
        <f t="shared" si="137"/>
        <v>2021</v>
      </c>
      <c r="AB1697" s="22">
        <f t="shared" si="138"/>
        <v>2021</v>
      </c>
      <c r="AC1697" s="22">
        <f t="shared" si="139"/>
        <v>2021</v>
      </c>
      <c r="AD1697" s="25" t="e">
        <f>AND(ROUND(O1697,2)=O1697,ROUND(P1697,2)=P1697,OR(AND(O1697&lt;&gt;0,L1697="п"),AND(P1697&lt;&gt;0,L1697="ф")),ЕФОРМУЛА(X1697),ЕФОРМУЛА(Y1697),ЕФОРМУЛА(Z1697),ЕФОРМУЛА(AA1697),ЕФОРМУЛА(AB1697),ЕФОРМУЛА(AC1697),NOT(ЕФОРМУЛА(O1697)),NOT(ЕФОРМУЛА(P1697)),M1697&lt;&gt;0,N1697&lt;&gt;0,OR(YEAR(M1697=#REF!),YEAR(M1697=#REF!),YEAR(M1697=#REF!)),OR(YEAR(N1697=#REF!),YEAR(N1697=#REF!),YEAR(N1697=#REF!)),OR(AND(A1697="20. Выдача займов по договору № 1 (в кэш-пул ПАО «Газпром»)",H1697="КЭШ-ПУЛ"),AND(A1697&lt;&gt;"20. Выдача займов по договору № 1 (в кэш-пул ПАО «Газпром»)",H1697&lt;&gt;"КЭШ-ПУЛ")))</f>
        <v>#REF!</v>
      </c>
    </row>
    <row r="1698" spans="1:30" ht="15" customHeight="1" x14ac:dyDescent="0.2">
      <c r="A1698" s="27" t="s">
        <v>40</v>
      </c>
      <c r="B1698" s="27"/>
      <c r="C1698" s="2" t="s">
        <v>19</v>
      </c>
      <c r="D1698" s="6" t="s">
        <v>0</v>
      </c>
      <c r="E1698" s="7" t="s">
        <v>2</v>
      </c>
      <c r="F1698" s="8"/>
      <c r="G1698" s="8"/>
      <c r="H1698" s="8"/>
      <c r="I1698" s="8"/>
      <c r="J1698" s="8">
        <v>1</v>
      </c>
      <c r="K1698" s="8" t="s">
        <v>69</v>
      </c>
      <c r="L1698" s="8" t="s">
        <v>27</v>
      </c>
      <c r="M1698" s="9">
        <v>44410</v>
      </c>
      <c r="N1698" s="9">
        <v>44426</v>
      </c>
      <c r="O1698" s="20"/>
      <c r="P1698" s="20">
        <v>1553184.69</v>
      </c>
      <c r="Q1698" s="11"/>
      <c r="R1698" s="11"/>
      <c r="S1698" s="11"/>
      <c r="T1698" s="11"/>
      <c r="U1698" s="11"/>
      <c r="X1698" s="22" t="e">
        <f>IF(B1698="",VLOOKUP(A1698,#REF!,2,FALSE),B1698)</f>
        <v>#REF!</v>
      </c>
      <c r="Y1698" s="22">
        <f t="shared" si="135"/>
        <v>8</v>
      </c>
      <c r="Z1698" s="22">
        <f t="shared" si="136"/>
        <v>8</v>
      </c>
      <c r="AA1698" s="22">
        <f t="shared" si="137"/>
        <v>2021</v>
      </c>
      <c r="AB1698" s="22">
        <f t="shared" si="138"/>
        <v>2021</v>
      </c>
      <c r="AC1698" s="22">
        <f t="shared" si="139"/>
        <v>2021</v>
      </c>
      <c r="AD1698" s="25" t="e">
        <f>AND(ROUND(O1698,2)=O1698,ROUND(P1698,2)=P1698,OR(AND(O1698&lt;&gt;0,L1698="п"),AND(P1698&lt;&gt;0,L1698="ф")),ЕФОРМУЛА(X1698),ЕФОРМУЛА(Y1698),ЕФОРМУЛА(Z1698),ЕФОРМУЛА(AA1698),ЕФОРМУЛА(AB1698),ЕФОРМУЛА(AC1698),NOT(ЕФОРМУЛА(O1698)),NOT(ЕФОРМУЛА(P1698)),M1698&lt;&gt;0,N1698&lt;&gt;0,OR(YEAR(M1698=#REF!),YEAR(M1698=#REF!),YEAR(M1698=#REF!)),OR(YEAR(N1698=#REF!),YEAR(N1698=#REF!),YEAR(N1698=#REF!)),OR(AND(A1698="20. Выдача займов по договору № 1 (в кэш-пул ПАО «Газпром»)",H1698="КЭШ-ПУЛ"),AND(A1698&lt;&gt;"20. Выдача займов по договору № 1 (в кэш-пул ПАО «Газпром»)",H1698&lt;&gt;"КЭШ-ПУЛ")))</f>
        <v>#REF!</v>
      </c>
    </row>
    <row r="1699" spans="1:30" ht="15" customHeight="1" x14ac:dyDescent="0.2">
      <c r="A1699" s="8" t="s">
        <v>141</v>
      </c>
      <c r="B1699" s="8"/>
      <c r="C1699" s="2" t="s">
        <v>19</v>
      </c>
      <c r="D1699" s="6" t="s">
        <v>0</v>
      </c>
      <c r="E1699" s="7" t="s">
        <v>2</v>
      </c>
      <c r="F1699" s="8"/>
      <c r="G1699" s="8"/>
      <c r="H1699" s="8"/>
      <c r="I1699" s="8"/>
      <c r="J1699" s="8">
        <v>3</v>
      </c>
      <c r="K1699" s="27" t="s">
        <v>69</v>
      </c>
      <c r="L1699" s="8" t="s">
        <v>27</v>
      </c>
      <c r="M1699" s="9">
        <v>44410</v>
      </c>
      <c r="N1699" s="9">
        <v>44421</v>
      </c>
      <c r="O1699" s="20"/>
      <c r="P1699" s="20">
        <v>1159964.0900000001</v>
      </c>
      <c r="Q1699" s="29"/>
      <c r="R1699" s="29"/>
      <c r="S1699" s="29"/>
      <c r="T1699" s="29"/>
      <c r="U1699" s="29"/>
      <c r="X1699" s="22" t="e">
        <f>IF(B1699="",VLOOKUP(A1699,#REF!,2,FALSE),B1699)</f>
        <v>#REF!</v>
      </c>
      <c r="Y1699" s="22">
        <f t="shared" si="135"/>
        <v>8</v>
      </c>
      <c r="Z1699" s="22">
        <f t="shared" si="136"/>
        <v>8</v>
      </c>
      <c r="AA1699" s="22">
        <f t="shared" si="137"/>
        <v>2021</v>
      </c>
      <c r="AB1699" s="22">
        <f t="shared" si="138"/>
        <v>2021</v>
      </c>
      <c r="AC1699" s="22">
        <f t="shared" si="139"/>
        <v>2021</v>
      </c>
      <c r="AD1699" s="25" t="e">
        <f>AND(ROUND(O1699,2)=O1699,ROUND(P1699,2)=P1699,OR(AND(O1699&lt;&gt;0,L1699="п"),AND(P1699&lt;&gt;0,L1699="ф")),ЕФОРМУЛА(X1699),ЕФОРМУЛА(Y1699),ЕФОРМУЛА(Z1699),ЕФОРМУЛА(AA1699),ЕФОРМУЛА(AB1699),ЕФОРМУЛА(AC1699),NOT(ЕФОРМУЛА(O1699)),NOT(ЕФОРМУЛА(P1699)),M1699&lt;&gt;0,N1699&lt;&gt;0,OR(YEAR(M1699=#REF!),YEAR(M1699=#REF!),YEAR(M1699=#REF!)),OR(YEAR(N1699=#REF!),YEAR(N1699=#REF!),YEAR(N1699=#REF!)),OR(AND(A1699="20. Выдача займов по договору № 1 (в кэш-пул ПАО «Газпром»)",H1699="КЭШ-ПУЛ"),AND(A1699&lt;&gt;"20. Выдача займов по договору № 1 (в кэш-пул ПАО «Газпром»)",H1699&lt;&gt;"КЭШ-ПУЛ")))</f>
        <v>#REF!</v>
      </c>
    </row>
    <row r="1700" spans="1:30" ht="15.75" customHeight="1" x14ac:dyDescent="0.2">
      <c r="A1700" s="27" t="s">
        <v>41</v>
      </c>
      <c r="B1700" s="27"/>
      <c r="C1700" s="2" t="s">
        <v>19</v>
      </c>
      <c r="D1700" s="6" t="s">
        <v>0</v>
      </c>
      <c r="E1700" s="7" t="s">
        <v>2</v>
      </c>
      <c r="F1700" s="8"/>
      <c r="G1700" s="8"/>
      <c r="H1700" s="8"/>
      <c r="I1700" s="8"/>
      <c r="J1700" s="8">
        <v>1</v>
      </c>
      <c r="K1700" s="8" t="s">
        <v>69</v>
      </c>
      <c r="L1700" s="8" t="s">
        <v>27</v>
      </c>
      <c r="M1700" s="9">
        <v>44409</v>
      </c>
      <c r="N1700" s="9">
        <v>44433</v>
      </c>
      <c r="O1700" s="20"/>
      <c r="P1700" s="20">
        <v>130842.35</v>
      </c>
      <c r="Q1700" s="29"/>
      <c r="R1700" s="29"/>
      <c r="S1700" s="29"/>
      <c r="T1700" s="29"/>
      <c r="U1700" s="29"/>
      <c r="X1700" s="22" t="e">
        <f>IF(B1700="",VLOOKUP(A1700,#REF!,2,FALSE),B1700)</f>
        <v>#REF!</v>
      </c>
      <c r="Y1700" s="22">
        <f t="shared" si="135"/>
        <v>8</v>
      </c>
      <c r="Z1700" s="22">
        <f t="shared" si="136"/>
        <v>8</v>
      </c>
      <c r="AA1700" s="22">
        <f t="shared" si="137"/>
        <v>2021</v>
      </c>
      <c r="AB1700" s="22">
        <f t="shared" si="138"/>
        <v>2021</v>
      </c>
      <c r="AC1700" s="22">
        <f t="shared" si="139"/>
        <v>2021</v>
      </c>
      <c r="AD1700" s="25" t="e">
        <f>AND(ROUND(O1700,2)=O1700,ROUND(P1700,2)=P1700,OR(AND(O1700&lt;&gt;0,L1700="п"),AND(P1700&lt;&gt;0,L1700="ф")),ЕФОРМУЛА(X1700),ЕФОРМУЛА(Y1700),ЕФОРМУЛА(Z1700),ЕФОРМУЛА(AA1700),ЕФОРМУЛА(AB1700),ЕФОРМУЛА(AC1700),NOT(ЕФОРМУЛА(O1700)),NOT(ЕФОРМУЛА(P1700)),M1700&lt;&gt;0,N1700&lt;&gt;0,OR(YEAR(M1700=#REF!),YEAR(M1700=#REF!),YEAR(M1700=#REF!)),OR(YEAR(N1700=#REF!),YEAR(N1700=#REF!),YEAR(N1700=#REF!)),OR(AND(A1700="20. Выдача займов по договору № 1 (в кэш-пул ПАО «Газпром»)",H1700="КЭШ-ПУЛ"),AND(A1700&lt;&gt;"20. Выдача займов по договору № 1 (в кэш-пул ПАО «Газпром»)",H1700&lt;&gt;"КЭШ-ПУЛ")))</f>
        <v>#REF!</v>
      </c>
    </row>
    <row r="1701" spans="1:30" ht="15" customHeight="1" x14ac:dyDescent="0.2">
      <c r="A1701" s="8" t="s">
        <v>652</v>
      </c>
      <c r="B1701" s="8"/>
      <c r="C1701" s="2" t="s">
        <v>19</v>
      </c>
      <c r="D1701" s="6" t="s">
        <v>0</v>
      </c>
      <c r="E1701" s="7" t="s">
        <v>2</v>
      </c>
      <c r="F1701" s="8"/>
      <c r="G1701" s="8"/>
      <c r="H1701" s="8"/>
      <c r="I1701" s="8" t="s">
        <v>25</v>
      </c>
      <c r="J1701" s="8">
        <v>2</v>
      </c>
      <c r="K1701" s="8" t="s">
        <v>69</v>
      </c>
      <c r="L1701" s="8" t="s">
        <v>27</v>
      </c>
      <c r="M1701" s="9">
        <v>44418</v>
      </c>
      <c r="N1701" s="9">
        <v>44428</v>
      </c>
      <c r="O1701" s="20"/>
      <c r="P1701" s="20">
        <v>2602258.71</v>
      </c>
      <c r="Q1701" s="11"/>
      <c r="R1701" s="11"/>
      <c r="S1701" s="11"/>
      <c r="T1701" s="11"/>
      <c r="U1701" s="11"/>
      <c r="X1701" s="22" t="e">
        <f>IF(B1701="",VLOOKUP(A1701,#REF!,2,FALSE),B1701)</f>
        <v>#REF!</v>
      </c>
      <c r="Y1701" s="22">
        <f t="shared" si="135"/>
        <v>8</v>
      </c>
      <c r="Z1701" s="22">
        <f t="shared" si="136"/>
        <v>8</v>
      </c>
      <c r="AA1701" s="22">
        <f t="shared" si="137"/>
        <v>2021</v>
      </c>
      <c r="AB1701" s="22">
        <f t="shared" si="138"/>
        <v>2021</v>
      </c>
      <c r="AC1701" s="22">
        <f t="shared" si="139"/>
        <v>2021</v>
      </c>
      <c r="AD1701" s="25" t="e">
        <f>AND(ROUND(O1701,2)=O1701,ROUND(P1701,2)=P1701,OR(AND(O1701&lt;&gt;0,L1701="п"),AND(P1701&lt;&gt;0,L1701="ф")),ЕФОРМУЛА(X1701),ЕФОРМУЛА(Y1701),ЕФОРМУЛА(Z1701),ЕФОРМУЛА(AA1701),ЕФОРМУЛА(AB1701),ЕФОРМУЛА(AC1701),NOT(ЕФОРМУЛА(O1701)),NOT(ЕФОРМУЛА(P1701)),M1701&lt;&gt;0,N1701&lt;&gt;0,OR(YEAR(M1701=#REF!),YEAR(M1701=#REF!),YEAR(M1701=#REF!)),OR(YEAR(N1701=#REF!),YEAR(N1701=#REF!),YEAR(N1701=#REF!)),OR(AND(A1701="20. Выдача займов по договору № 1 (в кэш-пул ПАО «Газпром»)",H1701="КЭШ-ПУЛ"),AND(A1701&lt;&gt;"20. Выдача займов по договору № 1 (в кэш-пул ПАО «Газпром»)",H1701&lt;&gt;"КЭШ-ПУЛ")))</f>
        <v>#REF!</v>
      </c>
    </row>
    <row r="1702" spans="1:30" ht="14.25" customHeight="1" x14ac:dyDescent="0.2">
      <c r="A1702" s="8" t="s">
        <v>52</v>
      </c>
      <c r="B1702" s="8"/>
      <c r="C1702" s="2" t="s">
        <v>19</v>
      </c>
      <c r="D1702" s="6" t="s">
        <v>0</v>
      </c>
      <c r="E1702" s="7" t="s">
        <v>2</v>
      </c>
      <c r="F1702" s="8"/>
      <c r="G1702" s="8"/>
      <c r="H1702" s="8"/>
      <c r="I1702" s="8"/>
      <c r="J1702" s="8">
        <v>1</v>
      </c>
      <c r="K1702" s="8" t="s">
        <v>69</v>
      </c>
      <c r="L1702" s="8" t="s">
        <v>27</v>
      </c>
      <c r="M1702" s="9">
        <v>44418</v>
      </c>
      <c r="N1702" s="9">
        <v>44428</v>
      </c>
      <c r="O1702" s="20"/>
      <c r="P1702" s="20">
        <v>2546544</v>
      </c>
      <c r="X1702" s="22" t="e">
        <f>IF(B1702="",VLOOKUP(A1702,#REF!,2,FALSE),B1702)</f>
        <v>#REF!</v>
      </c>
      <c r="Y1702" s="22">
        <f t="shared" si="135"/>
        <v>8</v>
      </c>
      <c r="Z1702" s="22">
        <f t="shared" si="136"/>
        <v>8</v>
      </c>
      <c r="AA1702" s="22">
        <f t="shared" si="137"/>
        <v>2021</v>
      </c>
      <c r="AB1702" s="22">
        <f t="shared" si="138"/>
        <v>2021</v>
      </c>
      <c r="AC1702" s="22">
        <f t="shared" si="139"/>
        <v>2021</v>
      </c>
      <c r="AD1702" s="25" t="e">
        <f>AND(ROUND(O1702,2)=O1702,ROUND(P1702,2)=P1702,OR(AND(O1702&lt;&gt;0,L1702="п"),AND(P1702&lt;&gt;0,L1702="ф")),ЕФОРМУЛА(X1702),ЕФОРМУЛА(Y1702),ЕФОРМУЛА(Z1702),ЕФОРМУЛА(AA1702),ЕФОРМУЛА(AB1702),ЕФОРМУЛА(AC1702),NOT(ЕФОРМУЛА(O1702)),NOT(ЕФОРМУЛА(P1702)),M1702&lt;&gt;0,N1702&lt;&gt;0,OR(YEAR(M1702=#REF!),YEAR(M1702=#REF!),YEAR(M1702=#REF!)),OR(YEAR(N1702=#REF!),YEAR(N1702=#REF!),YEAR(N1702=#REF!)),OR(AND(A1702="20. Выдача займов по договору № 1 (в кэш-пул ПАО «Газпром»)",H1702="КЭШ-ПУЛ"),AND(A1702&lt;&gt;"20. Выдача займов по договору № 1 (в кэш-пул ПАО «Газпром»)",H1702&lt;&gt;"КЭШ-ПУЛ")))</f>
        <v>#REF!</v>
      </c>
    </row>
    <row r="1703" spans="1:30" ht="15" customHeight="1" x14ac:dyDescent="0.2">
      <c r="A1703" s="8" t="s">
        <v>64</v>
      </c>
      <c r="B1703" s="8"/>
      <c r="C1703" s="2" t="s">
        <v>19</v>
      </c>
      <c r="D1703" s="6" t="s">
        <v>0</v>
      </c>
      <c r="E1703" s="7" t="s">
        <v>1</v>
      </c>
      <c r="F1703" s="8"/>
      <c r="G1703" s="8"/>
      <c r="H1703" s="8"/>
      <c r="I1703" s="8"/>
      <c r="J1703" s="8"/>
      <c r="K1703" s="8" t="s">
        <v>69</v>
      </c>
      <c r="L1703" s="8" t="s">
        <v>27</v>
      </c>
      <c r="M1703" s="9">
        <v>44418</v>
      </c>
      <c r="N1703" s="9">
        <v>44418</v>
      </c>
      <c r="O1703" s="20"/>
      <c r="P1703" s="20">
        <v>142277.87</v>
      </c>
      <c r="Q1703" s="12"/>
      <c r="R1703" s="12"/>
      <c r="S1703" s="12"/>
      <c r="T1703" s="12"/>
      <c r="U1703" s="12"/>
      <c r="X1703" s="22" t="e">
        <f>IF(B1703="",VLOOKUP(A1703,#REF!,2,FALSE),B1703)</f>
        <v>#REF!</v>
      </c>
      <c r="Y1703" s="22">
        <f t="shared" si="135"/>
        <v>8</v>
      </c>
      <c r="Z1703" s="22">
        <f t="shared" si="136"/>
        <v>8</v>
      </c>
      <c r="AA1703" s="22">
        <f t="shared" si="137"/>
        <v>2021</v>
      </c>
      <c r="AB1703" s="22">
        <f t="shared" si="138"/>
        <v>2021</v>
      </c>
      <c r="AC1703" s="22">
        <f t="shared" si="139"/>
        <v>2021</v>
      </c>
      <c r="AD1703" s="25" t="e">
        <f>AND(ROUND(O1703,2)=O1703,ROUND(P1703,2)=P1703,OR(AND(O1703&lt;&gt;0,L1703="п"),AND(P1703&lt;&gt;0,L1703="ф")),ЕФОРМУЛА(X1703),ЕФОРМУЛА(Y1703),ЕФОРМУЛА(Z1703),ЕФОРМУЛА(AA1703),ЕФОРМУЛА(AB1703),ЕФОРМУЛА(AC1703),NOT(ЕФОРМУЛА(O1703)),NOT(ЕФОРМУЛА(P1703)),M1703&lt;&gt;0,N1703&lt;&gt;0,OR(YEAR(M1703=#REF!),YEAR(M1703=#REF!),YEAR(M1703=#REF!)),OR(YEAR(N1703=#REF!),YEAR(N1703=#REF!),YEAR(N1703=#REF!)),OR(AND(A1703="20. Выдача займов по договору № 1 (в кэш-пул ПАО «Газпром»)",H1703="КЭШ-ПУЛ"),AND(A1703&lt;&gt;"20. Выдача займов по договору № 1 (в кэш-пул ПАО «Газпром»)",H1703&lt;&gt;"КЭШ-ПУЛ")))</f>
        <v>#REF!</v>
      </c>
    </row>
    <row r="1704" spans="1:30" ht="15" customHeight="1" x14ac:dyDescent="0.2">
      <c r="A1704" s="8" t="s">
        <v>97</v>
      </c>
      <c r="B1704" s="8"/>
      <c r="C1704" s="2" t="s">
        <v>19</v>
      </c>
      <c r="D1704" s="6" t="s">
        <v>0</v>
      </c>
      <c r="E1704" s="7" t="s">
        <v>1</v>
      </c>
      <c r="F1704" s="8"/>
      <c r="G1704" s="8"/>
      <c r="H1704" s="8"/>
      <c r="I1704" s="8"/>
      <c r="J1704" s="8"/>
      <c r="K1704" s="8" t="s">
        <v>69</v>
      </c>
      <c r="L1704" s="8" t="s">
        <v>27</v>
      </c>
      <c r="M1704" s="9">
        <v>44414</v>
      </c>
      <c r="N1704" s="9">
        <v>44414</v>
      </c>
      <c r="O1704" s="20"/>
      <c r="P1704" s="20">
        <v>3899646.71</v>
      </c>
      <c r="Q1704" s="12"/>
      <c r="R1704" s="12"/>
      <c r="S1704" s="12"/>
      <c r="T1704" s="12"/>
      <c r="U1704" s="12"/>
      <c r="X1704" s="22" t="e">
        <f>IF(B1704="",VLOOKUP(A1704,#REF!,2,FALSE),B1704)</f>
        <v>#REF!</v>
      </c>
      <c r="Y1704" s="22">
        <f t="shared" si="135"/>
        <v>8</v>
      </c>
      <c r="Z1704" s="22">
        <f t="shared" si="136"/>
        <v>8</v>
      </c>
      <c r="AA1704" s="22">
        <f t="shared" si="137"/>
        <v>2021</v>
      </c>
      <c r="AB1704" s="22">
        <f t="shared" si="138"/>
        <v>2021</v>
      </c>
      <c r="AC1704" s="22">
        <f t="shared" si="139"/>
        <v>2021</v>
      </c>
      <c r="AD1704" s="25" t="e">
        <f>AND(ROUND(O1704,2)=O1704,ROUND(P1704,2)=P1704,OR(AND(O1704&lt;&gt;0,L1704="п"),AND(P1704&lt;&gt;0,L1704="ф")),ЕФОРМУЛА(X1704),ЕФОРМУЛА(Y1704),ЕФОРМУЛА(Z1704),ЕФОРМУЛА(AA1704),ЕФОРМУЛА(AB1704),ЕФОРМУЛА(AC1704),NOT(ЕФОРМУЛА(O1704)),NOT(ЕФОРМУЛА(P1704)),M1704&lt;&gt;0,N1704&lt;&gt;0,OR(YEAR(M1704=#REF!),YEAR(M1704=#REF!),YEAR(M1704=#REF!)),OR(YEAR(N1704=#REF!),YEAR(N1704=#REF!),YEAR(N1704=#REF!)),OR(AND(A1704="20. Выдача займов по договору № 1 (в кэш-пул ПАО «Газпром»)",H1704="КЭШ-ПУЛ"),AND(A1704&lt;&gt;"20. Выдача займов по договору № 1 (в кэш-пул ПАО «Газпром»)",H1704&lt;&gt;"КЭШ-ПУЛ")))</f>
        <v>#REF!</v>
      </c>
    </row>
    <row r="1705" spans="1:30" ht="15" customHeight="1" x14ac:dyDescent="0.2">
      <c r="A1705" s="8" t="s">
        <v>40</v>
      </c>
      <c r="B1705" s="8"/>
      <c r="C1705" s="2" t="s">
        <v>28</v>
      </c>
      <c r="D1705" s="6" t="s">
        <v>0</v>
      </c>
      <c r="E1705" s="7" t="s">
        <v>2</v>
      </c>
      <c r="F1705" s="8"/>
      <c r="G1705" s="8"/>
      <c r="H1705" s="8"/>
      <c r="I1705" s="8"/>
      <c r="J1705" s="8"/>
      <c r="K1705" s="8"/>
      <c r="L1705" s="8" t="s">
        <v>27</v>
      </c>
      <c r="M1705" s="9">
        <v>44409</v>
      </c>
      <c r="N1705" s="9">
        <v>44409</v>
      </c>
      <c r="O1705" s="19"/>
      <c r="P1705" s="20">
        <v>1646686.69</v>
      </c>
      <c r="Q1705" s="12"/>
      <c r="R1705" s="12"/>
      <c r="S1705" s="12"/>
      <c r="T1705" s="12"/>
      <c r="U1705" s="12"/>
      <c r="X1705" s="22" t="e">
        <f>IF(B1705="",VLOOKUP(A1705,#REF!,2,FALSE),B1705)</f>
        <v>#REF!</v>
      </c>
      <c r="Y1705" s="22">
        <f t="shared" si="135"/>
        <v>8</v>
      </c>
      <c r="Z1705" s="22">
        <f t="shared" si="136"/>
        <v>8</v>
      </c>
      <c r="AA1705" s="22">
        <f t="shared" si="137"/>
        <v>2021</v>
      </c>
      <c r="AB1705" s="22">
        <f t="shared" si="138"/>
        <v>2021</v>
      </c>
      <c r="AC1705" s="22">
        <f t="shared" si="139"/>
        <v>2021</v>
      </c>
      <c r="AD1705" s="25" t="e">
        <f>AND(ROUND(O1705,2)=O1705,ROUND(P1705,2)=P1705,OR(AND(O1705&lt;&gt;0,L1705="п"),AND(P1705&lt;&gt;0,L1705="ф")),ЕФОРМУЛА(X1705),ЕФОРМУЛА(Y1705),ЕФОРМУЛА(Z1705),ЕФОРМУЛА(AA1705),ЕФОРМУЛА(AB1705),ЕФОРМУЛА(AC1705),NOT(ЕФОРМУЛА(O1705)),NOT(ЕФОРМУЛА(P1705)),M1705&lt;&gt;0,N1705&lt;&gt;0,OR(YEAR(M1705=#REF!),YEAR(M1705=#REF!),YEAR(M1705=#REF!)),OR(YEAR(N1705=#REF!),YEAR(N1705=#REF!),YEAR(N1705=#REF!)),OR(AND(A1705="20. Выдача займов по договору № 1 (в кэш-пул ПАО «Газпром»)",H1705="КЭШ-ПУЛ"),AND(A1705&lt;&gt;"20. Выдача займов по договору № 1 (в кэш-пул ПАО «Газпром»)",H1705&lt;&gt;"КЭШ-ПУЛ")))</f>
        <v>#REF!</v>
      </c>
    </row>
    <row r="1706" spans="1:30" ht="15" customHeight="1" x14ac:dyDescent="0.2">
      <c r="A1706" s="8" t="s">
        <v>141</v>
      </c>
      <c r="B1706" s="8"/>
      <c r="C1706" s="2" t="s">
        <v>28</v>
      </c>
      <c r="D1706" s="6" t="s">
        <v>0</v>
      </c>
      <c r="E1706" s="7" t="s">
        <v>2</v>
      </c>
      <c r="F1706" s="8"/>
      <c r="G1706" s="8"/>
      <c r="H1706" s="8"/>
      <c r="I1706" s="8"/>
      <c r="J1706" s="8"/>
      <c r="K1706" s="8"/>
      <c r="L1706" s="8" t="s">
        <v>27</v>
      </c>
      <c r="M1706" s="9">
        <v>44409</v>
      </c>
      <c r="N1706" s="9">
        <v>44409</v>
      </c>
      <c r="O1706" s="19"/>
      <c r="P1706" s="20">
        <v>92870087.5</v>
      </c>
      <c r="Q1706" s="12"/>
      <c r="R1706" s="12"/>
      <c r="S1706" s="12"/>
      <c r="T1706" s="12"/>
      <c r="U1706" s="12"/>
      <c r="X1706" s="22" t="e">
        <f>IF(B1706="",VLOOKUP(A1706,#REF!,2,FALSE),B1706)</f>
        <v>#REF!</v>
      </c>
      <c r="Y1706" s="22">
        <f t="shared" si="135"/>
        <v>8</v>
      </c>
      <c r="Z1706" s="22">
        <f t="shared" si="136"/>
        <v>8</v>
      </c>
      <c r="AA1706" s="22">
        <f t="shared" si="137"/>
        <v>2021</v>
      </c>
      <c r="AB1706" s="22">
        <f t="shared" si="138"/>
        <v>2021</v>
      </c>
      <c r="AC1706" s="22">
        <f t="shared" si="139"/>
        <v>2021</v>
      </c>
      <c r="AD1706" s="25" t="e">
        <f>AND(ROUND(O1706,2)=O1706,ROUND(P1706,2)=P1706,OR(AND(O1706&lt;&gt;0,L1706="п"),AND(P1706&lt;&gt;0,L1706="ф")),ЕФОРМУЛА(X1706),ЕФОРМУЛА(Y1706),ЕФОРМУЛА(Z1706),ЕФОРМУЛА(AA1706),ЕФОРМУЛА(AB1706),ЕФОРМУЛА(AC1706),NOT(ЕФОРМУЛА(O1706)),NOT(ЕФОРМУЛА(P1706)),M1706&lt;&gt;0,N1706&lt;&gt;0,OR(YEAR(M1706=#REF!),YEAR(M1706=#REF!),YEAR(M1706=#REF!)),OR(YEAR(N1706=#REF!),YEAR(N1706=#REF!),YEAR(N1706=#REF!)),OR(AND(A1706="20. Выдача займов по договору № 1 (в кэш-пул ПАО «Газпром»)",H1706="КЭШ-ПУЛ"),AND(A1706&lt;&gt;"20. Выдача займов по договору № 1 (в кэш-пул ПАО «Газпром»)",H1706&lt;&gt;"КЭШ-ПУЛ")))</f>
        <v>#REF!</v>
      </c>
    </row>
    <row r="1707" spans="1:30" ht="15" customHeight="1" x14ac:dyDescent="0.2">
      <c r="A1707" s="8" t="s">
        <v>59</v>
      </c>
      <c r="B1707" s="8"/>
      <c r="C1707" s="2" t="s">
        <v>28</v>
      </c>
      <c r="D1707" s="6" t="s">
        <v>0</v>
      </c>
      <c r="E1707" s="7" t="s">
        <v>2</v>
      </c>
      <c r="F1707" s="8"/>
      <c r="G1707" s="8"/>
      <c r="H1707" s="8"/>
      <c r="I1707" s="8"/>
      <c r="J1707" s="8"/>
      <c r="K1707" s="8"/>
      <c r="L1707" s="8" t="s">
        <v>27</v>
      </c>
      <c r="M1707" s="9">
        <v>44409</v>
      </c>
      <c r="N1707" s="9">
        <v>44409</v>
      </c>
      <c r="O1707" s="20"/>
      <c r="P1707" s="20">
        <v>288145872</v>
      </c>
      <c r="Q1707" s="12"/>
      <c r="R1707" s="12"/>
      <c r="S1707" s="12"/>
      <c r="T1707" s="12"/>
      <c r="U1707" s="12"/>
      <c r="X1707" s="22" t="e">
        <f>IF(B1707="",VLOOKUP(A1707,#REF!,2,FALSE),B1707)</f>
        <v>#REF!</v>
      </c>
      <c r="Y1707" s="22">
        <f t="shared" si="135"/>
        <v>8</v>
      </c>
      <c r="Z1707" s="22">
        <f t="shared" si="136"/>
        <v>8</v>
      </c>
      <c r="AA1707" s="22">
        <f t="shared" si="137"/>
        <v>2021</v>
      </c>
      <c r="AB1707" s="22">
        <f t="shared" si="138"/>
        <v>2021</v>
      </c>
      <c r="AC1707" s="22">
        <f t="shared" si="139"/>
        <v>2021</v>
      </c>
      <c r="AD1707" s="25" t="e">
        <f>AND(ROUND(O1707,2)=O1707,ROUND(P1707,2)=P1707,OR(AND(O1707&lt;&gt;0,L1707="п"),AND(P1707&lt;&gt;0,L1707="ф")),ЕФОРМУЛА(X1707),ЕФОРМУЛА(Y1707),ЕФОРМУЛА(Z1707),ЕФОРМУЛА(AA1707),ЕФОРМУЛА(AB1707),ЕФОРМУЛА(AC1707),NOT(ЕФОРМУЛА(O1707)),NOT(ЕФОРМУЛА(P1707)),M1707&lt;&gt;0,N1707&lt;&gt;0,OR(YEAR(M1707=#REF!),YEAR(M1707=#REF!),YEAR(M1707=#REF!)),OR(YEAR(N1707=#REF!),YEAR(N1707=#REF!),YEAR(N1707=#REF!)),OR(AND(A1707="20. Выдача займов по договору № 1 (в кэш-пул ПАО «Газпром»)",H1707="КЭШ-ПУЛ"),AND(A1707&lt;&gt;"20. Выдача займов по договору № 1 (в кэш-пул ПАО «Газпром»)",H1707&lt;&gt;"КЭШ-ПУЛ")))</f>
        <v>#REF!</v>
      </c>
    </row>
    <row r="1708" spans="1:30" ht="15" customHeight="1" x14ac:dyDescent="0.2">
      <c r="A1708" s="8" t="s">
        <v>60</v>
      </c>
      <c r="B1708" s="8"/>
      <c r="C1708" s="2" t="s">
        <v>28</v>
      </c>
      <c r="D1708" s="6" t="s">
        <v>0</v>
      </c>
      <c r="E1708" s="7" t="s">
        <v>2</v>
      </c>
      <c r="F1708" s="8"/>
      <c r="G1708" s="8"/>
      <c r="H1708" s="8"/>
      <c r="I1708" s="8"/>
      <c r="J1708" s="8"/>
      <c r="K1708" s="8"/>
      <c r="L1708" s="8" t="s">
        <v>27</v>
      </c>
      <c r="M1708" s="9">
        <v>44409</v>
      </c>
      <c r="N1708" s="9">
        <v>44409</v>
      </c>
      <c r="O1708" s="20">
        <v>17042.689999999999</v>
      </c>
      <c r="P1708" s="20">
        <v>1439155.87</v>
      </c>
      <c r="Q1708" s="12"/>
      <c r="R1708" s="12"/>
      <c r="S1708" s="12"/>
      <c r="T1708" s="12"/>
      <c r="U1708" s="12"/>
      <c r="X1708" s="22" t="e">
        <f>IF(B1708="",VLOOKUP(A1708,#REF!,2,FALSE),B1708)</f>
        <v>#REF!</v>
      </c>
      <c r="Y1708" s="22">
        <f t="shared" si="135"/>
        <v>8</v>
      </c>
      <c r="Z1708" s="22">
        <f t="shared" si="136"/>
        <v>8</v>
      </c>
      <c r="AA1708" s="22">
        <f t="shared" si="137"/>
        <v>2021</v>
      </c>
      <c r="AB1708" s="22">
        <f t="shared" si="138"/>
        <v>2021</v>
      </c>
      <c r="AC1708" s="22">
        <f t="shared" si="139"/>
        <v>2021</v>
      </c>
      <c r="AD1708" s="25" t="e">
        <f>AND(ROUND(O1708,2)=O1708,ROUND(P1708,2)=P1708,OR(AND(O1708&lt;&gt;0,L1708="п"),AND(P1708&lt;&gt;0,L1708="ф")),ЕФОРМУЛА(X1708),ЕФОРМУЛА(Y1708),ЕФОРМУЛА(Z1708),ЕФОРМУЛА(AA1708),ЕФОРМУЛА(AB1708),ЕФОРМУЛА(AC1708),NOT(ЕФОРМУЛА(O1708)),NOT(ЕФОРМУЛА(P1708)),M1708&lt;&gt;0,N1708&lt;&gt;0,OR(YEAR(M1708=#REF!),YEAR(M1708=#REF!),YEAR(M1708=#REF!)),OR(YEAR(N1708=#REF!),YEAR(N1708=#REF!),YEAR(N1708=#REF!)),OR(AND(A1708="20. Выдача займов по договору № 1 (в кэш-пул ПАО «Газпром»)",H1708="КЭШ-ПУЛ"),AND(A1708&lt;&gt;"20. Выдача займов по договору № 1 (в кэш-пул ПАО «Газпром»)",H1708&lt;&gt;"КЭШ-ПУЛ")))</f>
        <v>#REF!</v>
      </c>
    </row>
    <row r="1709" spans="1:30" ht="15" customHeight="1" x14ac:dyDescent="0.2">
      <c r="A1709" s="8" t="s">
        <v>15</v>
      </c>
      <c r="B1709" s="8"/>
      <c r="C1709" s="2" t="s">
        <v>28</v>
      </c>
      <c r="D1709" s="6" t="s">
        <v>0</v>
      </c>
      <c r="E1709" s="7" t="s">
        <v>2</v>
      </c>
      <c r="F1709" s="8"/>
      <c r="G1709" s="8"/>
      <c r="H1709" s="8"/>
      <c r="I1709" s="8"/>
      <c r="J1709" s="8"/>
      <c r="K1709" s="8"/>
      <c r="L1709" s="8" t="s">
        <v>27</v>
      </c>
      <c r="M1709" s="9">
        <v>44409</v>
      </c>
      <c r="N1709" s="9">
        <v>44409</v>
      </c>
      <c r="O1709" s="20"/>
      <c r="P1709" s="20">
        <v>225979.33</v>
      </c>
      <c r="Q1709" s="12"/>
      <c r="R1709" s="12"/>
      <c r="S1709" s="12"/>
      <c r="T1709" s="12"/>
      <c r="U1709" s="12"/>
      <c r="X1709" s="22" t="e">
        <f>IF(B1709="",VLOOKUP(A1709,#REF!,2,FALSE),B1709)</f>
        <v>#REF!</v>
      </c>
      <c r="Y1709" s="22">
        <f t="shared" si="135"/>
        <v>8</v>
      </c>
      <c r="Z1709" s="22">
        <f t="shared" si="136"/>
        <v>8</v>
      </c>
      <c r="AA1709" s="22">
        <f t="shared" si="137"/>
        <v>2021</v>
      </c>
      <c r="AB1709" s="22">
        <f t="shared" si="138"/>
        <v>2021</v>
      </c>
      <c r="AC1709" s="22">
        <f t="shared" si="139"/>
        <v>2021</v>
      </c>
      <c r="AD1709" s="25" t="e">
        <f>AND(ROUND(O1709,2)=O1709,ROUND(P1709,2)=P1709,OR(AND(O1709&lt;&gt;0,L1709="п"),AND(P1709&lt;&gt;0,L1709="ф")),ЕФОРМУЛА(X1709),ЕФОРМУЛА(Y1709),ЕФОРМУЛА(Z1709),ЕФОРМУЛА(AA1709),ЕФОРМУЛА(AB1709),ЕФОРМУЛА(AC1709),NOT(ЕФОРМУЛА(O1709)),NOT(ЕФОРМУЛА(P1709)),M1709&lt;&gt;0,N1709&lt;&gt;0,OR(YEAR(M1709=#REF!),YEAR(M1709=#REF!),YEAR(M1709=#REF!)),OR(YEAR(N1709=#REF!),YEAR(N1709=#REF!),YEAR(N1709=#REF!)),OR(AND(A1709="20. Выдача займов по договору № 1 (в кэш-пул ПАО «Газпром»)",H1709="КЭШ-ПУЛ"),AND(A1709&lt;&gt;"20. Выдача займов по договору № 1 (в кэш-пул ПАО «Газпром»)",H1709&lt;&gt;"КЭШ-ПУЛ")))</f>
        <v>#REF!</v>
      </c>
    </row>
    <row r="1710" spans="1:30" ht="15" customHeight="1" x14ac:dyDescent="0.2">
      <c r="A1710" s="8" t="s">
        <v>16</v>
      </c>
      <c r="B1710" s="8"/>
      <c r="C1710" s="2" t="s">
        <v>28</v>
      </c>
      <c r="D1710" s="6" t="s">
        <v>0</v>
      </c>
      <c r="E1710" s="7" t="s">
        <v>2</v>
      </c>
      <c r="F1710" s="8"/>
      <c r="G1710" s="8"/>
      <c r="H1710" s="8"/>
      <c r="I1710" s="8"/>
      <c r="J1710" s="8"/>
      <c r="K1710" s="8"/>
      <c r="L1710" s="8" t="s">
        <v>27</v>
      </c>
      <c r="M1710" s="9">
        <v>44409</v>
      </c>
      <c r="N1710" s="9">
        <v>44409</v>
      </c>
      <c r="O1710" s="19"/>
      <c r="P1710" s="20">
        <v>547741067.83000004</v>
      </c>
      <c r="Q1710" s="12"/>
      <c r="R1710" s="12"/>
      <c r="S1710" s="12"/>
      <c r="T1710" s="12"/>
      <c r="U1710" s="12"/>
      <c r="X1710" s="22" t="e">
        <f>IF(B1710="",VLOOKUP(A1710,#REF!,2,FALSE),B1710)</f>
        <v>#REF!</v>
      </c>
      <c r="Y1710" s="22">
        <f t="shared" si="135"/>
        <v>8</v>
      </c>
      <c r="Z1710" s="22">
        <f t="shared" si="136"/>
        <v>8</v>
      </c>
      <c r="AA1710" s="22">
        <f t="shared" si="137"/>
        <v>2021</v>
      </c>
      <c r="AB1710" s="22">
        <f t="shared" si="138"/>
        <v>2021</v>
      </c>
      <c r="AC1710" s="22">
        <f t="shared" si="139"/>
        <v>2021</v>
      </c>
      <c r="AD1710" s="25" t="e">
        <f>AND(ROUND(O1710,2)=O1710,ROUND(P1710,2)=P1710,OR(AND(O1710&lt;&gt;0,L1710="п"),AND(P1710&lt;&gt;0,L1710="ф")),ЕФОРМУЛА(X1710),ЕФОРМУЛА(Y1710),ЕФОРМУЛА(Z1710),ЕФОРМУЛА(AA1710),ЕФОРМУЛА(AB1710),ЕФОРМУЛА(AC1710),NOT(ЕФОРМУЛА(O1710)),NOT(ЕФОРМУЛА(P1710)),M1710&lt;&gt;0,N1710&lt;&gt;0,OR(YEAR(M1710=#REF!),YEAR(M1710=#REF!),YEAR(M1710=#REF!)),OR(YEAR(N1710=#REF!),YEAR(N1710=#REF!),YEAR(N1710=#REF!)),OR(AND(A1710="20. Выдача займов по договору № 1 (в кэш-пул ПАО «Газпром»)",H1710="КЭШ-ПУЛ"),AND(A1710&lt;&gt;"20. Выдача займов по договору № 1 (в кэш-пул ПАО «Газпром»)",H1710&lt;&gt;"КЭШ-ПУЛ")))</f>
        <v>#REF!</v>
      </c>
    </row>
    <row r="1711" spans="1:30" ht="15" customHeight="1" x14ac:dyDescent="0.2">
      <c r="A1711" s="8" t="s">
        <v>17</v>
      </c>
      <c r="B1711" s="8"/>
      <c r="C1711" s="2" t="s">
        <v>28</v>
      </c>
      <c r="D1711" s="6" t="s">
        <v>0</v>
      </c>
      <c r="E1711" s="7" t="s">
        <v>2</v>
      </c>
      <c r="F1711" s="8"/>
      <c r="G1711" s="8"/>
      <c r="H1711" s="8"/>
      <c r="I1711" s="8"/>
      <c r="J1711" s="8"/>
      <c r="K1711" s="8"/>
      <c r="L1711" s="8" t="s">
        <v>27</v>
      </c>
      <c r="M1711" s="9">
        <v>44409</v>
      </c>
      <c r="N1711" s="9">
        <v>44409</v>
      </c>
      <c r="O1711" s="19"/>
      <c r="P1711" s="20">
        <v>19662111.309999999</v>
      </c>
      <c r="Q1711" s="12"/>
      <c r="R1711" s="12"/>
      <c r="S1711" s="12"/>
      <c r="T1711" s="12"/>
      <c r="U1711" s="12"/>
      <c r="X1711" s="22" t="e">
        <f>IF(B1711="",VLOOKUP(A1711,#REF!,2,FALSE),B1711)</f>
        <v>#REF!</v>
      </c>
      <c r="Y1711" s="22">
        <f t="shared" si="135"/>
        <v>8</v>
      </c>
      <c r="Z1711" s="22">
        <f t="shared" si="136"/>
        <v>8</v>
      </c>
      <c r="AA1711" s="22">
        <f t="shared" si="137"/>
        <v>2021</v>
      </c>
      <c r="AB1711" s="22">
        <f t="shared" si="138"/>
        <v>2021</v>
      </c>
      <c r="AC1711" s="22">
        <f t="shared" si="139"/>
        <v>2021</v>
      </c>
      <c r="AD1711" s="25" t="e">
        <f>AND(ROUND(O1711,2)=O1711,ROUND(P1711,2)=P1711,OR(AND(O1711&lt;&gt;0,L1711="п"),AND(P1711&lt;&gt;0,L1711="ф")),ЕФОРМУЛА(X1711),ЕФОРМУЛА(Y1711),ЕФОРМУЛА(Z1711),ЕФОРМУЛА(AA1711),ЕФОРМУЛА(AB1711),ЕФОРМУЛА(AC1711),NOT(ЕФОРМУЛА(O1711)),NOT(ЕФОРМУЛА(P1711)),M1711&lt;&gt;0,N1711&lt;&gt;0,OR(YEAR(M1711=#REF!),YEAR(M1711=#REF!),YEAR(M1711=#REF!)),OR(YEAR(N1711=#REF!),YEAR(N1711=#REF!),YEAR(N1711=#REF!)),OR(AND(A1711="20. Выдача займов по договору № 1 (в кэш-пул ПАО «Газпром»)",H1711="КЭШ-ПУЛ"),AND(A1711&lt;&gt;"20. Выдача займов по договору № 1 (в кэш-пул ПАО «Газпром»)",H1711&lt;&gt;"КЭШ-ПУЛ")))</f>
        <v>#REF!</v>
      </c>
    </row>
    <row r="1712" spans="1:30" ht="15" customHeight="1" x14ac:dyDescent="0.2">
      <c r="A1712" s="8" t="s">
        <v>142</v>
      </c>
      <c r="B1712" s="8"/>
      <c r="C1712" s="2" t="s">
        <v>28</v>
      </c>
      <c r="D1712" s="6" t="s">
        <v>0</v>
      </c>
      <c r="E1712" s="7" t="s">
        <v>2</v>
      </c>
      <c r="F1712" s="8"/>
      <c r="G1712" s="8"/>
      <c r="H1712" s="8"/>
      <c r="I1712" s="8"/>
      <c r="J1712" s="8"/>
      <c r="K1712" s="8"/>
      <c r="L1712" s="8" t="s">
        <v>27</v>
      </c>
      <c r="M1712" s="9">
        <v>44409</v>
      </c>
      <c r="N1712" s="9">
        <v>44409</v>
      </c>
      <c r="O1712" s="19"/>
      <c r="P1712" s="20">
        <v>12349600.289999999</v>
      </c>
      <c r="X1712" s="22" t="e">
        <f>IF(B1712="",VLOOKUP(A1712,#REF!,2,FALSE),B1712)</f>
        <v>#REF!</v>
      </c>
      <c r="Y1712" s="22">
        <f t="shared" si="135"/>
        <v>8</v>
      </c>
      <c r="Z1712" s="22">
        <f t="shared" si="136"/>
        <v>8</v>
      </c>
      <c r="AA1712" s="22">
        <f t="shared" si="137"/>
        <v>2021</v>
      </c>
      <c r="AB1712" s="22">
        <f t="shared" si="138"/>
        <v>2021</v>
      </c>
      <c r="AC1712" s="22">
        <f t="shared" si="139"/>
        <v>2021</v>
      </c>
      <c r="AD1712" s="25" t="e">
        <f>AND(ROUND(O1712,2)=O1712,ROUND(P1712,2)=P1712,OR(AND(O1712&lt;&gt;0,L1712="п"),AND(P1712&lt;&gt;0,L1712="ф")),ЕФОРМУЛА(X1712),ЕФОРМУЛА(Y1712),ЕФОРМУЛА(Z1712),ЕФОРМУЛА(AA1712),ЕФОРМУЛА(AB1712),ЕФОРМУЛА(AC1712),NOT(ЕФОРМУЛА(O1712)),NOT(ЕФОРМУЛА(P1712)),M1712&lt;&gt;0,N1712&lt;&gt;0,OR(YEAR(M1712=#REF!),YEAR(M1712=#REF!),YEAR(M1712=#REF!)),OR(YEAR(N1712=#REF!),YEAR(N1712=#REF!),YEAR(N1712=#REF!)),OR(AND(A1712="20. Выдача займов по договору № 1 (в кэш-пул ПАО «Газпром»)",H1712="КЭШ-ПУЛ"),AND(A1712&lt;&gt;"20. Выдача займов по договору № 1 (в кэш-пул ПАО «Газпром»)",H1712&lt;&gt;"КЭШ-ПУЛ")))</f>
        <v>#REF!</v>
      </c>
    </row>
    <row r="1713" spans="1:30" ht="15" customHeight="1" x14ac:dyDescent="0.2">
      <c r="A1713" s="8" t="s">
        <v>42</v>
      </c>
      <c r="B1713" s="8"/>
      <c r="C1713" s="2" t="s">
        <v>28</v>
      </c>
      <c r="D1713" s="6" t="s">
        <v>0</v>
      </c>
      <c r="E1713" s="7" t="s">
        <v>2</v>
      </c>
      <c r="F1713" s="8"/>
      <c r="G1713" s="8"/>
      <c r="H1713" s="8"/>
      <c r="I1713" s="8"/>
      <c r="J1713" s="8"/>
      <c r="K1713" s="8"/>
      <c r="L1713" s="8" t="s">
        <v>27</v>
      </c>
      <c r="M1713" s="9">
        <v>44409</v>
      </c>
      <c r="N1713" s="9">
        <v>44409</v>
      </c>
      <c r="O1713" s="19"/>
      <c r="P1713" s="20">
        <v>20035417.34</v>
      </c>
      <c r="X1713" s="22" t="e">
        <f>IF(B1713="",VLOOKUP(A1713,#REF!,2,FALSE),B1713)</f>
        <v>#REF!</v>
      </c>
      <c r="Y1713" s="22">
        <f t="shared" si="135"/>
        <v>8</v>
      </c>
      <c r="Z1713" s="22">
        <f t="shared" si="136"/>
        <v>8</v>
      </c>
      <c r="AA1713" s="22">
        <f t="shared" si="137"/>
        <v>2021</v>
      </c>
      <c r="AB1713" s="22">
        <f t="shared" si="138"/>
        <v>2021</v>
      </c>
      <c r="AC1713" s="22">
        <f t="shared" si="139"/>
        <v>2021</v>
      </c>
      <c r="AD1713" s="25" t="e">
        <f>AND(ROUND(O1713,2)=O1713,ROUND(P1713,2)=P1713,OR(AND(O1713&lt;&gt;0,L1713="п"),AND(P1713&lt;&gt;0,L1713="ф")),ЕФОРМУЛА(X1713),ЕФОРМУЛА(Y1713),ЕФОРМУЛА(Z1713),ЕФОРМУЛА(AA1713),ЕФОРМУЛА(AB1713),ЕФОРМУЛА(AC1713),NOT(ЕФОРМУЛА(O1713)),NOT(ЕФОРМУЛА(P1713)),M1713&lt;&gt;0,N1713&lt;&gt;0,OR(YEAR(M1713=#REF!),YEAR(M1713=#REF!),YEAR(M1713=#REF!)),OR(YEAR(N1713=#REF!),YEAR(N1713=#REF!),YEAR(N1713=#REF!)),OR(AND(A1713="20. Выдача займов по договору № 1 (в кэш-пул ПАО «Газпром»)",H1713="КЭШ-ПУЛ"),AND(A1713&lt;&gt;"20. Выдача займов по договору № 1 (в кэш-пул ПАО «Газпром»)",H1713&lt;&gt;"КЭШ-ПУЛ")))</f>
        <v>#REF!</v>
      </c>
    </row>
    <row r="1714" spans="1:30" ht="12.75" customHeight="1" x14ac:dyDescent="0.2">
      <c r="A1714" s="8" t="s">
        <v>41</v>
      </c>
      <c r="B1714" s="8"/>
      <c r="C1714" s="2" t="s">
        <v>28</v>
      </c>
      <c r="D1714" s="6" t="s">
        <v>0</v>
      </c>
      <c r="E1714" s="7" t="s">
        <v>2</v>
      </c>
      <c r="F1714" s="8"/>
      <c r="G1714" s="8"/>
      <c r="H1714" s="8"/>
      <c r="I1714" s="8"/>
      <c r="J1714" s="8"/>
      <c r="K1714" s="8"/>
      <c r="L1714" s="8" t="s">
        <v>27</v>
      </c>
      <c r="M1714" s="9">
        <v>44409</v>
      </c>
      <c r="N1714" s="9">
        <v>44409</v>
      </c>
      <c r="O1714" s="19">
        <v>11155529.779999999</v>
      </c>
      <c r="P1714" s="20">
        <v>12595582.52</v>
      </c>
      <c r="X1714" s="22" t="e">
        <f>IF(B1714="",VLOOKUP(A1714,#REF!,2,FALSE),B1714)</f>
        <v>#REF!</v>
      </c>
      <c r="Y1714" s="22">
        <f t="shared" si="135"/>
        <v>8</v>
      </c>
      <c r="Z1714" s="22">
        <f t="shared" si="136"/>
        <v>8</v>
      </c>
      <c r="AA1714" s="22">
        <f t="shared" si="137"/>
        <v>2021</v>
      </c>
      <c r="AB1714" s="22">
        <f t="shared" si="138"/>
        <v>2021</v>
      </c>
      <c r="AC1714" s="22">
        <f t="shared" si="139"/>
        <v>2021</v>
      </c>
      <c r="AD1714" s="25" t="e">
        <f>AND(ROUND(O1714,2)=O1714,ROUND(P1714,2)=P1714,OR(AND(O1714&lt;&gt;0,L1714="п"),AND(P1714&lt;&gt;0,L1714="ф")),ЕФОРМУЛА(X1714),ЕФОРМУЛА(Y1714),ЕФОРМУЛА(Z1714),ЕФОРМУЛА(AA1714),ЕФОРМУЛА(AB1714),ЕФОРМУЛА(AC1714),NOT(ЕФОРМУЛА(O1714)),NOT(ЕФОРМУЛА(P1714)),M1714&lt;&gt;0,N1714&lt;&gt;0,OR(YEAR(M1714=#REF!),YEAR(M1714=#REF!),YEAR(M1714=#REF!)),OR(YEAR(N1714=#REF!),YEAR(N1714=#REF!),YEAR(N1714=#REF!)),OR(AND(A1714="20. Выдача займов по договору № 1 (в кэш-пул ПАО «Газпром»)",H1714="КЭШ-ПУЛ"),AND(A1714&lt;&gt;"20. Выдача займов по договору № 1 (в кэш-пул ПАО «Газпром»)",H1714&lt;&gt;"КЭШ-ПУЛ")))</f>
        <v>#REF!</v>
      </c>
    </row>
    <row r="1715" spans="1:30" ht="15.75" customHeight="1" x14ac:dyDescent="0.2">
      <c r="A1715" s="8" t="s">
        <v>44</v>
      </c>
      <c r="B1715" s="8"/>
      <c r="C1715" s="2" t="s">
        <v>28</v>
      </c>
      <c r="D1715" s="6" t="s">
        <v>0</v>
      </c>
      <c r="E1715" s="7" t="s">
        <v>2</v>
      </c>
      <c r="F1715" s="8"/>
      <c r="G1715" s="8"/>
      <c r="H1715" s="8"/>
      <c r="I1715" s="8"/>
      <c r="J1715" s="8"/>
      <c r="K1715" s="8"/>
      <c r="L1715" s="8" t="s">
        <v>27</v>
      </c>
      <c r="M1715" s="9">
        <v>44409</v>
      </c>
      <c r="N1715" s="9">
        <v>44409</v>
      </c>
      <c r="O1715" s="19"/>
      <c r="P1715" s="20">
        <v>676035.4</v>
      </c>
      <c r="Q1715" s="12"/>
      <c r="R1715" s="12"/>
      <c r="S1715" s="12"/>
      <c r="T1715" s="12"/>
      <c r="U1715" s="12"/>
      <c r="X1715" s="22" t="e">
        <f>IF(B1715="",VLOOKUP(A1715,#REF!,2,FALSE),B1715)</f>
        <v>#REF!</v>
      </c>
      <c r="Y1715" s="22">
        <f t="shared" si="135"/>
        <v>8</v>
      </c>
      <c r="Z1715" s="22">
        <f t="shared" si="136"/>
        <v>8</v>
      </c>
      <c r="AA1715" s="22">
        <f t="shared" si="137"/>
        <v>2021</v>
      </c>
      <c r="AB1715" s="22">
        <f t="shared" si="138"/>
        <v>2021</v>
      </c>
      <c r="AC1715" s="22">
        <f t="shared" si="139"/>
        <v>2021</v>
      </c>
      <c r="AD1715" s="25" t="e">
        <f>AND(ROUND(O1715,2)=O1715,ROUND(P1715,2)=P1715,OR(AND(O1715&lt;&gt;0,L1715="п"),AND(P1715&lt;&gt;0,L1715="ф")),ЕФОРМУЛА(X1715),ЕФОРМУЛА(Y1715),ЕФОРМУЛА(Z1715),ЕФОРМУЛА(AA1715),ЕФОРМУЛА(AB1715),ЕФОРМУЛА(AC1715),NOT(ЕФОРМУЛА(O1715)),NOT(ЕФОРМУЛА(P1715)),M1715&lt;&gt;0,N1715&lt;&gt;0,OR(YEAR(M1715=#REF!),YEAR(M1715=#REF!),YEAR(M1715=#REF!)),OR(YEAR(N1715=#REF!),YEAR(N1715=#REF!),YEAR(N1715=#REF!)),OR(AND(A1715="20. Выдача займов по договору № 1 (в кэш-пул ПАО «Газпром»)",H1715="КЭШ-ПУЛ"),AND(A1715&lt;&gt;"20. Выдача займов по договору № 1 (в кэш-пул ПАО «Газпром»)",H1715&lt;&gt;"КЭШ-ПУЛ")))</f>
        <v>#REF!</v>
      </c>
    </row>
    <row r="1716" spans="1:30" ht="15.75" customHeight="1" x14ac:dyDescent="0.2">
      <c r="A1716" s="8" t="s">
        <v>45</v>
      </c>
      <c r="B1716" s="8"/>
      <c r="C1716" s="2" t="s">
        <v>28</v>
      </c>
      <c r="D1716" s="6" t="s">
        <v>0</v>
      </c>
      <c r="E1716" s="7" t="s">
        <v>2</v>
      </c>
      <c r="F1716" s="8"/>
      <c r="G1716" s="8"/>
      <c r="H1716" s="8"/>
      <c r="I1716" s="8"/>
      <c r="J1716" s="8"/>
      <c r="K1716" s="8"/>
      <c r="L1716" s="8" t="s">
        <v>27</v>
      </c>
      <c r="M1716" s="9">
        <v>44409</v>
      </c>
      <c r="N1716" s="9">
        <v>44409</v>
      </c>
      <c r="O1716" s="19"/>
      <c r="P1716" s="20">
        <v>1461535.97</v>
      </c>
      <c r="Q1716" s="12"/>
      <c r="R1716" s="12"/>
      <c r="S1716" s="12"/>
      <c r="T1716" s="12"/>
      <c r="U1716" s="12"/>
      <c r="X1716" s="22" t="e">
        <f>IF(B1716="",VLOOKUP(A1716,#REF!,2,FALSE),B1716)</f>
        <v>#REF!</v>
      </c>
      <c r="Y1716" s="22">
        <f t="shared" si="135"/>
        <v>8</v>
      </c>
      <c r="Z1716" s="22">
        <f t="shared" si="136"/>
        <v>8</v>
      </c>
      <c r="AA1716" s="22">
        <f t="shared" si="137"/>
        <v>2021</v>
      </c>
      <c r="AB1716" s="22">
        <f t="shared" si="138"/>
        <v>2021</v>
      </c>
      <c r="AC1716" s="22">
        <f t="shared" si="139"/>
        <v>2021</v>
      </c>
      <c r="AD1716" s="25" t="e">
        <f>AND(ROUND(O1716,2)=O1716,ROUND(P1716,2)=P1716,OR(AND(O1716&lt;&gt;0,L1716="п"),AND(P1716&lt;&gt;0,L1716="ф")),ЕФОРМУЛА(X1716),ЕФОРМУЛА(Y1716),ЕФОРМУЛА(Z1716),ЕФОРМУЛА(AA1716),ЕФОРМУЛА(AB1716),ЕФОРМУЛА(AC1716),NOT(ЕФОРМУЛА(O1716)),NOT(ЕФОРМУЛА(P1716)),M1716&lt;&gt;0,N1716&lt;&gt;0,OR(YEAR(M1716=#REF!),YEAR(M1716=#REF!),YEAR(M1716=#REF!)),OR(YEAR(N1716=#REF!),YEAR(N1716=#REF!),YEAR(N1716=#REF!)),OR(AND(A1716="20. Выдача займов по договору № 1 (в кэш-пул ПАО «Газпром»)",H1716="КЭШ-ПУЛ"),AND(A1716&lt;&gt;"20. Выдача займов по договору № 1 (в кэш-пул ПАО «Газпром»)",H1716&lt;&gt;"КЭШ-ПУЛ")))</f>
        <v>#REF!</v>
      </c>
    </row>
    <row r="1717" spans="1:30" ht="15" customHeight="1" x14ac:dyDescent="0.2">
      <c r="A1717" s="8" t="s">
        <v>8</v>
      </c>
      <c r="B1717" s="8"/>
      <c r="C1717" s="2" t="s">
        <v>28</v>
      </c>
      <c r="D1717" s="6" t="s">
        <v>0</v>
      </c>
      <c r="E1717" s="7" t="s">
        <v>2</v>
      </c>
      <c r="F1717" s="8"/>
      <c r="G1717" s="8"/>
      <c r="H1717" s="8"/>
      <c r="I1717" s="8"/>
      <c r="J1717" s="8"/>
      <c r="K1717" s="8"/>
      <c r="L1717" s="8" t="s">
        <v>27</v>
      </c>
      <c r="M1717" s="9">
        <v>44409</v>
      </c>
      <c r="N1717" s="9">
        <v>44409</v>
      </c>
      <c r="O1717" s="19"/>
      <c r="P1717" s="20">
        <v>1371397.91</v>
      </c>
      <c r="Q1717" s="12"/>
      <c r="R1717" s="12"/>
      <c r="S1717" s="12"/>
      <c r="T1717" s="12"/>
      <c r="U1717" s="12"/>
      <c r="X1717" s="22" t="e">
        <f>IF(B1717="",VLOOKUP(A1717,#REF!,2,FALSE),B1717)</f>
        <v>#REF!</v>
      </c>
      <c r="Y1717" s="22">
        <f t="shared" si="135"/>
        <v>8</v>
      </c>
      <c r="Z1717" s="22">
        <f t="shared" si="136"/>
        <v>8</v>
      </c>
      <c r="AA1717" s="22">
        <f t="shared" si="137"/>
        <v>2021</v>
      </c>
      <c r="AB1717" s="22">
        <f t="shared" si="138"/>
        <v>2021</v>
      </c>
      <c r="AC1717" s="22">
        <f t="shared" si="139"/>
        <v>2021</v>
      </c>
      <c r="AD1717" s="25" t="e">
        <f>AND(ROUND(O1717,2)=O1717,ROUND(P1717,2)=P1717,OR(AND(O1717&lt;&gt;0,L1717="п"),AND(P1717&lt;&gt;0,L1717="ф")),ЕФОРМУЛА(X1717),ЕФОРМУЛА(Y1717),ЕФОРМУЛА(Z1717),ЕФОРМУЛА(AA1717),ЕФОРМУЛА(AB1717),ЕФОРМУЛА(AC1717),NOT(ЕФОРМУЛА(O1717)),NOT(ЕФОРМУЛА(P1717)),M1717&lt;&gt;0,N1717&lt;&gt;0,OR(YEAR(M1717=#REF!),YEAR(M1717=#REF!),YEAR(M1717=#REF!)),OR(YEAR(N1717=#REF!),YEAR(N1717=#REF!),YEAR(N1717=#REF!)),OR(AND(A1717="20. Выдача займов по договору № 1 (в кэш-пул ПАО «Газпром»)",H1717="КЭШ-ПУЛ"),AND(A1717&lt;&gt;"20. Выдача займов по договору № 1 (в кэш-пул ПАО «Газпром»)",H1717&lt;&gt;"КЭШ-ПУЛ")))</f>
        <v>#REF!</v>
      </c>
    </row>
    <row r="1718" spans="1:30" ht="15" customHeight="1" x14ac:dyDescent="0.2">
      <c r="A1718" s="8" t="s">
        <v>96</v>
      </c>
      <c r="B1718" s="8"/>
      <c r="C1718" s="2" t="s">
        <v>28</v>
      </c>
      <c r="D1718" s="6" t="s">
        <v>0</v>
      </c>
      <c r="E1718" s="7" t="s">
        <v>2</v>
      </c>
      <c r="F1718" s="8"/>
      <c r="G1718" s="8"/>
      <c r="H1718" s="8"/>
      <c r="I1718" s="8"/>
      <c r="J1718" s="8"/>
      <c r="K1718" s="8"/>
      <c r="L1718" s="8" t="s">
        <v>27</v>
      </c>
      <c r="M1718" s="9">
        <v>44409</v>
      </c>
      <c r="N1718" s="9">
        <v>44409</v>
      </c>
      <c r="O1718" s="19"/>
      <c r="P1718" s="20">
        <v>111916671.65000001</v>
      </c>
      <c r="Q1718" s="12"/>
      <c r="R1718" s="12"/>
      <c r="S1718" s="12"/>
      <c r="T1718" s="12"/>
      <c r="U1718" s="12"/>
      <c r="X1718" s="22" t="e">
        <f>IF(B1718="",VLOOKUP(A1718,#REF!,2,FALSE),B1718)</f>
        <v>#REF!</v>
      </c>
      <c r="Y1718" s="22">
        <f t="shared" si="135"/>
        <v>8</v>
      </c>
      <c r="Z1718" s="22">
        <f t="shared" si="136"/>
        <v>8</v>
      </c>
      <c r="AA1718" s="22">
        <f t="shared" si="137"/>
        <v>2021</v>
      </c>
      <c r="AB1718" s="22">
        <f t="shared" si="138"/>
        <v>2021</v>
      </c>
      <c r="AC1718" s="22">
        <f t="shared" si="139"/>
        <v>2021</v>
      </c>
      <c r="AD1718" s="25" t="e">
        <f>AND(ROUND(O1718,2)=O1718,ROUND(P1718,2)=P1718,OR(AND(O1718&lt;&gt;0,L1718="п"),AND(P1718&lt;&gt;0,L1718="ф")),ЕФОРМУЛА(X1718),ЕФОРМУЛА(Y1718),ЕФОРМУЛА(Z1718),ЕФОРМУЛА(AA1718),ЕФОРМУЛА(AB1718),ЕФОРМУЛА(AC1718),NOT(ЕФОРМУЛА(O1718)),NOT(ЕФОРМУЛА(P1718)),M1718&lt;&gt;0,N1718&lt;&gt;0,OR(YEAR(M1718=#REF!),YEAR(M1718=#REF!),YEAR(M1718=#REF!)),OR(YEAR(N1718=#REF!),YEAR(N1718=#REF!),YEAR(N1718=#REF!)),OR(AND(A1718="20. Выдача займов по договору № 1 (в кэш-пул ПАО «Газпром»)",H1718="КЭШ-ПУЛ"),AND(A1718&lt;&gt;"20. Выдача займов по договору № 1 (в кэш-пул ПАО «Газпром»)",H1718&lt;&gt;"КЭШ-ПУЛ")))</f>
        <v>#REF!</v>
      </c>
    </row>
    <row r="1719" spans="1:30" ht="17.25" customHeight="1" x14ac:dyDescent="0.2">
      <c r="A1719" s="8" t="s">
        <v>47</v>
      </c>
      <c r="B1719" s="8"/>
      <c r="C1719" s="2" t="s">
        <v>28</v>
      </c>
      <c r="D1719" s="6" t="s">
        <v>0</v>
      </c>
      <c r="E1719" s="7" t="s">
        <v>2</v>
      </c>
      <c r="F1719" s="8"/>
      <c r="G1719" s="8"/>
      <c r="H1719" s="8"/>
      <c r="I1719" s="8"/>
      <c r="J1719" s="8"/>
      <c r="K1719" s="8"/>
      <c r="L1719" s="8" t="s">
        <v>27</v>
      </c>
      <c r="M1719" s="9">
        <v>44409</v>
      </c>
      <c r="N1719" s="9">
        <v>44409</v>
      </c>
      <c r="O1719" s="19"/>
      <c r="P1719" s="20">
        <v>12435430.210000001</v>
      </c>
      <c r="Q1719" s="12"/>
      <c r="R1719" s="12"/>
      <c r="S1719" s="12"/>
      <c r="T1719" s="12"/>
      <c r="U1719" s="12"/>
      <c r="X1719" s="22" t="e">
        <f>IF(B1719="",VLOOKUP(A1719,#REF!,2,FALSE),B1719)</f>
        <v>#REF!</v>
      </c>
      <c r="Y1719" s="22">
        <f t="shared" si="135"/>
        <v>8</v>
      </c>
      <c r="Z1719" s="22">
        <f t="shared" si="136"/>
        <v>8</v>
      </c>
      <c r="AA1719" s="22">
        <f t="shared" si="137"/>
        <v>2021</v>
      </c>
      <c r="AB1719" s="22">
        <f t="shared" si="138"/>
        <v>2021</v>
      </c>
      <c r="AC1719" s="22">
        <f t="shared" si="139"/>
        <v>2021</v>
      </c>
      <c r="AD1719" s="25" t="e">
        <f>AND(ROUND(O1719,2)=O1719,ROUND(P1719,2)=P1719,OR(AND(O1719&lt;&gt;0,L1719="п"),AND(P1719&lt;&gt;0,L1719="ф")),ЕФОРМУЛА(X1719),ЕФОРМУЛА(Y1719),ЕФОРМУЛА(Z1719),ЕФОРМУЛА(AA1719),ЕФОРМУЛА(AB1719),ЕФОРМУЛА(AC1719),NOT(ЕФОРМУЛА(O1719)),NOT(ЕФОРМУЛА(P1719)),M1719&lt;&gt;0,N1719&lt;&gt;0,OR(YEAR(M1719=#REF!),YEAR(M1719=#REF!),YEAR(M1719=#REF!)),OR(YEAR(N1719=#REF!),YEAR(N1719=#REF!),YEAR(N1719=#REF!)),OR(AND(A1719="20. Выдача займов по договору № 1 (в кэш-пул ПАО «Газпром»)",H1719="КЭШ-ПУЛ"),AND(A1719&lt;&gt;"20. Выдача займов по договору № 1 (в кэш-пул ПАО «Газпром»)",H1719&lt;&gt;"КЭШ-ПУЛ")))</f>
        <v>#REF!</v>
      </c>
    </row>
    <row r="1720" spans="1:30" ht="15" customHeight="1" x14ac:dyDescent="0.2">
      <c r="A1720" s="8" t="s">
        <v>48</v>
      </c>
      <c r="B1720" s="8"/>
      <c r="C1720" s="2" t="s">
        <v>28</v>
      </c>
      <c r="D1720" s="6" t="s">
        <v>0</v>
      </c>
      <c r="E1720" s="7" t="s">
        <v>2</v>
      </c>
      <c r="F1720" s="8"/>
      <c r="G1720" s="8"/>
      <c r="H1720" s="8"/>
      <c r="I1720" s="8"/>
      <c r="J1720" s="8"/>
      <c r="K1720" s="8"/>
      <c r="L1720" s="8" t="s">
        <v>27</v>
      </c>
      <c r="M1720" s="9">
        <v>44409</v>
      </c>
      <c r="N1720" s="9">
        <v>44409</v>
      </c>
      <c r="O1720" s="19"/>
      <c r="P1720" s="20">
        <v>4925381.2</v>
      </c>
      <c r="Q1720" s="12"/>
      <c r="R1720" s="12"/>
      <c r="S1720" s="12"/>
      <c r="T1720" s="12"/>
      <c r="U1720" s="12"/>
      <c r="X1720" s="22" t="e">
        <f>IF(B1720="",VLOOKUP(A1720,#REF!,2,FALSE),B1720)</f>
        <v>#REF!</v>
      </c>
      <c r="Y1720" s="22">
        <f t="shared" si="135"/>
        <v>8</v>
      </c>
      <c r="Z1720" s="22">
        <f t="shared" si="136"/>
        <v>8</v>
      </c>
      <c r="AA1720" s="22">
        <f t="shared" si="137"/>
        <v>2021</v>
      </c>
      <c r="AB1720" s="22">
        <f t="shared" si="138"/>
        <v>2021</v>
      </c>
      <c r="AC1720" s="22">
        <f t="shared" si="139"/>
        <v>2021</v>
      </c>
      <c r="AD1720" s="25" t="e">
        <f>AND(ROUND(O1720,2)=O1720,ROUND(P1720,2)=P1720,OR(AND(O1720&lt;&gt;0,L1720="п"),AND(P1720&lt;&gt;0,L1720="ф")),ЕФОРМУЛА(X1720),ЕФОРМУЛА(Y1720),ЕФОРМУЛА(Z1720),ЕФОРМУЛА(AA1720),ЕФОРМУЛА(AB1720),ЕФОРМУЛА(AC1720),NOT(ЕФОРМУЛА(O1720)),NOT(ЕФОРМУЛА(P1720)),M1720&lt;&gt;0,N1720&lt;&gt;0,OR(YEAR(M1720=#REF!),YEAR(M1720=#REF!),YEAR(M1720=#REF!)),OR(YEAR(N1720=#REF!),YEAR(N1720=#REF!),YEAR(N1720=#REF!)),OR(AND(A1720="20. Выдача займов по договору № 1 (в кэш-пул ПАО «Газпром»)",H1720="КЭШ-ПУЛ"),AND(A1720&lt;&gt;"20. Выдача займов по договору № 1 (в кэш-пул ПАО «Газпром»)",H1720&lt;&gt;"КЭШ-ПУЛ")))</f>
        <v>#REF!</v>
      </c>
    </row>
    <row r="1721" spans="1:30" ht="15" customHeight="1" x14ac:dyDescent="0.2">
      <c r="A1721" s="8" t="s">
        <v>49</v>
      </c>
      <c r="B1721" s="8"/>
      <c r="C1721" s="2" t="s">
        <v>28</v>
      </c>
      <c r="D1721" s="6" t="s">
        <v>0</v>
      </c>
      <c r="E1721" s="7" t="s">
        <v>2</v>
      </c>
      <c r="F1721" s="8"/>
      <c r="G1721" s="8"/>
      <c r="H1721" s="8"/>
      <c r="I1721" s="8"/>
      <c r="J1721" s="8"/>
      <c r="K1721" s="8"/>
      <c r="L1721" s="8" t="s">
        <v>27</v>
      </c>
      <c r="M1721" s="9">
        <v>44409</v>
      </c>
      <c r="N1721" s="9">
        <v>44409</v>
      </c>
      <c r="O1721" s="19"/>
      <c r="P1721" s="20">
        <v>6030</v>
      </c>
      <c r="Q1721" s="12"/>
      <c r="R1721" s="12"/>
      <c r="S1721" s="12"/>
      <c r="T1721" s="12"/>
      <c r="U1721" s="12"/>
      <c r="X1721" s="22" t="e">
        <f>IF(B1721="",VLOOKUP(A1721,#REF!,2,FALSE),B1721)</f>
        <v>#REF!</v>
      </c>
      <c r="Y1721" s="22">
        <f t="shared" si="135"/>
        <v>8</v>
      </c>
      <c r="Z1721" s="22">
        <f t="shared" si="136"/>
        <v>8</v>
      </c>
      <c r="AA1721" s="22">
        <f t="shared" si="137"/>
        <v>2021</v>
      </c>
      <c r="AB1721" s="22">
        <f t="shared" si="138"/>
        <v>2021</v>
      </c>
      <c r="AC1721" s="22">
        <f t="shared" si="139"/>
        <v>2021</v>
      </c>
      <c r="AD1721" s="25" t="e">
        <f>AND(ROUND(O1721,2)=O1721,ROUND(P1721,2)=P1721,OR(AND(O1721&lt;&gt;0,L1721="п"),AND(P1721&lt;&gt;0,L1721="ф")),ЕФОРМУЛА(X1721),ЕФОРМУЛА(Y1721),ЕФОРМУЛА(Z1721),ЕФОРМУЛА(AA1721),ЕФОРМУЛА(AB1721),ЕФОРМУЛА(AC1721),NOT(ЕФОРМУЛА(O1721)),NOT(ЕФОРМУЛА(P1721)),M1721&lt;&gt;0,N1721&lt;&gt;0,OR(YEAR(M1721=#REF!),YEAR(M1721=#REF!),YEAR(M1721=#REF!)),OR(YEAR(N1721=#REF!),YEAR(N1721=#REF!),YEAR(N1721=#REF!)),OR(AND(A1721="20. Выдача займов по договору № 1 (в кэш-пул ПАО «Газпром»)",H1721="КЭШ-ПУЛ"),AND(A1721&lt;&gt;"20. Выдача займов по договору № 1 (в кэш-пул ПАО «Газпром»)",H1721&lt;&gt;"КЭШ-ПУЛ")))</f>
        <v>#REF!</v>
      </c>
    </row>
    <row r="1722" spans="1:30" ht="25.5" x14ac:dyDescent="0.2">
      <c r="A1722" s="8" t="s">
        <v>51</v>
      </c>
      <c r="B1722" s="8"/>
      <c r="C1722" s="2" t="s">
        <v>28</v>
      </c>
      <c r="D1722" s="6" t="s">
        <v>0</v>
      </c>
      <c r="E1722" s="7" t="s">
        <v>2</v>
      </c>
      <c r="F1722" s="8"/>
      <c r="G1722" s="8"/>
      <c r="H1722" s="8"/>
      <c r="I1722" s="8"/>
      <c r="J1722" s="8"/>
      <c r="K1722" s="8"/>
      <c r="L1722" s="8" t="s">
        <v>27</v>
      </c>
      <c r="M1722" s="9">
        <v>44409</v>
      </c>
      <c r="N1722" s="9">
        <v>44409</v>
      </c>
      <c r="O1722" s="19"/>
      <c r="P1722" s="20">
        <v>526620</v>
      </c>
      <c r="Q1722" s="12"/>
      <c r="R1722" s="12"/>
      <c r="S1722" s="12"/>
      <c r="T1722" s="12"/>
      <c r="U1722" s="12"/>
      <c r="X1722" s="22" t="e">
        <f>IF(B1722="",VLOOKUP(A1722,#REF!,2,FALSE),B1722)</f>
        <v>#REF!</v>
      </c>
      <c r="Y1722" s="22">
        <f t="shared" si="135"/>
        <v>8</v>
      </c>
      <c r="Z1722" s="22">
        <f t="shared" si="136"/>
        <v>8</v>
      </c>
      <c r="AA1722" s="22">
        <f t="shared" si="137"/>
        <v>2021</v>
      </c>
      <c r="AB1722" s="22">
        <f t="shared" si="138"/>
        <v>2021</v>
      </c>
      <c r="AC1722" s="22">
        <f t="shared" si="139"/>
        <v>2021</v>
      </c>
      <c r="AD1722" s="25" t="e">
        <f>AND(ROUND(O1722,2)=O1722,ROUND(P1722,2)=P1722,OR(AND(O1722&lt;&gt;0,L1722="п"),AND(P1722&lt;&gt;0,L1722="ф")),ЕФОРМУЛА(X1722),ЕФОРМУЛА(Y1722),ЕФОРМУЛА(Z1722),ЕФОРМУЛА(AA1722),ЕФОРМУЛА(AB1722),ЕФОРМУЛА(AC1722),NOT(ЕФОРМУЛА(O1722)),NOT(ЕФОРМУЛА(P1722)),M1722&lt;&gt;0,N1722&lt;&gt;0,OR(YEAR(M1722=#REF!),YEAR(M1722=#REF!),YEAR(M1722=#REF!)),OR(YEAR(N1722=#REF!),YEAR(N1722=#REF!),YEAR(N1722=#REF!)),OR(AND(A1722="20. Выдача займов по договору № 1 (в кэш-пул ПАО «Газпром»)",H1722="КЭШ-ПУЛ"),AND(A1722&lt;&gt;"20. Выдача займов по договору № 1 (в кэш-пул ПАО «Газпром»)",H1722&lt;&gt;"КЭШ-ПУЛ")))</f>
        <v>#REF!</v>
      </c>
    </row>
    <row r="1723" spans="1:30" ht="13.5" x14ac:dyDescent="0.2">
      <c r="A1723" s="8" t="s">
        <v>56</v>
      </c>
      <c r="B1723" s="8"/>
      <c r="C1723" s="2" t="s">
        <v>28</v>
      </c>
      <c r="D1723" s="6" t="s">
        <v>0</v>
      </c>
      <c r="E1723" s="7" t="s">
        <v>2</v>
      </c>
      <c r="F1723" s="8"/>
      <c r="G1723" s="8"/>
      <c r="H1723" s="8"/>
      <c r="I1723" s="8"/>
      <c r="J1723" s="8"/>
      <c r="K1723" s="8"/>
      <c r="L1723" s="8" t="s">
        <v>27</v>
      </c>
      <c r="M1723" s="9">
        <v>44409</v>
      </c>
      <c r="N1723" s="9">
        <v>44409</v>
      </c>
      <c r="O1723" s="19"/>
      <c r="P1723" s="20">
        <v>20653487.620000001</v>
      </c>
      <c r="Q1723" s="12"/>
      <c r="R1723" s="12"/>
      <c r="S1723" s="12"/>
      <c r="T1723" s="12"/>
      <c r="U1723" s="12"/>
      <c r="X1723" s="22" t="e">
        <f>IF(B1723="",VLOOKUP(A1723,#REF!,2,FALSE),B1723)</f>
        <v>#REF!</v>
      </c>
      <c r="Y1723" s="22">
        <f t="shared" si="135"/>
        <v>8</v>
      </c>
      <c r="Z1723" s="22">
        <f t="shared" si="136"/>
        <v>8</v>
      </c>
      <c r="AA1723" s="22">
        <f t="shared" si="137"/>
        <v>2021</v>
      </c>
      <c r="AB1723" s="22">
        <f t="shared" si="138"/>
        <v>2021</v>
      </c>
      <c r="AC1723" s="22">
        <f t="shared" si="139"/>
        <v>2021</v>
      </c>
      <c r="AD1723" s="25" t="e">
        <f>AND(ROUND(O1723,2)=O1723,ROUND(P1723,2)=P1723,OR(AND(O1723&lt;&gt;0,L1723="п"),AND(P1723&lt;&gt;0,L1723="ф")),ЕФОРМУЛА(X1723),ЕФОРМУЛА(Y1723),ЕФОРМУЛА(Z1723),ЕФОРМУЛА(AA1723),ЕФОРМУЛА(AB1723),ЕФОРМУЛА(AC1723),NOT(ЕФОРМУЛА(O1723)),NOT(ЕФОРМУЛА(P1723)),M1723&lt;&gt;0,N1723&lt;&gt;0,OR(YEAR(M1723=#REF!),YEAR(M1723=#REF!),YEAR(M1723=#REF!)),OR(YEAR(N1723=#REF!),YEAR(N1723=#REF!),YEAR(N1723=#REF!)),OR(AND(A1723="20. Выдача займов по договору № 1 (в кэш-пул ПАО «Газпром»)",H1723="КЭШ-ПУЛ"),AND(A1723&lt;&gt;"20. Выдача займов по договору № 1 (в кэш-пул ПАО «Газпром»)",H1723&lt;&gt;"КЭШ-ПУЛ")))</f>
        <v>#REF!</v>
      </c>
    </row>
    <row r="1724" spans="1:30" ht="15" customHeight="1" x14ac:dyDescent="0.2">
      <c r="A1724" s="8" t="s">
        <v>52</v>
      </c>
      <c r="B1724" s="8"/>
      <c r="C1724" s="2" t="s">
        <v>28</v>
      </c>
      <c r="D1724" s="6" t="s">
        <v>0</v>
      </c>
      <c r="E1724" s="7" t="s">
        <v>2</v>
      </c>
      <c r="F1724" s="8"/>
      <c r="G1724" s="8"/>
      <c r="H1724" s="8"/>
      <c r="I1724" s="8"/>
      <c r="J1724" s="8"/>
      <c r="K1724" s="8"/>
      <c r="L1724" s="8" t="s">
        <v>27</v>
      </c>
      <c r="M1724" s="9">
        <v>44409</v>
      </c>
      <c r="N1724" s="9">
        <v>44409</v>
      </c>
      <c r="O1724" s="19">
        <v>1002909.79</v>
      </c>
      <c r="P1724" s="20">
        <v>34360498.590000004</v>
      </c>
      <c r="Q1724" s="12"/>
      <c r="R1724" s="12"/>
      <c r="S1724" s="12"/>
      <c r="T1724" s="12"/>
      <c r="U1724" s="12"/>
      <c r="X1724" s="22" t="e">
        <f>IF(B1724="",VLOOKUP(A1724,#REF!,2,FALSE),B1724)</f>
        <v>#REF!</v>
      </c>
      <c r="Y1724" s="22">
        <f t="shared" si="135"/>
        <v>8</v>
      </c>
      <c r="Z1724" s="22">
        <f t="shared" si="136"/>
        <v>8</v>
      </c>
      <c r="AA1724" s="22">
        <f t="shared" si="137"/>
        <v>2021</v>
      </c>
      <c r="AB1724" s="22">
        <f t="shared" si="138"/>
        <v>2021</v>
      </c>
      <c r="AC1724" s="22">
        <f t="shared" si="139"/>
        <v>2021</v>
      </c>
      <c r="AD1724" s="25" t="e">
        <f>AND(ROUND(O1724,2)=O1724,ROUND(P1724,2)=P1724,OR(AND(O1724&lt;&gt;0,L1724="п"),AND(P1724&lt;&gt;0,L1724="ф")),ЕФОРМУЛА(X1724),ЕФОРМУЛА(Y1724),ЕФОРМУЛА(Z1724),ЕФОРМУЛА(AA1724),ЕФОРМУЛА(AB1724),ЕФОРМУЛА(AC1724),NOT(ЕФОРМУЛА(O1724)),NOT(ЕФОРМУЛА(P1724)),M1724&lt;&gt;0,N1724&lt;&gt;0,OR(YEAR(M1724=#REF!),YEAR(M1724=#REF!),YEAR(M1724=#REF!)),OR(YEAR(N1724=#REF!),YEAR(N1724=#REF!),YEAR(N1724=#REF!)),OR(AND(A1724="20. Выдача займов по договору № 1 (в кэш-пул ПАО «Газпром»)",H1724="КЭШ-ПУЛ"),AND(A1724&lt;&gt;"20. Выдача займов по договору № 1 (в кэш-пул ПАО «Газпром»)",H1724&lt;&gt;"КЭШ-ПУЛ")))</f>
        <v>#REF!</v>
      </c>
    </row>
    <row r="1725" spans="1:30" ht="15" customHeight="1" x14ac:dyDescent="0.2">
      <c r="A1725" s="8" t="s">
        <v>11</v>
      </c>
      <c r="B1725" s="8"/>
      <c r="C1725" s="2" t="s">
        <v>28</v>
      </c>
      <c r="D1725" s="6" t="s">
        <v>0</v>
      </c>
      <c r="E1725" s="7" t="s">
        <v>2</v>
      </c>
      <c r="F1725" s="8"/>
      <c r="G1725" s="8"/>
      <c r="H1725" s="8"/>
      <c r="I1725" s="8"/>
      <c r="J1725" s="8"/>
      <c r="K1725" s="8"/>
      <c r="L1725" s="8" t="s">
        <v>27</v>
      </c>
      <c r="M1725" s="9">
        <v>44409</v>
      </c>
      <c r="N1725" s="9">
        <v>44409</v>
      </c>
      <c r="O1725" s="19"/>
      <c r="P1725" s="20">
        <v>9384072.0399999991</v>
      </c>
      <c r="Q1725" s="12"/>
      <c r="R1725" s="12"/>
      <c r="S1725" s="12"/>
      <c r="T1725" s="12"/>
      <c r="U1725" s="12"/>
      <c r="X1725" s="22" t="e">
        <f>IF(B1725="",VLOOKUP(A1725,#REF!,2,FALSE),B1725)</f>
        <v>#REF!</v>
      </c>
      <c r="Y1725" s="22">
        <f t="shared" si="135"/>
        <v>8</v>
      </c>
      <c r="Z1725" s="22">
        <f t="shared" si="136"/>
        <v>8</v>
      </c>
      <c r="AA1725" s="22">
        <f t="shared" si="137"/>
        <v>2021</v>
      </c>
      <c r="AB1725" s="22">
        <f t="shared" si="138"/>
        <v>2021</v>
      </c>
      <c r="AC1725" s="22">
        <f t="shared" si="139"/>
        <v>2021</v>
      </c>
      <c r="AD1725" s="25" t="e">
        <f>AND(ROUND(O1725,2)=O1725,ROUND(P1725,2)=P1725,OR(AND(O1725&lt;&gt;0,L1725="п"),AND(P1725&lt;&gt;0,L1725="ф")),ЕФОРМУЛА(X1725),ЕФОРМУЛА(Y1725),ЕФОРМУЛА(Z1725),ЕФОРМУЛА(AA1725),ЕФОРМУЛА(AB1725),ЕФОРМУЛА(AC1725),NOT(ЕФОРМУЛА(O1725)),NOT(ЕФОРМУЛА(P1725)),M1725&lt;&gt;0,N1725&lt;&gt;0,OR(YEAR(M1725=#REF!),YEAR(M1725=#REF!),YEAR(M1725=#REF!)),OR(YEAR(N1725=#REF!),YEAR(N1725=#REF!),YEAR(N1725=#REF!)),OR(AND(A1725="20. Выдача займов по договору № 1 (в кэш-пул ПАО «Газпром»)",H1725="КЭШ-ПУЛ"),AND(A1725&lt;&gt;"20. Выдача займов по договору № 1 (в кэш-пул ПАО «Газпром»)",H1725&lt;&gt;"КЭШ-ПУЛ")))</f>
        <v>#REF!</v>
      </c>
    </row>
    <row r="1726" spans="1:30" ht="15" customHeight="1" x14ac:dyDescent="0.2">
      <c r="A1726" s="8" t="s">
        <v>55</v>
      </c>
      <c r="B1726" s="8"/>
      <c r="C1726" s="2" t="s">
        <v>28</v>
      </c>
      <c r="D1726" s="6" t="s">
        <v>0</v>
      </c>
      <c r="E1726" s="7" t="s">
        <v>2</v>
      </c>
      <c r="F1726" s="8"/>
      <c r="G1726" s="8"/>
      <c r="H1726" s="8"/>
      <c r="I1726" s="8"/>
      <c r="J1726" s="8"/>
      <c r="K1726" s="8"/>
      <c r="L1726" s="8" t="s">
        <v>27</v>
      </c>
      <c r="M1726" s="9">
        <v>44409</v>
      </c>
      <c r="N1726" s="9">
        <v>44409</v>
      </c>
      <c r="O1726" s="19"/>
      <c r="P1726" s="20">
        <v>10004518.5</v>
      </c>
      <c r="Q1726" s="12"/>
      <c r="R1726" s="12"/>
      <c r="S1726" s="12"/>
      <c r="T1726" s="12"/>
      <c r="U1726" s="12"/>
      <c r="X1726" s="22" t="e">
        <f>IF(B1726="",VLOOKUP(A1726,#REF!,2,FALSE),B1726)</f>
        <v>#REF!</v>
      </c>
      <c r="Y1726" s="22">
        <f t="shared" si="135"/>
        <v>8</v>
      </c>
      <c r="Z1726" s="22">
        <f t="shared" si="136"/>
        <v>8</v>
      </c>
      <c r="AA1726" s="22">
        <f t="shared" si="137"/>
        <v>2021</v>
      </c>
      <c r="AB1726" s="22">
        <f t="shared" si="138"/>
        <v>2021</v>
      </c>
      <c r="AC1726" s="22">
        <f t="shared" si="139"/>
        <v>2021</v>
      </c>
      <c r="AD1726" s="25" t="e">
        <f>AND(ROUND(O1726,2)=O1726,ROUND(P1726,2)=P1726,OR(AND(O1726&lt;&gt;0,L1726="п"),AND(P1726&lt;&gt;0,L1726="ф")),ЕФОРМУЛА(X1726),ЕФОРМУЛА(Y1726),ЕФОРМУЛА(Z1726),ЕФОРМУЛА(AA1726),ЕФОРМУЛА(AB1726),ЕФОРМУЛА(AC1726),NOT(ЕФОРМУЛА(O1726)),NOT(ЕФОРМУЛА(P1726)),M1726&lt;&gt;0,N1726&lt;&gt;0,OR(YEAR(M1726=#REF!),YEAR(M1726=#REF!),YEAR(M1726=#REF!)),OR(YEAR(N1726=#REF!),YEAR(N1726=#REF!),YEAR(N1726=#REF!)),OR(AND(A1726="20. Выдача займов по договору № 1 (в кэш-пул ПАО «Газпром»)",H1726="КЭШ-ПУЛ"),AND(A1726&lt;&gt;"20. Выдача займов по договору № 1 (в кэш-пул ПАО «Газпром»)",H1726&lt;&gt;"КЭШ-ПУЛ")))</f>
        <v>#REF!</v>
      </c>
    </row>
    <row r="1727" spans="1:30" ht="15" customHeight="1" x14ac:dyDescent="0.2">
      <c r="A1727" s="8" t="s">
        <v>64</v>
      </c>
      <c r="B1727" s="8"/>
      <c r="C1727" s="2" t="s">
        <v>28</v>
      </c>
      <c r="D1727" s="6" t="s">
        <v>0</v>
      </c>
      <c r="E1727" s="7" t="s">
        <v>1</v>
      </c>
      <c r="F1727" s="8"/>
      <c r="G1727" s="8"/>
      <c r="H1727" s="8"/>
      <c r="I1727" s="8"/>
      <c r="J1727" s="8"/>
      <c r="K1727" s="8"/>
      <c r="L1727" s="8" t="s">
        <v>27</v>
      </c>
      <c r="M1727" s="9">
        <v>44408</v>
      </c>
      <c r="N1727" s="9">
        <v>44408</v>
      </c>
      <c r="O1727" s="20"/>
      <c r="P1727" s="20">
        <v>2438449035.1100001</v>
      </c>
      <c r="Q1727" s="12"/>
      <c r="R1727" s="12"/>
      <c r="S1727" s="12"/>
      <c r="T1727" s="12"/>
      <c r="U1727" s="12"/>
      <c r="X1727" s="22" t="e">
        <f>IF(B1727="",VLOOKUP(A1727,#REF!,2,FALSE),B1727)</f>
        <v>#REF!</v>
      </c>
      <c r="Y1727" s="22">
        <f t="shared" si="135"/>
        <v>7</v>
      </c>
      <c r="Z1727" s="22">
        <f t="shared" si="136"/>
        <v>7</v>
      </c>
      <c r="AA1727" s="22">
        <f t="shared" si="137"/>
        <v>2021</v>
      </c>
      <c r="AB1727" s="22">
        <f t="shared" si="138"/>
        <v>2021</v>
      </c>
      <c r="AC1727" s="22">
        <f t="shared" si="139"/>
        <v>2021</v>
      </c>
      <c r="AD1727" s="25" t="e">
        <f>AND(ROUND(O1727,2)=O1727,ROUND(P1727,2)=P1727,OR(AND(O1727&lt;&gt;0,L1727="п"),AND(P1727&lt;&gt;0,L1727="ф")),ЕФОРМУЛА(X1727),ЕФОРМУЛА(Y1727),ЕФОРМУЛА(Z1727),ЕФОРМУЛА(AA1727),ЕФОРМУЛА(AB1727),ЕФОРМУЛА(AC1727),NOT(ЕФОРМУЛА(O1727)),NOT(ЕФОРМУЛА(P1727)),M1727&lt;&gt;0,N1727&lt;&gt;0,OR(YEAR(M1727=#REF!),YEAR(M1727=#REF!),YEAR(M1727=#REF!)),OR(YEAR(N1727=#REF!),YEAR(N1727=#REF!),YEAR(N1727=#REF!)),OR(AND(A1727="20. Выдача займов по договору № 1 (в кэш-пул ПАО «Газпром»)",H1727="КЭШ-ПУЛ"),AND(A1727&lt;&gt;"20. Выдача займов по договору № 1 (в кэш-пул ПАО «Газпром»)",H1727&lt;&gt;"КЭШ-ПУЛ")))</f>
        <v>#REF!</v>
      </c>
    </row>
    <row r="1728" spans="1:30" ht="15" customHeight="1" x14ac:dyDescent="0.2">
      <c r="A1728" s="8" t="s">
        <v>141</v>
      </c>
      <c r="B1728" s="8"/>
      <c r="C1728" s="2" t="s">
        <v>19</v>
      </c>
      <c r="D1728" s="6" t="s">
        <v>0</v>
      </c>
      <c r="E1728" s="7" t="s">
        <v>2</v>
      </c>
      <c r="F1728" s="8"/>
      <c r="G1728" s="8"/>
      <c r="H1728" s="8"/>
      <c r="I1728" s="8"/>
      <c r="J1728" s="8">
        <v>3</v>
      </c>
      <c r="K1728" s="8" t="s">
        <v>69</v>
      </c>
      <c r="L1728" s="8" t="s">
        <v>27</v>
      </c>
      <c r="M1728" s="9">
        <v>44421</v>
      </c>
      <c r="N1728" s="9">
        <v>44432</v>
      </c>
      <c r="O1728" s="20"/>
      <c r="P1728" s="20">
        <v>91710123.409999996</v>
      </c>
      <c r="Q1728" s="29"/>
      <c r="R1728" s="29"/>
      <c r="S1728" s="29"/>
      <c r="T1728" s="29"/>
      <c r="U1728" s="29"/>
      <c r="X1728" s="22" t="e">
        <f>IF(B1728="",VLOOKUP(A1728,#REF!,2,FALSE),B1728)</f>
        <v>#REF!</v>
      </c>
      <c r="Y1728" s="22">
        <f t="shared" si="135"/>
        <v>8</v>
      </c>
      <c r="Z1728" s="22">
        <f t="shared" si="136"/>
        <v>8</v>
      </c>
      <c r="AA1728" s="22">
        <f t="shared" si="137"/>
        <v>2021</v>
      </c>
      <c r="AB1728" s="22">
        <f t="shared" si="138"/>
        <v>2021</v>
      </c>
      <c r="AC1728" s="22">
        <f t="shared" si="139"/>
        <v>2021</v>
      </c>
      <c r="AD1728" s="25" t="e">
        <f>AND(ROUND(O1728,2)=O1728,ROUND(P1728,2)=P1728,OR(AND(O1728&lt;&gt;0,L1728="п"),AND(P1728&lt;&gt;0,L1728="ф")),ЕФОРМУЛА(X1728),ЕФОРМУЛА(Y1728),ЕФОРМУЛА(Z1728),ЕФОРМУЛА(AA1728),ЕФОРМУЛА(AB1728),ЕФОРМУЛА(AC1728),NOT(ЕФОРМУЛА(O1728)),NOT(ЕФОРМУЛА(P1728)),M1728&lt;&gt;0,N1728&lt;&gt;0,OR(YEAR(M1728=#REF!),YEAR(M1728=#REF!),YEAR(M1728=#REF!)),OR(YEAR(N1728=#REF!),YEAR(N1728=#REF!),YEAR(N1728=#REF!)),OR(AND(A1728="20. Выдача займов по договору № 1 (в кэш-пул ПАО «Газпром»)",H1728="КЭШ-ПУЛ"),AND(A1728&lt;&gt;"20. Выдача займов по договору № 1 (в кэш-пул ПАО «Газпром»)",H1728&lt;&gt;"КЭШ-ПУЛ")))</f>
        <v>#REF!</v>
      </c>
    </row>
    <row r="1729" spans="1:30" ht="12.6" customHeight="1" x14ac:dyDescent="0.2">
      <c r="A1729" s="8" t="s">
        <v>59</v>
      </c>
      <c r="B1729" s="8"/>
      <c r="C1729" s="2" t="s">
        <v>19</v>
      </c>
      <c r="D1729" s="6" t="s">
        <v>0</v>
      </c>
      <c r="E1729" s="7" t="s">
        <v>2</v>
      </c>
      <c r="F1729" s="8"/>
      <c r="G1729" s="8"/>
      <c r="H1729" s="8"/>
      <c r="I1729" s="8"/>
      <c r="J1729" s="8">
        <v>3</v>
      </c>
      <c r="K1729" s="8" t="s">
        <v>69</v>
      </c>
      <c r="L1729" s="8" t="s">
        <v>27</v>
      </c>
      <c r="M1729" s="9">
        <v>44421</v>
      </c>
      <c r="N1729" s="9">
        <v>44439</v>
      </c>
      <c r="O1729" s="20"/>
      <c r="P1729" s="20">
        <v>262675872</v>
      </c>
      <c r="Q1729" s="29"/>
      <c r="R1729" s="29"/>
      <c r="S1729" s="29"/>
      <c r="T1729" s="29"/>
      <c r="U1729" s="29"/>
      <c r="X1729" s="22" t="e">
        <f>IF(B1729="",VLOOKUP(A1729,#REF!,2,FALSE),B1729)</f>
        <v>#REF!</v>
      </c>
      <c r="Y1729" s="22">
        <f t="shared" si="135"/>
        <v>8</v>
      </c>
      <c r="Z1729" s="22">
        <f t="shared" si="136"/>
        <v>8</v>
      </c>
      <c r="AA1729" s="22">
        <f t="shared" si="137"/>
        <v>2021</v>
      </c>
      <c r="AB1729" s="22">
        <f t="shared" si="138"/>
        <v>2021</v>
      </c>
      <c r="AC1729" s="22">
        <f t="shared" si="139"/>
        <v>2021</v>
      </c>
      <c r="AD1729" s="25" t="e">
        <f>AND(ROUND(O1729,2)=O1729,ROUND(P1729,2)=P1729,OR(AND(O1729&lt;&gt;0,L1729="п"),AND(P1729&lt;&gt;0,L1729="ф")),ЕФОРМУЛА(X1729),ЕФОРМУЛА(Y1729),ЕФОРМУЛА(Z1729),ЕФОРМУЛА(AA1729),ЕФОРМУЛА(AB1729),ЕФОРМУЛА(AC1729),NOT(ЕФОРМУЛА(O1729)),NOT(ЕФОРМУЛА(P1729)),M1729&lt;&gt;0,N1729&lt;&gt;0,OR(YEAR(M1729=#REF!),YEAR(M1729=#REF!),YEAR(M1729=#REF!)),OR(YEAR(N1729=#REF!),YEAR(N1729=#REF!),YEAR(N1729=#REF!)),OR(AND(A1729="20. Выдача займов по договору № 1 (в кэш-пул ПАО «Газпром»)",H1729="КЭШ-ПУЛ"),AND(A1729&lt;&gt;"20. Выдача займов по договору № 1 (в кэш-пул ПАО «Газпром»)",H1729&lt;&gt;"КЭШ-ПУЛ")))</f>
        <v>#REF!</v>
      </c>
    </row>
    <row r="1730" spans="1:30" ht="15" customHeight="1" x14ac:dyDescent="0.2">
      <c r="A1730" s="27" t="s">
        <v>60</v>
      </c>
      <c r="B1730" s="27"/>
      <c r="C1730" s="2" t="s">
        <v>19</v>
      </c>
      <c r="D1730" s="6" t="s">
        <v>0</v>
      </c>
      <c r="E1730" s="7" t="s">
        <v>2</v>
      </c>
      <c r="F1730" s="8"/>
      <c r="G1730" s="8"/>
      <c r="H1730" s="8"/>
      <c r="I1730" s="8"/>
      <c r="J1730" s="8">
        <v>1</v>
      </c>
      <c r="K1730" s="8" t="s">
        <v>69</v>
      </c>
      <c r="L1730" s="8" t="s">
        <v>27</v>
      </c>
      <c r="M1730" s="9">
        <v>44421</v>
      </c>
      <c r="N1730" s="9">
        <v>44433</v>
      </c>
      <c r="O1730" s="20"/>
      <c r="P1730" s="20">
        <v>366976.95</v>
      </c>
      <c r="Q1730" s="11"/>
      <c r="R1730" s="11"/>
      <c r="S1730" s="11"/>
      <c r="T1730" s="11"/>
      <c r="U1730" s="11"/>
      <c r="X1730" s="22" t="e">
        <f>IF(B1730="",VLOOKUP(A1730,#REF!,2,FALSE),B1730)</f>
        <v>#REF!</v>
      </c>
      <c r="Y1730" s="22">
        <f t="shared" si="135"/>
        <v>8</v>
      </c>
      <c r="Z1730" s="22">
        <f t="shared" si="136"/>
        <v>8</v>
      </c>
      <c r="AA1730" s="22">
        <f t="shared" si="137"/>
        <v>2021</v>
      </c>
      <c r="AB1730" s="22">
        <f t="shared" si="138"/>
        <v>2021</v>
      </c>
      <c r="AC1730" s="22">
        <f t="shared" si="139"/>
        <v>2021</v>
      </c>
      <c r="AD1730" s="25" t="e">
        <f>AND(ROUND(O1730,2)=O1730,ROUND(P1730,2)=P1730,OR(AND(O1730&lt;&gt;0,L1730="п"),AND(P1730&lt;&gt;0,L1730="ф")),ЕФОРМУЛА(X1730),ЕФОРМУЛА(Y1730),ЕФОРМУЛА(Z1730),ЕФОРМУЛА(AA1730),ЕФОРМУЛА(AB1730),ЕФОРМУЛА(AC1730),NOT(ЕФОРМУЛА(O1730)),NOT(ЕФОРМУЛА(P1730)),M1730&lt;&gt;0,N1730&lt;&gt;0,OR(YEAR(M1730=#REF!),YEAR(M1730=#REF!),YEAR(M1730=#REF!)),OR(YEAR(N1730=#REF!),YEAR(N1730=#REF!),YEAR(N1730=#REF!)),OR(AND(A1730="20. Выдача займов по договору № 1 (в кэш-пул ПАО «Газпром»)",H1730="КЭШ-ПУЛ"),AND(A1730&lt;&gt;"20. Выдача займов по договору № 1 (в кэш-пул ПАО «Газпром»)",H1730&lt;&gt;"КЭШ-ПУЛ")))</f>
        <v>#REF!</v>
      </c>
    </row>
    <row r="1731" spans="1:30" ht="15" customHeight="1" x14ac:dyDescent="0.2">
      <c r="A1731" s="8" t="s">
        <v>8</v>
      </c>
      <c r="B1731" s="8"/>
      <c r="C1731" s="2" t="s">
        <v>19</v>
      </c>
      <c r="D1731" s="6" t="s">
        <v>0</v>
      </c>
      <c r="E1731" s="7" t="s">
        <v>2</v>
      </c>
      <c r="F1731" s="8"/>
      <c r="G1731" s="8"/>
      <c r="H1731" s="8"/>
      <c r="I1731" s="8"/>
      <c r="J1731" s="8">
        <v>3</v>
      </c>
      <c r="K1731" s="8" t="s">
        <v>69</v>
      </c>
      <c r="L1731" s="8" t="s">
        <v>27</v>
      </c>
      <c r="M1731" s="9">
        <v>44421</v>
      </c>
      <c r="N1731" s="9">
        <v>44433</v>
      </c>
      <c r="O1731" s="20"/>
      <c r="P1731" s="20">
        <v>1371397.91</v>
      </c>
      <c r="Q1731" s="29"/>
      <c r="R1731" s="29"/>
      <c r="S1731" s="29"/>
      <c r="T1731" s="29"/>
      <c r="U1731" s="29"/>
      <c r="X1731" s="22" t="e">
        <f>IF(B1731="",VLOOKUP(A1731,#REF!,2,FALSE),B1731)</f>
        <v>#REF!</v>
      </c>
      <c r="Y1731" s="22">
        <f t="shared" si="135"/>
        <v>8</v>
      </c>
      <c r="Z1731" s="22">
        <f t="shared" si="136"/>
        <v>8</v>
      </c>
      <c r="AA1731" s="22">
        <f t="shared" si="137"/>
        <v>2021</v>
      </c>
      <c r="AB1731" s="22">
        <f t="shared" si="138"/>
        <v>2021</v>
      </c>
      <c r="AC1731" s="22">
        <f t="shared" si="139"/>
        <v>2021</v>
      </c>
      <c r="AD1731" s="25" t="e">
        <f>AND(ROUND(O1731,2)=O1731,ROUND(P1731,2)=P1731,OR(AND(O1731&lt;&gt;0,L1731="п"),AND(P1731&lt;&gt;0,L1731="ф")),ЕФОРМУЛА(X1731),ЕФОРМУЛА(Y1731),ЕФОРМУЛА(Z1731),ЕФОРМУЛА(AA1731),ЕФОРМУЛА(AB1731),ЕФОРМУЛА(AC1731),NOT(ЕФОРМУЛА(O1731)),NOT(ЕФОРМУЛА(P1731)),M1731&lt;&gt;0,N1731&lt;&gt;0,OR(YEAR(M1731=#REF!),YEAR(M1731=#REF!),YEAR(M1731=#REF!)),OR(YEAR(N1731=#REF!),YEAR(N1731=#REF!),YEAR(N1731=#REF!)),OR(AND(A1731="20. Выдача займов по договору № 1 (в кэш-пул ПАО «Газпром»)",H1731="КЭШ-ПУЛ"),AND(A1731&lt;&gt;"20. Выдача займов по договору № 1 (в кэш-пул ПАО «Газпром»)",H1731&lt;&gt;"КЭШ-ПУЛ")))</f>
        <v>#REF!</v>
      </c>
    </row>
    <row r="1732" spans="1:30" ht="15" customHeight="1" x14ac:dyDescent="0.2">
      <c r="A1732" s="8" t="s">
        <v>44</v>
      </c>
      <c r="B1732" s="8"/>
      <c r="C1732" s="2" t="s">
        <v>19</v>
      </c>
      <c r="D1732" s="6" t="s">
        <v>0</v>
      </c>
      <c r="E1732" s="7" t="s">
        <v>2</v>
      </c>
      <c r="F1732" s="8"/>
      <c r="G1732" s="8"/>
      <c r="H1732" s="8"/>
      <c r="I1732" s="8"/>
      <c r="J1732" s="8">
        <v>3</v>
      </c>
      <c r="K1732" s="8" t="s">
        <v>69</v>
      </c>
      <c r="L1732" s="8" t="s">
        <v>27</v>
      </c>
      <c r="M1732" s="9">
        <v>44421</v>
      </c>
      <c r="N1732" s="9">
        <v>44435</v>
      </c>
      <c r="O1732" s="20"/>
      <c r="P1732" s="20">
        <v>86207.86</v>
      </c>
      <c r="Q1732" s="29"/>
      <c r="R1732" s="29"/>
      <c r="S1732" s="29"/>
      <c r="T1732" s="29"/>
      <c r="U1732" s="29"/>
      <c r="X1732" s="22" t="e">
        <f>IF(B1732="",VLOOKUP(A1732,#REF!,2,FALSE),B1732)</f>
        <v>#REF!</v>
      </c>
      <c r="Y1732" s="22">
        <f t="shared" ref="Y1732:Y1795" si="140">MONTH(M1732)</f>
        <v>8</v>
      </c>
      <c r="Z1732" s="22">
        <f t="shared" ref="Z1732:Z1795" si="141">MONTH(N1732)</f>
        <v>8</v>
      </c>
      <c r="AA1732" s="22">
        <f t="shared" ref="AA1732:AA1795" si="142">YEAR(N1732)</f>
        <v>2021</v>
      </c>
      <c r="AB1732" s="22">
        <f t="shared" ref="AB1732:AB1795" si="143">YEAR(M1732)</f>
        <v>2021</v>
      </c>
      <c r="AC1732" s="22">
        <f t="shared" ref="AC1732:AC1795" si="144">IF(F1732="X",AA1732-1,AA1732)</f>
        <v>2021</v>
      </c>
      <c r="AD1732" s="25" t="e">
        <f>AND(ROUND(O1732,2)=O1732,ROUND(P1732,2)=P1732,OR(AND(O1732&lt;&gt;0,L1732="п"),AND(P1732&lt;&gt;0,L1732="ф")),ЕФОРМУЛА(X1732),ЕФОРМУЛА(Y1732),ЕФОРМУЛА(Z1732),ЕФОРМУЛА(AA1732),ЕФОРМУЛА(AB1732),ЕФОРМУЛА(AC1732),NOT(ЕФОРМУЛА(O1732)),NOT(ЕФОРМУЛА(P1732)),M1732&lt;&gt;0,N1732&lt;&gt;0,OR(YEAR(M1732=#REF!),YEAR(M1732=#REF!),YEAR(M1732=#REF!)),OR(YEAR(N1732=#REF!),YEAR(N1732=#REF!),YEAR(N1732=#REF!)),OR(AND(A1732="20. Выдача займов по договору № 1 (в кэш-пул ПАО «Газпром»)",H1732="КЭШ-ПУЛ"),AND(A1732&lt;&gt;"20. Выдача займов по договору № 1 (в кэш-пул ПАО «Газпром»)",H1732&lt;&gt;"КЭШ-ПУЛ")))</f>
        <v>#REF!</v>
      </c>
    </row>
    <row r="1733" spans="1:30" ht="15" customHeight="1" x14ac:dyDescent="0.2">
      <c r="A1733" s="8" t="s">
        <v>45</v>
      </c>
      <c r="B1733" s="8"/>
      <c r="C1733" s="2" t="s">
        <v>19</v>
      </c>
      <c r="D1733" s="6" t="s">
        <v>0</v>
      </c>
      <c r="E1733" s="7" t="s">
        <v>2</v>
      </c>
      <c r="F1733" s="8"/>
      <c r="G1733" s="8"/>
      <c r="H1733" s="8"/>
      <c r="I1733" s="8"/>
      <c r="J1733" s="8">
        <v>3</v>
      </c>
      <c r="K1733" s="8" t="s">
        <v>69</v>
      </c>
      <c r="L1733" s="8" t="s">
        <v>27</v>
      </c>
      <c r="M1733" s="9">
        <v>44421</v>
      </c>
      <c r="N1733" s="9">
        <v>44435</v>
      </c>
      <c r="O1733" s="20"/>
      <c r="P1733" s="20">
        <v>1461535.97</v>
      </c>
      <c r="Q1733" s="29"/>
      <c r="R1733" s="29"/>
      <c r="S1733" s="29"/>
      <c r="T1733" s="29"/>
      <c r="U1733" s="29"/>
      <c r="X1733" s="22" t="e">
        <f>IF(B1733="",VLOOKUP(A1733,#REF!,2,FALSE),B1733)</f>
        <v>#REF!</v>
      </c>
      <c r="Y1733" s="22">
        <f t="shared" si="140"/>
        <v>8</v>
      </c>
      <c r="Z1733" s="22">
        <f t="shared" si="141"/>
        <v>8</v>
      </c>
      <c r="AA1733" s="22">
        <f t="shared" si="142"/>
        <v>2021</v>
      </c>
      <c r="AB1733" s="22">
        <f t="shared" si="143"/>
        <v>2021</v>
      </c>
      <c r="AC1733" s="22">
        <f t="shared" si="144"/>
        <v>2021</v>
      </c>
      <c r="AD1733" s="25" t="e">
        <f>AND(ROUND(O1733,2)=O1733,ROUND(P1733,2)=P1733,OR(AND(O1733&lt;&gt;0,L1733="п"),AND(P1733&lt;&gt;0,L1733="ф")),ЕФОРМУЛА(X1733),ЕФОРМУЛА(Y1733),ЕФОРМУЛА(Z1733),ЕФОРМУЛА(AA1733),ЕФОРМУЛА(AB1733),ЕФОРМУЛА(AC1733),NOT(ЕФОРМУЛА(O1733)),NOT(ЕФОРМУЛА(P1733)),M1733&lt;&gt;0,N1733&lt;&gt;0,OR(YEAR(M1733=#REF!),YEAR(M1733=#REF!),YEAR(M1733=#REF!)),OR(YEAR(N1733=#REF!),YEAR(N1733=#REF!),YEAR(N1733=#REF!)),OR(AND(A1733="20. Выдача займов по договору № 1 (в кэш-пул ПАО «Газпром»)",H1733="КЭШ-ПУЛ"),AND(A1733&lt;&gt;"20. Выдача займов по договору № 1 (в кэш-пул ПАО «Газпром»)",H1733&lt;&gt;"КЭШ-ПУЛ")))</f>
        <v>#REF!</v>
      </c>
    </row>
    <row r="1734" spans="1:30" ht="15" customHeight="1" x14ac:dyDescent="0.2">
      <c r="A1734" s="8" t="s">
        <v>16</v>
      </c>
      <c r="B1734" s="8"/>
      <c r="C1734" s="2" t="s">
        <v>19</v>
      </c>
      <c r="D1734" s="6" t="s">
        <v>0</v>
      </c>
      <c r="E1734" s="7" t="s">
        <v>2</v>
      </c>
      <c r="F1734" s="8"/>
      <c r="G1734" s="8"/>
      <c r="H1734" s="8"/>
      <c r="I1734" s="8"/>
      <c r="J1734" s="8">
        <v>3</v>
      </c>
      <c r="K1734" s="8" t="s">
        <v>69</v>
      </c>
      <c r="L1734" s="8" t="s">
        <v>27</v>
      </c>
      <c r="M1734" s="9">
        <v>44421</v>
      </c>
      <c r="N1734" s="9">
        <v>44439</v>
      </c>
      <c r="O1734" s="20"/>
      <c r="P1734" s="20">
        <v>538950256.48000002</v>
      </c>
      <c r="Q1734" s="29"/>
      <c r="R1734" s="29"/>
      <c r="S1734" s="29"/>
      <c r="T1734" s="29"/>
      <c r="U1734" s="29"/>
      <c r="X1734" s="22" t="e">
        <f>IF(B1734="",VLOOKUP(A1734,#REF!,2,FALSE),B1734)</f>
        <v>#REF!</v>
      </c>
      <c r="Y1734" s="22">
        <f t="shared" si="140"/>
        <v>8</v>
      </c>
      <c r="Z1734" s="22">
        <f t="shared" si="141"/>
        <v>8</v>
      </c>
      <c r="AA1734" s="22">
        <f t="shared" si="142"/>
        <v>2021</v>
      </c>
      <c r="AB1734" s="22">
        <f t="shared" si="143"/>
        <v>2021</v>
      </c>
      <c r="AC1734" s="22">
        <f t="shared" si="144"/>
        <v>2021</v>
      </c>
      <c r="AD1734" s="25" t="e">
        <f>AND(ROUND(O1734,2)=O1734,ROUND(P1734,2)=P1734,OR(AND(O1734&lt;&gt;0,L1734="п"),AND(P1734&lt;&gt;0,L1734="ф")),ЕФОРМУЛА(X1734),ЕФОРМУЛА(Y1734),ЕФОРМУЛА(Z1734),ЕФОРМУЛА(AA1734),ЕФОРМУЛА(AB1734),ЕФОРМУЛА(AC1734),NOT(ЕФОРМУЛА(O1734)),NOT(ЕФОРМУЛА(P1734)),M1734&lt;&gt;0,N1734&lt;&gt;0,OR(YEAR(M1734=#REF!),YEAR(M1734=#REF!),YEAR(M1734=#REF!)),OR(YEAR(N1734=#REF!),YEAR(N1734=#REF!),YEAR(N1734=#REF!)),OR(AND(A1734="20. Выдача займов по договору № 1 (в кэш-пул ПАО «Газпром»)",H1734="КЭШ-ПУЛ"),AND(A1734&lt;&gt;"20. Выдача займов по договору № 1 (в кэш-пул ПАО «Газпром»)",H1734&lt;&gt;"КЭШ-ПУЛ")))</f>
        <v>#REF!</v>
      </c>
    </row>
    <row r="1735" spans="1:30" ht="15" customHeight="1" x14ac:dyDescent="0.2">
      <c r="A1735" s="8" t="s">
        <v>17</v>
      </c>
      <c r="B1735" s="8"/>
      <c r="C1735" s="2" t="s">
        <v>19</v>
      </c>
      <c r="D1735" s="6" t="s">
        <v>0</v>
      </c>
      <c r="E1735" s="7" t="s">
        <v>2</v>
      </c>
      <c r="F1735" s="8"/>
      <c r="G1735" s="8"/>
      <c r="H1735" s="8"/>
      <c r="I1735" s="8"/>
      <c r="J1735" s="8">
        <v>3</v>
      </c>
      <c r="K1735" s="8" t="s">
        <v>69</v>
      </c>
      <c r="L1735" s="8" t="s">
        <v>27</v>
      </c>
      <c r="M1735" s="9">
        <v>44421</v>
      </c>
      <c r="N1735" s="9">
        <v>44432</v>
      </c>
      <c r="O1735" s="20"/>
      <c r="P1735" s="20">
        <v>19452698</v>
      </c>
      <c r="Q1735" s="29"/>
      <c r="R1735" s="29"/>
      <c r="S1735" s="29"/>
      <c r="T1735" s="29"/>
      <c r="U1735" s="29"/>
      <c r="X1735" s="22" t="e">
        <f>IF(B1735="",VLOOKUP(A1735,#REF!,2,FALSE),B1735)</f>
        <v>#REF!</v>
      </c>
      <c r="Y1735" s="22">
        <f t="shared" si="140"/>
        <v>8</v>
      </c>
      <c r="Z1735" s="22">
        <f t="shared" si="141"/>
        <v>8</v>
      </c>
      <c r="AA1735" s="22">
        <f t="shared" si="142"/>
        <v>2021</v>
      </c>
      <c r="AB1735" s="22">
        <f t="shared" si="143"/>
        <v>2021</v>
      </c>
      <c r="AC1735" s="22">
        <f t="shared" si="144"/>
        <v>2021</v>
      </c>
      <c r="AD1735" s="25" t="e">
        <f>AND(ROUND(O1735,2)=O1735,ROUND(P1735,2)=P1735,OR(AND(O1735&lt;&gt;0,L1735="п"),AND(P1735&lt;&gt;0,L1735="ф")),ЕФОРМУЛА(X1735),ЕФОРМУЛА(Y1735),ЕФОРМУЛА(Z1735),ЕФОРМУЛА(AA1735),ЕФОРМУЛА(AB1735),ЕФОРМУЛА(AC1735),NOT(ЕФОРМУЛА(O1735)),NOT(ЕФОРМУЛА(P1735)),M1735&lt;&gt;0,N1735&lt;&gt;0,OR(YEAR(M1735=#REF!),YEAR(M1735=#REF!),YEAR(M1735=#REF!)),OR(YEAR(N1735=#REF!),YEAR(N1735=#REF!),YEAR(N1735=#REF!)),OR(AND(A1735="20. Выдача займов по договору № 1 (в кэш-пул ПАО «Газпром»)",H1735="КЭШ-ПУЛ"),AND(A1735&lt;&gt;"20. Выдача займов по договору № 1 (в кэш-пул ПАО «Газпром»)",H1735&lt;&gt;"КЭШ-ПУЛ")))</f>
        <v>#REF!</v>
      </c>
    </row>
    <row r="1736" spans="1:30" ht="15" customHeight="1" x14ac:dyDescent="0.2">
      <c r="A1736" s="8" t="s">
        <v>64</v>
      </c>
      <c r="B1736" s="8"/>
      <c r="C1736" s="2" t="s">
        <v>19</v>
      </c>
      <c r="D1736" s="6" t="s">
        <v>0</v>
      </c>
      <c r="E1736" s="7" t="s">
        <v>1</v>
      </c>
      <c r="F1736" s="8"/>
      <c r="G1736" s="8"/>
      <c r="H1736" s="8"/>
      <c r="I1736" s="8"/>
      <c r="J1736" s="8"/>
      <c r="K1736" s="8" t="s">
        <v>69</v>
      </c>
      <c r="L1736" s="8" t="s">
        <v>27</v>
      </c>
      <c r="M1736" s="9">
        <v>44421</v>
      </c>
      <c r="N1736" s="9">
        <v>44421</v>
      </c>
      <c r="O1736" s="20"/>
      <c r="P1736" s="20">
        <v>138164290.56999999</v>
      </c>
      <c r="Q1736" s="12"/>
      <c r="R1736" s="12"/>
      <c r="S1736" s="12"/>
      <c r="T1736" s="12"/>
      <c r="U1736" s="12"/>
      <c r="X1736" s="22" t="e">
        <f>IF(B1736="",VLOOKUP(A1736,#REF!,2,FALSE),B1736)</f>
        <v>#REF!</v>
      </c>
      <c r="Y1736" s="22">
        <f t="shared" si="140"/>
        <v>8</v>
      </c>
      <c r="Z1736" s="22">
        <f t="shared" si="141"/>
        <v>8</v>
      </c>
      <c r="AA1736" s="22">
        <f t="shared" si="142"/>
        <v>2021</v>
      </c>
      <c r="AB1736" s="22">
        <f t="shared" si="143"/>
        <v>2021</v>
      </c>
      <c r="AC1736" s="22">
        <f t="shared" si="144"/>
        <v>2021</v>
      </c>
      <c r="AD1736" s="25" t="e">
        <f>AND(ROUND(O1736,2)=O1736,ROUND(P1736,2)=P1736,OR(AND(O1736&lt;&gt;0,L1736="п"),AND(P1736&lt;&gt;0,L1736="ф")),ЕФОРМУЛА(X1736),ЕФОРМУЛА(Y1736),ЕФОРМУЛА(Z1736),ЕФОРМУЛА(AA1736),ЕФОРМУЛА(AB1736),ЕФОРМУЛА(AC1736),NOT(ЕФОРМУЛА(O1736)),NOT(ЕФОРМУЛА(P1736)),M1736&lt;&gt;0,N1736&lt;&gt;0,OR(YEAR(M1736=#REF!),YEAR(M1736=#REF!),YEAR(M1736=#REF!)),OR(YEAR(N1736=#REF!),YEAR(N1736=#REF!),YEAR(N1736=#REF!)),OR(AND(A1736="20. Выдача займов по договору № 1 (в кэш-пул ПАО «Газпром»)",H1736="КЭШ-ПУЛ"),AND(A1736&lt;&gt;"20. Выдача займов по договору № 1 (в кэш-пул ПАО «Газпром»)",H1736&lt;&gt;"КЭШ-ПУЛ")))</f>
        <v>#REF!</v>
      </c>
    </row>
    <row r="1737" spans="1:30" ht="15" customHeight="1" x14ac:dyDescent="0.2">
      <c r="A1737" s="8" t="s">
        <v>64</v>
      </c>
      <c r="B1737" s="8"/>
      <c r="C1737" s="2" t="s">
        <v>19</v>
      </c>
      <c r="D1737" s="6" t="s">
        <v>0</v>
      </c>
      <c r="E1737" s="7" t="s">
        <v>1</v>
      </c>
      <c r="F1737" s="8"/>
      <c r="G1737" s="8"/>
      <c r="H1737" s="8"/>
      <c r="I1737" s="8"/>
      <c r="J1737" s="8"/>
      <c r="K1737" s="8" t="s">
        <v>69</v>
      </c>
      <c r="L1737" s="8" t="s">
        <v>27</v>
      </c>
      <c r="M1737" s="9">
        <v>44424</v>
      </c>
      <c r="N1737" s="9">
        <v>44424</v>
      </c>
      <c r="O1737" s="20"/>
      <c r="P1737" s="20">
        <v>100343588.63</v>
      </c>
      <c r="Q1737" s="12"/>
      <c r="R1737" s="12"/>
      <c r="S1737" s="12"/>
      <c r="T1737" s="12"/>
      <c r="U1737" s="12"/>
      <c r="X1737" s="22" t="e">
        <f>IF(B1737="",VLOOKUP(A1737,#REF!,2,FALSE),B1737)</f>
        <v>#REF!</v>
      </c>
      <c r="Y1737" s="22">
        <f t="shared" si="140"/>
        <v>8</v>
      </c>
      <c r="Z1737" s="22">
        <f t="shared" si="141"/>
        <v>8</v>
      </c>
      <c r="AA1737" s="22">
        <f t="shared" si="142"/>
        <v>2021</v>
      </c>
      <c r="AB1737" s="22">
        <f t="shared" si="143"/>
        <v>2021</v>
      </c>
      <c r="AC1737" s="22">
        <f t="shared" si="144"/>
        <v>2021</v>
      </c>
      <c r="AD1737" s="25" t="e">
        <f>AND(ROUND(O1737,2)=O1737,ROUND(P1737,2)=P1737,OR(AND(O1737&lt;&gt;0,L1737="п"),AND(P1737&lt;&gt;0,L1737="ф")),ЕФОРМУЛА(X1737),ЕФОРМУЛА(Y1737),ЕФОРМУЛА(Z1737),ЕФОРМУЛА(AA1737),ЕФОРМУЛА(AB1737),ЕФОРМУЛА(AC1737),NOT(ЕФОРМУЛА(O1737)),NOT(ЕФОРМУЛА(P1737)),M1737&lt;&gt;0,N1737&lt;&gt;0,OR(YEAR(M1737=#REF!),YEAR(M1737=#REF!),YEAR(M1737=#REF!)),OR(YEAR(N1737=#REF!),YEAR(N1737=#REF!),YEAR(N1737=#REF!)),OR(AND(A1737="20. Выдача займов по договору № 1 (в кэш-пул ПАО «Газпром»)",H1737="КЭШ-ПУЛ"),AND(A1737&lt;&gt;"20. Выдача займов по договору № 1 (в кэш-пул ПАО «Газпром»)",H1737&lt;&gt;"КЭШ-ПУЛ")))</f>
        <v>#REF!</v>
      </c>
    </row>
    <row r="1738" spans="1:30" ht="15.75" customHeight="1" x14ac:dyDescent="0.2">
      <c r="A1738" s="27" t="s">
        <v>41</v>
      </c>
      <c r="B1738" s="27"/>
      <c r="C1738" s="2" t="s">
        <v>19</v>
      </c>
      <c r="D1738" s="6" t="s">
        <v>0</v>
      </c>
      <c r="E1738" s="7" t="s">
        <v>2</v>
      </c>
      <c r="F1738" s="8"/>
      <c r="G1738" s="8"/>
      <c r="H1738" s="8"/>
      <c r="I1738" s="8"/>
      <c r="J1738" s="8">
        <v>1</v>
      </c>
      <c r="K1738" s="8" t="s">
        <v>69</v>
      </c>
      <c r="L1738" s="8" t="s">
        <v>27</v>
      </c>
      <c r="M1738" s="9">
        <v>44409</v>
      </c>
      <c r="N1738" s="9">
        <v>44424</v>
      </c>
      <c r="O1738" s="20"/>
      <c r="P1738" s="20">
        <v>194668.86</v>
      </c>
      <c r="Q1738" s="12"/>
      <c r="R1738" s="12"/>
      <c r="S1738" s="12"/>
      <c r="T1738" s="12"/>
      <c r="U1738" s="12"/>
      <c r="X1738" s="22" t="e">
        <f>IF(B1738="",VLOOKUP(A1738,#REF!,2,FALSE),B1738)</f>
        <v>#REF!</v>
      </c>
      <c r="Y1738" s="22">
        <f t="shared" si="140"/>
        <v>8</v>
      </c>
      <c r="Z1738" s="22">
        <f t="shared" si="141"/>
        <v>8</v>
      </c>
      <c r="AA1738" s="22">
        <f t="shared" si="142"/>
        <v>2021</v>
      </c>
      <c r="AB1738" s="22">
        <f t="shared" si="143"/>
        <v>2021</v>
      </c>
      <c r="AC1738" s="22">
        <f t="shared" si="144"/>
        <v>2021</v>
      </c>
      <c r="AD1738" s="25" t="e">
        <f>AND(ROUND(O1738,2)=O1738,ROUND(P1738,2)=P1738,OR(AND(O1738&lt;&gt;0,L1738="п"),AND(P1738&lt;&gt;0,L1738="ф")),ЕФОРМУЛА(X1738),ЕФОРМУЛА(Y1738),ЕФОРМУЛА(Z1738),ЕФОРМУЛА(AA1738),ЕФОРМУЛА(AB1738),ЕФОРМУЛА(AC1738),NOT(ЕФОРМУЛА(O1738)),NOT(ЕФОРМУЛА(P1738)),M1738&lt;&gt;0,N1738&lt;&gt;0,OR(YEAR(M1738=#REF!),YEAR(M1738=#REF!),YEAR(M1738=#REF!)),OR(YEAR(N1738=#REF!),YEAR(N1738=#REF!),YEAR(N1738=#REF!)),OR(AND(A1738="20. Выдача займов по договору № 1 (в кэш-пул ПАО «Газпром»)",H1738="КЭШ-ПУЛ"),AND(A1738&lt;&gt;"20. Выдача займов по договору № 1 (в кэш-пул ПАО «Газпром»)",H1738&lt;&gt;"КЭШ-ПУЛ")))</f>
        <v>#REF!</v>
      </c>
    </row>
    <row r="1739" spans="1:30" ht="15.75" customHeight="1" x14ac:dyDescent="0.2">
      <c r="A1739" s="27" t="s">
        <v>41</v>
      </c>
      <c r="B1739" s="27"/>
      <c r="C1739" s="2" t="s">
        <v>19</v>
      </c>
      <c r="D1739" s="6" t="s">
        <v>0</v>
      </c>
      <c r="E1739" s="7" t="s">
        <v>2</v>
      </c>
      <c r="F1739" s="8"/>
      <c r="G1739" s="8"/>
      <c r="H1739" s="8"/>
      <c r="I1739" s="8" t="s">
        <v>25</v>
      </c>
      <c r="J1739" s="8">
        <v>1</v>
      </c>
      <c r="K1739" s="8" t="s">
        <v>69</v>
      </c>
      <c r="L1739" s="8" t="s">
        <v>27</v>
      </c>
      <c r="M1739" s="9">
        <v>44409</v>
      </c>
      <c r="N1739" s="9">
        <v>44425</v>
      </c>
      <c r="O1739" s="20"/>
      <c r="P1739" s="20">
        <v>184062.72</v>
      </c>
      <c r="Q1739" s="12"/>
      <c r="R1739" s="12"/>
      <c r="S1739" s="12"/>
      <c r="T1739" s="12"/>
      <c r="U1739" s="12"/>
      <c r="X1739" s="22" t="e">
        <f>IF(B1739="",VLOOKUP(A1739,#REF!,2,FALSE),B1739)</f>
        <v>#REF!</v>
      </c>
      <c r="Y1739" s="22">
        <f t="shared" si="140"/>
        <v>8</v>
      </c>
      <c r="Z1739" s="22">
        <f t="shared" si="141"/>
        <v>8</v>
      </c>
      <c r="AA1739" s="22">
        <f t="shared" si="142"/>
        <v>2021</v>
      </c>
      <c r="AB1739" s="22">
        <f t="shared" si="143"/>
        <v>2021</v>
      </c>
      <c r="AC1739" s="22">
        <f t="shared" si="144"/>
        <v>2021</v>
      </c>
      <c r="AD1739" s="25" t="e">
        <f>AND(ROUND(O1739,2)=O1739,ROUND(P1739,2)=P1739,OR(AND(O1739&lt;&gt;0,L1739="п"),AND(P1739&lt;&gt;0,L1739="ф")),ЕФОРМУЛА(X1739),ЕФОРМУЛА(Y1739),ЕФОРМУЛА(Z1739),ЕФОРМУЛА(AA1739),ЕФОРМУЛА(AB1739),ЕФОРМУЛА(AC1739),NOT(ЕФОРМУЛА(O1739)),NOT(ЕФОРМУЛА(P1739)),M1739&lt;&gt;0,N1739&lt;&gt;0,OR(YEAR(M1739=#REF!),YEAR(M1739=#REF!),YEAR(M1739=#REF!)),OR(YEAR(N1739=#REF!),YEAR(N1739=#REF!),YEAR(N1739=#REF!)),OR(AND(A1739="20. Выдача займов по договору № 1 (в кэш-пул ПАО «Газпром»)",H1739="КЭШ-ПУЛ"),AND(A1739&lt;&gt;"20. Выдача займов по договору № 1 (в кэш-пул ПАО «Газпром»)",H1739&lt;&gt;"КЭШ-ПУЛ")))</f>
        <v>#REF!</v>
      </c>
    </row>
    <row r="1740" spans="1:30" ht="15.75" customHeight="1" x14ac:dyDescent="0.2">
      <c r="A1740" s="27" t="s">
        <v>41</v>
      </c>
      <c r="B1740" s="27"/>
      <c r="C1740" s="2" t="s">
        <v>19</v>
      </c>
      <c r="D1740" s="6" t="s">
        <v>0</v>
      </c>
      <c r="E1740" s="7" t="s">
        <v>2</v>
      </c>
      <c r="F1740" s="8"/>
      <c r="G1740" s="8"/>
      <c r="H1740" s="8"/>
      <c r="I1740" s="8"/>
      <c r="J1740" s="8">
        <v>2</v>
      </c>
      <c r="K1740" s="8" t="s">
        <v>69</v>
      </c>
      <c r="L1740" s="8" t="s">
        <v>27</v>
      </c>
      <c r="M1740" s="9">
        <v>44409</v>
      </c>
      <c r="N1740" s="9">
        <v>44428</v>
      </c>
      <c r="O1740" s="20"/>
      <c r="P1740" s="20">
        <v>1061591.3500000001</v>
      </c>
      <c r="Q1740" s="12"/>
      <c r="R1740" s="12"/>
      <c r="S1740" s="12"/>
      <c r="T1740" s="12"/>
      <c r="U1740" s="12"/>
      <c r="X1740" s="22" t="e">
        <f>IF(B1740="",VLOOKUP(A1740,#REF!,2,FALSE),B1740)</f>
        <v>#REF!</v>
      </c>
      <c r="Y1740" s="22">
        <f t="shared" si="140"/>
        <v>8</v>
      </c>
      <c r="Z1740" s="22">
        <f t="shared" si="141"/>
        <v>8</v>
      </c>
      <c r="AA1740" s="22">
        <f t="shared" si="142"/>
        <v>2021</v>
      </c>
      <c r="AB1740" s="22">
        <f t="shared" si="143"/>
        <v>2021</v>
      </c>
      <c r="AC1740" s="22">
        <f t="shared" si="144"/>
        <v>2021</v>
      </c>
      <c r="AD1740" s="25" t="e">
        <f>AND(ROUND(O1740,2)=O1740,ROUND(P1740,2)=P1740,OR(AND(O1740&lt;&gt;0,L1740="п"),AND(P1740&lt;&gt;0,L1740="ф")),ЕФОРМУЛА(X1740),ЕФОРМУЛА(Y1740),ЕФОРМУЛА(Z1740),ЕФОРМУЛА(AA1740),ЕФОРМУЛА(AB1740),ЕФОРМУЛА(AC1740),NOT(ЕФОРМУЛА(O1740)),NOT(ЕФОРМУЛА(P1740)),M1740&lt;&gt;0,N1740&lt;&gt;0,OR(YEAR(M1740=#REF!),YEAR(M1740=#REF!),YEAR(M1740=#REF!)),OR(YEAR(N1740=#REF!),YEAR(N1740=#REF!),YEAR(N1740=#REF!)),OR(AND(A1740="20. Выдача займов по договору № 1 (в кэш-пул ПАО «Газпром»)",H1740="КЭШ-ПУЛ"),AND(A1740&lt;&gt;"20. Выдача займов по договору № 1 (в кэш-пул ПАО «Газпром»)",H1740&lt;&gt;"КЭШ-ПУЛ")))</f>
        <v>#REF!</v>
      </c>
    </row>
    <row r="1741" spans="1:30" ht="15.75" customHeight="1" x14ac:dyDescent="0.2">
      <c r="A1741" s="27" t="s">
        <v>41</v>
      </c>
      <c r="B1741" s="27"/>
      <c r="C1741" s="2" t="s">
        <v>19</v>
      </c>
      <c r="D1741" s="6" t="s">
        <v>0</v>
      </c>
      <c r="E1741" s="7" t="s">
        <v>2</v>
      </c>
      <c r="F1741" s="8"/>
      <c r="G1741" s="8"/>
      <c r="H1741" s="8"/>
      <c r="I1741" s="8"/>
      <c r="J1741" s="8">
        <v>2</v>
      </c>
      <c r="K1741" s="8" t="s">
        <v>69</v>
      </c>
      <c r="L1741" s="8" t="s">
        <v>27</v>
      </c>
      <c r="M1741" s="9">
        <v>44421</v>
      </c>
      <c r="N1741" s="9">
        <v>44434</v>
      </c>
      <c r="O1741" s="20"/>
      <c r="P1741" s="20">
        <v>583543.97</v>
      </c>
      <c r="Q1741" s="29"/>
      <c r="R1741" s="29"/>
      <c r="S1741" s="29"/>
      <c r="T1741" s="29"/>
      <c r="U1741" s="29"/>
      <c r="X1741" s="22" t="e">
        <f>IF(B1741="",VLOOKUP(A1741,#REF!,2,FALSE),B1741)</f>
        <v>#REF!</v>
      </c>
      <c r="Y1741" s="22">
        <f t="shared" si="140"/>
        <v>8</v>
      </c>
      <c r="Z1741" s="22">
        <f t="shared" si="141"/>
        <v>8</v>
      </c>
      <c r="AA1741" s="22">
        <f t="shared" si="142"/>
        <v>2021</v>
      </c>
      <c r="AB1741" s="22">
        <f t="shared" si="143"/>
        <v>2021</v>
      </c>
      <c r="AC1741" s="22">
        <f t="shared" si="144"/>
        <v>2021</v>
      </c>
      <c r="AD1741" s="25" t="e">
        <f>AND(ROUND(O1741,2)=O1741,ROUND(P1741,2)=P1741,OR(AND(O1741&lt;&gt;0,L1741="п"),AND(P1741&lt;&gt;0,L1741="ф")),ЕФОРМУЛА(X1741),ЕФОРМУЛА(Y1741),ЕФОРМУЛА(Z1741),ЕФОРМУЛА(AA1741),ЕФОРМУЛА(AB1741),ЕФОРМУЛА(AC1741),NOT(ЕФОРМУЛА(O1741)),NOT(ЕФОРМУЛА(P1741)),M1741&lt;&gt;0,N1741&lt;&gt;0,OR(YEAR(M1741=#REF!),YEAR(M1741=#REF!),YEAR(M1741=#REF!)),OR(YEAR(N1741=#REF!),YEAR(N1741=#REF!),YEAR(N1741=#REF!)),OR(AND(A1741="20. Выдача займов по договору № 1 (в кэш-пул ПАО «Газпром»)",H1741="КЭШ-ПУЛ"),AND(A1741&lt;&gt;"20. Выдача займов по договору № 1 (в кэш-пул ПАО «Газпром»)",H1741&lt;&gt;"КЭШ-ПУЛ")))</f>
        <v>#REF!</v>
      </c>
    </row>
    <row r="1742" spans="1:30" ht="15" customHeight="1" x14ac:dyDescent="0.2">
      <c r="A1742" s="8" t="s">
        <v>8</v>
      </c>
      <c r="B1742" s="8"/>
      <c r="C1742" s="2" t="s">
        <v>19</v>
      </c>
      <c r="D1742" s="6" t="s">
        <v>0</v>
      </c>
      <c r="E1742" s="7" t="s">
        <v>2</v>
      </c>
      <c r="F1742" s="8"/>
      <c r="G1742" s="8"/>
      <c r="H1742" s="8"/>
      <c r="I1742" s="8" t="s">
        <v>25</v>
      </c>
      <c r="J1742" s="8">
        <v>3</v>
      </c>
      <c r="K1742" s="8" t="s">
        <v>69</v>
      </c>
      <c r="L1742" s="8" t="s">
        <v>27</v>
      </c>
      <c r="M1742" s="9">
        <v>44421</v>
      </c>
      <c r="N1742" s="9">
        <v>44433</v>
      </c>
      <c r="O1742" s="20"/>
      <c r="P1742" s="20">
        <v>149000</v>
      </c>
      <c r="Q1742" s="29"/>
      <c r="R1742" s="29"/>
      <c r="S1742" s="29"/>
      <c r="T1742" s="29"/>
      <c r="U1742" s="29"/>
      <c r="X1742" s="22" t="e">
        <f>IF(B1742="",VLOOKUP(A1742,#REF!,2,FALSE),B1742)</f>
        <v>#REF!</v>
      </c>
      <c r="Y1742" s="22">
        <f t="shared" si="140"/>
        <v>8</v>
      </c>
      <c r="Z1742" s="22">
        <f t="shared" si="141"/>
        <v>8</v>
      </c>
      <c r="AA1742" s="22">
        <f t="shared" si="142"/>
        <v>2021</v>
      </c>
      <c r="AB1742" s="22">
        <f t="shared" si="143"/>
        <v>2021</v>
      </c>
      <c r="AC1742" s="22">
        <f t="shared" si="144"/>
        <v>2021</v>
      </c>
      <c r="AD1742" s="25" t="e">
        <f>AND(ROUND(O1742,2)=O1742,ROUND(P1742,2)=P1742,OR(AND(O1742&lt;&gt;0,L1742="п"),AND(P1742&lt;&gt;0,L1742="ф")),ЕФОРМУЛА(X1742),ЕФОРМУЛА(Y1742),ЕФОРМУЛА(Z1742),ЕФОРМУЛА(AA1742),ЕФОРМУЛА(AB1742),ЕФОРМУЛА(AC1742),NOT(ЕФОРМУЛА(O1742)),NOT(ЕФОРМУЛА(P1742)),M1742&lt;&gt;0,N1742&lt;&gt;0,OR(YEAR(M1742=#REF!),YEAR(M1742=#REF!),YEAR(M1742=#REF!)),OR(YEAR(N1742=#REF!),YEAR(N1742=#REF!),YEAR(N1742=#REF!)),OR(AND(A1742="20. Выдача займов по договору № 1 (в кэш-пул ПАО «Газпром»)",H1742="КЭШ-ПУЛ"),AND(A1742&lt;&gt;"20. Выдача займов по договору № 1 (в кэш-пул ПАО «Газпром»)",H1742&lt;&gt;"КЭШ-ПУЛ")))</f>
        <v>#REF!</v>
      </c>
    </row>
    <row r="1743" spans="1:30" ht="15" customHeight="1" x14ac:dyDescent="0.2">
      <c r="A1743" s="8" t="s">
        <v>47</v>
      </c>
      <c r="B1743" s="8"/>
      <c r="C1743" s="2" t="s">
        <v>19</v>
      </c>
      <c r="D1743" s="6" t="s">
        <v>0</v>
      </c>
      <c r="E1743" s="7" t="s">
        <v>2</v>
      </c>
      <c r="F1743" s="8"/>
      <c r="G1743" s="8"/>
      <c r="H1743" s="8"/>
      <c r="I1743" s="8"/>
      <c r="J1743" s="8">
        <v>1</v>
      </c>
      <c r="K1743" s="8" t="s">
        <v>69</v>
      </c>
      <c r="L1743" s="8" t="s">
        <v>27</v>
      </c>
      <c r="M1743" s="9">
        <v>44421</v>
      </c>
      <c r="N1743" s="9">
        <v>44433</v>
      </c>
      <c r="O1743" s="20"/>
      <c r="P1743" s="20">
        <v>11927301.57</v>
      </c>
      <c r="Q1743" s="29"/>
      <c r="R1743" s="29"/>
      <c r="S1743" s="29"/>
      <c r="T1743" s="29"/>
      <c r="U1743" s="29"/>
      <c r="X1743" s="22" t="e">
        <f>IF(B1743="",VLOOKUP(A1743,#REF!,2,FALSE),B1743)</f>
        <v>#REF!</v>
      </c>
      <c r="Y1743" s="22">
        <f t="shared" si="140"/>
        <v>8</v>
      </c>
      <c r="Z1743" s="22">
        <f t="shared" si="141"/>
        <v>8</v>
      </c>
      <c r="AA1743" s="22">
        <f t="shared" si="142"/>
        <v>2021</v>
      </c>
      <c r="AB1743" s="22">
        <f t="shared" si="143"/>
        <v>2021</v>
      </c>
      <c r="AC1743" s="22">
        <f t="shared" si="144"/>
        <v>2021</v>
      </c>
      <c r="AD1743" s="25" t="e">
        <f>AND(ROUND(O1743,2)=O1743,ROUND(P1743,2)=P1743,OR(AND(O1743&lt;&gt;0,L1743="п"),AND(P1743&lt;&gt;0,L1743="ф")),ЕФОРМУЛА(X1743),ЕФОРМУЛА(Y1743),ЕФОРМУЛА(Z1743),ЕФОРМУЛА(AA1743),ЕФОРМУЛА(AB1743),ЕФОРМУЛА(AC1743),NOT(ЕФОРМУЛА(O1743)),NOT(ЕФОРМУЛА(P1743)),M1743&lt;&gt;0,N1743&lt;&gt;0,OR(YEAR(M1743=#REF!),YEAR(M1743=#REF!),YEAR(M1743=#REF!)),OR(YEAR(N1743=#REF!),YEAR(N1743=#REF!),YEAR(N1743=#REF!)),OR(AND(A1743="20. Выдача займов по договору № 1 (в кэш-пул ПАО «Газпром»)",H1743="КЭШ-ПУЛ"),AND(A1743&lt;&gt;"20. Выдача займов по договору № 1 (в кэш-пул ПАО «Газпром»)",H1743&lt;&gt;"КЭШ-ПУЛ")))</f>
        <v>#REF!</v>
      </c>
    </row>
    <row r="1744" spans="1:30" ht="16.5" customHeight="1" x14ac:dyDescent="0.2">
      <c r="A1744" s="8" t="s">
        <v>48</v>
      </c>
      <c r="B1744" s="8"/>
      <c r="C1744" s="2" t="s">
        <v>19</v>
      </c>
      <c r="D1744" s="6" t="s">
        <v>0</v>
      </c>
      <c r="E1744" s="7" t="s">
        <v>2</v>
      </c>
      <c r="F1744" s="8"/>
      <c r="G1744" s="8"/>
      <c r="H1744" s="8"/>
      <c r="I1744" s="8"/>
      <c r="J1744" s="8">
        <v>3</v>
      </c>
      <c r="K1744" s="8" t="s">
        <v>69</v>
      </c>
      <c r="L1744" s="8" t="s">
        <v>27</v>
      </c>
      <c r="M1744" s="9">
        <v>44421</v>
      </c>
      <c r="N1744" s="9">
        <v>44434</v>
      </c>
      <c r="O1744" s="20"/>
      <c r="P1744" s="20">
        <v>1025453.24</v>
      </c>
      <c r="Q1744" s="29"/>
      <c r="R1744" s="29"/>
      <c r="S1744" s="29"/>
      <c r="T1744" s="29"/>
      <c r="U1744" s="29"/>
      <c r="X1744" s="22" t="e">
        <f>IF(B1744="",VLOOKUP(A1744,#REF!,2,FALSE),B1744)</f>
        <v>#REF!</v>
      </c>
      <c r="Y1744" s="22">
        <f t="shared" si="140"/>
        <v>8</v>
      </c>
      <c r="Z1744" s="22">
        <f t="shared" si="141"/>
        <v>8</v>
      </c>
      <c r="AA1744" s="22">
        <f t="shared" si="142"/>
        <v>2021</v>
      </c>
      <c r="AB1744" s="22">
        <f t="shared" si="143"/>
        <v>2021</v>
      </c>
      <c r="AC1744" s="22">
        <f t="shared" si="144"/>
        <v>2021</v>
      </c>
      <c r="AD1744" s="25" t="e">
        <f>AND(ROUND(O1744,2)=O1744,ROUND(P1744,2)=P1744,OR(AND(O1744&lt;&gt;0,L1744="п"),AND(P1744&lt;&gt;0,L1744="ф")),ЕФОРМУЛА(X1744),ЕФОРМУЛА(Y1744),ЕФОРМУЛА(Z1744),ЕФОРМУЛА(AA1744),ЕФОРМУЛА(AB1744),ЕФОРМУЛА(AC1744),NOT(ЕФОРМУЛА(O1744)),NOT(ЕФОРМУЛА(P1744)),M1744&lt;&gt;0,N1744&lt;&gt;0,OR(YEAR(M1744=#REF!),YEAR(M1744=#REF!),YEAR(M1744=#REF!)),OR(YEAR(N1744=#REF!),YEAR(N1744=#REF!),YEAR(N1744=#REF!)),OR(AND(A1744="20. Выдача займов по договору № 1 (в кэш-пул ПАО «Газпром»)",H1744="КЭШ-ПУЛ"),AND(A1744&lt;&gt;"20. Выдача займов по договору № 1 (в кэш-пул ПАО «Газпром»)",H1744&lt;&gt;"КЭШ-ПУЛ")))</f>
        <v>#REF!</v>
      </c>
    </row>
    <row r="1745" spans="1:30" ht="12.6" customHeight="1" x14ac:dyDescent="0.2">
      <c r="A1745" s="8" t="s">
        <v>51</v>
      </c>
      <c r="B1745" s="8"/>
      <c r="C1745" s="2" t="s">
        <v>19</v>
      </c>
      <c r="D1745" s="6" t="s">
        <v>0</v>
      </c>
      <c r="E1745" s="7" t="s">
        <v>2</v>
      </c>
      <c r="F1745" s="8"/>
      <c r="G1745" s="8"/>
      <c r="H1745" s="8"/>
      <c r="I1745" s="8"/>
      <c r="J1745" s="8">
        <v>3</v>
      </c>
      <c r="K1745" s="8" t="s">
        <v>69</v>
      </c>
      <c r="L1745" s="8" t="s">
        <v>27</v>
      </c>
      <c r="M1745" s="9">
        <v>44421</v>
      </c>
      <c r="N1745" s="9">
        <v>44434</v>
      </c>
      <c r="O1745" s="20"/>
      <c r="P1745" s="20">
        <v>440520</v>
      </c>
      <c r="Q1745" s="29"/>
      <c r="R1745" s="29"/>
      <c r="S1745" s="29"/>
      <c r="T1745" s="29"/>
      <c r="U1745" s="29"/>
      <c r="X1745" s="22" t="e">
        <f>IF(B1745="",VLOOKUP(A1745,#REF!,2,FALSE),B1745)</f>
        <v>#REF!</v>
      </c>
      <c r="Y1745" s="22">
        <f t="shared" si="140"/>
        <v>8</v>
      </c>
      <c r="Z1745" s="22">
        <f t="shared" si="141"/>
        <v>8</v>
      </c>
      <c r="AA1745" s="22">
        <f t="shared" si="142"/>
        <v>2021</v>
      </c>
      <c r="AB1745" s="22">
        <f t="shared" si="143"/>
        <v>2021</v>
      </c>
      <c r="AC1745" s="22">
        <f t="shared" si="144"/>
        <v>2021</v>
      </c>
      <c r="AD1745" s="25" t="e">
        <f>AND(ROUND(O1745,2)=O1745,ROUND(P1745,2)=P1745,OR(AND(O1745&lt;&gt;0,L1745="п"),AND(P1745&lt;&gt;0,L1745="ф")),ЕФОРМУЛА(X1745),ЕФОРМУЛА(Y1745),ЕФОРМУЛА(Z1745),ЕФОРМУЛА(AA1745),ЕФОРМУЛА(AB1745),ЕФОРМУЛА(AC1745),NOT(ЕФОРМУЛА(O1745)),NOT(ЕФОРМУЛА(P1745)),M1745&lt;&gt;0,N1745&lt;&gt;0,OR(YEAR(M1745=#REF!),YEAR(M1745=#REF!),YEAR(M1745=#REF!)),OR(YEAR(N1745=#REF!),YEAR(N1745=#REF!),YEAR(N1745=#REF!)),OR(AND(A1745="20. Выдача займов по договору № 1 (в кэш-пул ПАО «Газпром»)",H1745="КЭШ-ПУЛ"),AND(A1745&lt;&gt;"20. Выдача займов по договору № 1 (в кэш-пул ПАО «Газпром»)",H1745&lt;&gt;"КЭШ-ПУЛ")))</f>
        <v>#REF!</v>
      </c>
    </row>
    <row r="1746" spans="1:30" ht="14.25" customHeight="1" x14ac:dyDescent="0.2">
      <c r="A1746" s="8" t="s">
        <v>52</v>
      </c>
      <c r="B1746" s="8"/>
      <c r="C1746" s="2" t="s">
        <v>19</v>
      </c>
      <c r="D1746" s="6" t="s">
        <v>0</v>
      </c>
      <c r="E1746" s="7" t="s">
        <v>2</v>
      </c>
      <c r="F1746" s="8"/>
      <c r="G1746" s="8"/>
      <c r="H1746" s="8"/>
      <c r="I1746" s="8"/>
      <c r="J1746" s="8">
        <v>3</v>
      </c>
      <c r="K1746" s="8" t="s">
        <v>69</v>
      </c>
      <c r="L1746" s="8" t="s">
        <v>27</v>
      </c>
      <c r="M1746" s="9">
        <v>44421</v>
      </c>
      <c r="N1746" s="9">
        <v>44434</v>
      </c>
      <c r="O1746" s="20"/>
      <c r="P1746" s="20">
        <v>982516.73</v>
      </c>
      <c r="X1746" s="22" t="e">
        <f>IF(B1746="",VLOOKUP(A1746,#REF!,2,FALSE),B1746)</f>
        <v>#REF!</v>
      </c>
      <c r="Y1746" s="22">
        <f t="shared" si="140"/>
        <v>8</v>
      </c>
      <c r="Z1746" s="22">
        <f t="shared" si="141"/>
        <v>8</v>
      </c>
      <c r="AA1746" s="22">
        <f t="shared" si="142"/>
        <v>2021</v>
      </c>
      <c r="AB1746" s="22">
        <f t="shared" si="143"/>
        <v>2021</v>
      </c>
      <c r="AC1746" s="22">
        <f t="shared" si="144"/>
        <v>2021</v>
      </c>
      <c r="AD1746" s="25" t="e">
        <f>AND(ROUND(O1746,2)=O1746,ROUND(P1746,2)=P1746,OR(AND(O1746&lt;&gt;0,L1746="п"),AND(P1746&lt;&gt;0,L1746="ф")),ЕФОРМУЛА(X1746),ЕФОРМУЛА(Y1746),ЕФОРМУЛА(Z1746),ЕФОРМУЛА(AA1746),ЕФОРМУЛА(AB1746),ЕФОРМУЛА(AC1746),NOT(ЕФОРМУЛА(O1746)),NOT(ЕФОРМУЛА(P1746)),M1746&lt;&gt;0,N1746&lt;&gt;0,OR(YEAR(M1746=#REF!),YEAR(M1746=#REF!),YEAR(M1746=#REF!)),OR(YEAR(N1746=#REF!),YEAR(N1746=#REF!),YEAR(N1746=#REF!)),OR(AND(A1746="20. Выдача займов по договору № 1 (в кэш-пул ПАО «Газпром»)",H1746="КЭШ-ПУЛ"),AND(A1746&lt;&gt;"20. Выдача займов по договору № 1 (в кэш-пул ПАО «Газпром»)",H1746&lt;&gt;"КЭШ-ПУЛ")))</f>
        <v>#REF!</v>
      </c>
    </row>
    <row r="1747" spans="1:30" ht="15" customHeight="1" x14ac:dyDescent="0.2">
      <c r="A1747" s="8" t="s">
        <v>17</v>
      </c>
      <c r="B1747" s="8"/>
      <c r="C1747" s="2" t="s">
        <v>19</v>
      </c>
      <c r="D1747" s="6" t="s">
        <v>0</v>
      </c>
      <c r="E1747" s="7" t="s">
        <v>2</v>
      </c>
      <c r="F1747" s="8"/>
      <c r="G1747" s="8"/>
      <c r="H1747" s="8"/>
      <c r="I1747" s="8"/>
      <c r="J1747" s="8">
        <v>3</v>
      </c>
      <c r="K1747" s="8" t="s">
        <v>69</v>
      </c>
      <c r="L1747" s="8" t="s">
        <v>27</v>
      </c>
      <c r="M1747" s="9">
        <v>44421</v>
      </c>
      <c r="N1747" s="9">
        <v>44439</v>
      </c>
      <c r="O1747" s="20"/>
      <c r="P1747" s="20">
        <v>17302</v>
      </c>
      <c r="Q1747" s="29"/>
      <c r="R1747" s="29"/>
      <c r="S1747" s="29"/>
      <c r="T1747" s="29"/>
      <c r="U1747" s="29"/>
      <c r="X1747" s="22" t="e">
        <f>IF(B1747="",VLOOKUP(A1747,#REF!,2,FALSE),B1747)</f>
        <v>#REF!</v>
      </c>
      <c r="Y1747" s="22">
        <f t="shared" si="140"/>
        <v>8</v>
      </c>
      <c r="Z1747" s="22">
        <f t="shared" si="141"/>
        <v>8</v>
      </c>
      <c r="AA1747" s="22">
        <f t="shared" si="142"/>
        <v>2021</v>
      </c>
      <c r="AB1747" s="22">
        <f t="shared" si="143"/>
        <v>2021</v>
      </c>
      <c r="AC1747" s="22">
        <f t="shared" si="144"/>
        <v>2021</v>
      </c>
      <c r="AD1747" s="25" t="e">
        <f>AND(ROUND(O1747,2)=O1747,ROUND(P1747,2)=P1747,OR(AND(O1747&lt;&gt;0,L1747="п"),AND(P1747&lt;&gt;0,L1747="ф")),ЕФОРМУЛА(X1747),ЕФОРМУЛА(Y1747),ЕФОРМУЛА(Z1747),ЕФОРМУЛА(AA1747),ЕФОРМУЛА(AB1747),ЕФОРМУЛА(AC1747),NOT(ЕФОРМУЛА(O1747)),NOT(ЕФОРМУЛА(P1747)),M1747&lt;&gt;0,N1747&lt;&gt;0,OR(YEAR(M1747=#REF!),YEAR(M1747=#REF!),YEAR(M1747=#REF!)),OR(YEAR(N1747=#REF!),YEAR(N1747=#REF!),YEAR(N1747=#REF!)),OR(AND(A1747="20. Выдача займов по договору № 1 (в кэш-пул ПАО «Газпром»)",H1747="КЭШ-ПУЛ"),AND(A1747&lt;&gt;"20. Выдача займов по договору № 1 (в кэш-пул ПАО «Газпром»)",H1747&lt;&gt;"КЭШ-ПУЛ")))</f>
        <v>#REF!</v>
      </c>
    </row>
    <row r="1748" spans="1:30" ht="15" customHeight="1" x14ac:dyDescent="0.2">
      <c r="A1748" s="8" t="s">
        <v>42</v>
      </c>
      <c r="B1748" s="8"/>
      <c r="C1748" s="2" t="s">
        <v>19</v>
      </c>
      <c r="D1748" s="6" t="s">
        <v>0</v>
      </c>
      <c r="E1748" s="7" t="s">
        <v>2</v>
      </c>
      <c r="F1748" s="8"/>
      <c r="G1748" s="8"/>
      <c r="H1748" s="8"/>
      <c r="I1748" s="8"/>
      <c r="J1748" s="8">
        <v>3</v>
      </c>
      <c r="K1748" s="8" t="s">
        <v>69</v>
      </c>
      <c r="L1748" s="8" t="s">
        <v>27</v>
      </c>
      <c r="M1748" s="9">
        <v>44421</v>
      </c>
      <c r="N1748" s="9">
        <v>44432</v>
      </c>
      <c r="O1748" s="20"/>
      <c r="P1748" s="20">
        <v>7669880.54</v>
      </c>
      <c r="Q1748" s="29"/>
      <c r="R1748" s="12"/>
      <c r="S1748" s="12"/>
      <c r="T1748" s="12"/>
      <c r="U1748" s="12"/>
      <c r="X1748" s="22" t="e">
        <f>IF(B1748="",VLOOKUP(A1748,#REF!,2,FALSE),B1748)</f>
        <v>#REF!</v>
      </c>
      <c r="Y1748" s="22">
        <f t="shared" si="140"/>
        <v>8</v>
      </c>
      <c r="Z1748" s="22">
        <f t="shared" si="141"/>
        <v>8</v>
      </c>
      <c r="AA1748" s="22">
        <f t="shared" si="142"/>
        <v>2021</v>
      </c>
      <c r="AB1748" s="22">
        <f t="shared" si="143"/>
        <v>2021</v>
      </c>
      <c r="AC1748" s="22">
        <f t="shared" si="144"/>
        <v>2021</v>
      </c>
      <c r="AD1748" s="25" t="e">
        <f>AND(ROUND(O1748,2)=O1748,ROUND(P1748,2)=P1748,OR(AND(O1748&lt;&gt;0,L1748="п"),AND(P1748&lt;&gt;0,L1748="ф")),ЕФОРМУЛА(X1748),ЕФОРМУЛА(Y1748),ЕФОРМУЛА(Z1748),ЕФОРМУЛА(AA1748),ЕФОРМУЛА(AB1748),ЕФОРМУЛА(AC1748),NOT(ЕФОРМУЛА(O1748)),NOT(ЕФОРМУЛА(P1748)),M1748&lt;&gt;0,N1748&lt;&gt;0,OR(YEAR(M1748=#REF!),YEAR(M1748=#REF!),YEAR(M1748=#REF!)),OR(YEAR(N1748=#REF!),YEAR(N1748=#REF!),YEAR(N1748=#REF!)),OR(AND(A1748="20. Выдача займов по договору № 1 (в кэш-пул ПАО «Газпром»)",H1748="КЭШ-ПУЛ"),AND(A1748&lt;&gt;"20. Выдача займов по договору № 1 (в кэш-пул ПАО «Газпром»)",H1748&lt;&gt;"КЭШ-ПУЛ")))</f>
        <v>#REF!</v>
      </c>
    </row>
    <row r="1749" spans="1:30" ht="15" customHeight="1" x14ac:dyDescent="0.2">
      <c r="A1749" s="8" t="s">
        <v>42</v>
      </c>
      <c r="B1749" s="8"/>
      <c r="C1749" s="2" t="s">
        <v>19</v>
      </c>
      <c r="D1749" s="6" t="s">
        <v>0</v>
      </c>
      <c r="E1749" s="7" t="s">
        <v>2</v>
      </c>
      <c r="F1749" s="8"/>
      <c r="G1749" s="8"/>
      <c r="H1749" s="8"/>
      <c r="I1749" s="8"/>
      <c r="J1749" s="8">
        <v>3</v>
      </c>
      <c r="K1749" s="8" t="s">
        <v>69</v>
      </c>
      <c r="L1749" s="8" t="s">
        <v>27</v>
      </c>
      <c r="M1749" s="9">
        <v>44421</v>
      </c>
      <c r="N1749" s="9">
        <v>44435</v>
      </c>
      <c r="O1749" s="20"/>
      <c r="P1749" s="20">
        <v>12365536.800000001</v>
      </c>
      <c r="Q1749" s="29"/>
      <c r="R1749" s="29"/>
      <c r="S1749" s="29"/>
      <c r="T1749" s="29"/>
      <c r="U1749" s="29"/>
      <c r="X1749" s="22" t="e">
        <f>IF(B1749="",VLOOKUP(A1749,#REF!,2,FALSE),B1749)</f>
        <v>#REF!</v>
      </c>
      <c r="Y1749" s="22">
        <f t="shared" si="140"/>
        <v>8</v>
      </c>
      <c r="Z1749" s="22">
        <f t="shared" si="141"/>
        <v>8</v>
      </c>
      <c r="AA1749" s="22">
        <f t="shared" si="142"/>
        <v>2021</v>
      </c>
      <c r="AB1749" s="22">
        <f t="shared" si="143"/>
        <v>2021</v>
      </c>
      <c r="AC1749" s="22">
        <f t="shared" si="144"/>
        <v>2021</v>
      </c>
      <c r="AD1749" s="25" t="e">
        <f>AND(ROUND(O1749,2)=O1749,ROUND(P1749,2)=P1749,OR(AND(O1749&lt;&gt;0,L1749="п"),AND(P1749&lt;&gt;0,L1749="ф")),ЕФОРМУЛА(X1749),ЕФОРМУЛА(Y1749),ЕФОРМУЛА(Z1749),ЕФОРМУЛА(AA1749),ЕФОРМУЛА(AB1749),ЕФОРМУЛА(AC1749),NOT(ЕФОРМУЛА(O1749)),NOT(ЕФОРМУЛА(P1749)),M1749&lt;&gt;0,N1749&lt;&gt;0,OR(YEAR(M1749=#REF!),YEAR(M1749=#REF!),YEAR(M1749=#REF!)),OR(YEAR(N1749=#REF!),YEAR(N1749=#REF!),YEAR(N1749=#REF!)),OR(AND(A1749="20. Выдача займов по договору № 1 (в кэш-пул ПАО «Газпром»)",H1749="КЭШ-ПУЛ"),AND(A1749&lt;&gt;"20. Выдача займов по договору № 1 (в кэш-пул ПАО «Газпром»)",H1749&lt;&gt;"КЭШ-ПУЛ")))</f>
        <v>#REF!</v>
      </c>
    </row>
    <row r="1750" spans="1:30" ht="15" customHeight="1" x14ac:dyDescent="0.2">
      <c r="A1750" s="8" t="s">
        <v>64</v>
      </c>
      <c r="B1750" s="8"/>
      <c r="C1750" s="2" t="s">
        <v>19</v>
      </c>
      <c r="D1750" s="6" t="s">
        <v>0</v>
      </c>
      <c r="E1750" s="7" t="s">
        <v>1</v>
      </c>
      <c r="F1750" s="8"/>
      <c r="G1750" s="8"/>
      <c r="H1750" s="8"/>
      <c r="I1750" s="8"/>
      <c r="J1750" s="8"/>
      <c r="K1750" s="8" t="s">
        <v>69</v>
      </c>
      <c r="L1750" s="8" t="s">
        <v>27</v>
      </c>
      <c r="M1750" s="9">
        <v>44425</v>
      </c>
      <c r="N1750" s="9">
        <v>44425</v>
      </c>
      <c r="O1750" s="20"/>
      <c r="P1750" s="20">
        <v>1781046.3</v>
      </c>
      <c r="Q1750" s="12"/>
      <c r="R1750" s="12"/>
      <c r="S1750" s="12"/>
      <c r="T1750" s="12"/>
      <c r="U1750" s="12"/>
      <c r="X1750" s="22" t="e">
        <f>IF(B1750="",VLOOKUP(A1750,#REF!,2,FALSE),B1750)</f>
        <v>#REF!</v>
      </c>
      <c r="Y1750" s="22">
        <f t="shared" si="140"/>
        <v>8</v>
      </c>
      <c r="Z1750" s="22">
        <f t="shared" si="141"/>
        <v>8</v>
      </c>
      <c r="AA1750" s="22">
        <f t="shared" si="142"/>
        <v>2021</v>
      </c>
      <c r="AB1750" s="22">
        <f t="shared" si="143"/>
        <v>2021</v>
      </c>
      <c r="AC1750" s="22">
        <f t="shared" si="144"/>
        <v>2021</v>
      </c>
      <c r="AD1750" s="25" t="e">
        <f>AND(ROUND(O1750,2)=O1750,ROUND(P1750,2)=P1750,OR(AND(O1750&lt;&gt;0,L1750="п"),AND(P1750&lt;&gt;0,L1750="ф")),ЕФОРМУЛА(X1750),ЕФОРМУЛА(Y1750),ЕФОРМУЛА(Z1750),ЕФОРМУЛА(AA1750),ЕФОРМУЛА(AB1750),ЕФОРМУЛА(AC1750),NOT(ЕФОРМУЛА(O1750)),NOT(ЕФОРМУЛА(P1750)),M1750&lt;&gt;0,N1750&lt;&gt;0,OR(YEAR(M1750=#REF!),YEAR(M1750=#REF!),YEAR(M1750=#REF!)),OR(YEAR(N1750=#REF!),YEAR(N1750=#REF!),YEAR(N1750=#REF!)),OR(AND(A1750="20. Выдача займов по договору № 1 (в кэш-пул ПАО «Газпром»)",H1750="КЭШ-ПУЛ"),AND(A1750&lt;&gt;"20. Выдача займов по договору № 1 (в кэш-пул ПАО «Газпром»)",H1750&lt;&gt;"КЭШ-ПУЛ")))</f>
        <v>#REF!</v>
      </c>
    </row>
    <row r="1751" spans="1:30" ht="14.25" customHeight="1" x14ac:dyDescent="0.2">
      <c r="A1751" s="8" t="s">
        <v>52</v>
      </c>
      <c r="B1751" s="8"/>
      <c r="C1751" s="2" t="s">
        <v>19</v>
      </c>
      <c r="D1751" s="6" t="s">
        <v>0</v>
      </c>
      <c r="E1751" s="7" t="s">
        <v>2</v>
      </c>
      <c r="F1751" s="8"/>
      <c r="G1751" s="8"/>
      <c r="H1751" s="8"/>
      <c r="I1751" s="8"/>
      <c r="J1751" s="8">
        <v>3</v>
      </c>
      <c r="K1751" s="8" t="s">
        <v>69</v>
      </c>
      <c r="L1751" s="8" t="s">
        <v>27</v>
      </c>
      <c r="M1751" s="9">
        <v>44421</v>
      </c>
      <c r="N1751" s="9">
        <v>44432</v>
      </c>
      <c r="O1751" s="20"/>
      <c r="P1751" s="20">
        <v>240343.49</v>
      </c>
      <c r="X1751" s="22" t="e">
        <f>IF(B1751="",VLOOKUP(A1751,#REF!,2,FALSE),B1751)</f>
        <v>#REF!</v>
      </c>
      <c r="Y1751" s="22">
        <f t="shared" si="140"/>
        <v>8</v>
      </c>
      <c r="Z1751" s="22">
        <f t="shared" si="141"/>
        <v>8</v>
      </c>
      <c r="AA1751" s="22">
        <f t="shared" si="142"/>
        <v>2021</v>
      </c>
      <c r="AB1751" s="22">
        <f t="shared" si="143"/>
        <v>2021</v>
      </c>
      <c r="AC1751" s="22">
        <f t="shared" si="144"/>
        <v>2021</v>
      </c>
      <c r="AD1751" s="25" t="e">
        <f>AND(ROUND(O1751,2)=O1751,ROUND(P1751,2)=P1751,OR(AND(O1751&lt;&gt;0,L1751="п"),AND(P1751&lt;&gt;0,L1751="ф")),ЕФОРМУЛА(X1751),ЕФОРМУЛА(Y1751),ЕФОРМУЛА(Z1751),ЕФОРМУЛА(AA1751),ЕФОРМУЛА(AB1751),ЕФОРМУЛА(AC1751),NOT(ЕФОРМУЛА(O1751)),NOT(ЕФОРМУЛА(P1751)),M1751&lt;&gt;0,N1751&lt;&gt;0,OR(YEAR(M1751=#REF!),YEAR(M1751=#REF!),YEAR(M1751=#REF!)),OR(YEAR(N1751=#REF!),YEAR(N1751=#REF!),YEAR(N1751=#REF!)),OR(AND(A1751="20. Выдача займов по договору № 1 (в кэш-пул ПАО «Газпром»)",H1751="КЭШ-ПУЛ"),AND(A1751&lt;&gt;"20. Выдача займов по договору № 1 (в кэш-пул ПАО «Газпром»)",H1751&lt;&gt;"КЭШ-ПУЛ")))</f>
        <v>#REF!</v>
      </c>
    </row>
    <row r="1752" spans="1:30" ht="14.25" customHeight="1" x14ac:dyDescent="0.2">
      <c r="A1752" s="8" t="s">
        <v>52</v>
      </c>
      <c r="B1752" s="8"/>
      <c r="C1752" s="2" t="s">
        <v>19</v>
      </c>
      <c r="D1752" s="6" t="s">
        <v>0</v>
      </c>
      <c r="E1752" s="7" t="s">
        <v>2</v>
      </c>
      <c r="F1752" s="8"/>
      <c r="G1752" s="8"/>
      <c r="H1752" s="8"/>
      <c r="I1752" s="8"/>
      <c r="J1752" s="8">
        <v>3</v>
      </c>
      <c r="K1752" s="8" t="s">
        <v>69</v>
      </c>
      <c r="L1752" s="8" t="s">
        <v>27</v>
      </c>
      <c r="M1752" s="9">
        <v>44421</v>
      </c>
      <c r="N1752" s="9">
        <v>44432</v>
      </c>
      <c r="O1752" s="20"/>
      <c r="P1752" s="20">
        <v>1531622.3999999999</v>
      </c>
      <c r="X1752" s="22" t="e">
        <f>IF(B1752="",VLOOKUP(A1752,#REF!,2,FALSE),B1752)</f>
        <v>#REF!</v>
      </c>
      <c r="Y1752" s="22">
        <f t="shared" si="140"/>
        <v>8</v>
      </c>
      <c r="Z1752" s="22">
        <f t="shared" si="141"/>
        <v>8</v>
      </c>
      <c r="AA1752" s="22">
        <f t="shared" si="142"/>
        <v>2021</v>
      </c>
      <c r="AB1752" s="22">
        <f t="shared" si="143"/>
        <v>2021</v>
      </c>
      <c r="AC1752" s="22">
        <f t="shared" si="144"/>
        <v>2021</v>
      </c>
      <c r="AD1752" s="25" t="e">
        <f>AND(ROUND(O1752,2)=O1752,ROUND(P1752,2)=P1752,OR(AND(O1752&lt;&gt;0,L1752="п"),AND(P1752&lt;&gt;0,L1752="ф")),ЕФОРМУЛА(X1752),ЕФОРМУЛА(Y1752),ЕФОРМУЛА(Z1752),ЕФОРМУЛА(AA1752),ЕФОРМУЛА(AB1752),ЕФОРМУЛА(AC1752),NOT(ЕФОРМУЛА(O1752)),NOT(ЕФОРМУЛА(P1752)),M1752&lt;&gt;0,N1752&lt;&gt;0,OR(YEAR(M1752=#REF!),YEAR(M1752=#REF!),YEAR(M1752=#REF!)),OR(YEAR(N1752=#REF!),YEAR(N1752=#REF!),YEAR(N1752=#REF!)),OR(AND(A1752="20. Выдача займов по договору № 1 (в кэш-пул ПАО «Газпром»)",H1752="КЭШ-ПУЛ"),AND(A1752&lt;&gt;"20. Выдача займов по договору № 1 (в кэш-пул ПАО «Газпром»)",H1752&lt;&gt;"КЭШ-ПУЛ")))</f>
        <v>#REF!</v>
      </c>
    </row>
    <row r="1753" spans="1:30" ht="14.25" customHeight="1" x14ac:dyDescent="0.2">
      <c r="A1753" s="8" t="s">
        <v>52</v>
      </c>
      <c r="B1753" s="8"/>
      <c r="C1753" s="2" t="s">
        <v>19</v>
      </c>
      <c r="D1753" s="6" t="s">
        <v>0</v>
      </c>
      <c r="E1753" s="7" t="s">
        <v>2</v>
      </c>
      <c r="F1753" s="8"/>
      <c r="G1753" s="8"/>
      <c r="H1753" s="8"/>
      <c r="I1753" s="8"/>
      <c r="J1753" s="8">
        <v>3</v>
      </c>
      <c r="K1753" s="8" t="s">
        <v>69</v>
      </c>
      <c r="L1753" s="8" t="s">
        <v>27</v>
      </c>
      <c r="M1753" s="9">
        <v>44421</v>
      </c>
      <c r="N1753" s="9">
        <v>44432</v>
      </c>
      <c r="O1753" s="20"/>
      <c r="P1753" s="20">
        <v>20040</v>
      </c>
      <c r="X1753" s="22" t="e">
        <f>IF(B1753="",VLOOKUP(A1753,#REF!,2,FALSE),B1753)</f>
        <v>#REF!</v>
      </c>
      <c r="Y1753" s="22">
        <f t="shared" si="140"/>
        <v>8</v>
      </c>
      <c r="Z1753" s="22">
        <f t="shared" si="141"/>
        <v>8</v>
      </c>
      <c r="AA1753" s="22">
        <f t="shared" si="142"/>
        <v>2021</v>
      </c>
      <c r="AB1753" s="22">
        <f t="shared" si="143"/>
        <v>2021</v>
      </c>
      <c r="AC1753" s="22">
        <f t="shared" si="144"/>
        <v>2021</v>
      </c>
      <c r="AD1753" s="25" t="e">
        <f>AND(ROUND(O1753,2)=O1753,ROUND(P1753,2)=P1753,OR(AND(O1753&lt;&gt;0,L1753="п"),AND(P1753&lt;&gt;0,L1753="ф")),ЕФОРМУЛА(X1753),ЕФОРМУЛА(Y1753),ЕФОРМУЛА(Z1753),ЕФОРМУЛА(AA1753),ЕФОРМУЛА(AB1753),ЕФОРМУЛА(AC1753),NOT(ЕФОРМУЛА(O1753)),NOT(ЕФОРМУЛА(P1753)),M1753&lt;&gt;0,N1753&lt;&gt;0,OR(YEAR(M1753=#REF!),YEAR(M1753=#REF!),YEAR(M1753=#REF!)),OR(YEAR(N1753=#REF!),YEAR(N1753=#REF!),YEAR(N1753=#REF!)),OR(AND(A1753="20. Выдача займов по договору № 1 (в кэш-пул ПАО «Газпром»)",H1753="КЭШ-ПУЛ"),AND(A1753&lt;&gt;"20. Выдача займов по договору № 1 (в кэш-пул ПАО «Газпром»)",H1753&lt;&gt;"КЭШ-ПУЛ")))</f>
        <v>#REF!</v>
      </c>
    </row>
    <row r="1754" spans="1:30" ht="15.75" customHeight="1" x14ac:dyDescent="0.2">
      <c r="A1754" s="27" t="s">
        <v>142</v>
      </c>
      <c r="B1754" s="27"/>
      <c r="C1754" s="2" t="s">
        <v>19</v>
      </c>
      <c r="D1754" s="6" t="s">
        <v>0</v>
      </c>
      <c r="E1754" s="7" t="s">
        <v>2</v>
      </c>
      <c r="F1754" s="8"/>
      <c r="G1754" s="8"/>
      <c r="H1754" s="8"/>
      <c r="I1754" s="8"/>
      <c r="J1754" s="8">
        <v>1</v>
      </c>
      <c r="K1754" s="8" t="s">
        <v>69</v>
      </c>
      <c r="L1754" s="8" t="s">
        <v>27</v>
      </c>
      <c r="M1754" s="9">
        <v>44409</v>
      </c>
      <c r="N1754" s="9">
        <v>44439</v>
      </c>
      <c r="O1754" s="20"/>
      <c r="P1754" s="20">
        <v>20101158</v>
      </c>
      <c r="Q1754" s="29" t="s">
        <v>682</v>
      </c>
      <c r="R1754" s="29"/>
      <c r="S1754" s="29"/>
      <c r="T1754" s="29"/>
      <c r="U1754" s="29"/>
      <c r="X1754" s="22" t="e">
        <f>IF(B1754="",VLOOKUP(A1754,#REF!,2,FALSE),B1754)</f>
        <v>#REF!</v>
      </c>
      <c r="Y1754" s="22">
        <f t="shared" si="140"/>
        <v>8</v>
      </c>
      <c r="Z1754" s="22">
        <f t="shared" si="141"/>
        <v>8</v>
      </c>
      <c r="AA1754" s="22">
        <f t="shared" si="142"/>
        <v>2021</v>
      </c>
      <c r="AB1754" s="22">
        <f t="shared" si="143"/>
        <v>2021</v>
      </c>
      <c r="AC1754" s="22">
        <f t="shared" si="144"/>
        <v>2021</v>
      </c>
      <c r="AD1754" s="25" t="e">
        <f>AND(ROUND(O1754,2)=O1754,ROUND(P1754,2)=P1754,OR(AND(O1754&lt;&gt;0,L1754="п"),AND(P1754&lt;&gt;0,L1754="ф")),ЕФОРМУЛА(X1754),ЕФОРМУЛА(Y1754),ЕФОРМУЛА(Z1754),ЕФОРМУЛА(AA1754),ЕФОРМУЛА(AB1754),ЕФОРМУЛА(AC1754),NOT(ЕФОРМУЛА(O1754)),NOT(ЕФОРМУЛА(P1754)),M1754&lt;&gt;0,N1754&lt;&gt;0,OR(YEAR(M1754=#REF!),YEAR(M1754=#REF!),YEAR(M1754=#REF!)),OR(YEAR(N1754=#REF!),YEAR(N1754=#REF!),YEAR(N1754=#REF!)),OR(AND(A1754="20. Выдача займов по договору № 1 (в кэш-пул ПАО «Газпром»)",H1754="КЭШ-ПУЛ"),AND(A1754&lt;&gt;"20. Выдача займов по договору № 1 (в кэш-пул ПАО «Газпром»)",H1754&lt;&gt;"КЭШ-ПУЛ")))</f>
        <v>#REF!</v>
      </c>
    </row>
    <row r="1755" spans="1:30" ht="15" customHeight="1" x14ac:dyDescent="0.2">
      <c r="A1755" s="8" t="s">
        <v>32</v>
      </c>
      <c r="B1755" s="8"/>
      <c r="C1755" s="2" t="s">
        <v>19</v>
      </c>
      <c r="D1755" s="6" t="s">
        <v>0</v>
      </c>
      <c r="E1755" s="7" t="s">
        <v>2</v>
      </c>
      <c r="F1755" s="8"/>
      <c r="G1755" s="8"/>
      <c r="H1755" s="8"/>
      <c r="I1755" s="8"/>
      <c r="J1755" s="8">
        <v>3</v>
      </c>
      <c r="K1755" s="8" t="s">
        <v>69</v>
      </c>
      <c r="L1755" s="8" t="s">
        <v>27</v>
      </c>
      <c r="M1755" s="9">
        <v>44423</v>
      </c>
      <c r="N1755" s="9">
        <v>44433</v>
      </c>
      <c r="O1755" s="20"/>
      <c r="P1755" s="20">
        <v>108500000</v>
      </c>
      <c r="Q1755" s="12"/>
      <c r="R1755" s="12"/>
      <c r="S1755" s="12"/>
      <c r="T1755" s="12"/>
      <c r="U1755" s="12"/>
      <c r="X1755" s="22" t="e">
        <f>IF(B1755="",VLOOKUP(A1755,#REF!,2,FALSE),B1755)</f>
        <v>#REF!</v>
      </c>
      <c r="Y1755" s="22">
        <f t="shared" si="140"/>
        <v>8</v>
      </c>
      <c r="Z1755" s="22">
        <f t="shared" si="141"/>
        <v>8</v>
      </c>
      <c r="AA1755" s="22">
        <f t="shared" si="142"/>
        <v>2021</v>
      </c>
      <c r="AB1755" s="22">
        <f t="shared" si="143"/>
        <v>2021</v>
      </c>
      <c r="AC1755" s="22">
        <f t="shared" si="144"/>
        <v>2021</v>
      </c>
      <c r="AD1755" s="25" t="e">
        <f>AND(ROUND(O1755,2)=O1755,ROUND(P1755,2)=P1755,OR(AND(O1755&lt;&gt;0,L1755="п"),AND(P1755&lt;&gt;0,L1755="ф")),ЕФОРМУЛА(X1755),ЕФОРМУЛА(Y1755),ЕФОРМУЛА(Z1755),ЕФОРМУЛА(AA1755),ЕФОРМУЛА(AB1755),ЕФОРМУЛА(AC1755),NOT(ЕФОРМУЛА(O1755)),NOT(ЕФОРМУЛА(P1755)),M1755&lt;&gt;0,N1755&lt;&gt;0,OR(YEAR(M1755=#REF!),YEAR(M1755=#REF!),YEAR(M1755=#REF!)),OR(YEAR(N1755=#REF!),YEAR(N1755=#REF!),YEAR(N1755=#REF!)),OR(AND(A1755="20. Выдача займов по договору № 1 (в кэш-пул ПАО «Газпром»)",H1755="КЭШ-ПУЛ"),AND(A1755&lt;&gt;"20. Выдача займов по договору № 1 (в кэш-пул ПАО «Газпром»)",H1755&lt;&gt;"КЭШ-ПУЛ")))</f>
        <v>#REF!</v>
      </c>
    </row>
    <row r="1756" spans="1:30" ht="15" customHeight="1" x14ac:dyDescent="0.2">
      <c r="A1756" s="8" t="s">
        <v>15</v>
      </c>
      <c r="B1756" s="8"/>
      <c r="C1756" s="2" t="s">
        <v>19</v>
      </c>
      <c r="D1756" s="6" t="s">
        <v>0</v>
      </c>
      <c r="E1756" s="7" t="s">
        <v>2</v>
      </c>
      <c r="F1756" s="8"/>
      <c r="G1756" s="8"/>
      <c r="H1756" s="8"/>
      <c r="I1756" s="8" t="s">
        <v>25</v>
      </c>
      <c r="J1756" s="8">
        <v>3</v>
      </c>
      <c r="K1756" s="8" t="s">
        <v>69</v>
      </c>
      <c r="L1756" s="8" t="s">
        <v>27</v>
      </c>
      <c r="M1756" s="9">
        <v>44426</v>
      </c>
      <c r="N1756" s="9">
        <v>44434</v>
      </c>
      <c r="O1756" s="20"/>
      <c r="P1756" s="20">
        <v>143000000</v>
      </c>
      <c r="Q1756" s="12"/>
      <c r="R1756" s="12"/>
      <c r="S1756" s="12"/>
      <c r="T1756" s="12"/>
      <c r="U1756" s="12"/>
      <c r="X1756" s="22" t="e">
        <f>IF(B1756="",VLOOKUP(A1756,#REF!,2,FALSE),B1756)</f>
        <v>#REF!</v>
      </c>
      <c r="Y1756" s="22">
        <f t="shared" si="140"/>
        <v>8</v>
      </c>
      <c r="Z1756" s="22">
        <f t="shared" si="141"/>
        <v>8</v>
      </c>
      <c r="AA1756" s="22">
        <f t="shared" si="142"/>
        <v>2021</v>
      </c>
      <c r="AB1756" s="22">
        <f t="shared" si="143"/>
        <v>2021</v>
      </c>
      <c r="AC1756" s="22">
        <f t="shared" si="144"/>
        <v>2021</v>
      </c>
      <c r="AD1756" s="25" t="e">
        <f>AND(ROUND(O1756,2)=O1756,ROUND(P1756,2)=P1756,OR(AND(O1756&lt;&gt;0,L1756="п"),AND(P1756&lt;&gt;0,L1756="ф")),ЕФОРМУЛА(X1756),ЕФОРМУЛА(Y1756),ЕФОРМУЛА(Z1756),ЕФОРМУЛА(AA1756),ЕФОРМУЛА(AB1756),ЕФОРМУЛА(AC1756),NOT(ЕФОРМУЛА(O1756)),NOT(ЕФОРМУЛА(P1756)),M1756&lt;&gt;0,N1756&lt;&gt;0,OR(YEAR(M1756=#REF!),YEAR(M1756=#REF!),YEAR(M1756=#REF!)),OR(YEAR(N1756=#REF!),YEAR(N1756=#REF!),YEAR(N1756=#REF!)),OR(AND(A1756="20. Выдача займов по договору № 1 (в кэш-пул ПАО «Газпром»)",H1756="КЭШ-ПУЛ"),AND(A1756&lt;&gt;"20. Выдача займов по договору № 1 (в кэш-пул ПАО «Газпром»)",H1756&lt;&gt;"КЭШ-ПУЛ")))</f>
        <v>#REF!</v>
      </c>
    </row>
    <row r="1757" spans="1:30" ht="15.75" customHeight="1" x14ac:dyDescent="0.2">
      <c r="A1757" s="27" t="s">
        <v>142</v>
      </c>
      <c r="B1757" s="27"/>
      <c r="C1757" s="2" t="s">
        <v>19</v>
      </c>
      <c r="D1757" s="6" t="s">
        <v>0</v>
      </c>
      <c r="E1757" s="7" t="s">
        <v>2</v>
      </c>
      <c r="F1757" s="8"/>
      <c r="G1757" s="8"/>
      <c r="H1757" s="8"/>
      <c r="I1757" s="8"/>
      <c r="J1757" s="8">
        <v>3</v>
      </c>
      <c r="K1757" s="8" t="s">
        <v>69</v>
      </c>
      <c r="L1757" s="8" t="s">
        <v>27</v>
      </c>
      <c r="M1757" s="9">
        <v>44424</v>
      </c>
      <c r="N1757" s="9">
        <v>44435</v>
      </c>
      <c r="O1757" s="20"/>
      <c r="P1757" s="20">
        <v>7888898.4199999999</v>
      </c>
      <c r="Q1757" s="29" t="s">
        <v>682</v>
      </c>
      <c r="R1757" s="29"/>
      <c r="S1757" s="29"/>
      <c r="T1757" s="29"/>
      <c r="U1757" s="29"/>
      <c r="X1757" s="22" t="e">
        <f>IF(B1757="",VLOOKUP(A1757,#REF!,2,FALSE),B1757)</f>
        <v>#REF!</v>
      </c>
      <c r="Y1757" s="22">
        <f t="shared" si="140"/>
        <v>8</v>
      </c>
      <c r="Z1757" s="22">
        <f t="shared" si="141"/>
        <v>8</v>
      </c>
      <c r="AA1757" s="22">
        <f t="shared" si="142"/>
        <v>2021</v>
      </c>
      <c r="AB1757" s="22">
        <f t="shared" si="143"/>
        <v>2021</v>
      </c>
      <c r="AC1757" s="22">
        <f t="shared" si="144"/>
        <v>2021</v>
      </c>
      <c r="AD1757" s="25" t="e">
        <f>AND(ROUND(O1757,2)=O1757,ROUND(P1757,2)=P1757,OR(AND(O1757&lt;&gt;0,L1757="п"),AND(P1757&lt;&gt;0,L1757="ф")),ЕФОРМУЛА(X1757),ЕФОРМУЛА(Y1757),ЕФОРМУЛА(Z1757),ЕФОРМУЛА(AA1757),ЕФОРМУЛА(AB1757),ЕФОРМУЛА(AC1757),NOT(ЕФОРМУЛА(O1757)),NOT(ЕФОРМУЛА(P1757)),M1757&lt;&gt;0,N1757&lt;&gt;0,OR(YEAR(M1757=#REF!),YEAR(M1757=#REF!),YEAR(M1757=#REF!)),OR(YEAR(N1757=#REF!),YEAR(N1757=#REF!),YEAR(N1757=#REF!)),OR(AND(A1757="20. Выдача займов по договору № 1 (в кэш-пул ПАО «Газпром»)",H1757="КЭШ-ПУЛ"),AND(A1757&lt;&gt;"20. Выдача займов по договору № 1 (в кэш-пул ПАО «Газпром»)",H1757&lt;&gt;"КЭШ-ПУЛ")))</f>
        <v>#REF!</v>
      </c>
    </row>
    <row r="1758" spans="1:30" ht="15.75" customHeight="1" x14ac:dyDescent="0.2">
      <c r="A1758" s="27" t="s">
        <v>41</v>
      </c>
      <c r="B1758" s="27"/>
      <c r="C1758" s="2" t="s">
        <v>19</v>
      </c>
      <c r="D1758" s="6" t="s">
        <v>0</v>
      </c>
      <c r="E1758" s="7" t="s">
        <v>2</v>
      </c>
      <c r="F1758" s="8"/>
      <c r="G1758" s="8"/>
      <c r="H1758" s="8"/>
      <c r="I1758" s="8"/>
      <c r="J1758" s="8">
        <v>4</v>
      </c>
      <c r="K1758" s="8" t="s">
        <v>69</v>
      </c>
      <c r="L1758" s="8" t="s">
        <v>27</v>
      </c>
      <c r="M1758" s="9">
        <v>44421</v>
      </c>
      <c r="N1758" s="9">
        <v>44438</v>
      </c>
      <c r="O1758" s="20"/>
      <c r="P1758" s="20">
        <v>794500.18</v>
      </c>
      <c r="Q1758" s="29"/>
      <c r="R1758" s="29"/>
      <c r="S1758" s="29"/>
      <c r="T1758" s="29"/>
      <c r="U1758" s="29"/>
      <c r="X1758" s="22" t="e">
        <f>IF(B1758="",VLOOKUP(A1758,#REF!,2,FALSE),B1758)</f>
        <v>#REF!</v>
      </c>
      <c r="Y1758" s="22">
        <f t="shared" si="140"/>
        <v>8</v>
      </c>
      <c r="Z1758" s="22">
        <f t="shared" si="141"/>
        <v>8</v>
      </c>
      <c r="AA1758" s="22">
        <f t="shared" si="142"/>
        <v>2021</v>
      </c>
      <c r="AB1758" s="22">
        <f t="shared" si="143"/>
        <v>2021</v>
      </c>
      <c r="AC1758" s="22">
        <f t="shared" si="144"/>
        <v>2021</v>
      </c>
      <c r="AD1758" s="25" t="e">
        <f>AND(ROUND(O1758,2)=O1758,ROUND(P1758,2)=P1758,OR(AND(O1758&lt;&gt;0,L1758="п"),AND(P1758&lt;&gt;0,L1758="ф")),ЕФОРМУЛА(X1758),ЕФОРМУЛА(Y1758),ЕФОРМУЛА(Z1758),ЕФОРМУЛА(AA1758),ЕФОРМУЛА(AB1758),ЕФОРМУЛА(AC1758),NOT(ЕФОРМУЛА(O1758)),NOT(ЕФОРМУЛА(P1758)),M1758&lt;&gt;0,N1758&lt;&gt;0,OR(YEAR(M1758=#REF!),YEAR(M1758=#REF!),YEAR(M1758=#REF!)),OR(YEAR(N1758=#REF!),YEAR(N1758=#REF!),YEAR(N1758=#REF!)),OR(AND(A1758="20. Выдача займов по договору № 1 (в кэш-пул ПАО «Газпром»)",H1758="КЭШ-ПУЛ"),AND(A1758&lt;&gt;"20. Выдача займов по договору № 1 (в кэш-пул ПАО «Газпром»)",H1758&lt;&gt;"КЭШ-ПУЛ")))</f>
        <v>#REF!</v>
      </c>
    </row>
    <row r="1759" spans="1:30" ht="14.25" customHeight="1" x14ac:dyDescent="0.2">
      <c r="A1759" s="8" t="s">
        <v>52</v>
      </c>
      <c r="B1759" s="8"/>
      <c r="C1759" s="2" t="s">
        <v>19</v>
      </c>
      <c r="D1759" s="6" t="s">
        <v>0</v>
      </c>
      <c r="E1759" s="7" t="s">
        <v>2</v>
      </c>
      <c r="F1759" s="8"/>
      <c r="G1759" s="8"/>
      <c r="H1759" s="8"/>
      <c r="I1759" s="8" t="s">
        <v>25</v>
      </c>
      <c r="J1759" s="8">
        <v>3</v>
      </c>
      <c r="K1759" s="8" t="s">
        <v>69</v>
      </c>
      <c r="L1759" s="8" t="s">
        <v>27</v>
      </c>
      <c r="M1759" s="9">
        <v>44421</v>
      </c>
      <c r="N1759" s="9">
        <v>44432</v>
      </c>
      <c r="O1759" s="20"/>
      <c r="P1759" s="20">
        <v>149531.79999999999</v>
      </c>
      <c r="X1759" s="22" t="e">
        <f>IF(B1759="",VLOOKUP(A1759,#REF!,2,FALSE),B1759)</f>
        <v>#REF!</v>
      </c>
      <c r="Y1759" s="22">
        <f t="shared" si="140"/>
        <v>8</v>
      </c>
      <c r="Z1759" s="22">
        <f t="shared" si="141"/>
        <v>8</v>
      </c>
      <c r="AA1759" s="22">
        <f t="shared" si="142"/>
        <v>2021</v>
      </c>
      <c r="AB1759" s="22">
        <f t="shared" si="143"/>
        <v>2021</v>
      </c>
      <c r="AC1759" s="22">
        <f t="shared" si="144"/>
        <v>2021</v>
      </c>
      <c r="AD1759" s="25" t="e">
        <f>AND(ROUND(O1759,2)=O1759,ROUND(P1759,2)=P1759,OR(AND(O1759&lt;&gt;0,L1759="п"),AND(P1759&lt;&gt;0,L1759="ф")),ЕФОРМУЛА(X1759),ЕФОРМУЛА(Y1759),ЕФОРМУЛА(Z1759),ЕФОРМУЛА(AA1759),ЕФОРМУЛА(AB1759),ЕФОРМУЛА(AC1759),NOT(ЕФОРМУЛА(O1759)),NOT(ЕФОРМУЛА(P1759)),M1759&lt;&gt;0,N1759&lt;&gt;0,OR(YEAR(M1759=#REF!),YEAR(M1759=#REF!),YEAR(M1759=#REF!)),OR(YEAR(N1759=#REF!),YEAR(N1759=#REF!),YEAR(N1759=#REF!)),OR(AND(A1759="20. Выдача займов по договору № 1 (в кэш-пул ПАО «Газпром»)",H1759="КЭШ-ПУЛ"),AND(A1759&lt;&gt;"20. Выдача займов по договору № 1 (в кэш-пул ПАО «Газпром»)",H1759&lt;&gt;"КЭШ-ПУЛ")))</f>
        <v>#REF!</v>
      </c>
    </row>
    <row r="1760" spans="1:30" ht="14.25" customHeight="1" x14ac:dyDescent="0.2">
      <c r="A1760" s="8" t="s">
        <v>52</v>
      </c>
      <c r="B1760" s="8"/>
      <c r="C1760" s="2" t="s">
        <v>19</v>
      </c>
      <c r="D1760" s="6" t="s">
        <v>0</v>
      </c>
      <c r="E1760" s="7" t="s">
        <v>2</v>
      </c>
      <c r="F1760" s="8"/>
      <c r="G1760" s="8"/>
      <c r="H1760" s="8"/>
      <c r="I1760" s="8" t="s">
        <v>25</v>
      </c>
      <c r="J1760" s="8">
        <v>3</v>
      </c>
      <c r="K1760" s="8" t="s">
        <v>69</v>
      </c>
      <c r="L1760" s="8" t="s">
        <v>27</v>
      </c>
      <c r="M1760" s="9">
        <v>44421</v>
      </c>
      <c r="N1760" s="9">
        <v>44432</v>
      </c>
      <c r="O1760" s="20"/>
      <c r="P1760" s="20">
        <v>6909898.3300000001</v>
      </c>
      <c r="X1760" s="22" t="e">
        <f>IF(B1760="",VLOOKUP(A1760,#REF!,2,FALSE),B1760)</f>
        <v>#REF!</v>
      </c>
      <c r="Y1760" s="22">
        <f t="shared" si="140"/>
        <v>8</v>
      </c>
      <c r="Z1760" s="22">
        <f t="shared" si="141"/>
        <v>8</v>
      </c>
      <c r="AA1760" s="22">
        <f t="shared" si="142"/>
        <v>2021</v>
      </c>
      <c r="AB1760" s="22">
        <f t="shared" si="143"/>
        <v>2021</v>
      </c>
      <c r="AC1760" s="22">
        <f t="shared" si="144"/>
        <v>2021</v>
      </c>
      <c r="AD1760" s="25" t="e">
        <f>AND(ROUND(O1760,2)=O1760,ROUND(P1760,2)=P1760,OR(AND(O1760&lt;&gt;0,L1760="п"),AND(P1760&lt;&gt;0,L1760="ф")),ЕФОРМУЛА(X1760),ЕФОРМУЛА(Y1760),ЕФОРМУЛА(Z1760),ЕФОРМУЛА(AA1760),ЕФОРМУЛА(AB1760),ЕФОРМУЛА(AC1760),NOT(ЕФОРМУЛА(O1760)),NOT(ЕФОРМУЛА(P1760)),M1760&lt;&gt;0,N1760&lt;&gt;0,OR(YEAR(M1760=#REF!),YEAR(M1760=#REF!),YEAR(M1760=#REF!)),OR(YEAR(N1760=#REF!),YEAR(N1760=#REF!),YEAR(N1760=#REF!)),OR(AND(A1760="20. Выдача займов по договору № 1 (в кэш-пул ПАО «Газпром»)",H1760="КЭШ-ПУЛ"),AND(A1760&lt;&gt;"20. Выдача займов по договору № 1 (в кэш-пул ПАО «Газпром»)",H1760&lt;&gt;"КЭШ-ПУЛ")))</f>
        <v>#REF!</v>
      </c>
    </row>
    <row r="1761" spans="1:30" ht="14.25" customHeight="1" x14ac:dyDescent="0.2">
      <c r="A1761" s="8" t="s">
        <v>52</v>
      </c>
      <c r="B1761" s="8"/>
      <c r="C1761" s="2" t="s">
        <v>19</v>
      </c>
      <c r="D1761" s="6" t="s">
        <v>0</v>
      </c>
      <c r="E1761" s="7" t="s">
        <v>2</v>
      </c>
      <c r="F1761" s="8"/>
      <c r="G1761" s="8"/>
      <c r="H1761" s="8"/>
      <c r="I1761" s="8" t="s">
        <v>25</v>
      </c>
      <c r="J1761" s="8">
        <v>3</v>
      </c>
      <c r="K1761" s="8" t="s">
        <v>69</v>
      </c>
      <c r="L1761" s="8" t="s">
        <v>27</v>
      </c>
      <c r="M1761" s="9">
        <v>44421</v>
      </c>
      <c r="N1761" s="9">
        <v>44434</v>
      </c>
      <c r="O1761" s="20"/>
      <c r="P1761" s="20">
        <v>2072548.23</v>
      </c>
      <c r="X1761" s="22" t="e">
        <f>IF(B1761="",VLOOKUP(A1761,#REF!,2,FALSE),B1761)</f>
        <v>#REF!</v>
      </c>
      <c r="Y1761" s="22">
        <f t="shared" si="140"/>
        <v>8</v>
      </c>
      <c r="Z1761" s="22">
        <f t="shared" si="141"/>
        <v>8</v>
      </c>
      <c r="AA1761" s="22">
        <f t="shared" si="142"/>
        <v>2021</v>
      </c>
      <c r="AB1761" s="22">
        <f t="shared" si="143"/>
        <v>2021</v>
      </c>
      <c r="AC1761" s="22">
        <f t="shared" si="144"/>
        <v>2021</v>
      </c>
      <c r="AD1761" s="25" t="e">
        <f>AND(ROUND(O1761,2)=O1761,ROUND(P1761,2)=P1761,OR(AND(O1761&lt;&gt;0,L1761="п"),AND(P1761&lt;&gt;0,L1761="ф")),ЕФОРМУЛА(X1761),ЕФОРМУЛА(Y1761),ЕФОРМУЛА(Z1761),ЕФОРМУЛА(AA1761),ЕФОРМУЛА(AB1761),ЕФОРМУЛА(AC1761),NOT(ЕФОРМУЛА(O1761)),NOT(ЕФОРМУЛА(P1761)),M1761&lt;&gt;0,N1761&lt;&gt;0,OR(YEAR(M1761=#REF!),YEAR(M1761=#REF!),YEAR(M1761=#REF!)),OR(YEAR(N1761=#REF!),YEAR(N1761=#REF!),YEAR(N1761=#REF!)),OR(AND(A1761="20. Выдача займов по договору № 1 (в кэш-пул ПАО «Газпром»)",H1761="КЭШ-ПУЛ"),AND(A1761&lt;&gt;"20. Выдача займов по договору № 1 (в кэш-пул ПАО «Газпром»)",H1761&lt;&gt;"КЭШ-ПУЛ")))</f>
        <v>#REF!</v>
      </c>
    </row>
    <row r="1762" spans="1:30" ht="15" customHeight="1" x14ac:dyDescent="0.2">
      <c r="A1762" s="8" t="s">
        <v>64</v>
      </c>
      <c r="B1762" s="8"/>
      <c r="C1762" s="2" t="s">
        <v>19</v>
      </c>
      <c r="D1762" s="6" t="s">
        <v>0</v>
      </c>
      <c r="E1762" s="7" t="s">
        <v>1</v>
      </c>
      <c r="F1762" s="8"/>
      <c r="G1762" s="8"/>
      <c r="H1762" s="8"/>
      <c r="I1762" s="8"/>
      <c r="J1762" s="8"/>
      <c r="K1762" s="8" t="s">
        <v>69</v>
      </c>
      <c r="L1762" s="8" t="s">
        <v>27</v>
      </c>
      <c r="M1762" s="9">
        <v>44426</v>
      </c>
      <c r="N1762" s="9">
        <v>44426</v>
      </c>
      <c r="O1762" s="20"/>
      <c r="P1762" s="20">
        <v>16286184.49</v>
      </c>
      <c r="Q1762" s="12"/>
      <c r="R1762" s="12"/>
      <c r="S1762" s="12"/>
      <c r="T1762" s="12"/>
      <c r="U1762" s="12"/>
      <c r="X1762" s="22" t="e">
        <f>IF(B1762="",VLOOKUP(A1762,#REF!,2,FALSE),B1762)</f>
        <v>#REF!</v>
      </c>
      <c r="Y1762" s="22">
        <f t="shared" si="140"/>
        <v>8</v>
      </c>
      <c r="Z1762" s="22">
        <f t="shared" si="141"/>
        <v>8</v>
      </c>
      <c r="AA1762" s="22">
        <f t="shared" si="142"/>
        <v>2021</v>
      </c>
      <c r="AB1762" s="22">
        <f t="shared" si="143"/>
        <v>2021</v>
      </c>
      <c r="AC1762" s="22">
        <f t="shared" si="144"/>
        <v>2021</v>
      </c>
      <c r="AD1762" s="25" t="e">
        <f>AND(ROUND(O1762,2)=O1762,ROUND(P1762,2)=P1762,OR(AND(O1762&lt;&gt;0,L1762="п"),AND(P1762&lt;&gt;0,L1762="ф")),ЕФОРМУЛА(X1762),ЕФОРМУЛА(Y1762),ЕФОРМУЛА(Z1762),ЕФОРМУЛА(AA1762),ЕФОРМУЛА(AB1762),ЕФОРМУЛА(AC1762),NOT(ЕФОРМУЛА(O1762)),NOT(ЕФОРМУЛА(P1762)),M1762&lt;&gt;0,N1762&lt;&gt;0,OR(YEAR(M1762=#REF!),YEAR(M1762=#REF!),YEAR(M1762=#REF!)),OR(YEAR(N1762=#REF!),YEAR(N1762=#REF!),YEAR(N1762=#REF!)),OR(AND(A1762="20. Выдача займов по договору № 1 (в кэш-пул ПАО «Газпром»)",H1762="КЭШ-ПУЛ"),AND(A1762&lt;&gt;"20. Выдача займов по договору № 1 (в кэш-пул ПАО «Газпром»)",H1762&lt;&gt;"КЭШ-ПУЛ")))</f>
        <v>#REF!</v>
      </c>
    </row>
    <row r="1763" spans="1:30" ht="15" customHeight="1" x14ac:dyDescent="0.2">
      <c r="A1763" s="8" t="s">
        <v>64</v>
      </c>
      <c r="B1763" s="8"/>
      <c r="C1763" s="2" t="s">
        <v>19</v>
      </c>
      <c r="D1763" s="6" t="s">
        <v>0</v>
      </c>
      <c r="E1763" s="7" t="s">
        <v>1</v>
      </c>
      <c r="F1763" s="8"/>
      <c r="G1763" s="8"/>
      <c r="H1763" s="8"/>
      <c r="I1763" s="8"/>
      <c r="J1763" s="8"/>
      <c r="K1763" s="8" t="s">
        <v>69</v>
      </c>
      <c r="L1763" s="8" t="s">
        <v>27</v>
      </c>
      <c r="M1763" s="9">
        <v>44428</v>
      </c>
      <c r="N1763" s="9">
        <v>44428</v>
      </c>
      <c r="O1763" s="20"/>
      <c r="P1763" s="20">
        <v>19210394.059999999</v>
      </c>
      <c r="Q1763" s="12"/>
      <c r="R1763" s="12"/>
      <c r="S1763" s="12"/>
      <c r="T1763" s="12"/>
      <c r="U1763" s="12"/>
      <c r="X1763" s="22" t="e">
        <f>IF(B1763="",VLOOKUP(A1763,#REF!,2,FALSE),B1763)</f>
        <v>#REF!</v>
      </c>
      <c r="Y1763" s="22">
        <f t="shared" si="140"/>
        <v>8</v>
      </c>
      <c r="Z1763" s="22">
        <f t="shared" si="141"/>
        <v>8</v>
      </c>
      <c r="AA1763" s="22">
        <f t="shared" si="142"/>
        <v>2021</v>
      </c>
      <c r="AB1763" s="22">
        <f t="shared" si="143"/>
        <v>2021</v>
      </c>
      <c r="AC1763" s="22">
        <f t="shared" si="144"/>
        <v>2021</v>
      </c>
      <c r="AD1763" s="25" t="e">
        <f>AND(ROUND(O1763,2)=O1763,ROUND(P1763,2)=P1763,OR(AND(O1763&lt;&gt;0,L1763="п"),AND(P1763&lt;&gt;0,L1763="ф")),ЕФОРМУЛА(X1763),ЕФОРМУЛА(Y1763),ЕФОРМУЛА(Z1763),ЕФОРМУЛА(AA1763),ЕФОРМУЛА(AB1763),ЕФОРМУЛА(AC1763),NOT(ЕФОРМУЛА(O1763)),NOT(ЕФОРМУЛА(P1763)),M1763&lt;&gt;0,N1763&lt;&gt;0,OR(YEAR(M1763=#REF!),YEAR(M1763=#REF!),YEAR(M1763=#REF!)),OR(YEAR(N1763=#REF!),YEAR(N1763=#REF!),YEAR(N1763=#REF!)),OR(AND(A1763="20. Выдача займов по договору № 1 (в кэш-пул ПАО «Газпром»)",H1763="КЭШ-ПУЛ"),AND(A1763&lt;&gt;"20. Выдача займов по договору № 1 (в кэш-пул ПАО «Газпром»)",H1763&lt;&gt;"КЭШ-ПУЛ")))</f>
        <v>#REF!</v>
      </c>
    </row>
    <row r="1764" spans="1:30" ht="15" customHeight="1" x14ac:dyDescent="0.2">
      <c r="A1764" s="8" t="s">
        <v>64</v>
      </c>
      <c r="B1764" s="8"/>
      <c r="C1764" s="2" t="s">
        <v>19</v>
      </c>
      <c r="D1764" s="6" t="s">
        <v>0</v>
      </c>
      <c r="E1764" s="7" t="s">
        <v>1</v>
      </c>
      <c r="F1764" s="8"/>
      <c r="G1764" s="8"/>
      <c r="H1764" s="8"/>
      <c r="I1764" s="8"/>
      <c r="J1764" s="8"/>
      <c r="K1764" s="8" t="s">
        <v>69</v>
      </c>
      <c r="L1764" s="8" t="s">
        <v>27</v>
      </c>
      <c r="M1764" s="9">
        <v>44432</v>
      </c>
      <c r="N1764" s="9">
        <v>44432</v>
      </c>
      <c r="O1764" s="20"/>
      <c r="P1764" s="20">
        <v>127684137.97</v>
      </c>
      <c r="Q1764" s="12"/>
      <c r="R1764" s="12"/>
      <c r="S1764" s="12"/>
      <c r="T1764" s="12"/>
      <c r="U1764" s="12"/>
      <c r="X1764" s="22" t="e">
        <f>IF(B1764="",VLOOKUP(A1764,#REF!,2,FALSE),B1764)</f>
        <v>#REF!</v>
      </c>
      <c r="Y1764" s="22">
        <f t="shared" si="140"/>
        <v>8</v>
      </c>
      <c r="Z1764" s="22">
        <f t="shared" si="141"/>
        <v>8</v>
      </c>
      <c r="AA1764" s="22">
        <f t="shared" si="142"/>
        <v>2021</v>
      </c>
      <c r="AB1764" s="22">
        <f t="shared" si="143"/>
        <v>2021</v>
      </c>
      <c r="AC1764" s="22">
        <f t="shared" si="144"/>
        <v>2021</v>
      </c>
      <c r="AD1764" s="25" t="e">
        <f>AND(ROUND(O1764,2)=O1764,ROUND(P1764,2)=P1764,OR(AND(O1764&lt;&gt;0,L1764="п"),AND(P1764&lt;&gt;0,L1764="ф")),ЕФОРМУЛА(X1764),ЕФОРМУЛА(Y1764),ЕФОРМУЛА(Z1764),ЕФОРМУЛА(AA1764),ЕФОРМУЛА(AB1764),ЕФОРМУЛА(AC1764),NOT(ЕФОРМУЛА(O1764)),NOT(ЕФОРМУЛА(P1764)),M1764&lt;&gt;0,N1764&lt;&gt;0,OR(YEAR(M1764=#REF!),YEAR(M1764=#REF!),YEAR(M1764=#REF!)),OR(YEAR(N1764=#REF!),YEAR(N1764=#REF!),YEAR(N1764=#REF!)),OR(AND(A1764="20. Выдача займов по договору № 1 (в кэш-пул ПАО «Газпром»)",H1764="КЭШ-ПУЛ"),AND(A1764&lt;&gt;"20. Выдача займов по договору № 1 (в кэш-пул ПАО «Газпром»)",H1764&lt;&gt;"КЭШ-ПУЛ")))</f>
        <v>#REF!</v>
      </c>
    </row>
    <row r="1765" spans="1:30" ht="15" customHeight="1" x14ac:dyDescent="0.2">
      <c r="A1765" s="8" t="s">
        <v>64</v>
      </c>
      <c r="B1765" s="8"/>
      <c r="C1765" s="2" t="s">
        <v>19</v>
      </c>
      <c r="D1765" s="6" t="s">
        <v>0</v>
      </c>
      <c r="E1765" s="7" t="s">
        <v>1</v>
      </c>
      <c r="F1765" s="8"/>
      <c r="G1765" s="8"/>
      <c r="H1765" s="8"/>
      <c r="I1765" s="8"/>
      <c r="J1765" s="8"/>
      <c r="K1765" s="8" t="s">
        <v>69</v>
      </c>
      <c r="L1765" s="8" t="s">
        <v>27</v>
      </c>
      <c r="M1765" s="9">
        <v>44433</v>
      </c>
      <c r="N1765" s="9">
        <v>44433</v>
      </c>
      <c r="O1765" s="20"/>
      <c r="P1765" s="20">
        <v>122445518.78</v>
      </c>
      <c r="Q1765" s="12"/>
      <c r="R1765" s="12"/>
      <c r="S1765" s="12"/>
      <c r="T1765" s="12"/>
      <c r="U1765" s="12"/>
      <c r="X1765" s="22" t="e">
        <f>IF(B1765="",VLOOKUP(A1765,#REF!,2,FALSE),B1765)</f>
        <v>#REF!</v>
      </c>
      <c r="Y1765" s="22">
        <f t="shared" si="140"/>
        <v>8</v>
      </c>
      <c r="Z1765" s="22">
        <f t="shared" si="141"/>
        <v>8</v>
      </c>
      <c r="AA1765" s="22">
        <f t="shared" si="142"/>
        <v>2021</v>
      </c>
      <c r="AB1765" s="22">
        <f t="shared" si="143"/>
        <v>2021</v>
      </c>
      <c r="AC1765" s="22">
        <f t="shared" si="144"/>
        <v>2021</v>
      </c>
      <c r="AD1765" s="25" t="e">
        <f>AND(ROUND(O1765,2)=O1765,ROUND(P1765,2)=P1765,OR(AND(O1765&lt;&gt;0,L1765="п"),AND(P1765&lt;&gt;0,L1765="ф")),ЕФОРМУЛА(X1765),ЕФОРМУЛА(Y1765),ЕФОРМУЛА(Z1765),ЕФОРМУЛА(AA1765),ЕФОРМУЛА(AB1765),ЕФОРМУЛА(AC1765),NOT(ЕФОРМУЛА(O1765)),NOT(ЕФОРМУЛА(P1765)),M1765&lt;&gt;0,N1765&lt;&gt;0,OR(YEAR(M1765=#REF!),YEAR(M1765=#REF!),YEAR(M1765=#REF!)),OR(YEAR(N1765=#REF!),YEAR(N1765=#REF!),YEAR(N1765=#REF!)),OR(AND(A1765="20. Выдача займов по договору № 1 (в кэш-пул ПАО «Газпром»)",H1765="КЭШ-ПУЛ"),AND(A1765&lt;&gt;"20. Выдача займов по договору № 1 (в кэш-пул ПАО «Газпром»)",H1765&lt;&gt;"КЭШ-ПУЛ")))</f>
        <v>#REF!</v>
      </c>
    </row>
    <row r="1766" spans="1:30" ht="15" customHeight="1" x14ac:dyDescent="0.2">
      <c r="A1766" s="8" t="s">
        <v>64</v>
      </c>
      <c r="B1766" s="8"/>
      <c r="C1766" s="2" t="s">
        <v>19</v>
      </c>
      <c r="D1766" s="6" t="s">
        <v>0</v>
      </c>
      <c r="E1766" s="7" t="s">
        <v>1</v>
      </c>
      <c r="F1766" s="8"/>
      <c r="G1766" s="8"/>
      <c r="H1766" s="8"/>
      <c r="I1766" s="8"/>
      <c r="J1766" s="8"/>
      <c r="K1766" s="8" t="s">
        <v>69</v>
      </c>
      <c r="L1766" s="8" t="s">
        <v>27</v>
      </c>
      <c r="M1766" s="9">
        <v>44434</v>
      </c>
      <c r="N1766" s="9">
        <v>44434</v>
      </c>
      <c r="O1766" s="20"/>
      <c r="P1766" s="20">
        <v>148104582.16999999</v>
      </c>
      <c r="Q1766" s="12"/>
      <c r="R1766" s="12"/>
      <c r="S1766" s="12"/>
      <c r="T1766" s="12"/>
      <c r="U1766" s="12"/>
      <c r="X1766" s="22" t="e">
        <f>IF(B1766="",VLOOKUP(A1766,#REF!,2,FALSE),B1766)</f>
        <v>#REF!</v>
      </c>
      <c r="Y1766" s="22">
        <f t="shared" si="140"/>
        <v>8</v>
      </c>
      <c r="Z1766" s="22">
        <f t="shared" si="141"/>
        <v>8</v>
      </c>
      <c r="AA1766" s="22">
        <f t="shared" si="142"/>
        <v>2021</v>
      </c>
      <c r="AB1766" s="22">
        <f t="shared" si="143"/>
        <v>2021</v>
      </c>
      <c r="AC1766" s="22">
        <f t="shared" si="144"/>
        <v>2021</v>
      </c>
      <c r="AD1766" s="25" t="e">
        <f>AND(ROUND(O1766,2)=O1766,ROUND(P1766,2)=P1766,OR(AND(O1766&lt;&gt;0,L1766="п"),AND(P1766&lt;&gt;0,L1766="ф")),ЕФОРМУЛА(X1766),ЕФОРМУЛА(Y1766),ЕФОРМУЛА(Z1766),ЕФОРМУЛА(AA1766),ЕФОРМУЛА(AB1766),ЕФОРМУЛА(AC1766),NOT(ЕФОРМУЛА(O1766)),NOT(ЕФОРМУЛА(P1766)),M1766&lt;&gt;0,N1766&lt;&gt;0,OR(YEAR(M1766=#REF!),YEAR(M1766=#REF!),YEAR(M1766=#REF!)),OR(YEAR(N1766=#REF!),YEAR(N1766=#REF!),YEAR(N1766=#REF!)),OR(AND(A1766="20. Выдача займов по договору № 1 (в кэш-пул ПАО «Газпром»)",H1766="КЭШ-ПУЛ"),AND(A1766&lt;&gt;"20. Выдача займов по договору № 1 (в кэш-пул ПАО «Газпром»)",H1766&lt;&gt;"КЭШ-ПУЛ")))</f>
        <v>#REF!</v>
      </c>
    </row>
    <row r="1767" spans="1:30" ht="15" customHeight="1" x14ac:dyDescent="0.2">
      <c r="A1767" s="8" t="s">
        <v>64</v>
      </c>
      <c r="B1767" s="8"/>
      <c r="C1767" s="2" t="s">
        <v>19</v>
      </c>
      <c r="D1767" s="6" t="s">
        <v>0</v>
      </c>
      <c r="E1767" s="7" t="s">
        <v>1</v>
      </c>
      <c r="F1767" s="8"/>
      <c r="G1767" s="8"/>
      <c r="H1767" s="8"/>
      <c r="I1767" s="8"/>
      <c r="J1767" s="8"/>
      <c r="K1767" s="8" t="s">
        <v>69</v>
      </c>
      <c r="L1767" s="8" t="s">
        <v>27</v>
      </c>
      <c r="M1767" s="9">
        <v>44435</v>
      </c>
      <c r="N1767" s="9">
        <v>44435</v>
      </c>
      <c r="O1767" s="20"/>
      <c r="P1767" s="20">
        <v>21802179.050000001</v>
      </c>
      <c r="Q1767" s="12"/>
      <c r="R1767" s="12"/>
      <c r="S1767" s="12"/>
      <c r="T1767" s="12"/>
      <c r="U1767" s="12"/>
      <c r="X1767" s="22" t="e">
        <f>IF(B1767="",VLOOKUP(A1767,#REF!,2,FALSE),B1767)</f>
        <v>#REF!</v>
      </c>
      <c r="Y1767" s="22">
        <f t="shared" si="140"/>
        <v>8</v>
      </c>
      <c r="Z1767" s="22">
        <f t="shared" si="141"/>
        <v>8</v>
      </c>
      <c r="AA1767" s="22">
        <f t="shared" si="142"/>
        <v>2021</v>
      </c>
      <c r="AB1767" s="22">
        <f t="shared" si="143"/>
        <v>2021</v>
      </c>
      <c r="AC1767" s="22">
        <f t="shared" si="144"/>
        <v>2021</v>
      </c>
      <c r="AD1767" s="25" t="e">
        <f>AND(ROUND(O1767,2)=O1767,ROUND(P1767,2)=P1767,OR(AND(O1767&lt;&gt;0,L1767="п"),AND(P1767&lt;&gt;0,L1767="ф")),ЕФОРМУЛА(X1767),ЕФОРМУЛА(Y1767),ЕФОРМУЛА(Z1767),ЕФОРМУЛА(AA1767),ЕФОРМУЛА(AB1767),ЕФОРМУЛА(AC1767),NOT(ЕФОРМУЛА(O1767)),NOT(ЕФОРМУЛА(P1767)),M1767&lt;&gt;0,N1767&lt;&gt;0,OR(YEAR(M1767=#REF!),YEAR(M1767=#REF!),YEAR(M1767=#REF!)),OR(YEAR(N1767=#REF!),YEAR(N1767=#REF!),YEAR(N1767=#REF!)),OR(AND(A1767="20. Выдача займов по договору № 1 (в кэш-пул ПАО «Газпром»)",H1767="КЭШ-ПУЛ"),AND(A1767&lt;&gt;"20. Выдача займов по договору № 1 (в кэш-пул ПАО «Газпром»)",H1767&lt;&gt;"КЭШ-ПУЛ")))</f>
        <v>#REF!</v>
      </c>
    </row>
    <row r="1768" spans="1:30" ht="15" customHeight="1" x14ac:dyDescent="0.2">
      <c r="A1768" s="8" t="s">
        <v>64</v>
      </c>
      <c r="B1768" s="8"/>
      <c r="C1768" s="2" t="s">
        <v>19</v>
      </c>
      <c r="D1768" s="6" t="s">
        <v>0</v>
      </c>
      <c r="E1768" s="7" t="s">
        <v>1</v>
      </c>
      <c r="F1768" s="8"/>
      <c r="G1768" s="8"/>
      <c r="H1768" s="8"/>
      <c r="I1768" s="8"/>
      <c r="J1768" s="8"/>
      <c r="K1768" s="8" t="s">
        <v>69</v>
      </c>
      <c r="L1768" s="8" t="s">
        <v>27</v>
      </c>
      <c r="M1768" s="9">
        <v>44438</v>
      </c>
      <c r="N1768" s="9">
        <v>44438</v>
      </c>
      <c r="O1768" s="20"/>
      <c r="P1768" s="20">
        <v>794500.18</v>
      </c>
      <c r="Q1768" s="12"/>
      <c r="R1768" s="12"/>
      <c r="S1768" s="12"/>
      <c r="T1768" s="12"/>
      <c r="U1768" s="12"/>
      <c r="X1768" s="22" t="e">
        <f>IF(B1768="",VLOOKUP(A1768,#REF!,2,FALSE),B1768)</f>
        <v>#REF!</v>
      </c>
      <c r="Y1768" s="22">
        <f t="shared" si="140"/>
        <v>8</v>
      </c>
      <c r="Z1768" s="22">
        <f t="shared" si="141"/>
        <v>8</v>
      </c>
      <c r="AA1768" s="22">
        <f t="shared" si="142"/>
        <v>2021</v>
      </c>
      <c r="AB1768" s="22">
        <f t="shared" si="143"/>
        <v>2021</v>
      </c>
      <c r="AC1768" s="22">
        <f t="shared" si="144"/>
        <v>2021</v>
      </c>
      <c r="AD1768" s="25" t="e">
        <f>AND(ROUND(O1768,2)=O1768,ROUND(P1768,2)=P1768,OR(AND(O1768&lt;&gt;0,L1768="п"),AND(P1768&lt;&gt;0,L1768="ф")),ЕФОРМУЛА(X1768),ЕФОРМУЛА(Y1768),ЕФОРМУЛА(Z1768),ЕФОРМУЛА(AA1768),ЕФОРМУЛА(AB1768),ЕФОРМУЛА(AC1768),NOT(ЕФОРМУЛА(O1768)),NOT(ЕФОРМУЛА(P1768)),M1768&lt;&gt;0,N1768&lt;&gt;0,OR(YEAR(M1768=#REF!),YEAR(M1768=#REF!),YEAR(M1768=#REF!)),OR(YEAR(N1768=#REF!),YEAR(N1768=#REF!),YEAR(N1768=#REF!)),OR(AND(A1768="20. Выдача займов по договору № 1 (в кэш-пул ПАО «Газпром»)",H1768="КЭШ-ПУЛ"),AND(A1768&lt;&gt;"20. Выдача займов по договору № 1 (в кэш-пул ПАО «Газпром»)",H1768&lt;&gt;"КЭШ-ПУЛ")))</f>
        <v>#REF!</v>
      </c>
    </row>
    <row r="1769" spans="1:30" ht="15" customHeight="1" x14ac:dyDescent="0.2">
      <c r="A1769" s="8" t="s">
        <v>64</v>
      </c>
      <c r="B1769" s="8"/>
      <c r="C1769" s="2" t="s">
        <v>19</v>
      </c>
      <c r="D1769" s="6" t="s">
        <v>0</v>
      </c>
      <c r="E1769" s="7" t="s">
        <v>1</v>
      </c>
      <c r="F1769" s="8"/>
      <c r="G1769" s="8"/>
      <c r="H1769" s="8"/>
      <c r="I1769" s="8"/>
      <c r="J1769" s="8"/>
      <c r="K1769" s="8" t="s">
        <v>69</v>
      </c>
      <c r="L1769" s="8" t="s">
        <v>27</v>
      </c>
      <c r="M1769" s="9">
        <v>44439</v>
      </c>
      <c r="N1769" s="9">
        <v>44439</v>
      </c>
      <c r="O1769" s="20"/>
      <c r="P1769" s="20">
        <v>1621744588.48</v>
      </c>
      <c r="Q1769" s="12"/>
      <c r="R1769" s="12"/>
      <c r="S1769" s="12"/>
      <c r="T1769" s="12"/>
      <c r="U1769" s="12"/>
      <c r="X1769" s="22" t="e">
        <f>IF(B1769="",VLOOKUP(A1769,#REF!,2,FALSE),B1769)</f>
        <v>#REF!</v>
      </c>
      <c r="Y1769" s="22">
        <f t="shared" si="140"/>
        <v>8</v>
      </c>
      <c r="Z1769" s="22">
        <f t="shared" si="141"/>
        <v>8</v>
      </c>
      <c r="AA1769" s="22">
        <f t="shared" si="142"/>
        <v>2021</v>
      </c>
      <c r="AB1769" s="22">
        <f t="shared" si="143"/>
        <v>2021</v>
      </c>
      <c r="AC1769" s="22">
        <f t="shared" si="144"/>
        <v>2021</v>
      </c>
      <c r="AD1769" s="25" t="e">
        <f>AND(ROUND(O1769,2)=O1769,ROUND(P1769,2)=P1769,OR(AND(O1769&lt;&gt;0,L1769="п"),AND(P1769&lt;&gt;0,L1769="ф")),ЕФОРМУЛА(X1769),ЕФОРМУЛА(Y1769),ЕФОРМУЛА(Z1769),ЕФОРМУЛА(AA1769),ЕФОРМУЛА(AB1769),ЕФОРМУЛА(AC1769),NOT(ЕФОРМУЛА(O1769)),NOT(ЕФОРМУЛА(P1769)),M1769&lt;&gt;0,N1769&lt;&gt;0,OR(YEAR(M1769=#REF!),YEAR(M1769=#REF!),YEAR(M1769=#REF!)),OR(YEAR(N1769=#REF!),YEAR(N1769=#REF!),YEAR(N1769=#REF!)),OR(AND(A1769="20. Выдача займов по договору № 1 (в кэш-пул ПАО «Газпром»)",H1769="КЭШ-ПУЛ"),AND(A1769&lt;&gt;"20. Выдача займов по договору № 1 (в кэш-пул ПАО «Газпром»)",H1769&lt;&gt;"КЭШ-ПУЛ")))</f>
        <v>#REF!</v>
      </c>
    </row>
    <row r="1770" spans="1:30" ht="15" customHeight="1" x14ac:dyDescent="0.2">
      <c r="A1770" s="8" t="s">
        <v>15</v>
      </c>
      <c r="B1770" s="8"/>
      <c r="C1770" s="2" t="s">
        <v>19</v>
      </c>
      <c r="D1770" s="6" t="s">
        <v>0</v>
      </c>
      <c r="E1770" s="7" t="s">
        <v>2</v>
      </c>
      <c r="F1770" s="8"/>
      <c r="G1770" s="8"/>
      <c r="H1770" s="8"/>
      <c r="I1770" s="8" t="s">
        <v>25</v>
      </c>
      <c r="J1770" s="8">
        <v>1</v>
      </c>
      <c r="K1770" s="8" t="s">
        <v>69</v>
      </c>
      <c r="L1770" s="8" t="s">
        <v>27</v>
      </c>
      <c r="M1770" s="9">
        <v>44442</v>
      </c>
      <c r="N1770" s="9">
        <v>44453</v>
      </c>
      <c r="O1770" s="20"/>
      <c r="P1770" s="20">
        <v>110000000</v>
      </c>
      <c r="Q1770" s="12"/>
      <c r="R1770" s="12"/>
      <c r="S1770" s="12"/>
      <c r="T1770" s="12"/>
      <c r="U1770" s="12"/>
      <c r="X1770" s="22" t="e">
        <f>IF(B1770="",VLOOKUP(A1770,#REF!,2,FALSE),B1770)</f>
        <v>#REF!</v>
      </c>
      <c r="Y1770" s="22">
        <f t="shared" si="140"/>
        <v>9</v>
      </c>
      <c r="Z1770" s="22">
        <f t="shared" si="141"/>
        <v>9</v>
      </c>
      <c r="AA1770" s="22">
        <f t="shared" si="142"/>
        <v>2021</v>
      </c>
      <c r="AB1770" s="22">
        <f t="shared" si="143"/>
        <v>2021</v>
      </c>
      <c r="AC1770" s="22">
        <f t="shared" si="144"/>
        <v>2021</v>
      </c>
      <c r="AD1770" s="25" t="e">
        <f>AND(ROUND(O1770,2)=O1770,ROUND(P1770,2)=P1770,OR(AND(O1770&lt;&gt;0,L1770="п"),AND(P1770&lt;&gt;0,L1770="ф")),ЕФОРМУЛА(X1770),ЕФОРМУЛА(Y1770),ЕФОРМУЛА(Z1770),ЕФОРМУЛА(AA1770),ЕФОРМУЛА(AB1770),ЕФОРМУЛА(AC1770),NOT(ЕФОРМУЛА(O1770)),NOT(ЕФОРМУЛА(P1770)),M1770&lt;&gt;0,N1770&lt;&gt;0,OR(YEAR(M1770=#REF!),YEAR(M1770=#REF!),YEAR(M1770=#REF!)),OR(YEAR(N1770=#REF!),YEAR(N1770=#REF!),YEAR(N1770=#REF!)),OR(AND(A1770="20. Выдача займов по договору № 1 (в кэш-пул ПАО «Газпром»)",H1770="КЭШ-ПУЛ"),AND(A1770&lt;&gt;"20. Выдача займов по договору № 1 (в кэш-пул ПАО «Газпром»)",H1770&lt;&gt;"КЭШ-ПУЛ")))</f>
        <v>#REF!</v>
      </c>
    </row>
    <row r="1771" spans="1:30" ht="15" customHeight="1" x14ac:dyDescent="0.2">
      <c r="A1771" s="8" t="s">
        <v>44</v>
      </c>
      <c r="B1771" s="8"/>
      <c r="C1771" s="2" t="s">
        <v>19</v>
      </c>
      <c r="D1771" s="6" t="s">
        <v>0</v>
      </c>
      <c r="E1771" s="7" t="s">
        <v>2</v>
      </c>
      <c r="F1771" s="8"/>
      <c r="G1771" s="8"/>
      <c r="H1771" s="8"/>
      <c r="I1771" s="8"/>
      <c r="J1771" s="8">
        <v>1</v>
      </c>
      <c r="K1771" s="8" t="s">
        <v>69</v>
      </c>
      <c r="L1771" s="8" t="s">
        <v>27</v>
      </c>
      <c r="M1771" s="9">
        <v>44442</v>
      </c>
      <c r="N1771" s="9">
        <v>44456</v>
      </c>
      <c r="O1771" s="20"/>
      <c r="P1771" s="20">
        <v>781781.79</v>
      </c>
      <c r="Q1771" s="29"/>
      <c r="R1771" s="12"/>
      <c r="S1771" s="12"/>
      <c r="T1771" s="12"/>
      <c r="U1771" s="12"/>
      <c r="X1771" s="22" t="e">
        <f>IF(B1771="",VLOOKUP(A1771,#REF!,2,FALSE),B1771)</f>
        <v>#REF!</v>
      </c>
      <c r="Y1771" s="22">
        <f t="shared" si="140"/>
        <v>9</v>
      </c>
      <c r="Z1771" s="22">
        <f t="shared" si="141"/>
        <v>9</v>
      </c>
      <c r="AA1771" s="22">
        <f t="shared" si="142"/>
        <v>2021</v>
      </c>
      <c r="AB1771" s="22">
        <f t="shared" si="143"/>
        <v>2021</v>
      </c>
      <c r="AC1771" s="22">
        <f t="shared" si="144"/>
        <v>2021</v>
      </c>
      <c r="AD1771" s="25" t="e">
        <f>AND(ROUND(O1771,2)=O1771,ROUND(P1771,2)=P1771,OR(AND(O1771&lt;&gt;0,L1771="п"),AND(P1771&lt;&gt;0,L1771="ф")),ЕФОРМУЛА(X1771),ЕФОРМУЛА(Y1771),ЕФОРМУЛА(Z1771),ЕФОРМУЛА(AA1771),ЕФОРМУЛА(AB1771),ЕФОРМУЛА(AC1771),NOT(ЕФОРМУЛА(O1771)),NOT(ЕФОРМУЛА(P1771)),M1771&lt;&gt;0,N1771&lt;&gt;0,OR(YEAR(M1771=#REF!),YEAR(M1771=#REF!),YEAR(M1771=#REF!)),OR(YEAR(N1771=#REF!),YEAR(N1771=#REF!),YEAR(N1771=#REF!)),OR(AND(A1771="20. Выдача займов по договору № 1 (в кэш-пул ПАО «Газпром»)",H1771="КЭШ-ПУЛ"),AND(A1771&lt;&gt;"20. Выдача займов по договору № 1 (в кэш-пул ПАО «Газпром»)",H1771&lt;&gt;"КЭШ-ПУЛ")))</f>
        <v>#REF!</v>
      </c>
    </row>
    <row r="1772" spans="1:30" ht="15" customHeight="1" x14ac:dyDescent="0.2">
      <c r="A1772" s="8" t="s">
        <v>8</v>
      </c>
      <c r="B1772" s="8"/>
      <c r="C1772" s="2" t="s">
        <v>19</v>
      </c>
      <c r="D1772" s="6" t="s">
        <v>0</v>
      </c>
      <c r="E1772" s="7" t="s">
        <v>2</v>
      </c>
      <c r="F1772" s="8"/>
      <c r="G1772" s="8"/>
      <c r="H1772" s="8"/>
      <c r="I1772" s="8" t="s">
        <v>25</v>
      </c>
      <c r="J1772" s="8">
        <v>1</v>
      </c>
      <c r="K1772" s="8" t="s">
        <v>69</v>
      </c>
      <c r="L1772" s="8" t="s">
        <v>27</v>
      </c>
      <c r="M1772" s="9">
        <v>44452</v>
      </c>
      <c r="N1772" s="9">
        <v>44456</v>
      </c>
      <c r="O1772" s="20"/>
      <c r="P1772" s="20">
        <v>400450.64</v>
      </c>
      <c r="Q1772" s="29"/>
      <c r="R1772" s="29"/>
      <c r="S1772" s="29"/>
      <c r="T1772" s="29"/>
      <c r="U1772" s="29"/>
      <c r="X1772" s="22" t="e">
        <f>IF(B1772="",VLOOKUP(A1772,#REF!,2,FALSE),B1772)</f>
        <v>#REF!</v>
      </c>
      <c r="Y1772" s="22">
        <f t="shared" si="140"/>
        <v>9</v>
      </c>
      <c r="Z1772" s="22">
        <f t="shared" si="141"/>
        <v>9</v>
      </c>
      <c r="AA1772" s="22">
        <f t="shared" si="142"/>
        <v>2021</v>
      </c>
      <c r="AB1772" s="22">
        <f t="shared" si="143"/>
        <v>2021</v>
      </c>
      <c r="AC1772" s="22">
        <f t="shared" si="144"/>
        <v>2021</v>
      </c>
      <c r="AD1772" s="25" t="e">
        <f>AND(ROUND(O1772,2)=O1772,ROUND(P1772,2)=P1772,OR(AND(O1772&lt;&gt;0,L1772="п"),AND(P1772&lt;&gt;0,L1772="ф")),ЕФОРМУЛА(X1772),ЕФОРМУЛА(Y1772),ЕФОРМУЛА(Z1772),ЕФОРМУЛА(AA1772),ЕФОРМУЛА(AB1772),ЕФОРМУЛА(AC1772),NOT(ЕФОРМУЛА(O1772)),NOT(ЕФОРМУЛА(P1772)),M1772&lt;&gt;0,N1772&lt;&gt;0,OR(YEAR(M1772=#REF!),YEAR(M1772=#REF!),YEAR(M1772=#REF!)),OR(YEAR(N1772=#REF!),YEAR(N1772=#REF!),YEAR(N1772=#REF!)),OR(AND(A1772="20. Выдача займов по договору № 1 (в кэш-пул ПАО «Газпром»)",H1772="КЭШ-ПУЛ"),AND(A1772&lt;&gt;"20. Выдача займов по договору № 1 (в кэш-пул ПАО «Газпром»)",H1772&lt;&gt;"КЭШ-ПУЛ")))</f>
        <v>#REF!</v>
      </c>
    </row>
    <row r="1773" spans="1:30" ht="15" customHeight="1" x14ac:dyDescent="0.2">
      <c r="A1773" s="8" t="s">
        <v>8</v>
      </c>
      <c r="B1773" s="8"/>
      <c r="C1773" s="2" t="s">
        <v>19</v>
      </c>
      <c r="D1773" s="6" t="s">
        <v>0</v>
      </c>
      <c r="E1773" s="7" t="s">
        <v>2</v>
      </c>
      <c r="F1773" s="8"/>
      <c r="G1773" s="8"/>
      <c r="H1773" s="8"/>
      <c r="I1773" s="8"/>
      <c r="J1773" s="8">
        <v>1</v>
      </c>
      <c r="K1773" s="8" t="s">
        <v>69</v>
      </c>
      <c r="L1773" s="8" t="s">
        <v>27</v>
      </c>
      <c r="M1773" s="9">
        <v>44452</v>
      </c>
      <c r="N1773" s="9">
        <v>44456</v>
      </c>
      <c r="O1773" s="20"/>
      <c r="P1773" s="20">
        <v>12768</v>
      </c>
      <c r="Q1773" s="29"/>
      <c r="R1773" s="29"/>
      <c r="S1773" s="29"/>
      <c r="T1773" s="29"/>
      <c r="U1773" s="29"/>
      <c r="X1773" s="22" t="e">
        <f>IF(B1773="",VLOOKUP(A1773,#REF!,2,FALSE),B1773)</f>
        <v>#REF!</v>
      </c>
      <c r="Y1773" s="22">
        <f t="shared" si="140"/>
        <v>9</v>
      </c>
      <c r="Z1773" s="22">
        <f t="shared" si="141"/>
        <v>9</v>
      </c>
      <c r="AA1773" s="22">
        <f t="shared" si="142"/>
        <v>2021</v>
      </c>
      <c r="AB1773" s="22">
        <f t="shared" si="143"/>
        <v>2021</v>
      </c>
      <c r="AC1773" s="22">
        <f t="shared" si="144"/>
        <v>2021</v>
      </c>
      <c r="AD1773" s="25" t="e">
        <f>AND(ROUND(O1773,2)=O1773,ROUND(P1773,2)=P1773,OR(AND(O1773&lt;&gt;0,L1773="п"),AND(P1773&lt;&gt;0,L1773="ф")),ЕФОРМУЛА(X1773),ЕФОРМУЛА(Y1773),ЕФОРМУЛА(Z1773),ЕФОРМУЛА(AA1773),ЕФОРМУЛА(AB1773),ЕФОРМУЛА(AC1773),NOT(ЕФОРМУЛА(O1773)),NOT(ЕФОРМУЛА(P1773)),M1773&lt;&gt;0,N1773&lt;&gt;0,OR(YEAR(M1773=#REF!),YEAR(M1773=#REF!),YEAR(M1773=#REF!)),OR(YEAR(N1773=#REF!),YEAR(N1773=#REF!),YEAR(N1773=#REF!)),OR(AND(A1773="20. Выдача займов по договору № 1 (в кэш-пул ПАО «Газпром»)",H1773="КЭШ-ПУЛ"),AND(A1773&lt;&gt;"20. Выдача займов по договору № 1 (в кэш-пул ПАО «Газпром»)",H1773&lt;&gt;"КЭШ-ПУЛ")))</f>
        <v>#REF!</v>
      </c>
    </row>
    <row r="1774" spans="1:30" ht="12.6" customHeight="1" x14ac:dyDescent="0.2">
      <c r="A1774" s="8" t="s">
        <v>51</v>
      </c>
      <c r="B1774" s="8"/>
      <c r="C1774" s="2" t="s">
        <v>19</v>
      </c>
      <c r="D1774" s="6" t="s">
        <v>0</v>
      </c>
      <c r="E1774" s="7" t="s">
        <v>2</v>
      </c>
      <c r="F1774" s="8"/>
      <c r="G1774" s="8"/>
      <c r="H1774" s="8"/>
      <c r="I1774" s="8" t="s">
        <v>25</v>
      </c>
      <c r="J1774" s="8">
        <v>1</v>
      </c>
      <c r="K1774" s="8" t="s">
        <v>69</v>
      </c>
      <c r="L1774" s="8" t="s">
        <v>27</v>
      </c>
      <c r="M1774" s="9">
        <v>44452</v>
      </c>
      <c r="N1774" s="9">
        <v>44453</v>
      </c>
      <c r="O1774" s="20"/>
      <c r="P1774" s="20">
        <v>372200</v>
      </c>
      <c r="Q1774" s="29"/>
      <c r="R1774" s="29"/>
      <c r="S1774" s="29"/>
      <c r="T1774" s="29"/>
      <c r="U1774" s="29"/>
      <c r="X1774" s="22" t="e">
        <f>IF(B1774="",VLOOKUP(A1774,#REF!,2,FALSE),B1774)</f>
        <v>#REF!</v>
      </c>
      <c r="Y1774" s="22">
        <f t="shared" si="140"/>
        <v>9</v>
      </c>
      <c r="Z1774" s="22">
        <f t="shared" si="141"/>
        <v>9</v>
      </c>
      <c r="AA1774" s="22">
        <f t="shared" si="142"/>
        <v>2021</v>
      </c>
      <c r="AB1774" s="22">
        <f t="shared" si="143"/>
        <v>2021</v>
      </c>
      <c r="AC1774" s="22">
        <f t="shared" si="144"/>
        <v>2021</v>
      </c>
      <c r="AD1774" s="25" t="e">
        <f>AND(ROUND(O1774,2)=O1774,ROUND(P1774,2)=P1774,OR(AND(O1774&lt;&gt;0,L1774="п"),AND(P1774&lt;&gt;0,L1774="ф")),ЕФОРМУЛА(X1774),ЕФОРМУЛА(Y1774),ЕФОРМУЛА(Z1774),ЕФОРМУЛА(AA1774),ЕФОРМУЛА(AB1774),ЕФОРМУЛА(AC1774),NOT(ЕФОРМУЛА(O1774)),NOT(ЕФОРМУЛА(P1774)),M1774&lt;&gt;0,N1774&lt;&gt;0,OR(YEAR(M1774=#REF!),YEAR(M1774=#REF!),YEAR(M1774=#REF!)),OR(YEAR(N1774=#REF!),YEAR(N1774=#REF!),YEAR(N1774=#REF!)),OR(AND(A1774="20. Выдача займов по договору № 1 (в кэш-пул ПАО «Газпром»)",H1774="КЭШ-ПУЛ"),AND(A1774&lt;&gt;"20. Выдача займов по договору № 1 (в кэш-пул ПАО «Газпром»)",H1774&lt;&gt;"КЭШ-ПУЛ")))</f>
        <v>#REF!</v>
      </c>
    </row>
    <row r="1775" spans="1:30" ht="14.25" customHeight="1" x14ac:dyDescent="0.2">
      <c r="A1775" s="8" t="s">
        <v>52</v>
      </c>
      <c r="B1775" s="8"/>
      <c r="C1775" s="2" t="s">
        <v>19</v>
      </c>
      <c r="D1775" s="6" t="s">
        <v>0</v>
      </c>
      <c r="E1775" s="7" t="s">
        <v>2</v>
      </c>
      <c r="F1775" s="8"/>
      <c r="G1775" s="8"/>
      <c r="H1775" s="8"/>
      <c r="I1775" s="8" t="s">
        <v>25</v>
      </c>
      <c r="J1775" s="8">
        <v>1</v>
      </c>
      <c r="K1775" s="8" t="s">
        <v>69</v>
      </c>
      <c r="L1775" s="8" t="s">
        <v>27</v>
      </c>
      <c r="M1775" s="9">
        <v>44452</v>
      </c>
      <c r="N1775" s="9">
        <v>44453</v>
      </c>
      <c r="O1775" s="20"/>
      <c r="P1775" s="20">
        <v>2027953.46</v>
      </c>
      <c r="X1775" s="22" t="e">
        <f>IF(B1775="",VLOOKUP(A1775,#REF!,2,FALSE),B1775)</f>
        <v>#REF!</v>
      </c>
      <c r="Y1775" s="22">
        <f t="shared" si="140"/>
        <v>9</v>
      </c>
      <c r="Z1775" s="22">
        <f t="shared" si="141"/>
        <v>9</v>
      </c>
      <c r="AA1775" s="22">
        <f t="shared" si="142"/>
        <v>2021</v>
      </c>
      <c r="AB1775" s="22">
        <f t="shared" si="143"/>
        <v>2021</v>
      </c>
      <c r="AC1775" s="22">
        <f t="shared" si="144"/>
        <v>2021</v>
      </c>
      <c r="AD1775" s="25" t="e">
        <f>AND(ROUND(O1775,2)=O1775,ROUND(P1775,2)=P1775,OR(AND(O1775&lt;&gt;0,L1775="п"),AND(P1775&lt;&gt;0,L1775="ф")),ЕФОРМУЛА(X1775),ЕФОРМУЛА(Y1775),ЕФОРМУЛА(Z1775),ЕФОРМУЛА(AA1775),ЕФОРМУЛА(AB1775),ЕФОРМУЛА(AC1775),NOT(ЕФОРМУЛА(O1775)),NOT(ЕФОРМУЛА(P1775)),M1775&lt;&gt;0,N1775&lt;&gt;0,OR(YEAR(M1775=#REF!),YEAR(M1775=#REF!),YEAR(M1775=#REF!)),OR(YEAR(N1775=#REF!),YEAR(N1775=#REF!),YEAR(N1775=#REF!)),OR(AND(A1775="20. Выдача займов по договору № 1 (в кэш-пул ПАО «Газпром»)",H1775="КЭШ-ПУЛ"),AND(A1775&lt;&gt;"20. Выдача займов по договору № 1 (в кэш-пул ПАО «Газпром»)",H1775&lt;&gt;"КЭШ-ПУЛ")))</f>
        <v>#REF!</v>
      </c>
    </row>
    <row r="1776" spans="1:30" ht="14.25" customHeight="1" x14ac:dyDescent="0.2">
      <c r="A1776" s="8" t="s">
        <v>52</v>
      </c>
      <c r="B1776" s="8"/>
      <c r="C1776" s="2" t="s">
        <v>19</v>
      </c>
      <c r="D1776" s="6" t="s">
        <v>0</v>
      </c>
      <c r="E1776" s="7" t="s">
        <v>2</v>
      </c>
      <c r="F1776" s="8"/>
      <c r="G1776" s="8"/>
      <c r="H1776" s="8"/>
      <c r="I1776" s="8"/>
      <c r="J1776" s="8">
        <v>1</v>
      </c>
      <c r="K1776" s="8" t="s">
        <v>69</v>
      </c>
      <c r="L1776" s="8" t="s">
        <v>27</v>
      </c>
      <c r="M1776" s="9">
        <v>44452</v>
      </c>
      <c r="N1776" s="9">
        <v>44453</v>
      </c>
      <c r="O1776" s="20"/>
      <c r="P1776" s="20">
        <v>3495384.95</v>
      </c>
      <c r="X1776" s="22" t="e">
        <f>IF(B1776="",VLOOKUP(A1776,#REF!,2,FALSE),B1776)</f>
        <v>#REF!</v>
      </c>
      <c r="Y1776" s="22">
        <f t="shared" si="140"/>
        <v>9</v>
      </c>
      <c r="Z1776" s="22">
        <f t="shared" si="141"/>
        <v>9</v>
      </c>
      <c r="AA1776" s="22">
        <f t="shared" si="142"/>
        <v>2021</v>
      </c>
      <c r="AB1776" s="22">
        <f t="shared" si="143"/>
        <v>2021</v>
      </c>
      <c r="AC1776" s="22">
        <f t="shared" si="144"/>
        <v>2021</v>
      </c>
      <c r="AD1776" s="25" t="e">
        <f>AND(ROUND(O1776,2)=O1776,ROUND(P1776,2)=P1776,OR(AND(O1776&lt;&gt;0,L1776="п"),AND(P1776&lt;&gt;0,L1776="ф")),ЕФОРМУЛА(X1776),ЕФОРМУЛА(Y1776),ЕФОРМУЛА(Z1776),ЕФОРМУЛА(AA1776),ЕФОРМУЛА(AB1776),ЕФОРМУЛА(AC1776),NOT(ЕФОРМУЛА(O1776)),NOT(ЕФОРМУЛА(P1776)),M1776&lt;&gt;0,N1776&lt;&gt;0,OR(YEAR(M1776=#REF!),YEAR(M1776=#REF!),YEAR(M1776=#REF!)),OR(YEAR(N1776=#REF!),YEAR(N1776=#REF!),YEAR(N1776=#REF!)),OR(AND(A1776="20. Выдача займов по договору № 1 (в кэш-пул ПАО «Газпром»)",H1776="КЭШ-ПУЛ"),AND(A1776&lt;&gt;"20. Выдача займов по договору № 1 (в кэш-пул ПАО «Газпром»)",H1776&lt;&gt;"КЭШ-ПУЛ")))</f>
        <v>#REF!</v>
      </c>
    </row>
    <row r="1777" spans="1:30" ht="15" customHeight="1" x14ac:dyDescent="0.2">
      <c r="A1777" s="27" t="s">
        <v>60</v>
      </c>
      <c r="B1777" s="27"/>
      <c r="C1777" s="2" t="s">
        <v>19</v>
      </c>
      <c r="D1777" s="6" t="s">
        <v>0</v>
      </c>
      <c r="E1777" s="7" t="s">
        <v>2</v>
      </c>
      <c r="F1777" s="8"/>
      <c r="G1777" s="8"/>
      <c r="H1777" s="8"/>
      <c r="I1777" s="8"/>
      <c r="J1777" s="8">
        <v>1</v>
      </c>
      <c r="K1777" s="8" t="s">
        <v>69</v>
      </c>
      <c r="L1777" s="8" t="s">
        <v>27</v>
      </c>
      <c r="M1777" s="9">
        <v>44452</v>
      </c>
      <c r="N1777" s="9">
        <v>44456</v>
      </c>
      <c r="O1777" s="20"/>
      <c r="P1777" s="20">
        <v>718245.70000000007</v>
      </c>
      <c r="Q1777" s="11"/>
      <c r="R1777" s="11"/>
      <c r="S1777" s="11"/>
      <c r="T1777" s="11"/>
      <c r="U1777" s="11"/>
      <c r="X1777" s="22" t="e">
        <f>IF(B1777="",VLOOKUP(A1777,#REF!,2,FALSE),B1777)</f>
        <v>#REF!</v>
      </c>
      <c r="Y1777" s="22">
        <f t="shared" si="140"/>
        <v>9</v>
      </c>
      <c r="Z1777" s="22">
        <f t="shared" si="141"/>
        <v>9</v>
      </c>
      <c r="AA1777" s="22">
        <f t="shared" si="142"/>
        <v>2021</v>
      </c>
      <c r="AB1777" s="22">
        <f t="shared" si="143"/>
        <v>2021</v>
      </c>
      <c r="AC1777" s="22">
        <f t="shared" si="144"/>
        <v>2021</v>
      </c>
      <c r="AD1777" s="25" t="e">
        <f>AND(ROUND(O1777,2)=O1777,ROUND(P1777,2)=P1777,OR(AND(O1777&lt;&gt;0,L1777="п"),AND(P1777&lt;&gt;0,L1777="ф")),ЕФОРМУЛА(X1777),ЕФОРМУЛА(Y1777),ЕФОРМУЛА(Z1777),ЕФОРМУЛА(AA1777),ЕФОРМУЛА(AB1777),ЕФОРМУЛА(AC1777),NOT(ЕФОРМУЛА(O1777)),NOT(ЕФОРМУЛА(P1777)),M1777&lt;&gt;0,N1777&lt;&gt;0,OR(YEAR(M1777=#REF!),YEAR(M1777=#REF!),YEAR(M1777=#REF!)),OR(YEAR(N1777=#REF!),YEAR(N1777=#REF!),YEAR(N1777=#REF!)),OR(AND(A1777="20. Выдача займов по договору № 1 (в кэш-пул ПАО «Газпром»)",H1777="КЭШ-ПУЛ"),AND(A1777&lt;&gt;"20. Выдача займов по договору № 1 (в кэш-пул ПАО «Газпром»)",H1777&lt;&gt;"КЭШ-ПУЛ")))</f>
        <v>#REF!</v>
      </c>
    </row>
    <row r="1778" spans="1:30" ht="15" customHeight="1" x14ac:dyDescent="0.2">
      <c r="A1778" s="27" t="s">
        <v>40</v>
      </c>
      <c r="B1778" s="27"/>
      <c r="C1778" s="2" t="s">
        <v>19</v>
      </c>
      <c r="D1778" s="6" t="s">
        <v>0</v>
      </c>
      <c r="E1778" s="7" t="s">
        <v>2</v>
      </c>
      <c r="F1778" s="8"/>
      <c r="G1778" s="8"/>
      <c r="H1778" s="8"/>
      <c r="I1778" s="8" t="s">
        <v>25</v>
      </c>
      <c r="J1778" s="8">
        <v>1</v>
      </c>
      <c r="K1778" s="8" t="s">
        <v>69</v>
      </c>
      <c r="L1778" s="8" t="s">
        <v>27</v>
      </c>
      <c r="M1778" s="9">
        <v>44452</v>
      </c>
      <c r="N1778" s="9">
        <v>44453</v>
      </c>
      <c r="O1778" s="20"/>
      <c r="P1778" s="20">
        <v>382797.37</v>
      </c>
      <c r="Q1778" s="11"/>
      <c r="R1778" s="11"/>
      <c r="S1778" s="11"/>
      <c r="T1778" s="11"/>
      <c r="U1778" s="11"/>
      <c r="X1778" s="22" t="e">
        <f>IF(B1778="",VLOOKUP(A1778,#REF!,2,FALSE),B1778)</f>
        <v>#REF!</v>
      </c>
      <c r="Y1778" s="22">
        <f t="shared" si="140"/>
        <v>9</v>
      </c>
      <c r="Z1778" s="22">
        <f t="shared" si="141"/>
        <v>9</v>
      </c>
      <c r="AA1778" s="22">
        <f t="shared" si="142"/>
        <v>2021</v>
      </c>
      <c r="AB1778" s="22">
        <f t="shared" si="143"/>
        <v>2021</v>
      </c>
      <c r="AC1778" s="22">
        <f t="shared" si="144"/>
        <v>2021</v>
      </c>
      <c r="AD1778" s="25" t="e">
        <f>AND(ROUND(O1778,2)=O1778,ROUND(P1778,2)=P1778,OR(AND(O1778&lt;&gt;0,L1778="п"),AND(P1778&lt;&gt;0,L1778="ф")),ЕФОРМУЛА(X1778),ЕФОРМУЛА(Y1778),ЕФОРМУЛА(Z1778),ЕФОРМУЛА(AA1778),ЕФОРМУЛА(AB1778),ЕФОРМУЛА(AC1778),NOT(ЕФОРМУЛА(O1778)),NOT(ЕФОРМУЛА(P1778)),M1778&lt;&gt;0,N1778&lt;&gt;0,OR(YEAR(M1778=#REF!),YEAR(M1778=#REF!),YEAR(M1778=#REF!)),OR(YEAR(N1778=#REF!),YEAR(N1778=#REF!),YEAR(N1778=#REF!)),OR(AND(A1778="20. Выдача займов по договору № 1 (в кэш-пул ПАО «Газпром»)",H1778="КЭШ-ПУЛ"),AND(A1778&lt;&gt;"20. Выдача займов по договору № 1 (в кэш-пул ПАО «Газпром»)",H1778&lt;&gt;"КЭШ-ПУЛ")))</f>
        <v>#REF!</v>
      </c>
    </row>
    <row r="1779" spans="1:30" ht="15" customHeight="1" x14ac:dyDescent="0.2">
      <c r="A1779" s="27" t="s">
        <v>40</v>
      </c>
      <c r="B1779" s="27"/>
      <c r="C1779" s="2" t="s">
        <v>19</v>
      </c>
      <c r="D1779" s="6" t="s">
        <v>0</v>
      </c>
      <c r="E1779" s="7" t="s">
        <v>2</v>
      </c>
      <c r="F1779" s="8"/>
      <c r="G1779" s="8"/>
      <c r="H1779" s="8"/>
      <c r="I1779" s="8"/>
      <c r="J1779" s="8">
        <v>1</v>
      </c>
      <c r="K1779" s="8" t="s">
        <v>69</v>
      </c>
      <c r="L1779" s="8" t="s">
        <v>27</v>
      </c>
      <c r="M1779" s="9">
        <v>44452</v>
      </c>
      <c r="N1779" s="9">
        <v>44453</v>
      </c>
      <c r="O1779" s="20"/>
      <c r="P1779" s="20">
        <v>4136155.12</v>
      </c>
      <c r="Q1779" s="11"/>
      <c r="R1779" s="11"/>
      <c r="S1779" s="11"/>
      <c r="T1779" s="11"/>
      <c r="U1779" s="11"/>
      <c r="X1779" s="22" t="e">
        <f>IF(B1779="",VLOOKUP(A1779,#REF!,2,FALSE),B1779)</f>
        <v>#REF!</v>
      </c>
      <c r="Y1779" s="22">
        <f t="shared" si="140"/>
        <v>9</v>
      </c>
      <c r="Z1779" s="22">
        <f t="shared" si="141"/>
        <v>9</v>
      </c>
      <c r="AA1779" s="22">
        <f t="shared" si="142"/>
        <v>2021</v>
      </c>
      <c r="AB1779" s="22">
        <f t="shared" si="143"/>
        <v>2021</v>
      </c>
      <c r="AC1779" s="22">
        <f t="shared" si="144"/>
        <v>2021</v>
      </c>
      <c r="AD1779" s="25" t="e">
        <f>AND(ROUND(O1779,2)=O1779,ROUND(P1779,2)=P1779,OR(AND(O1779&lt;&gt;0,L1779="п"),AND(P1779&lt;&gt;0,L1779="ф")),ЕФОРМУЛА(X1779),ЕФОРМУЛА(Y1779),ЕФОРМУЛА(Z1779),ЕФОРМУЛА(AA1779),ЕФОРМУЛА(AB1779),ЕФОРМУЛА(AC1779),NOT(ЕФОРМУЛА(O1779)),NOT(ЕФОРМУЛА(P1779)),M1779&lt;&gt;0,N1779&lt;&gt;0,OR(YEAR(M1779=#REF!),YEAR(M1779=#REF!),YEAR(M1779=#REF!)),OR(YEAR(N1779=#REF!),YEAR(N1779=#REF!),YEAR(N1779=#REF!)),OR(AND(A1779="20. Выдача займов по договору № 1 (в кэш-пул ПАО «Газпром»)",H1779="КЭШ-ПУЛ"),AND(A1779&lt;&gt;"20. Выдача займов по договору № 1 (в кэш-пул ПАО «Газпром»)",H1779&lt;&gt;"КЭШ-ПУЛ")))</f>
        <v>#REF!</v>
      </c>
    </row>
    <row r="1780" spans="1:30" ht="15" customHeight="1" x14ac:dyDescent="0.2">
      <c r="A1780" s="8" t="s">
        <v>64</v>
      </c>
      <c r="B1780" s="8"/>
      <c r="C1780" s="2" t="s">
        <v>19</v>
      </c>
      <c r="D1780" s="6" t="s">
        <v>0</v>
      </c>
      <c r="E1780" s="7" t="s">
        <v>1</v>
      </c>
      <c r="F1780" s="8"/>
      <c r="G1780" s="8"/>
      <c r="H1780" s="8"/>
      <c r="I1780" s="8"/>
      <c r="J1780" s="8"/>
      <c r="K1780" s="8" t="s">
        <v>69</v>
      </c>
      <c r="L1780" s="8" t="s">
        <v>27</v>
      </c>
      <c r="M1780" s="9">
        <v>44445</v>
      </c>
      <c r="N1780" s="9">
        <v>44445</v>
      </c>
      <c r="O1780" s="20"/>
      <c r="P1780" s="20">
        <v>164495.92000000001</v>
      </c>
      <c r="Q1780" s="12"/>
      <c r="R1780" s="12"/>
      <c r="S1780" s="12"/>
      <c r="T1780" s="12"/>
      <c r="U1780" s="12"/>
      <c r="X1780" s="22" t="e">
        <f>IF(B1780="",VLOOKUP(A1780,#REF!,2,FALSE),B1780)</f>
        <v>#REF!</v>
      </c>
      <c r="Y1780" s="22">
        <f t="shared" si="140"/>
        <v>9</v>
      </c>
      <c r="Z1780" s="22">
        <f t="shared" si="141"/>
        <v>9</v>
      </c>
      <c r="AA1780" s="22">
        <f t="shared" si="142"/>
        <v>2021</v>
      </c>
      <c r="AB1780" s="22">
        <f t="shared" si="143"/>
        <v>2021</v>
      </c>
      <c r="AC1780" s="22">
        <f t="shared" si="144"/>
        <v>2021</v>
      </c>
      <c r="AD1780" s="25" t="e">
        <f>AND(ROUND(O1780,2)=O1780,ROUND(P1780,2)=P1780,OR(AND(O1780&lt;&gt;0,L1780="п"),AND(P1780&lt;&gt;0,L1780="ф")),ЕФОРМУЛА(X1780),ЕФОРМУЛА(Y1780),ЕФОРМУЛА(Z1780),ЕФОРМУЛА(AA1780),ЕФОРМУЛА(AB1780),ЕФОРМУЛА(AC1780),NOT(ЕФОРМУЛА(O1780)),NOT(ЕФОРМУЛА(P1780)),M1780&lt;&gt;0,N1780&lt;&gt;0,OR(YEAR(M1780=#REF!),YEAR(M1780=#REF!),YEAR(M1780=#REF!)),OR(YEAR(N1780=#REF!),YEAR(N1780=#REF!),YEAR(N1780=#REF!)),OR(AND(A1780="20. Выдача займов по договору № 1 (в кэш-пул ПАО «Газпром»)",H1780="КЭШ-ПУЛ"),AND(A1780&lt;&gt;"20. Выдача займов по договору № 1 (в кэш-пул ПАО «Газпром»)",H1780&lt;&gt;"КЭШ-ПУЛ")))</f>
        <v>#REF!</v>
      </c>
    </row>
    <row r="1781" spans="1:30" ht="15" customHeight="1" x14ac:dyDescent="0.2">
      <c r="A1781" s="27" t="s">
        <v>41</v>
      </c>
      <c r="B1781" s="27"/>
      <c r="C1781" s="2" t="s">
        <v>19</v>
      </c>
      <c r="D1781" s="6" t="s">
        <v>0</v>
      </c>
      <c r="E1781" s="7" t="s">
        <v>2</v>
      </c>
      <c r="F1781" s="8"/>
      <c r="G1781" s="8"/>
      <c r="H1781" s="8"/>
      <c r="I1781" s="8"/>
      <c r="J1781" s="8">
        <v>4</v>
      </c>
      <c r="K1781" s="8" t="s">
        <v>69</v>
      </c>
      <c r="L1781" s="8" t="s">
        <v>27</v>
      </c>
      <c r="M1781" s="9">
        <v>44433</v>
      </c>
      <c r="N1781" s="9">
        <v>44445</v>
      </c>
      <c r="O1781" s="20"/>
      <c r="P1781" s="20">
        <v>164495.92000000001</v>
      </c>
      <c r="Q1781" s="11"/>
      <c r="R1781" s="11"/>
      <c r="S1781" s="11"/>
      <c r="T1781" s="11"/>
      <c r="U1781" s="11"/>
      <c r="X1781" s="22" t="e">
        <f>IF(B1781="",VLOOKUP(A1781,#REF!,2,FALSE),B1781)</f>
        <v>#REF!</v>
      </c>
      <c r="Y1781" s="22">
        <f t="shared" si="140"/>
        <v>8</v>
      </c>
      <c r="Z1781" s="22">
        <f t="shared" si="141"/>
        <v>9</v>
      </c>
      <c r="AA1781" s="22">
        <f t="shared" si="142"/>
        <v>2021</v>
      </c>
      <c r="AB1781" s="22">
        <f t="shared" si="143"/>
        <v>2021</v>
      </c>
      <c r="AC1781" s="22">
        <f t="shared" si="144"/>
        <v>2021</v>
      </c>
      <c r="AD1781" s="25" t="e">
        <f>AND(ROUND(O1781,2)=O1781,ROUND(P1781,2)=P1781,OR(AND(O1781&lt;&gt;0,L1781="п"),AND(P1781&lt;&gt;0,L1781="ф")),ЕФОРМУЛА(X1781),ЕФОРМУЛА(Y1781),ЕФОРМУЛА(Z1781),ЕФОРМУЛА(AA1781),ЕФОРМУЛА(AB1781),ЕФОРМУЛА(AC1781),NOT(ЕФОРМУЛА(O1781)),NOT(ЕФОРМУЛА(P1781)),M1781&lt;&gt;0,N1781&lt;&gt;0,OR(YEAR(M1781=#REF!),YEAR(M1781=#REF!),YEAR(M1781=#REF!)),OR(YEAR(N1781=#REF!),YEAR(N1781=#REF!),YEAR(N1781=#REF!)),OR(AND(A1781="20. Выдача займов по договору № 1 (в кэш-пул ПАО «Газпром»)",H1781="КЭШ-ПУЛ"),AND(A1781&lt;&gt;"20. Выдача займов по договору № 1 (в кэш-пул ПАО «Газпром»)",H1781&lt;&gt;"КЭШ-ПУЛ")))</f>
        <v>#REF!</v>
      </c>
    </row>
    <row r="1782" spans="1:30" ht="15" customHeight="1" x14ac:dyDescent="0.2">
      <c r="A1782" s="27" t="s">
        <v>41</v>
      </c>
      <c r="B1782" s="27"/>
      <c r="C1782" s="2" t="s">
        <v>19</v>
      </c>
      <c r="D1782" s="6" t="s">
        <v>0</v>
      </c>
      <c r="E1782" s="7" t="s">
        <v>2</v>
      </c>
      <c r="F1782" s="8"/>
      <c r="G1782" s="8"/>
      <c r="H1782" s="8"/>
      <c r="I1782" s="8"/>
      <c r="J1782" s="8">
        <v>4</v>
      </c>
      <c r="K1782" s="8" t="s">
        <v>69</v>
      </c>
      <c r="L1782" s="8" t="s">
        <v>27</v>
      </c>
      <c r="M1782" s="9">
        <v>44433</v>
      </c>
      <c r="N1782" s="9">
        <v>44447</v>
      </c>
      <c r="O1782" s="20"/>
      <c r="P1782" s="20">
        <v>159558.29999999999</v>
      </c>
      <c r="Q1782" s="11"/>
      <c r="R1782" s="11"/>
      <c r="S1782" s="11"/>
      <c r="T1782" s="11"/>
      <c r="U1782" s="11"/>
      <c r="X1782" s="22" t="e">
        <f>IF(B1782="",VLOOKUP(A1782,#REF!,2,FALSE),B1782)</f>
        <v>#REF!</v>
      </c>
      <c r="Y1782" s="22">
        <f t="shared" si="140"/>
        <v>8</v>
      </c>
      <c r="Z1782" s="22">
        <f t="shared" si="141"/>
        <v>9</v>
      </c>
      <c r="AA1782" s="22">
        <f t="shared" si="142"/>
        <v>2021</v>
      </c>
      <c r="AB1782" s="22">
        <f t="shared" si="143"/>
        <v>2021</v>
      </c>
      <c r="AC1782" s="22">
        <f t="shared" si="144"/>
        <v>2021</v>
      </c>
      <c r="AD1782" s="25" t="e">
        <f>AND(ROUND(O1782,2)=O1782,ROUND(P1782,2)=P1782,OR(AND(O1782&lt;&gt;0,L1782="п"),AND(P1782&lt;&gt;0,L1782="ф")),ЕФОРМУЛА(X1782),ЕФОРМУЛА(Y1782),ЕФОРМУЛА(Z1782),ЕФОРМУЛА(AA1782),ЕФОРМУЛА(AB1782),ЕФОРМУЛА(AC1782),NOT(ЕФОРМУЛА(O1782)),NOT(ЕФОРМУЛА(P1782)),M1782&lt;&gt;0,N1782&lt;&gt;0,OR(YEAR(M1782=#REF!),YEAR(M1782=#REF!),YEAR(M1782=#REF!)),OR(YEAR(N1782=#REF!),YEAR(N1782=#REF!),YEAR(N1782=#REF!)),OR(AND(A1782="20. Выдача займов по договору № 1 (в кэш-пул ПАО «Газпром»)",H1782="КЭШ-ПУЛ"),AND(A1782&lt;&gt;"20. Выдача займов по договору № 1 (в кэш-пул ПАО «Газпром»)",H1782&lt;&gt;"КЭШ-ПУЛ")))</f>
        <v>#REF!</v>
      </c>
    </row>
    <row r="1783" spans="1:30" ht="15" customHeight="1" x14ac:dyDescent="0.2">
      <c r="A1783" s="8" t="s">
        <v>141</v>
      </c>
      <c r="B1783" s="8"/>
      <c r="C1783" s="2" t="s">
        <v>19</v>
      </c>
      <c r="D1783" s="6" t="s">
        <v>0</v>
      </c>
      <c r="E1783" s="7" t="s">
        <v>2</v>
      </c>
      <c r="F1783" s="8"/>
      <c r="G1783" s="8"/>
      <c r="H1783" s="8"/>
      <c r="I1783" s="8"/>
      <c r="J1783" s="8">
        <v>3</v>
      </c>
      <c r="K1783" s="8" t="s">
        <v>69</v>
      </c>
      <c r="L1783" s="8" t="s">
        <v>27</v>
      </c>
      <c r="M1783" s="9">
        <v>44442</v>
      </c>
      <c r="N1783" s="9">
        <v>44453</v>
      </c>
      <c r="O1783" s="20"/>
      <c r="P1783" s="20">
        <v>309178.03000000003</v>
      </c>
      <c r="Q1783" s="29"/>
      <c r="R1783" s="29"/>
      <c r="S1783" s="29"/>
      <c r="T1783" s="29"/>
      <c r="U1783" s="29"/>
      <c r="X1783" s="22" t="e">
        <f>IF(B1783="",VLOOKUP(A1783,#REF!,2,FALSE),B1783)</f>
        <v>#REF!</v>
      </c>
      <c r="Y1783" s="22">
        <f t="shared" si="140"/>
        <v>9</v>
      </c>
      <c r="Z1783" s="22">
        <f t="shared" si="141"/>
        <v>9</v>
      </c>
      <c r="AA1783" s="22">
        <f t="shared" si="142"/>
        <v>2021</v>
      </c>
      <c r="AB1783" s="22">
        <f t="shared" si="143"/>
        <v>2021</v>
      </c>
      <c r="AC1783" s="22">
        <f t="shared" si="144"/>
        <v>2021</v>
      </c>
      <c r="AD1783" s="25" t="e">
        <f>AND(ROUND(O1783,2)=O1783,ROUND(P1783,2)=P1783,OR(AND(O1783&lt;&gt;0,L1783="п"),AND(P1783&lt;&gt;0,L1783="ф")),ЕФОРМУЛА(X1783),ЕФОРМУЛА(Y1783),ЕФОРМУЛА(Z1783),ЕФОРМУЛА(AA1783),ЕФОРМУЛА(AB1783),ЕФОРМУЛА(AC1783),NOT(ЕФОРМУЛА(O1783)),NOT(ЕФОРМУЛА(P1783)),M1783&lt;&gt;0,N1783&lt;&gt;0,OR(YEAR(M1783=#REF!),YEAR(M1783=#REF!),YEAR(M1783=#REF!)),OR(YEAR(N1783=#REF!),YEAR(N1783=#REF!),YEAR(N1783=#REF!)),OR(AND(A1783="20. Выдача займов по договору № 1 (в кэш-пул ПАО «Газпром»)",H1783="КЭШ-ПУЛ"),AND(A1783&lt;&gt;"20. Выдача займов по договору № 1 (в кэш-пул ПАО «Газпром»)",H1783&lt;&gt;"КЭШ-ПУЛ")))</f>
        <v>#REF!</v>
      </c>
    </row>
    <row r="1784" spans="1:30" ht="15.75" customHeight="1" x14ac:dyDescent="0.2">
      <c r="A1784" s="27" t="s">
        <v>142</v>
      </c>
      <c r="B1784" s="27"/>
      <c r="C1784" s="2" t="s">
        <v>19</v>
      </c>
      <c r="D1784" s="6" t="s">
        <v>0</v>
      </c>
      <c r="E1784" s="7" t="s">
        <v>2</v>
      </c>
      <c r="F1784" s="8"/>
      <c r="G1784" s="8"/>
      <c r="H1784" s="8"/>
      <c r="I1784" s="8"/>
      <c r="J1784" s="8">
        <v>1</v>
      </c>
      <c r="K1784" s="8" t="s">
        <v>69</v>
      </c>
      <c r="L1784" s="8" t="s">
        <v>27</v>
      </c>
      <c r="M1784" s="9">
        <v>44442</v>
      </c>
      <c r="N1784" s="9">
        <v>44455</v>
      </c>
      <c r="O1784" s="20"/>
      <c r="P1784" s="20">
        <v>2204881.09</v>
      </c>
      <c r="Q1784" s="29" t="s">
        <v>682</v>
      </c>
      <c r="R1784" s="29"/>
      <c r="S1784" s="29"/>
      <c r="T1784" s="29"/>
      <c r="U1784" s="29"/>
      <c r="X1784" s="22" t="e">
        <f>IF(B1784="",VLOOKUP(A1784,#REF!,2,FALSE),B1784)</f>
        <v>#REF!</v>
      </c>
      <c r="Y1784" s="22">
        <f t="shared" si="140"/>
        <v>9</v>
      </c>
      <c r="Z1784" s="22">
        <f t="shared" si="141"/>
        <v>9</v>
      </c>
      <c r="AA1784" s="22">
        <f t="shared" si="142"/>
        <v>2021</v>
      </c>
      <c r="AB1784" s="22">
        <f t="shared" si="143"/>
        <v>2021</v>
      </c>
      <c r="AC1784" s="22">
        <f t="shared" si="144"/>
        <v>2021</v>
      </c>
      <c r="AD1784" s="25" t="e">
        <f>AND(ROUND(O1784,2)=O1784,ROUND(P1784,2)=P1784,OR(AND(O1784&lt;&gt;0,L1784="п"),AND(P1784&lt;&gt;0,L1784="ф")),ЕФОРМУЛА(X1784),ЕФОРМУЛА(Y1784),ЕФОРМУЛА(Z1784),ЕФОРМУЛА(AA1784),ЕФОРМУЛА(AB1784),ЕФОРМУЛА(AC1784),NOT(ЕФОРМУЛА(O1784)),NOT(ЕФОРМУЛА(P1784)),M1784&lt;&gt;0,N1784&lt;&gt;0,OR(YEAR(M1784=#REF!),YEAR(M1784=#REF!),YEAR(M1784=#REF!)),OR(YEAR(N1784=#REF!),YEAR(N1784=#REF!),YEAR(N1784=#REF!)),OR(AND(A1784="20. Выдача займов по договору № 1 (в кэш-пул ПАО «Газпром»)",H1784="КЭШ-ПУЛ"),AND(A1784&lt;&gt;"20. Выдача займов по договору № 1 (в кэш-пул ПАО «Газпром»)",H1784&lt;&gt;"КЭШ-ПУЛ")))</f>
        <v>#REF!</v>
      </c>
    </row>
    <row r="1785" spans="1:30" ht="15" customHeight="1" x14ac:dyDescent="0.2">
      <c r="A1785" s="27" t="s">
        <v>41</v>
      </c>
      <c r="B1785" s="27"/>
      <c r="C1785" s="2" t="s">
        <v>19</v>
      </c>
      <c r="D1785" s="6" t="s">
        <v>0</v>
      </c>
      <c r="E1785" s="7" t="s">
        <v>2</v>
      </c>
      <c r="F1785" s="8"/>
      <c r="G1785" s="8"/>
      <c r="H1785" s="8"/>
      <c r="I1785" s="8"/>
      <c r="J1785" s="8">
        <v>1</v>
      </c>
      <c r="K1785" s="8" t="s">
        <v>69</v>
      </c>
      <c r="L1785" s="8" t="s">
        <v>27</v>
      </c>
      <c r="M1785" s="9">
        <v>44442</v>
      </c>
      <c r="N1785" s="9">
        <v>44469</v>
      </c>
      <c r="O1785" s="20"/>
      <c r="P1785" s="20">
        <v>10905190.119999999</v>
      </c>
      <c r="Q1785" s="11" t="s">
        <v>687</v>
      </c>
      <c r="R1785" s="11"/>
      <c r="S1785" s="11"/>
      <c r="T1785" s="11"/>
      <c r="U1785" s="11"/>
      <c r="X1785" s="22" t="e">
        <f>IF(B1785="",VLOOKUP(A1785,#REF!,2,FALSE),B1785)</f>
        <v>#REF!</v>
      </c>
      <c r="Y1785" s="22">
        <f t="shared" si="140"/>
        <v>9</v>
      </c>
      <c r="Z1785" s="22">
        <f t="shared" si="141"/>
        <v>9</v>
      </c>
      <c r="AA1785" s="22">
        <f t="shared" si="142"/>
        <v>2021</v>
      </c>
      <c r="AB1785" s="22">
        <f t="shared" si="143"/>
        <v>2021</v>
      </c>
      <c r="AC1785" s="22">
        <f t="shared" si="144"/>
        <v>2021</v>
      </c>
      <c r="AD1785" s="25" t="e">
        <f>AND(ROUND(O1785,2)=O1785,ROUND(P1785,2)=P1785,OR(AND(O1785&lt;&gt;0,L1785="п"),AND(P1785&lt;&gt;0,L1785="ф")),ЕФОРМУЛА(X1785),ЕФОРМУЛА(Y1785),ЕФОРМУЛА(Z1785),ЕФОРМУЛА(AA1785),ЕФОРМУЛА(AB1785),ЕФОРМУЛА(AC1785),NOT(ЕФОРМУЛА(O1785)),NOT(ЕФОРМУЛА(P1785)),M1785&lt;&gt;0,N1785&lt;&gt;0,OR(YEAR(M1785=#REF!),YEAR(M1785=#REF!),YEAR(M1785=#REF!)),OR(YEAR(N1785=#REF!),YEAR(N1785=#REF!),YEAR(N1785=#REF!)),OR(AND(A1785="20. Выдача займов по договору № 1 (в кэш-пул ПАО «Газпром»)",H1785="КЭШ-ПУЛ"),AND(A1785&lt;&gt;"20. Выдача займов по договору № 1 (в кэш-пул ПАО «Газпром»)",H1785&lt;&gt;"КЭШ-ПУЛ")))</f>
        <v>#REF!</v>
      </c>
    </row>
    <row r="1786" spans="1:30" ht="15" customHeight="1" x14ac:dyDescent="0.2">
      <c r="A1786" s="27" t="s">
        <v>41</v>
      </c>
      <c r="B1786" s="27"/>
      <c r="C1786" s="2" t="s">
        <v>19</v>
      </c>
      <c r="D1786" s="6" t="s">
        <v>0</v>
      </c>
      <c r="E1786" s="7" t="s">
        <v>2</v>
      </c>
      <c r="F1786" s="8"/>
      <c r="G1786" s="8"/>
      <c r="H1786" s="8"/>
      <c r="I1786" s="8"/>
      <c r="J1786" s="8">
        <v>1</v>
      </c>
      <c r="K1786" s="8" t="s">
        <v>69</v>
      </c>
      <c r="L1786" s="8" t="s">
        <v>27</v>
      </c>
      <c r="M1786" s="9">
        <v>44442</v>
      </c>
      <c r="N1786" s="9">
        <v>44455</v>
      </c>
      <c r="O1786" s="20"/>
      <c r="P1786" s="20">
        <v>2947895.53</v>
      </c>
      <c r="Q1786" s="11"/>
      <c r="R1786" s="11"/>
      <c r="S1786" s="11"/>
      <c r="T1786" s="11"/>
      <c r="U1786" s="11"/>
      <c r="X1786" s="22" t="e">
        <f>IF(B1786="",VLOOKUP(A1786,#REF!,2,FALSE),B1786)</f>
        <v>#REF!</v>
      </c>
      <c r="Y1786" s="22">
        <f t="shared" si="140"/>
        <v>9</v>
      </c>
      <c r="Z1786" s="22">
        <f t="shared" si="141"/>
        <v>9</v>
      </c>
      <c r="AA1786" s="22">
        <f t="shared" si="142"/>
        <v>2021</v>
      </c>
      <c r="AB1786" s="22">
        <f t="shared" si="143"/>
        <v>2021</v>
      </c>
      <c r="AC1786" s="22">
        <f t="shared" si="144"/>
        <v>2021</v>
      </c>
      <c r="AD1786" s="25" t="e">
        <f>AND(ROUND(O1786,2)=O1786,ROUND(P1786,2)=P1786,OR(AND(O1786&lt;&gt;0,L1786="п"),AND(P1786&lt;&gt;0,L1786="ф")),ЕФОРМУЛА(X1786),ЕФОРМУЛА(Y1786),ЕФОРМУЛА(Z1786),ЕФОРМУЛА(AA1786),ЕФОРМУЛА(AB1786),ЕФОРМУЛА(AC1786),NOT(ЕФОРМУЛА(O1786)),NOT(ЕФОРМУЛА(P1786)),M1786&lt;&gt;0,N1786&lt;&gt;0,OR(YEAR(M1786=#REF!),YEAR(M1786=#REF!),YEAR(M1786=#REF!)),OR(YEAR(N1786=#REF!),YEAR(N1786=#REF!),YEAR(N1786=#REF!)),OR(AND(A1786="20. Выдача займов по договору № 1 (в кэш-пул ПАО «Газпром»)",H1786="КЭШ-ПУЛ"),AND(A1786&lt;&gt;"20. Выдача займов по договору № 1 (в кэш-пул ПАО «Газпром»)",H1786&lt;&gt;"КЭШ-ПУЛ")))</f>
        <v>#REF!</v>
      </c>
    </row>
    <row r="1787" spans="1:30" ht="12.6" customHeight="1" x14ac:dyDescent="0.2">
      <c r="A1787" s="8" t="s">
        <v>11</v>
      </c>
      <c r="B1787" s="8"/>
      <c r="C1787" s="2" t="s">
        <v>19</v>
      </c>
      <c r="D1787" s="6" t="s">
        <v>0</v>
      </c>
      <c r="E1787" s="7" t="s">
        <v>2</v>
      </c>
      <c r="F1787" s="8"/>
      <c r="G1787" s="8"/>
      <c r="H1787" s="8"/>
      <c r="I1787" s="8"/>
      <c r="J1787" s="8">
        <v>1</v>
      </c>
      <c r="K1787" s="8" t="s">
        <v>69</v>
      </c>
      <c r="L1787" s="8" t="s">
        <v>27</v>
      </c>
      <c r="M1787" s="9">
        <v>44440</v>
      </c>
      <c r="N1787" s="9">
        <v>44454</v>
      </c>
      <c r="O1787" s="20"/>
      <c r="P1787" s="20">
        <v>88700</v>
      </c>
      <c r="Q1787" s="12"/>
      <c r="R1787" s="12"/>
      <c r="S1787" s="12"/>
      <c r="T1787" s="12"/>
      <c r="U1787" s="12"/>
      <c r="X1787" s="22" t="e">
        <f>IF(B1787="",VLOOKUP(A1787,#REF!,2,FALSE),B1787)</f>
        <v>#REF!</v>
      </c>
      <c r="Y1787" s="22">
        <f t="shared" si="140"/>
        <v>9</v>
      </c>
      <c r="Z1787" s="22">
        <f t="shared" si="141"/>
        <v>9</v>
      </c>
      <c r="AA1787" s="22">
        <f t="shared" si="142"/>
        <v>2021</v>
      </c>
      <c r="AB1787" s="22">
        <f t="shared" si="143"/>
        <v>2021</v>
      </c>
      <c r="AC1787" s="22">
        <f t="shared" si="144"/>
        <v>2021</v>
      </c>
      <c r="AD1787" s="25" t="e">
        <f>AND(ROUND(O1787,2)=O1787,ROUND(P1787,2)=P1787,OR(AND(O1787&lt;&gt;0,L1787="п"),AND(P1787&lt;&gt;0,L1787="ф")),ЕФОРМУЛА(X1787),ЕФОРМУЛА(Y1787),ЕФОРМУЛА(Z1787),ЕФОРМУЛА(AA1787),ЕФОРМУЛА(AB1787),ЕФОРМУЛА(AC1787),NOT(ЕФОРМУЛА(O1787)),NOT(ЕФОРМУЛА(P1787)),M1787&lt;&gt;0,N1787&lt;&gt;0,OR(YEAR(M1787=#REF!),YEAR(M1787=#REF!),YEAR(M1787=#REF!)),OR(YEAR(N1787=#REF!),YEAR(N1787=#REF!),YEAR(N1787=#REF!)),OR(AND(A1787="20. Выдача займов по договору № 1 (в кэш-пул ПАО «Газпром»)",H1787="КЭШ-ПУЛ"),AND(A1787&lt;&gt;"20. Выдача займов по договору № 1 (в кэш-пул ПАО «Газпром»)",H1787&lt;&gt;"КЭШ-ПУЛ")))</f>
        <v>#REF!</v>
      </c>
    </row>
    <row r="1788" spans="1:30" ht="12.6" customHeight="1" x14ac:dyDescent="0.2">
      <c r="A1788" s="8" t="s">
        <v>11</v>
      </c>
      <c r="B1788" s="8"/>
      <c r="C1788" s="2" t="s">
        <v>19</v>
      </c>
      <c r="D1788" s="6" t="s">
        <v>0</v>
      </c>
      <c r="E1788" s="7" t="s">
        <v>2</v>
      </c>
      <c r="F1788" s="8"/>
      <c r="G1788" s="8"/>
      <c r="H1788" s="8"/>
      <c r="I1788" s="8"/>
      <c r="J1788" s="8">
        <v>4</v>
      </c>
      <c r="K1788" s="8" t="s">
        <v>69</v>
      </c>
      <c r="L1788" s="8" t="s">
        <v>27</v>
      </c>
      <c r="M1788" s="9">
        <v>44440</v>
      </c>
      <c r="N1788" s="9">
        <v>44452</v>
      </c>
      <c r="O1788" s="20"/>
      <c r="P1788" s="20">
        <v>6958412.0999999996</v>
      </c>
      <c r="Q1788" s="12"/>
      <c r="R1788" s="12"/>
      <c r="S1788" s="12"/>
      <c r="T1788" s="12"/>
      <c r="U1788" s="12"/>
      <c r="X1788" s="22" t="e">
        <f>IF(B1788="",VLOOKUP(A1788,#REF!,2,FALSE),B1788)</f>
        <v>#REF!</v>
      </c>
      <c r="Y1788" s="22">
        <f t="shared" si="140"/>
        <v>9</v>
      </c>
      <c r="Z1788" s="22">
        <f t="shared" si="141"/>
        <v>9</v>
      </c>
      <c r="AA1788" s="22">
        <f t="shared" si="142"/>
        <v>2021</v>
      </c>
      <c r="AB1788" s="22">
        <f t="shared" si="143"/>
        <v>2021</v>
      </c>
      <c r="AC1788" s="22">
        <f t="shared" si="144"/>
        <v>2021</v>
      </c>
      <c r="AD1788" s="25" t="e">
        <f>AND(ROUND(O1788,2)=O1788,ROUND(P1788,2)=P1788,OR(AND(O1788&lt;&gt;0,L1788="п"),AND(P1788&lt;&gt;0,L1788="ф")),ЕФОРМУЛА(X1788),ЕФОРМУЛА(Y1788),ЕФОРМУЛА(Z1788),ЕФОРМУЛА(AA1788),ЕФОРМУЛА(AB1788),ЕФОРМУЛА(AC1788),NOT(ЕФОРМУЛА(O1788)),NOT(ЕФОРМУЛА(P1788)),M1788&lt;&gt;0,N1788&lt;&gt;0,OR(YEAR(M1788=#REF!),YEAR(M1788=#REF!),YEAR(M1788=#REF!)),OR(YEAR(N1788=#REF!),YEAR(N1788=#REF!),YEAR(N1788=#REF!)),OR(AND(A1788="20. Выдача займов по договору № 1 (в кэш-пул ПАО «Газпром»)",H1788="КЭШ-ПУЛ"),AND(A1788&lt;&gt;"20. Выдача займов по договору № 1 (в кэш-пул ПАО «Газпром»)",H1788&lt;&gt;"КЭШ-ПУЛ")))</f>
        <v>#REF!</v>
      </c>
    </row>
    <row r="1789" spans="1:30" ht="16.5" customHeight="1" x14ac:dyDescent="0.2">
      <c r="A1789" s="8" t="s">
        <v>48</v>
      </c>
      <c r="B1789" s="8"/>
      <c r="C1789" s="2" t="s">
        <v>19</v>
      </c>
      <c r="D1789" s="6" t="s">
        <v>0</v>
      </c>
      <c r="E1789" s="7" t="s">
        <v>2</v>
      </c>
      <c r="F1789" s="8"/>
      <c r="G1789" s="8"/>
      <c r="H1789" s="8"/>
      <c r="I1789" s="8"/>
      <c r="J1789" s="8">
        <v>1</v>
      </c>
      <c r="K1789" s="8" t="s">
        <v>69</v>
      </c>
      <c r="L1789" s="8" t="s">
        <v>27</v>
      </c>
      <c r="M1789" s="9">
        <v>44442</v>
      </c>
      <c r="N1789" s="9">
        <v>44453</v>
      </c>
      <c r="O1789" s="20"/>
      <c r="P1789" s="20">
        <v>2397983.2599999998</v>
      </c>
      <c r="Q1789" s="29"/>
      <c r="R1789" s="29"/>
      <c r="S1789" s="29"/>
      <c r="T1789" s="29"/>
      <c r="U1789" s="29"/>
      <c r="X1789" s="22" t="e">
        <f>IF(B1789="",VLOOKUP(A1789,#REF!,2,FALSE),B1789)</f>
        <v>#REF!</v>
      </c>
      <c r="Y1789" s="22">
        <f t="shared" si="140"/>
        <v>9</v>
      </c>
      <c r="Z1789" s="22">
        <f t="shared" si="141"/>
        <v>9</v>
      </c>
      <c r="AA1789" s="22">
        <f t="shared" si="142"/>
        <v>2021</v>
      </c>
      <c r="AB1789" s="22">
        <f t="shared" si="143"/>
        <v>2021</v>
      </c>
      <c r="AC1789" s="22">
        <f t="shared" si="144"/>
        <v>2021</v>
      </c>
      <c r="AD1789" s="25" t="e">
        <f>AND(ROUND(O1789,2)=O1789,ROUND(P1789,2)=P1789,OR(AND(O1789&lt;&gt;0,L1789="п"),AND(P1789&lt;&gt;0,L1789="ф")),ЕФОРМУЛА(X1789),ЕФОРМУЛА(Y1789),ЕФОРМУЛА(Z1789),ЕФОРМУЛА(AA1789),ЕФОРМУЛА(AB1789),ЕФОРМУЛА(AC1789),NOT(ЕФОРМУЛА(O1789)),NOT(ЕФОРМУЛА(P1789)),M1789&lt;&gt;0,N1789&lt;&gt;0,OR(YEAR(M1789=#REF!),YEAR(M1789=#REF!),YEAR(M1789=#REF!)),OR(YEAR(N1789=#REF!),YEAR(N1789=#REF!),YEAR(N1789=#REF!)),OR(AND(A1789="20. Выдача займов по договору № 1 (в кэш-пул ПАО «Газпром»)",H1789="КЭШ-ПУЛ"),AND(A1789&lt;&gt;"20. Выдача займов по договору № 1 (в кэш-пул ПАО «Газпром»)",H1789&lt;&gt;"КЭШ-ПУЛ")))</f>
        <v>#REF!</v>
      </c>
    </row>
    <row r="1790" spans="1:30" ht="15" customHeight="1" x14ac:dyDescent="0.2">
      <c r="A1790" s="8" t="s">
        <v>64</v>
      </c>
      <c r="B1790" s="8"/>
      <c r="C1790" s="2" t="s">
        <v>19</v>
      </c>
      <c r="D1790" s="6" t="s">
        <v>0</v>
      </c>
      <c r="E1790" s="7" t="s">
        <v>1</v>
      </c>
      <c r="F1790" s="8"/>
      <c r="G1790" s="8"/>
      <c r="H1790" s="8"/>
      <c r="I1790" s="8"/>
      <c r="J1790" s="8"/>
      <c r="K1790" s="8" t="s">
        <v>69</v>
      </c>
      <c r="L1790" s="8" t="s">
        <v>27</v>
      </c>
      <c r="M1790" s="9">
        <v>44447</v>
      </c>
      <c r="N1790" s="9">
        <v>44447</v>
      </c>
      <c r="O1790" s="20"/>
      <c r="P1790" s="20">
        <v>159558.29999999999</v>
      </c>
      <c r="Q1790" s="12"/>
      <c r="R1790" s="12"/>
      <c r="S1790" s="12"/>
      <c r="T1790" s="12"/>
      <c r="U1790" s="12"/>
      <c r="X1790" s="22" t="e">
        <f>IF(B1790="",VLOOKUP(A1790,#REF!,2,FALSE),B1790)</f>
        <v>#REF!</v>
      </c>
      <c r="Y1790" s="22">
        <f t="shared" si="140"/>
        <v>9</v>
      </c>
      <c r="Z1790" s="22">
        <f t="shared" si="141"/>
        <v>9</v>
      </c>
      <c r="AA1790" s="22">
        <f t="shared" si="142"/>
        <v>2021</v>
      </c>
      <c r="AB1790" s="22">
        <f t="shared" si="143"/>
        <v>2021</v>
      </c>
      <c r="AC1790" s="22">
        <f t="shared" si="144"/>
        <v>2021</v>
      </c>
      <c r="AD1790" s="25" t="e">
        <f>AND(ROUND(O1790,2)=O1790,ROUND(P1790,2)=P1790,OR(AND(O1790&lt;&gt;0,L1790="п"),AND(P1790&lt;&gt;0,L1790="ф")),ЕФОРМУЛА(X1790),ЕФОРМУЛА(Y1790),ЕФОРМУЛА(Z1790),ЕФОРМУЛА(AA1790),ЕФОРМУЛА(AB1790),ЕФОРМУЛА(AC1790),NOT(ЕФОРМУЛА(O1790)),NOT(ЕФОРМУЛА(P1790)),M1790&lt;&gt;0,N1790&lt;&gt;0,OR(YEAR(M1790=#REF!),YEAR(M1790=#REF!),YEAR(M1790=#REF!)),OR(YEAR(N1790=#REF!),YEAR(N1790=#REF!),YEAR(N1790=#REF!)),OR(AND(A1790="20. Выдача займов по договору № 1 (в кэш-пул ПАО «Газпром»)",H1790="КЭШ-ПУЛ"),AND(A1790&lt;&gt;"20. Выдача займов по договору № 1 (в кэш-пул ПАО «Газпром»)",H1790&lt;&gt;"КЭШ-ПУЛ")))</f>
        <v>#REF!</v>
      </c>
    </row>
    <row r="1791" spans="1:30" ht="15" customHeight="1" x14ac:dyDescent="0.2">
      <c r="A1791" s="8" t="s">
        <v>64</v>
      </c>
      <c r="B1791" s="8"/>
      <c r="C1791" s="2" t="s">
        <v>19</v>
      </c>
      <c r="D1791" s="6" t="s">
        <v>0</v>
      </c>
      <c r="E1791" s="7" t="s">
        <v>1</v>
      </c>
      <c r="F1791" s="8"/>
      <c r="G1791" s="8"/>
      <c r="H1791" s="8"/>
      <c r="I1791" s="8"/>
      <c r="J1791" s="8"/>
      <c r="K1791" s="8" t="s">
        <v>69</v>
      </c>
      <c r="L1791" s="8" t="s">
        <v>27</v>
      </c>
      <c r="M1791" s="9">
        <v>44452</v>
      </c>
      <c r="N1791" s="9">
        <v>44452</v>
      </c>
      <c r="O1791" s="20"/>
      <c r="P1791" s="20">
        <v>6958412.0999999996</v>
      </c>
      <c r="Q1791" s="12"/>
      <c r="R1791" s="12"/>
      <c r="S1791" s="12"/>
      <c r="T1791" s="12"/>
      <c r="U1791" s="12"/>
      <c r="X1791" s="22" t="e">
        <f>IF(B1791="",VLOOKUP(A1791,#REF!,2,FALSE),B1791)</f>
        <v>#REF!</v>
      </c>
      <c r="Y1791" s="22">
        <f t="shared" si="140"/>
        <v>9</v>
      </c>
      <c r="Z1791" s="22">
        <f t="shared" si="141"/>
        <v>9</v>
      </c>
      <c r="AA1791" s="22">
        <f t="shared" si="142"/>
        <v>2021</v>
      </c>
      <c r="AB1791" s="22">
        <f t="shared" si="143"/>
        <v>2021</v>
      </c>
      <c r="AC1791" s="22">
        <f t="shared" si="144"/>
        <v>2021</v>
      </c>
      <c r="AD1791" s="25" t="e">
        <f>AND(ROUND(O1791,2)=O1791,ROUND(P1791,2)=P1791,OR(AND(O1791&lt;&gt;0,L1791="п"),AND(P1791&lt;&gt;0,L1791="ф")),ЕФОРМУЛА(X1791),ЕФОРМУЛА(Y1791),ЕФОРМУЛА(Z1791),ЕФОРМУЛА(AA1791),ЕФОРМУЛА(AB1791),ЕФОРМУЛА(AC1791),NOT(ЕФОРМУЛА(O1791)),NOT(ЕФОРМУЛА(P1791)),M1791&lt;&gt;0,N1791&lt;&gt;0,OR(YEAR(M1791=#REF!),YEAR(M1791=#REF!),YEAR(M1791=#REF!)),OR(YEAR(N1791=#REF!),YEAR(N1791=#REF!),YEAR(N1791=#REF!)),OR(AND(A1791="20. Выдача займов по договору № 1 (в кэш-пул ПАО «Газпром»)",H1791="КЭШ-ПУЛ"),AND(A1791&lt;&gt;"20. Выдача займов по договору № 1 (в кэш-пул ПАО «Газпром»)",H1791&lt;&gt;"КЭШ-ПУЛ")))</f>
        <v>#REF!</v>
      </c>
    </row>
    <row r="1792" spans="1:30" ht="15" customHeight="1" x14ac:dyDescent="0.2">
      <c r="A1792" s="8" t="s">
        <v>64</v>
      </c>
      <c r="B1792" s="8"/>
      <c r="C1792" s="2" t="s">
        <v>19</v>
      </c>
      <c r="D1792" s="6" t="s">
        <v>0</v>
      </c>
      <c r="E1792" s="7" t="s">
        <v>1</v>
      </c>
      <c r="F1792" s="8"/>
      <c r="G1792" s="8"/>
      <c r="H1792" s="8"/>
      <c r="I1792" s="8"/>
      <c r="J1792" s="8"/>
      <c r="K1792" s="8" t="s">
        <v>69</v>
      </c>
      <c r="L1792" s="8" t="s">
        <v>27</v>
      </c>
      <c r="M1792" s="9">
        <v>44453</v>
      </c>
      <c r="N1792" s="9">
        <v>44453</v>
      </c>
      <c r="O1792" s="20"/>
      <c r="P1792" s="20">
        <v>123121652.19</v>
      </c>
      <c r="Q1792" s="12"/>
      <c r="R1792" s="12"/>
      <c r="S1792" s="12"/>
      <c r="T1792" s="12"/>
      <c r="U1792" s="12"/>
      <c r="X1792" s="22" t="e">
        <f>IF(B1792="",VLOOKUP(A1792,#REF!,2,FALSE),B1792)</f>
        <v>#REF!</v>
      </c>
      <c r="Y1792" s="22">
        <f t="shared" si="140"/>
        <v>9</v>
      </c>
      <c r="Z1792" s="22">
        <f t="shared" si="141"/>
        <v>9</v>
      </c>
      <c r="AA1792" s="22">
        <f t="shared" si="142"/>
        <v>2021</v>
      </c>
      <c r="AB1792" s="22">
        <f t="shared" si="143"/>
        <v>2021</v>
      </c>
      <c r="AC1792" s="22">
        <f t="shared" si="144"/>
        <v>2021</v>
      </c>
      <c r="AD1792" s="25" t="e">
        <f>AND(ROUND(O1792,2)=O1792,ROUND(P1792,2)=P1792,OR(AND(O1792&lt;&gt;0,L1792="п"),AND(P1792&lt;&gt;0,L1792="ф")),ЕФОРМУЛА(X1792),ЕФОРМУЛА(Y1792),ЕФОРМУЛА(Z1792),ЕФОРМУЛА(AA1792),ЕФОРМУЛА(AB1792),ЕФОРМУЛА(AC1792),NOT(ЕФОРМУЛА(O1792)),NOT(ЕФОРМУЛА(P1792)),M1792&lt;&gt;0,N1792&lt;&gt;0,OR(YEAR(M1792=#REF!),YEAR(M1792=#REF!),YEAR(M1792=#REF!)),OR(YEAR(N1792=#REF!),YEAR(N1792=#REF!),YEAR(N1792=#REF!)),OR(AND(A1792="20. Выдача займов по договору № 1 (в кэш-пул ПАО «Газпром»)",H1792="КЭШ-ПУЛ"),AND(A1792&lt;&gt;"20. Выдача займов по договору № 1 (в кэш-пул ПАО «Газпром»)",H1792&lt;&gt;"КЭШ-ПУЛ")))</f>
        <v>#REF!</v>
      </c>
    </row>
    <row r="1793" spans="1:30" ht="15" customHeight="1" x14ac:dyDescent="0.2">
      <c r="A1793" s="8" t="s">
        <v>40</v>
      </c>
      <c r="B1793" s="8"/>
      <c r="C1793" s="2" t="s">
        <v>28</v>
      </c>
      <c r="D1793" s="6" t="s">
        <v>0</v>
      </c>
      <c r="E1793" s="7" t="s">
        <v>2</v>
      </c>
      <c r="F1793" s="8"/>
      <c r="G1793" s="8"/>
      <c r="H1793" s="8"/>
      <c r="I1793" s="8"/>
      <c r="J1793" s="8"/>
      <c r="K1793" s="8"/>
      <c r="L1793" s="8" t="s">
        <v>27</v>
      </c>
      <c r="M1793" s="9">
        <v>44440</v>
      </c>
      <c r="N1793" s="9">
        <v>44440</v>
      </c>
      <c r="O1793" s="19"/>
      <c r="P1793" s="20">
        <v>4137382.45</v>
      </c>
      <c r="Q1793" s="12"/>
      <c r="R1793" s="12"/>
      <c r="S1793" s="12"/>
      <c r="T1793" s="12"/>
      <c r="U1793" s="12"/>
      <c r="X1793" s="22" t="e">
        <f>IF(B1793="",VLOOKUP(A1793,#REF!,2,FALSE),B1793)</f>
        <v>#REF!</v>
      </c>
      <c r="Y1793" s="22">
        <f t="shared" si="140"/>
        <v>9</v>
      </c>
      <c r="Z1793" s="22">
        <f t="shared" si="141"/>
        <v>9</v>
      </c>
      <c r="AA1793" s="22">
        <f t="shared" si="142"/>
        <v>2021</v>
      </c>
      <c r="AB1793" s="22">
        <f t="shared" si="143"/>
        <v>2021</v>
      </c>
      <c r="AC1793" s="22">
        <f t="shared" si="144"/>
        <v>2021</v>
      </c>
      <c r="AD1793" s="25" t="e">
        <f>AND(ROUND(O1793,2)=O1793,ROUND(P1793,2)=P1793,OR(AND(O1793&lt;&gt;0,L1793="п"),AND(P1793&lt;&gt;0,L1793="ф")),ЕФОРМУЛА(X1793),ЕФОРМУЛА(Y1793),ЕФОРМУЛА(Z1793),ЕФОРМУЛА(AA1793),ЕФОРМУЛА(AB1793),ЕФОРМУЛА(AC1793),NOT(ЕФОРМУЛА(O1793)),NOT(ЕФОРМУЛА(P1793)),M1793&lt;&gt;0,N1793&lt;&gt;0,OR(YEAR(M1793=#REF!),YEAR(M1793=#REF!),YEAR(M1793=#REF!)),OR(YEAR(N1793=#REF!),YEAR(N1793=#REF!),YEAR(N1793=#REF!)),OR(AND(A1793="20. Выдача займов по договору № 1 (в кэш-пул ПАО «Газпром»)",H1793="КЭШ-ПУЛ"),AND(A1793&lt;&gt;"20. Выдача займов по договору № 1 (в кэш-пул ПАО «Газпром»)",H1793&lt;&gt;"КЭШ-ПУЛ")))</f>
        <v>#REF!</v>
      </c>
    </row>
    <row r="1794" spans="1:30" ht="15" customHeight="1" x14ac:dyDescent="0.2">
      <c r="A1794" s="8" t="s">
        <v>141</v>
      </c>
      <c r="B1794" s="8"/>
      <c r="C1794" s="2" t="s">
        <v>28</v>
      </c>
      <c r="D1794" s="6" t="s">
        <v>0</v>
      </c>
      <c r="E1794" s="7" t="s">
        <v>2</v>
      </c>
      <c r="F1794" s="8"/>
      <c r="G1794" s="8"/>
      <c r="H1794" s="8"/>
      <c r="I1794" s="8"/>
      <c r="J1794" s="8"/>
      <c r="K1794" s="8"/>
      <c r="L1794" s="8" t="s">
        <v>27</v>
      </c>
      <c r="M1794" s="9">
        <v>44440</v>
      </c>
      <c r="N1794" s="9">
        <v>44440</v>
      </c>
      <c r="O1794" s="19"/>
      <c r="P1794" s="20">
        <v>233223244.25999999</v>
      </c>
      <c r="Q1794" s="12"/>
      <c r="R1794" s="12"/>
      <c r="S1794" s="12"/>
      <c r="T1794" s="12"/>
      <c r="U1794" s="12"/>
      <c r="X1794" s="22" t="e">
        <f>IF(B1794="",VLOOKUP(A1794,#REF!,2,FALSE),B1794)</f>
        <v>#REF!</v>
      </c>
      <c r="Y1794" s="22">
        <f t="shared" si="140"/>
        <v>9</v>
      </c>
      <c r="Z1794" s="22">
        <f t="shared" si="141"/>
        <v>9</v>
      </c>
      <c r="AA1794" s="22">
        <f t="shared" si="142"/>
        <v>2021</v>
      </c>
      <c r="AB1794" s="22">
        <f t="shared" si="143"/>
        <v>2021</v>
      </c>
      <c r="AC1794" s="22">
        <f t="shared" si="144"/>
        <v>2021</v>
      </c>
      <c r="AD1794" s="25" t="e">
        <f>AND(ROUND(O1794,2)=O1794,ROUND(P1794,2)=P1794,OR(AND(O1794&lt;&gt;0,L1794="п"),AND(P1794&lt;&gt;0,L1794="ф")),ЕФОРМУЛА(X1794),ЕФОРМУЛА(Y1794),ЕФОРМУЛА(Z1794),ЕФОРМУЛА(AA1794),ЕФОРМУЛА(AB1794),ЕФОРМУЛА(AC1794),NOT(ЕФОРМУЛА(O1794)),NOT(ЕФОРМУЛА(P1794)),M1794&lt;&gt;0,N1794&lt;&gt;0,OR(YEAR(M1794=#REF!),YEAR(M1794=#REF!),YEAR(M1794=#REF!)),OR(YEAR(N1794=#REF!),YEAR(N1794=#REF!),YEAR(N1794=#REF!)),OR(AND(A1794="20. Выдача займов по договору № 1 (в кэш-пул ПАО «Газпром»)",H1794="КЭШ-ПУЛ"),AND(A1794&lt;&gt;"20. Выдача займов по договору № 1 (в кэш-пул ПАО «Газпром»)",H1794&lt;&gt;"КЭШ-ПУЛ")))</f>
        <v>#REF!</v>
      </c>
    </row>
    <row r="1795" spans="1:30" ht="15" customHeight="1" x14ac:dyDescent="0.2">
      <c r="A1795" s="8" t="s">
        <v>59</v>
      </c>
      <c r="B1795" s="8"/>
      <c r="C1795" s="2" t="s">
        <v>28</v>
      </c>
      <c r="D1795" s="6" t="s">
        <v>0</v>
      </c>
      <c r="E1795" s="7" t="s">
        <v>2</v>
      </c>
      <c r="F1795" s="8"/>
      <c r="G1795" s="8"/>
      <c r="H1795" s="8"/>
      <c r="I1795" s="8"/>
      <c r="J1795" s="8"/>
      <c r="K1795" s="8"/>
      <c r="L1795" s="8" t="s">
        <v>27</v>
      </c>
      <c r="M1795" s="9">
        <v>44440</v>
      </c>
      <c r="N1795" s="9">
        <v>44440</v>
      </c>
      <c r="O1795" s="20"/>
      <c r="P1795" s="20">
        <v>288145872</v>
      </c>
      <c r="Q1795" s="12"/>
      <c r="R1795" s="12"/>
      <c r="S1795" s="12"/>
      <c r="T1795" s="12"/>
      <c r="U1795" s="12"/>
      <c r="X1795" s="22" t="e">
        <f>IF(B1795="",VLOOKUP(A1795,#REF!,2,FALSE),B1795)</f>
        <v>#REF!</v>
      </c>
      <c r="Y1795" s="22">
        <f t="shared" si="140"/>
        <v>9</v>
      </c>
      <c r="Z1795" s="22">
        <f t="shared" si="141"/>
        <v>9</v>
      </c>
      <c r="AA1795" s="22">
        <f t="shared" si="142"/>
        <v>2021</v>
      </c>
      <c r="AB1795" s="22">
        <f t="shared" si="143"/>
        <v>2021</v>
      </c>
      <c r="AC1795" s="22">
        <f t="shared" si="144"/>
        <v>2021</v>
      </c>
      <c r="AD1795" s="25" t="e">
        <f>AND(ROUND(O1795,2)=O1795,ROUND(P1795,2)=P1795,OR(AND(O1795&lt;&gt;0,L1795="п"),AND(P1795&lt;&gt;0,L1795="ф")),ЕФОРМУЛА(X1795),ЕФОРМУЛА(Y1795),ЕФОРМУЛА(Z1795),ЕФОРМУЛА(AA1795),ЕФОРМУЛА(AB1795),ЕФОРМУЛА(AC1795),NOT(ЕФОРМУЛА(O1795)),NOT(ЕФОРМУЛА(P1795)),M1795&lt;&gt;0,N1795&lt;&gt;0,OR(YEAR(M1795=#REF!),YEAR(M1795=#REF!),YEAR(M1795=#REF!)),OR(YEAR(N1795=#REF!),YEAR(N1795=#REF!),YEAR(N1795=#REF!)),OR(AND(A1795="20. Выдача займов по договору № 1 (в кэш-пул ПАО «Газпром»)",H1795="КЭШ-ПУЛ"),AND(A1795&lt;&gt;"20. Выдача займов по договору № 1 (в кэш-пул ПАО «Газпром»)",H1795&lt;&gt;"КЭШ-ПУЛ")))</f>
        <v>#REF!</v>
      </c>
    </row>
    <row r="1796" spans="1:30" ht="15" customHeight="1" x14ac:dyDescent="0.2">
      <c r="A1796" s="8" t="s">
        <v>60</v>
      </c>
      <c r="B1796" s="8"/>
      <c r="C1796" s="2" t="s">
        <v>28</v>
      </c>
      <c r="D1796" s="6" t="s">
        <v>0</v>
      </c>
      <c r="E1796" s="7" t="s">
        <v>2</v>
      </c>
      <c r="F1796" s="8"/>
      <c r="G1796" s="8"/>
      <c r="H1796" s="8"/>
      <c r="I1796" s="8"/>
      <c r="J1796" s="8"/>
      <c r="K1796" s="8"/>
      <c r="L1796" s="8" t="s">
        <v>27</v>
      </c>
      <c r="M1796" s="9">
        <v>44440</v>
      </c>
      <c r="N1796" s="9">
        <v>44440</v>
      </c>
      <c r="O1796" s="20">
        <v>16983.93</v>
      </c>
      <c r="P1796" s="20">
        <v>1454104.32</v>
      </c>
      <c r="Q1796" s="12"/>
      <c r="R1796" s="12"/>
      <c r="S1796" s="12"/>
      <c r="T1796" s="12"/>
      <c r="U1796" s="12"/>
      <c r="X1796" s="22" t="e">
        <f>IF(B1796="",VLOOKUP(A1796,#REF!,2,FALSE),B1796)</f>
        <v>#REF!</v>
      </c>
      <c r="Y1796" s="22">
        <f t="shared" ref="Y1796:Y1859" si="145">MONTH(M1796)</f>
        <v>9</v>
      </c>
      <c r="Z1796" s="22">
        <f t="shared" ref="Z1796:Z1859" si="146">MONTH(N1796)</f>
        <v>9</v>
      </c>
      <c r="AA1796" s="22">
        <f t="shared" ref="AA1796:AA1859" si="147">YEAR(N1796)</f>
        <v>2021</v>
      </c>
      <c r="AB1796" s="22">
        <f t="shared" ref="AB1796:AB1859" si="148">YEAR(M1796)</f>
        <v>2021</v>
      </c>
      <c r="AC1796" s="22">
        <f t="shared" ref="AC1796:AC1859" si="149">IF(F1796="X",AA1796-1,AA1796)</f>
        <v>2021</v>
      </c>
      <c r="AD1796" s="25" t="e">
        <f>AND(ROUND(O1796,2)=O1796,ROUND(P1796,2)=P1796,OR(AND(O1796&lt;&gt;0,L1796="п"),AND(P1796&lt;&gt;0,L1796="ф")),ЕФОРМУЛА(X1796),ЕФОРМУЛА(Y1796),ЕФОРМУЛА(Z1796),ЕФОРМУЛА(AA1796),ЕФОРМУЛА(AB1796),ЕФОРМУЛА(AC1796),NOT(ЕФОРМУЛА(O1796)),NOT(ЕФОРМУЛА(P1796)),M1796&lt;&gt;0,N1796&lt;&gt;0,OR(YEAR(M1796=#REF!),YEAR(M1796=#REF!),YEAR(M1796=#REF!)),OR(YEAR(N1796=#REF!),YEAR(N1796=#REF!),YEAR(N1796=#REF!)),OR(AND(A1796="20. Выдача займов по договору № 1 (в кэш-пул ПАО «Газпром»)",H1796="КЭШ-ПУЛ"),AND(A1796&lt;&gt;"20. Выдача займов по договору № 1 (в кэш-пул ПАО «Газпром»)",H1796&lt;&gt;"КЭШ-ПУЛ")))</f>
        <v>#REF!</v>
      </c>
    </row>
    <row r="1797" spans="1:30" ht="15" customHeight="1" x14ac:dyDescent="0.2">
      <c r="A1797" s="8" t="s">
        <v>15</v>
      </c>
      <c r="B1797" s="8"/>
      <c r="C1797" s="2" t="s">
        <v>28</v>
      </c>
      <c r="D1797" s="6" t="s">
        <v>0</v>
      </c>
      <c r="E1797" s="7" t="s">
        <v>2</v>
      </c>
      <c r="F1797" s="8"/>
      <c r="G1797" s="8"/>
      <c r="H1797" s="8"/>
      <c r="I1797" s="8"/>
      <c r="J1797" s="8"/>
      <c r="K1797" s="8"/>
      <c r="L1797" s="8" t="s">
        <v>27</v>
      </c>
      <c r="M1797" s="9">
        <v>44440</v>
      </c>
      <c r="N1797" s="9">
        <v>44440</v>
      </c>
      <c r="O1797" s="20"/>
      <c r="P1797" s="20">
        <v>12108109.059999999</v>
      </c>
      <c r="Q1797" s="12"/>
      <c r="R1797" s="12"/>
      <c r="S1797" s="12"/>
      <c r="T1797" s="12"/>
      <c r="U1797" s="12"/>
      <c r="X1797" s="22" t="e">
        <f>IF(B1797="",VLOOKUP(A1797,#REF!,2,FALSE),B1797)</f>
        <v>#REF!</v>
      </c>
      <c r="Y1797" s="22">
        <f t="shared" si="145"/>
        <v>9</v>
      </c>
      <c r="Z1797" s="22">
        <f t="shared" si="146"/>
        <v>9</v>
      </c>
      <c r="AA1797" s="22">
        <f t="shared" si="147"/>
        <v>2021</v>
      </c>
      <c r="AB1797" s="22">
        <f t="shared" si="148"/>
        <v>2021</v>
      </c>
      <c r="AC1797" s="22">
        <f t="shared" si="149"/>
        <v>2021</v>
      </c>
      <c r="AD1797" s="25" t="e">
        <f>AND(ROUND(O1797,2)=O1797,ROUND(P1797,2)=P1797,OR(AND(O1797&lt;&gt;0,L1797="п"),AND(P1797&lt;&gt;0,L1797="ф")),ЕФОРМУЛА(X1797),ЕФОРМУЛА(Y1797),ЕФОРМУЛА(Z1797),ЕФОРМУЛА(AA1797),ЕФОРМУЛА(AB1797),ЕФОРМУЛА(AC1797),NOT(ЕФОРМУЛА(O1797)),NOT(ЕФОРМУЛА(P1797)),M1797&lt;&gt;0,N1797&lt;&gt;0,OR(YEAR(M1797=#REF!),YEAR(M1797=#REF!),YEAR(M1797=#REF!)),OR(YEAR(N1797=#REF!),YEAR(N1797=#REF!),YEAR(N1797=#REF!)),OR(AND(A1797="20. Выдача займов по договору № 1 (в кэш-пул ПАО «Газпром»)",H1797="КЭШ-ПУЛ"),AND(A1797&lt;&gt;"20. Выдача займов по договору № 1 (в кэш-пул ПАО «Газпром»)",H1797&lt;&gt;"КЭШ-ПУЛ")))</f>
        <v>#REF!</v>
      </c>
    </row>
    <row r="1798" spans="1:30" ht="15" customHeight="1" x14ac:dyDescent="0.2">
      <c r="A1798" s="8" t="s">
        <v>16</v>
      </c>
      <c r="B1798" s="8"/>
      <c r="C1798" s="2" t="s">
        <v>28</v>
      </c>
      <c r="D1798" s="6" t="s">
        <v>0</v>
      </c>
      <c r="E1798" s="7" t="s">
        <v>2</v>
      </c>
      <c r="F1798" s="8"/>
      <c r="G1798" s="8"/>
      <c r="H1798" s="8"/>
      <c r="I1798" s="8"/>
      <c r="J1798" s="8"/>
      <c r="K1798" s="8"/>
      <c r="L1798" s="8" t="s">
        <v>27</v>
      </c>
      <c r="M1798" s="9">
        <v>44440</v>
      </c>
      <c r="N1798" s="9">
        <v>44440</v>
      </c>
      <c r="O1798" s="19"/>
      <c r="P1798" s="20">
        <v>570532607.5</v>
      </c>
      <c r="Q1798" s="12"/>
      <c r="R1798" s="12"/>
      <c r="S1798" s="12"/>
      <c r="T1798" s="12"/>
      <c r="U1798" s="12"/>
      <c r="X1798" s="22" t="e">
        <f>IF(B1798="",VLOOKUP(A1798,#REF!,2,FALSE),B1798)</f>
        <v>#REF!</v>
      </c>
      <c r="Y1798" s="22">
        <f t="shared" si="145"/>
        <v>9</v>
      </c>
      <c r="Z1798" s="22">
        <f t="shared" si="146"/>
        <v>9</v>
      </c>
      <c r="AA1798" s="22">
        <f t="shared" si="147"/>
        <v>2021</v>
      </c>
      <c r="AB1798" s="22">
        <f t="shared" si="148"/>
        <v>2021</v>
      </c>
      <c r="AC1798" s="22">
        <f t="shared" si="149"/>
        <v>2021</v>
      </c>
      <c r="AD1798" s="25" t="e">
        <f>AND(ROUND(O1798,2)=O1798,ROUND(P1798,2)=P1798,OR(AND(O1798&lt;&gt;0,L1798="п"),AND(P1798&lt;&gt;0,L1798="ф")),ЕФОРМУЛА(X1798),ЕФОРМУЛА(Y1798),ЕФОРМУЛА(Z1798),ЕФОРМУЛА(AA1798),ЕФОРМУЛА(AB1798),ЕФОРМУЛА(AC1798),NOT(ЕФОРМУЛА(O1798)),NOT(ЕФОРМУЛА(P1798)),M1798&lt;&gt;0,N1798&lt;&gt;0,OR(YEAR(M1798=#REF!),YEAR(M1798=#REF!),YEAR(M1798=#REF!)),OR(YEAR(N1798=#REF!),YEAR(N1798=#REF!),YEAR(N1798=#REF!)),OR(AND(A1798="20. Выдача займов по договору № 1 (в кэш-пул ПАО «Газпром»)",H1798="КЭШ-ПУЛ"),AND(A1798&lt;&gt;"20. Выдача займов по договору № 1 (в кэш-пул ПАО «Газпром»)",H1798&lt;&gt;"КЭШ-ПУЛ")))</f>
        <v>#REF!</v>
      </c>
    </row>
    <row r="1799" spans="1:30" ht="15" customHeight="1" x14ac:dyDescent="0.2">
      <c r="A1799" s="8" t="s">
        <v>17</v>
      </c>
      <c r="B1799" s="8"/>
      <c r="C1799" s="2" t="s">
        <v>28</v>
      </c>
      <c r="D1799" s="6" t="s">
        <v>0</v>
      </c>
      <c r="E1799" s="7" t="s">
        <v>2</v>
      </c>
      <c r="F1799" s="8"/>
      <c r="G1799" s="8"/>
      <c r="H1799" s="8"/>
      <c r="I1799" s="8"/>
      <c r="J1799" s="8"/>
      <c r="K1799" s="8"/>
      <c r="L1799" s="8" t="s">
        <v>27</v>
      </c>
      <c r="M1799" s="9">
        <v>44440</v>
      </c>
      <c r="N1799" s="9">
        <v>44440</v>
      </c>
      <c r="O1799" s="19"/>
      <c r="P1799" s="20">
        <v>17905428.899999999</v>
      </c>
      <c r="Q1799" s="12"/>
      <c r="R1799" s="12"/>
      <c r="S1799" s="12"/>
      <c r="T1799" s="12"/>
      <c r="U1799" s="12"/>
      <c r="X1799" s="22" t="e">
        <f>IF(B1799="",VLOOKUP(A1799,#REF!,2,FALSE),B1799)</f>
        <v>#REF!</v>
      </c>
      <c r="Y1799" s="22">
        <f t="shared" si="145"/>
        <v>9</v>
      </c>
      <c r="Z1799" s="22">
        <f t="shared" si="146"/>
        <v>9</v>
      </c>
      <c r="AA1799" s="22">
        <f t="shared" si="147"/>
        <v>2021</v>
      </c>
      <c r="AB1799" s="22">
        <f t="shared" si="148"/>
        <v>2021</v>
      </c>
      <c r="AC1799" s="22">
        <f t="shared" si="149"/>
        <v>2021</v>
      </c>
      <c r="AD1799" s="25" t="e">
        <f>AND(ROUND(O1799,2)=O1799,ROUND(P1799,2)=P1799,OR(AND(O1799&lt;&gt;0,L1799="п"),AND(P1799&lt;&gt;0,L1799="ф")),ЕФОРМУЛА(X1799),ЕФОРМУЛА(Y1799),ЕФОРМУЛА(Z1799),ЕФОРМУЛА(AA1799),ЕФОРМУЛА(AB1799),ЕФОРМУЛА(AC1799),NOT(ЕФОРМУЛА(O1799)),NOT(ЕФОРМУЛА(P1799)),M1799&lt;&gt;0,N1799&lt;&gt;0,OR(YEAR(M1799=#REF!),YEAR(M1799=#REF!),YEAR(M1799=#REF!)),OR(YEAR(N1799=#REF!),YEAR(N1799=#REF!),YEAR(N1799=#REF!)),OR(AND(A1799="20. Выдача займов по договору № 1 (в кэш-пул ПАО «Газпром»)",H1799="КЭШ-ПУЛ"),AND(A1799&lt;&gt;"20. Выдача займов по договору № 1 (в кэш-пул ПАО «Газпром»)",H1799&lt;&gt;"КЭШ-ПУЛ")))</f>
        <v>#REF!</v>
      </c>
    </row>
    <row r="1800" spans="1:30" ht="15" customHeight="1" x14ac:dyDescent="0.2">
      <c r="A1800" s="8" t="s">
        <v>142</v>
      </c>
      <c r="B1800" s="8"/>
      <c r="C1800" s="2" t="s">
        <v>28</v>
      </c>
      <c r="D1800" s="6" t="s">
        <v>0</v>
      </c>
      <c r="E1800" s="7" t="s">
        <v>2</v>
      </c>
      <c r="F1800" s="8"/>
      <c r="G1800" s="8"/>
      <c r="H1800" s="8"/>
      <c r="I1800" s="8"/>
      <c r="J1800" s="8"/>
      <c r="K1800" s="8"/>
      <c r="L1800" s="8" t="s">
        <v>27</v>
      </c>
      <c r="M1800" s="9">
        <v>44440</v>
      </c>
      <c r="N1800" s="9">
        <v>44440</v>
      </c>
      <c r="O1800" s="19"/>
      <c r="P1800" s="20">
        <v>36723598.670000002</v>
      </c>
      <c r="X1800" s="22" t="e">
        <f>IF(B1800="",VLOOKUP(A1800,#REF!,2,FALSE),B1800)</f>
        <v>#REF!</v>
      </c>
      <c r="Y1800" s="22">
        <f t="shared" si="145"/>
        <v>9</v>
      </c>
      <c r="Z1800" s="22">
        <f t="shared" si="146"/>
        <v>9</v>
      </c>
      <c r="AA1800" s="22">
        <f t="shared" si="147"/>
        <v>2021</v>
      </c>
      <c r="AB1800" s="22">
        <f t="shared" si="148"/>
        <v>2021</v>
      </c>
      <c r="AC1800" s="22">
        <f t="shared" si="149"/>
        <v>2021</v>
      </c>
      <c r="AD1800" s="25" t="e">
        <f>AND(ROUND(O1800,2)=O1800,ROUND(P1800,2)=P1800,OR(AND(O1800&lt;&gt;0,L1800="п"),AND(P1800&lt;&gt;0,L1800="ф")),ЕФОРМУЛА(X1800),ЕФОРМУЛА(Y1800),ЕФОРМУЛА(Z1800),ЕФОРМУЛА(AA1800),ЕФОРМУЛА(AB1800),ЕФОРМУЛА(AC1800),NOT(ЕФОРМУЛА(O1800)),NOT(ЕФОРМУЛА(P1800)),M1800&lt;&gt;0,N1800&lt;&gt;0,OR(YEAR(M1800=#REF!),YEAR(M1800=#REF!),YEAR(M1800=#REF!)),OR(YEAR(N1800=#REF!),YEAR(N1800=#REF!),YEAR(N1800=#REF!)),OR(AND(A1800="20. Выдача займов по договору № 1 (в кэш-пул ПАО «Газпром»)",H1800="КЭШ-ПУЛ"),AND(A1800&lt;&gt;"20. Выдача займов по договору № 1 (в кэш-пул ПАО «Газпром»)",H1800&lt;&gt;"КЭШ-ПУЛ")))</f>
        <v>#REF!</v>
      </c>
    </row>
    <row r="1801" spans="1:30" ht="15" customHeight="1" x14ac:dyDescent="0.2">
      <c r="A1801" s="8" t="s">
        <v>42</v>
      </c>
      <c r="B1801" s="8"/>
      <c r="C1801" s="2" t="s">
        <v>28</v>
      </c>
      <c r="D1801" s="6" t="s">
        <v>0</v>
      </c>
      <c r="E1801" s="7" t="s">
        <v>2</v>
      </c>
      <c r="F1801" s="8"/>
      <c r="G1801" s="8"/>
      <c r="H1801" s="8"/>
      <c r="I1801" s="8"/>
      <c r="J1801" s="8"/>
      <c r="K1801" s="8"/>
      <c r="L1801" s="8" t="s">
        <v>27</v>
      </c>
      <c r="M1801" s="9">
        <v>44440</v>
      </c>
      <c r="N1801" s="9">
        <v>44440</v>
      </c>
      <c r="O1801" s="19"/>
      <c r="P1801" s="20">
        <v>24751531.48</v>
      </c>
      <c r="X1801" s="22" t="e">
        <f>IF(B1801="",VLOOKUP(A1801,#REF!,2,FALSE),B1801)</f>
        <v>#REF!</v>
      </c>
      <c r="Y1801" s="22">
        <f t="shared" si="145"/>
        <v>9</v>
      </c>
      <c r="Z1801" s="22">
        <f t="shared" si="146"/>
        <v>9</v>
      </c>
      <c r="AA1801" s="22">
        <f t="shared" si="147"/>
        <v>2021</v>
      </c>
      <c r="AB1801" s="22">
        <f t="shared" si="148"/>
        <v>2021</v>
      </c>
      <c r="AC1801" s="22">
        <f t="shared" si="149"/>
        <v>2021</v>
      </c>
      <c r="AD1801" s="25" t="e">
        <f>AND(ROUND(O1801,2)=O1801,ROUND(P1801,2)=P1801,OR(AND(O1801&lt;&gt;0,L1801="п"),AND(P1801&lt;&gt;0,L1801="ф")),ЕФОРМУЛА(X1801),ЕФОРМУЛА(Y1801),ЕФОРМУЛА(Z1801),ЕФОРМУЛА(AA1801),ЕФОРМУЛА(AB1801),ЕФОРМУЛА(AC1801),NOT(ЕФОРМУЛА(O1801)),NOT(ЕФОРМУЛА(P1801)),M1801&lt;&gt;0,N1801&lt;&gt;0,OR(YEAR(M1801=#REF!),YEAR(M1801=#REF!),YEAR(M1801=#REF!)),OR(YEAR(N1801=#REF!),YEAR(N1801=#REF!),YEAR(N1801=#REF!)),OR(AND(A1801="20. Выдача займов по договору № 1 (в кэш-пул ПАО «Газпром»)",H1801="КЭШ-ПУЛ"),AND(A1801&lt;&gt;"20. Выдача займов по договору № 1 (в кэш-пул ПАО «Газпром»)",H1801&lt;&gt;"КЭШ-ПУЛ")))</f>
        <v>#REF!</v>
      </c>
    </row>
    <row r="1802" spans="1:30" ht="12.75" customHeight="1" x14ac:dyDescent="0.2">
      <c r="A1802" s="8" t="s">
        <v>41</v>
      </c>
      <c r="B1802" s="8"/>
      <c r="C1802" s="2" t="s">
        <v>28</v>
      </c>
      <c r="D1802" s="6" t="s">
        <v>0</v>
      </c>
      <c r="E1802" s="7" t="s">
        <v>2</v>
      </c>
      <c r="F1802" s="8"/>
      <c r="G1802" s="8"/>
      <c r="H1802" s="8"/>
      <c r="I1802" s="8"/>
      <c r="J1802" s="8"/>
      <c r="K1802" s="8"/>
      <c r="L1802" s="8" t="s">
        <v>27</v>
      </c>
      <c r="M1802" s="9">
        <v>44440</v>
      </c>
      <c r="N1802" s="9">
        <v>44440</v>
      </c>
      <c r="O1802" s="19">
        <v>11155529.779999999</v>
      </c>
      <c r="P1802" s="20">
        <v>14811860.619999999</v>
      </c>
      <c r="X1802" s="22" t="e">
        <f>IF(B1802="",VLOOKUP(A1802,#REF!,2,FALSE),B1802)</f>
        <v>#REF!</v>
      </c>
      <c r="Y1802" s="22">
        <f t="shared" si="145"/>
        <v>9</v>
      </c>
      <c r="Z1802" s="22">
        <f t="shared" si="146"/>
        <v>9</v>
      </c>
      <c r="AA1802" s="22">
        <f t="shared" si="147"/>
        <v>2021</v>
      </c>
      <c r="AB1802" s="22">
        <f t="shared" si="148"/>
        <v>2021</v>
      </c>
      <c r="AC1802" s="22">
        <f t="shared" si="149"/>
        <v>2021</v>
      </c>
      <c r="AD1802" s="25" t="e">
        <f>AND(ROUND(O1802,2)=O1802,ROUND(P1802,2)=P1802,OR(AND(O1802&lt;&gt;0,L1802="п"),AND(P1802&lt;&gt;0,L1802="ф")),ЕФОРМУЛА(X1802),ЕФОРМУЛА(Y1802),ЕФОРМУЛА(Z1802),ЕФОРМУЛА(AA1802),ЕФОРМУЛА(AB1802),ЕФОРМУЛА(AC1802),NOT(ЕФОРМУЛА(O1802)),NOT(ЕФОРМУЛА(P1802)),M1802&lt;&gt;0,N1802&lt;&gt;0,OR(YEAR(M1802=#REF!),YEAR(M1802=#REF!),YEAR(M1802=#REF!)),OR(YEAR(N1802=#REF!),YEAR(N1802=#REF!),YEAR(N1802=#REF!)),OR(AND(A1802="20. Выдача займов по договору № 1 (в кэш-пул ПАО «Газпром»)",H1802="КЭШ-ПУЛ"),AND(A1802&lt;&gt;"20. Выдача займов по договору № 1 (в кэш-пул ПАО «Газпром»)",H1802&lt;&gt;"КЭШ-ПУЛ")))</f>
        <v>#REF!</v>
      </c>
    </row>
    <row r="1803" spans="1:30" ht="15.75" customHeight="1" x14ac:dyDescent="0.2">
      <c r="A1803" s="8" t="s">
        <v>44</v>
      </c>
      <c r="B1803" s="8"/>
      <c r="C1803" s="2" t="s">
        <v>28</v>
      </c>
      <c r="D1803" s="6" t="s">
        <v>0</v>
      </c>
      <c r="E1803" s="7" t="s">
        <v>2</v>
      </c>
      <c r="F1803" s="8"/>
      <c r="G1803" s="8"/>
      <c r="H1803" s="8"/>
      <c r="I1803" s="8"/>
      <c r="J1803" s="8"/>
      <c r="K1803" s="8"/>
      <c r="L1803" s="8" t="s">
        <v>27</v>
      </c>
      <c r="M1803" s="9">
        <v>44440</v>
      </c>
      <c r="N1803" s="9">
        <v>44440</v>
      </c>
      <c r="O1803" s="19"/>
      <c r="P1803" s="20">
        <v>955031.79</v>
      </c>
      <c r="Q1803" s="12"/>
      <c r="R1803" s="12"/>
      <c r="S1803" s="12"/>
      <c r="T1803" s="12"/>
      <c r="U1803" s="12"/>
      <c r="X1803" s="22" t="e">
        <f>IF(B1803="",VLOOKUP(A1803,#REF!,2,FALSE),B1803)</f>
        <v>#REF!</v>
      </c>
      <c r="Y1803" s="22">
        <f t="shared" si="145"/>
        <v>9</v>
      </c>
      <c r="Z1803" s="22">
        <f t="shared" si="146"/>
        <v>9</v>
      </c>
      <c r="AA1803" s="22">
        <f t="shared" si="147"/>
        <v>2021</v>
      </c>
      <c r="AB1803" s="22">
        <f t="shared" si="148"/>
        <v>2021</v>
      </c>
      <c r="AC1803" s="22">
        <f t="shared" si="149"/>
        <v>2021</v>
      </c>
      <c r="AD1803" s="25" t="e">
        <f>AND(ROUND(O1803,2)=O1803,ROUND(P1803,2)=P1803,OR(AND(O1803&lt;&gt;0,L1803="п"),AND(P1803&lt;&gt;0,L1803="ф")),ЕФОРМУЛА(X1803),ЕФОРМУЛА(Y1803),ЕФОРМУЛА(Z1803),ЕФОРМУЛА(AA1803),ЕФОРМУЛА(AB1803),ЕФОРМУЛА(AC1803),NOT(ЕФОРМУЛА(O1803)),NOT(ЕФОРМУЛА(P1803)),M1803&lt;&gt;0,N1803&lt;&gt;0,OR(YEAR(M1803=#REF!),YEAR(M1803=#REF!),YEAR(M1803=#REF!)),OR(YEAR(N1803=#REF!),YEAR(N1803=#REF!),YEAR(N1803=#REF!)),OR(AND(A1803="20. Выдача займов по договору № 1 (в кэш-пул ПАО «Газпром»)",H1803="КЭШ-ПУЛ"),AND(A1803&lt;&gt;"20. Выдача займов по договору № 1 (в кэш-пул ПАО «Газпром»)",H1803&lt;&gt;"КЭШ-ПУЛ")))</f>
        <v>#REF!</v>
      </c>
    </row>
    <row r="1804" spans="1:30" ht="15.75" customHeight="1" x14ac:dyDescent="0.2">
      <c r="A1804" s="8" t="s">
        <v>45</v>
      </c>
      <c r="B1804" s="8"/>
      <c r="C1804" s="2" t="s">
        <v>28</v>
      </c>
      <c r="D1804" s="6" t="s">
        <v>0</v>
      </c>
      <c r="E1804" s="7" t="s">
        <v>2</v>
      </c>
      <c r="F1804" s="8"/>
      <c r="G1804" s="8"/>
      <c r="H1804" s="8"/>
      <c r="I1804" s="8"/>
      <c r="J1804" s="8"/>
      <c r="K1804" s="8"/>
      <c r="L1804" s="8" t="s">
        <v>27</v>
      </c>
      <c r="M1804" s="9">
        <v>44440</v>
      </c>
      <c r="N1804" s="9">
        <v>44440</v>
      </c>
      <c r="O1804" s="19"/>
      <c r="P1804" s="20">
        <v>1471683.83</v>
      </c>
      <c r="Q1804" s="12"/>
      <c r="R1804" s="12"/>
      <c r="S1804" s="12"/>
      <c r="T1804" s="12"/>
      <c r="U1804" s="12"/>
      <c r="X1804" s="22" t="e">
        <f>IF(B1804="",VLOOKUP(A1804,#REF!,2,FALSE),B1804)</f>
        <v>#REF!</v>
      </c>
      <c r="Y1804" s="22">
        <f t="shared" si="145"/>
        <v>9</v>
      </c>
      <c r="Z1804" s="22">
        <f t="shared" si="146"/>
        <v>9</v>
      </c>
      <c r="AA1804" s="22">
        <f t="shared" si="147"/>
        <v>2021</v>
      </c>
      <c r="AB1804" s="22">
        <f t="shared" si="148"/>
        <v>2021</v>
      </c>
      <c r="AC1804" s="22">
        <f t="shared" si="149"/>
        <v>2021</v>
      </c>
      <c r="AD1804" s="25" t="e">
        <f>AND(ROUND(O1804,2)=O1804,ROUND(P1804,2)=P1804,OR(AND(O1804&lt;&gt;0,L1804="п"),AND(P1804&lt;&gt;0,L1804="ф")),ЕФОРМУЛА(X1804),ЕФОРМУЛА(Y1804),ЕФОРМУЛА(Z1804),ЕФОРМУЛА(AA1804),ЕФОРМУЛА(AB1804),ЕФОРМУЛА(AC1804),NOT(ЕФОРМУЛА(O1804)),NOT(ЕФОРМУЛА(P1804)),M1804&lt;&gt;0,N1804&lt;&gt;0,OR(YEAR(M1804=#REF!),YEAR(M1804=#REF!),YEAR(M1804=#REF!)),OR(YEAR(N1804=#REF!),YEAR(N1804=#REF!),YEAR(N1804=#REF!)),OR(AND(A1804="20. Выдача займов по договору № 1 (в кэш-пул ПАО «Газпром»)",H1804="КЭШ-ПУЛ"),AND(A1804&lt;&gt;"20. Выдача займов по договору № 1 (в кэш-пул ПАО «Газпром»)",H1804&lt;&gt;"КЭШ-ПУЛ")))</f>
        <v>#REF!</v>
      </c>
    </row>
    <row r="1805" spans="1:30" ht="15" customHeight="1" x14ac:dyDescent="0.2">
      <c r="A1805" s="8" t="s">
        <v>8</v>
      </c>
      <c r="B1805" s="8"/>
      <c r="C1805" s="2" t="s">
        <v>28</v>
      </c>
      <c r="D1805" s="6" t="s">
        <v>0</v>
      </c>
      <c r="E1805" s="7" t="s">
        <v>2</v>
      </c>
      <c r="F1805" s="8"/>
      <c r="G1805" s="8"/>
      <c r="H1805" s="8"/>
      <c r="I1805" s="8"/>
      <c r="J1805" s="8"/>
      <c r="K1805" s="8"/>
      <c r="L1805" s="8" t="s">
        <v>27</v>
      </c>
      <c r="M1805" s="9">
        <v>44440</v>
      </c>
      <c r="N1805" s="9">
        <v>44440</v>
      </c>
      <c r="O1805" s="19"/>
      <c r="P1805" s="20">
        <v>1366874.65</v>
      </c>
      <c r="Q1805" s="12"/>
      <c r="R1805" s="12"/>
      <c r="S1805" s="12"/>
      <c r="T1805" s="12"/>
      <c r="U1805" s="12"/>
      <c r="X1805" s="22" t="e">
        <f>IF(B1805="",VLOOKUP(A1805,#REF!,2,FALSE),B1805)</f>
        <v>#REF!</v>
      </c>
      <c r="Y1805" s="22">
        <f t="shared" si="145"/>
        <v>9</v>
      </c>
      <c r="Z1805" s="22">
        <f t="shared" si="146"/>
        <v>9</v>
      </c>
      <c r="AA1805" s="22">
        <f t="shared" si="147"/>
        <v>2021</v>
      </c>
      <c r="AB1805" s="22">
        <f t="shared" si="148"/>
        <v>2021</v>
      </c>
      <c r="AC1805" s="22">
        <f t="shared" si="149"/>
        <v>2021</v>
      </c>
      <c r="AD1805" s="25" t="e">
        <f>AND(ROUND(O1805,2)=O1805,ROUND(P1805,2)=P1805,OR(AND(O1805&lt;&gt;0,L1805="п"),AND(P1805&lt;&gt;0,L1805="ф")),ЕФОРМУЛА(X1805),ЕФОРМУЛА(Y1805),ЕФОРМУЛА(Z1805),ЕФОРМУЛА(AA1805),ЕФОРМУЛА(AB1805),ЕФОРМУЛА(AC1805),NOT(ЕФОРМУЛА(O1805)),NOT(ЕФОРМУЛА(P1805)),M1805&lt;&gt;0,N1805&lt;&gt;0,OR(YEAR(M1805=#REF!),YEAR(M1805=#REF!),YEAR(M1805=#REF!)),OR(YEAR(N1805=#REF!),YEAR(N1805=#REF!),YEAR(N1805=#REF!)),OR(AND(A1805="20. Выдача займов по договору № 1 (в кэш-пул ПАО «Газпром»)",H1805="КЭШ-ПУЛ"),AND(A1805&lt;&gt;"20. Выдача займов по договору № 1 (в кэш-пул ПАО «Газпром»)",H1805&lt;&gt;"КЭШ-ПУЛ")))</f>
        <v>#REF!</v>
      </c>
    </row>
    <row r="1806" spans="1:30" ht="15" customHeight="1" x14ac:dyDescent="0.2">
      <c r="A1806" s="8" t="s">
        <v>96</v>
      </c>
      <c r="B1806" s="8"/>
      <c r="C1806" s="2" t="s">
        <v>28</v>
      </c>
      <c r="D1806" s="6" t="s">
        <v>0</v>
      </c>
      <c r="E1806" s="7" t="s">
        <v>2</v>
      </c>
      <c r="F1806" s="8"/>
      <c r="G1806" s="8"/>
      <c r="H1806" s="8"/>
      <c r="I1806" s="8"/>
      <c r="J1806" s="8"/>
      <c r="K1806" s="8"/>
      <c r="L1806" s="8" t="s">
        <v>27</v>
      </c>
      <c r="M1806" s="9">
        <v>44440</v>
      </c>
      <c r="N1806" s="9">
        <v>44440</v>
      </c>
      <c r="O1806" s="19"/>
      <c r="P1806" s="20">
        <v>29859804.66</v>
      </c>
      <c r="Q1806" s="12"/>
      <c r="R1806" s="12"/>
      <c r="S1806" s="12"/>
      <c r="T1806" s="12"/>
      <c r="U1806" s="12"/>
      <c r="X1806" s="22" t="e">
        <f>IF(B1806="",VLOOKUP(A1806,#REF!,2,FALSE),B1806)</f>
        <v>#REF!</v>
      </c>
      <c r="Y1806" s="22">
        <f t="shared" si="145"/>
        <v>9</v>
      </c>
      <c r="Z1806" s="22">
        <f t="shared" si="146"/>
        <v>9</v>
      </c>
      <c r="AA1806" s="22">
        <f t="shared" si="147"/>
        <v>2021</v>
      </c>
      <c r="AB1806" s="22">
        <f t="shared" si="148"/>
        <v>2021</v>
      </c>
      <c r="AC1806" s="22">
        <f t="shared" si="149"/>
        <v>2021</v>
      </c>
      <c r="AD1806" s="25" t="e">
        <f>AND(ROUND(O1806,2)=O1806,ROUND(P1806,2)=P1806,OR(AND(O1806&lt;&gt;0,L1806="п"),AND(P1806&lt;&gt;0,L1806="ф")),ЕФОРМУЛА(X1806),ЕФОРМУЛА(Y1806),ЕФОРМУЛА(Z1806),ЕФОРМУЛА(AA1806),ЕФОРМУЛА(AB1806),ЕФОРМУЛА(AC1806),NOT(ЕФОРМУЛА(O1806)),NOT(ЕФОРМУЛА(P1806)),M1806&lt;&gt;0,N1806&lt;&gt;0,OR(YEAR(M1806=#REF!),YEAR(M1806=#REF!),YEAR(M1806=#REF!)),OR(YEAR(N1806=#REF!),YEAR(N1806=#REF!),YEAR(N1806=#REF!)),OR(AND(A1806="20. Выдача займов по договору № 1 (в кэш-пул ПАО «Газпром»)",H1806="КЭШ-ПУЛ"),AND(A1806&lt;&gt;"20. Выдача займов по договору № 1 (в кэш-пул ПАО «Газпром»)",H1806&lt;&gt;"КЭШ-ПУЛ")))</f>
        <v>#REF!</v>
      </c>
    </row>
    <row r="1807" spans="1:30" ht="17.25" customHeight="1" x14ac:dyDescent="0.2">
      <c r="A1807" s="8" t="s">
        <v>47</v>
      </c>
      <c r="B1807" s="8"/>
      <c r="C1807" s="2" t="s">
        <v>28</v>
      </c>
      <c r="D1807" s="6" t="s">
        <v>0</v>
      </c>
      <c r="E1807" s="7" t="s">
        <v>2</v>
      </c>
      <c r="F1807" s="8"/>
      <c r="G1807" s="8"/>
      <c r="H1807" s="8"/>
      <c r="I1807" s="8"/>
      <c r="J1807" s="8"/>
      <c r="K1807" s="8"/>
      <c r="L1807" s="8" t="s">
        <v>27</v>
      </c>
      <c r="M1807" s="9">
        <v>44440</v>
      </c>
      <c r="N1807" s="9">
        <v>44440</v>
      </c>
      <c r="O1807" s="19"/>
      <c r="P1807" s="20">
        <v>12670980.390000001</v>
      </c>
      <c r="Q1807" s="12"/>
      <c r="R1807" s="12"/>
      <c r="S1807" s="12"/>
      <c r="T1807" s="12"/>
      <c r="U1807" s="12"/>
      <c r="X1807" s="22" t="e">
        <f>IF(B1807="",VLOOKUP(A1807,#REF!,2,FALSE),B1807)</f>
        <v>#REF!</v>
      </c>
      <c r="Y1807" s="22">
        <f t="shared" si="145"/>
        <v>9</v>
      </c>
      <c r="Z1807" s="22">
        <f t="shared" si="146"/>
        <v>9</v>
      </c>
      <c r="AA1807" s="22">
        <f t="shared" si="147"/>
        <v>2021</v>
      </c>
      <c r="AB1807" s="22">
        <f t="shared" si="148"/>
        <v>2021</v>
      </c>
      <c r="AC1807" s="22">
        <f t="shared" si="149"/>
        <v>2021</v>
      </c>
      <c r="AD1807" s="25" t="e">
        <f>AND(ROUND(O1807,2)=O1807,ROUND(P1807,2)=P1807,OR(AND(O1807&lt;&gt;0,L1807="п"),AND(P1807&lt;&gt;0,L1807="ф")),ЕФОРМУЛА(X1807),ЕФОРМУЛА(Y1807),ЕФОРМУЛА(Z1807),ЕФОРМУЛА(AA1807),ЕФОРМУЛА(AB1807),ЕФОРМУЛА(AC1807),NOT(ЕФОРМУЛА(O1807)),NOT(ЕФОРМУЛА(P1807)),M1807&lt;&gt;0,N1807&lt;&gt;0,OR(YEAR(M1807=#REF!),YEAR(M1807=#REF!),YEAR(M1807=#REF!)),OR(YEAR(N1807=#REF!),YEAR(N1807=#REF!),YEAR(N1807=#REF!)),OR(AND(A1807="20. Выдача займов по договору № 1 (в кэш-пул ПАО «Газпром»)",H1807="КЭШ-ПУЛ"),AND(A1807&lt;&gt;"20. Выдача займов по договору № 1 (в кэш-пул ПАО «Газпром»)",H1807&lt;&gt;"КЭШ-ПУЛ")))</f>
        <v>#REF!</v>
      </c>
    </row>
    <row r="1808" spans="1:30" ht="15" customHeight="1" x14ac:dyDescent="0.2">
      <c r="A1808" s="8" t="s">
        <v>48</v>
      </c>
      <c r="B1808" s="8"/>
      <c r="C1808" s="2" t="s">
        <v>28</v>
      </c>
      <c r="D1808" s="6" t="s">
        <v>0</v>
      </c>
      <c r="E1808" s="7" t="s">
        <v>2</v>
      </c>
      <c r="F1808" s="8"/>
      <c r="G1808" s="8"/>
      <c r="H1808" s="8"/>
      <c r="I1808" s="8"/>
      <c r="J1808" s="8"/>
      <c r="K1808" s="8"/>
      <c r="L1808" s="8" t="s">
        <v>27</v>
      </c>
      <c r="M1808" s="9">
        <v>44440</v>
      </c>
      <c r="N1808" s="9">
        <v>44440</v>
      </c>
      <c r="O1808" s="19"/>
      <c r="P1808" s="20">
        <v>4176553.9799999967</v>
      </c>
      <c r="Q1808" s="12"/>
      <c r="R1808" s="12"/>
      <c r="S1808" s="12"/>
      <c r="T1808" s="12"/>
      <c r="U1808" s="12"/>
      <c r="X1808" s="22" t="e">
        <f>IF(B1808="",VLOOKUP(A1808,#REF!,2,FALSE),B1808)</f>
        <v>#REF!</v>
      </c>
      <c r="Y1808" s="22">
        <f t="shared" si="145"/>
        <v>9</v>
      </c>
      <c r="Z1808" s="22">
        <f t="shared" si="146"/>
        <v>9</v>
      </c>
      <c r="AA1808" s="22">
        <f t="shared" si="147"/>
        <v>2021</v>
      </c>
      <c r="AB1808" s="22">
        <f t="shared" si="148"/>
        <v>2021</v>
      </c>
      <c r="AC1808" s="22">
        <f t="shared" si="149"/>
        <v>2021</v>
      </c>
      <c r="AD1808" s="25" t="e">
        <f>AND(ROUND(O1808,2)=O1808,ROUND(P1808,2)=P1808,OR(AND(O1808&lt;&gt;0,L1808="п"),AND(P1808&lt;&gt;0,L1808="ф")),ЕФОРМУЛА(X1808),ЕФОРМУЛА(Y1808),ЕФОРМУЛА(Z1808),ЕФОРМУЛА(AA1808),ЕФОРМУЛА(AB1808),ЕФОРМУЛА(AC1808),NOT(ЕФОРМУЛА(O1808)),NOT(ЕФОРМУЛА(P1808)),M1808&lt;&gt;0,N1808&lt;&gt;0,OR(YEAR(M1808=#REF!),YEAR(M1808=#REF!),YEAR(M1808=#REF!)),OR(YEAR(N1808=#REF!),YEAR(N1808=#REF!),YEAR(N1808=#REF!)),OR(AND(A1808="20. Выдача займов по договору № 1 (в кэш-пул ПАО «Газпром»)",H1808="КЭШ-ПУЛ"),AND(A1808&lt;&gt;"20. Выдача займов по договору № 1 (в кэш-пул ПАО «Газпром»)",H1808&lt;&gt;"КЭШ-ПУЛ")))</f>
        <v>#REF!</v>
      </c>
    </row>
    <row r="1809" spans="1:30" ht="15" customHeight="1" x14ac:dyDescent="0.2">
      <c r="A1809" s="8" t="s">
        <v>49</v>
      </c>
      <c r="B1809" s="8"/>
      <c r="C1809" s="2" t="s">
        <v>28</v>
      </c>
      <c r="D1809" s="6" t="s">
        <v>0</v>
      </c>
      <c r="E1809" s="7" t="s">
        <v>2</v>
      </c>
      <c r="F1809" s="8"/>
      <c r="G1809" s="8"/>
      <c r="H1809" s="8"/>
      <c r="I1809" s="8"/>
      <c r="J1809" s="8"/>
      <c r="K1809" s="8"/>
      <c r="L1809" s="8" t="s">
        <v>27</v>
      </c>
      <c r="M1809" s="9">
        <v>44440</v>
      </c>
      <c r="N1809" s="9">
        <v>44440</v>
      </c>
      <c r="O1809" s="19"/>
      <c r="P1809" s="20">
        <v>6030</v>
      </c>
      <c r="Q1809" s="12"/>
      <c r="R1809" s="12"/>
      <c r="S1809" s="12"/>
      <c r="T1809" s="12"/>
      <c r="U1809" s="12"/>
      <c r="X1809" s="22" t="e">
        <f>IF(B1809="",VLOOKUP(A1809,#REF!,2,FALSE),B1809)</f>
        <v>#REF!</v>
      </c>
      <c r="Y1809" s="22">
        <f t="shared" si="145"/>
        <v>9</v>
      </c>
      <c r="Z1809" s="22">
        <f t="shared" si="146"/>
        <v>9</v>
      </c>
      <c r="AA1809" s="22">
        <f t="shared" si="147"/>
        <v>2021</v>
      </c>
      <c r="AB1809" s="22">
        <f t="shared" si="148"/>
        <v>2021</v>
      </c>
      <c r="AC1809" s="22">
        <f t="shared" si="149"/>
        <v>2021</v>
      </c>
      <c r="AD1809" s="25" t="e">
        <f>AND(ROUND(O1809,2)=O1809,ROUND(P1809,2)=P1809,OR(AND(O1809&lt;&gt;0,L1809="п"),AND(P1809&lt;&gt;0,L1809="ф")),ЕФОРМУЛА(X1809),ЕФОРМУЛА(Y1809),ЕФОРМУЛА(Z1809),ЕФОРМУЛА(AA1809),ЕФОРМУЛА(AB1809),ЕФОРМУЛА(AC1809),NOT(ЕФОРМУЛА(O1809)),NOT(ЕФОРМУЛА(P1809)),M1809&lt;&gt;0,N1809&lt;&gt;0,OR(YEAR(M1809=#REF!),YEAR(M1809=#REF!),YEAR(M1809=#REF!)),OR(YEAR(N1809=#REF!),YEAR(N1809=#REF!),YEAR(N1809=#REF!)),OR(AND(A1809="20. Выдача займов по договору № 1 (в кэш-пул ПАО «Газпром»)",H1809="КЭШ-ПУЛ"),AND(A1809&lt;&gt;"20. Выдача займов по договору № 1 (в кэш-пул ПАО «Газпром»)",H1809&lt;&gt;"КЭШ-ПУЛ")))</f>
        <v>#REF!</v>
      </c>
    </row>
    <row r="1810" spans="1:30" ht="25.5" x14ac:dyDescent="0.2">
      <c r="A1810" s="8" t="s">
        <v>51</v>
      </c>
      <c r="B1810" s="8"/>
      <c r="C1810" s="2" t="s">
        <v>28</v>
      </c>
      <c r="D1810" s="6" t="s">
        <v>0</v>
      </c>
      <c r="E1810" s="7" t="s">
        <v>2</v>
      </c>
      <c r="F1810" s="8"/>
      <c r="G1810" s="8"/>
      <c r="H1810" s="8"/>
      <c r="I1810" s="8"/>
      <c r="J1810" s="8"/>
      <c r="K1810" s="8"/>
      <c r="L1810" s="8" t="s">
        <v>27</v>
      </c>
      <c r="M1810" s="9">
        <v>44440</v>
      </c>
      <c r="N1810" s="9">
        <v>44440</v>
      </c>
      <c r="O1810" s="19"/>
      <c r="P1810" s="20">
        <v>647039.99</v>
      </c>
      <c r="Q1810" s="12"/>
      <c r="R1810" s="12"/>
      <c r="S1810" s="12"/>
      <c r="T1810" s="12"/>
      <c r="U1810" s="12"/>
      <c r="X1810" s="22" t="e">
        <f>IF(B1810="",VLOOKUP(A1810,#REF!,2,FALSE),B1810)</f>
        <v>#REF!</v>
      </c>
      <c r="Y1810" s="22">
        <f t="shared" si="145"/>
        <v>9</v>
      </c>
      <c r="Z1810" s="22">
        <f t="shared" si="146"/>
        <v>9</v>
      </c>
      <c r="AA1810" s="22">
        <f t="shared" si="147"/>
        <v>2021</v>
      </c>
      <c r="AB1810" s="22">
        <f t="shared" si="148"/>
        <v>2021</v>
      </c>
      <c r="AC1810" s="22">
        <f t="shared" si="149"/>
        <v>2021</v>
      </c>
      <c r="AD1810" s="25" t="e">
        <f>AND(ROUND(O1810,2)=O1810,ROUND(P1810,2)=P1810,OR(AND(O1810&lt;&gt;0,L1810="п"),AND(P1810&lt;&gt;0,L1810="ф")),ЕФОРМУЛА(X1810),ЕФОРМУЛА(Y1810),ЕФОРМУЛА(Z1810),ЕФОРМУЛА(AA1810),ЕФОРМУЛА(AB1810),ЕФОРМУЛА(AC1810),NOT(ЕФОРМУЛА(O1810)),NOT(ЕФОРМУЛА(P1810)),M1810&lt;&gt;0,N1810&lt;&gt;0,OR(YEAR(M1810=#REF!),YEAR(M1810=#REF!),YEAR(M1810=#REF!)),OR(YEAR(N1810=#REF!),YEAR(N1810=#REF!),YEAR(N1810=#REF!)),OR(AND(A1810="20. Выдача займов по договору № 1 (в кэш-пул ПАО «Газпром»)",H1810="КЭШ-ПУЛ"),AND(A1810&lt;&gt;"20. Выдача займов по договору № 1 (в кэш-пул ПАО «Газпром»)",H1810&lt;&gt;"КЭШ-ПУЛ")))</f>
        <v>#REF!</v>
      </c>
    </row>
    <row r="1811" spans="1:30" ht="15" customHeight="1" x14ac:dyDescent="0.2">
      <c r="A1811" s="8" t="s">
        <v>52</v>
      </c>
      <c r="B1811" s="8"/>
      <c r="C1811" s="2" t="s">
        <v>28</v>
      </c>
      <c r="D1811" s="6" t="s">
        <v>0</v>
      </c>
      <c r="E1811" s="7" t="s">
        <v>2</v>
      </c>
      <c r="F1811" s="8"/>
      <c r="G1811" s="8"/>
      <c r="H1811" s="8"/>
      <c r="I1811" s="8"/>
      <c r="J1811" s="8"/>
      <c r="K1811" s="8"/>
      <c r="L1811" s="8" t="s">
        <v>27</v>
      </c>
      <c r="M1811" s="9">
        <v>44440</v>
      </c>
      <c r="N1811" s="9">
        <v>44440</v>
      </c>
      <c r="O1811" s="19">
        <v>1002909.79</v>
      </c>
      <c r="P1811" s="20">
        <v>30207143.370000001</v>
      </c>
      <c r="Q1811" s="12"/>
      <c r="R1811" s="12"/>
      <c r="S1811" s="12"/>
      <c r="T1811" s="12"/>
      <c r="U1811" s="12"/>
      <c r="X1811" s="22" t="e">
        <f>IF(B1811="",VLOOKUP(A1811,#REF!,2,FALSE),B1811)</f>
        <v>#REF!</v>
      </c>
      <c r="Y1811" s="22">
        <f t="shared" si="145"/>
        <v>9</v>
      </c>
      <c r="Z1811" s="22">
        <f t="shared" si="146"/>
        <v>9</v>
      </c>
      <c r="AA1811" s="22">
        <f t="shared" si="147"/>
        <v>2021</v>
      </c>
      <c r="AB1811" s="22">
        <f t="shared" si="148"/>
        <v>2021</v>
      </c>
      <c r="AC1811" s="22">
        <f t="shared" si="149"/>
        <v>2021</v>
      </c>
      <c r="AD1811" s="25" t="e">
        <f>AND(ROUND(O1811,2)=O1811,ROUND(P1811,2)=P1811,OR(AND(O1811&lt;&gt;0,L1811="п"),AND(P1811&lt;&gt;0,L1811="ф")),ЕФОРМУЛА(X1811),ЕФОРМУЛА(Y1811),ЕФОРМУЛА(Z1811),ЕФОРМУЛА(AA1811),ЕФОРМУЛА(AB1811),ЕФОРМУЛА(AC1811),NOT(ЕФОРМУЛА(O1811)),NOT(ЕФОРМУЛА(P1811)),M1811&lt;&gt;0,N1811&lt;&gt;0,OR(YEAR(M1811=#REF!),YEAR(M1811=#REF!),YEAR(M1811=#REF!)),OR(YEAR(N1811=#REF!),YEAR(N1811=#REF!),YEAR(N1811=#REF!)),OR(AND(A1811="20. Выдача займов по договору № 1 (в кэш-пул ПАО «Газпром»)",H1811="КЭШ-ПУЛ"),AND(A1811&lt;&gt;"20. Выдача займов по договору № 1 (в кэш-пул ПАО «Газпром»)",H1811&lt;&gt;"КЭШ-ПУЛ")))</f>
        <v>#REF!</v>
      </c>
    </row>
    <row r="1812" spans="1:30" ht="13.5" x14ac:dyDescent="0.2">
      <c r="A1812" s="8" t="s">
        <v>56</v>
      </c>
      <c r="B1812" s="8"/>
      <c r="C1812" s="2" t="s">
        <v>28</v>
      </c>
      <c r="D1812" s="6" t="s">
        <v>0</v>
      </c>
      <c r="E1812" s="7" t="s">
        <v>2</v>
      </c>
      <c r="F1812" s="8"/>
      <c r="G1812" s="8"/>
      <c r="H1812" s="8"/>
      <c r="I1812" s="8"/>
      <c r="J1812" s="8"/>
      <c r="K1812" s="8"/>
      <c r="L1812" s="8" t="s">
        <v>27</v>
      </c>
      <c r="M1812" s="9">
        <v>44440</v>
      </c>
      <c r="N1812" s="9">
        <v>44440</v>
      </c>
      <c r="O1812" s="19"/>
      <c r="P1812" s="20">
        <v>20653487.620000001</v>
      </c>
      <c r="Q1812" s="12"/>
      <c r="R1812" s="12"/>
      <c r="S1812" s="12"/>
      <c r="T1812" s="12"/>
      <c r="U1812" s="12"/>
      <c r="X1812" s="22" t="e">
        <f>IF(B1812="",VLOOKUP(A1812,#REF!,2,FALSE),B1812)</f>
        <v>#REF!</v>
      </c>
      <c r="Y1812" s="22">
        <f t="shared" si="145"/>
        <v>9</v>
      </c>
      <c r="Z1812" s="22">
        <f t="shared" si="146"/>
        <v>9</v>
      </c>
      <c r="AA1812" s="22">
        <f t="shared" si="147"/>
        <v>2021</v>
      </c>
      <c r="AB1812" s="22">
        <f t="shared" si="148"/>
        <v>2021</v>
      </c>
      <c r="AC1812" s="22">
        <f t="shared" si="149"/>
        <v>2021</v>
      </c>
      <c r="AD1812" s="25" t="e">
        <f>AND(ROUND(O1812,2)=O1812,ROUND(P1812,2)=P1812,OR(AND(O1812&lt;&gt;0,L1812="п"),AND(P1812&lt;&gt;0,L1812="ф")),ЕФОРМУЛА(X1812),ЕФОРМУЛА(Y1812),ЕФОРМУЛА(Z1812),ЕФОРМУЛА(AA1812),ЕФОРМУЛА(AB1812),ЕФОРМУЛА(AC1812),NOT(ЕФОРМУЛА(O1812)),NOT(ЕФОРМУЛА(P1812)),M1812&lt;&gt;0,N1812&lt;&gt;0,OR(YEAR(M1812=#REF!),YEAR(M1812=#REF!),YEAR(M1812=#REF!)),OR(YEAR(N1812=#REF!),YEAR(N1812=#REF!),YEAR(N1812=#REF!)),OR(AND(A1812="20. Выдача займов по договору № 1 (в кэш-пул ПАО «Газпром»)",H1812="КЭШ-ПУЛ"),AND(A1812&lt;&gt;"20. Выдача займов по договору № 1 (в кэш-пул ПАО «Газпром»)",H1812&lt;&gt;"КЭШ-ПУЛ")))</f>
        <v>#REF!</v>
      </c>
    </row>
    <row r="1813" spans="1:30" ht="15" customHeight="1" x14ac:dyDescent="0.2">
      <c r="A1813" s="8" t="s">
        <v>11</v>
      </c>
      <c r="B1813" s="8"/>
      <c r="C1813" s="2" t="s">
        <v>28</v>
      </c>
      <c r="D1813" s="6" t="s">
        <v>0</v>
      </c>
      <c r="E1813" s="7" t="s">
        <v>2</v>
      </c>
      <c r="F1813" s="8"/>
      <c r="G1813" s="8"/>
      <c r="H1813" s="8"/>
      <c r="I1813" s="8"/>
      <c r="J1813" s="8"/>
      <c r="K1813" s="8"/>
      <c r="L1813" s="8" t="s">
        <v>27</v>
      </c>
      <c r="M1813" s="9">
        <v>44440</v>
      </c>
      <c r="N1813" s="9">
        <v>44440</v>
      </c>
      <c r="O1813" s="19"/>
      <c r="P1813" s="20">
        <v>7485221.6999999993</v>
      </c>
      <c r="Q1813" s="12"/>
      <c r="R1813" s="12"/>
      <c r="S1813" s="12"/>
      <c r="T1813" s="12"/>
      <c r="U1813" s="12"/>
      <c r="X1813" s="22" t="e">
        <f>IF(B1813="",VLOOKUP(A1813,#REF!,2,FALSE),B1813)</f>
        <v>#REF!</v>
      </c>
      <c r="Y1813" s="22">
        <f t="shared" si="145"/>
        <v>9</v>
      </c>
      <c r="Z1813" s="22">
        <f t="shared" si="146"/>
        <v>9</v>
      </c>
      <c r="AA1813" s="22">
        <f t="shared" si="147"/>
        <v>2021</v>
      </c>
      <c r="AB1813" s="22">
        <f t="shared" si="148"/>
        <v>2021</v>
      </c>
      <c r="AC1813" s="22">
        <f t="shared" si="149"/>
        <v>2021</v>
      </c>
      <c r="AD1813" s="25" t="e">
        <f>AND(ROUND(O1813,2)=O1813,ROUND(P1813,2)=P1813,OR(AND(O1813&lt;&gt;0,L1813="п"),AND(P1813&lt;&gt;0,L1813="ф")),ЕФОРМУЛА(X1813),ЕФОРМУЛА(Y1813),ЕФОРМУЛА(Z1813),ЕФОРМУЛА(AA1813),ЕФОРМУЛА(AB1813),ЕФОРМУЛА(AC1813),NOT(ЕФОРМУЛА(O1813)),NOT(ЕФОРМУЛА(P1813)),M1813&lt;&gt;0,N1813&lt;&gt;0,OR(YEAR(M1813=#REF!),YEAR(M1813=#REF!),YEAR(M1813=#REF!)),OR(YEAR(N1813=#REF!),YEAR(N1813=#REF!),YEAR(N1813=#REF!)),OR(AND(A1813="20. Выдача займов по договору № 1 (в кэш-пул ПАО «Газпром»)",H1813="КЭШ-ПУЛ"),AND(A1813&lt;&gt;"20. Выдача займов по договору № 1 (в кэш-пул ПАО «Газпром»)",H1813&lt;&gt;"КЭШ-ПУЛ")))</f>
        <v>#REF!</v>
      </c>
    </row>
    <row r="1814" spans="1:30" ht="15" customHeight="1" x14ac:dyDescent="0.2">
      <c r="A1814" s="8" t="s">
        <v>55</v>
      </c>
      <c r="B1814" s="8"/>
      <c r="C1814" s="2" t="s">
        <v>28</v>
      </c>
      <c r="D1814" s="6" t="s">
        <v>0</v>
      </c>
      <c r="E1814" s="7" t="s">
        <v>2</v>
      </c>
      <c r="F1814" s="8"/>
      <c r="G1814" s="8"/>
      <c r="H1814" s="8"/>
      <c r="I1814" s="8"/>
      <c r="J1814" s="8"/>
      <c r="K1814" s="8"/>
      <c r="L1814" s="8" t="s">
        <v>27</v>
      </c>
      <c r="M1814" s="9">
        <v>44440</v>
      </c>
      <c r="N1814" s="9">
        <v>44440</v>
      </c>
      <c r="O1814" s="19"/>
      <c r="P1814" s="20">
        <v>9224990.4600000009</v>
      </c>
      <c r="Q1814" s="12"/>
      <c r="R1814" s="12"/>
      <c r="S1814" s="12"/>
      <c r="T1814" s="12"/>
      <c r="U1814" s="12"/>
      <c r="X1814" s="22" t="e">
        <f>IF(B1814="",VLOOKUP(A1814,#REF!,2,FALSE),B1814)</f>
        <v>#REF!</v>
      </c>
      <c r="Y1814" s="22">
        <f t="shared" si="145"/>
        <v>9</v>
      </c>
      <c r="Z1814" s="22">
        <f t="shared" si="146"/>
        <v>9</v>
      </c>
      <c r="AA1814" s="22">
        <f t="shared" si="147"/>
        <v>2021</v>
      </c>
      <c r="AB1814" s="22">
        <f t="shared" si="148"/>
        <v>2021</v>
      </c>
      <c r="AC1814" s="22">
        <f t="shared" si="149"/>
        <v>2021</v>
      </c>
      <c r="AD1814" s="25" t="e">
        <f>AND(ROUND(O1814,2)=O1814,ROUND(P1814,2)=P1814,OR(AND(O1814&lt;&gt;0,L1814="п"),AND(P1814&lt;&gt;0,L1814="ф")),ЕФОРМУЛА(X1814),ЕФОРМУЛА(Y1814),ЕФОРМУЛА(Z1814),ЕФОРМУЛА(AA1814),ЕФОРМУЛА(AB1814),ЕФОРМУЛА(AC1814),NOT(ЕФОРМУЛА(O1814)),NOT(ЕФОРМУЛА(P1814)),M1814&lt;&gt;0,N1814&lt;&gt;0,OR(YEAR(M1814=#REF!),YEAR(M1814=#REF!),YEAR(M1814=#REF!)),OR(YEAR(N1814=#REF!),YEAR(N1814=#REF!),YEAR(N1814=#REF!)),OR(AND(A1814="20. Выдача займов по договору № 1 (в кэш-пул ПАО «Газпром»)",H1814="КЭШ-ПУЛ"),AND(A1814&lt;&gt;"20. Выдача займов по договору № 1 (в кэш-пул ПАО «Газпром»)",H1814&lt;&gt;"КЭШ-ПУЛ")))</f>
        <v>#REF!</v>
      </c>
    </row>
    <row r="1815" spans="1:30" ht="15" customHeight="1" x14ac:dyDescent="0.2">
      <c r="A1815" s="8" t="s">
        <v>64</v>
      </c>
      <c r="B1815" s="8"/>
      <c r="C1815" s="2" t="s">
        <v>28</v>
      </c>
      <c r="D1815" s="6" t="s">
        <v>0</v>
      </c>
      <c r="E1815" s="7" t="s">
        <v>1</v>
      </c>
      <c r="F1815" s="8"/>
      <c r="G1815" s="8"/>
      <c r="H1815" s="8"/>
      <c r="I1815" s="8"/>
      <c r="J1815" s="8"/>
      <c r="K1815" s="8"/>
      <c r="L1815" s="8" t="s">
        <v>27</v>
      </c>
      <c r="M1815" s="9">
        <v>44439</v>
      </c>
      <c r="N1815" s="9">
        <v>44439</v>
      </c>
      <c r="O1815" s="20"/>
      <c r="P1815" s="20">
        <v>2454908166.0999999</v>
      </c>
      <c r="Q1815" s="12"/>
      <c r="R1815" s="12"/>
      <c r="S1815" s="12"/>
      <c r="T1815" s="12"/>
      <c r="U1815" s="12"/>
      <c r="X1815" s="22" t="e">
        <f>IF(B1815="",VLOOKUP(A1815,#REF!,2,FALSE),B1815)</f>
        <v>#REF!</v>
      </c>
      <c r="Y1815" s="22">
        <f t="shared" si="145"/>
        <v>8</v>
      </c>
      <c r="Z1815" s="22">
        <f t="shared" si="146"/>
        <v>8</v>
      </c>
      <c r="AA1815" s="22">
        <f t="shared" si="147"/>
        <v>2021</v>
      </c>
      <c r="AB1815" s="22">
        <f t="shared" si="148"/>
        <v>2021</v>
      </c>
      <c r="AC1815" s="22">
        <f t="shared" si="149"/>
        <v>2021</v>
      </c>
      <c r="AD1815" s="25" t="e">
        <f>AND(ROUND(O1815,2)=O1815,ROUND(P1815,2)=P1815,OR(AND(O1815&lt;&gt;0,L1815="п"),AND(P1815&lt;&gt;0,L1815="ф")),ЕФОРМУЛА(X1815),ЕФОРМУЛА(Y1815),ЕФОРМУЛА(Z1815),ЕФОРМУЛА(AA1815),ЕФОРМУЛА(AB1815),ЕФОРМУЛА(AC1815),NOT(ЕФОРМУЛА(O1815)),NOT(ЕФОРМУЛА(P1815)),M1815&lt;&gt;0,N1815&lt;&gt;0,OR(YEAR(M1815=#REF!),YEAR(M1815=#REF!),YEAR(M1815=#REF!)),OR(YEAR(N1815=#REF!),YEAR(N1815=#REF!),YEAR(N1815=#REF!)),OR(AND(A1815="20. Выдача займов по договору № 1 (в кэш-пул ПАО «Газпром»)",H1815="КЭШ-ПУЛ"),AND(A1815&lt;&gt;"20. Выдача займов по договору № 1 (в кэш-пул ПАО «Газпром»)",H1815&lt;&gt;"КЭШ-ПУЛ")))</f>
        <v>#REF!</v>
      </c>
    </row>
    <row r="1816" spans="1:30" ht="15" customHeight="1" x14ac:dyDescent="0.2">
      <c r="A1816" s="8" t="s">
        <v>97</v>
      </c>
      <c r="B1816" s="8"/>
      <c r="C1816" s="2" t="s">
        <v>19</v>
      </c>
      <c r="D1816" s="6" t="s">
        <v>0</v>
      </c>
      <c r="E1816" s="7" t="s">
        <v>1</v>
      </c>
      <c r="F1816" s="8"/>
      <c r="G1816" s="8"/>
      <c r="H1816" s="8"/>
      <c r="I1816" s="8"/>
      <c r="J1816" s="8"/>
      <c r="K1816" s="8" t="s">
        <v>69</v>
      </c>
      <c r="L1816" s="8" t="s">
        <v>27</v>
      </c>
      <c r="M1816" s="9">
        <v>44454</v>
      </c>
      <c r="N1816" s="9">
        <v>44454</v>
      </c>
      <c r="O1816" s="20"/>
      <c r="P1816" s="20">
        <v>9224990.4600000009</v>
      </c>
      <c r="Q1816" s="12"/>
      <c r="R1816" s="12"/>
      <c r="S1816" s="12"/>
      <c r="T1816" s="12"/>
      <c r="U1816" s="12"/>
      <c r="X1816" s="22" t="e">
        <f>IF(B1816="",VLOOKUP(A1816,#REF!,2,FALSE),B1816)</f>
        <v>#REF!</v>
      </c>
      <c r="Y1816" s="22">
        <f t="shared" si="145"/>
        <v>9</v>
      </c>
      <c r="Z1816" s="22">
        <f t="shared" si="146"/>
        <v>9</v>
      </c>
      <c r="AA1816" s="22">
        <f t="shared" si="147"/>
        <v>2021</v>
      </c>
      <c r="AB1816" s="22">
        <f t="shared" si="148"/>
        <v>2021</v>
      </c>
      <c r="AC1816" s="22">
        <f t="shared" si="149"/>
        <v>2021</v>
      </c>
      <c r="AD1816" s="25" t="e">
        <f>AND(ROUND(O1816,2)=O1816,ROUND(P1816,2)=P1816,OR(AND(O1816&lt;&gt;0,L1816="п"),AND(P1816&lt;&gt;0,L1816="ф")),ЕФОРМУЛА(X1816),ЕФОРМУЛА(Y1816),ЕФОРМУЛА(Z1816),ЕФОРМУЛА(AA1816),ЕФОРМУЛА(AB1816),ЕФОРМУЛА(AC1816),NOT(ЕФОРМУЛА(O1816)),NOT(ЕФОРМУЛА(P1816)),M1816&lt;&gt;0,N1816&lt;&gt;0,OR(YEAR(M1816=#REF!),YEAR(M1816=#REF!),YEAR(M1816=#REF!)),OR(YEAR(N1816=#REF!),YEAR(N1816=#REF!),YEAR(N1816=#REF!)),OR(AND(A1816="20. Выдача займов по договору № 1 (в кэш-пул ПАО «Газпром»)",H1816="КЭШ-ПУЛ"),AND(A1816&lt;&gt;"20. Выдача займов по договору № 1 (в кэш-пул ПАО «Газпром»)",H1816&lt;&gt;"КЭШ-ПУЛ")))</f>
        <v>#REF!</v>
      </c>
    </row>
    <row r="1817" spans="1:30" ht="12.6" customHeight="1" x14ac:dyDescent="0.2">
      <c r="A1817" s="8" t="s">
        <v>55</v>
      </c>
      <c r="B1817" s="8"/>
      <c r="C1817" s="2" t="s">
        <v>19</v>
      </c>
      <c r="D1817" s="6" t="s">
        <v>3</v>
      </c>
      <c r="E1817" s="7" t="s">
        <v>2</v>
      </c>
      <c r="F1817" s="8"/>
      <c r="G1817" s="8"/>
      <c r="H1817" s="8"/>
      <c r="I1817" s="8"/>
      <c r="J1817" s="8">
        <v>1</v>
      </c>
      <c r="K1817" s="8" t="s">
        <v>69</v>
      </c>
      <c r="L1817" s="8" t="s">
        <v>27</v>
      </c>
      <c r="M1817" s="9">
        <v>44445</v>
      </c>
      <c r="N1817" s="9">
        <v>44454</v>
      </c>
      <c r="O1817" s="20"/>
      <c r="P1817" s="20">
        <v>9224990.4600000009</v>
      </c>
      <c r="Q1817" s="12"/>
      <c r="R1817" s="12"/>
      <c r="S1817" s="12"/>
      <c r="T1817" s="12"/>
      <c r="U1817" s="12"/>
      <c r="X1817" s="22" t="e">
        <f>IF(B1817="",VLOOKUP(A1817,#REF!,2,FALSE),B1817)</f>
        <v>#REF!</v>
      </c>
      <c r="Y1817" s="22">
        <f t="shared" si="145"/>
        <v>9</v>
      </c>
      <c r="Z1817" s="22">
        <f t="shared" si="146"/>
        <v>9</v>
      </c>
      <c r="AA1817" s="22">
        <f t="shared" si="147"/>
        <v>2021</v>
      </c>
      <c r="AB1817" s="22">
        <f t="shared" si="148"/>
        <v>2021</v>
      </c>
      <c r="AC1817" s="22">
        <f t="shared" si="149"/>
        <v>2021</v>
      </c>
      <c r="AD1817" s="25" t="e">
        <f>AND(ROUND(O1817,2)=O1817,ROUND(P1817,2)=P1817,OR(AND(O1817&lt;&gt;0,L1817="п"),AND(P1817&lt;&gt;0,L1817="ф")),ЕФОРМУЛА(X1817),ЕФОРМУЛА(Y1817),ЕФОРМУЛА(Z1817),ЕФОРМУЛА(AA1817),ЕФОРМУЛА(AB1817),ЕФОРМУЛА(AC1817),NOT(ЕФОРМУЛА(O1817)),NOT(ЕФОРМУЛА(P1817)),M1817&lt;&gt;0,N1817&lt;&gt;0,OR(YEAR(M1817=#REF!),YEAR(M1817=#REF!),YEAR(M1817=#REF!)),OR(YEAR(N1817=#REF!),YEAR(N1817=#REF!),YEAR(N1817=#REF!)),OR(AND(A1817="20. Выдача займов по договору № 1 (в кэш-пул ПАО «Газпром»)",H1817="КЭШ-ПУЛ"),AND(A1817&lt;&gt;"20. Выдача займов по договору № 1 (в кэш-пул ПАО «Газпром»)",H1817&lt;&gt;"КЭШ-ПУЛ")))</f>
        <v>#REF!</v>
      </c>
    </row>
    <row r="1818" spans="1:30" ht="15" customHeight="1" x14ac:dyDescent="0.2">
      <c r="A1818" s="8" t="s">
        <v>64</v>
      </c>
      <c r="B1818" s="8"/>
      <c r="C1818" s="2" t="s">
        <v>19</v>
      </c>
      <c r="D1818" s="6" t="s">
        <v>0</v>
      </c>
      <c r="E1818" s="7" t="s">
        <v>1</v>
      </c>
      <c r="F1818" s="8"/>
      <c r="G1818" s="8"/>
      <c r="H1818" s="8"/>
      <c r="I1818" s="8"/>
      <c r="J1818" s="8"/>
      <c r="K1818" s="8" t="s">
        <v>69</v>
      </c>
      <c r="L1818" s="8" t="s">
        <v>27</v>
      </c>
      <c r="M1818" s="9">
        <v>44454</v>
      </c>
      <c r="N1818" s="9">
        <v>44454</v>
      </c>
      <c r="O1818" s="20"/>
      <c r="P1818" s="20">
        <v>88700</v>
      </c>
      <c r="Q1818" s="12"/>
      <c r="R1818" s="12"/>
      <c r="S1818" s="12"/>
      <c r="T1818" s="12"/>
      <c r="U1818" s="12"/>
      <c r="X1818" s="22" t="e">
        <f>IF(B1818="",VLOOKUP(A1818,#REF!,2,FALSE),B1818)</f>
        <v>#REF!</v>
      </c>
      <c r="Y1818" s="22">
        <f t="shared" si="145"/>
        <v>9</v>
      </c>
      <c r="Z1818" s="22">
        <f t="shared" si="146"/>
        <v>9</v>
      </c>
      <c r="AA1818" s="22">
        <f t="shared" si="147"/>
        <v>2021</v>
      </c>
      <c r="AB1818" s="22">
        <f t="shared" si="148"/>
        <v>2021</v>
      </c>
      <c r="AC1818" s="22">
        <f t="shared" si="149"/>
        <v>2021</v>
      </c>
      <c r="AD1818" s="25" t="e">
        <f>AND(ROUND(O1818,2)=O1818,ROUND(P1818,2)=P1818,OR(AND(O1818&lt;&gt;0,L1818="п"),AND(P1818&lt;&gt;0,L1818="ф")),ЕФОРМУЛА(X1818),ЕФОРМУЛА(Y1818),ЕФОРМУЛА(Z1818),ЕФОРМУЛА(AA1818),ЕФОРМУЛА(AB1818),ЕФОРМУЛА(AC1818),NOT(ЕФОРМУЛА(O1818)),NOT(ЕФОРМУЛА(P1818)),M1818&lt;&gt;0,N1818&lt;&gt;0,OR(YEAR(M1818=#REF!),YEAR(M1818=#REF!),YEAR(M1818=#REF!)),OR(YEAR(N1818=#REF!),YEAR(N1818=#REF!),YEAR(N1818=#REF!)),OR(AND(A1818="20. Выдача займов по договору № 1 (в кэш-пул ПАО «Газпром»)",H1818="КЭШ-ПУЛ"),AND(A1818&lt;&gt;"20. Выдача займов по договору № 1 (в кэш-пул ПАО «Газпром»)",H1818&lt;&gt;"КЭШ-ПУЛ")))</f>
        <v>#REF!</v>
      </c>
    </row>
    <row r="1819" spans="1:30" ht="15" customHeight="1" x14ac:dyDescent="0.2">
      <c r="A1819" s="8" t="s">
        <v>141</v>
      </c>
      <c r="B1819" s="8"/>
      <c r="C1819" s="2" t="s">
        <v>19</v>
      </c>
      <c r="D1819" s="6" t="s">
        <v>0</v>
      </c>
      <c r="E1819" s="7" t="s">
        <v>2</v>
      </c>
      <c r="F1819" s="8"/>
      <c r="G1819" s="8"/>
      <c r="H1819" s="8"/>
      <c r="I1819" s="8"/>
      <c r="J1819" s="8">
        <v>3</v>
      </c>
      <c r="K1819" s="8" t="s">
        <v>69</v>
      </c>
      <c r="L1819" s="8" t="s">
        <v>27</v>
      </c>
      <c r="M1819" s="9">
        <v>44454</v>
      </c>
      <c r="N1819" s="9">
        <v>44466</v>
      </c>
      <c r="O1819" s="20"/>
      <c r="P1819" s="20">
        <v>232914066.22999999</v>
      </c>
      <c r="Q1819" s="29"/>
      <c r="R1819" s="29"/>
      <c r="S1819" s="29"/>
      <c r="T1819" s="29"/>
      <c r="U1819" s="29"/>
      <c r="X1819" s="22" t="e">
        <f>IF(B1819="",VLOOKUP(A1819,#REF!,2,FALSE),B1819)</f>
        <v>#REF!</v>
      </c>
      <c r="Y1819" s="22">
        <f t="shared" si="145"/>
        <v>9</v>
      </c>
      <c r="Z1819" s="22">
        <f t="shared" si="146"/>
        <v>9</v>
      </c>
      <c r="AA1819" s="22">
        <f t="shared" si="147"/>
        <v>2021</v>
      </c>
      <c r="AB1819" s="22">
        <f t="shared" si="148"/>
        <v>2021</v>
      </c>
      <c r="AC1819" s="22">
        <f t="shared" si="149"/>
        <v>2021</v>
      </c>
      <c r="AD1819" s="25" t="e">
        <f>AND(ROUND(O1819,2)=O1819,ROUND(P1819,2)=P1819,OR(AND(O1819&lt;&gt;0,L1819="п"),AND(P1819&lt;&gt;0,L1819="ф")),ЕФОРМУЛА(X1819),ЕФОРМУЛА(Y1819),ЕФОРМУЛА(Z1819),ЕФОРМУЛА(AA1819),ЕФОРМУЛА(AB1819),ЕФОРМУЛА(AC1819),NOT(ЕФОРМУЛА(O1819)),NOT(ЕФОРМУЛА(P1819)),M1819&lt;&gt;0,N1819&lt;&gt;0,OR(YEAR(M1819=#REF!),YEAR(M1819=#REF!),YEAR(M1819=#REF!)),OR(YEAR(N1819=#REF!),YEAR(N1819=#REF!),YEAR(N1819=#REF!)),OR(AND(A1819="20. Выдача займов по договору № 1 (в кэш-пул ПАО «Газпром»)",H1819="КЭШ-ПУЛ"),AND(A1819&lt;&gt;"20. Выдача займов по договору № 1 (в кэш-пул ПАО «Газпром»)",H1819&lt;&gt;"КЭШ-ПУЛ")))</f>
        <v>#REF!</v>
      </c>
    </row>
    <row r="1820" spans="1:30" ht="15" customHeight="1" x14ac:dyDescent="0.2">
      <c r="A1820" s="8" t="s">
        <v>16</v>
      </c>
      <c r="B1820" s="8"/>
      <c r="C1820" s="2" t="s">
        <v>19</v>
      </c>
      <c r="D1820" s="6" t="s">
        <v>0</v>
      </c>
      <c r="E1820" s="7" t="s">
        <v>2</v>
      </c>
      <c r="F1820" s="8"/>
      <c r="G1820" s="8"/>
      <c r="H1820" s="8"/>
      <c r="I1820" s="8"/>
      <c r="J1820" s="8">
        <v>3</v>
      </c>
      <c r="K1820" s="8" t="s">
        <v>69</v>
      </c>
      <c r="L1820" s="8" t="s">
        <v>27</v>
      </c>
      <c r="M1820" s="9">
        <v>44454</v>
      </c>
      <c r="N1820" s="9">
        <v>44469</v>
      </c>
      <c r="O1820" s="20"/>
      <c r="P1820" s="20">
        <v>570532607.5</v>
      </c>
      <c r="Q1820" s="29"/>
      <c r="R1820" s="29"/>
      <c r="S1820" s="29"/>
      <c r="T1820" s="29"/>
      <c r="U1820" s="29"/>
      <c r="X1820" s="22" t="e">
        <f>IF(B1820="",VLOOKUP(A1820,#REF!,2,FALSE),B1820)</f>
        <v>#REF!</v>
      </c>
      <c r="Y1820" s="22">
        <f t="shared" si="145"/>
        <v>9</v>
      </c>
      <c r="Z1820" s="22">
        <f t="shared" si="146"/>
        <v>9</v>
      </c>
      <c r="AA1820" s="22">
        <f t="shared" si="147"/>
        <v>2021</v>
      </c>
      <c r="AB1820" s="22">
        <f t="shared" si="148"/>
        <v>2021</v>
      </c>
      <c r="AC1820" s="22">
        <f t="shared" si="149"/>
        <v>2021</v>
      </c>
      <c r="AD1820" s="25" t="e">
        <f>AND(ROUND(O1820,2)=O1820,ROUND(P1820,2)=P1820,OR(AND(O1820&lt;&gt;0,L1820="п"),AND(P1820&lt;&gt;0,L1820="ф")),ЕФОРМУЛА(X1820),ЕФОРМУЛА(Y1820),ЕФОРМУЛА(Z1820),ЕФОРМУЛА(AA1820),ЕФОРМУЛА(AB1820),ЕФОРМУЛА(AC1820),NOT(ЕФОРМУЛА(O1820)),NOT(ЕФОРМУЛА(P1820)),M1820&lt;&gt;0,N1820&lt;&gt;0,OR(YEAR(M1820=#REF!),YEAR(M1820=#REF!),YEAR(M1820=#REF!)),OR(YEAR(N1820=#REF!),YEAR(N1820=#REF!),YEAR(N1820=#REF!)),OR(AND(A1820="20. Выдача займов по договору № 1 (в кэш-пул ПАО «Газпром»)",H1820="КЭШ-ПУЛ"),AND(A1820&lt;&gt;"20. Выдача займов по договору № 1 (в кэш-пул ПАО «Газпром»)",H1820&lt;&gt;"КЭШ-ПУЛ")))</f>
        <v>#REF!</v>
      </c>
    </row>
    <row r="1821" spans="1:30" ht="15" customHeight="1" x14ac:dyDescent="0.2">
      <c r="A1821" s="8" t="s">
        <v>17</v>
      </c>
      <c r="B1821" s="8"/>
      <c r="C1821" s="2" t="s">
        <v>19</v>
      </c>
      <c r="D1821" s="6" t="s">
        <v>0</v>
      </c>
      <c r="E1821" s="7" t="s">
        <v>2</v>
      </c>
      <c r="F1821" s="8"/>
      <c r="G1821" s="8"/>
      <c r="H1821" s="8"/>
      <c r="I1821" s="8"/>
      <c r="J1821" s="8">
        <v>3</v>
      </c>
      <c r="K1821" s="8" t="s">
        <v>69</v>
      </c>
      <c r="L1821" s="8" t="s">
        <v>27</v>
      </c>
      <c r="M1821" s="9">
        <v>44454</v>
      </c>
      <c r="N1821" s="9">
        <v>44466</v>
      </c>
      <c r="O1821" s="20"/>
      <c r="P1821" s="20">
        <v>17905428.899999999</v>
      </c>
      <c r="Q1821" s="29"/>
      <c r="R1821" s="29"/>
      <c r="S1821" s="29"/>
      <c r="T1821" s="29"/>
      <c r="U1821" s="29"/>
      <c r="X1821" s="22" t="e">
        <f>IF(B1821="",VLOOKUP(A1821,#REF!,2,FALSE),B1821)</f>
        <v>#REF!</v>
      </c>
      <c r="Y1821" s="22">
        <f t="shared" si="145"/>
        <v>9</v>
      </c>
      <c r="Z1821" s="22">
        <f t="shared" si="146"/>
        <v>9</v>
      </c>
      <c r="AA1821" s="22">
        <f t="shared" si="147"/>
        <v>2021</v>
      </c>
      <c r="AB1821" s="22">
        <f t="shared" si="148"/>
        <v>2021</v>
      </c>
      <c r="AC1821" s="22">
        <f t="shared" si="149"/>
        <v>2021</v>
      </c>
      <c r="AD1821" s="25" t="e">
        <f>AND(ROUND(O1821,2)=O1821,ROUND(P1821,2)=P1821,OR(AND(O1821&lt;&gt;0,L1821="п"),AND(P1821&lt;&gt;0,L1821="ф")),ЕФОРМУЛА(X1821),ЕФОРМУЛА(Y1821),ЕФОРМУЛА(Z1821),ЕФОРМУЛА(AA1821),ЕФОРМУЛА(AB1821),ЕФОРМУЛА(AC1821),NOT(ЕФОРМУЛА(O1821)),NOT(ЕФОРМУЛА(P1821)),M1821&lt;&gt;0,N1821&lt;&gt;0,OR(YEAR(M1821=#REF!),YEAR(M1821=#REF!),YEAR(M1821=#REF!)),OR(YEAR(N1821=#REF!),YEAR(N1821=#REF!),YEAR(N1821=#REF!)),OR(AND(A1821="20. Выдача займов по договору № 1 (в кэш-пул ПАО «Газпром»)",H1821="КЭШ-ПУЛ"),AND(A1821&lt;&gt;"20. Выдача займов по договору № 1 (в кэш-пул ПАО «Газпром»)",H1821&lt;&gt;"КЭШ-ПУЛ")))</f>
        <v>#REF!</v>
      </c>
    </row>
    <row r="1822" spans="1:30" ht="15.75" customHeight="1" x14ac:dyDescent="0.2">
      <c r="A1822" s="27" t="s">
        <v>142</v>
      </c>
      <c r="B1822" s="27"/>
      <c r="C1822" s="2" t="s">
        <v>19</v>
      </c>
      <c r="D1822" s="6" t="s">
        <v>0</v>
      </c>
      <c r="E1822" s="7" t="s">
        <v>2</v>
      </c>
      <c r="F1822" s="8"/>
      <c r="G1822" s="8"/>
      <c r="H1822" s="8"/>
      <c r="I1822" s="8"/>
      <c r="J1822" s="8">
        <v>3</v>
      </c>
      <c r="K1822" s="8" t="s">
        <v>69</v>
      </c>
      <c r="L1822" s="8" t="s">
        <v>27</v>
      </c>
      <c r="M1822" s="9">
        <v>44454</v>
      </c>
      <c r="N1822" s="9">
        <v>44456</v>
      </c>
      <c r="O1822" s="20"/>
      <c r="P1822" s="20">
        <v>2871341.32</v>
      </c>
      <c r="Q1822" s="29" t="s">
        <v>682</v>
      </c>
      <c r="R1822" s="29"/>
      <c r="S1822" s="29"/>
      <c r="T1822" s="29"/>
      <c r="U1822" s="29"/>
      <c r="X1822" s="22" t="e">
        <f>IF(B1822="",VLOOKUP(A1822,#REF!,2,FALSE),B1822)</f>
        <v>#REF!</v>
      </c>
      <c r="Y1822" s="22">
        <f t="shared" si="145"/>
        <v>9</v>
      </c>
      <c r="Z1822" s="22">
        <f t="shared" si="146"/>
        <v>9</v>
      </c>
      <c r="AA1822" s="22">
        <f t="shared" si="147"/>
        <v>2021</v>
      </c>
      <c r="AB1822" s="22">
        <f t="shared" si="148"/>
        <v>2021</v>
      </c>
      <c r="AC1822" s="22">
        <f t="shared" si="149"/>
        <v>2021</v>
      </c>
      <c r="AD1822" s="25" t="e">
        <f>AND(ROUND(O1822,2)=O1822,ROUND(P1822,2)=P1822,OR(AND(O1822&lt;&gt;0,L1822="п"),AND(P1822&lt;&gt;0,L1822="ф")),ЕФОРМУЛА(X1822),ЕФОРМУЛА(Y1822),ЕФОРМУЛА(Z1822),ЕФОРМУЛА(AA1822),ЕФОРМУЛА(AB1822),ЕФОРМУЛА(AC1822),NOT(ЕФОРМУЛА(O1822)),NOT(ЕФОРМУЛА(P1822)),M1822&lt;&gt;0,N1822&lt;&gt;0,OR(YEAR(M1822=#REF!),YEAR(M1822=#REF!),YEAR(M1822=#REF!)),OR(YEAR(N1822=#REF!),YEAR(N1822=#REF!),YEAR(N1822=#REF!)),OR(AND(A1822="20. Выдача займов по договору № 1 (в кэш-пул ПАО «Газпром»)",H1822="КЭШ-ПУЛ"),AND(A1822&lt;&gt;"20. Выдача займов по договору № 1 (в кэш-пул ПАО «Газпром»)",H1822&lt;&gt;"КЭШ-ПУЛ")))</f>
        <v>#REF!</v>
      </c>
    </row>
    <row r="1823" spans="1:30" ht="15.75" customHeight="1" x14ac:dyDescent="0.2">
      <c r="A1823" s="27" t="s">
        <v>142</v>
      </c>
      <c r="B1823" s="27"/>
      <c r="C1823" s="2" t="s">
        <v>19</v>
      </c>
      <c r="D1823" s="6" t="s">
        <v>0</v>
      </c>
      <c r="E1823" s="7" t="s">
        <v>2</v>
      </c>
      <c r="F1823" s="8"/>
      <c r="G1823" s="8"/>
      <c r="H1823" s="8"/>
      <c r="I1823" s="8"/>
      <c r="J1823" s="8">
        <v>3</v>
      </c>
      <c r="K1823" s="8" t="s">
        <v>69</v>
      </c>
      <c r="L1823" s="8" t="s">
        <v>27</v>
      </c>
      <c r="M1823" s="9">
        <v>44454</v>
      </c>
      <c r="N1823" s="9">
        <v>44456</v>
      </c>
      <c r="O1823" s="20"/>
      <c r="P1823" s="20">
        <v>1062938.47</v>
      </c>
      <c r="Q1823" s="29" t="s">
        <v>683</v>
      </c>
      <c r="R1823" s="29"/>
      <c r="S1823" s="29"/>
      <c r="T1823" s="29"/>
      <c r="U1823" s="29"/>
      <c r="X1823" s="22" t="e">
        <f>IF(B1823="",VLOOKUP(A1823,#REF!,2,FALSE),B1823)</f>
        <v>#REF!</v>
      </c>
      <c r="Y1823" s="22">
        <f t="shared" si="145"/>
        <v>9</v>
      </c>
      <c r="Z1823" s="22">
        <f t="shared" si="146"/>
        <v>9</v>
      </c>
      <c r="AA1823" s="22">
        <f t="shared" si="147"/>
        <v>2021</v>
      </c>
      <c r="AB1823" s="22">
        <f t="shared" si="148"/>
        <v>2021</v>
      </c>
      <c r="AC1823" s="22">
        <f t="shared" si="149"/>
        <v>2021</v>
      </c>
      <c r="AD1823" s="25" t="e">
        <f>AND(ROUND(O1823,2)=O1823,ROUND(P1823,2)=P1823,OR(AND(O1823&lt;&gt;0,L1823="п"),AND(P1823&lt;&gt;0,L1823="ф")),ЕФОРМУЛА(X1823),ЕФОРМУЛА(Y1823),ЕФОРМУЛА(Z1823),ЕФОРМУЛА(AA1823),ЕФОРМУЛА(AB1823),ЕФОРМУЛА(AC1823),NOT(ЕФОРМУЛА(O1823)),NOT(ЕФОРМУЛА(P1823)),M1823&lt;&gt;0,N1823&lt;&gt;0,OR(YEAR(M1823=#REF!),YEAR(M1823=#REF!),YEAR(M1823=#REF!)),OR(YEAR(N1823=#REF!),YEAR(N1823=#REF!),YEAR(N1823=#REF!)),OR(AND(A1823="20. Выдача займов по договору № 1 (в кэш-пул ПАО «Газпром»)",H1823="КЭШ-ПУЛ"),AND(A1823&lt;&gt;"20. Выдача займов по договору № 1 (в кэш-пул ПАО «Газпром»)",H1823&lt;&gt;"КЭШ-ПУЛ")))</f>
        <v>#REF!</v>
      </c>
    </row>
    <row r="1824" spans="1:30" ht="15" customHeight="1" x14ac:dyDescent="0.2">
      <c r="A1824" s="8" t="s">
        <v>42</v>
      </c>
      <c r="B1824" s="8"/>
      <c r="C1824" s="2" t="s">
        <v>19</v>
      </c>
      <c r="D1824" s="6" t="s">
        <v>0</v>
      </c>
      <c r="E1824" s="7" t="s">
        <v>2</v>
      </c>
      <c r="F1824" s="8"/>
      <c r="G1824" s="8"/>
      <c r="H1824" s="8"/>
      <c r="I1824" s="8"/>
      <c r="J1824" s="8">
        <v>3</v>
      </c>
      <c r="K1824" s="8" t="s">
        <v>69</v>
      </c>
      <c r="L1824" s="8" t="s">
        <v>27</v>
      </c>
      <c r="M1824" s="9">
        <v>44454</v>
      </c>
      <c r="N1824" s="9">
        <v>44467</v>
      </c>
      <c r="O1824" s="20"/>
      <c r="P1824" s="20">
        <v>12443122.800000001</v>
      </c>
      <c r="Q1824" s="29"/>
      <c r="R1824" s="29"/>
      <c r="S1824" s="29"/>
      <c r="T1824" s="29"/>
      <c r="U1824" s="29"/>
      <c r="X1824" s="22" t="e">
        <f>IF(B1824="",VLOOKUP(A1824,#REF!,2,FALSE),B1824)</f>
        <v>#REF!</v>
      </c>
      <c r="Y1824" s="22">
        <f t="shared" si="145"/>
        <v>9</v>
      </c>
      <c r="Z1824" s="22">
        <f t="shared" si="146"/>
        <v>9</v>
      </c>
      <c r="AA1824" s="22">
        <f t="shared" si="147"/>
        <v>2021</v>
      </c>
      <c r="AB1824" s="22">
        <f t="shared" si="148"/>
        <v>2021</v>
      </c>
      <c r="AC1824" s="22">
        <f t="shared" si="149"/>
        <v>2021</v>
      </c>
      <c r="AD1824" s="25" t="e">
        <f>AND(ROUND(O1824,2)=O1824,ROUND(P1824,2)=P1824,OR(AND(O1824&lt;&gt;0,L1824="п"),AND(P1824&lt;&gt;0,L1824="ф")),ЕФОРМУЛА(X1824),ЕФОРМУЛА(Y1824),ЕФОРМУЛА(Z1824),ЕФОРМУЛА(AA1824),ЕФОРМУЛА(AB1824),ЕФОРМУЛА(AC1824),NOT(ЕФОРМУЛА(O1824)),NOT(ЕФОРМУЛА(P1824)),M1824&lt;&gt;0,N1824&lt;&gt;0,OR(YEAR(M1824=#REF!),YEAR(M1824=#REF!),YEAR(M1824=#REF!)),OR(YEAR(N1824=#REF!),YEAR(N1824=#REF!),YEAR(N1824=#REF!)),OR(AND(A1824="20. Выдача займов по договору № 1 (в кэш-пул ПАО «Газпром»)",H1824="КЭШ-ПУЛ"),AND(A1824&lt;&gt;"20. Выдача займов по договору № 1 (в кэш-пул ПАО «Газпром»)",H1824&lt;&gt;"КЭШ-ПУЛ")))</f>
        <v>#REF!</v>
      </c>
    </row>
    <row r="1825" spans="1:30" ht="15" customHeight="1" x14ac:dyDescent="0.2">
      <c r="A1825" s="27" t="s">
        <v>41</v>
      </c>
      <c r="B1825" s="27"/>
      <c r="C1825" s="2" t="s">
        <v>19</v>
      </c>
      <c r="D1825" s="6" t="s">
        <v>0</v>
      </c>
      <c r="E1825" s="7" t="s">
        <v>2</v>
      </c>
      <c r="F1825" s="8"/>
      <c r="G1825" s="8"/>
      <c r="H1825" s="8"/>
      <c r="I1825" s="8"/>
      <c r="J1825" s="8">
        <v>1</v>
      </c>
      <c r="K1825" s="8" t="s">
        <v>69</v>
      </c>
      <c r="L1825" s="8" t="s">
        <v>27</v>
      </c>
      <c r="M1825" s="9">
        <v>44442</v>
      </c>
      <c r="N1825" s="9">
        <v>44460</v>
      </c>
      <c r="O1825" s="20"/>
      <c r="P1825" s="20">
        <v>270605.09000000003</v>
      </c>
      <c r="Q1825" s="11"/>
      <c r="R1825" s="11"/>
      <c r="S1825" s="11"/>
      <c r="T1825" s="11"/>
      <c r="U1825" s="11"/>
      <c r="X1825" s="22" t="e">
        <f>IF(B1825="",VLOOKUP(A1825,#REF!,2,FALSE),B1825)</f>
        <v>#REF!</v>
      </c>
      <c r="Y1825" s="22">
        <f t="shared" si="145"/>
        <v>9</v>
      </c>
      <c r="Z1825" s="22">
        <f t="shared" si="146"/>
        <v>9</v>
      </c>
      <c r="AA1825" s="22">
        <f t="shared" si="147"/>
        <v>2021</v>
      </c>
      <c r="AB1825" s="22">
        <f t="shared" si="148"/>
        <v>2021</v>
      </c>
      <c r="AC1825" s="22">
        <f t="shared" si="149"/>
        <v>2021</v>
      </c>
      <c r="AD1825" s="25" t="e">
        <f>AND(ROUND(O1825,2)=O1825,ROUND(P1825,2)=P1825,OR(AND(O1825&lt;&gt;0,L1825="п"),AND(P1825&lt;&gt;0,L1825="ф")),ЕФОРМУЛА(X1825),ЕФОРМУЛА(Y1825),ЕФОРМУЛА(Z1825),ЕФОРМУЛА(AA1825),ЕФОРМУЛА(AB1825),ЕФОРМУЛА(AC1825),NOT(ЕФОРМУЛА(O1825)),NOT(ЕФОРМУЛА(P1825)),M1825&lt;&gt;0,N1825&lt;&gt;0,OR(YEAR(M1825=#REF!),YEAR(M1825=#REF!),YEAR(M1825=#REF!)),OR(YEAR(N1825=#REF!),YEAR(N1825=#REF!),YEAR(N1825=#REF!)),OR(AND(A1825="20. Выдача займов по договору № 1 (в кэш-пул ПАО «Газпром»)",H1825="КЭШ-ПУЛ"),AND(A1825&lt;&gt;"20. Выдача займов по договору № 1 (в кэш-пул ПАО «Газпром»)",H1825&lt;&gt;"КЭШ-ПУЛ")))</f>
        <v>#REF!</v>
      </c>
    </row>
    <row r="1826" spans="1:30" ht="15" customHeight="1" x14ac:dyDescent="0.2">
      <c r="A1826" s="27" t="s">
        <v>41</v>
      </c>
      <c r="B1826" s="27"/>
      <c r="C1826" s="2" t="s">
        <v>19</v>
      </c>
      <c r="D1826" s="6" t="s">
        <v>0</v>
      </c>
      <c r="E1826" s="7" t="s">
        <v>2</v>
      </c>
      <c r="F1826" s="8"/>
      <c r="G1826" s="8"/>
      <c r="H1826" s="8"/>
      <c r="I1826" s="8"/>
      <c r="J1826" s="8">
        <v>1</v>
      </c>
      <c r="K1826" s="8" t="s">
        <v>69</v>
      </c>
      <c r="L1826" s="8" t="s">
        <v>27</v>
      </c>
      <c r="M1826" s="9">
        <v>44442</v>
      </c>
      <c r="N1826" s="9">
        <v>44463</v>
      </c>
      <c r="O1826" s="20"/>
      <c r="P1826" s="20">
        <v>722505.94</v>
      </c>
      <c r="Q1826" s="11"/>
      <c r="R1826" s="11"/>
      <c r="S1826" s="11"/>
      <c r="T1826" s="11"/>
      <c r="U1826" s="11"/>
      <c r="X1826" s="22" t="e">
        <f>IF(B1826="",VLOOKUP(A1826,#REF!,2,FALSE),B1826)</f>
        <v>#REF!</v>
      </c>
      <c r="Y1826" s="22">
        <f t="shared" si="145"/>
        <v>9</v>
      </c>
      <c r="Z1826" s="22">
        <f t="shared" si="146"/>
        <v>9</v>
      </c>
      <c r="AA1826" s="22">
        <f t="shared" si="147"/>
        <v>2021</v>
      </c>
      <c r="AB1826" s="22">
        <f t="shared" si="148"/>
        <v>2021</v>
      </c>
      <c r="AC1826" s="22">
        <f t="shared" si="149"/>
        <v>2021</v>
      </c>
      <c r="AD1826" s="25" t="e">
        <f>AND(ROUND(O1826,2)=O1826,ROUND(P1826,2)=P1826,OR(AND(O1826&lt;&gt;0,L1826="п"),AND(P1826&lt;&gt;0,L1826="ф")),ЕФОРМУЛА(X1826),ЕФОРМУЛА(Y1826),ЕФОРМУЛА(Z1826),ЕФОРМУЛА(AA1826),ЕФОРМУЛА(AB1826),ЕФОРМУЛА(AC1826),NOT(ЕФОРМУЛА(O1826)),NOT(ЕФОРМУЛА(P1826)),M1826&lt;&gt;0,N1826&lt;&gt;0,OR(YEAR(M1826=#REF!),YEAR(M1826=#REF!),YEAR(M1826=#REF!)),OR(YEAR(N1826=#REF!),YEAR(N1826=#REF!),YEAR(N1826=#REF!)),OR(AND(A1826="20. Выдача займов по договору № 1 (в кэш-пул ПАО «Газпром»)",H1826="КЭШ-ПУЛ"),AND(A1826&lt;&gt;"20. Выдача займов по договору № 1 (в кэш-пул ПАО «Газпром»)",H1826&lt;&gt;"КЭШ-ПУЛ")))</f>
        <v>#REF!</v>
      </c>
    </row>
    <row r="1827" spans="1:30" ht="15" customHeight="1" x14ac:dyDescent="0.2">
      <c r="A1827" s="8" t="s">
        <v>47</v>
      </c>
      <c r="B1827" s="8"/>
      <c r="C1827" s="2" t="s">
        <v>19</v>
      </c>
      <c r="D1827" s="6" t="s">
        <v>0</v>
      </c>
      <c r="E1827" s="7" t="s">
        <v>2</v>
      </c>
      <c r="F1827" s="8"/>
      <c r="G1827" s="8"/>
      <c r="H1827" s="8"/>
      <c r="I1827" s="8"/>
      <c r="J1827" s="8">
        <v>3</v>
      </c>
      <c r="K1827" s="8" t="s">
        <v>69</v>
      </c>
      <c r="L1827" s="8" t="s">
        <v>27</v>
      </c>
      <c r="M1827" s="9">
        <v>44452</v>
      </c>
      <c r="N1827" s="9">
        <v>44463</v>
      </c>
      <c r="O1827" s="20"/>
      <c r="P1827" s="20">
        <v>12670980.390000001</v>
      </c>
      <c r="Q1827" s="29"/>
      <c r="R1827" s="29"/>
      <c r="S1827" s="29"/>
      <c r="T1827" s="29"/>
      <c r="U1827" s="29"/>
      <c r="X1827" s="22" t="e">
        <f>IF(B1827="",VLOOKUP(A1827,#REF!,2,FALSE),B1827)</f>
        <v>#REF!</v>
      </c>
      <c r="Y1827" s="22">
        <f t="shared" si="145"/>
        <v>9</v>
      </c>
      <c r="Z1827" s="22">
        <f t="shared" si="146"/>
        <v>9</v>
      </c>
      <c r="AA1827" s="22">
        <f t="shared" si="147"/>
        <v>2021</v>
      </c>
      <c r="AB1827" s="22">
        <f t="shared" si="148"/>
        <v>2021</v>
      </c>
      <c r="AC1827" s="22">
        <f t="shared" si="149"/>
        <v>2021</v>
      </c>
      <c r="AD1827" s="25" t="e">
        <f>AND(ROUND(O1827,2)=O1827,ROUND(P1827,2)=P1827,OR(AND(O1827&lt;&gt;0,L1827="п"),AND(P1827&lt;&gt;0,L1827="ф")),ЕФОРМУЛА(X1827),ЕФОРМУЛА(Y1827),ЕФОРМУЛА(Z1827),ЕФОРМУЛА(AA1827),ЕФОРМУЛА(AB1827),ЕФОРМУЛА(AC1827),NOT(ЕФОРМУЛА(O1827)),NOT(ЕФОРМУЛА(P1827)),M1827&lt;&gt;0,N1827&lt;&gt;0,OR(YEAR(M1827=#REF!),YEAR(M1827=#REF!),YEAR(M1827=#REF!)),OR(YEAR(N1827=#REF!),YEAR(N1827=#REF!),YEAR(N1827=#REF!)),OR(AND(A1827="20. Выдача займов по договору № 1 (в кэш-пул ПАО «Газпром»)",H1827="КЭШ-ПУЛ"),AND(A1827&lt;&gt;"20. Выдача займов по договору № 1 (в кэш-пул ПАО «Газпром»)",H1827&lt;&gt;"КЭШ-ПУЛ")))</f>
        <v>#REF!</v>
      </c>
    </row>
    <row r="1828" spans="1:30" ht="16.5" customHeight="1" x14ac:dyDescent="0.2">
      <c r="A1828" s="8" t="s">
        <v>48</v>
      </c>
      <c r="B1828" s="8"/>
      <c r="C1828" s="2" t="s">
        <v>19</v>
      </c>
      <c r="D1828" s="6" t="s">
        <v>0</v>
      </c>
      <c r="E1828" s="7" t="s">
        <v>2</v>
      </c>
      <c r="F1828" s="8"/>
      <c r="G1828" s="8"/>
      <c r="H1828" s="8"/>
      <c r="I1828" s="8"/>
      <c r="J1828" s="8">
        <v>2</v>
      </c>
      <c r="K1828" s="8" t="s">
        <v>69</v>
      </c>
      <c r="L1828" s="8" t="s">
        <v>27</v>
      </c>
      <c r="M1828" s="9">
        <v>44442</v>
      </c>
      <c r="N1828" s="9">
        <v>44461</v>
      </c>
      <c r="O1828" s="20"/>
      <c r="P1828" s="20">
        <v>1492393.4</v>
      </c>
      <c r="Q1828" s="29"/>
      <c r="R1828" s="29"/>
      <c r="S1828" s="29"/>
      <c r="T1828" s="29"/>
      <c r="U1828" s="29"/>
      <c r="X1828" s="22" t="e">
        <f>IF(B1828="",VLOOKUP(A1828,#REF!,2,FALSE),B1828)</f>
        <v>#REF!</v>
      </c>
      <c r="Y1828" s="22">
        <f t="shared" si="145"/>
        <v>9</v>
      </c>
      <c r="Z1828" s="22">
        <f t="shared" si="146"/>
        <v>9</v>
      </c>
      <c r="AA1828" s="22">
        <f t="shared" si="147"/>
        <v>2021</v>
      </c>
      <c r="AB1828" s="22">
        <f t="shared" si="148"/>
        <v>2021</v>
      </c>
      <c r="AC1828" s="22">
        <f t="shared" si="149"/>
        <v>2021</v>
      </c>
      <c r="AD1828" s="25" t="e">
        <f>AND(ROUND(O1828,2)=O1828,ROUND(P1828,2)=P1828,OR(AND(O1828&lt;&gt;0,L1828="п"),AND(P1828&lt;&gt;0,L1828="ф")),ЕФОРМУЛА(X1828),ЕФОРМУЛА(Y1828),ЕФОРМУЛА(Z1828),ЕФОРМУЛА(AA1828),ЕФОРМУЛА(AB1828),ЕФОРМУЛА(AC1828),NOT(ЕФОРМУЛА(O1828)),NOT(ЕФОРМУЛА(P1828)),M1828&lt;&gt;0,N1828&lt;&gt;0,OR(YEAR(M1828=#REF!),YEAR(M1828=#REF!),YEAR(M1828=#REF!)),OR(YEAR(N1828=#REF!),YEAR(N1828=#REF!),YEAR(N1828=#REF!)),OR(AND(A1828="20. Выдача займов по договору № 1 (в кэш-пул ПАО «Газпром»)",H1828="КЭШ-ПУЛ"),AND(A1828&lt;&gt;"20. Выдача займов по договору № 1 (в кэш-пул ПАО «Газпром»)",H1828&lt;&gt;"КЭШ-ПУЛ")))</f>
        <v>#REF!</v>
      </c>
    </row>
    <row r="1829" spans="1:30" ht="16.5" customHeight="1" x14ac:dyDescent="0.2">
      <c r="A1829" s="8" t="s">
        <v>48</v>
      </c>
      <c r="B1829" s="8"/>
      <c r="C1829" s="2" t="s">
        <v>19</v>
      </c>
      <c r="D1829" s="6" t="s">
        <v>0</v>
      </c>
      <c r="E1829" s="7" t="s">
        <v>2</v>
      </c>
      <c r="F1829" s="8"/>
      <c r="G1829" s="8"/>
      <c r="H1829" s="8"/>
      <c r="I1829" s="8"/>
      <c r="J1829" s="8">
        <v>3</v>
      </c>
      <c r="K1829" s="8" t="s">
        <v>69</v>
      </c>
      <c r="L1829" s="8" t="s">
        <v>27</v>
      </c>
      <c r="M1829" s="9">
        <v>44452</v>
      </c>
      <c r="N1829" s="9">
        <v>44466</v>
      </c>
      <c r="O1829" s="20"/>
      <c r="P1829" s="20">
        <v>286177.32</v>
      </c>
      <c r="Q1829" s="29"/>
      <c r="R1829" s="29"/>
      <c r="S1829" s="29"/>
      <c r="T1829" s="29"/>
      <c r="U1829" s="29"/>
      <c r="X1829" s="22" t="e">
        <f>IF(B1829="",VLOOKUP(A1829,#REF!,2,FALSE),B1829)</f>
        <v>#REF!</v>
      </c>
      <c r="Y1829" s="22">
        <f t="shared" si="145"/>
        <v>9</v>
      </c>
      <c r="Z1829" s="22">
        <f t="shared" si="146"/>
        <v>9</v>
      </c>
      <c r="AA1829" s="22">
        <f t="shared" si="147"/>
        <v>2021</v>
      </c>
      <c r="AB1829" s="22">
        <f t="shared" si="148"/>
        <v>2021</v>
      </c>
      <c r="AC1829" s="22">
        <f t="shared" si="149"/>
        <v>2021</v>
      </c>
      <c r="AD1829" s="25" t="e">
        <f>AND(ROUND(O1829,2)=O1829,ROUND(P1829,2)=P1829,OR(AND(O1829&lt;&gt;0,L1829="п"),AND(P1829&lt;&gt;0,L1829="ф")),ЕФОРМУЛА(X1829),ЕФОРМУЛА(Y1829),ЕФОРМУЛА(Z1829),ЕФОРМУЛА(AA1829),ЕФОРМУЛА(AB1829),ЕФОРМУЛА(AC1829),NOT(ЕФОРМУЛА(O1829)),NOT(ЕФОРМУЛА(P1829)),M1829&lt;&gt;0,N1829&lt;&gt;0,OR(YEAR(M1829=#REF!),YEAR(M1829=#REF!),YEAR(M1829=#REF!)),OR(YEAR(N1829=#REF!),YEAR(N1829=#REF!),YEAR(N1829=#REF!)),OR(AND(A1829="20. Выдача займов по договору № 1 (в кэш-пул ПАО «Газпром»)",H1829="КЭШ-ПУЛ"),AND(A1829&lt;&gt;"20. Выдача займов по договору № 1 (в кэш-пул ПАО «Газпром»)",H1829&lt;&gt;"КЭШ-ПУЛ")))</f>
        <v>#REF!</v>
      </c>
    </row>
    <row r="1830" spans="1:30" ht="15.75" customHeight="1" x14ac:dyDescent="0.2">
      <c r="A1830" s="27" t="s">
        <v>142</v>
      </c>
      <c r="B1830" s="27"/>
      <c r="C1830" s="2" t="s">
        <v>19</v>
      </c>
      <c r="D1830" s="6" t="s">
        <v>0</v>
      </c>
      <c r="E1830" s="7" t="s">
        <v>2</v>
      </c>
      <c r="F1830" s="8"/>
      <c r="G1830" s="8"/>
      <c r="H1830" s="8"/>
      <c r="I1830" s="8"/>
      <c r="J1830" s="8">
        <v>3</v>
      </c>
      <c r="K1830" s="8" t="s">
        <v>69</v>
      </c>
      <c r="L1830" s="8" t="s">
        <v>27</v>
      </c>
      <c r="M1830" s="9">
        <v>44454</v>
      </c>
      <c r="N1830" s="9">
        <v>44467</v>
      </c>
      <c r="O1830" s="20"/>
      <c r="P1830" s="20">
        <v>30584437.789999999</v>
      </c>
      <c r="Q1830" s="29" t="s">
        <v>682</v>
      </c>
      <c r="R1830" s="29"/>
      <c r="S1830" s="29"/>
      <c r="T1830" s="29"/>
      <c r="U1830" s="29"/>
      <c r="X1830" s="22" t="e">
        <f>IF(B1830="",VLOOKUP(A1830,#REF!,2,FALSE),B1830)</f>
        <v>#REF!</v>
      </c>
      <c r="Y1830" s="22">
        <f t="shared" si="145"/>
        <v>9</v>
      </c>
      <c r="Z1830" s="22">
        <f t="shared" si="146"/>
        <v>9</v>
      </c>
      <c r="AA1830" s="22">
        <f t="shared" si="147"/>
        <v>2021</v>
      </c>
      <c r="AB1830" s="22">
        <f t="shared" si="148"/>
        <v>2021</v>
      </c>
      <c r="AC1830" s="22">
        <f t="shared" si="149"/>
        <v>2021</v>
      </c>
      <c r="AD1830" s="25" t="e">
        <f>AND(ROUND(O1830,2)=O1830,ROUND(P1830,2)=P1830,OR(AND(O1830&lt;&gt;0,L1830="п"),AND(P1830&lt;&gt;0,L1830="ф")),ЕФОРМУЛА(X1830),ЕФОРМУЛА(Y1830),ЕФОРМУЛА(Z1830),ЕФОРМУЛА(AA1830),ЕФОРМУЛА(AB1830),ЕФОРМУЛА(AC1830),NOT(ЕФОРМУЛА(O1830)),NOT(ЕФОРМУЛА(P1830)),M1830&lt;&gt;0,N1830&lt;&gt;0,OR(YEAR(M1830=#REF!),YEAR(M1830=#REF!),YEAR(M1830=#REF!)),OR(YEAR(N1830=#REF!),YEAR(N1830=#REF!),YEAR(N1830=#REF!)),OR(AND(A1830="20. Выдача займов по договору № 1 (в кэш-пул ПАО «Газпром»)",H1830="КЭШ-ПУЛ"),AND(A1830&lt;&gt;"20. Выдача займов по договору № 1 (в кэш-пул ПАО «Газпром»)",H1830&lt;&gt;"КЭШ-ПУЛ")))</f>
        <v>#REF!</v>
      </c>
    </row>
    <row r="1831" spans="1:30" ht="16.5" customHeight="1" x14ac:dyDescent="0.2">
      <c r="A1831" s="8" t="s">
        <v>96</v>
      </c>
      <c r="B1831" s="8"/>
      <c r="C1831" s="2" t="s">
        <v>19</v>
      </c>
      <c r="D1831" s="6" t="s">
        <v>0</v>
      </c>
      <c r="E1831" s="7" t="s">
        <v>2</v>
      </c>
      <c r="F1831" s="8"/>
      <c r="G1831" s="8"/>
      <c r="H1831" s="8"/>
      <c r="I1831" s="8" t="s">
        <v>25</v>
      </c>
      <c r="J1831" s="8">
        <v>2</v>
      </c>
      <c r="K1831" s="8" t="s">
        <v>69</v>
      </c>
      <c r="L1831" s="8" t="s">
        <v>27</v>
      </c>
      <c r="M1831" s="9">
        <v>44449</v>
      </c>
      <c r="N1831" s="9">
        <v>44460</v>
      </c>
      <c r="O1831" s="20"/>
      <c r="P1831" s="20">
        <v>317884.76</v>
      </c>
      <c r="Q1831" s="12"/>
      <c r="R1831" s="12"/>
      <c r="S1831" s="12"/>
      <c r="T1831" s="12"/>
      <c r="U1831" s="12"/>
      <c r="X1831" s="22" t="e">
        <f>IF(B1831="",VLOOKUP(A1831,#REF!,2,FALSE),B1831)</f>
        <v>#REF!</v>
      </c>
      <c r="Y1831" s="22">
        <f t="shared" si="145"/>
        <v>9</v>
      </c>
      <c r="Z1831" s="22">
        <f t="shared" si="146"/>
        <v>9</v>
      </c>
      <c r="AA1831" s="22">
        <f t="shared" si="147"/>
        <v>2021</v>
      </c>
      <c r="AB1831" s="22">
        <f t="shared" si="148"/>
        <v>2021</v>
      </c>
      <c r="AC1831" s="22">
        <f t="shared" si="149"/>
        <v>2021</v>
      </c>
      <c r="AD1831" s="25" t="e">
        <f>AND(ROUND(O1831,2)=O1831,ROUND(P1831,2)=P1831,OR(AND(O1831&lt;&gt;0,L1831="п"),AND(P1831&lt;&gt;0,L1831="ф")),ЕФОРМУЛА(X1831),ЕФОРМУЛА(Y1831),ЕФОРМУЛА(Z1831),ЕФОРМУЛА(AA1831),ЕФОРМУЛА(AB1831),ЕФОРМУЛА(AC1831),NOT(ЕФОРМУЛА(O1831)),NOT(ЕФОРМУЛА(P1831)),M1831&lt;&gt;0,N1831&lt;&gt;0,OR(YEAR(M1831=#REF!),YEAR(M1831=#REF!),YEAR(M1831=#REF!)),OR(YEAR(N1831=#REF!),YEAR(N1831=#REF!),YEAR(N1831=#REF!)),OR(AND(A1831="20. Выдача займов по договору № 1 (в кэш-пул ПАО «Газпром»)",H1831="КЭШ-ПУЛ"),AND(A1831&lt;&gt;"20. Выдача займов по договору № 1 (в кэш-пул ПАО «Газпром»)",H1831&lt;&gt;"КЭШ-ПУЛ")))</f>
        <v>#REF!</v>
      </c>
    </row>
    <row r="1832" spans="1:30" ht="15" customHeight="1" x14ac:dyDescent="0.2">
      <c r="A1832" s="8" t="s">
        <v>652</v>
      </c>
      <c r="B1832" s="8"/>
      <c r="C1832" s="2" t="s">
        <v>19</v>
      </c>
      <c r="D1832" s="6" t="s">
        <v>0</v>
      </c>
      <c r="E1832" s="7" t="s">
        <v>2</v>
      </c>
      <c r="F1832" s="8"/>
      <c r="G1832" s="8"/>
      <c r="H1832" s="8"/>
      <c r="I1832" s="8" t="s">
        <v>25</v>
      </c>
      <c r="J1832" s="8">
        <v>2</v>
      </c>
      <c r="K1832" s="8" t="s">
        <v>69</v>
      </c>
      <c r="L1832" s="8" t="s">
        <v>27</v>
      </c>
      <c r="M1832" s="9">
        <v>44449</v>
      </c>
      <c r="N1832" s="9">
        <v>44460</v>
      </c>
      <c r="O1832" s="20"/>
      <c r="P1832" s="20">
        <v>2652525.7000000002</v>
      </c>
      <c r="Q1832" s="11"/>
      <c r="R1832" s="11"/>
      <c r="S1832" s="11"/>
      <c r="T1832" s="11"/>
      <c r="U1832" s="11"/>
      <c r="X1832" s="22" t="e">
        <f>IF(B1832="",VLOOKUP(A1832,#REF!,2,FALSE),B1832)</f>
        <v>#REF!</v>
      </c>
      <c r="Y1832" s="22">
        <f t="shared" si="145"/>
        <v>9</v>
      </c>
      <c r="Z1832" s="22">
        <f t="shared" si="146"/>
        <v>9</v>
      </c>
      <c r="AA1832" s="22">
        <f t="shared" si="147"/>
        <v>2021</v>
      </c>
      <c r="AB1832" s="22">
        <f t="shared" si="148"/>
        <v>2021</v>
      </c>
      <c r="AC1832" s="22">
        <f t="shared" si="149"/>
        <v>2021</v>
      </c>
      <c r="AD1832" s="25" t="e">
        <f>AND(ROUND(O1832,2)=O1832,ROUND(P1832,2)=P1832,OR(AND(O1832&lt;&gt;0,L1832="п"),AND(P1832&lt;&gt;0,L1832="ф")),ЕФОРМУЛА(X1832),ЕФОРМУЛА(Y1832),ЕФОРМУЛА(Z1832),ЕФОРМУЛА(AA1832),ЕФОРМУЛА(AB1832),ЕФОРМУЛА(AC1832),NOT(ЕФОРМУЛА(O1832)),NOT(ЕФОРМУЛА(P1832)),M1832&lt;&gt;0,N1832&lt;&gt;0,OR(YEAR(M1832=#REF!),YEAR(M1832=#REF!),YEAR(M1832=#REF!)),OR(YEAR(N1832=#REF!),YEAR(N1832=#REF!),YEAR(N1832=#REF!)),OR(AND(A1832="20. Выдача займов по договору № 1 (в кэш-пул ПАО «Газпром»)",H1832="КЭШ-ПУЛ"),AND(A1832&lt;&gt;"20. Выдача займов по договору № 1 (в кэш-пул ПАО «Газпром»)",H1832&lt;&gt;"КЭШ-ПУЛ")))</f>
        <v>#REF!</v>
      </c>
    </row>
    <row r="1833" spans="1:30" ht="16.5" customHeight="1" x14ac:dyDescent="0.2">
      <c r="A1833" s="8" t="s">
        <v>96</v>
      </c>
      <c r="B1833" s="8"/>
      <c r="C1833" s="2" t="s">
        <v>19</v>
      </c>
      <c r="D1833" s="6" t="s">
        <v>0</v>
      </c>
      <c r="E1833" s="7" t="s">
        <v>2</v>
      </c>
      <c r="F1833" s="8"/>
      <c r="G1833" s="8"/>
      <c r="H1833" s="8"/>
      <c r="I1833" s="8"/>
      <c r="J1833" s="8">
        <v>2</v>
      </c>
      <c r="K1833" s="8" t="s">
        <v>69</v>
      </c>
      <c r="L1833" s="8" t="s">
        <v>27</v>
      </c>
      <c r="M1833" s="9">
        <v>44449</v>
      </c>
      <c r="N1833" s="9">
        <v>44460</v>
      </c>
      <c r="O1833" s="20"/>
      <c r="P1833" s="20">
        <v>13194115.24</v>
      </c>
      <c r="Q1833" s="12"/>
      <c r="R1833" s="12"/>
      <c r="S1833" s="12"/>
      <c r="T1833" s="12"/>
      <c r="U1833" s="12"/>
      <c r="X1833" s="22" t="e">
        <f>IF(B1833="",VLOOKUP(A1833,#REF!,2,FALSE),B1833)</f>
        <v>#REF!</v>
      </c>
      <c r="Y1833" s="22">
        <f t="shared" si="145"/>
        <v>9</v>
      </c>
      <c r="Z1833" s="22">
        <f t="shared" si="146"/>
        <v>9</v>
      </c>
      <c r="AA1833" s="22">
        <f t="shared" si="147"/>
        <v>2021</v>
      </c>
      <c r="AB1833" s="22">
        <f t="shared" si="148"/>
        <v>2021</v>
      </c>
      <c r="AC1833" s="22">
        <f t="shared" si="149"/>
        <v>2021</v>
      </c>
      <c r="AD1833" s="25" t="e">
        <f>AND(ROUND(O1833,2)=O1833,ROUND(P1833,2)=P1833,OR(AND(O1833&lt;&gt;0,L1833="п"),AND(P1833&lt;&gt;0,L1833="ф")),ЕФОРМУЛА(X1833),ЕФОРМУЛА(Y1833),ЕФОРМУЛА(Z1833),ЕФОРМУЛА(AA1833),ЕФОРМУЛА(AB1833),ЕФОРМУЛА(AC1833),NOT(ЕФОРМУЛА(O1833)),NOT(ЕФОРМУЛА(P1833)),M1833&lt;&gt;0,N1833&lt;&gt;0,OR(YEAR(M1833=#REF!),YEAR(M1833=#REF!),YEAR(M1833=#REF!)),OR(YEAR(N1833=#REF!),YEAR(N1833=#REF!),YEAR(N1833=#REF!)),OR(AND(A1833="20. Выдача займов по договору № 1 (в кэш-пул ПАО «Газпром»)",H1833="КЭШ-ПУЛ"),AND(A1833&lt;&gt;"20. Выдача займов по договору № 1 (в кэш-пул ПАО «Газпром»)",H1833&lt;&gt;"КЭШ-ПУЛ")))</f>
        <v>#REF!</v>
      </c>
    </row>
    <row r="1834" spans="1:30" ht="15" customHeight="1" x14ac:dyDescent="0.2">
      <c r="A1834" s="8" t="s">
        <v>8</v>
      </c>
      <c r="B1834" s="8"/>
      <c r="C1834" s="2" t="s">
        <v>19</v>
      </c>
      <c r="D1834" s="6" t="s">
        <v>0</v>
      </c>
      <c r="E1834" s="7" t="s">
        <v>2</v>
      </c>
      <c r="F1834" s="8"/>
      <c r="G1834" s="8"/>
      <c r="H1834" s="8"/>
      <c r="I1834" s="8" t="s">
        <v>25</v>
      </c>
      <c r="J1834" s="8">
        <v>3</v>
      </c>
      <c r="K1834" s="8" t="s">
        <v>69</v>
      </c>
      <c r="L1834" s="8" t="s">
        <v>27</v>
      </c>
      <c r="M1834" s="9">
        <v>44454</v>
      </c>
      <c r="N1834" s="9">
        <v>44463</v>
      </c>
      <c r="O1834" s="20"/>
      <c r="P1834" s="20">
        <v>123000</v>
      </c>
      <c r="Q1834" s="29"/>
      <c r="R1834" s="29"/>
      <c r="S1834" s="29"/>
      <c r="T1834" s="29"/>
      <c r="U1834" s="29"/>
      <c r="X1834" s="22" t="e">
        <f>IF(B1834="",VLOOKUP(A1834,#REF!,2,FALSE),B1834)</f>
        <v>#REF!</v>
      </c>
      <c r="Y1834" s="22">
        <f t="shared" si="145"/>
        <v>9</v>
      </c>
      <c r="Z1834" s="22">
        <f t="shared" si="146"/>
        <v>9</v>
      </c>
      <c r="AA1834" s="22">
        <f t="shared" si="147"/>
        <v>2021</v>
      </c>
      <c r="AB1834" s="22">
        <f t="shared" si="148"/>
        <v>2021</v>
      </c>
      <c r="AC1834" s="22">
        <f t="shared" si="149"/>
        <v>2021</v>
      </c>
      <c r="AD1834" s="25" t="e">
        <f>AND(ROUND(O1834,2)=O1834,ROUND(P1834,2)=P1834,OR(AND(O1834&lt;&gt;0,L1834="п"),AND(P1834&lt;&gt;0,L1834="ф")),ЕФОРМУЛА(X1834),ЕФОРМУЛА(Y1834),ЕФОРМУЛА(Z1834),ЕФОРМУЛА(AA1834),ЕФОРМУЛА(AB1834),ЕФОРМУЛА(AC1834),NOT(ЕФОРМУЛА(O1834)),NOT(ЕФОРМУЛА(P1834)),M1834&lt;&gt;0,N1834&lt;&gt;0,OR(YEAR(M1834=#REF!),YEAR(M1834=#REF!),YEAR(M1834=#REF!)),OR(YEAR(N1834=#REF!),YEAR(N1834=#REF!),YEAR(N1834=#REF!)),OR(AND(A1834="20. Выдача займов по договору № 1 (в кэш-пул ПАО «Газпром»)",H1834="КЭШ-ПУЛ"),AND(A1834&lt;&gt;"20. Выдача займов по договору № 1 (в кэш-пул ПАО «Газпром»)",H1834&lt;&gt;"КЭШ-ПУЛ")))</f>
        <v>#REF!</v>
      </c>
    </row>
    <row r="1835" spans="1:30" ht="15" customHeight="1" x14ac:dyDescent="0.2">
      <c r="A1835" s="8" t="s">
        <v>8</v>
      </c>
      <c r="B1835" s="8"/>
      <c r="C1835" s="2" t="s">
        <v>19</v>
      </c>
      <c r="D1835" s="6" t="s">
        <v>0</v>
      </c>
      <c r="E1835" s="7" t="s">
        <v>2</v>
      </c>
      <c r="F1835" s="8"/>
      <c r="G1835" s="8"/>
      <c r="H1835" s="8"/>
      <c r="I1835" s="8"/>
      <c r="J1835" s="8">
        <v>3</v>
      </c>
      <c r="K1835" s="8" t="s">
        <v>69</v>
      </c>
      <c r="L1835" s="8" t="s">
        <v>27</v>
      </c>
      <c r="M1835" s="9">
        <v>44454</v>
      </c>
      <c r="N1835" s="9">
        <v>44463</v>
      </c>
      <c r="O1835" s="20"/>
      <c r="P1835" s="20">
        <v>1353077.96</v>
      </c>
      <c r="Q1835" s="29"/>
      <c r="R1835" s="29"/>
      <c r="S1835" s="29"/>
      <c r="T1835" s="29"/>
      <c r="U1835" s="29"/>
      <c r="X1835" s="22" t="e">
        <f>IF(B1835="",VLOOKUP(A1835,#REF!,2,FALSE),B1835)</f>
        <v>#REF!</v>
      </c>
      <c r="Y1835" s="22">
        <f t="shared" si="145"/>
        <v>9</v>
      </c>
      <c r="Z1835" s="22">
        <f t="shared" si="146"/>
        <v>9</v>
      </c>
      <c r="AA1835" s="22">
        <f t="shared" si="147"/>
        <v>2021</v>
      </c>
      <c r="AB1835" s="22">
        <f t="shared" si="148"/>
        <v>2021</v>
      </c>
      <c r="AC1835" s="22">
        <f t="shared" si="149"/>
        <v>2021</v>
      </c>
      <c r="AD1835" s="25" t="e">
        <f>AND(ROUND(O1835,2)=O1835,ROUND(P1835,2)=P1835,OR(AND(O1835&lt;&gt;0,L1835="п"),AND(P1835&lt;&gt;0,L1835="ф")),ЕФОРМУЛА(X1835),ЕФОРМУЛА(Y1835),ЕФОРМУЛА(Z1835),ЕФОРМУЛА(AA1835),ЕФОРМУЛА(AB1835),ЕФОРМУЛА(AC1835),NOT(ЕФОРМУЛА(O1835)),NOT(ЕФОРМУЛА(P1835)),M1835&lt;&gt;0,N1835&lt;&gt;0,OR(YEAR(M1835=#REF!),YEAR(M1835=#REF!),YEAR(M1835=#REF!)),OR(YEAR(N1835=#REF!),YEAR(N1835=#REF!),YEAR(N1835=#REF!)),OR(AND(A1835="20. Выдача займов по договору № 1 (в кэш-пул ПАО «Газпром»)",H1835="КЭШ-ПУЛ"),AND(A1835&lt;&gt;"20. Выдача займов по договору № 1 (в кэш-пул ПАО «Газпром»)",H1835&lt;&gt;"КЭШ-ПУЛ")))</f>
        <v>#REF!</v>
      </c>
    </row>
    <row r="1836" spans="1:30" ht="14.25" customHeight="1" x14ac:dyDescent="0.2">
      <c r="A1836" s="8" t="s">
        <v>52</v>
      </c>
      <c r="B1836" s="8"/>
      <c r="C1836" s="2" t="s">
        <v>19</v>
      </c>
      <c r="D1836" s="6" t="s">
        <v>0</v>
      </c>
      <c r="E1836" s="7" t="s">
        <v>2</v>
      </c>
      <c r="F1836" s="8"/>
      <c r="G1836" s="8"/>
      <c r="H1836" s="8"/>
      <c r="I1836" s="8" t="s">
        <v>25</v>
      </c>
      <c r="J1836" s="8">
        <v>3</v>
      </c>
      <c r="K1836" s="8" t="s">
        <v>69</v>
      </c>
      <c r="L1836" s="8" t="s">
        <v>27</v>
      </c>
      <c r="M1836" s="9">
        <v>44454</v>
      </c>
      <c r="N1836" s="9">
        <v>44466</v>
      </c>
      <c r="O1836" s="20"/>
      <c r="P1836" s="20">
        <v>7534654.4500000002</v>
      </c>
      <c r="X1836" s="22" t="e">
        <f>IF(B1836="",VLOOKUP(A1836,#REF!,2,FALSE),B1836)</f>
        <v>#REF!</v>
      </c>
      <c r="Y1836" s="22">
        <f t="shared" si="145"/>
        <v>9</v>
      </c>
      <c r="Z1836" s="22">
        <f t="shared" si="146"/>
        <v>9</v>
      </c>
      <c r="AA1836" s="22">
        <f t="shared" si="147"/>
        <v>2021</v>
      </c>
      <c r="AB1836" s="22">
        <f t="shared" si="148"/>
        <v>2021</v>
      </c>
      <c r="AC1836" s="22">
        <f t="shared" si="149"/>
        <v>2021</v>
      </c>
      <c r="AD1836" s="25" t="e">
        <f>AND(ROUND(O1836,2)=O1836,ROUND(P1836,2)=P1836,OR(AND(O1836&lt;&gt;0,L1836="п"),AND(P1836&lt;&gt;0,L1836="ф")),ЕФОРМУЛА(X1836),ЕФОРМУЛА(Y1836),ЕФОРМУЛА(Z1836),ЕФОРМУЛА(AA1836),ЕФОРМУЛА(AB1836),ЕФОРМУЛА(AC1836),NOT(ЕФОРМУЛА(O1836)),NOT(ЕФОРМУЛА(P1836)),M1836&lt;&gt;0,N1836&lt;&gt;0,OR(YEAR(M1836=#REF!),YEAR(M1836=#REF!),YEAR(M1836=#REF!)),OR(YEAR(N1836=#REF!),YEAR(N1836=#REF!),YEAR(N1836=#REF!)),OR(AND(A1836="20. Выдача займов по договору № 1 (в кэш-пул ПАО «Газпром»)",H1836="КЭШ-ПУЛ"),AND(A1836&lt;&gt;"20. Выдача займов по договору № 1 (в кэш-пул ПАО «Газпром»)",H1836&lt;&gt;"КЭШ-ПУЛ")))</f>
        <v>#REF!</v>
      </c>
    </row>
    <row r="1837" spans="1:30" ht="14.25" customHeight="1" x14ac:dyDescent="0.2">
      <c r="A1837" s="8" t="s">
        <v>52</v>
      </c>
      <c r="B1837" s="8"/>
      <c r="C1837" s="2" t="s">
        <v>19</v>
      </c>
      <c r="D1837" s="6" t="s">
        <v>0</v>
      </c>
      <c r="E1837" s="7" t="s">
        <v>2</v>
      </c>
      <c r="F1837" s="8"/>
      <c r="G1837" s="8"/>
      <c r="H1837" s="8"/>
      <c r="I1837" s="8"/>
      <c r="J1837" s="8">
        <v>3</v>
      </c>
      <c r="K1837" s="8" t="s">
        <v>69</v>
      </c>
      <c r="L1837" s="8" t="s">
        <v>27</v>
      </c>
      <c r="M1837" s="9">
        <v>44454</v>
      </c>
      <c r="N1837" s="9">
        <v>44466</v>
      </c>
      <c r="O1837" s="20"/>
      <c r="P1837" s="20">
        <v>9670625.4199999999</v>
      </c>
      <c r="X1837" s="22" t="e">
        <f>IF(B1837="",VLOOKUP(A1837,#REF!,2,FALSE),B1837)</f>
        <v>#REF!</v>
      </c>
      <c r="Y1837" s="22">
        <f t="shared" si="145"/>
        <v>9</v>
      </c>
      <c r="Z1837" s="22">
        <f t="shared" si="146"/>
        <v>9</v>
      </c>
      <c r="AA1837" s="22">
        <f t="shared" si="147"/>
        <v>2021</v>
      </c>
      <c r="AB1837" s="22">
        <f t="shared" si="148"/>
        <v>2021</v>
      </c>
      <c r="AC1837" s="22">
        <f t="shared" si="149"/>
        <v>2021</v>
      </c>
      <c r="AD1837" s="25" t="e">
        <f>AND(ROUND(O1837,2)=O1837,ROUND(P1837,2)=P1837,OR(AND(O1837&lt;&gt;0,L1837="п"),AND(P1837&lt;&gt;0,L1837="ф")),ЕФОРМУЛА(X1837),ЕФОРМУЛА(Y1837),ЕФОРМУЛА(Z1837),ЕФОРМУЛА(AA1837),ЕФОРМУЛА(AB1837),ЕФОРМУЛА(AC1837),NOT(ЕФОРМУЛА(O1837)),NOT(ЕФОРМУЛА(P1837)),M1837&lt;&gt;0,N1837&lt;&gt;0,OR(YEAR(M1837=#REF!),YEAR(M1837=#REF!),YEAR(M1837=#REF!)),OR(YEAR(N1837=#REF!),YEAR(N1837=#REF!),YEAR(N1837=#REF!)),OR(AND(A1837="20. Выдача займов по договору № 1 (в кэш-пул ПАО «Газпром»)",H1837="КЭШ-ПУЛ"),AND(A1837&lt;&gt;"20. Выдача займов по договору № 1 (в кэш-пул ПАО «Газпром»)",H1837&lt;&gt;"КЭШ-ПУЛ")))</f>
        <v>#REF!</v>
      </c>
    </row>
    <row r="1838" spans="1:30" ht="14.25" customHeight="1" x14ac:dyDescent="0.2">
      <c r="A1838" s="8" t="s">
        <v>52</v>
      </c>
      <c r="B1838" s="8"/>
      <c r="C1838" s="2" t="s">
        <v>19</v>
      </c>
      <c r="D1838" s="6" t="s">
        <v>0</v>
      </c>
      <c r="E1838" s="7" t="s">
        <v>2</v>
      </c>
      <c r="F1838" s="8"/>
      <c r="G1838" s="8"/>
      <c r="H1838" s="8"/>
      <c r="I1838" s="8"/>
      <c r="J1838" s="8">
        <v>3</v>
      </c>
      <c r="K1838" s="8" t="s">
        <v>69</v>
      </c>
      <c r="L1838" s="8" t="s">
        <v>27</v>
      </c>
      <c r="M1838" s="9">
        <v>44454</v>
      </c>
      <c r="N1838" s="9">
        <v>44462</v>
      </c>
      <c r="O1838" s="20"/>
      <c r="P1838" s="20">
        <v>3278501.85</v>
      </c>
      <c r="X1838" s="22" t="e">
        <f>IF(B1838="",VLOOKUP(A1838,#REF!,2,FALSE),B1838)</f>
        <v>#REF!</v>
      </c>
      <c r="Y1838" s="22">
        <f t="shared" si="145"/>
        <v>9</v>
      </c>
      <c r="Z1838" s="22">
        <f t="shared" si="146"/>
        <v>9</v>
      </c>
      <c r="AA1838" s="22">
        <f t="shared" si="147"/>
        <v>2021</v>
      </c>
      <c r="AB1838" s="22">
        <f t="shared" si="148"/>
        <v>2021</v>
      </c>
      <c r="AC1838" s="22">
        <f t="shared" si="149"/>
        <v>2021</v>
      </c>
      <c r="AD1838" s="25" t="e">
        <f>AND(ROUND(O1838,2)=O1838,ROUND(P1838,2)=P1838,OR(AND(O1838&lt;&gt;0,L1838="п"),AND(P1838&lt;&gt;0,L1838="ф")),ЕФОРМУЛА(X1838),ЕФОРМУЛА(Y1838),ЕФОРМУЛА(Z1838),ЕФОРМУЛА(AA1838),ЕФОРМУЛА(AB1838),ЕФОРМУЛА(AC1838),NOT(ЕФОРМУЛА(O1838)),NOT(ЕФОРМУЛА(P1838)),M1838&lt;&gt;0,N1838&lt;&gt;0,OR(YEAR(M1838=#REF!),YEAR(M1838=#REF!),YEAR(M1838=#REF!)),OR(YEAR(N1838=#REF!),YEAR(N1838=#REF!),YEAR(N1838=#REF!)),OR(AND(A1838="20. Выдача займов по договору № 1 (в кэш-пул ПАО «Газпром»)",H1838="КЭШ-ПУЛ"),AND(A1838&lt;&gt;"20. Выдача займов по договору № 1 (в кэш-пул ПАО «Газпром»)",H1838&lt;&gt;"КЭШ-ПУЛ")))</f>
        <v>#REF!</v>
      </c>
    </row>
    <row r="1839" spans="1:30" ht="14.25" customHeight="1" x14ac:dyDescent="0.2">
      <c r="A1839" s="8" t="s">
        <v>52</v>
      </c>
      <c r="B1839" s="8"/>
      <c r="C1839" s="2" t="s">
        <v>19</v>
      </c>
      <c r="D1839" s="6" t="s">
        <v>0</v>
      </c>
      <c r="E1839" s="7" t="s">
        <v>2</v>
      </c>
      <c r="F1839" s="8"/>
      <c r="G1839" s="8"/>
      <c r="H1839" s="8"/>
      <c r="I1839" s="8"/>
      <c r="J1839" s="8">
        <v>3</v>
      </c>
      <c r="K1839" s="8" t="s">
        <v>69</v>
      </c>
      <c r="L1839" s="8" t="s">
        <v>27</v>
      </c>
      <c r="M1839" s="9">
        <v>44454</v>
      </c>
      <c r="N1839" s="9">
        <v>44461</v>
      </c>
      <c r="O1839" s="20"/>
      <c r="P1839" s="20">
        <v>12596762.08</v>
      </c>
      <c r="X1839" s="22" t="e">
        <f>IF(B1839="",VLOOKUP(A1839,#REF!,2,FALSE),B1839)</f>
        <v>#REF!</v>
      </c>
      <c r="Y1839" s="22">
        <f t="shared" si="145"/>
        <v>9</v>
      </c>
      <c r="Z1839" s="22">
        <f t="shared" si="146"/>
        <v>9</v>
      </c>
      <c r="AA1839" s="22">
        <f t="shared" si="147"/>
        <v>2021</v>
      </c>
      <c r="AB1839" s="22">
        <f t="shared" si="148"/>
        <v>2021</v>
      </c>
      <c r="AC1839" s="22">
        <f t="shared" si="149"/>
        <v>2021</v>
      </c>
      <c r="AD1839" s="25" t="e">
        <f>AND(ROUND(O1839,2)=O1839,ROUND(P1839,2)=P1839,OR(AND(O1839&lt;&gt;0,L1839="п"),AND(P1839&lt;&gt;0,L1839="ф")),ЕФОРМУЛА(X1839),ЕФОРМУЛА(Y1839),ЕФОРМУЛА(Z1839),ЕФОРМУЛА(AA1839),ЕФОРМУЛА(AB1839),ЕФОРМУЛА(AC1839),NOT(ЕФОРМУЛА(O1839)),NOT(ЕФОРМУЛА(P1839)),M1839&lt;&gt;0,N1839&lt;&gt;0,OR(YEAR(M1839=#REF!),YEAR(M1839=#REF!),YEAR(M1839=#REF!)),OR(YEAR(N1839=#REF!),YEAR(N1839=#REF!),YEAR(N1839=#REF!)),OR(AND(A1839="20. Выдача займов по договору № 1 (в кэш-пул ПАО «Газпром»)",H1839="КЭШ-ПУЛ"),AND(A1839&lt;&gt;"20. Выдача займов по договору № 1 (в кэш-пул ПАО «Газпром»)",H1839&lt;&gt;"КЭШ-ПУЛ")))</f>
        <v>#REF!</v>
      </c>
    </row>
    <row r="1840" spans="1:30" ht="14.25" customHeight="1" x14ac:dyDescent="0.2">
      <c r="A1840" s="8" t="s">
        <v>52</v>
      </c>
      <c r="B1840" s="8"/>
      <c r="C1840" s="2" t="s">
        <v>19</v>
      </c>
      <c r="D1840" s="6" t="s">
        <v>0</v>
      </c>
      <c r="E1840" s="7" t="s">
        <v>2</v>
      </c>
      <c r="F1840" s="8"/>
      <c r="G1840" s="8"/>
      <c r="H1840" s="8"/>
      <c r="I1840" s="8"/>
      <c r="J1840" s="8">
        <v>3</v>
      </c>
      <c r="K1840" s="8" t="s">
        <v>69</v>
      </c>
      <c r="L1840" s="8" t="s">
        <v>27</v>
      </c>
      <c r="M1840" s="9">
        <v>44454</v>
      </c>
      <c r="N1840" s="9">
        <v>44459</v>
      </c>
      <c r="O1840" s="20"/>
      <c r="P1840" s="20">
        <v>486</v>
      </c>
      <c r="X1840" s="22" t="e">
        <f>IF(B1840="",VLOOKUP(A1840,#REF!,2,FALSE),B1840)</f>
        <v>#REF!</v>
      </c>
      <c r="Y1840" s="22">
        <f t="shared" si="145"/>
        <v>9</v>
      </c>
      <c r="Z1840" s="22">
        <f t="shared" si="146"/>
        <v>9</v>
      </c>
      <c r="AA1840" s="22">
        <f t="shared" si="147"/>
        <v>2021</v>
      </c>
      <c r="AB1840" s="22">
        <f t="shared" si="148"/>
        <v>2021</v>
      </c>
      <c r="AC1840" s="22">
        <f t="shared" si="149"/>
        <v>2021</v>
      </c>
      <c r="AD1840" s="25" t="e">
        <f>AND(ROUND(O1840,2)=O1840,ROUND(P1840,2)=P1840,OR(AND(O1840&lt;&gt;0,L1840="п"),AND(P1840&lt;&gt;0,L1840="ф")),ЕФОРМУЛА(X1840),ЕФОРМУЛА(Y1840),ЕФОРМУЛА(Z1840),ЕФОРМУЛА(AA1840),ЕФОРМУЛА(AB1840),ЕФОРМУЛА(AC1840),NOT(ЕФОРМУЛА(O1840)),NOT(ЕФОРМУЛА(P1840)),M1840&lt;&gt;0,N1840&lt;&gt;0,OR(YEAR(M1840=#REF!),YEAR(M1840=#REF!),YEAR(M1840=#REF!)),OR(YEAR(N1840=#REF!),YEAR(N1840=#REF!),YEAR(N1840=#REF!)),OR(AND(A1840="20. Выдача займов по договору № 1 (в кэш-пул ПАО «Газпром»)",H1840="КЭШ-ПУЛ"),AND(A1840&lt;&gt;"20. Выдача займов по договору № 1 (в кэш-пул ПАО «Газпром»)",H1840&lt;&gt;"КЭШ-ПУЛ")))</f>
        <v>#REF!</v>
      </c>
    </row>
    <row r="1841" spans="1:30" ht="12.6" customHeight="1" x14ac:dyDescent="0.2">
      <c r="A1841" s="8" t="s">
        <v>51</v>
      </c>
      <c r="B1841" s="8"/>
      <c r="C1841" s="2" t="s">
        <v>19</v>
      </c>
      <c r="D1841" s="6" t="s">
        <v>0</v>
      </c>
      <c r="E1841" s="7" t="s">
        <v>2</v>
      </c>
      <c r="F1841" s="8"/>
      <c r="G1841" s="8"/>
      <c r="H1841" s="8"/>
      <c r="I1841" s="8"/>
      <c r="J1841" s="8">
        <v>3</v>
      </c>
      <c r="K1841" s="8" t="s">
        <v>69</v>
      </c>
      <c r="L1841" s="8" t="s">
        <v>27</v>
      </c>
      <c r="M1841" s="9">
        <v>44454</v>
      </c>
      <c r="N1841" s="9">
        <v>44466</v>
      </c>
      <c r="O1841" s="20"/>
      <c r="P1841" s="20">
        <v>647039.99</v>
      </c>
      <c r="Q1841" s="29"/>
      <c r="R1841" s="29"/>
      <c r="S1841" s="29"/>
      <c r="T1841" s="29"/>
      <c r="U1841" s="29"/>
      <c r="X1841" s="22" t="e">
        <f>IF(B1841="",VLOOKUP(A1841,#REF!,2,FALSE),B1841)</f>
        <v>#REF!</v>
      </c>
      <c r="Y1841" s="22">
        <f t="shared" si="145"/>
        <v>9</v>
      </c>
      <c r="Z1841" s="22">
        <f t="shared" si="146"/>
        <v>9</v>
      </c>
      <c r="AA1841" s="22">
        <f t="shared" si="147"/>
        <v>2021</v>
      </c>
      <c r="AB1841" s="22">
        <f t="shared" si="148"/>
        <v>2021</v>
      </c>
      <c r="AC1841" s="22">
        <f t="shared" si="149"/>
        <v>2021</v>
      </c>
      <c r="AD1841" s="25" t="e">
        <f>AND(ROUND(O1841,2)=O1841,ROUND(P1841,2)=P1841,OR(AND(O1841&lt;&gt;0,L1841="п"),AND(P1841&lt;&gt;0,L1841="ф")),ЕФОРМУЛА(X1841),ЕФОРМУЛА(Y1841),ЕФОРМУЛА(Z1841),ЕФОРМУЛА(AA1841),ЕФОРМУЛА(AB1841),ЕФОРМУЛА(AC1841),NOT(ЕФОРМУЛА(O1841)),NOT(ЕФОРМУЛА(P1841)),M1841&lt;&gt;0,N1841&lt;&gt;0,OR(YEAR(M1841=#REF!),YEAR(M1841=#REF!),YEAR(M1841=#REF!)),OR(YEAR(N1841=#REF!),YEAR(N1841=#REF!),YEAR(N1841=#REF!)),OR(AND(A1841="20. Выдача займов по договору № 1 (в кэш-пул ПАО «Газпром»)",H1841="КЭШ-ПУЛ"),AND(A1841&lt;&gt;"20. Выдача займов по договору № 1 (в кэш-пул ПАО «Газпром»)",H1841&lt;&gt;"КЭШ-ПУЛ")))</f>
        <v>#REF!</v>
      </c>
    </row>
    <row r="1842" spans="1:30" ht="15" customHeight="1" x14ac:dyDescent="0.2">
      <c r="A1842" s="27" t="s">
        <v>60</v>
      </c>
      <c r="B1842" s="27"/>
      <c r="C1842" s="2" t="s">
        <v>19</v>
      </c>
      <c r="D1842" s="6" t="s">
        <v>0</v>
      </c>
      <c r="E1842" s="7" t="s">
        <v>2</v>
      </c>
      <c r="F1842" s="8"/>
      <c r="G1842" s="8"/>
      <c r="H1842" s="8"/>
      <c r="I1842" s="8"/>
      <c r="J1842" s="8">
        <v>3</v>
      </c>
      <c r="K1842" s="8" t="s">
        <v>69</v>
      </c>
      <c r="L1842" s="8" t="s">
        <v>27</v>
      </c>
      <c r="M1842" s="9">
        <v>44454</v>
      </c>
      <c r="N1842" s="9">
        <v>44463</v>
      </c>
      <c r="O1842" s="20"/>
      <c r="P1842" s="20">
        <v>366309.87</v>
      </c>
      <c r="Q1842" s="11"/>
      <c r="R1842" s="11"/>
      <c r="S1842" s="11"/>
      <c r="T1842" s="11"/>
      <c r="U1842" s="11"/>
      <c r="X1842" s="22" t="e">
        <f>IF(B1842="",VLOOKUP(A1842,#REF!,2,FALSE),B1842)</f>
        <v>#REF!</v>
      </c>
      <c r="Y1842" s="22">
        <f t="shared" si="145"/>
        <v>9</v>
      </c>
      <c r="Z1842" s="22">
        <f t="shared" si="146"/>
        <v>9</v>
      </c>
      <c r="AA1842" s="22">
        <f t="shared" si="147"/>
        <v>2021</v>
      </c>
      <c r="AB1842" s="22">
        <f t="shared" si="148"/>
        <v>2021</v>
      </c>
      <c r="AC1842" s="22">
        <f t="shared" si="149"/>
        <v>2021</v>
      </c>
      <c r="AD1842" s="25" t="e">
        <f>AND(ROUND(O1842,2)=O1842,ROUND(P1842,2)=P1842,OR(AND(O1842&lt;&gt;0,L1842="п"),AND(P1842&lt;&gt;0,L1842="ф")),ЕФОРМУЛА(X1842),ЕФОРМУЛА(Y1842),ЕФОРМУЛА(Z1842),ЕФОРМУЛА(AA1842),ЕФОРМУЛА(AB1842),ЕФОРМУЛА(AC1842),NOT(ЕФОРМУЛА(O1842)),NOT(ЕФОРМУЛА(P1842)),M1842&lt;&gt;0,N1842&lt;&gt;0,OR(YEAR(M1842=#REF!),YEAR(M1842=#REF!),YEAR(M1842=#REF!)),OR(YEAR(N1842=#REF!),YEAR(N1842=#REF!),YEAR(N1842=#REF!)),OR(AND(A1842="20. Выдача займов по договору № 1 (в кэш-пул ПАО «Газпром»)",H1842="КЭШ-ПУЛ"),AND(A1842&lt;&gt;"20. Выдача займов по договору № 1 (в кэш-пул ПАО «Газпром»)",H1842&lt;&gt;"КЭШ-ПУЛ")))</f>
        <v>#REF!</v>
      </c>
    </row>
    <row r="1843" spans="1:30" ht="12.6" customHeight="1" x14ac:dyDescent="0.2">
      <c r="A1843" s="8" t="s">
        <v>59</v>
      </c>
      <c r="B1843" s="8"/>
      <c r="C1843" s="2" t="s">
        <v>19</v>
      </c>
      <c r="D1843" s="6" t="s">
        <v>0</v>
      </c>
      <c r="E1843" s="7" t="s">
        <v>2</v>
      </c>
      <c r="F1843" s="8"/>
      <c r="G1843" s="8"/>
      <c r="H1843" s="8"/>
      <c r="I1843" s="8"/>
      <c r="J1843" s="8">
        <v>3</v>
      </c>
      <c r="K1843" s="8" t="s">
        <v>69</v>
      </c>
      <c r="L1843" s="8" t="s">
        <v>27</v>
      </c>
      <c r="M1843" s="9">
        <v>44455</v>
      </c>
      <c r="N1843" s="9">
        <v>44469</v>
      </c>
      <c r="O1843" s="20"/>
      <c r="P1843" s="20">
        <v>159785228</v>
      </c>
      <c r="Q1843" s="29"/>
      <c r="R1843" s="29"/>
      <c r="S1843" s="29"/>
      <c r="T1843" s="29"/>
      <c r="U1843" s="29"/>
      <c r="X1843" s="22" t="e">
        <f>IF(B1843="",VLOOKUP(A1843,#REF!,2,FALSE),B1843)</f>
        <v>#REF!</v>
      </c>
      <c r="Y1843" s="22">
        <f t="shared" si="145"/>
        <v>9</v>
      </c>
      <c r="Z1843" s="22">
        <f t="shared" si="146"/>
        <v>9</v>
      </c>
      <c r="AA1843" s="22">
        <f t="shared" si="147"/>
        <v>2021</v>
      </c>
      <c r="AB1843" s="22">
        <f t="shared" si="148"/>
        <v>2021</v>
      </c>
      <c r="AC1843" s="22">
        <f t="shared" si="149"/>
        <v>2021</v>
      </c>
      <c r="AD1843" s="25" t="e">
        <f>AND(ROUND(O1843,2)=O1843,ROUND(P1843,2)=P1843,OR(AND(O1843&lt;&gt;0,L1843="п"),AND(P1843&lt;&gt;0,L1843="ф")),ЕФОРМУЛА(X1843),ЕФОРМУЛА(Y1843),ЕФОРМУЛА(Z1843),ЕФОРМУЛА(AA1843),ЕФОРМУЛА(AB1843),ЕФОРМУЛА(AC1843),NOT(ЕФОРМУЛА(O1843)),NOT(ЕФОРМУЛА(P1843)),M1843&lt;&gt;0,N1843&lt;&gt;0,OR(YEAR(M1843=#REF!),YEAR(M1843=#REF!),YEAR(M1843=#REF!)),OR(YEAR(N1843=#REF!),YEAR(N1843=#REF!),YEAR(N1843=#REF!)),OR(AND(A1843="20. Выдача займов по договору № 1 (в кэш-пул ПАО «Газпром»)",H1843="КЭШ-ПУЛ"),AND(A1843&lt;&gt;"20. Выдача займов по договору № 1 (в кэш-пул ПАО «Газпром»)",H1843&lt;&gt;"КЭШ-ПУЛ")))</f>
        <v>#REF!</v>
      </c>
    </row>
    <row r="1844" spans="1:30" ht="15" customHeight="1" x14ac:dyDescent="0.2">
      <c r="A1844" s="8" t="s">
        <v>32</v>
      </c>
      <c r="B1844" s="8"/>
      <c r="C1844" s="2" t="s">
        <v>19</v>
      </c>
      <c r="D1844" s="6" t="s">
        <v>0</v>
      </c>
      <c r="E1844" s="7" t="s">
        <v>2</v>
      </c>
      <c r="F1844" s="8"/>
      <c r="G1844" s="8"/>
      <c r="H1844" s="8"/>
      <c r="I1844" s="8"/>
      <c r="J1844" s="8">
        <v>3</v>
      </c>
      <c r="K1844" s="8" t="s">
        <v>69</v>
      </c>
      <c r="L1844" s="8" t="s">
        <v>27</v>
      </c>
      <c r="M1844" s="9">
        <v>44454</v>
      </c>
      <c r="N1844" s="9">
        <v>44466</v>
      </c>
      <c r="O1844" s="20"/>
      <c r="P1844" s="20">
        <v>108500000</v>
      </c>
      <c r="Q1844" s="12"/>
      <c r="R1844" s="12"/>
      <c r="S1844" s="12"/>
      <c r="T1844" s="12"/>
      <c r="U1844" s="12"/>
      <c r="X1844" s="22" t="e">
        <f>IF(B1844="",VLOOKUP(A1844,#REF!,2,FALSE),B1844)</f>
        <v>#REF!</v>
      </c>
      <c r="Y1844" s="22">
        <f t="shared" si="145"/>
        <v>9</v>
      </c>
      <c r="Z1844" s="22">
        <f t="shared" si="146"/>
        <v>9</v>
      </c>
      <c r="AA1844" s="22">
        <f t="shared" si="147"/>
        <v>2021</v>
      </c>
      <c r="AB1844" s="22">
        <f t="shared" si="148"/>
        <v>2021</v>
      </c>
      <c r="AC1844" s="22">
        <f t="shared" si="149"/>
        <v>2021</v>
      </c>
      <c r="AD1844" s="25" t="e">
        <f>AND(ROUND(O1844,2)=O1844,ROUND(P1844,2)=P1844,OR(AND(O1844&lt;&gt;0,L1844="п"),AND(P1844&lt;&gt;0,L1844="ф")),ЕФОРМУЛА(X1844),ЕФОРМУЛА(Y1844),ЕФОРМУЛА(Z1844),ЕФОРМУЛА(AA1844),ЕФОРМУЛА(AB1844),ЕФОРМУЛА(AC1844),NOT(ЕФОРМУЛА(O1844)),NOT(ЕФОРМУЛА(P1844)),M1844&lt;&gt;0,N1844&lt;&gt;0,OR(YEAR(M1844=#REF!),YEAR(M1844=#REF!),YEAR(M1844=#REF!)),OR(YEAR(N1844=#REF!),YEAR(N1844=#REF!),YEAR(N1844=#REF!)),OR(AND(A1844="20. Выдача займов по договору № 1 (в кэш-пул ПАО «Газпром»)",H1844="КЭШ-ПУЛ"),AND(A1844&lt;&gt;"20. Выдача займов по договору № 1 (в кэш-пул ПАО «Газпром»)",H1844&lt;&gt;"КЭШ-ПУЛ")))</f>
        <v>#REF!</v>
      </c>
    </row>
    <row r="1845" spans="1:30" ht="15" customHeight="1" x14ac:dyDescent="0.2">
      <c r="A1845" s="8" t="s">
        <v>57</v>
      </c>
      <c r="B1845" s="8"/>
      <c r="C1845" s="2" t="s">
        <v>19</v>
      </c>
      <c r="D1845" s="6" t="s">
        <v>0</v>
      </c>
      <c r="E1845" s="7" t="s">
        <v>2</v>
      </c>
      <c r="F1845" s="8"/>
      <c r="G1845" s="8"/>
      <c r="H1845" s="8"/>
      <c r="I1845" s="8"/>
      <c r="J1845" s="8"/>
      <c r="K1845" s="8"/>
      <c r="L1845" s="8" t="s">
        <v>26</v>
      </c>
      <c r="M1845" s="9">
        <v>44440</v>
      </c>
      <c r="N1845" s="9">
        <v>44440</v>
      </c>
      <c r="O1845" s="20">
        <v>1000</v>
      </c>
      <c r="P1845" s="20"/>
      <c r="Q1845" s="29"/>
      <c r="R1845" s="12"/>
      <c r="S1845" s="12"/>
      <c r="T1845" s="12"/>
      <c r="U1845" s="12"/>
      <c r="X1845" s="22" t="e">
        <f>IF(B1845="",VLOOKUP(A1845,#REF!,2,FALSE),B1845)</f>
        <v>#REF!</v>
      </c>
      <c r="Y1845" s="22">
        <f t="shared" si="145"/>
        <v>9</v>
      </c>
      <c r="Z1845" s="22">
        <f t="shared" si="146"/>
        <v>9</v>
      </c>
      <c r="AA1845" s="22">
        <f t="shared" si="147"/>
        <v>2021</v>
      </c>
      <c r="AB1845" s="22">
        <f t="shared" si="148"/>
        <v>2021</v>
      </c>
      <c r="AC1845" s="22">
        <f t="shared" si="149"/>
        <v>2021</v>
      </c>
      <c r="AD1845" s="25" t="e">
        <f>AND(ROUND(O1845,2)=O1845,ROUND(P1845,2)=P1845,OR(AND(O1845&lt;&gt;0,L1845="п"),AND(P1845&lt;&gt;0,L1845="ф")),ЕФОРМУЛА(X1845),ЕФОРМУЛА(Y1845),ЕФОРМУЛА(Z1845),ЕФОРМУЛА(AA1845),ЕФОРМУЛА(AB1845),ЕФОРМУЛА(AC1845),NOT(ЕФОРМУЛА(O1845)),NOT(ЕФОРМУЛА(P1845)),M1845&lt;&gt;0,N1845&lt;&gt;0,OR(YEAR(M1845=#REF!),YEAR(M1845=#REF!),YEAR(M1845=#REF!)),OR(YEAR(N1845=#REF!),YEAR(N1845=#REF!),YEAR(N1845=#REF!)),OR(AND(A1845="20. Выдача займов по договору № 1 (в кэш-пул ПАО «Газпром»)",H1845="КЭШ-ПУЛ"),AND(A1845&lt;&gt;"20. Выдача займов по договору № 1 (в кэш-пул ПАО «Газпром»)",H1845&lt;&gt;"КЭШ-ПУЛ")))</f>
        <v>#REF!</v>
      </c>
    </row>
    <row r="1846" spans="1:30" ht="15" customHeight="1" x14ac:dyDescent="0.2">
      <c r="A1846" s="8" t="s">
        <v>45</v>
      </c>
      <c r="B1846" s="8"/>
      <c r="C1846" s="2" t="s">
        <v>19</v>
      </c>
      <c r="D1846" s="6" t="s">
        <v>0</v>
      </c>
      <c r="E1846" s="7" t="s">
        <v>2</v>
      </c>
      <c r="F1846" s="8"/>
      <c r="G1846" s="8"/>
      <c r="H1846" s="8"/>
      <c r="I1846" s="8"/>
      <c r="J1846" s="8">
        <v>3</v>
      </c>
      <c r="K1846" s="8" t="s">
        <v>69</v>
      </c>
      <c r="L1846" s="8" t="s">
        <v>27</v>
      </c>
      <c r="M1846" s="9">
        <v>44455</v>
      </c>
      <c r="N1846" s="9">
        <v>44467</v>
      </c>
      <c r="O1846" s="20"/>
      <c r="P1846" s="20">
        <v>1471683.83</v>
      </c>
      <c r="Q1846" s="29"/>
      <c r="R1846" s="29"/>
      <c r="S1846" s="29"/>
      <c r="T1846" s="29"/>
      <c r="U1846" s="29"/>
      <c r="X1846" s="22" t="e">
        <f>IF(B1846="",VLOOKUP(A1846,#REF!,2,FALSE),B1846)</f>
        <v>#REF!</v>
      </c>
      <c r="Y1846" s="22">
        <f t="shared" si="145"/>
        <v>9</v>
      </c>
      <c r="Z1846" s="22">
        <f t="shared" si="146"/>
        <v>9</v>
      </c>
      <c r="AA1846" s="22">
        <f t="shared" si="147"/>
        <v>2021</v>
      </c>
      <c r="AB1846" s="22">
        <f t="shared" si="148"/>
        <v>2021</v>
      </c>
      <c r="AC1846" s="22">
        <f t="shared" si="149"/>
        <v>2021</v>
      </c>
      <c r="AD1846" s="25" t="e">
        <f>AND(ROUND(O1846,2)=O1846,ROUND(P1846,2)=P1846,OR(AND(O1846&lt;&gt;0,L1846="п"),AND(P1846&lt;&gt;0,L1846="ф")),ЕФОРМУЛА(X1846),ЕФОРМУЛА(Y1846),ЕФОРМУЛА(Z1846),ЕФОРМУЛА(AA1846),ЕФОРМУЛА(AB1846),ЕФОРМУЛА(AC1846),NOT(ЕФОРМУЛА(O1846)),NOT(ЕФОРМУЛА(P1846)),M1846&lt;&gt;0,N1846&lt;&gt;0,OR(YEAR(M1846=#REF!),YEAR(M1846=#REF!),YEAR(M1846=#REF!)),OR(YEAR(N1846=#REF!),YEAR(N1846=#REF!),YEAR(N1846=#REF!)),OR(AND(A1846="20. Выдача займов по договору № 1 (в кэш-пул ПАО «Газпром»)",H1846="КЭШ-ПУЛ"),AND(A1846&lt;&gt;"20. Выдача займов по договору № 1 (в кэш-пул ПАО «Газпром»)",H1846&lt;&gt;"КЭШ-ПУЛ")))</f>
        <v>#REF!</v>
      </c>
    </row>
    <row r="1847" spans="1:30" ht="15" customHeight="1" x14ac:dyDescent="0.2">
      <c r="A1847" s="8" t="s">
        <v>64</v>
      </c>
      <c r="B1847" s="8"/>
      <c r="C1847" s="2" t="s">
        <v>19</v>
      </c>
      <c r="D1847" s="6" t="s">
        <v>0</v>
      </c>
      <c r="E1847" s="7" t="s">
        <v>1</v>
      </c>
      <c r="F1847" s="8"/>
      <c r="G1847" s="8"/>
      <c r="H1847" s="8"/>
      <c r="I1847" s="8"/>
      <c r="J1847" s="8"/>
      <c r="K1847" s="8" t="s">
        <v>69</v>
      </c>
      <c r="L1847" s="8" t="s">
        <v>27</v>
      </c>
      <c r="M1847" s="9">
        <v>44455</v>
      </c>
      <c r="N1847" s="9">
        <v>44455</v>
      </c>
      <c r="O1847" s="20"/>
      <c r="P1847" s="20">
        <v>5152776.62</v>
      </c>
      <c r="Q1847" s="12"/>
      <c r="R1847" s="12"/>
      <c r="S1847" s="12"/>
      <c r="T1847" s="12"/>
      <c r="U1847" s="12"/>
      <c r="X1847" s="22" t="e">
        <f>IF(B1847="",VLOOKUP(A1847,#REF!,2,FALSE),B1847)</f>
        <v>#REF!</v>
      </c>
      <c r="Y1847" s="22">
        <f t="shared" si="145"/>
        <v>9</v>
      </c>
      <c r="Z1847" s="22">
        <f t="shared" si="146"/>
        <v>9</v>
      </c>
      <c r="AA1847" s="22">
        <f t="shared" si="147"/>
        <v>2021</v>
      </c>
      <c r="AB1847" s="22">
        <f t="shared" si="148"/>
        <v>2021</v>
      </c>
      <c r="AC1847" s="22">
        <f t="shared" si="149"/>
        <v>2021</v>
      </c>
      <c r="AD1847" s="25" t="e">
        <f>AND(ROUND(O1847,2)=O1847,ROUND(P1847,2)=P1847,OR(AND(O1847&lt;&gt;0,L1847="п"),AND(P1847&lt;&gt;0,L1847="ф")),ЕФОРМУЛА(X1847),ЕФОРМУЛА(Y1847),ЕФОРМУЛА(Z1847),ЕФОРМУЛА(AA1847),ЕФОРМУЛА(AB1847),ЕФОРМУЛА(AC1847),NOT(ЕФОРМУЛА(O1847)),NOT(ЕФОРМУЛА(P1847)),M1847&lt;&gt;0,N1847&lt;&gt;0,OR(YEAR(M1847=#REF!),YEAR(M1847=#REF!),YEAR(M1847=#REF!)),OR(YEAR(N1847=#REF!),YEAR(N1847=#REF!),YEAR(N1847=#REF!)),OR(AND(A1847="20. Выдача займов по договору № 1 (в кэш-пул ПАО «Газпром»)",H1847="КЭШ-ПУЛ"),AND(A1847&lt;&gt;"20. Выдача займов по договору № 1 (в кэш-пул ПАО «Газпром»)",H1847&lt;&gt;"КЭШ-ПУЛ")))</f>
        <v>#REF!</v>
      </c>
    </row>
    <row r="1848" spans="1:30" ht="15" customHeight="1" x14ac:dyDescent="0.2">
      <c r="A1848" s="8" t="s">
        <v>44</v>
      </c>
      <c r="B1848" s="8"/>
      <c r="C1848" s="2" t="s">
        <v>19</v>
      </c>
      <c r="D1848" s="6" t="s">
        <v>0</v>
      </c>
      <c r="E1848" s="7" t="s">
        <v>2</v>
      </c>
      <c r="F1848" s="8"/>
      <c r="G1848" s="8"/>
      <c r="H1848" s="8"/>
      <c r="I1848" s="8"/>
      <c r="J1848" s="8">
        <v>1</v>
      </c>
      <c r="K1848" s="8" t="s">
        <v>69</v>
      </c>
      <c r="L1848" s="8" t="s">
        <v>27</v>
      </c>
      <c r="M1848" s="9">
        <v>44442</v>
      </c>
      <c r="N1848" s="9">
        <v>44467</v>
      </c>
      <c r="O1848" s="20"/>
      <c r="P1848" s="20">
        <v>173250</v>
      </c>
      <c r="Q1848" s="29"/>
      <c r="R1848" s="12"/>
      <c r="S1848" s="12"/>
      <c r="T1848" s="12"/>
      <c r="U1848" s="12"/>
      <c r="X1848" s="22" t="e">
        <f>IF(B1848="",VLOOKUP(A1848,#REF!,2,FALSE),B1848)</f>
        <v>#REF!</v>
      </c>
      <c r="Y1848" s="22">
        <f t="shared" si="145"/>
        <v>9</v>
      </c>
      <c r="Z1848" s="22">
        <f t="shared" si="146"/>
        <v>9</v>
      </c>
      <c r="AA1848" s="22">
        <f t="shared" si="147"/>
        <v>2021</v>
      </c>
      <c r="AB1848" s="22">
        <f t="shared" si="148"/>
        <v>2021</v>
      </c>
      <c r="AC1848" s="22">
        <f t="shared" si="149"/>
        <v>2021</v>
      </c>
      <c r="AD1848" s="25" t="e">
        <f>AND(ROUND(O1848,2)=O1848,ROUND(P1848,2)=P1848,OR(AND(O1848&lt;&gt;0,L1848="п"),AND(P1848&lt;&gt;0,L1848="ф")),ЕФОРМУЛА(X1848),ЕФОРМУЛА(Y1848),ЕФОРМУЛА(Z1848),ЕФОРМУЛА(AA1848),ЕФОРМУЛА(AB1848),ЕФОРМУЛА(AC1848),NOT(ЕФОРМУЛА(O1848)),NOT(ЕФОРМУЛА(P1848)),M1848&lt;&gt;0,N1848&lt;&gt;0,OR(YEAR(M1848=#REF!),YEAR(M1848=#REF!),YEAR(M1848=#REF!)),OR(YEAR(N1848=#REF!),YEAR(N1848=#REF!),YEAR(N1848=#REF!)),OR(AND(A1848="20. Выдача займов по договору № 1 (в кэш-пул ПАО «Газпром»)",H1848="КЭШ-ПУЛ"),AND(A1848&lt;&gt;"20. Выдача займов по договору № 1 (в кэш-пул ПАО «Газпром»)",H1848&lt;&gt;"КЭШ-ПУЛ")))</f>
        <v>#REF!</v>
      </c>
    </row>
    <row r="1849" spans="1:30" ht="15" customHeight="1" x14ac:dyDescent="0.2">
      <c r="A1849" s="8" t="s">
        <v>15</v>
      </c>
      <c r="B1849" s="8"/>
      <c r="C1849" s="2" t="s">
        <v>19</v>
      </c>
      <c r="D1849" s="6" t="s">
        <v>0</v>
      </c>
      <c r="E1849" s="7" t="s">
        <v>2</v>
      </c>
      <c r="F1849" s="8"/>
      <c r="G1849" s="8"/>
      <c r="H1849" s="8"/>
      <c r="I1849" s="8" t="s">
        <v>25</v>
      </c>
      <c r="J1849" s="8">
        <v>4</v>
      </c>
      <c r="K1849" s="8" t="s">
        <v>69</v>
      </c>
      <c r="L1849" s="8" t="s">
        <v>27</v>
      </c>
      <c r="M1849" s="9">
        <v>44456</v>
      </c>
      <c r="N1849" s="9">
        <v>44467</v>
      </c>
      <c r="O1849" s="20"/>
      <c r="P1849" s="20">
        <v>114277886.63</v>
      </c>
      <c r="Q1849" s="12"/>
      <c r="R1849" s="12"/>
      <c r="S1849" s="12"/>
      <c r="T1849" s="12"/>
      <c r="U1849" s="12"/>
      <c r="X1849" s="22" t="e">
        <f>IF(B1849="",VLOOKUP(A1849,#REF!,2,FALSE),B1849)</f>
        <v>#REF!</v>
      </c>
      <c r="Y1849" s="22">
        <f t="shared" si="145"/>
        <v>9</v>
      </c>
      <c r="Z1849" s="22">
        <f t="shared" si="146"/>
        <v>9</v>
      </c>
      <c r="AA1849" s="22">
        <f t="shared" si="147"/>
        <v>2021</v>
      </c>
      <c r="AB1849" s="22">
        <f t="shared" si="148"/>
        <v>2021</v>
      </c>
      <c r="AC1849" s="22">
        <f t="shared" si="149"/>
        <v>2021</v>
      </c>
      <c r="AD1849" s="25" t="e">
        <f>AND(ROUND(O1849,2)=O1849,ROUND(P1849,2)=P1849,OR(AND(O1849&lt;&gt;0,L1849="п"),AND(P1849&lt;&gt;0,L1849="ф")),ЕФОРМУЛА(X1849),ЕФОРМУЛА(Y1849),ЕФОРМУЛА(Z1849),ЕФОРМУЛА(AA1849),ЕФОРМУЛА(AB1849),ЕФОРМУЛА(AC1849),NOT(ЕФОРМУЛА(O1849)),NOT(ЕФОРМУЛА(P1849)),M1849&lt;&gt;0,N1849&lt;&gt;0,OR(YEAR(M1849=#REF!),YEAR(M1849=#REF!),YEAR(M1849=#REF!)),OR(YEAR(N1849=#REF!),YEAR(N1849=#REF!),YEAR(N1849=#REF!)),OR(AND(A1849="20. Выдача займов по договору № 1 (в кэш-пул ПАО «Газпром»)",H1849="КЭШ-ПУЛ"),AND(A1849&lt;&gt;"20. Выдача займов по договору № 1 (в кэш-пул ПАО «Газпром»)",H1849&lt;&gt;"КЭШ-ПУЛ")))</f>
        <v>#REF!</v>
      </c>
    </row>
    <row r="1850" spans="1:30" ht="15" customHeight="1" x14ac:dyDescent="0.2">
      <c r="A1850" s="8" t="s">
        <v>15</v>
      </c>
      <c r="B1850" s="8"/>
      <c r="C1850" s="2" t="s">
        <v>19</v>
      </c>
      <c r="D1850" s="6" t="s">
        <v>0</v>
      </c>
      <c r="E1850" s="7" t="s">
        <v>2</v>
      </c>
      <c r="F1850" s="8"/>
      <c r="G1850" s="8"/>
      <c r="H1850" s="8"/>
      <c r="I1850" s="8"/>
      <c r="J1850" s="8">
        <v>4</v>
      </c>
      <c r="K1850" s="8" t="s">
        <v>69</v>
      </c>
      <c r="L1850" s="8" t="s">
        <v>27</v>
      </c>
      <c r="M1850" s="9">
        <v>44456</v>
      </c>
      <c r="N1850" s="9">
        <v>44467</v>
      </c>
      <c r="O1850" s="20"/>
      <c r="P1850" s="20">
        <v>11992113.369999999</v>
      </c>
      <c r="Q1850" s="12"/>
      <c r="R1850" s="12"/>
      <c r="S1850" s="12"/>
      <c r="T1850" s="12"/>
      <c r="U1850" s="12"/>
      <c r="X1850" s="22" t="e">
        <f>IF(B1850="",VLOOKUP(A1850,#REF!,2,FALSE),B1850)</f>
        <v>#REF!</v>
      </c>
      <c r="Y1850" s="22">
        <f t="shared" si="145"/>
        <v>9</v>
      </c>
      <c r="Z1850" s="22">
        <f t="shared" si="146"/>
        <v>9</v>
      </c>
      <c r="AA1850" s="22">
        <f t="shared" si="147"/>
        <v>2021</v>
      </c>
      <c r="AB1850" s="22">
        <f t="shared" si="148"/>
        <v>2021</v>
      </c>
      <c r="AC1850" s="22">
        <f t="shared" si="149"/>
        <v>2021</v>
      </c>
      <c r="AD1850" s="25" t="e">
        <f>AND(ROUND(O1850,2)=O1850,ROUND(P1850,2)=P1850,OR(AND(O1850&lt;&gt;0,L1850="п"),AND(P1850&lt;&gt;0,L1850="ф")),ЕФОРМУЛА(X1850),ЕФОРМУЛА(Y1850),ЕФОРМУЛА(Z1850),ЕФОРМУЛА(AA1850),ЕФОРМУЛА(AB1850),ЕФОРМУЛА(AC1850),NOT(ЕФОРМУЛА(O1850)),NOT(ЕФОРМУЛА(P1850)),M1850&lt;&gt;0,N1850&lt;&gt;0,OR(YEAR(M1850=#REF!),YEAR(M1850=#REF!),YEAR(M1850=#REF!)),OR(YEAR(N1850=#REF!),YEAR(N1850=#REF!),YEAR(N1850=#REF!)),OR(AND(A1850="20. Выдача займов по договору № 1 (в кэш-пул ПАО «Газпром»)",H1850="КЭШ-ПУЛ"),AND(A1850&lt;&gt;"20. Выдача займов по договору № 1 (в кэш-пул ПАО «Газпром»)",H1850&lt;&gt;"КЭШ-ПУЛ")))</f>
        <v>#REF!</v>
      </c>
    </row>
    <row r="1851" spans="1:30" ht="15" customHeight="1" x14ac:dyDescent="0.2">
      <c r="A1851" s="8" t="s">
        <v>64</v>
      </c>
      <c r="B1851" s="8"/>
      <c r="C1851" s="2" t="s">
        <v>19</v>
      </c>
      <c r="D1851" s="6" t="s">
        <v>0</v>
      </c>
      <c r="E1851" s="7" t="s">
        <v>1</v>
      </c>
      <c r="F1851" s="8"/>
      <c r="G1851" s="8"/>
      <c r="H1851" s="8"/>
      <c r="I1851" s="8"/>
      <c r="J1851" s="8"/>
      <c r="K1851" s="8" t="s">
        <v>69</v>
      </c>
      <c r="L1851" s="8" t="s">
        <v>27</v>
      </c>
      <c r="M1851" s="9">
        <v>44456</v>
      </c>
      <c r="N1851" s="9">
        <v>44456</v>
      </c>
      <c r="O1851" s="20"/>
      <c r="P1851" s="20">
        <v>5847525.9199999999</v>
      </c>
      <c r="Q1851" s="12"/>
      <c r="R1851" s="12"/>
      <c r="S1851" s="12"/>
      <c r="T1851" s="12"/>
      <c r="U1851" s="12"/>
      <c r="X1851" s="22" t="e">
        <f>IF(B1851="",VLOOKUP(A1851,#REF!,2,FALSE),B1851)</f>
        <v>#REF!</v>
      </c>
      <c r="Y1851" s="22">
        <f t="shared" si="145"/>
        <v>9</v>
      </c>
      <c r="Z1851" s="22">
        <f t="shared" si="146"/>
        <v>9</v>
      </c>
      <c r="AA1851" s="22">
        <f t="shared" si="147"/>
        <v>2021</v>
      </c>
      <c r="AB1851" s="22">
        <f t="shared" si="148"/>
        <v>2021</v>
      </c>
      <c r="AC1851" s="22">
        <f t="shared" si="149"/>
        <v>2021</v>
      </c>
      <c r="AD1851" s="25" t="e">
        <f>AND(ROUND(O1851,2)=O1851,ROUND(P1851,2)=P1851,OR(AND(O1851&lt;&gt;0,L1851="п"),AND(P1851&lt;&gt;0,L1851="ф")),ЕФОРМУЛА(X1851),ЕФОРМУЛА(Y1851),ЕФОРМУЛА(Z1851),ЕФОРМУЛА(AA1851),ЕФОРМУЛА(AB1851),ЕФОРМУЛА(AC1851),NOT(ЕФОРМУЛА(O1851)),NOT(ЕФОРМУЛА(P1851)),M1851&lt;&gt;0,N1851&lt;&gt;0,OR(YEAR(M1851=#REF!),YEAR(M1851=#REF!),YEAR(M1851=#REF!)),OR(YEAR(N1851=#REF!),YEAR(N1851=#REF!),YEAR(N1851=#REF!)),OR(AND(A1851="20. Выдача займов по договору № 1 (в кэш-пул ПАО «Газпром»)",H1851="КЭШ-ПУЛ"),AND(A1851&lt;&gt;"20. Выдача займов по договору № 1 (в кэш-пул ПАО «Газпром»)",H1851&lt;&gt;"КЭШ-ПУЛ")))</f>
        <v>#REF!</v>
      </c>
    </row>
    <row r="1852" spans="1:30" ht="15" customHeight="1" x14ac:dyDescent="0.2">
      <c r="A1852" s="8" t="s">
        <v>64</v>
      </c>
      <c r="B1852" s="8"/>
      <c r="C1852" s="2" t="s">
        <v>19</v>
      </c>
      <c r="D1852" s="6" t="s">
        <v>0</v>
      </c>
      <c r="E1852" s="7" t="s">
        <v>1</v>
      </c>
      <c r="F1852" s="8"/>
      <c r="G1852" s="8"/>
      <c r="H1852" s="8"/>
      <c r="I1852" s="8"/>
      <c r="J1852" s="8"/>
      <c r="K1852" s="8" t="s">
        <v>69</v>
      </c>
      <c r="L1852" s="8" t="s">
        <v>27</v>
      </c>
      <c r="M1852" s="9">
        <v>44459</v>
      </c>
      <c r="N1852" s="9">
        <v>44459</v>
      </c>
      <c r="O1852" s="20"/>
      <c r="P1852" s="20">
        <v>486</v>
      </c>
      <c r="Q1852" s="12"/>
      <c r="R1852" s="12"/>
      <c r="S1852" s="12"/>
      <c r="T1852" s="12"/>
      <c r="U1852" s="12"/>
      <c r="X1852" s="22" t="e">
        <f>IF(B1852="",VLOOKUP(A1852,#REF!,2,FALSE),B1852)</f>
        <v>#REF!</v>
      </c>
      <c r="Y1852" s="22">
        <f t="shared" si="145"/>
        <v>9</v>
      </c>
      <c r="Z1852" s="22">
        <f t="shared" si="146"/>
        <v>9</v>
      </c>
      <c r="AA1852" s="22">
        <f t="shared" si="147"/>
        <v>2021</v>
      </c>
      <c r="AB1852" s="22">
        <f t="shared" si="148"/>
        <v>2021</v>
      </c>
      <c r="AC1852" s="22">
        <f t="shared" si="149"/>
        <v>2021</v>
      </c>
      <c r="AD1852" s="25" t="e">
        <f>AND(ROUND(O1852,2)=O1852,ROUND(P1852,2)=P1852,OR(AND(O1852&lt;&gt;0,L1852="п"),AND(P1852&lt;&gt;0,L1852="ф")),ЕФОРМУЛА(X1852),ЕФОРМУЛА(Y1852),ЕФОРМУЛА(Z1852),ЕФОРМУЛА(AA1852),ЕФОРМУЛА(AB1852),ЕФОРМУЛА(AC1852),NOT(ЕФОРМУЛА(O1852)),NOT(ЕФОРМУЛА(P1852)),M1852&lt;&gt;0,N1852&lt;&gt;0,OR(YEAR(M1852=#REF!),YEAR(M1852=#REF!),YEAR(M1852=#REF!)),OR(YEAR(N1852=#REF!),YEAR(N1852=#REF!),YEAR(N1852=#REF!)),OR(AND(A1852="20. Выдача займов по договору № 1 (в кэш-пул ПАО «Газпром»)",H1852="КЭШ-ПУЛ"),AND(A1852&lt;&gt;"20. Выдача займов по договору № 1 (в кэш-пул ПАО «Газпром»)",H1852&lt;&gt;"КЭШ-ПУЛ")))</f>
        <v>#REF!</v>
      </c>
    </row>
    <row r="1853" spans="1:30" ht="15" customHeight="1" x14ac:dyDescent="0.2">
      <c r="A1853" s="8" t="s">
        <v>64</v>
      </c>
      <c r="B1853" s="8"/>
      <c r="C1853" s="2" t="s">
        <v>19</v>
      </c>
      <c r="D1853" s="6" t="s">
        <v>0</v>
      </c>
      <c r="E1853" s="7" t="s">
        <v>1</v>
      </c>
      <c r="F1853" s="8"/>
      <c r="G1853" s="8"/>
      <c r="H1853" s="8"/>
      <c r="I1853" s="8"/>
      <c r="J1853" s="8"/>
      <c r="K1853" s="8" t="s">
        <v>69</v>
      </c>
      <c r="L1853" s="8" t="s">
        <v>27</v>
      </c>
      <c r="M1853" s="9">
        <v>44460</v>
      </c>
      <c r="N1853" s="9">
        <v>44460</v>
      </c>
      <c r="O1853" s="20"/>
      <c r="P1853" s="20">
        <v>16435130.789999999</v>
      </c>
      <c r="Q1853" s="12"/>
      <c r="R1853" s="12"/>
      <c r="S1853" s="12"/>
      <c r="T1853" s="12"/>
      <c r="U1853" s="12"/>
      <c r="X1853" s="22" t="e">
        <f>IF(B1853="",VLOOKUP(A1853,#REF!,2,FALSE),B1853)</f>
        <v>#REF!</v>
      </c>
      <c r="Y1853" s="22">
        <f t="shared" si="145"/>
        <v>9</v>
      </c>
      <c r="Z1853" s="22">
        <f t="shared" si="146"/>
        <v>9</v>
      </c>
      <c r="AA1853" s="22">
        <f t="shared" si="147"/>
        <v>2021</v>
      </c>
      <c r="AB1853" s="22">
        <f t="shared" si="148"/>
        <v>2021</v>
      </c>
      <c r="AC1853" s="22">
        <f t="shared" si="149"/>
        <v>2021</v>
      </c>
      <c r="AD1853" s="25" t="e">
        <f>AND(ROUND(O1853,2)=O1853,ROUND(P1853,2)=P1853,OR(AND(O1853&lt;&gt;0,L1853="п"),AND(P1853&lt;&gt;0,L1853="ф")),ЕФОРМУЛА(X1853),ЕФОРМУЛА(Y1853),ЕФОРМУЛА(Z1853),ЕФОРМУЛА(AA1853),ЕФОРМУЛА(AB1853),ЕФОРМУЛА(AC1853),NOT(ЕФОРМУЛА(O1853)),NOT(ЕФОРМУЛА(P1853)),M1853&lt;&gt;0,N1853&lt;&gt;0,OR(YEAR(M1853=#REF!),YEAR(M1853=#REF!),YEAR(M1853=#REF!)),OR(YEAR(N1853=#REF!),YEAR(N1853=#REF!),YEAR(N1853=#REF!)),OR(AND(A1853="20. Выдача займов по договору № 1 (в кэш-пул ПАО «Газпром»)",H1853="КЭШ-ПУЛ"),AND(A1853&lt;&gt;"20. Выдача займов по договору № 1 (в кэш-пул ПАО «Газпром»)",H1853&lt;&gt;"КЭШ-ПУЛ")))</f>
        <v>#REF!</v>
      </c>
    </row>
    <row r="1854" spans="1:30" ht="15" customHeight="1" x14ac:dyDescent="0.2">
      <c r="A1854" s="8" t="s">
        <v>64</v>
      </c>
      <c r="B1854" s="8"/>
      <c r="C1854" s="2" t="s">
        <v>19</v>
      </c>
      <c r="D1854" s="6" t="s">
        <v>0</v>
      </c>
      <c r="E1854" s="7" t="s">
        <v>1</v>
      </c>
      <c r="F1854" s="8"/>
      <c r="G1854" s="8"/>
      <c r="H1854" s="8"/>
      <c r="I1854" s="8"/>
      <c r="J1854" s="8"/>
      <c r="K1854" s="8" t="s">
        <v>69</v>
      </c>
      <c r="L1854" s="8" t="s">
        <v>27</v>
      </c>
      <c r="M1854" s="9">
        <v>44461</v>
      </c>
      <c r="N1854" s="9">
        <v>44461</v>
      </c>
      <c r="O1854" s="20"/>
      <c r="P1854" s="20">
        <v>14089155.48</v>
      </c>
      <c r="Q1854" s="12"/>
      <c r="R1854" s="12"/>
      <c r="S1854" s="12"/>
      <c r="T1854" s="12"/>
      <c r="U1854" s="12"/>
      <c r="X1854" s="22" t="e">
        <f>IF(B1854="",VLOOKUP(A1854,#REF!,2,FALSE),B1854)</f>
        <v>#REF!</v>
      </c>
      <c r="Y1854" s="22">
        <f t="shared" si="145"/>
        <v>9</v>
      </c>
      <c r="Z1854" s="22">
        <f t="shared" si="146"/>
        <v>9</v>
      </c>
      <c r="AA1854" s="22">
        <f t="shared" si="147"/>
        <v>2021</v>
      </c>
      <c r="AB1854" s="22">
        <f t="shared" si="148"/>
        <v>2021</v>
      </c>
      <c r="AC1854" s="22">
        <f t="shared" si="149"/>
        <v>2021</v>
      </c>
      <c r="AD1854" s="25" t="e">
        <f>AND(ROUND(O1854,2)=O1854,ROUND(P1854,2)=P1854,OR(AND(O1854&lt;&gt;0,L1854="п"),AND(P1854&lt;&gt;0,L1854="ф")),ЕФОРМУЛА(X1854),ЕФОРМУЛА(Y1854),ЕФОРМУЛА(Z1854),ЕФОРМУЛА(AA1854),ЕФОРМУЛА(AB1854),ЕФОРМУЛА(AC1854),NOT(ЕФОРМУЛА(O1854)),NOT(ЕФОРМУЛА(P1854)),M1854&lt;&gt;0,N1854&lt;&gt;0,OR(YEAR(M1854=#REF!),YEAR(M1854=#REF!),YEAR(M1854=#REF!)),OR(YEAR(N1854=#REF!),YEAR(N1854=#REF!),YEAR(N1854=#REF!)),OR(AND(A1854="20. Выдача займов по договору № 1 (в кэш-пул ПАО «Газпром»)",H1854="КЭШ-ПУЛ"),AND(A1854&lt;&gt;"20. Выдача займов по договору № 1 (в кэш-пул ПАО «Газпром»)",H1854&lt;&gt;"КЭШ-ПУЛ")))</f>
        <v>#REF!</v>
      </c>
    </row>
    <row r="1855" spans="1:30" ht="15" customHeight="1" x14ac:dyDescent="0.2">
      <c r="A1855" s="8" t="s">
        <v>64</v>
      </c>
      <c r="B1855" s="8"/>
      <c r="C1855" s="2" t="s">
        <v>19</v>
      </c>
      <c r="D1855" s="6" t="s">
        <v>0</v>
      </c>
      <c r="E1855" s="7" t="s">
        <v>1</v>
      </c>
      <c r="F1855" s="8"/>
      <c r="G1855" s="8"/>
      <c r="H1855" s="8"/>
      <c r="I1855" s="8"/>
      <c r="J1855" s="8"/>
      <c r="K1855" s="8" t="s">
        <v>69</v>
      </c>
      <c r="L1855" s="8" t="s">
        <v>27</v>
      </c>
      <c r="M1855" s="9">
        <v>44462</v>
      </c>
      <c r="N1855" s="9">
        <v>44462</v>
      </c>
      <c r="O1855" s="20"/>
      <c r="P1855" s="20">
        <v>3278501.85</v>
      </c>
      <c r="Q1855" s="12"/>
      <c r="R1855" s="12"/>
      <c r="S1855" s="12"/>
      <c r="T1855" s="12"/>
      <c r="U1855" s="12"/>
      <c r="X1855" s="22" t="e">
        <f>IF(B1855="",VLOOKUP(A1855,#REF!,2,FALSE),B1855)</f>
        <v>#REF!</v>
      </c>
      <c r="Y1855" s="22">
        <f t="shared" si="145"/>
        <v>9</v>
      </c>
      <c r="Z1855" s="22">
        <f t="shared" si="146"/>
        <v>9</v>
      </c>
      <c r="AA1855" s="22">
        <f t="shared" si="147"/>
        <v>2021</v>
      </c>
      <c r="AB1855" s="22">
        <f t="shared" si="148"/>
        <v>2021</v>
      </c>
      <c r="AC1855" s="22">
        <f t="shared" si="149"/>
        <v>2021</v>
      </c>
      <c r="AD1855" s="25" t="e">
        <f>AND(ROUND(O1855,2)=O1855,ROUND(P1855,2)=P1855,OR(AND(O1855&lt;&gt;0,L1855="п"),AND(P1855&lt;&gt;0,L1855="ф")),ЕФОРМУЛА(X1855),ЕФОРМУЛА(Y1855),ЕФОРМУЛА(Z1855),ЕФОРМУЛА(AA1855),ЕФОРМУЛА(AB1855),ЕФОРМУЛА(AC1855),NOT(ЕФОРМУЛА(O1855)),NOT(ЕФОРМУЛА(P1855)),M1855&lt;&gt;0,N1855&lt;&gt;0,OR(YEAR(M1855=#REF!),YEAR(M1855=#REF!),YEAR(M1855=#REF!)),OR(YEAR(N1855=#REF!),YEAR(N1855=#REF!),YEAR(N1855=#REF!)),OR(AND(A1855="20. Выдача займов по договору № 1 (в кэш-пул ПАО «Газпром»)",H1855="КЭШ-ПУЛ"),AND(A1855&lt;&gt;"20. Выдача займов по договору № 1 (в кэш-пул ПАО «Газпром»)",H1855&lt;&gt;"КЭШ-ПУЛ")))</f>
        <v>#REF!</v>
      </c>
    </row>
    <row r="1856" spans="1:30" ht="15" customHeight="1" x14ac:dyDescent="0.2">
      <c r="A1856" s="8" t="s">
        <v>64</v>
      </c>
      <c r="B1856" s="8"/>
      <c r="C1856" s="2" t="s">
        <v>19</v>
      </c>
      <c r="D1856" s="6" t="s">
        <v>0</v>
      </c>
      <c r="E1856" s="7" t="s">
        <v>1</v>
      </c>
      <c r="F1856" s="8"/>
      <c r="G1856" s="8"/>
      <c r="H1856" s="8"/>
      <c r="I1856" s="8"/>
      <c r="J1856" s="8"/>
      <c r="K1856" s="8" t="s">
        <v>69</v>
      </c>
      <c r="L1856" s="8" t="s">
        <v>27</v>
      </c>
      <c r="M1856" s="9">
        <v>44463</v>
      </c>
      <c r="N1856" s="9">
        <v>44463</v>
      </c>
      <c r="O1856" s="20"/>
      <c r="P1856" s="20">
        <v>24607380.239999998</v>
      </c>
      <c r="Q1856" s="12"/>
      <c r="R1856" s="12"/>
      <c r="S1856" s="12"/>
      <c r="T1856" s="12"/>
      <c r="U1856" s="12"/>
      <c r="X1856" s="22" t="e">
        <f>IF(B1856="",VLOOKUP(A1856,#REF!,2,FALSE),B1856)</f>
        <v>#REF!</v>
      </c>
      <c r="Y1856" s="22">
        <f t="shared" si="145"/>
        <v>9</v>
      </c>
      <c r="Z1856" s="22">
        <f t="shared" si="146"/>
        <v>9</v>
      </c>
      <c r="AA1856" s="22">
        <f t="shared" si="147"/>
        <v>2021</v>
      </c>
      <c r="AB1856" s="22">
        <f t="shared" si="148"/>
        <v>2021</v>
      </c>
      <c r="AC1856" s="22">
        <f t="shared" si="149"/>
        <v>2021</v>
      </c>
      <c r="AD1856" s="25" t="e">
        <f>AND(ROUND(O1856,2)=O1856,ROUND(P1856,2)=P1856,OR(AND(O1856&lt;&gt;0,L1856="п"),AND(P1856&lt;&gt;0,L1856="ф")),ЕФОРМУЛА(X1856),ЕФОРМУЛА(Y1856),ЕФОРМУЛА(Z1856),ЕФОРМУЛА(AA1856),ЕФОРМУЛА(AB1856),ЕФОРМУЛА(AC1856),NOT(ЕФОРМУЛА(O1856)),NOT(ЕФОРМУЛА(P1856)),M1856&lt;&gt;0,N1856&lt;&gt;0,OR(YEAR(M1856=#REF!),YEAR(M1856=#REF!),YEAR(M1856=#REF!)),OR(YEAR(N1856=#REF!),YEAR(N1856=#REF!),YEAR(N1856=#REF!)),OR(AND(A1856="20. Выдача займов по договору № 1 (в кэш-пул ПАО «Газпром»)",H1856="КЭШ-ПУЛ"),AND(A1856&lt;&gt;"20. Выдача займов по договору № 1 (в кэш-пул ПАО «Газпром»)",H1856&lt;&gt;"КЭШ-ПУЛ")))</f>
        <v>#REF!</v>
      </c>
    </row>
    <row r="1857" spans="1:30" ht="15" customHeight="1" x14ac:dyDescent="0.2">
      <c r="A1857" s="8" t="s">
        <v>42</v>
      </c>
      <c r="B1857" s="8"/>
      <c r="C1857" s="2" t="s">
        <v>19</v>
      </c>
      <c r="D1857" s="6" t="s">
        <v>0</v>
      </c>
      <c r="E1857" s="7" t="s">
        <v>2</v>
      </c>
      <c r="F1857" s="8"/>
      <c r="G1857" s="8"/>
      <c r="H1857" s="8"/>
      <c r="I1857" s="8"/>
      <c r="J1857" s="8">
        <v>3</v>
      </c>
      <c r="K1857" s="8" t="s">
        <v>69</v>
      </c>
      <c r="L1857" s="8" t="s">
        <v>27</v>
      </c>
      <c r="M1857" s="9">
        <v>44454</v>
      </c>
      <c r="N1857" s="9">
        <v>44463</v>
      </c>
      <c r="O1857" s="20"/>
      <c r="P1857" s="20">
        <v>9132506.0800000001</v>
      </c>
      <c r="Q1857" s="29"/>
      <c r="R1857" s="29"/>
      <c r="S1857" s="29"/>
      <c r="T1857" s="29"/>
      <c r="U1857" s="29"/>
      <c r="X1857" s="22" t="e">
        <f>IF(B1857="",VLOOKUP(A1857,#REF!,2,FALSE),B1857)</f>
        <v>#REF!</v>
      </c>
      <c r="Y1857" s="22">
        <f t="shared" si="145"/>
        <v>9</v>
      </c>
      <c r="Z1857" s="22">
        <f t="shared" si="146"/>
        <v>9</v>
      </c>
      <c r="AA1857" s="22">
        <f t="shared" si="147"/>
        <v>2021</v>
      </c>
      <c r="AB1857" s="22">
        <f t="shared" si="148"/>
        <v>2021</v>
      </c>
      <c r="AC1857" s="22">
        <f t="shared" si="149"/>
        <v>2021</v>
      </c>
      <c r="AD1857" s="25" t="e">
        <f>AND(ROUND(O1857,2)=O1857,ROUND(P1857,2)=P1857,OR(AND(O1857&lt;&gt;0,L1857="п"),AND(P1857&lt;&gt;0,L1857="ф")),ЕФОРМУЛА(X1857),ЕФОРМУЛА(Y1857),ЕФОРМУЛА(Z1857),ЕФОРМУЛА(AA1857),ЕФОРМУЛА(AB1857),ЕФОРМУЛА(AC1857),NOT(ЕФОРМУЛА(O1857)),NOT(ЕФОРМУЛА(P1857)),M1857&lt;&gt;0,N1857&lt;&gt;0,OR(YEAR(M1857=#REF!),YEAR(M1857=#REF!),YEAR(M1857=#REF!)),OR(YEAR(N1857=#REF!),YEAR(N1857=#REF!),YEAR(N1857=#REF!)),OR(AND(A1857="20. Выдача займов по договору № 1 (в кэш-пул ПАО «Газпром»)",H1857="КЭШ-ПУЛ"),AND(A1857&lt;&gt;"20. Выдача займов по договору № 1 (в кэш-пул ПАО «Газпром»)",H1857&lt;&gt;"КЭШ-ПУЛ")))</f>
        <v>#REF!</v>
      </c>
    </row>
    <row r="1858" spans="1:30" ht="14.25" customHeight="1" x14ac:dyDescent="0.2">
      <c r="A1858" s="8" t="s">
        <v>52</v>
      </c>
      <c r="B1858" s="8"/>
      <c r="C1858" s="2" t="s">
        <v>19</v>
      </c>
      <c r="D1858" s="6" t="s">
        <v>0</v>
      </c>
      <c r="E1858" s="7" t="s">
        <v>2</v>
      </c>
      <c r="F1858" s="8"/>
      <c r="G1858" s="8"/>
      <c r="H1858" s="8"/>
      <c r="I1858" s="8" t="s">
        <v>25</v>
      </c>
      <c r="J1858" s="8">
        <v>3</v>
      </c>
      <c r="K1858" s="8" t="s">
        <v>69</v>
      </c>
      <c r="L1858" s="8" t="s">
        <v>27</v>
      </c>
      <c r="M1858" s="9">
        <v>44454</v>
      </c>
      <c r="N1858" s="9">
        <v>44463</v>
      </c>
      <c r="O1858" s="20"/>
      <c r="P1858" s="20">
        <v>239000</v>
      </c>
      <c r="X1858" s="22" t="e">
        <f>IF(B1858="",VLOOKUP(A1858,#REF!,2,FALSE),B1858)</f>
        <v>#REF!</v>
      </c>
      <c r="Y1858" s="22">
        <f t="shared" si="145"/>
        <v>9</v>
      </c>
      <c r="Z1858" s="22">
        <f t="shared" si="146"/>
        <v>9</v>
      </c>
      <c r="AA1858" s="22">
        <f t="shared" si="147"/>
        <v>2021</v>
      </c>
      <c r="AB1858" s="22">
        <f t="shared" si="148"/>
        <v>2021</v>
      </c>
      <c r="AC1858" s="22">
        <f t="shared" si="149"/>
        <v>2021</v>
      </c>
      <c r="AD1858" s="25" t="e">
        <f>AND(ROUND(O1858,2)=O1858,ROUND(P1858,2)=P1858,OR(AND(O1858&lt;&gt;0,L1858="п"),AND(P1858&lt;&gt;0,L1858="ф")),ЕФОРМУЛА(X1858),ЕФОРМУЛА(Y1858),ЕФОРМУЛА(Z1858),ЕФОРМУЛА(AA1858),ЕФОРМУЛА(AB1858),ЕФОРМУЛА(AC1858),NOT(ЕФОРМУЛА(O1858)),NOT(ЕФОРМУЛА(P1858)),M1858&lt;&gt;0,N1858&lt;&gt;0,OR(YEAR(M1858=#REF!),YEAR(M1858=#REF!),YEAR(M1858=#REF!)),OR(YEAR(N1858=#REF!),YEAR(N1858=#REF!),YEAR(N1858=#REF!)),OR(AND(A1858="20. Выдача займов по договору № 1 (в кэш-пул ПАО «Газпром»)",H1858="КЭШ-ПУЛ"),AND(A1858&lt;&gt;"20. Выдача займов по договору № 1 (в кэш-пул ПАО «Газпром»)",H1858&lt;&gt;"КЭШ-ПУЛ")))</f>
        <v>#REF!</v>
      </c>
    </row>
    <row r="1859" spans="1:30" ht="15" customHeight="1" x14ac:dyDescent="0.2">
      <c r="A1859" s="8" t="s">
        <v>42</v>
      </c>
      <c r="B1859" s="8"/>
      <c r="C1859" s="2" t="s">
        <v>19</v>
      </c>
      <c r="D1859" s="6" t="s">
        <v>0</v>
      </c>
      <c r="E1859" s="7" t="s">
        <v>2</v>
      </c>
      <c r="F1859" s="8"/>
      <c r="G1859" s="8"/>
      <c r="H1859" s="8"/>
      <c r="I1859" s="8"/>
      <c r="J1859" s="8">
        <v>3</v>
      </c>
      <c r="K1859" s="8" t="s">
        <v>69</v>
      </c>
      <c r="L1859" s="8" t="s">
        <v>27</v>
      </c>
      <c r="M1859" s="9">
        <v>44454</v>
      </c>
      <c r="N1859" s="9">
        <v>44468</v>
      </c>
      <c r="O1859" s="20"/>
      <c r="P1859" s="20">
        <v>3175902.6</v>
      </c>
      <c r="Q1859" s="29"/>
      <c r="R1859" s="29"/>
      <c r="S1859" s="29"/>
      <c r="T1859" s="29"/>
      <c r="U1859" s="29"/>
      <c r="X1859" s="22" t="e">
        <f>IF(B1859="",VLOOKUP(A1859,#REF!,2,FALSE),B1859)</f>
        <v>#REF!</v>
      </c>
      <c r="Y1859" s="22">
        <f t="shared" si="145"/>
        <v>9</v>
      </c>
      <c r="Z1859" s="22">
        <f t="shared" si="146"/>
        <v>9</v>
      </c>
      <c r="AA1859" s="22">
        <f t="shared" si="147"/>
        <v>2021</v>
      </c>
      <c r="AB1859" s="22">
        <f t="shared" si="148"/>
        <v>2021</v>
      </c>
      <c r="AC1859" s="22">
        <f t="shared" si="149"/>
        <v>2021</v>
      </c>
      <c r="AD1859" s="25" t="e">
        <f>AND(ROUND(O1859,2)=O1859,ROUND(P1859,2)=P1859,OR(AND(O1859&lt;&gt;0,L1859="п"),AND(P1859&lt;&gt;0,L1859="ф")),ЕФОРМУЛА(X1859),ЕФОРМУЛА(Y1859),ЕФОРМУЛА(Z1859),ЕФОРМУЛА(AA1859),ЕФОРМУЛА(AB1859),ЕФОРМУЛА(AC1859),NOT(ЕФОРМУЛА(O1859)),NOT(ЕФОРМУЛА(P1859)),M1859&lt;&gt;0,N1859&lt;&gt;0,OR(YEAR(M1859=#REF!),YEAR(M1859=#REF!),YEAR(M1859=#REF!)),OR(YEAR(N1859=#REF!),YEAR(N1859=#REF!),YEAR(N1859=#REF!)),OR(AND(A1859="20. Выдача займов по договору № 1 (в кэш-пул ПАО «Газпром»)",H1859="КЭШ-ПУЛ"),AND(A1859&lt;&gt;"20. Выдача займов по договору № 1 (в кэш-пул ПАО «Газпром»)",H1859&lt;&gt;"КЭШ-ПУЛ")))</f>
        <v>#REF!</v>
      </c>
    </row>
    <row r="1860" spans="1:30" ht="15" customHeight="1" x14ac:dyDescent="0.2">
      <c r="A1860" s="8" t="s">
        <v>64</v>
      </c>
      <c r="B1860" s="8"/>
      <c r="C1860" s="2" t="s">
        <v>19</v>
      </c>
      <c r="D1860" s="6" t="s">
        <v>0</v>
      </c>
      <c r="E1860" s="7" t="s">
        <v>1</v>
      </c>
      <c r="F1860" s="8"/>
      <c r="G1860" s="8"/>
      <c r="H1860" s="8"/>
      <c r="I1860" s="8"/>
      <c r="J1860" s="8"/>
      <c r="K1860" s="8" t="s">
        <v>69</v>
      </c>
      <c r="L1860" s="8" t="s">
        <v>27</v>
      </c>
      <c r="M1860" s="9">
        <v>44466</v>
      </c>
      <c r="N1860" s="9">
        <v>44466</v>
      </c>
      <c r="O1860" s="20"/>
      <c r="P1860" s="20">
        <v>377457992.31</v>
      </c>
      <c r="Q1860" s="12"/>
      <c r="R1860" s="12"/>
      <c r="S1860" s="12"/>
      <c r="T1860" s="12"/>
      <c r="U1860" s="12"/>
      <c r="X1860" s="22" t="e">
        <f>IF(B1860="",VLOOKUP(A1860,#REF!,2,FALSE),B1860)</f>
        <v>#REF!</v>
      </c>
      <c r="Y1860" s="22">
        <f t="shared" ref="Y1860:Y1923" si="150">MONTH(M1860)</f>
        <v>9</v>
      </c>
      <c r="Z1860" s="22">
        <f t="shared" ref="Z1860:Z1923" si="151">MONTH(N1860)</f>
        <v>9</v>
      </c>
      <c r="AA1860" s="22">
        <f t="shared" ref="AA1860:AA1923" si="152">YEAR(N1860)</f>
        <v>2021</v>
      </c>
      <c r="AB1860" s="22">
        <f t="shared" ref="AB1860:AB1923" si="153">YEAR(M1860)</f>
        <v>2021</v>
      </c>
      <c r="AC1860" s="22">
        <f t="shared" ref="AC1860:AC1923" si="154">IF(F1860="X",AA1860-1,AA1860)</f>
        <v>2021</v>
      </c>
      <c r="AD1860" s="25" t="e">
        <f>AND(ROUND(O1860,2)=O1860,ROUND(P1860,2)=P1860,OR(AND(O1860&lt;&gt;0,L1860="п"),AND(P1860&lt;&gt;0,L1860="ф")),ЕФОРМУЛА(X1860),ЕФОРМУЛА(Y1860),ЕФОРМУЛА(Z1860),ЕФОРМУЛА(AA1860),ЕФОРМУЛА(AB1860),ЕФОРМУЛА(AC1860),NOT(ЕФОРМУЛА(O1860)),NOT(ЕФОРМУЛА(P1860)),M1860&lt;&gt;0,N1860&lt;&gt;0,OR(YEAR(M1860=#REF!),YEAR(M1860=#REF!),YEAR(M1860=#REF!)),OR(YEAR(N1860=#REF!),YEAR(N1860=#REF!),YEAR(N1860=#REF!)),OR(AND(A1860="20. Выдача займов по договору № 1 (в кэш-пул ПАО «Газпром»)",H1860="КЭШ-ПУЛ"),AND(A1860&lt;&gt;"20. Выдача займов по договору № 1 (в кэш-пул ПАО «Газпром»)",H1860&lt;&gt;"КЭШ-ПУЛ")))</f>
        <v>#REF!</v>
      </c>
    </row>
    <row r="1861" spans="1:30" ht="15" customHeight="1" x14ac:dyDescent="0.2">
      <c r="A1861" s="8" t="s">
        <v>59</v>
      </c>
      <c r="B1861" s="8"/>
      <c r="C1861" s="2" t="s">
        <v>19</v>
      </c>
      <c r="D1861" s="6" t="s">
        <v>3</v>
      </c>
      <c r="E1861" s="7" t="s">
        <v>2</v>
      </c>
      <c r="F1861" s="8"/>
      <c r="G1861" s="8"/>
      <c r="H1861" s="8"/>
      <c r="I1861" s="8"/>
      <c r="J1861" s="8"/>
      <c r="K1861" s="8" t="s">
        <v>69</v>
      </c>
      <c r="L1861" s="8" t="s">
        <v>27</v>
      </c>
      <c r="M1861" s="9">
        <v>44440</v>
      </c>
      <c r="N1861" s="9">
        <v>44467</v>
      </c>
      <c r="O1861" s="20"/>
      <c r="P1861" s="19">
        <v>102790644</v>
      </c>
      <c r="Q1861" s="49" t="s">
        <v>688</v>
      </c>
      <c r="R1861" s="12"/>
      <c r="S1861" s="12"/>
      <c r="T1861" s="12"/>
      <c r="U1861" s="12"/>
      <c r="X1861" s="22" t="e">
        <f>IF(B1861="",VLOOKUP(A1861,#REF!,2,FALSE),B1861)</f>
        <v>#REF!</v>
      </c>
      <c r="Y1861" s="22">
        <f t="shared" si="150"/>
        <v>9</v>
      </c>
      <c r="Z1861" s="22">
        <f t="shared" si="151"/>
        <v>9</v>
      </c>
      <c r="AA1861" s="22">
        <f t="shared" si="152"/>
        <v>2021</v>
      </c>
      <c r="AB1861" s="22">
        <f t="shared" si="153"/>
        <v>2021</v>
      </c>
      <c r="AC1861" s="22">
        <f t="shared" si="154"/>
        <v>2021</v>
      </c>
      <c r="AD1861" s="25" t="e">
        <f>AND(ROUND(O1861,2)=O1861,ROUND(P1861,2)=P1861,OR(AND(O1861&lt;&gt;0,L1861="п"),AND(P1861&lt;&gt;0,L1861="ф")),ЕФОРМУЛА(X1861),ЕФОРМУЛА(Y1861),ЕФОРМУЛА(Z1861),ЕФОРМУЛА(AA1861),ЕФОРМУЛА(AB1861),ЕФОРМУЛА(AC1861),NOT(ЕФОРМУЛА(O1861)),NOT(ЕФОРМУЛА(P1861)),M1861&lt;&gt;0,N1861&lt;&gt;0,OR(YEAR(M1861=#REF!),YEAR(M1861=#REF!),YEAR(M1861=#REF!)),OR(YEAR(N1861=#REF!),YEAR(N1861=#REF!),YEAR(N1861=#REF!)),OR(AND(A1861="20. Выдача займов по договору № 1 (в кэш-пул ПАО «Газпром»)",H1861="КЭШ-ПУЛ"),AND(A1861&lt;&gt;"20. Выдача займов по договору № 1 (в кэш-пул ПАО «Газпром»)",H1861&lt;&gt;"КЭШ-ПУЛ")))</f>
        <v>#REF!</v>
      </c>
    </row>
    <row r="1862" spans="1:30" ht="15" customHeight="1" x14ac:dyDescent="0.2">
      <c r="A1862" s="8" t="s">
        <v>64</v>
      </c>
      <c r="B1862" s="8"/>
      <c r="C1862" s="2" t="s">
        <v>19</v>
      </c>
      <c r="D1862" s="6" t="s">
        <v>0</v>
      </c>
      <c r="E1862" s="7" t="s">
        <v>1</v>
      </c>
      <c r="F1862" s="8"/>
      <c r="G1862" s="8"/>
      <c r="H1862" s="8"/>
      <c r="I1862" s="8"/>
      <c r="J1862" s="8"/>
      <c r="K1862" s="8" t="s">
        <v>69</v>
      </c>
      <c r="L1862" s="8" t="s">
        <v>27</v>
      </c>
      <c r="M1862" s="9">
        <v>44467</v>
      </c>
      <c r="N1862" s="9">
        <v>44467</v>
      </c>
      <c r="O1862" s="20"/>
      <c r="P1862" s="20">
        <v>170942494.42000002</v>
      </c>
      <c r="Q1862" s="12"/>
      <c r="R1862" s="12"/>
      <c r="S1862" s="12"/>
      <c r="T1862" s="12"/>
      <c r="U1862" s="12"/>
      <c r="X1862" s="22" t="e">
        <f>IF(B1862="",VLOOKUP(A1862,#REF!,2,FALSE),B1862)</f>
        <v>#REF!</v>
      </c>
      <c r="Y1862" s="22">
        <f t="shared" si="150"/>
        <v>9</v>
      </c>
      <c r="Z1862" s="22">
        <f t="shared" si="151"/>
        <v>9</v>
      </c>
      <c r="AA1862" s="22">
        <f t="shared" si="152"/>
        <v>2021</v>
      </c>
      <c r="AB1862" s="22">
        <f t="shared" si="153"/>
        <v>2021</v>
      </c>
      <c r="AC1862" s="22">
        <f t="shared" si="154"/>
        <v>2021</v>
      </c>
      <c r="AD1862" s="25" t="e">
        <f>AND(ROUND(O1862,2)=O1862,ROUND(P1862,2)=P1862,OR(AND(O1862&lt;&gt;0,L1862="п"),AND(P1862&lt;&gt;0,L1862="ф")),ЕФОРМУЛА(X1862),ЕФОРМУЛА(Y1862),ЕФОРМУЛА(Z1862),ЕФОРМУЛА(AA1862),ЕФОРМУЛА(AB1862),ЕФОРМУЛА(AC1862),NOT(ЕФОРМУЛА(O1862)),NOT(ЕФОРМУЛА(P1862)),M1862&lt;&gt;0,N1862&lt;&gt;0,OR(YEAR(M1862=#REF!),YEAR(M1862=#REF!),YEAR(M1862=#REF!)),OR(YEAR(N1862=#REF!),YEAR(N1862=#REF!),YEAR(N1862=#REF!)),OR(AND(A1862="20. Выдача займов по договору № 1 (в кэш-пул ПАО «Газпром»)",H1862="КЭШ-ПУЛ"),AND(A1862&lt;&gt;"20. Выдача займов по договору № 1 (в кэш-пул ПАО «Газпром»)",H1862&lt;&gt;"КЭШ-ПУЛ")))</f>
        <v>#REF!</v>
      </c>
    </row>
    <row r="1863" spans="1:30" ht="15" customHeight="1" x14ac:dyDescent="0.2">
      <c r="A1863" s="8" t="s">
        <v>97</v>
      </c>
      <c r="B1863" s="8"/>
      <c r="C1863" s="2" t="s">
        <v>19</v>
      </c>
      <c r="D1863" s="6" t="s">
        <v>0</v>
      </c>
      <c r="E1863" s="7" t="s">
        <v>1</v>
      </c>
      <c r="F1863" s="8"/>
      <c r="G1863" s="8"/>
      <c r="H1863" s="8"/>
      <c r="I1863" s="8"/>
      <c r="J1863" s="8"/>
      <c r="K1863" s="8" t="s">
        <v>69</v>
      </c>
      <c r="L1863" s="8" t="s">
        <v>27</v>
      </c>
      <c r="M1863" s="9">
        <v>44467</v>
      </c>
      <c r="N1863" s="9">
        <v>44467</v>
      </c>
      <c r="O1863" s="20"/>
      <c r="P1863" s="19">
        <v>102790644</v>
      </c>
      <c r="Q1863" s="12"/>
      <c r="R1863" s="12"/>
      <c r="S1863" s="12"/>
      <c r="T1863" s="12"/>
      <c r="U1863" s="12"/>
      <c r="X1863" s="22" t="e">
        <f>IF(B1863="",VLOOKUP(A1863,#REF!,2,FALSE),B1863)</f>
        <v>#REF!</v>
      </c>
      <c r="Y1863" s="22">
        <f t="shared" si="150"/>
        <v>9</v>
      </c>
      <c r="Z1863" s="22">
        <f t="shared" si="151"/>
        <v>9</v>
      </c>
      <c r="AA1863" s="22">
        <f t="shared" si="152"/>
        <v>2021</v>
      </c>
      <c r="AB1863" s="22">
        <f t="shared" si="153"/>
        <v>2021</v>
      </c>
      <c r="AC1863" s="22">
        <f t="shared" si="154"/>
        <v>2021</v>
      </c>
      <c r="AD1863" s="25" t="e">
        <f>AND(ROUND(O1863,2)=O1863,ROUND(P1863,2)=P1863,OR(AND(O1863&lt;&gt;0,L1863="п"),AND(P1863&lt;&gt;0,L1863="ф")),ЕФОРМУЛА(X1863),ЕФОРМУЛА(Y1863),ЕФОРМУЛА(Z1863),ЕФОРМУЛА(AA1863),ЕФОРМУЛА(AB1863),ЕФОРМУЛА(AC1863),NOT(ЕФОРМУЛА(O1863)),NOT(ЕФОРМУЛА(P1863)),M1863&lt;&gt;0,N1863&lt;&gt;0,OR(YEAR(M1863=#REF!),YEAR(M1863=#REF!),YEAR(M1863=#REF!)),OR(YEAR(N1863=#REF!),YEAR(N1863=#REF!),YEAR(N1863=#REF!)),OR(AND(A1863="20. Выдача займов по договору № 1 (в кэш-пул ПАО «Газпром»)",H1863="КЭШ-ПУЛ"),AND(A1863&lt;&gt;"20. Выдача займов по договору № 1 (в кэш-пул ПАО «Газпром»)",H1863&lt;&gt;"КЭШ-ПУЛ")))</f>
        <v>#REF!</v>
      </c>
    </row>
    <row r="1864" spans="1:30" ht="15" customHeight="1" x14ac:dyDescent="0.2">
      <c r="A1864" s="8" t="s">
        <v>64</v>
      </c>
      <c r="B1864" s="8"/>
      <c r="C1864" s="2" t="s">
        <v>19</v>
      </c>
      <c r="D1864" s="6" t="s">
        <v>0</v>
      </c>
      <c r="E1864" s="7" t="s">
        <v>1</v>
      </c>
      <c r="F1864" s="8"/>
      <c r="G1864" s="8"/>
      <c r="H1864" s="8"/>
      <c r="I1864" s="8"/>
      <c r="J1864" s="8"/>
      <c r="K1864" s="8" t="s">
        <v>69</v>
      </c>
      <c r="L1864" s="8" t="s">
        <v>27</v>
      </c>
      <c r="M1864" s="9">
        <v>44468</v>
      </c>
      <c r="N1864" s="9">
        <v>44468</v>
      </c>
      <c r="O1864" s="20"/>
      <c r="P1864" s="20">
        <v>3175902.6</v>
      </c>
      <c r="Q1864" s="12"/>
      <c r="R1864" s="12"/>
      <c r="S1864" s="12"/>
      <c r="T1864" s="12"/>
      <c r="U1864" s="12"/>
      <c r="X1864" s="22" t="e">
        <f>IF(B1864="",VLOOKUP(A1864,#REF!,2,FALSE),B1864)</f>
        <v>#REF!</v>
      </c>
      <c r="Y1864" s="22">
        <f t="shared" si="150"/>
        <v>9</v>
      </c>
      <c r="Z1864" s="22">
        <f t="shared" si="151"/>
        <v>9</v>
      </c>
      <c r="AA1864" s="22">
        <f t="shared" si="152"/>
        <v>2021</v>
      </c>
      <c r="AB1864" s="22">
        <f t="shared" si="153"/>
        <v>2021</v>
      </c>
      <c r="AC1864" s="22">
        <f t="shared" si="154"/>
        <v>2021</v>
      </c>
      <c r="AD1864" s="25" t="e">
        <f>AND(ROUND(O1864,2)=O1864,ROUND(P1864,2)=P1864,OR(AND(O1864&lt;&gt;0,L1864="п"),AND(P1864&lt;&gt;0,L1864="ф")),ЕФОРМУЛА(X1864),ЕФОРМУЛА(Y1864),ЕФОРМУЛА(Z1864),ЕФОРМУЛА(AA1864),ЕФОРМУЛА(AB1864),ЕФОРМУЛА(AC1864),NOT(ЕФОРМУЛА(O1864)),NOT(ЕФОРМУЛА(P1864)),M1864&lt;&gt;0,N1864&lt;&gt;0,OR(YEAR(M1864=#REF!),YEAR(M1864=#REF!),YEAR(M1864=#REF!)),OR(YEAR(N1864=#REF!),YEAR(N1864=#REF!),YEAR(N1864=#REF!)),OR(AND(A1864="20. Выдача займов по договору № 1 (в кэш-пул ПАО «Газпром»)",H1864="КЭШ-ПУЛ"),AND(A1864&lt;&gt;"20. Выдача займов по договору № 1 (в кэш-пул ПАО «Газпром»)",H1864&lt;&gt;"КЭШ-ПУЛ")))</f>
        <v>#REF!</v>
      </c>
    </row>
    <row r="1865" spans="1:30" ht="15" customHeight="1" x14ac:dyDescent="0.2">
      <c r="A1865" s="8" t="s">
        <v>64</v>
      </c>
      <c r="B1865" s="8"/>
      <c r="C1865" s="2" t="s">
        <v>19</v>
      </c>
      <c r="D1865" s="6" t="s">
        <v>0</v>
      </c>
      <c r="E1865" s="7" t="s">
        <v>1</v>
      </c>
      <c r="F1865" s="8"/>
      <c r="G1865" s="8"/>
      <c r="H1865" s="8"/>
      <c r="I1865" s="8"/>
      <c r="J1865" s="8"/>
      <c r="K1865" s="8" t="s">
        <v>69</v>
      </c>
      <c r="L1865" s="8" t="s">
        <v>27</v>
      </c>
      <c r="M1865" s="9">
        <v>44469</v>
      </c>
      <c r="N1865" s="9">
        <v>44469</v>
      </c>
      <c r="O1865" s="20"/>
      <c r="P1865" s="20">
        <v>741223025.62</v>
      </c>
      <c r="Q1865" s="12"/>
      <c r="R1865" s="12"/>
      <c r="S1865" s="12"/>
      <c r="T1865" s="12"/>
      <c r="U1865" s="12"/>
      <c r="X1865" s="22" t="e">
        <f>IF(B1865="",VLOOKUP(A1865,#REF!,2,FALSE),B1865)</f>
        <v>#REF!</v>
      </c>
      <c r="Y1865" s="22">
        <f t="shared" si="150"/>
        <v>9</v>
      </c>
      <c r="Z1865" s="22">
        <f t="shared" si="151"/>
        <v>9</v>
      </c>
      <c r="AA1865" s="22">
        <f t="shared" si="152"/>
        <v>2021</v>
      </c>
      <c r="AB1865" s="22">
        <f t="shared" si="153"/>
        <v>2021</v>
      </c>
      <c r="AC1865" s="22">
        <f t="shared" si="154"/>
        <v>2021</v>
      </c>
      <c r="AD1865" s="25" t="e">
        <f>AND(ROUND(O1865,2)=O1865,ROUND(P1865,2)=P1865,OR(AND(O1865&lt;&gt;0,L1865="п"),AND(P1865&lt;&gt;0,L1865="ф")),ЕФОРМУЛА(X1865),ЕФОРМУЛА(Y1865),ЕФОРМУЛА(Z1865),ЕФОРМУЛА(AA1865),ЕФОРМУЛА(AB1865),ЕФОРМУЛА(AC1865),NOT(ЕФОРМУЛА(O1865)),NOT(ЕФОРМУЛА(P1865)),M1865&lt;&gt;0,N1865&lt;&gt;0,OR(YEAR(M1865=#REF!),YEAR(M1865=#REF!),YEAR(M1865=#REF!)),OR(YEAR(N1865=#REF!),YEAR(N1865=#REF!),YEAR(N1865=#REF!)),OR(AND(A1865="20. Выдача займов по договору № 1 (в кэш-пул ПАО «Газпром»)",H1865="КЭШ-ПУЛ"),AND(A1865&lt;&gt;"20. Выдача займов по договору № 1 (в кэш-пул ПАО «Газпром»)",H1865&lt;&gt;"КЭШ-ПУЛ")))</f>
        <v>#REF!</v>
      </c>
    </row>
    <row r="1866" spans="1:30" ht="15" customHeight="1" x14ac:dyDescent="0.2">
      <c r="A1866" s="8" t="s">
        <v>97</v>
      </c>
      <c r="B1866" s="8"/>
      <c r="C1866" s="2" t="s">
        <v>19</v>
      </c>
      <c r="D1866" s="6" t="s">
        <v>0</v>
      </c>
      <c r="E1866" s="7" t="s">
        <v>1</v>
      </c>
      <c r="F1866" s="8"/>
      <c r="G1866" s="8"/>
      <c r="H1866" s="8"/>
      <c r="I1866" s="8"/>
      <c r="J1866" s="8"/>
      <c r="K1866" s="8" t="s">
        <v>69</v>
      </c>
      <c r="L1866" s="8" t="s">
        <v>27</v>
      </c>
      <c r="M1866" s="9">
        <v>44469</v>
      </c>
      <c r="N1866" s="9">
        <v>44469</v>
      </c>
      <c r="O1866" s="20"/>
      <c r="P1866" s="20">
        <v>13733.19</v>
      </c>
      <c r="Q1866" s="12"/>
      <c r="R1866" s="12"/>
      <c r="S1866" s="12"/>
      <c r="T1866" s="12"/>
      <c r="U1866" s="12"/>
      <c r="X1866" s="22" t="e">
        <f>IF(B1866="",VLOOKUP(A1866,#REF!,2,FALSE),B1866)</f>
        <v>#REF!</v>
      </c>
      <c r="Y1866" s="22">
        <f t="shared" si="150"/>
        <v>9</v>
      </c>
      <c r="Z1866" s="22">
        <f t="shared" si="151"/>
        <v>9</v>
      </c>
      <c r="AA1866" s="22">
        <f t="shared" si="152"/>
        <v>2021</v>
      </c>
      <c r="AB1866" s="22">
        <f t="shared" si="153"/>
        <v>2021</v>
      </c>
      <c r="AC1866" s="22">
        <f t="shared" si="154"/>
        <v>2021</v>
      </c>
      <c r="AD1866" s="25" t="e">
        <f>AND(ROUND(O1866,2)=O1866,ROUND(P1866,2)=P1866,OR(AND(O1866&lt;&gt;0,L1866="п"),AND(P1866&lt;&gt;0,L1866="ф")),ЕФОРМУЛА(X1866),ЕФОРМУЛА(Y1866),ЕФОРМУЛА(Z1866),ЕФОРМУЛА(AA1866),ЕФОРМУЛА(AB1866),ЕФОРМУЛА(AC1866),NOT(ЕФОРМУЛА(O1866)),NOT(ЕФОРМУЛА(P1866)),M1866&lt;&gt;0,N1866&lt;&gt;0,OR(YEAR(M1866=#REF!),YEAR(M1866=#REF!),YEAR(M1866=#REF!)),OR(YEAR(N1866=#REF!),YEAR(N1866=#REF!),YEAR(N1866=#REF!)),OR(AND(A1866="20. Выдача займов по договору № 1 (в кэш-пул ПАО «Газпром»)",H1866="КЭШ-ПУЛ"),AND(A1866&lt;&gt;"20. Выдача займов по договору № 1 (в кэш-пул ПАО «Газпром»)",H1866&lt;&gt;"КЭШ-ПУЛ")))</f>
        <v>#REF!</v>
      </c>
    </row>
    <row r="1867" spans="1:30" ht="12.6" customHeight="1" x14ac:dyDescent="0.2">
      <c r="A1867" s="8" t="s">
        <v>55</v>
      </c>
      <c r="B1867" s="8"/>
      <c r="C1867" s="2" t="s">
        <v>19</v>
      </c>
      <c r="D1867" s="6" t="s">
        <v>3</v>
      </c>
      <c r="E1867" s="7" t="s">
        <v>2</v>
      </c>
      <c r="F1867" s="8"/>
      <c r="G1867" s="8"/>
      <c r="H1867" s="8"/>
      <c r="I1867" s="8"/>
      <c r="J1867" s="8">
        <v>4</v>
      </c>
      <c r="K1867" s="8" t="s">
        <v>69</v>
      </c>
      <c r="L1867" s="8" t="s">
        <v>27</v>
      </c>
      <c r="M1867" s="9">
        <v>44464</v>
      </c>
      <c r="N1867" s="9">
        <v>44469</v>
      </c>
      <c r="O1867" s="20"/>
      <c r="P1867" s="20">
        <v>13733.19</v>
      </c>
      <c r="Q1867" s="29"/>
      <c r="R1867" s="29"/>
      <c r="S1867" s="29"/>
      <c r="T1867" s="29"/>
      <c r="U1867" s="29"/>
      <c r="X1867" s="22" t="e">
        <f>IF(B1867="",VLOOKUP(A1867,#REF!,2,FALSE),B1867)</f>
        <v>#REF!</v>
      </c>
      <c r="Y1867" s="22">
        <f t="shared" si="150"/>
        <v>9</v>
      </c>
      <c r="Z1867" s="22">
        <f t="shared" si="151"/>
        <v>9</v>
      </c>
      <c r="AA1867" s="22">
        <f t="shared" si="152"/>
        <v>2021</v>
      </c>
      <c r="AB1867" s="22">
        <f t="shared" si="153"/>
        <v>2021</v>
      </c>
      <c r="AC1867" s="22">
        <f t="shared" si="154"/>
        <v>2021</v>
      </c>
      <c r="AD1867" s="25" t="e">
        <f>AND(ROUND(O1867,2)=O1867,ROUND(P1867,2)=P1867,OR(AND(O1867&lt;&gt;0,L1867="п"),AND(P1867&lt;&gt;0,L1867="ф")),ЕФОРМУЛА(X1867),ЕФОРМУЛА(Y1867),ЕФОРМУЛА(Z1867),ЕФОРМУЛА(AA1867),ЕФОРМУЛА(AB1867),ЕФОРМУЛА(AC1867),NOT(ЕФОРМУЛА(O1867)),NOT(ЕФОРМУЛА(P1867)),M1867&lt;&gt;0,N1867&lt;&gt;0,OR(YEAR(M1867=#REF!),YEAR(M1867=#REF!),YEAR(M1867=#REF!)),OR(YEAR(N1867=#REF!),YEAR(N1867=#REF!),YEAR(N1867=#REF!)),OR(AND(A1867="20. Выдача займов по договору № 1 (в кэш-пул ПАО «Газпром»)",H1867="КЭШ-ПУЛ"),AND(A1867&lt;&gt;"20. Выдача займов по договору № 1 (в кэш-пул ПАО «Газпром»)",H1867&lt;&gt;"КЭШ-ПУЛ")))</f>
        <v>#REF!</v>
      </c>
    </row>
    <row r="1868" spans="1:30" ht="14.25" customHeight="1" x14ac:dyDescent="0.2">
      <c r="A1868" s="8" t="s">
        <v>52</v>
      </c>
      <c r="B1868" s="8"/>
      <c r="C1868" s="2" t="s">
        <v>19</v>
      </c>
      <c r="D1868" s="6" t="s">
        <v>0</v>
      </c>
      <c r="E1868" s="7" t="s">
        <v>2</v>
      </c>
      <c r="F1868" s="8"/>
      <c r="G1868" s="8"/>
      <c r="H1868" s="8"/>
      <c r="I1868" s="8"/>
      <c r="J1868" s="8">
        <v>1</v>
      </c>
      <c r="K1868" s="8" t="s">
        <v>69</v>
      </c>
      <c r="L1868" s="8" t="s">
        <v>27</v>
      </c>
      <c r="M1868" s="9">
        <v>44480</v>
      </c>
      <c r="N1868" s="9">
        <v>44480</v>
      </c>
      <c r="O1868" s="20"/>
      <c r="P1868" s="20">
        <v>810790.83</v>
      </c>
      <c r="X1868" s="22" t="e">
        <f>IF(B1868="",VLOOKUP(A1868,#REF!,2,FALSE),B1868)</f>
        <v>#REF!</v>
      </c>
      <c r="Y1868" s="22">
        <f t="shared" si="150"/>
        <v>10</v>
      </c>
      <c r="Z1868" s="22">
        <f t="shared" si="151"/>
        <v>10</v>
      </c>
      <c r="AA1868" s="22">
        <f t="shared" si="152"/>
        <v>2021</v>
      </c>
      <c r="AB1868" s="22">
        <f t="shared" si="153"/>
        <v>2021</v>
      </c>
      <c r="AC1868" s="22">
        <f t="shared" si="154"/>
        <v>2021</v>
      </c>
      <c r="AD1868" s="25" t="e">
        <f>AND(ROUND(O1868,2)=O1868,ROUND(P1868,2)=P1868,OR(AND(O1868&lt;&gt;0,L1868="п"),AND(P1868&lt;&gt;0,L1868="ф")),ЕФОРМУЛА(X1868),ЕФОРМУЛА(Y1868),ЕФОРМУЛА(Z1868),ЕФОРМУЛА(AA1868),ЕФОРМУЛА(AB1868),ЕФОРМУЛА(AC1868),NOT(ЕФОРМУЛА(O1868)),NOT(ЕФОРМУЛА(P1868)),M1868&lt;&gt;0,N1868&lt;&gt;0,OR(YEAR(M1868=#REF!),YEAR(M1868=#REF!),YEAR(M1868=#REF!)),OR(YEAR(N1868=#REF!),YEAR(N1868=#REF!),YEAR(N1868=#REF!)),OR(AND(A1868="20. Выдача займов по договору № 1 (в кэш-пул ПАО «Газпром»)",H1868="КЭШ-ПУЛ"),AND(A1868&lt;&gt;"20. Выдача займов по договору № 1 (в кэш-пул ПАО «Газпром»)",H1868&lt;&gt;"КЭШ-ПУЛ")))</f>
        <v>#REF!</v>
      </c>
    </row>
    <row r="1869" spans="1:30" ht="15" customHeight="1" x14ac:dyDescent="0.2">
      <c r="A1869" s="8" t="s">
        <v>48</v>
      </c>
      <c r="B1869" s="8"/>
      <c r="C1869" s="2" t="s">
        <v>19</v>
      </c>
      <c r="D1869" s="6" t="s">
        <v>0</v>
      </c>
      <c r="E1869" s="7" t="s">
        <v>2</v>
      </c>
      <c r="F1869" s="8"/>
      <c r="G1869" s="8"/>
      <c r="H1869" s="8"/>
      <c r="I1869" s="8"/>
      <c r="J1869" s="8">
        <v>1</v>
      </c>
      <c r="K1869" s="8" t="s">
        <v>69</v>
      </c>
      <c r="L1869" s="8" t="s">
        <v>27</v>
      </c>
      <c r="M1869" s="9">
        <v>44482</v>
      </c>
      <c r="N1869" s="9">
        <v>44480</v>
      </c>
      <c r="O1869" s="20"/>
      <c r="P1869" s="20">
        <v>608711.09</v>
      </c>
      <c r="Q1869" s="12"/>
      <c r="R1869" s="12"/>
      <c r="S1869" s="12"/>
      <c r="T1869" s="12"/>
      <c r="U1869" s="12"/>
      <c r="X1869" s="22" t="e">
        <f>IF(B1869="",VLOOKUP(A1869,#REF!,2,FALSE),B1869)</f>
        <v>#REF!</v>
      </c>
      <c r="Y1869" s="22">
        <f t="shared" si="150"/>
        <v>10</v>
      </c>
      <c r="Z1869" s="22">
        <f t="shared" si="151"/>
        <v>10</v>
      </c>
      <c r="AA1869" s="22">
        <f t="shared" si="152"/>
        <v>2021</v>
      </c>
      <c r="AB1869" s="22">
        <f t="shared" si="153"/>
        <v>2021</v>
      </c>
      <c r="AC1869" s="22">
        <f t="shared" si="154"/>
        <v>2021</v>
      </c>
      <c r="AD1869" s="25" t="e">
        <f>AND(ROUND(O1869,2)=O1869,ROUND(P1869,2)=P1869,OR(AND(O1869&lt;&gt;0,L1869="п"),AND(P1869&lt;&gt;0,L1869="ф")),ЕФОРМУЛА(X1869),ЕФОРМУЛА(Y1869),ЕФОРМУЛА(Z1869),ЕФОРМУЛА(AA1869),ЕФОРМУЛА(AB1869),ЕФОРМУЛА(AC1869),NOT(ЕФОРМУЛА(O1869)),NOT(ЕФОРМУЛА(P1869)),M1869&lt;&gt;0,N1869&lt;&gt;0,OR(YEAR(M1869=#REF!),YEAR(M1869=#REF!),YEAR(M1869=#REF!)),OR(YEAR(N1869=#REF!),YEAR(N1869=#REF!),YEAR(N1869=#REF!)),OR(AND(A1869="20. Выдача займов по договору № 1 (в кэш-пул ПАО «Газпром»)",H1869="КЭШ-ПУЛ"),AND(A1869&lt;&gt;"20. Выдача займов по договору № 1 (в кэш-пул ПАО «Газпром»)",H1869&lt;&gt;"КЭШ-ПУЛ")))</f>
        <v>#REF!</v>
      </c>
    </row>
    <row r="1870" spans="1:30" ht="15" customHeight="1" x14ac:dyDescent="0.2">
      <c r="A1870" s="8" t="s">
        <v>8</v>
      </c>
      <c r="B1870" s="8"/>
      <c r="C1870" s="2" t="s">
        <v>19</v>
      </c>
      <c r="D1870" s="6" t="s">
        <v>0</v>
      </c>
      <c r="E1870" s="7" t="s">
        <v>2</v>
      </c>
      <c r="F1870" s="8"/>
      <c r="G1870" s="8"/>
      <c r="H1870" s="8"/>
      <c r="I1870" s="8" t="s">
        <v>25</v>
      </c>
      <c r="J1870" s="8">
        <v>1</v>
      </c>
      <c r="K1870" s="8" t="s">
        <v>69</v>
      </c>
      <c r="L1870" s="8" t="s">
        <v>27</v>
      </c>
      <c r="M1870" s="9">
        <v>44482</v>
      </c>
      <c r="N1870" s="9">
        <v>44484</v>
      </c>
      <c r="O1870" s="20"/>
      <c r="P1870" s="20">
        <v>360450.64</v>
      </c>
      <c r="Q1870" s="29"/>
      <c r="R1870" s="29"/>
      <c r="S1870" s="29"/>
      <c r="T1870" s="29"/>
      <c r="U1870" s="29"/>
      <c r="X1870" s="22" t="e">
        <f>IF(B1870="",VLOOKUP(A1870,#REF!,2,FALSE),B1870)</f>
        <v>#REF!</v>
      </c>
      <c r="Y1870" s="22">
        <f t="shared" si="150"/>
        <v>10</v>
      </c>
      <c r="Z1870" s="22">
        <f t="shared" si="151"/>
        <v>10</v>
      </c>
      <c r="AA1870" s="22">
        <f t="shared" si="152"/>
        <v>2021</v>
      </c>
      <c r="AB1870" s="22">
        <f t="shared" si="153"/>
        <v>2021</v>
      </c>
      <c r="AC1870" s="22">
        <f t="shared" si="154"/>
        <v>2021</v>
      </c>
      <c r="AD1870" s="25" t="e">
        <f>AND(ROUND(O1870,2)=O1870,ROUND(P1870,2)=P1870,OR(AND(O1870&lt;&gt;0,L1870="п"),AND(P1870&lt;&gt;0,L1870="ф")),ЕФОРМУЛА(X1870),ЕФОРМУЛА(Y1870),ЕФОРМУЛА(Z1870),ЕФОРМУЛА(AA1870),ЕФОРМУЛА(AB1870),ЕФОРМУЛА(AC1870),NOT(ЕФОРМУЛА(O1870)),NOT(ЕФОРМУЛА(P1870)),M1870&lt;&gt;0,N1870&lt;&gt;0,OR(YEAR(M1870=#REF!),YEAR(M1870=#REF!),YEAR(M1870=#REF!)),OR(YEAR(N1870=#REF!),YEAR(N1870=#REF!),YEAR(N1870=#REF!)),OR(AND(A1870="20. Выдача займов по договору № 1 (в кэш-пул ПАО «Газпром»)",H1870="КЭШ-ПУЛ"),AND(A1870&lt;&gt;"20. Выдача займов по договору № 1 (в кэш-пул ПАО «Газпром»)",H1870&lt;&gt;"КЭШ-ПУЛ")))</f>
        <v>#REF!</v>
      </c>
    </row>
    <row r="1871" spans="1:30" ht="14.25" customHeight="1" x14ac:dyDescent="0.2">
      <c r="A1871" s="8" t="s">
        <v>52</v>
      </c>
      <c r="B1871" s="8"/>
      <c r="C1871" s="2" t="s">
        <v>19</v>
      </c>
      <c r="D1871" s="6" t="s">
        <v>0</v>
      </c>
      <c r="E1871" s="7" t="s">
        <v>2</v>
      </c>
      <c r="F1871" s="8"/>
      <c r="G1871" s="8"/>
      <c r="H1871" s="8"/>
      <c r="I1871" s="8" t="s">
        <v>25</v>
      </c>
      <c r="J1871" s="8">
        <v>1</v>
      </c>
      <c r="K1871" s="8" t="s">
        <v>69</v>
      </c>
      <c r="L1871" s="8" t="s">
        <v>27</v>
      </c>
      <c r="M1871" s="9">
        <v>44482</v>
      </c>
      <c r="N1871" s="9">
        <v>44482</v>
      </c>
      <c r="O1871" s="20"/>
      <c r="P1871" s="20">
        <v>157000</v>
      </c>
      <c r="X1871" s="22" t="e">
        <f>IF(B1871="",VLOOKUP(A1871,#REF!,2,FALSE),B1871)</f>
        <v>#REF!</v>
      </c>
      <c r="Y1871" s="22">
        <f t="shared" si="150"/>
        <v>10</v>
      </c>
      <c r="Z1871" s="22">
        <f t="shared" si="151"/>
        <v>10</v>
      </c>
      <c r="AA1871" s="22">
        <f t="shared" si="152"/>
        <v>2021</v>
      </c>
      <c r="AB1871" s="22">
        <f t="shared" si="153"/>
        <v>2021</v>
      </c>
      <c r="AC1871" s="22">
        <f t="shared" si="154"/>
        <v>2021</v>
      </c>
      <c r="AD1871" s="25" t="e">
        <f>AND(ROUND(O1871,2)=O1871,ROUND(P1871,2)=P1871,OR(AND(O1871&lt;&gt;0,L1871="п"),AND(P1871&lt;&gt;0,L1871="ф")),ЕФОРМУЛА(X1871),ЕФОРМУЛА(Y1871),ЕФОРМУЛА(Z1871),ЕФОРМУЛА(AA1871),ЕФОРМУЛА(AB1871),ЕФОРМУЛА(AC1871),NOT(ЕФОРМУЛА(O1871)),NOT(ЕФОРМУЛА(P1871)),M1871&lt;&gt;0,N1871&lt;&gt;0,OR(YEAR(M1871=#REF!),YEAR(M1871=#REF!),YEAR(M1871=#REF!)),OR(YEAR(N1871=#REF!),YEAR(N1871=#REF!),YEAR(N1871=#REF!)),OR(AND(A1871="20. Выдача займов по договору № 1 (в кэш-пул ПАО «Газпром»)",H1871="КЭШ-ПУЛ"),AND(A1871&lt;&gt;"20. Выдача займов по договору № 1 (в кэш-пул ПАО «Газпром»)",H1871&lt;&gt;"КЭШ-ПУЛ")))</f>
        <v>#REF!</v>
      </c>
    </row>
    <row r="1872" spans="1:30" ht="14.25" customHeight="1" x14ac:dyDescent="0.2">
      <c r="A1872" s="8" t="s">
        <v>52</v>
      </c>
      <c r="B1872" s="8"/>
      <c r="C1872" s="2" t="s">
        <v>19</v>
      </c>
      <c r="D1872" s="6" t="s">
        <v>0</v>
      </c>
      <c r="E1872" s="7" t="s">
        <v>2</v>
      </c>
      <c r="F1872" s="8"/>
      <c r="G1872" s="8"/>
      <c r="H1872" s="8"/>
      <c r="I1872" s="8" t="s">
        <v>25</v>
      </c>
      <c r="J1872" s="8">
        <v>1</v>
      </c>
      <c r="K1872" s="8" t="s">
        <v>69</v>
      </c>
      <c r="L1872" s="8" t="s">
        <v>27</v>
      </c>
      <c r="M1872" s="9">
        <v>44482</v>
      </c>
      <c r="N1872" s="9">
        <v>44484</v>
      </c>
      <c r="O1872" s="20"/>
      <c r="P1872" s="20">
        <v>8740003.7899999991</v>
      </c>
      <c r="X1872" s="22" t="e">
        <f>IF(B1872="",VLOOKUP(A1872,#REF!,2,FALSE),B1872)</f>
        <v>#REF!</v>
      </c>
      <c r="Y1872" s="22">
        <f t="shared" si="150"/>
        <v>10</v>
      </c>
      <c r="Z1872" s="22">
        <f t="shared" si="151"/>
        <v>10</v>
      </c>
      <c r="AA1872" s="22">
        <f t="shared" si="152"/>
        <v>2021</v>
      </c>
      <c r="AB1872" s="22">
        <f t="shared" si="153"/>
        <v>2021</v>
      </c>
      <c r="AC1872" s="22">
        <f t="shared" si="154"/>
        <v>2021</v>
      </c>
      <c r="AD1872" s="25" t="e">
        <f>AND(ROUND(O1872,2)=O1872,ROUND(P1872,2)=P1872,OR(AND(O1872&lt;&gt;0,L1872="п"),AND(P1872&lt;&gt;0,L1872="ф")),ЕФОРМУЛА(X1872),ЕФОРМУЛА(Y1872),ЕФОРМУЛА(Z1872),ЕФОРМУЛА(AA1872),ЕФОРМУЛА(AB1872),ЕФОРМУЛА(AC1872),NOT(ЕФОРМУЛА(O1872)),NOT(ЕФОРМУЛА(P1872)),M1872&lt;&gt;0,N1872&lt;&gt;0,OR(YEAR(M1872=#REF!),YEAR(M1872=#REF!),YEAR(M1872=#REF!)),OR(YEAR(N1872=#REF!),YEAR(N1872=#REF!),YEAR(N1872=#REF!)),OR(AND(A1872="20. Выдача займов по договору № 1 (в кэш-пул ПАО «Газпром»)",H1872="КЭШ-ПУЛ"),AND(A1872&lt;&gt;"20. Выдача займов по договору № 1 (в кэш-пул ПАО «Газпром»)",H1872&lt;&gt;"КЭШ-ПУЛ")))</f>
        <v>#REF!</v>
      </c>
    </row>
    <row r="1873" spans="1:30" ht="14.25" customHeight="1" x14ac:dyDescent="0.2">
      <c r="A1873" s="8" t="s">
        <v>52</v>
      </c>
      <c r="B1873" s="8"/>
      <c r="C1873" s="2" t="s">
        <v>19</v>
      </c>
      <c r="D1873" s="6" t="s">
        <v>0</v>
      </c>
      <c r="E1873" s="7" t="s">
        <v>2</v>
      </c>
      <c r="F1873" s="8"/>
      <c r="G1873" s="8"/>
      <c r="H1873" s="8"/>
      <c r="I1873" s="8"/>
      <c r="J1873" s="8">
        <v>1</v>
      </c>
      <c r="K1873" s="8" t="s">
        <v>69</v>
      </c>
      <c r="L1873" s="8" t="s">
        <v>27</v>
      </c>
      <c r="M1873" s="9">
        <v>44482</v>
      </c>
      <c r="N1873" s="9">
        <v>44482</v>
      </c>
      <c r="O1873" s="20"/>
      <c r="P1873" s="20">
        <v>2282482.9</v>
      </c>
      <c r="X1873" s="22" t="e">
        <f>IF(B1873="",VLOOKUP(A1873,#REF!,2,FALSE),B1873)</f>
        <v>#REF!</v>
      </c>
      <c r="Y1873" s="22">
        <f t="shared" si="150"/>
        <v>10</v>
      </c>
      <c r="Z1873" s="22">
        <f t="shared" si="151"/>
        <v>10</v>
      </c>
      <c r="AA1873" s="22">
        <f t="shared" si="152"/>
        <v>2021</v>
      </c>
      <c r="AB1873" s="22">
        <f t="shared" si="153"/>
        <v>2021</v>
      </c>
      <c r="AC1873" s="22">
        <f t="shared" si="154"/>
        <v>2021</v>
      </c>
      <c r="AD1873" s="25" t="e">
        <f>AND(ROUND(O1873,2)=O1873,ROUND(P1873,2)=P1873,OR(AND(O1873&lt;&gt;0,L1873="п"),AND(P1873&lt;&gt;0,L1873="ф")),ЕФОРМУЛА(X1873),ЕФОРМУЛА(Y1873),ЕФОРМУЛА(Z1873),ЕФОРМУЛА(AA1873),ЕФОРМУЛА(AB1873),ЕФОРМУЛА(AC1873),NOT(ЕФОРМУЛА(O1873)),NOT(ЕФОРМУЛА(P1873)),M1873&lt;&gt;0,N1873&lt;&gt;0,OR(YEAR(M1873=#REF!),YEAR(M1873=#REF!),YEAR(M1873=#REF!)),OR(YEAR(N1873=#REF!),YEAR(N1873=#REF!),YEAR(N1873=#REF!)),OR(AND(A1873="20. Выдача займов по договору № 1 (в кэш-пул ПАО «Газпром»)",H1873="КЭШ-ПУЛ"),AND(A1873&lt;&gt;"20. Выдача займов по договору № 1 (в кэш-пул ПАО «Газпром»)",H1873&lt;&gt;"КЭШ-ПУЛ")))</f>
        <v>#REF!</v>
      </c>
    </row>
    <row r="1874" spans="1:30" ht="14.25" customHeight="1" x14ac:dyDescent="0.2">
      <c r="A1874" s="8" t="s">
        <v>52</v>
      </c>
      <c r="B1874" s="8"/>
      <c r="C1874" s="2" t="s">
        <v>19</v>
      </c>
      <c r="D1874" s="6" t="s">
        <v>0</v>
      </c>
      <c r="E1874" s="7" t="s">
        <v>2</v>
      </c>
      <c r="F1874" s="8"/>
      <c r="G1874" s="8"/>
      <c r="H1874" s="8"/>
      <c r="I1874" s="8"/>
      <c r="J1874" s="8">
        <v>1</v>
      </c>
      <c r="K1874" s="8" t="s">
        <v>69</v>
      </c>
      <c r="L1874" s="8" t="s">
        <v>27</v>
      </c>
      <c r="M1874" s="9">
        <v>44482</v>
      </c>
      <c r="N1874" s="9">
        <v>44483</v>
      </c>
      <c r="O1874" s="20"/>
      <c r="P1874" s="20">
        <v>5229.3999999999996</v>
      </c>
      <c r="X1874" s="22" t="e">
        <f>IF(B1874="",VLOOKUP(A1874,#REF!,2,FALSE),B1874)</f>
        <v>#REF!</v>
      </c>
      <c r="Y1874" s="22">
        <f t="shared" si="150"/>
        <v>10</v>
      </c>
      <c r="Z1874" s="22">
        <f t="shared" si="151"/>
        <v>10</v>
      </c>
      <c r="AA1874" s="22">
        <f t="shared" si="152"/>
        <v>2021</v>
      </c>
      <c r="AB1874" s="22">
        <f t="shared" si="153"/>
        <v>2021</v>
      </c>
      <c r="AC1874" s="22">
        <f t="shared" si="154"/>
        <v>2021</v>
      </c>
      <c r="AD1874" s="25" t="e">
        <f>AND(ROUND(O1874,2)=O1874,ROUND(P1874,2)=P1874,OR(AND(O1874&lt;&gt;0,L1874="п"),AND(P1874&lt;&gt;0,L1874="ф")),ЕФОРМУЛА(X1874),ЕФОРМУЛА(Y1874),ЕФОРМУЛА(Z1874),ЕФОРМУЛА(AA1874),ЕФОРМУЛА(AB1874),ЕФОРМУЛА(AC1874),NOT(ЕФОРМУЛА(O1874)),NOT(ЕФОРМУЛА(P1874)),M1874&lt;&gt;0,N1874&lt;&gt;0,OR(YEAR(M1874=#REF!),YEAR(M1874=#REF!),YEAR(M1874=#REF!)),OR(YEAR(N1874=#REF!),YEAR(N1874=#REF!),YEAR(N1874=#REF!)),OR(AND(A1874="20. Выдача займов по договору № 1 (в кэш-пул ПАО «Газпром»)",H1874="КЭШ-ПУЛ"),AND(A1874&lt;&gt;"20. Выдача займов по договору № 1 (в кэш-пул ПАО «Газпром»)",H1874&lt;&gt;"КЭШ-ПУЛ")))</f>
        <v>#REF!</v>
      </c>
    </row>
    <row r="1875" spans="1:30" ht="14.25" customHeight="1" x14ac:dyDescent="0.2">
      <c r="A1875" s="8" t="s">
        <v>52</v>
      </c>
      <c r="B1875" s="8"/>
      <c r="C1875" s="2" t="s">
        <v>19</v>
      </c>
      <c r="D1875" s="6" t="s">
        <v>0</v>
      </c>
      <c r="E1875" s="7" t="s">
        <v>2</v>
      </c>
      <c r="F1875" s="8"/>
      <c r="G1875" s="8"/>
      <c r="H1875" s="8"/>
      <c r="I1875" s="8"/>
      <c r="J1875" s="8">
        <v>1</v>
      </c>
      <c r="K1875" s="8" t="s">
        <v>69</v>
      </c>
      <c r="L1875" s="8" t="s">
        <v>27</v>
      </c>
      <c r="M1875" s="9">
        <v>44482</v>
      </c>
      <c r="N1875" s="9">
        <v>44484</v>
      </c>
      <c r="O1875" s="20"/>
      <c r="P1875" s="20">
        <v>377991.23</v>
      </c>
      <c r="X1875" s="22" t="e">
        <f>IF(B1875="",VLOOKUP(A1875,#REF!,2,FALSE),B1875)</f>
        <v>#REF!</v>
      </c>
      <c r="Y1875" s="22">
        <f t="shared" si="150"/>
        <v>10</v>
      </c>
      <c r="Z1875" s="22">
        <f t="shared" si="151"/>
        <v>10</v>
      </c>
      <c r="AA1875" s="22">
        <f t="shared" si="152"/>
        <v>2021</v>
      </c>
      <c r="AB1875" s="22">
        <f t="shared" si="153"/>
        <v>2021</v>
      </c>
      <c r="AC1875" s="22">
        <f t="shared" si="154"/>
        <v>2021</v>
      </c>
      <c r="AD1875" s="25" t="e">
        <f>AND(ROUND(O1875,2)=O1875,ROUND(P1875,2)=P1875,OR(AND(O1875&lt;&gt;0,L1875="п"),AND(P1875&lt;&gt;0,L1875="ф")),ЕФОРМУЛА(X1875),ЕФОРМУЛА(Y1875),ЕФОРМУЛА(Z1875),ЕФОРМУЛА(AA1875),ЕФОРМУЛА(AB1875),ЕФОРМУЛА(AC1875),NOT(ЕФОРМУЛА(O1875)),NOT(ЕФОРМУЛА(P1875)),M1875&lt;&gt;0,N1875&lt;&gt;0,OR(YEAR(M1875=#REF!),YEAR(M1875=#REF!),YEAR(M1875=#REF!)),OR(YEAR(N1875=#REF!),YEAR(N1875=#REF!),YEAR(N1875=#REF!)),OR(AND(A1875="20. Выдача займов по договору № 1 (в кэш-пул ПАО «Газпром»)",H1875="КЭШ-ПУЛ"),AND(A1875&lt;&gt;"20. Выдача займов по договору № 1 (в кэш-пул ПАО «Газпром»)",H1875&lt;&gt;"КЭШ-ПУЛ")))</f>
        <v>#REF!</v>
      </c>
    </row>
    <row r="1876" spans="1:30" ht="14.25" customHeight="1" x14ac:dyDescent="0.2">
      <c r="A1876" s="8" t="s">
        <v>52</v>
      </c>
      <c r="B1876" s="8"/>
      <c r="C1876" s="2" t="s">
        <v>19</v>
      </c>
      <c r="D1876" s="6" t="s">
        <v>0</v>
      </c>
      <c r="E1876" s="7" t="s">
        <v>2</v>
      </c>
      <c r="F1876" s="8"/>
      <c r="G1876" s="8"/>
      <c r="H1876" s="8"/>
      <c r="I1876" s="8"/>
      <c r="J1876" s="8">
        <v>1</v>
      </c>
      <c r="K1876" s="8" t="s">
        <v>69</v>
      </c>
      <c r="L1876" s="8" t="s">
        <v>27</v>
      </c>
      <c r="M1876" s="9">
        <v>44482</v>
      </c>
      <c r="N1876" s="9">
        <v>44488</v>
      </c>
      <c r="O1876" s="20"/>
      <c r="P1876" s="20">
        <v>1260</v>
      </c>
      <c r="X1876" s="22" t="e">
        <f>IF(B1876="",VLOOKUP(A1876,#REF!,2,FALSE),B1876)</f>
        <v>#REF!</v>
      </c>
      <c r="Y1876" s="22">
        <f t="shared" si="150"/>
        <v>10</v>
      </c>
      <c r="Z1876" s="22">
        <f t="shared" si="151"/>
        <v>10</v>
      </c>
      <c r="AA1876" s="22">
        <f t="shared" si="152"/>
        <v>2021</v>
      </c>
      <c r="AB1876" s="22">
        <f t="shared" si="153"/>
        <v>2021</v>
      </c>
      <c r="AC1876" s="22">
        <f t="shared" si="154"/>
        <v>2021</v>
      </c>
      <c r="AD1876" s="25" t="e">
        <f>AND(ROUND(O1876,2)=O1876,ROUND(P1876,2)=P1876,OR(AND(O1876&lt;&gt;0,L1876="п"),AND(P1876&lt;&gt;0,L1876="ф")),ЕФОРМУЛА(X1876),ЕФОРМУЛА(Y1876),ЕФОРМУЛА(Z1876),ЕФОРМУЛА(AA1876),ЕФОРМУЛА(AB1876),ЕФОРМУЛА(AC1876),NOT(ЕФОРМУЛА(O1876)),NOT(ЕФОРМУЛА(P1876)),M1876&lt;&gt;0,N1876&lt;&gt;0,OR(YEAR(M1876=#REF!),YEAR(M1876=#REF!),YEAR(M1876=#REF!)),OR(YEAR(N1876=#REF!),YEAR(N1876=#REF!),YEAR(N1876=#REF!)),OR(AND(A1876="20. Выдача займов по договору № 1 (в кэш-пул ПАО «Газпром»)",H1876="КЭШ-ПУЛ"),AND(A1876&lt;&gt;"20. Выдача займов по договору № 1 (в кэш-пул ПАО «Газпром»)",H1876&lt;&gt;"КЭШ-ПУЛ")))</f>
        <v>#REF!</v>
      </c>
    </row>
    <row r="1877" spans="1:30" ht="15" customHeight="1" x14ac:dyDescent="0.2">
      <c r="A1877" s="8" t="s">
        <v>48</v>
      </c>
      <c r="B1877" s="8"/>
      <c r="C1877" s="2" t="s">
        <v>19</v>
      </c>
      <c r="D1877" s="6" t="s">
        <v>0</v>
      </c>
      <c r="E1877" s="7" t="s">
        <v>2</v>
      </c>
      <c r="F1877" s="8"/>
      <c r="G1877" s="8"/>
      <c r="H1877" s="8"/>
      <c r="I1877" s="8"/>
      <c r="J1877" s="8">
        <v>1</v>
      </c>
      <c r="K1877" s="8" t="s">
        <v>69</v>
      </c>
      <c r="L1877" s="8" t="s">
        <v>27</v>
      </c>
      <c r="M1877" s="9">
        <v>44482</v>
      </c>
      <c r="N1877" s="9">
        <v>44482</v>
      </c>
      <c r="O1877" s="20"/>
      <c r="P1877" s="20">
        <v>5493036.6799999997</v>
      </c>
      <c r="Q1877" s="12"/>
      <c r="R1877" s="12"/>
      <c r="S1877" s="12"/>
      <c r="T1877" s="12"/>
      <c r="U1877" s="12"/>
      <c r="X1877" s="22" t="e">
        <f>IF(B1877="",VLOOKUP(A1877,#REF!,2,FALSE),B1877)</f>
        <v>#REF!</v>
      </c>
      <c r="Y1877" s="22">
        <f t="shared" si="150"/>
        <v>10</v>
      </c>
      <c r="Z1877" s="22">
        <f t="shared" si="151"/>
        <v>10</v>
      </c>
      <c r="AA1877" s="22">
        <f t="shared" si="152"/>
        <v>2021</v>
      </c>
      <c r="AB1877" s="22">
        <f t="shared" si="153"/>
        <v>2021</v>
      </c>
      <c r="AC1877" s="22">
        <f t="shared" si="154"/>
        <v>2021</v>
      </c>
      <c r="AD1877" s="25" t="e">
        <f>AND(ROUND(O1877,2)=O1877,ROUND(P1877,2)=P1877,OR(AND(O1877&lt;&gt;0,L1877="п"),AND(P1877&lt;&gt;0,L1877="ф")),ЕФОРМУЛА(X1877),ЕФОРМУЛА(Y1877),ЕФОРМУЛА(Z1877),ЕФОРМУЛА(AA1877),ЕФОРМУЛА(AB1877),ЕФОРМУЛА(AC1877),NOT(ЕФОРМУЛА(O1877)),NOT(ЕФОРМУЛА(P1877)),M1877&lt;&gt;0,N1877&lt;&gt;0,OR(YEAR(M1877=#REF!),YEAR(M1877=#REF!),YEAR(M1877=#REF!)),OR(YEAR(N1877=#REF!),YEAR(N1877=#REF!),YEAR(N1877=#REF!)),OR(AND(A1877="20. Выдача займов по договору № 1 (в кэш-пул ПАО «Газпром»)",H1877="КЭШ-ПУЛ"),AND(A1877&lt;&gt;"20. Выдача займов по договору № 1 (в кэш-пул ПАО «Газпром»)",H1877&lt;&gt;"КЭШ-ПУЛ")))</f>
        <v>#REF!</v>
      </c>
    </row>
    <row r="1878" spans="1:30" ht="15" customHeight="1" x14ac:dyDescent="0.2">
      <c r="A1878" s="27" t="s">
        <v>60</v>
      </c>
      <c r="B1878" s="27"/>
      <c r="C1878" s="2" t="s">
        <v>19</v>
      </c>
      <c r="D1878" s="6" t="s">
        <v>0</v>
      </c>
      <c r="E1878" s="7" t="s">
        <v>2</v>
      </c>
      <c r="F1878" s="8"/>
      <c r="G1878" s="8"/>
      <c r="H1878" s="8"/>
      <c r="I1878" s="8" t="s">
        <v>25</v>
      </c>
      <c r="J1878" s="8">
        <v>1</v>
      </c>
      <c r="K1878" s="8" t="s">
        <v>69</v>
      </c>
      <c r="L1878" s="8" t="s">
        <v>27</v>
      </c>
      <c r="M1878" s="9">
        <v>44482</v>
      </c>
      <c r="N1878" s="9">
        <v>44487</v>
      </c>
      <c r="O1878" s="20"/>
      <c r="P1878" s="20">
        <v>748974.03</v>
      </c>
      <c r="Q1878" s="11"/>
      <c r="R1878" s="11"/>
      <c r="S1878" s="11"/>
      <c r="T1878" s="11"/>
      <c r="U1878" s="11"/>
      <c r="X1878" s="22" t="e">
        <f>IF(B1878="",VLOOKUP(A1878,#REF!,2,FALSE),B1878)</f>
        <v>#REF!</v>
      </c>
      <c r="Y1878" s="22">
        <f t="shared" si="150"/>
        <v>10</v>
      </c>
      <c r="Z1878" s="22">
        <f t="shared" si="151"/>
        <v>10</v>
      </c>
      <c r="AA1878" s="22">
        <f t="shared" si="152"/>
        <v>2021</v>
      </c>
      <c r="AB1878" s="22">
        <f t="shared" si="153"/>
        <v>2021</v>
      </c>
      <c r="AC1878" s="22">
        <f t="shared" si="154"/>
        <v>2021</v>
      </c>
      <c r="AD1878" s="25" t="e">
        <f>AND(ROUND(O1878,2)=O1878,ROUND(P1878,2)=P1878,OR(AND(O1878&lt;&gt;0,L1878="п"),AND(P1878&lt;&gt;0,L1878="ф")),ЕФОРМУЛА(X1878),ЕФОРМУЛА(Y1878),ЕФОРМУЛА(Z1878),ЕФОРМУЛА(AA1878),ЕФОРМУЛА(AB1878),ЕФОРМУЛА(AC1878),NOT(ЕФОРМУЛА(O1878)),NOT(ЕФОРМУЛА(P1878)),M1878&lt;&gt;0,N1878&lt;&gt;0,OR(YEAR(M1878=#REF!),YEAR(M1878=#REF!),YEAR(M1878=#REF!)),OR(YEAR(N1878=#REF!),YEAR(N1878=#REF!),YEAR(N1878=#REF!)),OR(AND(A1878="20. Выдача займов по договору № 1 (в кэш-пул ПАО «Газпром»)",H1878="КЭШ-ПУЛ"),AND(A1878&lt;&gt;"20. Выдача займов по договору № 1 (в кэш-пул ПАО «Газпром»)",H1878&lt;&gt;"КЭШ-ПУЛ")))</f>
        <v>#REF!</v>
      </c>
    </row>
    <row r="1879" spans="1:30" ht="15" customHeight="1" x14ac:dyDescent="0.2">
      <c r="A1879" s="27" t="s">
        <v>40</v>
      </c>
      <c r="B1879" s="27"/>
      <c r="C1879" s="2" t="s">
        <v>19</v>
      </c>
      <c r="D1879" s="6" t="s">
        <v>0</v>
      </c>
      <c r="E1879" s="7" t="s">
        <v>2</v>
      </c>
      <c r="F1879" s="8"/>
      <c r="G1879" s="8"/>
      <c r="H1879" s="8"/>
      <c r="I1879" s="8" t="s">
        <v>25</v>
      </c>
      <c r="J1879" s="8">
        <v>1</v>
      </c>
      <c r="K1879" s="8" t="s">
        <v>69</v>
      </c>
      <c r="L1879" s="8" t="s">
        <v>27</v>
      </c>
      <c r="M1879" s="9">
        <v>44482</v>
      </c>
      <c r="N1879" s="9">
        <v>44484</v>
      </c>
      <c r="O1879" s="20"/>
      <c r="P1879" s="20">
        <v>228273.28</v>
      </c>
      <c r="Q1879" s="11"/>
      <c r="R1879" s="11"/>
      <c r="S1879" s="11"/>
      <c r="T1879" s="11"/>
      <c r="U1879" s="11"/>
      <c r="X1879" s="22" t="e">
        <f>IF(B1879="",VLOOKUP(A1879,#REF!,2,FALSE),B1879)</f>
        <v>#REF!</v>
      </c>
      <c r="Y1879" s="22">
        <f t="shared" si="150"/>
        <v>10</v>
      </c>
      <c r="Z1879" s="22">
        <f t="shared" si="151"/>
        <v>10</v>
      </c>
      <c r="AA1879" s="22">
        <f t="shared" si="152"/>
        <v>2021</v>
      </c>
      <c r="AB1879" s="22">
        <f t="shared" si="153"/>
        <v>2021</v>
      </c>
      <c r="AC1879" s="22">
        <f t="shared" si="154"/>
        <v>2021</v>
      </c>
      <c r="AD1879" s="25" t="e">
        <f>AND(ROUND(O1879,2)=O1879,ROUND(P1879,2)=P1879,OR(AND(O1879&lt;&gt;0,L1879="п"),AND(P1879&lt;&gt;0,L1879="ф")),ЕФОРМУЛА(X1879),ЕФОРМУЛА(Y1879),ЕФОРМУЛА(Z1879),ЕФОРМУЛА(AA1879),ЕФОРМУЛА(AB1879),ЕФОРМУЛА(AC1879),NOT(ЕФОРМУЛА(O1879)),NOT(ЕФОРМУЛА(P1879)),M1879&lt;&gt;0,N1879&lt;&gt;0,OR(YEAR(M1879=#REF!),YEAR(M1879=#REF!),YEAR(M1879=#REF!)),OR(YEAR(N1879=#REF!),YEAR(N1879=#REF!),YEAR(N1879=#REF!)),OR(AND(A1879="20. Выдача займов по договору № 1 (в кэш-пул ПАО «Газпром»)",H1879="КЭШ-ПУЛ"),AND(A1879&lt;&gt;"20. Выдача займов по договору № 1 (в кэш-пул ПАО «Газпром»)",H1879&lt;&gt;"КЭШ-ПУЛ")))</f>
        <v>#REF!</v>
      </c>
    </row>
    <row r="1880" spans="1:30" ht="15" customHeight="1" x14ac:dyDescent="0.2">
      <c r="A1880" s="27" t="s">
        <v>40</v>
      </c>
      <c r="B1880" s="27"/>
      <c r="C1880" s="2" t="s">
        <v>19</v>
      </c>
      <c r="D1880" s="6" t="s">
        <v>0</v>
      </c>
      <c r="E1880" s="7" t="s">
        <v>2</v>
      </c>
      <c r="F1880" s="8"/>
      <c r="G1880" s="8"/>
      <c r="H1880" s="8"/>
      <c r="I1880" s="8"/>
      <c r="J1880" s="8">
        <v>1</v>
      </c>
      <c r="K1880" s="8" t="s">
        <v>69</v>
      </c>
      <c r="L1880" s="8" t="s">
        <v>27</v>
      </c>
      <c r="M1880" s="9">
        <v>44482</v>
      </c>
      <c r="N1880" s="9">
        <v>44484</v>
      </c>
      <c r="O1880" s="20"/>
      <c r="P1880" s="20">
        <v>15911379.16</v>
      </c>
      <c r="Q1880" s="11"/>
      <c r="R1880" s="11"/>
      <c r="S1880" s="11"/>
      <c r="T1880" s="11"/>
      <c r="U1880" s="11"/>
      <c r="X1880" s="22" t="e">
        <f>IF(B1880="",VLOOKUP(A1880,#REF!,2,FALSE),B1880)</f>
        <v>#REF!</v>
      </c>
      <c r="Y1880" s="22">
        <f t="shared" si="150"/>
        <v>10</v>
      </c>
      <c r="Z1880" s="22">
        <f t="shared" si="151"/>
        <v>10</v>
      </c>
      <c r="AA1880" s="22">
        <f t="shared" si="152"/>
        <v>2021</v>
      </c>
      <c r="AB1880" s="22">
        <f t="shared" si="153"/>
        <v>2021</v>
      </c>
      <c r="AC1880" s="22">
        <f t="shared" si="154"/>
        <v>2021</v>
      </c>
      <c r="AD1880" s="25" t="e">
        <f>AND(ROUND(O1880,2)=O1880,ROUND(P1880,2)=P1880,OR(AND(O1880&lt;&gt;0,L1880="п"),AND(P1880&lt;&gt;0,L1880="ф")),ЕФОРМУЛА(X1880),ЕФОРМУЛА(Y1880),ЕФОРМУЛА(Z1880),ЕФОРМУЛА(AA1880),ЕФОРМУЛА(AB1880),ЕФОРМУЛА(AC1880),NOT(ЕФОРМУЛА(O1880)),NOT(ЕФОРМУЛА(P1880)),M1880&lt;&gt;0,N1880&lt;&gt;0,OR(YEAR(M1880=#REF!),YEAR(M1880=#REF!),YEAR(M1880=#REF!)),OR(YEAR(N1880=#REF!),YEAR(N1880=#REF!),YEAR(N1880=#REF!)),OR(AND(A1880="20. Выдача займов по договору № 1 (в кэш-пул ПАО «Газпром»)",H1880="КЭШ-ПУЛ"),AND(A1880&lt;&gt;"20. Выдача займов по договору № 1 (в кэш-пул ПАО «Газпром»)",H1880&lt;&gt;"КЭШ-ПУЛ")))</f>
        <v>#REF!</v>
      </c>
    </row>
    <row r="1881" spans="1:30" ht="15" customHeight="1" x14ac:dyDescent="0.2">
      <c r="A1881" s="8" t="s">
        <v>11</v>
      </c>
      <c r="B1881" s="8"/>
      <c r="C1881" s="2" t="s">
        <v>19</v>
      </c>
      <c r="D1881" s="6" t="s">
        <v>0</v>
      </c>
      <c r="E1881" s="7" t="s">
        <v>2</v>
      </c>
      <c r="F1881" s="8"/>
      <c r="G1881" s="8"/>
      <c r="H1881" s="8"/>
      <c r="I1881" s="8"/>
      <c r="J1881" s="8">
        <v>4</v>
      </c>
      <c r="K1881" s="8" t="s">
        <v>69</v>
      </c>
      <c r="L1881" s="8" t="s">
        <v>27</v>
      </c>
      <c r="M1881" s="9">
        <v>44482</v>
      </c>
      <c r="N1881" s="9">
        <v>44488</v>
      </c>
      <c r="O1881" s="20"/>
      <c r="P1881" s="20">
        <v>3875107.2</v>
      </c>
      <c r="Q1881" s="12"/>
      <c r="R1881" s="12"/>
      <c r="S1881" s="12"/>
      <c r="T1881" s="12"/>
      <c r="U1881" s="12"/>
      <c r="X1881" s="22" t="e">
        <f>IF(B1881="",VLOOKUP(A1881,#REF!,2,FALSE),B1881)</f>
        <v>#REF!</v>
      </c>
      <c r="Y1881" s="22">
        <f t="shared" si="150"/>
        <v>10</v>
      </c>
      <c r="Z1881" s="22">
        <f t="shared" si="151"/>
        <v>10</v>
      </c>
      <c r="AA1881" s="22">
        <f t="shared" si="152"/>
        <v>2021</v>
      </c>
      <c r="AB1881" s="22">
        <f t="shared" si="153"/>
        <v>2021</v>
      </c>
      <c r="AC1881" s="22">
        <f t="shared" si="154"/>
        <v>2021</v>
      </c>
      <c r="AD1881" s="25" t="e">
        <f>AND(ROUND(O1881,2)=O1881,ROUND(P1881,2)=P1881,OR(AND(O1881&lt;&gt;0,L1881="п"),AND(P1881&lt;&gt;0,L1881="ф")),ЕФОРМУЛА(X1881),ЕФОРМУЛА(Y1881),ЕФОРМУЛА(Z1881),ЕФОРМУЛА(AA1881),ЕФОРМУЛА(AB1881),ЕФОРМУЛА(AC1881),NOT(ЕФОРМУЛА(O1881)),NOT(ЕФОРМУЛА(P1881)),M1881&lt;&gt;0,N1881&lt;&gt;0,OR(YEAR(M1881=#REF!),YEAR(M1881=#REF!),YEAR(M1881=#REF!)),OR(YEAR(N1881=#REF!),YEAR(N1881=#REF!),YEAR(N1881=#REF!)),OR(AND(A1881="20. Выдача займов по договору № 1 (в кэш-пул ПАО «Газпром»)",H1881="КЭШ-ПУЛ"),AND(A1881&lt;&gt;"20. Выдача займов по договору № 1 (в кэш-пул ПАО «Газпром»)",H1881&lt;&gt;"КЭШ-ПУЛ")))</f>
        <v>#REF!</v>
      </c>
    </row>
    <row r="1882" spans="1:30" ht="15" customHeight="1" x14ac:dyDescent="0.2">
      <c r="A1882" s="8" t="s">
        <v>15</v>
      </c>
      <c r="B1882" s="8"/>
      <c r="C1882" s="2" t="s">
        <v>19</v>
      </c>
      <c r="D1882" s="6" t="s">
        <v>0</v>
      </c>
      <c r="E1882" s="7" t="s">
        <v>2</v>
      </c>
      <c r="F1882" s="8"/>
      <c r="G1882" s="8"/>
      <c r="H1882" s="8"/>
      <c r="I1882" s="8" t="s">
        <v>25</v>
      </c>
      <c r="J1882" s="8">
        <v>1</v>
      </c>
      <c r="K1882" s="8" t="s">
        <v>69</v>
      </c>
      <c r="L1882" s="8" t="s">
        <v>27</v>
      </c>
      <c r="M1882" s="9">
        <v>44482</v>
      </c>
      <c r="N1882" s="9">
        <v>44484</v>
      </c>
      <c r="O1882" s="20"/>
      <c r="P1882" s="20">
        <v>115000000</v>
      </c>
      <c r="Q1882" s="12"/>
      <c r="R1882" s="12"/>
      <c r="S1882" s="12"/>
      <c r="T1882" s="12"/>
      <c r="U1882" s="12"/>
      <c r="X1882" s="22" t="e">
        <f>IF(B1882="",VLOOKUP(A1882,#REF!,2,FALSE),B1882)</f>
        <v>#REF!</v>
      </c>
      <c r="Y1882" s="22">
        <f t="shared" si="150"/>
        <v>10</v>
      </c>
      <c r="Z1882" s="22">
        <f t="shared" si="151"/>
        <v>10</v>
      </c>
      <c r="AA1882" s="22">
        <f t="shared" si="152"/>
        <v>2021</v>
      </c>
      <c r="AB1882" s="22">
        <f t="shared" si="153"/>
        <v>2021</v>
      </c>
      <c r="AC1882" s="22">
        <f t="shared" si="154"/>
        <v>2021</v>
      </c>
      <c r="AD1882" s="25" t="e">
        <f>AND(ROUND(O1882,2)=O1882,ROUND(P1882,2)=P1882,OR(AND(O1882&lt;&gt;0,L1882="п"),AND(P1882&lt;&gt;0,L1882="ф")),ЕФОРМУЛА(X1882),ЕФОРМУЛА(Y1882),ЕФОРМУЛА(Z1882),ЕФОРМУЛА(AA1882),ЕФОРМУЛА(AB1882),ЕФОРМУЛА(AC1882),NOT(ЕФОРМУЛА(O1882)),NOT(ЕФОРМУЛА(P1882)),M1882&lt;&gt;0,N1882&lt;&gt;0,OR(YEAR(M1882=#REF!),YEAR(M1882=#REF!),YEAR(M1882=#REF!)),OR(YEAR(N1882=#REF!),YEAR(N1882=#REF!),YEAR(N1882=#REF!)),OR(AND(A1882="20. Выдача займов по договору № 1 (в кэш-пул ПАО «Газпром»)",H1882="КЭШ-ПУЛ"),AND(A1882&lt;&gt;"20. Выдача займов по договору № 1 (в кэш-пул ПАО «Газпром»)",H1882&lt;&gt;"КЭШ-ПУЛ")))</f>
        <v>#REF!</v>
      </c>
    </row>
    <row r="1883" spans="1:30" ht="15" customHeight="1" x14ac:dyDescent="0.2">
      <c r="A1883" s="8" t="s">
        <v>55</v>
      </c>
      <c r="B1883" s="8"/>
      <c r="C1883" s="50" t="s">
        <v>28</v>
      </c>
      <c r="D1883" s="6" t="s">
        <v>0</v>
      </c>
      <c r="E1883" s="7" t="s">
        <v>2</v>
      </c>
      <c r="F1883" s="8"/>
      <c r="G1883" s="8"/>
      <c r="H1883" s="8"/>
      <c r="I1883" s="8"/>
      <c r="J1883" s="8"/>
      <c r="K1883" s="8" t="s">
        <v>69</v>
      </c>
      <c r="L1883" s="8" t="s">
        <v>27</v>
      </c>
      <c r="M1883" s="9">
        <v>44474</v>
      </c>
      <c r="N1883" s="9">
        <v>44474</v>
      </c>
      <c r="O1883" s="19"/>
      <c r="P1883" s="20">
        <v>9398764.5</v>
      </c>
      <c r="Q1883" s="12"/>
      <c r="R1883" s="12"/>
      <c r="S1883" s="12"/>
      <c r="T1883" s="12"/>
      <c r="U1883" s="12"/>
      <c r="X1883" s="22" t="e">
        <f>IF(B1883="",VLOOKUP(A1883,#REF!,2,FALSE),B1883)</f>
        <v>#REF!</v>
      </c>
      <c r="Y1883" s="22">
        <f t="shared" si="150"/>
        <v>10</v>
      </c>
      <c r="Z1883" s="22">
        <f t="shared" si="151"/>
        <v>10</v>
      </c>
      <c r="AA1883" s="22">
        <f t="shared" si="152"/>
        <v>2021</v>
      </c>
      <c r="AB1883" s="22">
        <f t="shared" si="153"/>
        <v>2021</v>
      </c>
      <c r="AC1883" s="22">
        <f t="shared" si="154"/>
        <v>2021</v>
      </c>
      <c r="AD1883" s="25" t="e">
        <f>AND(ROUND(O1883,2)=O1883,ROUND(P1883,2)=P1883,OR(AND(O1883&lt;&gt;0,L1883="п"),AND(P1883&lt;&gt;0,L1883="ф")),ЕФОРМУЛА(X1883),ЕФОРМУЛА(Y1883),ЕФОРМУЛА(Z1883),ЕФОРМУЛА(AA1883),ЕФОРМУЛА(AB1883),ЕФОРМУЛА(AC1883),NOT(ЕФОРМУЛА(O1883)),NOT(ЕФОРМУЛА(P1883)),M1883&lt;&gt;0,N1883&lt;&gt;0,OR(YEAR(M1883=#REF!),YEAR(M1883=#REF!),YEAR(M1883=#REF!)),OR(YEAR(N1883=#REF!),YEAR(N1883=#REF!),YEAR(N1883=#REF!)),OR(AND(A1883="20. Выдача займов по договору № 1 (в кэш-пул ПАО «Газпром»)",H1883="КЭШ-ПУЛ"),AND(A1883&lt;&gt;"20. Выдача займов по договору № 1 (в кэш-пул ПАО «Газпром»)",H1883&lt;&gt;"КЭШ-ПУЛ")))</f>
        <v>#REF!</v>
      </c>
    </row>
    <row r="1884" spans="1:30" ht="15" customHeight="1" x14ac:dyDescent="0.2">
      <c r="A1884" s="27" t="s">
        <v>41</v>
      </c>
      <c r="B1884" s="27"/>
      <c r="C1884" s="2" t="s">
        <v>19</v>
      </c>
      <c r="D1884" s="6" t="s">
        <v>0</v>
      </c>
      <c r="E1884" s="7" t="s">
        <v>2</v>
      </c>
      <c r="F1884" s="8"/>
      <c r="G1884" s="8"/>
      <c r="H1884" s="8"/>
      <c r="I1884" s="8"/>
      <c r="J1884" s="8">
        <v>1</v>
      </c>
      <c r="K1884" s="8" t="s">
        <v>69</v>
      </c>
      <c r="L1884" s="8" t="s">
        <v>27</v>
      </c>
      <c r="M1884" s="9">
        <v>44440</v>
      </c>
      <c r="N1884" s="9">
        <v>44476</v>
      </c>
      <c r="O1884" s="20"/>
      <c r="P1884" s="20">
        <v>108820.71</v>
      </c>
      <c r="Q1884" s="11"/>
      <c r="R1884" s="11"/>
      <c r="S1884" s="11"/>
      <c r="T1884" s="11"/>
      <c r="U1884" s="11"/>
      <c r="X1884" s="22" t="e">
        <f>IF(B1884="",VLOOKUP(A1884,#REF!,2,FALSE),B1884)</f>
        <v>#REF!</v>
      </c>
      <c r="Y1884" s="22">
        <f t="shared" si="150"/>
        <v>9</v>
      </c>
      <c r="Z1884" s="22">
        <f t="shared" si="151"/>
        <v>10</v>
      </c>
      <c r="AA1884" s="22">
        <f t="shared" si="152"/>
        <v>2021</v>
      </c>
      <c r="AB1884" s="22">
        <f t="shared" si="153"/>
        <v>2021</v>
      </c>
      <c r="AC1884" s="22">
        <f t="shared" si="154"/>
        <v>2021</v>
      </c>
      <c r="AD1884" s="25" t="e">
        <f>AND(ROUND(O1884,2)=O1884,ROUND(P1884,2)=P1884,OR(AND(O1884&lt;&gt;0,L1884="п"),AND(P1884&lt;&gt;0,L1884="ф")),ЕФОРМУЛА(X1884),ЕФОРМУЛА(Y1884),ЕФОРМУЛА(Z1884),ЕФОРМУЛА(AA1884),ЕФОРМУЛА(AB1884),ЕФОРМУЛА(AC1884),NOT(ЕФОРМУЛА(O1884)),NOT(ЕФОРМУЛА(P1884)),M1884&lt;&gt;0,N1884&lt;&gt;0,OR(YEAR(M1884=#REF!),YEAR(M1884=#REF!),YEAR(M1884=#REF!)),OR(YEAR(N1884=#REF!),YEAR(N1884=#REF!),YEAR(N1884=#REF!)),OR(AND(A1884="20. Выдача займов по договору № 1 (в кэш-пул ПАО «Газпром»)",H1884="КЭШ-ПУЛ"),AND(A1884&lt;&gt;"20. Выдача займов по договору № 1 (в кэш-пул ПАО «Газпром»)",H1884&lt;&gt;"КЭШ-ПУЛ")))</f>
        <v>#REF!</v>
      </c>
    </row>
    <row r="1885" spans="1:30" ht="15" customHeight="1" x14ac:dyDescent="0.2">
      <c r="A1885" s="27" t="s">
        <v>41</v>
      </c>
      <c r="B1885" s="27"/>
      <c r="C1885" s="2" t="s">
        <v>19</v>
      </c>
      <c r="D1885" s="6" t="s">
        <v>0</v>
      </c>
      <c r="E1885" s="7" t="s">
        <v>2</v>
      </c>
      <c r="F1885" s="8"/>
      <c r="G1885" s="8"/>
      <c r="H1885" s="8"/>
      <c r="I1885" s="8"/>
      <c r="J1885" s="8">
        <v>1</v>
      </c>
      <c r="K1885" s="8" t="s">
        <v>69</v>
      </c>
      <c r="L1885" s="8" t="s">
        <v>27</v>
      </c>
      <c r="M1885" s="9">
        <v>44480</v>
      </c>
      <c r="N1885" s="9">
        <v>44480</v>
      </c>
      <c r="O1885" s="20"/>
      <c r="P1885" s="20">
        <v>1633031.89</v>
      </c>
      <c r="Q1885" s="11"/>
      <c r="R1885" s="11"/>
      <c r="S1885" s="11"/>
      <c r="T1885" s="11"/>
      <c r="U1885" s="11"/>
      <c r="X1885" s="22" t="e">
        <f>IF(B1885="",VLOOKUP(A1885,#REF!,2,FALSE),B1885)</f>
        <v>#REF!</v>
      </c>
      <c r="Y1885" s="22">
        <f t="shared" si="150"/>
        <v>10</v>
      </c>
      <c r="Z1885" s="22">
        <f t="shared" si="151"/>
        <v>10</v>
      </c>
      <c r="AA1885" s="22">
        <f t="shared" si="152"/>
        <v>2021</v>
      </c>
      <c r="AB1885" s="22">
        <f t="shared" si="153"/>
        <v>2021</v>
      </c>
      <c r="AC1885" s="22">
        <f t="shared" si="154"/>
        <v>2021</v>
      </c>
      <c r="AD1885" s="25" t="e">
        <f>AND(ROUND(O1885,2)=O1885,ROUND(P1885,2)=P1885,OR(AND(O1885&lt;&gt;0,L1885="п"),AND(P1885&lt;&gt;0,L1885="ф")),ЕФОРМУЛА(X1885),ЕФОРМУЛА(Y1885),ЕФОРМУЛА(Z1885),ЕФОРМУЛА(AA1885),ЕФОРМУЛА(AB1885),ЕФОРМУЛА(AC1885),NOT(ЕФОРМУЛА(O1885)),NOT(ЕФОРМУЛА(P1885)),M1885&lt;&gt;0,N1885&lt;&gt;0,OR(YEAR(M1885=#REF!),YEAR(M1885=#REF!),YEAR(M1885=#REF!)),OR(YEAR(N1885=#REF!),YEAR(N1885=#REF!),YEAR(N1885=#REF!)),OR(AND(A1885="20. Выдача займов по договору № 1 (в кэш-пул ПАО «Газпром»)",H1885="КЭШ-ПУЛ"),AND(A1885&lt;&gt;"20. Выдача займов по договору № 1 (в кэш-пул ПАО «Газпром»)",H1885&lt;&gt;"КЭШ-ПУЛ")))</f>
        <v>#REF!</v>
      </c>
    </row>
    <row r="1886" spans="1:30" ht="15" customHeight="1" x14ac:dyDescent="0.2">
      <c r="A1886" s="8" t="s">
        <v>97</v>
      </c>
      <c r="B1886" s="8"/>
      <c r="C1886" s="2" t="s">
        <v>19</v>
      </c>
      <c r="D1886" s="6" t="s">
        <v>0</v>
      </c>
      <c r="E1886" s="7" t="s">
        <v>1</v>
      </c>
      <c r="F1886" s="8"/>
      <c r="G1886" s="8"/>
      <c r="H1886" s="8"/>
      <c r="I1886" s="8"/>
      <c r="J1886" s="8"/>
      <c r="K1886" s="8" t="s">
        <v>69</v>
      </c>
      <c r="L1886" s="8" t="s">
        <v>27</v>
      </c>
      <c r="M1886" s="9">
        <v>44474</v>
      </c>
      <c r="N1886" s="9">
        <v>44474</v>
      </c>
      <c r="O1886" s="20"/>
      <c r="P1886" s="20">
        <v>9398764.5</v>
      </c>
      <c r="Q1886" s="12"/>
      <c r="R1886" s="12"/>
      <c r="S1886" s="12"/>
      <c r="T1886" s="12"/>
      <c r="U1886" s="12"/>
      <c r="X1886" s="22" t="e">
        <f>IF(B1886="",VLOOKUP(A1886,#REF!,2,FALSE),B1886)</f>
        <v>#REF!</v>
      </c>
      <c r="Y1886" s="22">
        <f t="shared" si="150"/>
        <v>10</v>
      </c>
      <c r="Z1886" s="22">
        <f t="shared" si="151"/>
        <v>10</v>
      </c>
      <c r="AA1886" s="22">
        <f t="shared" si="152"/>
        <v>2021</v>
      </c>
      <c r="AB1886" s="22">
        <f t="shared" si="153"/>
        <v>2021</v>
      </c>
      <c r="AC1886" s="22">
        <f t="shared" si="154"/>
        <v>2021</v>
      </c>
      <c r="AD1886" s="25" t="e">
        <f>AND(ROUND(O1886,2)=O1886,ROUND(P1886,2)=P1886,OR(AND(O1886&lt;&gt;0,L1886="п"),AND(P1886&lt;&gt;0,L1886="ф")),ЕФОРМУЛА(X1886),ЕФОРМУЛА(Y1886),ЕФОРМУЛА(Z1886),ЕФОРМУЛА(AA1886),ЕФОРМУЛА(AB1886),ЕФОРМУЛА(AC1886),NOT(ЕФОРМУЛА(O1886)),NOT(ЕФОРМУЛА(P1886)),M1886&lt;&gt;0,N1886&lt;&gt;0,OR(YEAR(M1886=#REF!),YEAR(M1886=#REF!),YEAR(M1886=#REF!)),OR(YEAR(N1886=#REF!),YEAR(N1886=#REF!),YEAR(N1886=#REF!)),OR(AND(A1886="20. Выдача займов по договору № 1 (в кэш-пул ПАО «Газпром»)",H1886="КЭШ-ПУЛ"),AND(A1886&lt;&gt;"20. Выдача займов по договору № 1 (в кэш-пул ПАО «Газпром»)",H1886&lt;&gt;"КЭШ-ПУЛ")))</f>
        <v>#REF!</v>
      </c>
    </row>
    <row r="1887" spans="1:30" ht="15" customHeight="1" x14ac:dyDescent="0.2">
      <c r="A1887" s="8" t="s">
        <v>64</v>
      </c>
      <c r="B1887" s="8"/>
      <c r="C1887" s="2" t="s">
        <v>19</v>
      </c>
      <c r="D1887" s="6" t="s">
        <v>0</v>
      </c>
      <c r="E1887" s="7" t="s">
        <v>1</v>
      </c>
      <c r="F1887" s="8"/>
      <c r="G1887" s="8"/>
      <c r="H1887" s="8"/>
      <c r="I1887" s="8"/>
      <c r="J1887" s="8"/>
      <c r="K1887" s="8" t="s">
        <v>69</v>
      </c>
      <c r="L1887" s="8" t="s">
        <v>27</v>
      </c>
      <c r="M1887" s="9">
        <v>44476</v>
      </c>
      <c r="N1887" s="9">
        <v>44476</v>
      </c>
      <c r="O1887" s="20"/>
      <c r="P1887" s="20">
        <v>108820.71</v>
      </c>
      <c r="Q1887" s="12"/>
      <c r="R1887" s="12"/>
      <c r="S1887" s="12"/>
      <c r="T1887" s="12"/>
      <c r="U1887" s="12"/>
      <c r="X1887" s="22" t="e">
        <f>IF(B1887="",VLOOKUP(A1887,#REF!,2,FALSE),B1887)</f>
        <v>#REF!</v>
      </c>
      <c r="Y1887" s="22">
        <f t="shared" si="150"/>
        <v>10</v>
      </c>
      <c r="Z1887" s="22">
        <f t="shared" si="151"/>
        <v>10</v>
      </c>
      <c r="AA1887" s="22">
        <f t="shared" si="152"/>
        <v>2021</v>
      </c>
      <c r="AB1887" s="22">
        <f t="shared" si="153"/>
        <v>2021</v>
      </c>
      <c r="AC1887" s="22">
        <f t="shared" si="154"/>
        <v>2021</v>
      </c>
      <c r="AD1887" s="25" t="e">
        <f>AND(ROUND(O1887,2)=O1887,ROUND(P1887,2)=P1887,OR(AND(O1887&lt;&gt;0,L1887="п"),AND(P1887&lt;&gt;0,L1887="ф")),ЕФОРМУЛА(X1887),ЕФОРМУЛА(Y1887),ЕФОРМУЛА(Z1887),ЕФОРМУЛА(AA1887),ЕФОРМУЛА(AB1887),ЕФОРМУЛА(AC1887),NOT(ЕФОРМУЛА(O1887)),NOT(ЕФОРМУЛА(P1887)),M1887&lt;&gt;0,N1887&lt;&gt;0,OR(YEAR(M1887=#REF!),YEAR(M1887=#REF!),YEAR(M1887=#REF!)),OR(YEAR(N1887=#REF!),YEAR(N1887=#REF!),YEAR(N1887=#REF!)),OR(AND(A1887="20. Выдача займов по договору № 1 (в кэш-пул ПАО «Газпром»)",H1887="КЭШ-ПУЛ"),AND(A1887&lt;&gt;"20. Выдача займов по договору № 1 (в кэш-пул ПАО «Газпром»)",H1887&lt;&gt;"КЭШ-ПУЛ")))</f>
        <v>#REF!</v>
      </c>
    </row>
    <row r="1888" spans="1:30" ht="15" customHeight="1" x14ac:dyDescent="0.2">
      <c r="A1888" s="8" t="s">
        <v>44</v>
      </c>
      <c r="B1888" s="8"/>
      <c r="C1888" s="2" t="s">
        <v>19</v>
      </c>
      <c r="D1888" s="6" t="s">
        <v>0</v>
      </c>
      <c r="E1888" s="7" t="s">
        <v>2</v>
      </c>
      <c r="F1888" s="8"/>
      <c r="G1888" s="8"/>
      <c r="H1888" s="8"/>
      <c r="I1888" s="8"/>
      <c r="J1888" s="8">
        <v>1</v>
      </c>
      <c r="K1888" s="8" t="s">
        <v>69</v>
      </c>
      <c r="L1888" s="8" t="s">
        <v>27</v>
      </c>
      <c r="M1888" s="9">
        <v>44473</v>
      </c>
      <c r="N1888" s="9">
        <v>44487</v>
      </c>
      <c r="O1888" s="20"/>
      <c r="P1888" s="20">
        <v>646356.47</v>
      </c>
      <c r="Q1888" s="29"/>
      <c r="R1888" s="12"/>
      <c r="S1888" s="12"/>
      <c r="T1888" s="12"/>
      <c r="U1888" s="12"/>
      <c r="X1888" s="22" t="e">
        <f>IF(B1888="",VLOOKUP(A1888,#REF!,2,FALSE),B1888)</f>
        <v>#REF!</v>
      </c>
      <c r="Y1888" s="22">
        <f t="shared" si="150"/>
        <v>10</v>
      </c>
      <c r="Z1888" s="22">
        <f t="shared" si="151"/>
        <v>10</v>
      </c>
      <c r="AA1888" s="22">
        <f t="shared" si="152"/>
        <v>2021</v>
      </c>
      <c r="AB1888" s="22">
        <f t="shared" si="153"/>
        <v>2021</v>
      </c>
      <c r="AC1888" s="22">
        <f t="shared" si="154"/>
        <v>2021</v>
      </c>
      <c r="AD1888" s="25" t="e">
        <f>AND(ROUND(O1888,2)=O1888,ROUND(P1888,2)=P1888,OR(AND(O1888&lt;&gt;0,L1888="п"),AND(P1888&lt;&gt;0,L1888="ф")),ЕФОРМУЛА(X1888),ЕФОРМУЛА(Y1888),ЕФОРМУЛА(Z1888),ЕФОРМУЛА(AA1888),ЕФОРМУЛА(AB1888),ЕФОРМУЛА(AC1888),NOT(ЕФОРМУЛА(O1888)),NOT(ЕФОРМУЛА(P1888)),M1888&lt;&gt;0,N1888&lt;&gt;0,OR(YEAR(M1888=#REF!),YEAR(M1888=#REF!),YEAR(M1888=#REF!)),OR(YEAR(N1888=#REF!),YEAR(N1888=#REF!),YEAR(N1888=#REF!)),OR(AND(A1888="20. Выдача займов по договору № 1 (в кэш-пул ПАО «Газпром»)",H1888="КЭШ-ПУЛ"),AND(A1888&lt;&gt;"20. Выдача займов по договору № 1 (в кэш-пул ПАО «Газпром»)",H1888&lt;&gt;"КЭШ-ПУЛ")))</f>
        <v>#REF!</v>
      </c>
    </row>
    <row r="1889" spans="1:30" ht="16.5" customHeight="1" x14ac:dyDescent="0.2">
      <c r="A1889" s="8" t="s">
        <v>96</v>
      </c>
      <c r="B1889" s="8"/>
      <c r="C1889" s="2" t="s">
        <v>19</v>
      </c>
      <c r="D1889" s="6" t="s">
        <v>0</v>
      </c>
      <c r="E1889" s="7" t="s">
        <v>2</v>
      </c>
      <c r="F1889" s="8"/>
      <c r="G1889" s="8"/>
      <c r="H1889" s="8"/>
      <c r="I1889" s="8"/>
      <c r="J1889" s="8">
        <v>2</v>
      </c>
      <c r="K1889" s="8" t="s">
        <v>69</v>
      </c>
      <c r="L1889" s="8" t="s">
        <v>27</v>
      </c>
      <c r="M1889" s="9">
        <v>44474</v>
      </c>
      <c r="N1889" s="9">
        <v>44491</v>
      </c>
      <c r="O1889" s="20"/>
      <c r="P1889" s="20">
        <v>7500000</v>
      </c>
      <c r="Q1889" s="12"/>
      <c r="R1889" s="12"/>
      <c r="S1889" s="12"/>
      <c r="T1889" s="12"/>
      <c r="U1889" s="12"/>
      <c r="X1889" s="22" t="e">
        <f>IF(B1889="",VLOOKUP(A1889,#REF!,2,FALSE),B1889)</f>
        <v>#REF!</v>
      </c>
      <c r="Y1889" s="22">
        <f t="shared" si="150"/>
        <v>10</v>
      </c>
      <c r="Z1889" s="22">
        <f t="shared" si="151"/>
        <v>10</v>
      </c>
      <c r="AA1889" s="22">
        <f t="shared" si="152"/>
        <v>2021</v>
      </c>
      <c r="AB1889" s="22">
        <f t="shared" si="153"/>
        <v>2021</v>
      </c>
      <c r="AC1889" s="22">
        <f t="shared" si="154"/>
        <v>2021</v>
      </c>
      <c r="AD1889" s="25" t="e">
        <f>AND(ROUND(O1889,2)=O1889,ROUND(P1889,2)=P1889,OR(AND(O1889&lt;&gt;0,L1889="п"),AND(P1889&lt;&gt;0,L1889="ф")),ЕФОРМУЛА(X1889),ЕФОРМУЛА(Y1889),ЕФОРМУЛА(Z1889),ЕФОРМУЛА(AA1889),ЕФОРМУЛА(AB1889),ЕФОРМУЛА(AC1889),NOT(ЕФОРМУЛА(O1889)),NOT(ЕФОРМУЛА(P1889)),M1889&lt;&gt;0,N1889&lt;&gt;0,OR(YEAR(M1889=#REF!),YEAR(M1889=#REF!),YEAR(M1889=#REF!)),OR(YEAR(N1889=#REF!),YEAR(N1889=#REF!),YEAR(N1889=#REF!)),OR(AND(A1889="20. Выдача займов по договору № 1 (в кэш-пул ПАО «Газпром»)",H1889="КЭШ-ПУЛ"),AND(A1889&lt;&gt;"20. Выдача займов по договору № 1 (в кэш-пул ПАО «Газпром»)",H1889&lt;&gt;"КЭШ-ПУЛ")))</f>
        <v>#REF!</v>
      </c>
    </row>
    <row r="1890" spans="1:30" ht="15" customHeight="1" x14ac:dyDescent="0.2">
      <c r="A1890" s="8" t="s">
        <v>45</v>
      </c>
      <c r="B1890" s="8"/>
      <c r="C1890" s="2" t="s">
        <v>19</v>
      </c>
      <c r="D1890" s="6" t="s">
        <v>0</v>
      </c>
      <c r="E1890" s="7" t="s">
        <v>2</v>
      </c>
      <c r="F1890" s="8"/>
      <c r="G1890" s="8"/>
      <c r="H1890" s="8"/>
      <c r="I1890" s="8" t="s">
        <v>25</v>
      </c>
      <c r="J1890" s="8">
        <v>1</v>
      </c>
      <c r="K1890" s="8" t="s">
        <v>69</v>
      </c>
      <c r="L1890" s="8" t="s">
        <v>27</v>
      </c>
      <c r="M1890" s="9">
        <v>44474</v>
      </c>
      <c r="N1890" s="9">
        <v>44487</v>
      </c>
      <c r="O1890" s="20"/>
      <c r="P1890" s="20">
        <v>4708587.5999999996</v>
      </c>
      <c r="Q1890" s="29"/>
      <c r="R1890" s="29"/>
      <c r="S1890" s="29"/>
      <c r="T1890" s="29"/>
      <c r="U1890" s="29"/>
      <c r="X1890" s="22" t="e">
        <f>IF(B1890="",VLOOKUP(A1890,#REF!,2,FALSE),B1890)</f>
        <v>#REF!</v>
      </c>
      <c r="Y1890" s="22">
        <f t="shared" si="150"/>
        <v>10</v>
      </c>
      <c r="Z1890" s="22">
        <f t="shared" si="151"/>
        <v>10</v>
      </c>
      <c r="AA1890" s="22">
        <f t="shared" si="152"/>
        <v>2021</v>
      </c>
      <c r="AB1890" s="22">
        <f t="shared" si="153"/>
        <v>2021</v>
      </c>
      <c r="AC1890" s="22">
        <f t="shared" si="154"/>
        <v>2021</v>
      </c>
      <c r="AD1890" s="25" t="e">
        <f>AND(ROUND(O1890,2)=O1890,ROUND(P1890,2)=P1890,OR(AND(O1890&lt;&gt;0,L1890="п"),AND(P1890&lt;&gt;0,L1890="ф")),ЕФОРМУЛА(X1890),ЕФОРМУЛА(Y1890),ЕФОРМУЛА(Z1890),ЕФОРМУЛА(AA1890),ЕФОРМУЛА(AB1890),ЕФОРМУЛА(AC1890),NOT(ЕФОРМУЛА(O1890)),NOT(ЕФОРМУЛА(P1890)),M1890&lt;&gt;0,N1890&lt;&gt;0,OR(YEAR(M1890=#REF!),YEAR(M1890=#REF!),YEAR(M1890=#REF!)),OR(YEAR(N1890=#REF!),YEAR(N1890=#REF!),YEAR(N1890=#REF!)),OR(AND(A1890="20. Выдача займов по договору № 1 (в кэш-пул ПАО «Газпром»)",H1890="КЭШ-ПУЛ"),AND(A1890&lt;&gt;"20. Выдача займов по договору № 1 (в кэш-пул ПАО «Газпром»)",H1890&lt;&gt;"КЭШ-ПУЛ")))</f>
        <v>#REF!</v>
      </c>
    </row>
    <row r="1891" spans="1:30" ht="15" customHeight="1" x14ac:dyDescent="0.2">
      <c r="A1891" s="8" t="s">
        <v>59</v>
      </c>
      <c r="B1891" s="8"/>
      <c r="C1891" s="2" t="s">
        <v>19</v>
      </c>
      <c r="D1891" s="6" t="s">
        <v>3</v>
      </c>
      <c r="E1891" s="7" t="s">
        <v>2</v>
      </c>
      <c r="F1891" s="8"/>
      <c r="G1891" s="8"/>
      <c r="H1891" s="8"/>
      <c r="I1891" s="8"/>
      <c r="J1891" s="8"/>
      <c r="K1891" s="8"/>
      <c r="L1891" s="8" t="s">
        <v>26</v>
      </c>
      <c r="M1891" s="9">
        <v>44470</v>
      </c>
      <c r="N1891" s="9">
        <v>44470</v>
      </c>
      <c r="O1891" s="20">
        <v>25520000</v>
      </c>
      <c r="P1891" s="20"/>
      <c r="Q1891" s="11"/>
      <c r="R1891" s="11"/>
      <c r="S1891" s="11"/>
      <c r="T1891" s="11"/>
      <c r="U1891" s="11"/>
      <c r="X1891" s="22" t="e">
        <f>IF(B1891="",VLOOKUP(A1891,#REF!,2,FALSE),B1891)</f>
        <v>#REF!</v>
      </c>
      <c r="Y1891" s="22">
        <f t="shared" si="150"/>
        <v>10</v>
      </c>
      <c r="Z1891" s="22">
        <f t="shared" si="151"/>
        <v>10</v>
      </c>
      <c r="AA1891" s="22">
        <f t="shared" si="152"/>
        <v>2021</v>
      </c>
      <c r="AB1891" s="22">
        <f t="shared" si="153"/>
        <v>2021</v>
      </c>
      <c r="AC1891" s="22">
        <f t="shared" si="154"/>
        <v>2021</v>
      </c>
      <c r="AD1891" s="25" t="e">
        <f>AND(ROUND(O1891,2)=O1891,ROUND(P1891,2)=P1891,OR(AND(O1891&lt;&gt;0,L1891="п"),AND(P1891&lt;&gt;0,L1891="ф")),ЕФОРМУЛА(X1891),ЕФОРМУЛА(Y1891),ЕФОРМУЛА(Z1891),ЕФОРМУЛА(AA1891),ЕФОРМУЛА(AB1891),ЕФОРМУЛА(AC1891),NOT(ЕФОРМУЛА(O1891)),NOT(ЕФОРМУЛА(P1891)),M1891&lt;&gt;0,N1891&lt;&gt;0,OR(YEAR(M1891=#REF!),YEAR(M1891=#REF!),YEAR(M1891=#REF!)),OR(YEAR(N1891=#REF!),YEAR(N1891=#REF!),YEAR(N1891=#REF!)),OR(AND(A1891="20. Выдача займов по договору № 1 (в кэш-пул ПАО «Газпром»)",H1891="КЭШ-ПУЛ"),AND(A1891&lt;&gt;"20. Выдача займов по договору № 1 (в кэш-пул ПАО «Газпром»)",H1891&lt;&gt;"КЭШ-ПУЛ")))</f>
        <v>#REF!</v>
      </c>
    </row>
    <row r="1892" spans="1:30" ht="15" customHeight="1" x14ac:dyDescent="0.2">
      <c r="A1892" s="8" t="s">
        <v>12</v>
      </c>
      <c r="B1892" s="8"/>
      <c r="C1892" s="2" t="s">
        <v>19</v>
      </c>
      <c r="D1892" s="6" t="s">
        <v>0</v>
      </c>
      <c r="E1892" s="7" t="s">
        <v>2</v>
      </c>
      <c r="F1892" s="8"/>
      <c r="G1892" s="8"/>
      <c r="H1892" s="8"/>
      <c r="I1892" s="8"/>
      <c r="J1892" s="8"/>
      <c r="K1892" s="8"/>
      <c r="L1892" s="8" t="s">
        <v>26</v>
      </c>
      <c r="M1892" s="9">
        <v>44470</v>
      </c>
      <c r="N1892" s="9">
        <v>44470</v>
      </c>
      <c r="O1892" s="20">
        <v>281000000</v>
      </c>
      <c r="P1892" s="20"/>
      <c r="Q1892" s="11"/>
      <c r="R1892" s="10"/>
      <c r="S1892" s="10"/>
      <c r="T1892" s="10"/>
      <c r="U1892" s="10"/>
      <c r="X1892" s="22" t="e">
        <f>IF(B1892="",VLOOKUP(A1892,#REF!,2,FALSE),B1892)</f>
        <v>#REF!</v>
      </c>
      <c r="Y1892" s="22">
        <f t="shared" si="150"/>
        <v>10</v>
      </c>
      <c r="Z1892" s="22">
        <f t="shared" si="151"/>
        <v>10</v>
      </c>
      <c r="AA1892" s="22">
        <f t="shared" si="152"/>
        <v>2021</v>
      </c>
      <c r="AB1892" s="22">
        <f t="shared" si="153"/>
        <v>2021</v>
      </c>
      <c r="AC1892" s="22">
        <f t="shared" si="154"/>
        <v>2021</v>
      </c>
      <c r="AD1892" s="25" t="e">
        <f>AND(ROUND(O1892,2)=O1892,ROUND(P1892,2)=P1892,OR(AND(O1892&lt;&gt;0,L1892="п"),AND(P1892&lt;&gt;0,L1892="ф")),ЕФОРМУЛА(X1892),ЕФОРМУЛА(Y1892),ЕФОРМУЛА(Z1892),ЕФОРМУЛА(AA1892),ЕФОРМУЛА(AB1892),ЕФОРМУЛА(AC1892),NOT(ЕФОРМУЛА(O1892)),NOT(ЕФОРМУЛА(P1892)),M1892&lt;&gt;0,N1892&lt;&gt;0,OR(YEAR(M1892=#REF!),YEAR(M1892=#REF!),YEAR(M1892=#REF!)),OR(YEAR(N1892=#REF!),YEAR(N1892=#REF!),YEAR(N1892=#REF!)),OR(AND(A1892="20. Выдача займов по договору № 1 (в кэш-пул ПАО «Газпром»)",H1892="КЭШ-ПУЛ"),AND(A1892&lt;&gt;"20. Выдача займов по договору № 1 (в кэш-пул ПАО «Газпром»)",H1892&lt;&gt;"КЭШ-ПУЛ")))</f>
        <v>#REF!</v>
      </c>
    </row>
    <row r="1893" spans="1:30" ht="15" customHeight="1" x14ac:dyDescent="0.2">
      <c r="A1893" s="8" t="s">
        <v>63</v>
      </c>
      <c r="B1893" s="8"/>
      <c r="C1893" s="2" t="s">
        <v>19</v>
      </c>
      <c r="D1893" s="6" t="s">
        <v>0</v>
      </c>
      <c r="E1893" s="7" t="s">
        <v>2</v>
      </c>
      <c r="F1893" s="8"/>
      <c r="G1893" s="8"/>
      <c r="H1893" s="8"/>
      <c r="I1893" s="8"/>
      <c r="J1893" s="8"/>
      <c r="K1893" s="8"/>
      <c r="L1893" s="8" t="s">
        <v>26</v>
      </c>
      <c r="M1893" s="9">
        <v>44470</v>
      </c>
      <c r="N1893" s="9">
        <v>44470</v>
      </c>
      <c r="O1893" s="20">
        <v>123000000</v>
      </c>
      <c r="P1893" s="20"/>
      <c r="Q1893" s="11"/>
      <c r="R1893" s="10"/>
      <c r="S1893" s="10"/>
      <c r="T1893" s="10"/>
      <c r="U1893" s="10"/>
      <c r="X1893" s="22" t="e">
        <f>IF(B1893="",VLOOKUP(A1893,#REF!,2,FALSE),B1893)</f>
        <v>#REF!</v>
      </c>
      <c r="Y1893" s="22">
        <f t="shared" si="150"/>
        <v>10</v>
      </c>
      <c r="Z1893" s="22">
        <f t="shared" si="151"/>
        <v>10</v>
      </c>
      <c r="AA1893" s="22">
        <f t="shared" si="152"/>
        <v>2021</v>
      </c>
      <c r="AB1893" s="22">
        <f t="shared" si="153"/>
        <v>2021</v>
      </c>
      <c r="AC1893" s="22">
        <f t="shared" si="154"/>
        <v>2021</v>
      </c>
      <c r="AD1893" s="25" t="e">
        <f>AND(ROUND(O1893,2)=O1893,ROUND(P1893,2)=P1893,OR(AND(O1893&lt;&gt;0,L1893="п"),AND(P1893&lt;&gt;0,L1893="ф")),ЕФОРМУЛА(X1893),ЕФОРМУЛА(Y1893),ЕФОРМУЛА(Z1893),ЕФОРМУЛА(AA1893),ЕФОРМУЛА(AB1893),ЕФОРМУЛА(AC1893),NOT(ЕФОРМУЛА(O1893)),NOT(ЕФОРМУЛА(P1893)),M1893&lt;&gt;0,N1893&lt;&gt;0,OR(YEAR(M1893=#REF!),YEAR(M1893=#REF!),YEAR(M1893=#REF!)),OR(YEAR(N1893=#REF!),YEAR(N1893=#REF!),YEAR(N1893=#REF!)),OR(AND(A1893="20. Выдача займов по договору № 1 (в кэш-пул ПАО «Газпром»)",H1893="КЭШ-ПУЛ"),AND(A1893&lt;&gt;"20. Выдача займов по договору № 1 (в кэш-пул ПАО «Газпром»)",H1893&lt;&gt;"КЭШ-ПУЛ")))</f>
        <v>#REF!</v>
      </c>
    </row>
    <row r="1894" spans="1:30" ht="15" customHeight="1" x14ac:dyDescent="0.2">
      <c r="A1894" s="8"/>
      <c r="B1894" s="8" t="s">
        <v>62</v>
      </c>
      <c r="C1894" s="2" t="s">
        <v>19</v>
      </c>
      <c r="D1894" s="6" t="s">
        <v>0</v>
      </c>
      <c r="E1894" s="7" t="s">
        <v>2</v>
      </c>
      <c r="F1894" s="8"/>
      <c r="G1894" s="8"/>
      <c r="H1894" s="8"/>
      <c r="I1894" s="8"/>
      <c r="J1894" s="8"/>
      <c r="K1894" s="8"/>
      <c r="L1894" s="8" t="s">
        <v>26</v>
      </c>
      <c r="M1894" s="9">
        <v>44470</v>
      </c>
      <c r="N1894" s="9">
        <v>44470</v>
      </c>
      <c r="O1894" s="20">
        <v>163243801.03999999</v>
      </c>
      <c r="P1894" s="20"/>
      <c r="Q1894" s="11"/>
      <c r="R1894" s="11"/>
      <c r="S1894" s="11"/>
      <c r="T1894" s="11"/>
      <c r="U1894" s="11"/>
      <c r="X1894" s="22" t="str">
        <f>IF(B1894="",VLOOKUP(A1894,#REF!,2,FALSE),B1894)</f>
        <v>03. Налоги</v>
      </c>
      <c r="Y1894" s="22">
        <f t="shared" si="150"/>
        <v>10</v>
      </c>
      <c r="Z1894" s="22">
        <f t="shared" si="151"/>
        <v>10</v>
      </c>
      <c r="AA1894" s="22">
        <f t="shared" si="152"/>
        <v>2021</v>
      </c>
      <c r="AB1894" s="22">
        <f t="shared" si="153"/>
        <v>2021</v>
      </c>
      <c r="AC1894" s="22">
        <f t="shared" si="154"/>
        <v>2021</v>
      </c>
      <c r="AD1894" s="25" t="e">
        <f>AND(ROUND(O1894,2)=O1894,ROUND(P1894,2)=P1894,OR(AND(O1894&lt;&gt;0,L1894="п"),AND(P1894&lt;&gt;0,L1894="ф")),ЕФОРМУЛА(X1894),ЕФОРМУЛА(Y1894),ЕФОРМУЛА(Z1894),ЕФОРМУЛА(AA1894),ЕФОРМУЛА(AB1894),ЕФОРМУЛА(AC1894),NOT(ЕФОРМУЛА(O1894)),NOT(ЕФОРМУЛА(P1894)),M1894&lt;&gt;0,N1894&lt;&gt;0,OR(YEAR(M1894=#REF!),YEAR(M1894=#REF!),YEAR(M1894=#REF!)),OR(YEAR(N1894=#REF!),YEAR(N1894=#REF!),YEAR(N1894=#REF!)),OR(AND(A1894="20. Выдача займов по договору № 1 (в кэш-пул ПАО «Газпром»)",H1894="КЭШ-ПУЛ"),AND(A1894&lt;&gt;"20. Выдача займов по договору № 1 (в кэш-пул ПАО «Газпром»)",H1894&lt;&gt;"КЭШ-ПУЛ")))</f>
        <v>#REF!</v>
      </c>
    </row>
    <row r="1895" spans="1:30" ht="15" customHeight="1" x14ac:dyDescent="0.2">
      <c r="A1895" s="8" t="s">
        <v>141</v>
      </c>
      <c r="B1895" s="8"/>
      <c r="C1895" s="2" t="s">
        <v>19</v>
      </c>
      <c r="D1895" s="6" t="s">
        <v>0</v>
      </c>
      <c r="E1895" s="7" t="s">
        <v>2</v>
      </c>
      <c r="F1895" s="8"/>
      <c r="G1895" s="8"/>
      <c r="H1895" s="8"/>
      <c r="I1895" s="8"/>
      <c r="J1895" s="8"/>
      <c r="K1895" s="8"/>
      <c r="L1895" s="8" t="s">
        <v>26</v>
      </c>
      <c r="M1895" s="9">
        <v>44470</v>
      </c>
      <c r="N1895" s="9">
        <v>44470</v>
      </c>
      <c r="O1895" s="20">
        <v>262988400</v>
      </c>
      <c r="P1895" s="20"/>
      <c r="Q1895" s="29"/>
      <c r="R1895" s="12"/>
      <c r="S1895" s="12"/>
      <c r="T1895" s="12"/>
      <c r="U1895" s="12"/>
      <c r="X1895" s="22" t="e">
        <f>IF(B1895="",VLOOKUP(A1895,#REF!,2,FALSE),B1895)</f>
        <v>#REF!</v>
      </c>
      <c r="Y1895" s="22">
        <f t="shared" si="150"/>
        <v>10</v>
      </c>
      <c r="Z1895" s="22">
        <f t="shared" si="151"/>
        <v>10</v>
      </c>
      <c r="AA1895" s="22">
        <f t="shared" si="152"/>
        <v>2021</v>
      </c>
      <c r="AB1895" s="22">
        <f t="shared" si="153"/>
        <v>2021</v>
      </c>
      <c r="AC1895" s="22">
        <f t="shared" si="154"/>
        <v>2021</v>
      </c>
      <c r="AD1895" s="25" t="e">
        <f>AND(ROUND(O1895,2)=O1895,ROUND(P1895,2)=P1895,OR(AND(O1895&lt;&gt;0,L1895="п"),AND(P1895&lt;&gt;0,L1895="ф")),ЕФОРМУЛА(X1895),ЕФОРМУЛА(Y1895),ЕФОРМУЛА(Z1895),ЕФОРМУЛА(AA1895),ЕФОРМУЛА(AB1895),ЕФОРМУЛА(AC1895),NOT(ЕФОРМУЛА(O1895)),NOT(ЕФОРМУЛА(P1895)),M1895&lt;&gt;0,N1895&lt;&gt;0,OR(YEAR(M1895=#REF!),YEAR(M1895=#REF!),YEAR(M1895=#REF!)),OR(YEAR(N1895=#REF!),YEAR(N1895=#REF!),YEAR(N1895=#REF!)),OR(AND(A1895="20. Выдача займов по договору № 1 (в кэш-пул ПАО «Газпром»)",H1895="КЭШ-ПУЛ"),AND(A1895&lt;&gt;"20. Выдача займов по договору № 1 (в кэш-пул ПАО «Газпром»)",H1895&lt;&gt;"КЭШ-ПУЛ")))</f>
        <v>#REF!</v>
      </c>
    </row>
    <row r="1896" spans="1:30" ht="15" customHeight="1" x14ac:dyDescent="0.2">
      <c r="A1896" s="8" t="s">
        <v>40</v>
      </c>
      <c r="B1896" s="8"/>
      <c r="C1896" s="2" t="s">
        <v>19</v>
      </c>
      <c r="D1896" s="6" t="s">
        <v>0</v>
      </c>
      <c r="E1896" s="7" t="s">
        <v>2</v>
      </c>
      <c r="F1896" s="8"/>
      <c r="G1896" s="8"/>
      <c r="H1896" s="8"/>
      <c r="I1896" s="8"/>
      <c r="J1896" s="8"/>
      <c r="K1896" s="8"/>
      <c r="L1896" s="8" t="s">
        <v>26</v>
      </c>
      <c r="M1896" s="9">
        <v>44470</v>
      </c>
      <c r="N1896" s="9">
        <v>44470</v>
      </c>
      <c r="O1896" s="20">
        <v>17311600</v>
      </c>
      <c r="P1896" s="20"/>
      <c r="Q1896" s="29"/>
      <c r="R1896" s="12"/>
      <c r="S1896" s="12"/>
      <c r="T1896" s="12"/>
      <c r="U1896" s="12"/>
      <c r="X1896" s="22" t="e">
        <f>IF(B1896="",VLOOKUP(A1896,#REF!,2,FALSE),B1896)</f>
        <v>#REF!</v>
      </c>
      <c r="Y1896" s="22">
        <f t="shared" si="150"/>
        <v>10</v>
      </c>
      <c r="Z1896" s="22">
        <f t="shared" si="151"/>
        <v>10</v>
      </c>
      <c r="AA1896" s="22">
        <f t="shared" si="152"/>
        <v>2021</v>
      </c>
      <c r="AB1896" s="22">
        <f t="shared" si="153"/>
        <v>2021</v>
      </c>
      <c r="AC1896" s="22">
        <f t="shared" si="154"/>
        <v>2021</v>
      </c>
      <c r="AD1896" s="25" t="e">
        <f>AND(ROUND(O1896,2)=O1896,ROUND(P1896,2)=P1896,OR(AND(O1896&lt;&gt;0,L1896="п"),AND(P1896&lt;&gt;0,L1896="ф")),ЕФОРМУЛА(X1896),ЕФОРМУЛА(Y1896),ЕФОРМУЛА(Z1896),ЕФОРМУЛА(AA1896),ЕФОРМУЛА(AB1896),ЕФОРМУЛА(AC1896),NOT(ЕФОРМУЛА(O1896)),NOT(ЕФОРМУЛА(P1896)),M1896&lt;&gt;0,N1896&lt;&gt;0,OR(YEAR(M1896=#REF!),YEAR(M1896=#REF!),YEAR(M1896=#REF!)),OR(YEAR(N1896=#REF!),YEAR(N1896=#REF!),YEAR(N1896=#REF!)),OR(AND(A1896="20. Выдача займов по договору № 1 (в кэш-пул ПАО «Газпром»)",H1896="КЭШ-ПУЛ"),AND(A1896&lt;&gt;"20. Выдача займов по договору № 1 (в кэш-пул ПАО «Газпром»)",H1896&lt;&gt;"КЭШ-ПУЛ")))</f>
        <v>#REF!</v>
      </c>
    </row>
    <row r="1897" spans="1:30" ht="15" customHeight="1" x14ac:dyDescent="0.2">
      <c r="A1897" s="8" t="s">
        <v>59</v>
      </c>
      <c r="B1897" s="8"/>
      <c r="C1897" s="2" t="s">
        <v>19</v>
      </c>
      <c r="D1897" s="6" t="s">
        <v>0</v>
      </c>
      <c r="E1897" s="7" t="s">
        <v>2</v>
      </c>
      <c r="F1897" s="8"/>
      <c r="G1897" s="8"/>
      <c r="H1897" s="8"/>
      <c r="I1897" s="8"/>
      <c r="J1897" s="8"/>
      <c r="K1897" s="8"/>
      <c r="L1897" s="8" t="s">
        <v>26</v>
      </c>
      <c r="M1897" s="9">
        <v>44470</v>
      </c>
      <c r="N1897" s="9">
        <v>44470</v>
      </c>
      <c r="O1897" s="20">
        <v>262630000</v>
      </c>
      <c r="P1897" s="20"/>
      <c r="Q1897" s="11"/>
      <c r="R1897" s="11"/>
      <c r="S1897" s="11"/>
      <c r="T1897" s="11"/>
      <c r="U1897" s="11"/>
      <c r="X1897" s="22" t="e">
        <f>IF(B1897="",VLOOKUP(A1897,#REF!,2,FALSE),B1897)</f>
        <v>#REF!</v>
      </c>
      <c r="Y1897" s="22">
        <f t="shared" si="150"/>
        <v>10</v>
      </c>
      <c r="Z1897" s="22">
        <f t="shared" si="151"/>
        <v>10</v>
      </c>
      <c r="AA1897" s="22">
        <f t="shared" si="152"/>
        <v>2021</v>
      </c>
      <c r="AB1897" s="22">
        <f t="shared" si="153"/>
        <v>2021</v>
      </c>
      <c r="AC1897" s="22">
        <f t="shared" si="154"/>
        <v>2021</v>
      </c>
      <c r="AD1897" s="25" t="e">
        <f>AND(ROUND(O1897,2)=O1897,ROUND(P1897,2)=P1897,OR(AND(O1897&lt;&gt;0,L1897="п"),AND(P1897&lt;&gt;0,L1897="ф")),ЕФОРМУЛА(X1897),ЕФОРМУЛА(Y1897),ЕФОРМУЛА(Z1897),ЕФОРМУЛА(AA1897),ЕФОРМУЛА(AB1897),ЕФОРМУЛА(AC1897),NOT(ЕФОРМУЛА(O1897)),NOT(ЕФОРМУЛА(P1897)),M1897&lt;&gt;0,N1897&lt;&gt;0,OR(YEAR(M1897=#REF!),YEAR(M1897=#REF!),YEAR(M1897=#REF!)),OR(YEAR(N1897=#REF!),YEAR(N1897=#REF!),YEAR(N1897=#REF!)),OR(AND(A1897="20. Выдача займов по договору № 1 (в кэш-пул ПАО «Газпром»)",H1897="КЭШ-ПУЛ"),AND(A1897&lt;&gt;"20. Выдача займов по договору № 1 (в кэш-пул ПАО «Газпром»)",H1897&lt;&gt;"КЭШ-ПУЛ")))</f>
        <v>#REF!</v>
      </c>
    </row>
    <row r="1898" spans="1:30" ht="15" customHeight="1" x14ac:dyDescent="0.2">
      <c r="A1898" s="8" t="s">
        <v>60</v>
      </c>
      <c r="B1898" s="8"/>
      <c r="C1898" s="2" t="s">
        <v>19</v>
      </c>
      <c r="D1898" s="6" t="s">
        <v>0</v>
      </c>
      <c r="E1898" s="7" t="s">
        <v>2</v>
      </c>
      <c r="F1898" s="8"/>
      <c r="G1898" s="8"/>
      <c r="H1898" s="8"/>
      <c r="I1898" s="8"/>
      <c r="J1898" s="8"/>
      <c r="K1898" s="8"/>
      <c r="L1898" s="8" t="s">
        <v>26</v>
      </c>
      <c r="M1898" s="9">
        <v>44470</v>
      </c>
      <c r="N1898" s="9">
        <v>44470</v>
      </c>
      <c r="O1898" s="20">
        <v>1140000</v>
      </c>
      <c r="P1898" s="20"/>
      <c r="Q1898" s="11"/>
      <c r="R1898" s="11"/>
      <c r="S1898" s="11"/>
      <c r="T1898" s="11"/>
      <c r="U1898" s="11"/>
      <c r="X1898" s="22" t="e">
        <f>IF(B1898="",VLOOKUP(A1898,#REF!,2,FALSE),B1898)</f>
        <v>#REF!</v>
      </c>
      <c r="Y1898" s="22">
        <f t="shared" si="150"/>
        <v>10</v>
      </c>
      <c r="Z1898" s="22">
        <f t="shared" si="151"/>
        <v>10</v>
      </c>
      <c r="AA1898" s="22">
        <f t="shared" si="152"/>
        <v>2021</v>
      </c>
      <c r="AB1898" s="22">
        <f t="shared" si="153"/>
        <v>2021</v>
      </c>
      <c r="AC1898" s="22">
        <f t="shared" si="154"/>
        <v>2021</v>
      </c>
      <c r="AD1898" s="25" t="e">
        <f>AND(ROUND(O1898,2)=O1898,ROUND(P1898,2)=P1898,OR(AND(O1898&lt;&gt;0,L1898="п"),AND(P1898&lt;&gt;0,L1898="ф")),ЕФОРМУЛА(X1898),ЕФОРМУЛА(Y1898),ЕФОРМУЛА(Z1898),ЕФОРМУЛА(AA1898),ЕФОРМУЛА(AB1898),ЕФОРМУЛА(AC1898),NOT(ЕФОРМУЛА(O1898)),NOT(ЕФОРМУЛА(P1898)),M1898&lt;&gt;0,N1898&lt;&gt;0,OR(YEAR(M1898=#REF!),YEAR(M1898=#REF!),YEAR(M1898=#REF!)),OR(YEAR(N1898=#REF!),YEAR(N1898=#REF!),YEAR(N1898=#REF!)),OR(AND(A1898="20. Выдача займов по договору № 1 (в кэш-пул ПАО «Газпром»)",H1898="КЭШ-ПУЛ"),AND(A1898&lt;&gt;"20. Выдача займов по договору № 1 (в кэш-пул ПАО «Газпром»)",H1898&lt;&gt;"КЭШ-ПУЛ")))</f>
        <v>#REF!</v>
      </c>
    </row>
    <row r="1899" spans="1:30" ht="18" customHeight="1" x14ac:dyDescent="0.2">
      <c r="A1899" s="8" t="s">
        <v>15</v>
      </c>
      <c r="B1899" s="8"/>
      <c r="C1899" s="2" t="s">
        <v>19</v>
      </c>
      <c r="D1899" s="6" t="s">
        <v>0</v>
      </c>
      <c r="E1899" s="7" t="s">
        <v>2</v>
      </c>
      <c r="F1899" s="8"/>
      <c r="G1899" s="8"/>
      <c r="H1899" s="8"/>
      <c r="I1899" s="8"/>
      <c r="J1899" s="8"/>
      <c r="K1899" s="8"/>
      <c r="L1899" s="8" t="s">
        <v>26</v>
      </c>
      <c r="M1899" s="9">
        <v>44470</v>
      </c>
      <c r="N1899" s="9">
        <v>44470</v>
      </c>
      <c r="O1899" s="20">
        <v>240000000</v>
      </c>
      <c r="P1899" s="20"/>
      <c r="Q1899" s="11"/>
      <c r="R1899" s="11"/>
      <c r="S1899" s="11"/>
      <c r="T1899" s="11"/>
      <c r="U1899" s="11"/>
      <c r="X1899" s="22" t="e">
        <f>IF(B1899="",VLOOKUP(A1899,#REF!,2,FALSE),B1899)</f>
        <v>#REF!</v>
      </c>
      <c r="Y1899" s="22">
        <f t="shared" si="150"/>
        <v>10</v>
      </c>
      <c r="Z1899" s="22">
        <f t="shared" si="151"/>
        <v>10</v>
      </c>
      <c r="AA1899" s="22">
        <f t="shared" si="152"/>
        <v>2021</v>
      </c>
      <c r="AB1899" s="22">
        <f t="shared" si="153"/>
        <v>2021</v>
      </c>
      <c r="AC1899" s="22">
        <f t="shared" si="154"/>
        <v>2021</v>
      </c>
      <c r="AD1899" s="25" t="e">
        <f>AND(ROUND(O1899,2)=O1899,ROUND(P1899,2)=P1899,OR(AND(O1899&lt;&gt;0,L1899="п"),AND(P1899&lt;&gt;0,L1899="ф")),ЕФОРМУЛА(X1899),ЕФОРМУЛА(Y1899),ЕФОРМУЛА(Z1899),ЕФОРМУЛА(AA1899),ЕФОРМУЛА(AB1899),ЕФОРМУЛА(AC1899),NOT(ЕФОРМУЛА(O1899)),NOT(ЕФОРМУЛА(P1899)),M1899&lt;&gt;0,N1899&lt;&gt;0,OR(YEAR(M1899=#REF!),YEAR(M1899=#REF!),YEAR(M1899=#REF!)),OR(YEAR(N1899=#REF!),YEAR(N1899=#REF!),YEAR(N1899=#REF!)),OR(AND(A1899="20. Выдача займов по договору № 1 (в кэш-пул ПАО «Газпром»)",H1899="КЭШ-ПУЛ"),AND(A1899&lt;&gt;"20. Выдача займов по договору № 1 (в кэш-пул ПАО «Газпром»)",H1899&lt;&gt;"КЭШ-ПУЛ")))</f>
        <v>#REF!</v>
      </c>
    </row>
    <row r="1900" spans="1:30" ht="15" customHeight="1" x14ac:dyDescent="0.2">
      <c r="A1900" s="8" t="s">
        <v>16</v>
      </c>
      <c r="B1900" s="8"/>
      <c r="C1900" s="2" t="s">
        <v>19</v>
      </c>
      <c r="D1900" s="6" t="s">
        <v>0</v>
      </c>
      <c r="E1900" s="7" t="s">
        <v>2</v>
      </c>
      <c r="F1900" s="8"/>
      <c r="G1900" s="8"/>
      <c r="H1900" s="8"/>
      <c r="I1900" s="8"/>
      <c r="J1900" s="8"/>
      <c r="K1900" s="8"/>
      <c r="L1900" s="8" t="s">
        <v>26</v>
      </c>
      <c r="M1900" s="9">
        <v>44470</v>
      </c>
      <c r="N1900" s="9">
        <v>44470</v>
      </c>
      <c r="O1900" s="20">
        <v>491000000</v>
      </c>
      <c r="P1900" s="20"/>
      <c r="Q1900" s="11"/>
      <c r="R1900" s="11"/>
      <c r="S1900" s="11"/>
      <c r="T1900" s="11"/>
      <c r="U1900" s="11"/>
      <c r="X1900" s="22" t="e">
        <f>IF(B1900="",VLOOKUP(A1900,#REF!,2,FALSE),B1900)</f>
        <v>#REF!</v>
      </c>
      <c r="Y1900" s="22">
        <f t="shared" si="150"/>
        <v>10</v>
      </c>
      <c r="Z1900" s="22">
        <f t="shared" si="151"/>
        <v>10</v>
      </c>
      <c r="AA1900" s="22">
        <f t="shared" si="152"/>
        <v>2021</v>
      </c>
      <c r="AB1900" s="22">
        <f t="shared" si="153"/>
        <v>2021</v>
      </c>
      <c r="AC1900" s="22">
        <f t="shared" si="154"/>
        <v>2021</v>
      </c>
      <c r="AD1900" s="25" t="e">
        <f>AND(ROUND(O1900,2)=O1900,ROUND(P1900,2)=P1900,OR(AND(O1900&lt;&gt;0,L1900="п"),AND(P1900&lt;&gt;0,L1900="ф")),ЕФОРМУЛА(X1900),ЕФОРМУЛА(Y1900),ЕФОРМУЛА(Z1900),ЕФОРМУЛА(AA1900),ЕФОРМУЛА(AB1900),ЕФОРМУЛА(AC1900),NOT(ЕФОРМУЛА(O1900)),NOT(ЕФОРМУЛА(P1900)),M1900&lt;&gt;0,N1900&lt;&gt;0,OR(YEAR(M1900=#REF!),YEAR(M1900=#REF!),YEAR(M1900=#REF!)),OR(YEAR(N1900=#REF!),YEAR(N1900=#REF!),YEAR(N1900=#REF!)),OR(AND(A1900="20. Выдача займов по договору № 1 (в кэш-пул ПАО «Газпром»)",H1900="КЭШ-ПУЛ"),AND(A1900&lt;&gt;"20. Выдача займов по договору № 1 (в кэш-пул ПАО «Газпром»)",H1900&lt;&gt;"КЭШ-ПУЛ")))</f>
        <v>#REF!</v>
      </c>
    </row>
    <row r="1901" spans="1:30" ht="15" customHeight="1" x14ac:dyDescent="0.2">
      <c r="A1901" s="8" t="s">
        <v>17</v>
      </c>
      <c r="B1901" s="8"/>
      <c r="C1901" s="2" t="s">
        <v>19</v>
      </c>
      <c r="D1901" s="6" t="s">
        <v>0</v>
      </c>
      <c r="E1901" s="7" t="s">
        <v>2</v>
      </c>
      <c r="F1901" s="8"/>
      <c r="G1901" s="8"/>
      <c r="H1901" s="8"/>
      <c r="I1901" s="8"/>
      <c r="J1901" s="8"/>
      <c r="K1901" s="8"/>
      <c r="L1901" s="8" t="s">
        <v>26</v>
      </c>
      <c r="M1901" s="9">
        <v>44470</v>
      </c>
      <c r="N1901" s="9">
        <v>44470</v>
      </c>
      <c r="O1901" s="20">
        <v>33490000</v>
      </c>
      <c r="P1901" s="20"/>
      <c r="Q1901" s="11"/>
      <c r="R1901" s="11"/>
      <c r="S1901" s="11"/>
      <c r="T1901" s="11"/>
      <c r="U1901" s="11"/>
      <c r="X1901" s="22" t="e">
        <f>IF(B1901="",VLOOKUP(A1901,#REF!,2,FALSE),B1901)</f>
        <v>#REF!</v>
      </c>
      <c r="Y1901" s="22">
        <f t="shared" si="150"/>
        <v>10</v>
      </c>
      <c r="Z1901" s="22">
        <f t="shared" si="151"/>
        <v>10</v>
      </c>
      <c r="AA1901" s="22">
        <f t="shared" si="152"/>
        <v>2021</v>
      </c>
      <c r="AB1901" s="22">
        <f t="shared" si="153"/>
        <v>2021</v>
      </c>
      <c r="AC1901" s="22">
        <f t="shared" si="154"/>
        <v>2021</v>
      </c>
      <c r="AD1901" s="25" t="e">
        <f>AND(ROUND(O1901,2)=O1901,ROUND(P1901,2)=P1901,OR(AND(O1901&lt;&gt;0,L1901="п"),AND(P1901&lt;&gt;0,L1901="ф")),ЕФОРМУЛА(X1901),ЕФОРМУЛА(Y1901),ЕФОРМУЛА(Z1901),ЕФОРМУЛА(AA1901),ЕФОРМУЛА(AB1901),ЕФОРМУЛА(AC1901),NOT(ЕФОРМУЛА(O1901)),NOT(ЕФОРМУЛА(P1901)),M1901&lt;&gt;0,N1901&lt;&gt;0,OR(YEAR(M1901=#REF!),YEAR(M1901=#REF!),YEAR(M1901=#REF!)),OR(YEAR(N1901=#REF!),YEAR(N1901=#REF!),YEAR(N1901=#REF!)),OR(AND(A1901="20. Выдача займов по договору № 1 (в кэш-пул ПАО «Газпром»)",H1901="КЭШ-ПУЛ"),AND(A1901&lt;&gt;"20. Выдача займов по договору № 1 (в кэш-пул ПАО «Газпром»)",H1901&lt;&gt;"КЭШ-ПУЛ")))</f>
        <v>#REF!</v>
      </c>
    </row>
    <row r="1902" spans="1:30" ht="15" customHeight="1" x14ac:dyDescent="0.2">
      <c r="A1902" s="27" t="s">
        <v>142</v>
      </c>
      <c r="B1902" s="27"/>
      <c r="C1902" s="2" t="s">
        <v>19</v>
      </c>
      <c r="D1902" s="6" t="s">
        <v>0</v>
      </c>
      <c r="E1902" s="7" t="s">
        <v>2</v>
      </c>
      <c r="F1902" s="8"/>
      <c r="G1902" s="8"/>
      <c r="H1902" s="8"/>
      <c r="I1902" s="8"/>
      <c r="J1902" s="8"/>
      <c r="K1902" s="8"/>
      <c r="L1902" s="8" t="s">
        <v>26</v>
      </c>
      <c r="M1902" s="9">
        <v>44470</v>
      </c>
      <c r="N1902" s="9">
        <v>44470</v>
      </c>
      <c r="O1902" s="20">
        <v>223230000</v>
      </c>
      <c r="P1902" s="20"/>
      <c r="Q1902" s="11"/>
      <c r="R1902" s="11"/>
      <c r="S1902" s="11"/>
      <c r="T1902" s="11"/>
      <c r="U1902" s="11"/>
      <c r="X1902" s="22" t="e">
        <f>IF(B1902="",VLOOKUP(A1902,#REF!,2,FALSE),B1902)</f>
        <v>#REF!</v>
      </c>
      <c r="Y1902" s="22">
        <f t="shared" si="150"/>
        <v>10</v>
      </c>
      <c r="Z1902" s="22">
        <f t="shared" si="151"/>
        <v>10</v>
      </c>
      <c r="AA1902" s="22">
        <f t="shared" si="152"/>
        <v>2021</v>
      </c>
      <c r="AB1902" s="22">
        <f t="shared" si="153"/>
        <v>2021</v>
      </c>
      <c r="AC1902" s="22">
        <f t="shared" si="154"/>
        <v>2021</v>
      </c>
      <c r="AD1902" s="25" t="e">
        <f>AND(ROUND(O1902,2)=O1902,ROUND(P1902,2)=P1902,OR(AND(O1902&lt;&gt;0,L1902="п"),AND(P1902&lt;&gt;0,L1902="ф")),ЕФОРМУЛА(X1902),ЕФОРМУЛА(Y1902),ЕФОРМУЛА(Z1902),ЕФОРМУЛА(AA1902),ЕФОРМУЛА(AB1902),ЕФОРМУЛА(AC1902),NOT(ЕФОРМУЛА(O1902)),NOT(ЕФОРМУЛА(P1902)),M1902&lt;&gt;0,N1902&lt;&gt;0,OR(YEAR(M1902=#REF!),YEAR(M1902=#REF!),YEAR(M1902=#REF!)),OR(YEAR(N1902=#REF!),YEAR(N1902=#REF!),YEAR(N1902=#REF!)),OR(AND(A1902="20. Выдача займов по договору № 1 (в кэш-пул ПАО «Газпром»)",H1902="КЭШ-ПУЛ"),AND(A1902&lt;&gt;"20. Выдача займов по договору № 1 (в кэш-пул ПАО «Газпром»)",H1902&lt;&gt;"КЭШ-ПУЛ")))</f>
        <v>#REF!</v>
      </c>
    </row>
    <row r="1903" spans="1:30" ht="15" customHeight="1" x14ac:dyDescent="0.2">
      <c r="A1903" s="8" t="s">
        <v>41</v>
      </c>
      <c r="B1903" s="8"/>
      <c r="C1903" s="2" t="s">
        <v>19</v>
      </c>
      <c r="D1903" s="6" t="s">
        <v>0</v>
      </c>
      <c r="E1903" s="7" t="s">
        <v>2</v>
      </c>
      <c r="F1903" s="8"/>
      <c r="G1903" s="8"/>
      <c r="H1903" s="8"/>
      <c r="I1903" s="8"/>
      <c r="J1903" s="8"/>
      <c r="K1903" s="8"/>
      <c r="L1903" s="8" t="s">
        <v>26</v>
      </c>
      <c r="M1903" s="9">
        <v>44470</v>
      </c>
      <c r="N1903" s="9">
        <v>44470</v>
      </c>
      <c r="O1903" s="20">
        <v>8000000</v>
      </c>
      <c r="P1903" s="20"/>
      <c r="Q1903" s="11"/>
      <c r="R1903" s="11"/>
      <c r="S1903" s="11"/>
      <c r="T1903" s="11"/>
      <c r="U1903" s="11"/>
      <c r="X1903" s="22" t="e">
        <f>IF(B1903="",VLOOKUP(A1903,#REF!,2,FALSE),B1903)</f>
        <v>#REF!</v>
      </c>
      <c r="Y1903" s="22">
        <f t="shared" si="150"/>
        <v>10</v>
      </c>
      <c r="Z1903" s="22">
        <f t="shared" si="151"/>
        <v>10</v>
      </c>
      <c r="AA1903" s="22">
        <f t="shared" si="152"/>
        <v>2021</v>
      </c>
      <c r="AB1903" s="22">
        <f t="shared" si="153"/>
        <v>2021</v>
      </c>
      <c r="AC1903" s="22">
        <f t="shared" si="154"/>
        <v>2021</v>
      </c>
      <c r="AD1903" s="25" t="e">
        <f>AND(ROUND(O1903,2)=O1903,ROUND(P1903,2)=P1903,OR(AND(O1903&lt;&gt;0,L1903="п"),AND(P1903&lt;&gt;0,L1903="ф")),ЕФОРМУЛА(X1903),ЕФОРМУЛА(Y1903),ЕФОРМУЛА(Z1903),ЕФОРМУЛА(AA1903),ЕФОРМУЛА(AB1903),ЕФОРМУЛА(AC1903),NOT(ЕФОРМУЛА(O1903)),NOT(ЕФОРМУЛА(P1903)),M1903&lt;&gt;0,N1903&lt;&gt;0,OR(YEAR(M1903=#REF!),YEAR(M1903=#REF!),YEAR(M1903=#REF!)),OR(YEAR(N1903=#REF!),YEAR(N1903=#REF!),YEAR(N1903=#REF!)),OR(AND(A1903="20. Выдача займов по договору № 1 (в кэш-пул ПАО «Газпром»)",H1903="КЭШ-ПУЛ"),AND(A1903&lt;&gt;"20. Выдача займов по договору № 1 (в кэш-пул ПАО «Газпром»)",H1903&lt;&gt;"КЭШ-ПУЛ")))</f>
        <v>#REF!</v>
      </c>
    </row>
    <row r="1904" spans="1:30" ht="15" customHeight="1" x14ac:dyDescent="0.2">
      <c r="A1904" s="8" t="s">
        <v>42</v>
      </c>
      <c r="B1904" s="8"/>
      <c r="C1904" s="2" t="s">
        <v>19</v>
      </c>
      <c r="D1904" s="6" t="s">
        <v>0</v>
      </c>
      <c r="E1904" s="7" t="s">
        <v>2</v>
      </c>
      <c r="F1904" s="8"/>
      <c r="G1904" s="8"/>
      <c r="H1904" s="8"/>
      <c r="I1904" s="8"/>
      <c r="J1904" s="8"/>
      <c r="K1904" s="8"/>
      <c r="L1904" s="8" t="s">
        <v>26</v>
      </c>
      <c r="M1904" s="9">
        <v>44470</v>
      </c>
      <c r="N1904" s="9">
        <v>44470</v>
      </c>
      <c r="O1904" s="20">
        <v>10000000</v>
      </c>
      <c r="P1904" s="20"/>
      <c r="Q1904" s="11"/>
      <c r="R1904" s="10"/>
      <c r="S1904" s="10"/>
      <c r="T1904" s="10"/>
      <c r="U1904" s="10"/>
      <c r="X1904" s="22" t="e">
        <f>IF(B1904="",VLOOKUP(A1904,#REF!,2,FALSE),B1904)</f>
        <v>#REF!</v>
      </c>
      <c r="Y1904" s="22">
        <f t="shared" si="150"/>
        <v>10</v>
      </c>
      <c r="Z1904" s="22">
        <f t="shared" si="151"/>
        <v>10</v>
      </c>
      <c r="AA1904" s="22">
        <f t="shared" si="152"/>
        <v>2021</v>
      </c>
      <c r="AB1904" s="22">
        <f t="shared" si="153"/>
        <v>2021</v>
      </c>
      <c r="AC1904" s="22">
        <f t="shared" si="154"/>
        <v>2021</v>
      </c>
      <c r="AD1904" s="25" t="e">
        <f>AND(ROUND(O1904,2)=O1904,ROUND(P1904,2)=P1904,OR(AND(O1904&lt;&gt;0,L1904="п"),AND(P1904&lt;&gt;0,L1904="ф")),ЕФОРМУЛА(X1904),ЕФОРМУЛА(Y1904),ЕФОРМУЛА(Z1904),ЕФОРМУЛА(AA1904),ЕФОРМУЛА(AB1904),ЕФОРМУЛА(AC1904),NOT(ЕФОРМУЛА(O1904)),NOT(ЕФОРМУЛА(P1904)),M1904&lt;&gt;0,N1904&lt;&gt;0,OR(YEAR(M1904=#REF!),YEAR(M1904=#REF!),YEAR(M1904=#REF!)),OR(YEAR(N1904=#REF!),YEAR(N1904=#REF!),YEAR(N1904=#REF!)),OR(AND(A1904="20. Выдача займов по договору № 1 (в кэш-пул ПАО «Газпром»)",H1904="КЭШ-ПУЛ"),AND(A1904&lt;&gt;"20. Выдача займов по договору № 1 (в кэш-пул ПАО «Газпром»)",H1904&lt;&gt;"КЭШ-ПУЛ")))</f>
        <v>#REF!</v>
      </c>
    </row>
    <row r="1905" spans="1:30" ht="15" customHeight="1" x14ac:dyDescent="0.2">
      <c r="A1905" s="8"/>
      <c r="B1905" s="8" t="s">
        <v>7</v>
      </c>
      <c r="C1905" s="2" t="s">
        <v>19</v>
      </c>
      <c r="D1905" s="6" t="s">
        <v>0</v>
      </c>
      <c r="E1905" s="7" t="s">
        <v>2</v>
      </c>
      <c r="F1905" s="8"/>
      <c r="G1905" s="8"/>
      <c r="H1905" s="8"/>
      <c r="I1905" s="8"/>
      <c r="J1905" s="8"/>
      <c r="K1905" s="8"/>
      <c r="L1905" s="8" t="s">
        <v>26</v>
      </c>
      <c r="M1905" s="9">
        <v>44470</v>
      </c>
      <c r="N1905" s="9">
        <v>44470</v>
      </c>
      <c r="O1905" s="20">
        <v>6840000</v>
      </c>
      <c r="P1905" s="20"/>
      <c r="Q1905" s="29"/>
      <c r="R1905" s="12"/>
      <c r="S1905" s="12"/>
      <c r="T1905" s="12"/>
      <c r="U1905" s="12"/>
      <c r="X1905" s="22" t="str">
        <f>IF(B1905="",VLOOKUP(A1905,#REF!,2,FALSE),B1905)</f>
        <v>10. Услуги транспорта</v>
      </c>
      <c r="Y1905" s="22">
        <f t="shared" si="150"/>
        <v>10</v>
      </c>
      <c r="Z1905" s="22">
        <f t="shared" si="151"/>
        <v>10</v>
      </c>
      <c r="AA1905" s="22">
        <f t="shared" si="152"/>
        <v>2021</v>
      </c>
      <c r="AB1905" s="22">
        <f t="shared" si="153"/>
        <v>2021</v>
      </c>
      <c r="AC1905" s="22">
        <f t="shared" si="154"/>
        <v>2021</v>
      </c>
      <c r="AD1905" s="25" t="e">
        <f>AND(ROUND(O1905,2)=O1905,ROUND(P1905,2)=P1905,OR(AND(O1905&lt;&gt;0,L1905="п"),AND(P1905&lt;&gt;0,L1905="ф")),ЕФОРМУЛА(X1905),ЕФОРМУЛА(Y1905),ЕФОРМУЛА(Z1905),ЕФОРМУЛА(AA1905),ЕФОРМУЛА(AB1905),ЕФОРМУЛА(AC1905),NOT(ЕФОРМУЛА(O1905)),NOT(ЕФОРМУЛА(P1905)),M1905&lt;&gt;0,N1905&lt;&gt;0,OR(YEAR(M1905=#REF!),YEAR(M1905=#REF!),YEAR(M1905=#REF!)),OR(YEAR(N1905=#REF!),YEAR(N1905=#REF!),YEAR(N1905=#REF!)),OR(AND(A1905="20. Выдача займов по договору № 1 (в кэш-пул ПАО «Газпром»)",H1905="КЭШ-ПУЛ"),AND(A1905&lt;&gt;"20. Выдача займов по договору № 1 (в кэш-пул ПАО «Газпром»)",H1905&lt;&gt;"КЭШ-ПУЛ")))</f>
        <v>#REF!</v>
      </c>
    </row>
    <row r="1906" spans="1:30" ht="15" customHeight="1" x14ac:dyDescent="0.2">
      <c r="A1906" s="8" t="s">
        <v>8</v>
      </c>
      <c r="B1906" s="8"/>
      <c r="C1906" s="2" t="s">
        <v>19</v>
      </c>
      <c r="D1906" s="6" t="s">
        <v>0</v>
      </c>
      <c r="E1906" s="7" t="s">
        <v>2</v>
      </c>
      <c r="F1906" s="8"/>
      <c r="G1906" s="8"/>
      <c r="H1906" s="8"/>
      <c r="I1906" s="8"/>
      <c r="J1906" s="8"/>
      <c r="K1906" s="8"/>
      <c r="L1906" s="8" t="s">
        <v>26</v>
      </c>
      <c r="M1906" s="9">
        <v>44470</v>
      </c>
      <c r="N1906" s="9">
        <v>44470</v>
      </c>
      <c r="O1906" s="20">
        <v>2190000</v>
      </c>
      <c r="P1906" s="20"/>
      <c r="Q1906" s="29"/>
      <c r="R1906" s="12"/>
      <c r="S1906" s="12"/>
      <c r="T1906" s="12"/>
      <c r="U1906" s="12"/>
      <c r="X1906" s="22" t="e">
        <f>IF(B1906="",VLOOKUP(A1906,#REF!,2,FALSE),B1906)</f>
        <v>#REF!</v>
      </c>
      <c r="Y1906" s="22">
        <f t="shared" si="150"/>
        <v>10</v>
      </c>
      <c r="Z1906" s="22">
        <f t="shared" si="151"/>
        <v>10</v>
      </c>
      <c r="AA1906" s="22">
        <f t="shared" si="152"/>
        <v>2021</v>
      </c>
      <c r="AB1906" s="22">
        <f t="shared" si="153"/>
        <v>2021</v>
      </c>
      <c r="AC1906" s="22">
        <f t="shared" si="154"/>
        <v>2021</v>
      </c>
      <c r="AD1906" s="25" t="e">
        <f>AND(ROUND(O1906,2)=O1906,ROUND(P1906,2)=P1906,OR(AND(O1906&lt;&gt;0,L1906="п"),AND(P1906&lt;&gt;0,L1906="ф")),ЕФОРМУЛА(X1906),ЕФОРМУЛА(Y1906),ЕФОРМУЛА(Z1906),ЕФОРМУЛА(AA1906),ЕФОРМУЛА(AB1906),ЕФОРМУЛА(AC1906),NOT(ЕФОРМУЛА(O1906)),NOT(ЕФОРМУЛА(P1906)),M1906&lt;&gt;0,N1906&lt;&gt;0,OR(YEAR(M1906=#REF!),YEAR(M1906=#REF!),YEAR(M1906=#REF!)),OR(YEAR(N1906=#REF!),YEAR(N1906=#REF!),YEAR(N1906=#REF!)),OR(AND(A1906="20. Выдача займов по договору № 1 (в кэш-пул ПАО «Газпром»)",H1906="КЭШ-ПУЛ"),AND(A1906&lt;&gt;"20. Выдача займов по договору № 1 (в кэш-пул ПАО «Газпром»)",H1906&lt;&gt;"КЭШ-ПУЛ")))</f>
        <v>#REF!</v>
      </c>
    </row>
    <row r="1907" spans="1:30" ht="18.75" customHeight="1" x14ac:dyDescent="0.2">
      <c r="A1907" s="27" t="s">
        <v>652</v>
      </c>
      <c r="B1907" s="27"/>
      <c r="C1907" s="2" t="s">
        <v>19</v>
      </c>
      <c r="D1907" s="6" t="s">
        <v>0</v>
      </c>
      <c r="E1907" s="7" t="s">
        <v>2</v>
      </c>
      <c r="F1907" s="8"/>
      <c r="G1907" s="8"/>
      <c r="H1907" s="8"/>
      <c r="I1907" s="8"/>
      <c r="J1907" s="8"/>
      <c r="K1907" s="8"/>
      <c r="L1907" s="8" t="s">
        <v>26</v>
      </c>
      <c r="M1907" s="9">
        <v>44470</v>
      </c>
      <c r="N1907" s="9">
        <v>44470</v>
      </c>
      <c r="O1907" s="20">
        <v>2649143.7999999998</v>
      </c>
      <c r="P1907" s="20"/>
      <c r="Q1907" s="29"/>
      <c r="R1907" s="12"/>
      <c r="S1907" s="12"/>
      <c r="T1907" s="12"/>
      <c r="U1907" s="12"/>
      <c r="X1907" s="22" t="e">
        <f>IF(B1907="",VLOOKUP(A1907,#REF!,2,FALSE),B1907)</f>
        <v>#REF!</v>
      </c>
      <c r="Y1907" s="22">
        <f t="shared" si="150"/>
        <v>10</v>
      </c>
      <c r="Z1907" s="22">
        <f t="shared" si="151"/>
        <v>10</v>
      </c>
      <c r="AA1907" s="22">
        <f t="shared" si="152"/>
        <v>2021</v>
      </c>
      <c r="AB1907" s="22">
        <f t="shared" si="153"/>
        <v>2021</v>
      </c>
      <c r="AC1907" s="22">
        <f t="shared" si="154"/>
        <v>2021</v>
      </c>
      <c r="AD1907" s="25" t="e">
        <f>AND(ROUND(O1907,2)=O1907,ROUND(P1907,2)=P1907,OR(AND(O1907&lt;&gt;0,L1907="п"),AND(P1907&lt;&gt;0,L1907="ф")),ЕФОРМУЛА(X1907),ЕФОРМУЛА(Y1907),ЕФОРМУЛА(Z1907),ЕФОРМУЛА(AA1907),ЕФОРМУЛА(AB1907),ЕФОРМУЛА(AC1907),NOT(ЕФОРМУЛА(O1907)),NOT(ЕФОРМУЛА(P1907)),M1907&lt;&gt;0,N1907&lt;&gt;0,OR(YEAR(M1907=#REF!),YEAR(M1907=#REF!),YEAR(M1907=#REF!)),OR(YEAR(N1907=#REF!),YEAR(N1907=#REF!),YEAR(N1907=#REF!)),OR(AND(A1907="20. Выдача займов по договору № 1 (в кэш-пул ПАО «Газпром»)",H1907="КЭШ-ПУЛ"),AND(A1907&lt;&gt;"20. Выдача займов по договору № 1 (в кэш-пул ПАО «Газпром»)",H1907&lt;&gt;"КЭШ-ПУЛ")))</f>
        <v>#REF!</v>
      </c>
    </row>
    <row r="1908" spans="1:30" ht="15" customHeight="1" x14ac:dyDescent="0.2">
      <c r="A1908" s="8"/>
      <c r="B1908" s="8" t="s">
        <v>9</v>
      </c>
      <c r="C1908" s="2" t="s">
        <v>19</v>
      </c>
      <c r="D1908" s="6" t="s">
        <v>0</v>
      </c>
      <c r="E1908" s="7" t="s">
        <v>2</v>
      </c>
      <c r="F1908" s="8"/>
      <c r="G1908" s="8"/>
      <c r="H1908" s="8"/>
      <c r="I1908" s="8"/>
      <c r="J1908" s="8"/>
      <c r="K1908" s="8"/>
      <c r="L1908" s="8" t="s">
        <v>26</v>
      </c>
      <c r="M1908" s="9">
        <v>44470</v>
      </c>
      <c r="N1908" s="9">
        <v>44470</v>
      </c>
      <c r="O1908" s="20">
        <v>7500000</v>
      </c>
      <c r="P1908" s="20"/>
      <c r="Q1908" s="29"/>
      <c r="R1908" s="12"/>
      <c r="S1908" s="12"/>
      <c r="T1908" s="12"/>
      <c r="U1908" s="12"/>
      <c r="X1908" s="22" t="str">
        <f>IF(B1908="",VLOOKUP(A1908,#REF!,2,FALSE),B1908)</f>
        <v>12. Страхование</v>
      </c>
      <c r="Y1908" s="22">
        <f t="shared" si="150"/>
        <v>10</v>
      </c>
      <c r="Z1908" s="22">
        <f t="shared" si="151"/>
        <v>10</v>
      </c>
      <c r="AA1908" s="22">
        <f t="shared" si="152"/>
        <v>2021</v>
      </c>
      <c r="AB1908" s="22">
        <f t="shared" si="153"/>
        <v>2021</v>
      </c>
      <c r="AC1908" s="22">
        <f t="shared" si="154"/>
        <v>2021</v>
      </c>
      <c r="AD1908" s="25" t="e">
        <f>AND(ROUND(O1908,2)=O1908,ROUND(P1908,2)=P1908,OR(AND(O1908&lt;&gt;0,L1908="п"),AND(P1908&lt;&gt;0,L1908="ф")),ЕФОРМУЛА(X1908),ЕФОРМУЛА(Y1908),ЕФОРМУЛА(Z1908),ЕФОРМУЛА(AA1908),ЕФОРМУЛА(AB1908),ЕФОРМУЛА(AC1908),NOT(ЕФОРМУЛА(O1908)),NOT(ЕФОРМУЛА(P1908)),M1908&lt;&gt;0,N1908&lt;&gt;0,OR(YEAR(M1908=#REF!),YEAR(M1908=#REF!),YEAR(M1908=#REF!)),OR(YEAR(N1908=#REF!),YEAR(N1908=#REF!),YEAR(N1908=#REF!)),OR(AND(A1908="20. Выдача займов по договору № 1 (в кэш-пул ПАО «Газпром»)",H1908="КЭШ-ПУЛ"),AND(A1908&lt;&gt;"20. Выдача займов по договору № 1 (в кэш-пул ПАО «Газпром»)",H1908&lt;&gt;"КЭШ-ПУЛ")))</f>
        <v>#REF!</v>
      </c>
    </row>
    <row r="1909" spans="1:30" ht="15" customHeight="1" x14ac:dyDescent="0.2">
      <c r="A1909" s="8"/>
      <c r="B1909" s="8" t="s">
        <v>10</v>
      </c>
      <c r="C1909" s="2" t="s">
        <v>19</v>
      </c>
      <c r="D1909" s="6" t="s">
        <v>0</v>
      </c>
      <c r="E1909" s="7" t="s">
        <v>2</v>
      </c>
      <c r="F1909" s="8"/>
      <c r="G1909" s="8"/>
      <c r="H1909" s="8"/>
      <c r="I1909" s="8"/>
      <c r="J1909" s="8"/>
      <c r="K1909" s="8"/>
      <c r="L1909" s="8" t="s">
        <v>26</v>
      </c>
      <c r="M1909" s="9">
        <v>44470</v>
      </c>
      <c r="N1909" s="9">
        <v>44470</v>
      </c>
      <c r="O1909" s="20">
        <v>115000000</v>
      </c>
      <c r="P1909" s="20"/>
      <c r="Q1909" s="11"/>
      <c r="R1909" s="10"/>
      <c r="S1909" s="10"/>
      <c r="T1909" s="10"/>
      <c r="U1909" s="10"/>
      <c r="X1909" s="22" t="str">
        <f>IF(B1909="",VLOOKUP(A1909,#REF!,2,FALSE),B1909)</f>
        <v>13. Прочие расходы</v>
      </c>
      <c r="Y1909" s="22">
        <f t="shared" si="150"/>
        <v>10</v>
      </c>
      <c r="Z1909" s="22">
        <f t="shared" si="151"/>
        <v>10</v>
      </c>
      <c r="AA1909" s="22">
        <f t="shared" si="152"/>
        <v>2021</v>
      </c>
      <c r="AB1909" s="22">
        <f t="shared" si="153"/>
        <v>2021</v>
      </c>
      <c r="AC1909" s="22">
        <f t="shared" si="154"/>
        <v>2021</v>
      </c>
      <c r="AD1909" s="25" t="e">
        <f>AND(ROUND(O1909,2)=O1909,ROUND(P1909,2)=P1909,OR(AND(O1909&lt;&gt;0,L1909="п"),AND(P1909&lt;&gt;0,L1909="ф")),ЕФОРМУЛА(X1909),ЕФОРМУЛА(Y1909),ЕФОРМУЛА(Z1909),ЕФОРМУЛА(AA1909),ЕФОРМУЛА(AB1909),ЕФОРМУЛА(AC1909),NOT(ЕФОРМУЛА(O1909)),NOT(ЕФОРМУЛА(P1909)),M1909&lt;&gt;0,N1909&lt;&gt;0,OR(YEAR(M1909=#REF!),YEAR(M1909=#REF!),YEAR(M1909=#REF!)),OR(YEAR(N1909=#REF!),YEAR(N1909=#REF!),YEAR(N1909=#REF!)),OR(AND(A1909="20. Выдача займов по договору № 1 (в кэш-пул ПАО «Газпром»)",H1909="КЭШ-ПУЛ"),AND(A1909&lt;&gt;"20. Выдача займов по договору № 1 (в кэш-пул ПАО «Газпром»)",H1909&lt;&gt;"КЭШ-ПУЛ")))</f>
        <v>#REF!</v>
      </c>
    </row>
    <row r="1910" spans="1:30" ht="15" customHeight="1" x14ac:dyDescent="0.2">
      <c r="A1910" s="8" t="s">
        <v>57</v>
      </c>
      <c r="B1910" s="8"/>
      <c r="C1910" s="2" t="s">
        <v>19</v>
      </c>
      <c r="D1910" s="6" t="s">
        <v>0</v>
      </c>
      <c r="E1910" s="7" t="s">
        <v>2</v>
      </c>
      <c r="F1910" s="8"/>
      <c r="G1910" s="8"/>
      <c r="H1910" s="8"/>
      <c r="I1910" s="8"/>
      <c r="J1910" s="8"/>
      <c r="K1910" s="8"/>
      <c r="L1910" s="8" t="s">
        <v>26</v>
      </c>
      <c r="M1910" s="9">
        <v>44470</v>
      </c>
      <c r="N1910" s="9">
        <v>44470</v>
      </c>
      <c r="O1910" s="20">
        <v>169384787</v>
      </c>
      <c r="P1910" s="20"/>
      <c r="Q1910" s="29"/>
      <c r="R1910" s="12"/>
      <c r="S1910" s="12"/>
      <c r="T1910" s="12"/>
      <c r="U1910" s="12"/>
      <c r="X1910" s="22" t="e">
        <f>IF(B1910="",VLOOKUP(A1910,#REF!,2,FALSE),B1910)</f>
        <v>#REF!</v>
      </c>
      <c r="Y1910" s="22">
        <f t="shared" si="150"/>
        <v>10</v>
      </c>
      <c r="Z1910" s="22">
        <f t="shared" si="151"/>
        <v>10</v>
      </c>
      <c r="AA1910" s="22">
        <f t="shared" si="152"/>
        <v>2021</v>
      </c>
      <c r="AB1910" s="22">
        <f t="shared" si="153"/>
        <v>2021</v>
      </c>
      <c r="AC1910" s="22">
        <f t="shared" si="154"/>
        <v>2021</v>
      </c>
      <c r="AD1910" s="25" t="e">
        <f>AND(ROUND(O1910,2)=O1910,ROUND(P1910,2)=P1910,OR(AND(O1910&lt;&gt;0,L1910="п"),AND(P1910&lt;&gt;0,L1910="ф")),ЕФОРМУЛА(X1910),ЕФОРМУЛА(Y1910),ЕФОРМУЛА(Z1910),ЕФОРМУЛА(AA1910),ЕФОРМУЛА(AB1910),ЕФОРМУЛА(AC1910),NOT(ЕФОРМУЛА(O1910)),NOT(ЕФОРМУЛА(P1910)),M1910&lt;&gt;0,N1910&lt;&gt;0,OR(YEAR(M1910=#REF!),YEAR(M1910=#REF!),YEAR(M1910=#REF!)),OR(YEAR(N1910=#REF!),YEAR(N1910=#REF!),YEAR(N1910=#REF!)),OR(AND(A1910="20. Выдача займов по договору № 1 (в кэш-пул ПАО «Газпром»)",H1910="КЭШ-ПУЛ"),AND(A1910&lt;&gt;"20. Выдача займов по договору № 1 (в кэш-пул ПАО «Газпром»)",H1910&lt;&gt;"КЭШ-ПУЛ")))</f>
        <v>#REF!</v>
      </c>
    </row>
    <row r="1911" spans="1:30" ht="27.75" customHeight="1" x14ac:dyDescent="0.2">
      <c r="A1911" s="8" t="s">
        <v>11</v>
      </c>
      <c r="B1911" s="8"/>
      <c r="C1911" s="2" t="s">
        <v>19</v>
      </c>
      <c r="D1911" s="6" t="s">
        <v>0</v>
      </c>
      <c r="E1911" s="7" t="s">
        <v>2</v>
      </c>
      <c r="F1911" s="8"/>
      <c r="G1911" s="8"/>
      <c r="H1911" s="8"/>
      <c r="I1911" s="8"/>
      <c r="J1911" s="8"/>
      <c r="K1911" s="8"/>
      <c r="L1911" s="8" t="s">
        <v>26</v>
      </c>
      <c r="M1911" s="9">
        <v>44470</v>
      </c>
      <c r="N1911" s="9">
        <v>44470</v>
      </c>
      <c r="O1911" s="20">
        <v>10480000</v>
      </c>
      <c r="P1911" s="20"/>
      <c r="Q1911" s="29"/>
      <c r="R1911" s="12"/>
      <c r="S1911" s="12"/>
      <c r="T1911" s="12"/>
      <c r="U1911" s="12"/>
      <c r="X1911" s="22" t="e">
        <f>IF(B1911="",VLOOKUP(A1911,#REF!,2,FALSE),B1911)</f>
        <v>#REF!</v>
      </c>
      <c r="Y1911" s="22">
        <f t="shared" si="150"/>
        <v>10</v>
      </c>
      <c r="Z1911" s="22">
        <f t="shared" si="151"/>
        <v>10</v>
      </c>
      <c r="AA1911" s="22">
        <f t="shared" si="152"/>
        <v>2021</v>
      </c>
      <c r="AB1911" s="22">
        <f t="shared" si="153"/>
        <v>2021</v>
      </c>
      <c r="AC1911" s="22">
        <f t="shared" si="154"/>
        <v>2021</v>
      </c>
      <c r="AD1911" s="25" t="e">
        <f>AND(ROUND(O1911,2)=O1911,ROUND(P1911,2)=P1911,OR(AND(O1911&lt;&gt;0,L1911="п"),AND(P1911&lt;&gt;0,L1911="ф")),ЕФОРМУЛА(X1911),ЕФОРМУЛА(Y1911),ЕФОРМУЛА(Z1911),ЕФОРМУЛА(AA1911),ЕФОРМУЛА(AB1911),ЕФОРМУЛА(AC1911),NOT(ЕФОРМУЛА(O1911)),NOT(ЕФОРМУЛА(P1911)),M1911&lt;&gt;0,N1911&lt;&gt;0,OR(YEAR(M1911=#REF!),YEAR(M1911=#REF!),YEAR(M1911=#REF!)),OR(YEAR(N1911=#REF!),YEAR(N1911=#REF!),YEAR(N1911=#REF!)),OR(AND(A1911="20. Выдача займов по договору № 1 (в кэш-пул ПАО «Газпром»)",H1911="КЭШ-ПУЛ"),AND(A1911&lt;&gt;"20. Выдача займов по договору № 1 (в кэш-пул ПАО «Газпром»)",H1911&lt;&gt;"КЭШ-ПУЛ")))</f>
        <v>#REF!</v>
      </c>
    </row>
    <row r="1912" spans="1:30" ht="15" customHeight="1" x14ac:dyDescent="0.2">
      <c r="A1912" s="8" t="s">
        <v>59</v>
      </c>
      <c r="B1912" s="8"/>
      <c r="C1912" s="2" t="s">
        <v>19</v>
      </c>
      <c r="D1912" s="6" t="s">
        <v>3</v>
      </c>
      <c r="E1912" s="7" t="s">
        <v>2</v>
      </c>
      <c r="F1912" s="8"/>
      <c r="G1912" s="8"/>
      <c r="H1912" s="8"/>
      <c r="I1912" s="8"/>
      <c r="J1912" s="8"/>
      <c r="K1912" s="8"/>
      <c r="L1912" s="8" t="s">
        <v>26</v>
      </c>
      <c r="M1912" s="9">
        <v>44501</v>
      </c>
      <c r="N1912" s="9">
        <v>44501</v>
      </c>
      <c r="O1912" s="20">
        <v>24400000</v>
      </c>
      <c r="P1912" s="20"/>
      <c r="Q1912" s="11"/>
      <c r="R1912" s="11"/>
      <c r="S1912" s="11"/>
      <c r="T1912" s="11"/>
      <c r="U1912" s="11"/>
      <c r="X1912" s="22" t="e">
        <f>IF(B1912="",VLOOKUP(A1912,#REF!,2,FALSE),B1912)</f>
        <v>#REF!</v>
      </c>
      <c r="Y1912" s="22">
        <f t="shared" si="150"/>
        <v>11</v>
      </c>
      <c r="Z1912" s="22">
        <f t="shared" si="151"/>
        <v>11</v>
      </c>
      <c r="AA1912" s="22">
        <f t="shared" si="152"/>
        <v>2021</v>
      </c>
      <c r="AB1912" s="22">
        <f t="shared" si="153"/>
        <v>2021</v>
      </c>
      <c r="AC1912" s="22">
        <f t="shared" si="154"/>
        <v>2021</v>
      </c>
      <c r="AD1912" s="25" t="e">
        <f>AND(ROUND(O1912,2)=O1912,ROUND(P1912,2)=P1912,OR(AND(O1912&lt;&gt;0,L1912="п"),AND(P1912&lt;&gt;0,L1912="ф")),ЕФОРМУЛА(X1912),ЕФОРМУЛА(Y1912),ЕФОРМУЛА(Z1912),ЕФОРМУЛА(AA1912),ЕФОРМУЛА(AB1912),ЕФОРМУЛА(AC1912),NOT(ЕФОРМУЛА(O1912)),NOT(ЕФОРМУЛА(P1912)),M1912&lt;&gt;0,N1912&lt;&gt;0,OR(YEAR(M1912=#REF!),YEAR(M1912=#REF!),YEAR(M1912=#REF!)),OR(YEAR(N1912=#REF!),YEAR(N1912=#REF!),YEAR(N1912=#REF!)),OR(AND(A1912="20. Выдача займов по договору № 1 (в кэш-пул ПАО «Газпром»)",H1912="КЭШ-ПУЛ"),AND(A1912&lt;&gt;"20. Выдача займов по договору № 1 (в кэш-пул ПАО «Газпром»)",H1912&lt;&gt;"КЭШ-ПУЛ")))</f>
        <v>#REF!</v>
      </c>
    </row>
    <row r="1913" spans="1:30" ht="15" customHeight="1" x14ac:dyDescent="0.2">
      <c r="A1913" s="8" t="s">
        <v>12</v>
      </c>
      <c r="B1913" s="8"/>
      <c r="C1913" s="2" t="s">
        <v>19</v>
      </c>
      <c r="D1913" s="6" t="s">
        <v>0</v>
      </c>
      <c r="E1913" s="7" t="s">
        <v>2</v>
      </c>
      <c r="F1913" s="8"/>
      <c r="G1913" s="8"/>
      <c r="H1913" s="8"/>
      <c r="I1913" s="8"/>
      <c r="J1913" s="8"/>
      <c r="K1913" s="8"/>
      <c r="L1913" s="8" t="s">
        <v>26</v>
      </c>
      <c r="M1913" s="9">
        <v>44501</v>
      </c>
      <c r="N1913" s="9">
        <v>44501</v>
      </c>
      <c r="O1913" s="20">
        <v>262280000</v>
      </c>
      <c r="P1913" s="20"/>
      <c r="Q1913" s="11"/>
      <c r="R1913" s="10"/>
      <c r="S1913" s="10"/>
      <c r="T1913" s="10"/>
      <c r="U1913" s="10"/>
      <c r="X1913" s="22" t="e">
        <f>IF(B1913="",VLOOKUP(A1913,#REF!,2,FALSE),B1913)</f>
        <v>#REF!</v>
      </c>
      <c r="Y1913" s="22">
        <f t="shared" si="150"/>
        <v>11</v>
      </c>
      <c r="Z1913" s="22">
        <f t="shared" si="151"/>
        <v>11</v>
      </c>
      <c r="AA1913" s="22">
        <f t="shared" si="152"/>
        <v>2021</v>
      </c>
      <c r="AB1913" s="22">
        <f t="shared" si="153"/>
        <v>2021</v>
      </c>
      <c r="AC1913" s="22">
        <f t="shared" si="154"/>
        <v>2021</v>
      </c>
      <c r="AD1913" s="25" t="e">
        <f>AND(ROUND(O1913,2)=O1913,ROUND(P1913,2)=P1913,OR(AND(O1913&lt;&gt;0,L1913="п"),AND(P1913&lt;&gt;0,L1913="ф")),ЕФОРМУЛА(X1913),ЕФОРМУЛА(Y1913),ЕФОРМУЛА(Z1913),ЕФОРМУЛА(AA1913),ЕФОРМУЛА(AB1913),ЕФОРМУЛА(AC1913),NOT(ЕФОРМУЛА(O1913)),NOT(ЕФОРМУЛА(P1913)),M1913&lt;&gt;0,N1913&lt;&gt;0,OR(YEAR(M1913=#REF!),YEAR(M1913=#REF!),YEAR(M1913=#REF!)),OR(YEAR(N1913=#REF!),YEAR(N1913=#REF!),YEAR(N1913=#REF!)),OR(AND(A1913="20. Выдача займов по договору № 1 (в кэш-пул ПАО «Газпром»)",H1913="КЭШ-ПУЛ"),AND(A1913&lt;&gt;"20. Выдача займов по договору № 1 (в кэш-пул ПАО «Газпром»)",H1913&lt;&gt;"КЭШ-ПУЛ")))</f>
        <v>#REF!</v>
      </c>
    </row>
    <row r="1914" spans="1:30" ht="15" customHeight="1" x14ac:dyDescent="0.2">
      <c r="A1914" s="8" t="s">
        <v>63</v>
      </c>
      <c r="B1914" s="8"/>
      <c r="C1914" s="2" t="s">
        <v>19</v>
      </c>
      <c r="D1914" s="6" t="s">
        <v>0</v>
      </c>
      <c r="E1914" s="7" t="s">
        <v>2</v>
      </c>
      <c r="F1914" s="8"/>
      <c r="G1914" s="8"/>
      <c r="H1914" s="8"/>
      <c r="I1914" s="8"/>
      <c r="J1914" s="8"/>
      <c r="K1914" s="8"/>
      <c r="L1914" s="8" t="s">
        <v>26</v>
      </c>
      <c r="M1914" s="9">
        <v>44501</v>
      </c>
      <c r="N1914" s="9">
        <v>44501</v>
      </c>
      <c r="O1914" s="20">
        <v>65000000</v>
      </c>
      <c r="P1914" s="20"/>
      <c r="Q1914" s="11"/>
      <c r="R1914" s="10"/>
      <c r="S1914" s="10"/>
      <c r="T1914" s="10"/>
      <c r="U1914" s="10"/>
      <c r="X1914" s="22" t="e">
        <f>IF(B1914="",VLOOKUP(A1914,#REF!,2,FALSE),B1914)</f>
        <v>#REF!</v>
      </c>
      <c r="Y1914" s="22">
        <f t="shared" si="150"/>
        <v>11</v>
      </c>
      <c r="Z1914" s="22">
        <f t="shared" si="151"/>
        <v>11</v>
      </c>
      <c r="AA1914" s="22">
        <f t="shared" si="152"/>
        <v>2021</v>
      </c>
      <c r="AB1914" s="22">
        <f t="shared" si="153"/>
        <v>2021</v>
      </c>
      <c r="AC1914" s="22">
        <f t="shared" si="154"/>
        <v>2021</v>
      </c>
      <c r="AD1914" s="25" t="e">
        <f>AND(ROUND(O1914,2)=O1914,ROUND(P1914,2)=P1914,OR(AND(O1914&lt;&gt;0,L1914="п"),AND(P1914&lt;&gt;0,L1914="ф")),ЕФОРМУЛА(X1914),ЕФОРМУЛА(Y1914),ЕФОРМУЛА(Z1914),ЕФОРМУЛА(AA1914),ЕФОРМУЛА(AB1914),ЕФОРМУЛА(AC1914),NOT(ЕФОРМУЛА(O1914)),NOT(ЕФОРМУЛА(P1914)),M1914&lt;&gt;0,N1914&lt;&gt;0,OR(YEAR(M1914=#REF!),YEAR(M1914=#REF!),YEAR(M1914=#REF!)),OR(YEAR(N1914=#REF!),YEAR(N1914=#REF!),YEAR(N1914=#REF!)),OR(AND(A1914="20. Выдача займов по договору № 1 (в кэш-пул ПАО «Газпром»)",H1914="КЭШ-ПУЛ"),AND(A1914&lt;&gt;"20. Выдача займов по договору № 1 (в кэш-пул ПАО «Газпром»)",H1914&lt;&gt;"КЭШ-ПУЛ")))</f>
        <v>#REF!</v>
      </c>
    </row>
    <row r="1915" spans="1:30" ht="15" customHeight="1" x14ac:dyDescent="0.2">
      <c r="A1915" s="8"/>
      <c r="B1915" s="8" t="s">
        <v>62</v>
      </c>
      <c r="C1915" s="2" t="s">
        <v>19</v>
      </c>
      <c r="D1915" s="6" t="s">
        <v>0</v>
      </c>
      <c r="E1915" s="7" t="s">
        <v>2</v>
      </c>
      <c r="F1915" s="8"/>
      <c r="G1915" s="8"/>
      <c r="H1915" s="8"/>
      <c r="I1915" s="8"/>
      <c r="J1915" s="8"/>
      <c r="K1915" s="8"/>
      <c r="L1915" s="8" t="s">
        <v>26</v>
      </c>
      <c r="M1915" s="9">
        <v>44501</v>
      </c>
      <c r="N1915" s="9">
        <v>44501</v>
      </c>
      <c r="O1915" s="20">
        <v>147000000</v>
      </c>
      <c r="P1915" s="20"/>
      <c r="Q1915" s="11"/>
      <c r="R1915" s="11"/>
      <c r="S1915" s="11"/>
      <c r="T1915" s="11"/>
      <c r="U1915" s="11"/>
      <c r="X1915" s="22" t="str">
        <f>IF(B1915="",VLOOKUP(A1915,#REF!,2,FALSE),B1915)</f>
        <v>03. Налоги</v>
      </c>
      <c r="Y1915" s="22">
        <f t="shared" si="150"/>
        <v>11</v>
      </c>
      <c r="Z1915" s="22">
        <f t="shared" si="151"/>
        <v>11</v>
      </c>
      <c r="AA1915" s="22">
        <f t="shared" si="152"/>
        <v>2021</v>
      </c>
      <c r="AB1915" s="22">
        <f t="shared" si="153"/>
        <v>2021</v>
      </c>
      <c r="AC1915" s="22">
        <f t="shared" si="154"/>
        <v>2021</v>
      </c>
      <c r="AD1915" s="25" t="e">
        <f>AND(ROUND(O1915,2)=O1915,ROUND(P1915,2)=P1915,OR(AND(O1915&lt;&gt;0,L1915="п"),AND(P1915&lt;&gt;0,L1915="ф")),ЕФОРМУЛА(X1915),ЕФОРМУЛА(Y1915),ЕФОРМУЛА(Z1915),ЕФОРМУЛА(AA1915),ЕФОРМУЛА(AB1915),ЕФОРМУЛА(AC1915),NOT(ЕФОРМУЛА(O1915)),NOT(ЕФОРМУЛА(P1915)),M1915&lt;&gt;0,N1915&lt;&gt;0,OR(YEAR(M1915=#REF!),YEAR(M1915=#REF!),YEAR(M1915=#REF!)),OR(YEAR(N1915=#REF!),YEAR(N1915=#REF!),YEAR(N1915=#REF!)),OR(AND(A1915="20. Выдача займов по договору № 1 (в кэш-пул ПАО «Газпром»)",H1915="КЭШ-ПУЛ"),AND(A1915&lt;&gt;"20. Выдача займов по договору № 1 (в кэш-пул ПАО «Газпром»)",H1915&lt;&gt;"КЭШ-ПУЛ")))</f>
        <v>#REF!</v>
      </c>
    </row>
    <row r="1916" spans="1:30" ht="15" customHeight="1" x14ac:dyDescent="0.2">
      <c r="A1916" s="8" t="s">
        <v>141</v>
      </c>
      <c r="B1916" s="8"/>
      <c r="C1916" s="2" t="s">
        <v>19</v>
      </c>
      <c r="D1916" s="6" t="s">
        <v>0</v>
      </c>
      <c r="E1916" s="7" t="s">
        <v>2</v>
      </c>
      <c r="F1916" s="8"/>
      <c r="G1916" s="8"/>
      <c r="H1916" s="8"/>
      <c r="I1916" s="8"/>
      <c r="J1916" s="8"/>
      <c r="K1916" s="8"/>
      <c r="L1916" s="8" t="s">
        <v>26</v>
      </c>
      <c r="M1916" s="9">
        <v>44501</v>
      </c>
      <c r="N1916" s="9">
        <v>44501</v>
      </c>
      <c r="O1916" s="20">
        <v>26110030</v>
      </c>
      <c r="P1916" s="20"/>
      <c r="Q1916" s="29"/>
      <c r="R1916" s="12"/>
      <c r="S1916" s="12"/>
      <c r="T1916" s="12"/>
      <c r="U1916" s="12"/>
      <c r="X1916" s="22" t="e">
        <f>IF(B1916="",VLOOKUP(A1916,#REF!,2,FALSE),B1916)</f>
        <v>#REF!</v>
      </c>
      <c r="Y1916" s="22">
        <f t="shared" si="150"/>
        <v>11</v>
      </c>
      <c r="Z1916" s="22">
        <f t="shared" si="151"/>
        <v>11</v>
      </c>
      <c r="AA1916" s="22">
        <f t="shared" si="152"/>
        <v>2021</v>
      </c>
      <c r="AB1916" s="22">
        <f t="shared" si="153"/>
        <v>2021</v>
      </c>
      <c r="AC1916" s="22">
        <f t="shared" si="154"/>
        <v>2021</v>
      </c>
      <c r="AD1916" s="25" t="e">
        <f>AND(ROUND(O1916,2)=O1916,ROUND(P1916,2)=P1916,OR(AND(O1916&lt;&gt;0,L1916="п"),AND(P1916&lt;&gt;0,L1916="ф")),ЕФОРМУЛА(X1916),ЕФОРМУЛА(Y1916),ЕФОРМУЛА(Z1916),ЕФОРМУЛА(AA1916),ЕФОРМУЛА(AB1916),ЕФОРМУЛА(AC1916),NOT(ЕФОРМУЛА(O1916)),NOT(ЕФОРМУЛА(P1916)),M1916&lt;&gt;0,N1916&lt;&gt;0,OR(YEAR(M1916=#REF!),YEAR(M1916=#REF!),YEAR(M1916=#REF!)),OR(YEAR(N1916=#REF!),YEAR(N1916=#REF!),YEAR(N1916=#REF!)),OR(AND(A1916="20. Выдача займов по договору № 1 (в кэш-пул ПАО «Газпром»)",H1916="КЭШ-ПУЛ"),AND(A1916&lt;&gt;"20. Выдача займов по договору № 1 (в кэш-пул ПАО «Газпром»)",H1916&lt;&gt;"КЭШ-ПУЛ")))</f>
        <v>#REF!</v>
      </c>
    </row>
    <row r="1917" spans="1:30" ht="15" customHeight="1" x14ac:dyDescent="0.2">
      <c r="A1917" s="8" t="s">
        <v>40</v>
      </c>
      <c r="B1917" s="8"/>
      <c r="C1917" s="2" t="s">
        <v>19</v>
      </c>
      <c r="D1917" s="6" t="s">
        <v>0</v>
      </c>
      <c r="E1917" s="7" t="s">
        <v>2</v>
      </c>
      <c r="F1917" s="8"/>
      <c r="G1917" s="8"/>
      <c r="H1917" s="8"/>
      <c r="I1917" s="8"/>
      <c r="J1917" s="8"/>
      <c r="K1917" s="8"/>
      <c r="L1917" s="8" t="s">
        <v>26</v>
      </c>
      <c r="M1917" s="9">
        <v>44501</v>
      </c>
      <c r="N1917" s="9">
        <v>44501</v>
      </c>
      <c r="O1917" s="20">
        <v>2219970</v>
      </c>
      <c r="P1917" s="20"/>
      <c r="Q1917" s="29"/>
      <c r="R1917" s="12"/>
      <c r="S1917" s="12"/>
      <c r="T1917" s="12"/>
      <c r="U1917" s="12"/>
      <c r="X1917" s="22" t="e">
        <f>IF(B1917="",VLOOKUP(A1917,#REF!,2,FALSE),B1917)</f>
        <v>#REF!</v>
      </c>
      <c r="Y1917" s="22">
        <f t="shared" si="150"/>
        <v>11</v>
      </c>
      <c r="Z1917" s="22">
        <f t="shared" si="151"/>
        <v>11</v>
      </c>
      <c r="AA1917" s="22">
        <f t="shared" si="152"/>
        <v>2021</v>
      </c>
      <c r="AB1917" s="22">
        <f t="shared" si="153"/>
        <v>2021</v>
      </c>
      <c r="AC1917" s="22">
        <f t="shared" si="154"/>
        <v>2021</v>
      </c>
      <c r="AD1917" s="25" t="e">
        <f>AND(ROUND(O1917,2)=O1917,ROUND(P1917,2)=P1917,OR(AND(O1917&lt;&gt;0,L1917="п"),AND(P1917&lt;&gt;0,L1917="ф")),ЕФОРМУЛА(X1917),ЕФОРМУЛА(Y1917),ЕФОРМУЛА(Z1917),ЕФОРМУЛА(AA1917),ЕФОРМУЛА(AB1917),ЕФОРМУЛА(AC1917),NOT(ЕФОРМУЛА(O1917)),NOT(ЕФОРМУЛА(P1917)),M1917&lt;&gt;0,N1917&lt;&gt;0,OR(YEAR(M1917=#REF!),YEAR(M1917=#REF!),YEAR(M1917=#REF!)),OR(YEAR(N1917=#REF!),YEAR(N1917=#REF!),YEAR(N1917=#REF!)),OR(AND(A1917="20. Выдача займов по договору № 1 (в кэш-пул ПАО «Газпром»)",H1917="КЭШ-ПУЛ"),AND(A1917&lt;&gt;"20. Выдача займов по договору № 1 (в кэш-пул ПАО «Газпром»)",H1917&lt;&gt;"КЭШ-ПУЛ")))</f>
        <v>#REF!</v>
      </c>
    </row>
    <row r="1918" spans="1:30" ht="15" customHeight="1" x14ac:dyDescent="0.2">
      <c r="A1918" s="8" t="s">
        <v>59</v>
      </c>
      <c r="B1918" s="8"/>
      <c r="C1918" s="2" t="s">
        <v>19</v>
      </c>
      <c r="D1918" s="6" t="s">
        <v>0</v>
      </c>
      <c r="E1918" s="7" t="s">
        <v>2</v>
      </c>
      <c r="F1918" s="8"/>
      <c r="G1918" s="8"/>
      <c r="H1918" s="8"/>
      <c r="I1918" s="8"/>
      <c r="J1918" s="8"/>
      <c r="K1918" s="8"/>
      <c r="L1918" s="8" t="s">
        <v>26</v>
      </c>
      <c r="M1918" s="9">
        <v>44501</v>
      </c>
      <c r="N1918" s="9">
        <v>44501</v>
      </c>
      <c r="O1918" s="20">
        <v>161500000</v>
      </c>
      <c r="P1918" s="20"/>
      <c r="Q1918" s="11"/>
      <c r="R1918" s="11"/>
      <c r="S1918" s="11"/>
      <c r="T1918" s="11"/>
      <c r="U1918" s="11"/>
      <c r="X1918" s="22" t="e">
        <f>IF(B1918="",VLOOKUP(A1918,#REF!,2,FALSE),B1918)</f>
        <v>#REF!</v>
      </c>
      <c r="Y1918" s="22">
        <f t="shared" si="150"/>
        <v>11</v>
      </c>
      <c r="Z1918" s="22">
        <f t="shared" si="151"/>
        <v>11</v>
      </c>
      <c r="AA1918" s="22">
        <f t="shared" si="152"/>
        <v>2021</v>
      </c>
      <c r="AB1918" s="22">
        <f t="shared" si="153"/>
        <v>2021</v>
      </c>
      <c r="AC1918" s="22">
        <f t="shared" si="154"/>
        <v>2021</v>
      </c>
      <c r="AD1918" s="25" t="e">
        <f>AND(ROUND(O1918,2)=O1918,ROUND(P1918,2)=P1918,OR(AND(O1918&lt;&gt;0,L1918="п"),AND(P1918&lt;&gt;0,L1918="ф")),ЕФОРМУЛА(X1918),ЕФОРМУЛА(Y1918),ЕФОРМУЛА(Z1918),ЕФОРМУЛА(AA1918),ЕФОРМУЛА(AB1918),ЕФОРМУЛА(AC1918),NOT(ЕФОРМУЛА(O1918)),NOT(ЕФОРМУЛА(P1918)),M1918&lt;&gt;0,N1918&lt;&gt;0,OR(YEAR(M1918=#REF!),YEAR(M1918=#REF!),YEAR(M1918=#REF!)),OR(YEAR(N1918=#REF!),YEAR(N1918=#REF!),YEAR(N1918=#REF!)),OR(AND(A1918="20. Выдача займов по договору № 1 (в кэш-пул ПАО «Газпром»)",H1918="КЭШ-ПУЛ"),AND(A1918&lt;&gt;"20. Выдача займов по договору № 1 (в кэш-пул ПАО «Газпром»)",H1918&lt;&gt;"КЭШ-ПУЛ")))</f>
        <v>#REF!</v>
      </c>
    </row>
    <row r="1919" spans="1:30" ht="15" customHeight="1" x14ac:dyDescent="0.2">
      <c r="A1919" s="8" t="s">
        <v>60</v>
      </c>
      <c r="B1919" s="8"/>
      <c r="C1919" s="2" t="s">
        <v>19</v>
      </c>
      <c r="D1919" s="6" t="s">
        <v>0</v>
      </c>
      <c r="E1919" s="7" t="s">
        <v>2</v>
      </c>
      <c r="F1919" s="8"/>
      <c r="G1919" s="8"/>
      <c r="H1919" s="8"/>
      <c r="I1919" s="8"/>
      <c r="J1919" s="8"/>
      <c r="K1919" s="8"/>
      <c r="L1919" s="8" t="s">
        <v>26</v>
      </c>
      <c r="M1919" s="9">
        <v>44501</v>
      </c>
      <c r="N1919" s="9">
        <v>44501</v>
      </c>
      <c r="O1919" s="20">
        <v>1100000</v>
      </c>
      <c r="P1919" s="20"/>
      <c r="Q1919" s="11"/>
      <c r="R1919" s="11"/>
      <c r="S1919" s="11"/>
      <c r="T1919" s="11"/>
      <c r="U1919" s="11"/>
      <c r="X1919" s="22" t="e">
        <f>IF(B1919="",VLOOKUP(A1919,#REF!,2,FALSE),B1919)</f>
        <v>#REF!</v>
      </c>
      <c r="Y1919" s="22">
        <f t="shared" si="150"/>
        <v>11</v>
      </c>
      <c r="Z1919" s="22">
        <f t="shared" si="151"/>
        <v>11</v>
      </c>
      <c r="AA1919" s="22">
        <f t="shared" si="152"/>
        <v>2021</v>
      </c>
      <c r="AB1919" s="22">
        <f t="shared" si="153"/>
        <v>2021</v>
      </c>
      <c r="AC1919" s="22">
        <f t="shared" si="154"/>
        <v>2021</v>
      </c>
      <c r="AD1919" s="25" t="e">
        <f>AND(ROUND(O1919,2)=O1919,ROUND(P1919,2)=P1919,OR(AND(O1919&lt;&gt;0,L1919="п"),AND(P1919&lt;&gt;0,L1919="ф")),ЕФОРМУЛА(X1919),ЕФОРМУЛА(Y1919),ЕФОРМУЛА(Z1919),ЕФОРМУЛА(AA1919),ЕФОРМУЛА(AB1919),ЕФОРМУЛА(AC1919),NOT(ЕФОРМУЛА(O1919)),NOT(ЕФОРМУЛА(P1919)),M1919&lt;&gt;0,N1919&lt;&gt;0,OR(YEAR(M1919=#REF!),YEAR(M1919=#REF!),YEAR(M1919=#REF!)),OR(YEAR(N1919=#REF!),YEAR(N1919=#REF!),YEAR(N1919=#REF!)),OR(AND(A1919="20. Выдача займов по договору № 1 (в кэш-пул ПАО «Газпром»)",H1919="КЭШ-ПУЛ"),AND(A1919&lt;&gt;"20. Выдача займов по договору № 1 (в кэш-пул ПАО «Газпром»)",H1919&lt;&gt;"КЭШ-ПУЛ")))</f>
        <v>#REF!</v>
      </c>
    </row>
    <row r="1920" spans="1:30" ht="18" customHeight="1" x14ac:dyDescent="0.2">
      <c r="A1920" s="8" t="s">
        <v>15</v>
      </c>
      <c r="B1920" s="8"/>
      <c r="C1920" s="2" t="s">
        <v>19</v>
      </c>
      <c r="D1920" s="6" t="s">
        <v>0</v>
      </c>
      <c r="E1920" s="7" t="s">
        <v>2</v>
      </c>
      <c r="F1920" s="8"/>
      <c r="G1920" s="8"/>
      <c r="H1920" s="8"/>
      <c r="I1920" s="8"/>
      <c r="J1920" s="8"/>
      <c r="K1920" s="8"/>
      <c r="L1920" s="8" t="s">
        <v>26</v>
      </c>
      <c r="M1920" s="9">
        <v>44501</v>
      </c>
      <c r="N1920" s="9">
        <v>44501</v>
      </c>
      <c r="O1920" s="20">
        <v>230000000</v>
      </c>
      <c r="P1920" s="20"/>
      <c r="Q1920" s="11"/>
      <c r="R1920" s="11"/>
      <c r="S1920" s="11"/>
      <c r="T1920" s="11"/>
      <c r="U1920" s="11"/>
      <c r="X1920" s="22" t="e">
        <f>IF(B1920="",VLOOKUP(A1920,#REF!,2,FALSE),B1920)</f>
        <v>#REF!</v>
      </c>
      <c r="Y1920" s="22">
        <f t="shared" si="150"/>
        <v>11</v>
      </c>
      <c r="Z1920" s="22">
        <f t="shared" si="151"/>
        <v>11</v>
      </c>
      <c r="AA1920" s="22">
        <f t="shared" si="152"/>
        <v>2021</v>
      </c>
      <c r="AB1920" s="22">
        <f t="shared" si="153"/>
        <v>2021</v>
      </c>
      <c r="AC1920" s="22">
        <f t="shared" si="154"/>
        <v>2021</v>
      </c>
      <c r="AD1920" s="25" t="e">
        <f>AND(ROUND(O1920,2)=O1920,ROUND(P1920,2)=P1920,OR(AND(O1920&lt;&gt;0,L1920="п"),AND(P1920&lt;&gt;0,L1920="ф")),ЕФОРМУЛА(X1920),ЕФОРМУЛА(Y1920),ЕФОРМУЛА(Z1920),ЕФОРМУЛА(AA1920),ЕФОРМУЛА(AB1920),ЕФОРМУЛА(AC1920),NOT(ЕФОРМУЛА(O1920)),NOT(ЕФОРМУЛА(P1920)),M1920&lt;&gt;0,N1920&lt;&gt;0,OR(YEAR(M1920=#REF!),YEAR(M1920=#REF!),YEAR(M1920=#REF!)),OR(YEAR(N1920=#REF!),YEAR(N1920=#REF!),YEAR(N1920=#REF!)),OR(AND(A1920="20. Выдача займов по договору № 1 (в кэш-пул ПАО «Газпром»)",H1920="КЭШ-ПУЛ"),AND(A1920&lt;&gt;"20. Выдача займов по договору № 1 (в кэш-пул ПАО «Газпром»)",H1920&lt;&gt;"КЭШ-ПУЛ")))</f>
        <v>#REF!</v>
      </c>
    </row>
    <row r="1921" spans="1:30" ht="15" customHeight="1" x14ac:dyDescent="0.2">
      <c r="A1921" s="8" t="s">
        <v>16</v>
      </c>
      <c r="B1921" s="8"/>
      <c r="C1921" s="2" t="s">
        <v>19</v>
      </c>
      <c r="D1921" s="6" t="s">
        <v>0</v>
      </c>
      <c r="E1921" s="7" t="s">
        <v>2</v>
      </c>
      <c r="F1921" s="8"/>
      <c r="G1921" s="8"/>
      <c r="H1921" s="8"/>
      <c r="I1921" s="8"/>
      <c r="J1921" s="8"/>
      <c r="K1921" s="8"/>
      <c r="L1921" s="8" t="s">
        <v>26</v>
      </c>
      <c r="M1921" s="9">
        <v>44501</v>
      </c>
      <c r="N1921" s="9">
        <v>44501</v>
      </c>
      <c r="O1921" s="20">
        <v>452500000</v>
      </c>
      <c r="P1921" s="20"/>
      <c r="Q1921" s="11"/>
      <c r="R1921" s="11"/>
      <c r="S1921" s="11"/>
      <c r="T1921" s="11"/>
      <c r="U1921" s="11"/>
      <c r="X1921" s="22" t="e">
        <f>IF(B1921="",VLOOKUP(A1921,#REF!,2,FALSE),B1921)</f>
        <v>#REF!</v>
      </c>
      <c r="Y1921" s="22">
        <f t="shared" si="150"/>
        <v>11</v>
      </c>
      <c r="Z1921" s="22">
        <f t="shared" si="151"/>
        <v>11</v>
      </c>
      <c r="AA1921" s="22">
        <f t="shared" si="152"/>
        <v>2021</v>
      </c>
      <c r="AB1921" s="22">
        <f t="shared" si="153"/>
        <v>2021</v>
      </c>
      <c r="AC1921" s="22">
        <f t="shared" si="154"/>
        <v>2021</v>
      </c>
      <c r="AD1921" s="25" t="e">
        <f>AND(ROUND(O1921,2)=O1921,ROUND(P1921,2)=P1921,OR(AND(O1921&lt;&gt;0,L1921="п"),AND(P1921&lt;&gt;0,L1921="ф")),ЕФОРМУЛА(X1921),ЕФОРМУЛА(Y1921),ЕФОРМУЛА(Z1921),ЕФОРМУЛА(AA1921),ЕФОРМУЛА(AB1921),ЕФОРМУЛА(AC1921),NOT(ЕФОРМУЛА(O1921)),NOT(ЕФОРМУЛА(P1921)),M1921&lt;&gt;0,N1921&lt;&gt;0,OR(YEAR(M1921=#REF!),YEAR(M1921=#REF!),YEAR(M1921=#REF!)),OR(YEAR(N1921=#REF!),YEAR(N1921=#REF!),YEAR(N1921=#REF!)),OR(AND(A1921="20. Выдача займов по договору № 1 (в кэш-пул ПАО «Газпром»)",H1921="КЭШ-ПУЛ"),AND(A1921&lt;&gt;"20. Выдача займов по договору № 1 (в кэш-пул ПАО «Газпром»)",H1921&lt;&gt;"КЭШ-ПУЛ")))</f>
        <v>#REF!</v>
      </c>
    </row>
    <row r="1922" spans="1:30" ht="15" customHeight="1" x14ac:dyDescent="0.2">
      <c r="A1922" s="8" t="s">
        <v>17</v>
      </c>
      <c r="B1922" s="8"/>
      <c r="C1922" s="2" t="s">
        <v>19</v>
      </c>
      <c r="D1922" s="6" t="s">
        <v>0</v>
      </c>
      <c r="E1922" s="7" t="s">
        <v>2</v>
      </c>
      <c r="F1922" s="8"/>
      <c r="G1922" s="8"/>
      <c r="H1922" s="8"/>
      <c r="I1922" s="8"/>
      <c r="J1922" s="8"/>
      <c r="K1922" s="8"/>
      <c r="L1922" s="8" t="s">
        <v>26</v>
      </c>
      <c r="M1922" s="9">
        <v>44501</v>
      </c>
      <c r="N1922" s="9">
        <v>44501</v>
      </c>
      <c r="O1922" s="20">
        <v>3305537.38</v>
      </c>
      <c r="P1922" s="20"/>
      <c r="Q1922" s="11"/>
      <c r="R1922" s="11"/>
      <c r="S1922" s="11"/>
      <c r="T1922" s="11"/>
      <c r="U1922" s="11"/>
      <c r="X1922" s="22" t="e">
        <f>IF(B1922="",VLOOKUP(A1922,#REF!,2,FALSE),B1922)</f>
        <v>#REF!</v>
      </c>
      <c r="Y1922" s="22">
        <f t="shared" si="150"/>
        <v>11</v>
      </c>
      <c r="Z1922" s="22">
        <f t="shared" si="151"/>
        <v>11</v>
      </c>
      <c r="AA1922" s="22">
        <f t="shared" si="152"/>
        <v>2021</v>
      </c>
      <c r="AB1922" s="22">
        <f t="shared" si="153"/>
        <v>2021</v>
      </c>
      <c r="AC1922" s="22">
        <f t="shared" si="154"/>
        <v>2021</v>
      </c>
      <c r="AD1922" s="25" t="e">
        <f>AND(ROUND(O1922,2)=O1922,ROUND(P1922,2)=P1922,OR(AND(O1922&lt;&gt;0,L1922="п"),AND(P1922&lt;&gt;0,L1922="ф")),ЕФОРМУЛА(X1922),ЕФОРМУЛА(Y1922),ЕФОРМУЛА(Z1922),ЕФОРМУЛА(AA1922),ЕФОРМУЛА(AB1922),ЕФОРМУЛА(AC1922),NOT(ЕФОРМУЛА(O1922)),NOT(ЕФОРМУЛА(P1922)),M1922&lt;&gt;0,N1922&lt;&gt;0,OR(YEAR(M1922=#REF!),YEAR(M1922=#REF!),YEAR(M1922=#REF!)),OR(YEAR(N1922=#REF!),YEAR(N1922=#REF!),YEAR(N1922=#REF!)),OR(AND(A1922="20. Выдача займов по договору № 1 (в кэш-пул ПАО «Газпром»)",H1922="КЭШ-ПУЛ"),AND(A1922&lt;&gt;"20. Выдача займов по договору № 1 (в кэш-пул ПАО «Газпром»)",H1922&lt;&gt;"КЭШ-ПУЛ")))</f>
        <v>#REF!</v>
      </c>
    </row>
    <row r="1923" spans="1:30" ht="15" customHeight="1" x14ac:dyDescent="0.2">
      <c r="A1923" s="27" t="s">
        <v>142</v>
      </c>
      <c r="B1923" s="27"/>
      <c r="C1923" s="2" t="s">
        <v>19</v>
      </c>
      <c r="D1923" s="6" t="s">
        <v>0</v>
      </c>
      <c r="E1923" s="7" t="s">
        <v>2</v>
      </c>
      <c r="F1923" s="8"/>
      <c r="G1923" s="8"/>
      <c r="H1923" s="8"/>
      <c r="I1923" s="8"/>
      <c r="J1923" s="8"/>
      <c r="K1923" s="8"/>
      <c r="L1923" s="8" t="s">
        <v>26</v>
      </c>
      <c r="M1923" s="9">
        <v>44501</v>
      </c>
      <c r="N1923" s="9">
        <v>44501</v>
      </c>
      <c r="O1923" s="20">
        <v>46310000</v>
      </c>
      <c r="P1923" s="20"/>
      <c r="Q1923" s="11"/>
      <c r="R1923" s="11"/>
      <c r="S1923" s="11"/>
      <c r="T1923" s="11"/>
      <c r="U1923" s="11"/>
      <c r="X1923" s="22" t="e">
        <f>IF(B1923="",VLOOKUP(A1923,#REF!,2,FALSE),B1923)</f>
        <v>#REF!</v>
      </c>
      <c r="Y1923" s="22">
        <f t="shared" si="150"/>
        <v>11</v>
      </c>
      <c r="Z1923" s="22">
        <f t="shared" si="151"/>
        <v>11</v>
      </c>
      <c r="AA1923" s="22">
        <f t="shared" si="152"/>
        <v>2021</v>
      </c>
      <c r="AB1923" s="22">
        <f t="shared" si="153"/>
        <v>2021</v>
      </c>
      <c r="AC1923" s="22">
        <f t="shared" si="154"/>
        <v>2021</v>
      </c>
      <c r="AD1923" s="25" t="e">
        <f>AND(ROUND(O1923,2)=O1923,ROUND(P1923,2)=P1923,OR(AND(O1923&lt;&gt;0,L1923="п"),AND(P1923&lt;&gt;0,L1923="ф")),ЕФОРМУЛА(X1923),ЕФОРМУЛА(Y1923),ЕФОРМУЛА(Z1923),ЕФОРМУЛА(AA1923),ЕФОРМУЛА(AB1923),ЕФОРМУЛА(AC1923),NOT(ЕФОРМУЛА(O1923)),NOT(ЕФОРМУЛА(P1923)),M1923&lt;&gt;0,N1923&lt;&gt;0,OR(YEAR(M1923=#REF!),YEAR(M1923=#REF!),YEAR(M1923=#REF!)),OR(YEAR(N1923=#REF!),YEAR(N1923=#REF!),YEAR(N1923=#REF!)),OR(AND(A1923="20. Выдача займов по договору № 1 (в кэш-пул ПАО «Газпром»)",H1923="КЭШ-ПУЛ"),AND(A1923&lt;&gt;"20. Выдача займов по договору № 1 (в кэш-пул ПАО «Газпром»)",H1923&lt;&gt;"КЭШ-ПУЛ")))</f>
        <v>#REF!</v>
      </c>
    </row>
    <row r="1924" spans="1:30" ht="15" customHeight="1" x14ac:dyDescent="0.2">
      <c r="A1924" s="8" t="s">
        <v>41</v>
      </c>
      <c r="B1924" s="8"/>
      <c r="C1924" s="2" t="s">
        <v>19</v>
      </c>
      <c r="D1924" s="6" t="s">
        <v>0</v>
      </c>
      <c r="E1924" s="7" t="s">
        <v>2</v>
      </c>
      <c r="F1924" s="8"/>
      <c r="G1924" s="8"/>
      <c r="H1924" s="8"/>
      <c r="I1924" s="8"/>
      <c r="J1924" s="8"/>
      <c r="K1924" s="8"/>
      <c r="L1924" s="8" t="s">
        <v>26</v>
      </c>
      <c r="M1924" s="9">
        <v>44501</v>
      </c>
      <c r="N1924" s="9">
        <v>44501</v>
      </c>
      <c r="O1924" s="20">
        <v>16550000</v>
      </c>
      <c r="P1924" s="20"/>
      <c r="Q1924" s="11"/>
      <c r="R1924" s="11"/>
      <c r="S1924" s="11"/>
      <c r="T1924" s="11"/>
      <c r="U1924" s="11"/>
      <c r="X1924" s="22" t="e">
        <f>IF(B1924="",VLOOKUP(A1924,#REF!,2,FALSE),B1924)</f>
        <v>#REF!</v>
      </c>
      <c r="Y1924" s="22">
        <f t="shared" ref="Y1924:Y1987" si="155">MONTH(M1924)</f>
        <v>11</v>
      </c>
      <c r="Z1924" s="22">
        <f t="shared" ref="Z1924:Z1987" si="156">MONTH(N1924)</f>
        <v>11</v>
      </c>
      <c r="AA1924" s="22">
        <f t="shared" ref="AA1924:AA1987" si="157">YEAR(N1924)</f>
        <v>2021</v>
      </c>
      <c r="AB1924" s="22">
        <f t="shared" ref="AB1924:AB1987" si="158">YEAR(M1924)</f>
        <v>2021</v>
      </c>
      <c r="AC1924" s="22">
        <f t="shared" ref="AC1924:AC1987" si="159">IF(F1924="X",AA1924-1,AA1924)</f>
        <v>2021</v>
      </c>
      <c r="AD1924" s="25" t="e">
        <f>AND(ROUND(O1924,2)=O1924,ROUND(P1924,2)=P1924,OR(AND(O1924&lt;&gt;0,L1924="п"),AND(P1924&lt;&gt;0,L1924="ф")),ЕФОРМУЛА(X1924),ЕФОРМУЛА(Y1924),ЕФОРМУЛА(Z1924),ЕФОРМУЛА(AA1924),ЕФОРМУЛА(AB1924),ЕФОРМУЛА(AC1924),NOT(ЕФОРМУЛА(O1924)),NOT(ЕФОРМУЛА(P1924)),M1924&lt;&gt;0,N1924&lt;&gt;0,OR(YEAR(M1924=#REF!),YEAR(M1924=#REF!),YEAR(M1924=#REF!)),OR(YEAR(N1924=#REF!),YEAR(N1924=#REF!),YEAR(N1924=#REF!)),OR(AND(A1924="20. Выдача займов по договору № 1 (в кэш-пул ПАО «Газпром»)",H1924="КЭШ-ПУЛ"),AND(A1924&lt;&gt;"20. Выдача займов по договору № 1 (в кэш-пул ПАО «Газпром»)",H1924&lt;&gt;"КЭШ-ПУЛ")))</f>
        <v>#REF!</v>
      </c>
    </row>
    <row r="1925" spans="1:30" ht="15" customHeight="1" x14ac:dyDescent="0.2">
      <c r="A1925" s="8" t="s">
        <v>42</v>
      </c>
      <c r="B1925" s="8"/>
      <c r="C1925" s="2" t="s">
        <v>19</v>
      </c>
      <c r="D1925" s="6" t="s">
        <v>0</v>
      </c>
      <c r="E1925" s="7" t="s">
        <v>2</v>
      </c>
      <c r="F1925" s="8"/>
      <c r="G1925" s="8"/>
      <c r="H1925" s="8"/>
      <c r="I1925" s="8"/>
      <c r="J1925" s="8"/>
      <c r="K1925" s="8"/>
      <c r="L1925" s="8" t="s">
        <v>26</v>
      </c>
      <c r="M1925" s="9">
        <v>44501</v>
      </c>
      <c r="N1925" s="9">
        <v>44501</v>
      </c>
      <c r="O1925" s="20">
        <v>10000000</v>
      </c>
      <c r="P1925" s="20"/>
      <c r="Q1925" s="11"/>
      <c r="R1925" s="10"/>
      <c r="S1925" s="10"/>
      <c r="T1925" s="10"/>
      <c r="U1925" s="10"/>
      <c r="X1925" s="22" t="e">
        <f>IF(B1925="",VLOOKUP(A1925,#REF!,2,FALSE),B1925)</f>
        <v>#REF!</v>
      </c>
      <c r="Y1925" s="22">
        <f t="shared" si="155"/>
        <v>11</v>
      </c>
      <c r="Z1925" s="22">
        <f t="shared" si="156"/>
        <v>11</v>
      </c>
      <c r="AA1925" s="22">
        <f t="shared" si="157"/>
        <v>2021</v>
      </c>
      <c r="AB1925" s="22">
        <f t="shared" si="158"/>
        <v>2021</v>
      </c>
      <c r="AC1925" s="22">
        <f t="shared" si="159"/>
        <v>2021</v>
      </c>
      <c r="AD1925" s="25" t="e">
        <f>AND(ROUND(O1925,2)=O1925,ROUND(P1925,2)=P1925,OR(AND(O1925&lt;&gt;0,L1925="п"),AND(P1925&lt;&gt;0,L1925="ф")),ЕФОРМУЛА(X1925),ЕФОРМУЛА(Y1925),ЕФОРМУЛА(Z1925),ЕФОРМУЛА(AA1925),ЕФОРМУЛА(AB1925),ЕФОРМУЛА(AC1925),NOT(ЕФОРМУЛА(O1925)),NOT(ЕФОРМУЛА(P1925)),M1925&lt;&gt;0,N1925&lt;&gt;0,OR(YEAR(M1925=#REF!),YEAR(M1925=#REF!),YEAR(M1925=#REF!)),OR(YEAR(N1925=#REF!),YEAR(N1925=#REF!),YEAR(N1925=#REF!)),OR(AND(A1925="20. Выдача займов по договору № 1 (в кэш-пул ПАО «Газпром»)",H1925="КЭШ-ПУЛ"),AND(A1925&lt;&gt;"20. Выдача займов по договору № 1 (в кэш-пул ПАО «Газпром»)",H1925&lt;&gt;"КЭШ-ПУЛ")))</f>
        <v>#REF!</v>
      </c>
    </row>
    <row r="1926" spans="1:30" ht="15" customHeight="1" x14ac:dyDescent="0.2">
      <c r="A1926" s="8"/>
      <c r="B1926" s="8" t="s">
        <v>7</v>
      </c>
      <c r="C1926" s="2" t="s">
        <v>19</v>
      </c>
      <c r="D1926" s="6" t="s">
        <v>0</v>
      </c>
      <c r="E1926" s="7" t="s">
        <v>2</v>
      </c>
      <c r="F1926" s="8"/>
      <c r="G1926" s="8"/>
      <c r="H1926" s="8"/>
      <c r="I1926" s="8"/>
      <c r="J1926" s="8"/>
      <c r="K1926" s="8"/>
      <c r="L1926" s="8" t="s">
        <v>26</v>
      </c>
      <c r="M1926" s="9">
        <v>44501</v>
      </c>
      <c r="N1926" s="9">
        <v>44501</v>
      </c>
      <c r="O1926" s="20">
        <v>3330000</v>
      </c>
      <c r="P1926" s="20"/>
      <c r="Q1926" s="29"/>
      <c r="R1926" s="12"/>
      <c r="S1926" s="12"/>
      <c r="T1926" s="12"/>
      <c r="U1926" s="12"/>
      <c r="X1926" s="22" t="str">
        <f>IF(B1926="",VLOOKUP(A1926,#REF!,2,FALSE),B1926)</f>
        <v>10. Услуги транспорта</v>
      </c>
      <c r="Y1926" s="22">
        <f t="shared" si="155"/>
        <v>11</v>
      </c>
      <c r="Z1926" s="22">
        <f t="shared" si="156"/>
        <v>11</v>
      </c>
      <c r="AA1926" s="22">
        <f t="shared" si="157"/>
        <v>2021</v>
      </c>
      <c r="AB1926" s="22">
        <f t="shared" si="158"/>
        <v>2021</v>
      </c>
      <c r="AC1926" s="22">
        <f t="shared" si="159"/>
        <v>2021</v>
      </c>
      <c r="AD1926" s="25" t="e">
        <f>AND(ROUND(O1926,2)=O1926,ROUND(P1926,2)=P1926,OR(AND(O1926&lt;&gt;0,L1926="п"),AND(P1926&lt;&gt;0,L1926="ф")),ЕФОРМУЛА(X1926),ЕФОРМУЛА(Y1926),ЕФОРМУЛА(Z1926),ЕФОРМУЛА(AA1926),ЕФОРМУЛА(AB1926),ЕФОРМУЛА(AC1926),NOT(ЕФОРМУЛА(O1926)),NOT(ЕФОРМУЛА(P1926)),M1926&lt;&gt;0,N1926&lt;&gt;0,OR(YEAR(M1926=#REF!),YEAR(M1926=#REF!),YEAR(M1926=#REF!)),OR(YEAR(N1926=#REF!),YEAR(N1926=#REF!),YEAR(N1926=#REF!)),OR(AND(A1926="20. Выдача займов по договору № 1 (в кэш-пул ПАО «Газпром»)",H1926="КЭШ-ПУЛ"),AND(A1926&lt;&gt;"20. Выдача займов по договору № 1 (в кэш-пул ПАО «Газпром»)",H1926&lt;&gt;"КЭШ-ПУЛ")))</f>
        <v>#REF!</v>
      </c>
    </row>
    <row r="1927" spans="1:30" ht="15" customHeight="1" x14ac:dyDescent="0.2">
      <c r="A1927" s="8" t="s">
        <v>8</v>
      </c>
      <c r="B1927" s="8"/>
      <c r="C1927" s="2" t="s">
        <v>19</v>
      </c>
      <c r="D1927" s="6" t="s">
        <v>0</v>
      </c>
      <c r="E1927" s="7" t="s">
        <v>2</v>
      </c>
      <c r="F1927" s="8"/>
      <c r="G1927" s="8"/>
      <c r="H1927" s="8"/>
      <c r="I1927" s="8"/>
      <c r="J1927" s="8"/>
      <c r="K1927" s="8"/>
      <c r="L1927" s="8" t="s">
        <v>26</v>
      </c>
      <c r="M1927" s="9">
        <v>44501</v>
      </c>
      <c r="N1927" s="9">
        <v>44501</v>
      </c>
      <c r="O1927" s="20">
        <v>1770000</v>
      </c>
      <c r="P1927" s="20"/>
      <c r="Q1927" s="29"/>
      <c r="R1927" s="12"/>
      <c r="S1927" s="12"/>
      <c r="T1927" s="12"/>
      <c r="U1927" s="12"/>
      <c r="X1927" s="22" t="e">
        <f>IF(B1927="",VLOOKUP(A1927,#REF!,2,FALSE),B1927)</f>
        <v>#REF!</v>
      </c>
      <c r="Y1927" s="22">
        <f t="shared" si="155"/>
        <v>11</v>
      </c>
      <c r="Z1927" s="22">
        <f t="shared" si="156"/>
        <v>11</v>
      </c>
      <c r="AA1927" s="22">
        <f t="shared" si="157"/>
        <v>2021</v>
      </c>
      <c r="AB1927" s="22">
        <f t="shared" si="158"/>
        <v>2021</v>
      </c>
      <c r="AC1927" s="22">
        <f t="shared" si="159"/>
        <v>2021</v>
      </c>
      <c r="AD1927" s="25" t="e">
        <f>AND(ROUND(O1927,2)=O1927,ROUND(P1927,2)=P1927,OR(AND(O1927&lt;&gt;0,L1927="п"),AND(P1927&lt;&gt;0,L1927="ф")),ЕФОРМУЛА(X1927),ЕФОРМУЛА(Y1927),ЕФОРМУЛА(Z1927),ЕФОРМУЛА(AA1927),ЕФОРМУЛА(AB1927),ЕФОРМУЛА(AC1927),NOT(ЕФОРМУЛА(O1927)),NOT(ЕФОРМУЛА(P1927)),M1927&lt;&gt;0,N1927&lt;&gt;0,OR(YEAR(M1927=#REF!),YEAR(M1927=#REF!),YEAR(M1927=#REF!)),OR(YEAR(N1927=#REF!),YEAR(N1927=#REF!),YEAR(N1927=#REF!)),OR(AND(A1927="20. Выдача займов по договору № 1 (в кэш-пул ПАО «Газпром»)",H1927="КЭШ-ПУЛ"),AND(A1927&lt;&gt;"20. Выдача займов по договору № 1 (в кэш-пул ПАО «Газпром»)",H1927&lt;&gt;"КЭШ-ПУЛ")))</f>
        <v>#REF!</v>
      </c>
    </row>
    <row r="1928" spans="1:30" ht="18.75" customHeight="1" x14ac:dyDescent="0.2">
      <c r="A1928" s="27" t="s">
        <v>652</v>
      </c>
      <c r="B1928" s="27"/>
      <c r="C1928" s="2" t="s">
        <v>19</v>
      </c>
      <c r="D1928" s="6" t="s">
        <v>0</v>
      </c>
      <c r="E1928" s="7" t="s">
        <v>2</v>
      </c>
      <c r="F1928" s="8"/>
      <c r="G1928" s="8"/>
      <c r="H1928" s="8"/>
      <c r="I1928" s="8"/>
      <c r="J1928" s="8"/>
      <c r="K1928" s="8"/>
      <c r="L1928" s="8" t="s">
        <v>26</v>
      </c>
      <c r="M1928" s="9">
        <v>44501</v>
      </c>
      <c r="N1928" s="9">
        <v>44501</v>
      </c>
      <c r="O1928" s="20">
        <v>3827590</v>
      </c>
      <c r="P1928" s="20"/>
      <c r="Q1928" s="29"/>
      <c r="R1928" s="12"/>
      <c r="S1928" s="12"/>
      <c r="T1928" s="12"/>
      <c r="U1928" s="12"/>
      <c r="X1928" s="22" t="e">
        <f>IF(B1928="",VLOOKUP(A1928,#REF!,2,FALSE),B1928)</f>
        <v>#REF!</v>
      </c>
      <c r="Y1928" s="22">
        <f t="shared" si="155"/>
        <v>11</v>
      </c>
      <c r="Z1928" s="22">
        <f t="shared" si="156"/>
        <v>11</v>
      </c>
      <c r="AA1928" s="22">
        <f t="shared" si="157"/>
        <v>2021</v>
      </c>
      <c r="AB1928" s="22">
        <f t="shared" si="158"/>
        <v>2021</v>
      </c>
      <c r="AC1928" s="22">
        <f t="shared" si="159"/>
        <v>2021</v>
      </c>
      <c r="AD1928" s="25" t="e">
        <f>AND(ROUND(O1928,2)=O1928,ROUND(P1928,2)=P1928,OR(AND(O1928&lt;&gt;0,L1928="п"),AND(P1928&lt;&gt;0,L1928="ф")),ЕФОРМУЛА(X1928),ЕФОРМУЛА(Y1928),ЕФОРМУЛА(Z1928),ЕФОРМУЛА(AA1928),ЕФОРМУЛА(AB1928),ЕФОРМУЛА(AC1928),NOT(ЕФОРМУЛА(O1928)),NOT(ЕФОРМУЛА(P1928)),M1928&lt;&gt;0,N1928&lt;&gt;0,OR(YEAR(M1928=#REF!),YEAR(M1928=#REF!),YEAR(M1928=#REF!)),OR(YEAR(N1928=#REF!),YEAR(N1928=#REF!),YEAR(N1928=#REF!)),OR(AND(A1928="20. Выдача займов по договору № 1 (в кэш-пул ПАО «Газпром»)",H1928="КЭШ-ПУЛ"),AND(A1928&lt;&gt;"20. Выдача займов по договору № 1 (в кэш-пул ПАО «Газпром»)",H1928&lt;&gt;"КЭШ-ПУЛ")))</f>
        <v>#REF!</v>
      </c>
    </row>
    <row r="1929" spans="1:30" ht="15" customHeight="1" x14ac:dyDescent="0.2">
      <c r="A1929" s="8"/>
      <c r="B1929" s="8" t="s">
        <v>9</v>
      </c>
      <c r="C1929" s="2" t="s">
        <v>19</v>
      </c>
      <c r="D1929" s="6" t="s">
        <v>0</v>
      </c>
      <c r="E1929" s="7" t="s">
        <v>2</v>
      </c>
      <c r="F1929" s="8"/>
      <c r="G1929" s="8"/>
      <c r="H1929" s="8"/>
      <c r="I1929" s="8"/>
      <c r="J1929" s="8"/>
      <c r="K1929" s="8"/>
      <c r="L1929" s="8" t="s">
        <v>26</v>
      </c>
      <c r="M1929" s="9">
        <v>44501</v>
      </c>
      <c r="N1929" s="9">
        <v>44501</v>
      </c>
      <c r="O1929" s="20">
        <v>98100000</v>
      </c>
      <c r="P1929" s="20"/>
      <c r="Q1929" s="29"/>
      <c r="R1929" s="12"/>
      <c r="S1929" s="12"/>
      <c r="T1929" s="12"/>
      <c r="U1929" s="12"/>
      <c r="X1929" s="22" t="str">
        <f>IF(B1929="",VLOOKUP(A1929,#REF!,2,FALSE),B1929)</f>
        <v>12. Страхование</v>
      </c>
      <c r="Y1929" s="22">
        <f t="shared" si="155"/>
        <v>11</v>
      </c>
      <c r="Z1929" s="22">
        <f t="shared" si="156"/>
        <v>11</v>
      </c>
      <c r="AA1929" s="22">
        <f t="shared" si="157"/>
        <v>2021</v>
      </c>
      <c r="AB1929" s="22">
        <f t="shared" si="158"/>
        <v>2021</v>
      </c>
      <c r="AC1929" s="22">
        <f t="shared" si="159"/>
        <v>2021</v>
      </c>
      <c r="AD1929" s="25" t="e">
        <f>AND(ROUND(O1929,2)=O1929,ROUND(P1929,2)=P1929,OR(AND(O1929&lt;&gt;0,L1929="п"),AND(P1929&lt;&gt;0,L1929="ф")),ЕФОРМУЛА(X1929),ЕФОРМУЛА(Y1929),ЕФОРМУЛА(Z1929),ЕФОРМУЛА(AA1929),ЕФОРМУЛА(AB1929),ЕФОРМУЛА(AC1929),NOT(ЕФОРМУЛА(O1929)),NOT(ЕФОРМУЛА(P1929)),M1929&lt;&gt;0,N1929&lt;&gt;0,OR(YEAR(M1929=#REF!),YEAR(M1929=#REF!),YEAR(M1929=#REF!)),OR(YEAR(N1929=#REF!),YEAR(N1929=#REF!),YEAR(N1929=#REF!)),OR(AND(A1929="20. Выдача займов по договору № 1 (в кэш-пул ПАО «Газпром»)",H1929="КЭШ-ПУЛ"),AND(A1929&lt;&gt;"20. Выдача займов по договору № 1 (в кэш-пул ПАО «Газпром»)",H1929&lt;&gt;"КЭШ-ПУЛ")))</f>
        <v>#REF!</v>
      </c>
    </row>
    <row r="1930" spans="1:30" ht="15" customHeight="1" x14ac:dyDescent="0.2">
      <c r="A1930" s="8"/>
      <c r="B1930" s="8" t="s">
        <v>10</v>
      </c>
      <c r="C1930" s="2" t="s">
        <v>19</v>
      </c>
      <c r="D1930" s="6" t="s">
        <v>0</v>
      </c>
      <c r="E1930" s="7" t="s">
        <v>2</v>
      </c>
      <c r="F1930" s="8"/>
      <c r="G1930" s="8"/>
      <c r="H1930" s="8"/>
      <c r="I1930" s="8"/>
      <c r="J1930" s="8"/>
      <c r="K1930" s="8"/>
      <c r="L1930" s="8" t="s">
        <v>26</v>
      </c>
      <c r="M1930" s="9">
        <v>44501</v>
      </c>
      <c r="N1930" s="9">
        <v>44501</v>
      </c>
      <c r="O1930" s="20">
        <v>61000000</v>
      </c>
      <c r="P1930" s="20"/>
      <c r="Q1930" s="11"/>
      <c r="R1930" s="10"/>
      <c r="S1930" s="10"/>
      <c r="T1930" s="10"/>
      <c r="U1930" s="10"/>
      <c r="X1930" s="22" t="str">
        <f>IF(B1930="",VLOOKUP(A1930,#REF!,2,FALSE),B1930)</f>
        <v>13. Прочие расходы</v>
      </c>
      <c r="Y1930" s="22">
        <f t="shared" si="155"/>
        <v>11</v>
      </c>
      <c r="Z1930" s="22">
        <f t="shared" si="156"/>
        <v>11</v>
      </c>
      <c r="AA1930" s="22">
        <f t="shared" si="157"/>
        <v>2021</v>
      </c>
      <c r="AB1930" s="22">
        <f t="shared" si="158"/>
        <v>2021</v>
      </c>
      <c r="AC1930" s="22">
        <f t="shared" si="159"/>
        <v>2021</v>
      </c>
      <c r="AD1930" s="25" t="e">
        <f>AND(ROUND(O1930,2)=O1930,ROUND(P1930,2)=P1930,OR(AND(O1930&lt;&gt;0,L1930="п"),AND(P1930&lt;&gt;0,L1930="ф")),ЕФОРМУЛА(X1930),ЕФОРМУЛА(Y1930),ЕФОРМУЛА(Z1930),ЕФОРМУЛА(AA1930),ЕФОРМУЛА(AB1930),ЕФОРМУЛА(AC1930),NOT(ЕФОРМУЛА(O1930)),NOT(ЕФОРМУЛА(P1930)),M1930&lt;&gt;0,N1930&lt;&gt;0,OR(YEAR(M1930=#REF!),YEAR(M1930=#REF!),YEAR(M1930=#REF!)),OR(YEAR(N1930=#REF!),YEAR(N1930=#REF!),YEAR(N1930=#REF!)),OR(AND(A1930="20. Выдача займов по договору № 1 (в кэш-пул ПАО «Газпром»)",H1930="КЭШ-ПУЛ"),AND(A1930&lt;&gt;"20. Выдача займов по договору № 1 (в кэш-пул ПАО «Газпром»)",H1930&lt;&gt;"КЭШ-ПУЛ")))</f>
        <v>#REF!</v>
      </c>
    </row>
    <row r="1931" spans="1:30" ht="15" customHeight="1" x14ac:dyDescent="0.2">
      <c r="A1931" s="8" t="s">
        <v>57</v>
      </c>
      <c r="B1931" s="8"/>
      <c r="C1931" s="2" t="s">
        <v>19</v>
      </c>
      <c r="D1931" s="6" t="s">
        <v>0</v>
      </c>
      <c r="E1931" s="7" t="s">
        <v>2</v>
      </c>
      <c r="F1931" s="8"/>
      <c r="G1931" s="8"/>
      <c r="H1931" s="8"/>
      <c r="I1931" s="8"/>
      <c r="J1931" s="8"/>
      <c r="K1931" s="8"/>
      <c r="L1931" s="8" t="s">
        <v>26</v>
      </c>
      <c r="M1931" s="9">
        <v>44501</v>
      </c>
      <c r="N1931" s="9">
        <v>44501</v>
      </c>
      <c r="O1931" s="20">
        <v>44389402</v>
      </c>
      <c r="P1931" s="20"/>
      <c r="Q1931" s="29"/>
      <c r="R1931" s="12"/>
      <c r="S1931" s="12"/>
      <c r="T1931" s="12"/>
      <c r="U1931" s="12"/>
      <c r="X1931" s="22" t="e">
        <f>IF(B1931="",VLOOKUP(A1931,#REF!,2,FALSE),B1931)</f>
        <v>#REF!</v>
      </c>
      <c r="Y1931" s="22">
        <f t="shared" si="155"/>
        <v>11</v>
      </c>
      <c r="Z1931" s="22">
        <f t="shared" si="156"/>
        <v>11</v>
      </c>
      <c r="AA1931" s="22">
        <f t="shared" si="157"/>
        <v>2021</v>
      </c>
      <c r="AB1931" s="22">
        <f t="shared" si="158"/>
        <v>2021</v>
      </c>
      <c r="AC1931" s="22">
        <f t="shared" si="159"/>
        <v>2021</v>
      </c>
      <c r="AD1931" s="25" t="e">
        <f>AND(ROUND(O1931,2)=O1931,ROUND(P1931,2)=P1931,OR(AND(O1931&lt;&gt;0,L1931="п"),AND(P1931&lt;&gt;0,L1931="ф")),ЕФОРМУЛА(X1931),ЕФОРМУЛА(Y1931),ЕФОРМУЛА(Z1931),ЕФОРМУЛА(AA1931),ЕФОРМУЛА(AB1931),ЕФОРМУЛА(AC1931),NOT(ЕФОРМУЛА(O1931)),NOT(ЕФОРМУЛА(P1931)),M1931&lt;&gt;0,N1931&lt;&gt;0,OR(YEAR(M1931=#REF!),YEAR(M1931=#REF!),YEAR(M1931=#REF!)),OR(YEAR(N1931=#REF!),YEAR(N1931=#REF!),YEAR(N1931=#REF!)),OR(AND(A1931="20. Выдача займов по договору № 1 (в кэш-пул ПАО «Газпром»)",H1931="КЭШ-ПУЛ"),AND(A1931&lt;&gt;"20. Выдача займов по договору № 1 (в кэш-пул ПАО «Газпром»)",H1931&lt;&gt;"КЭШ-ПУЛ")))</f>
        <v>#REF!</v>
      </c>
    </row>
    <row r="1932" spans="1:30" ht="27.75" customHeight="1" x14ac:dyDescent="0.2">
      <c r="A1932" s="8" t="s">
        <v>11</v>
      </c>
      <c r="B1932" s="8"/>
      <c r="C1932" s="2" t="s">
        <v>19</v>
      </c>
      <c r="D1932" s="6" t="s">
        <v>0</v>
      </c>
      <c r="E1932" s="7" t="s">
        <v>2</v>
      </c>
      <c r="F1932" s="8"/>
      <c r="G1932" s="8"/>
      <c r="H1932" s="8"/>
      <c r="I1932" s="8"/>
      <c r="J1932" s="8"/>
      <c r="K1932" s="8"/>
      <c r="L1932" s="8" t="s">
        <v>26</v>
      </c>
      <c r="M1932" s="9">
        <v>44501</v>
      </c>
      <c r="N1932" s="9">
        <v>44501</v>
      </c>
      <c r="O1932" s="20">
        <v>22000000</v>
      </c>
      <c r="P1932" s="20"/>
      <c r="Q1932" s="29"/>
      <c r="R1932" s="12"/>
      <c r="S1932" s="12"/>
      <c r="T1932" s="12"/>
      <c r="U1932" s="12"/>
      <c r="X1932" s="22" t="e">
        <f>IF(B1932="",VLOOKUP(A1932,#REF!,2,FALSE),B1932)</f>
        <v>#REF!</v>
      </c>
      <c r="Y1932" s="22">
        <f t="shared" si="155"/>
        <v>11</v>
      </c>
      <c r="Z1932" s="22">
        <f t="shared" si="156"/>
        <v>11</v>
      </c>
      <c r="AA1932" s="22">
        <f t="shared" si="157"/>
        <v>2021</v>
      </c>
      <c r="AB1932" s="22">
        <f t="shared" si="158"/>
        <v>2021</v>
      </c>
      <c r="AC1932" s="22">
        <f t="shared" si="159"/>
        <v>2021</v>
      </c>
      <c r="AD1932" s="25" t="e">
        <f>AND(ROUND(O1932,2)=O1932,ROUND(P1932,2)=P1932,OR(AND(O1932&lt;&gt;0,L1932="п"),AND(P1932&lt;&gt;0,L1932="ф")),ЕФОРМУЛА(X1932),ЕФОРМУЛА(Y1932),ЕФОРМУЛА(Z1932),ЕФОРМУЛА(AA1932),ЕФОРМУЛА(AB1932),ЕФОРМУЛА(AC1932),NOT(ЕФОРМУЛА(O1932)),NOT(ЕФОРМУЛА(P1932)),M1932&lt;&gt;0,N1932&lt;&gt;0,OR(YEAR(M1932=#REF!),YEAR(M1932=#REF!),YEAR(M1932=#REF!)),OR(YEAR(N1932=#REF!),YEAR(N1932=#REF!),YEAR(N1932=#REF!)),OR(AND(A1932="20. Выдача займов по договору № 1 (в кэш-пул ПАО «Газпром»)",H1932="КЭШ-ПУЛ"),AND(A1932&lt;&gt;"20. Выдача займов по договору № 1 (в кэш-пул ПАО «Газпром»)",H1932&lt;&gt;"КЭШ-ПУЛ")))</f>
        <v>#REF!</v>
      </c>
    </row>
    <row r="1933" spans="1:30" ht="15" customHeight="1" x14ac:dyDescent="0.2">
      <c r="A1933" s="8" t="s">
        <v>12</v>
      </c>
      <c r="B1933" s="8"/>
      <c r="C1933" s="2" t="s">
        <v>19</v>
      </c>
      <c r="D1933" s="6" t="s">
        <v>0</v>
      </c>
      <c r="E1933" s="7" t="s">
        <v>2</v>
      </c>
      <c r="F1933" s="8"/>
      <c r="G1933" s="8"/>
      <c r="H1933" s="8"/>
      <c r="I1933" s="8"/>
      <c r="J1933" s="8"/>
      <c r="K1933" s="8"/>
      <c r="L1933" s="8" t="s">
        <v>26</v>
      </c>
      <c r="M1933" s="9">
        <v>44531</v>
      </c>
      <c r="N1933" s="9">
        <v>44531</v>
      </c>
      <c r="O1933" s="20">
        <v>318323828</v>
      </c>
      <c r="P1933" s="20"/>
      <c r="Q1933" s="11"/>
      <c r="R1933" s="10"/>
      <c r="S1933" s="10"/>
      <c r="T1933" s="10"/>
      <c r="U1933" s="10"/>
      <c r="X1933" s="22" t="e">
        <f>IF(B1933="",VLOOKUP(A1933,#REF!,2,FALSE),B1933)</f>
        <v>#REF!</v>
      </c>
      <c r="Y1933" s="22">
        <f t="shared" si="155"/>
        <v>12</v>
      </c>
      <c r="Z1933" s="22">
        <f t="shared" si="156"/>
        <v>12</v>
      </c>
      <c r="AA1933" s="22">
        <f t="shared" si="157"/>
        <v>2021</v>
      </c>
      <c r="AB1933" s="22">
        <f t="shared" si="158"/>
        <v>2021</v>
      </c>
      <c r="AC1933" s="22">
        <f t="shared" si="159"/>
        <v>2021</v>
      </c>
      <c r="AD1933" s="25" t="e">
        <f>AND(ROUND(O1933,2)=O1933,ROUND(P1933,2)=P1933,OR(AND(O1933&lt;&gt;0,L1933="п"),AND(P1933&lt;&gt;0,L1933="ф")),ЕФОРМУЛА(X1933),ЕФОРМУЛА(Y1933),ЕФОРМУЛА(Z1933),ЕФОРМУЛА(AA1933),ЕФОРМУЛА(AB1933),ЕФОРМУЛА(AC1933),NOT(ЕФОРМУЛА(O1933)),NOT(ЕФОРМУЛА(P1933)),M1933&lt;&gt;0,N1933&lt;&gt;0,OR(YEAR(M1933=#REF!),YEAR(M1933=#REF!),YEAR(M1933=#REF!)),OR(YEAR(N1933=#REF!),YEAR(N1933=#REF!),YEAR(N1933=#REF!)),OR(AND(A1933="20. Выдача займов по договору № 1 (в кэш-пул ПАО «Газпром»)",H1933="КЭШ-ПУЛ"),AND(A1933&lt;&gt;"20. Выдача займов по договору № 1 (в кэш-пул ПАО «Газпром»)",H1933&lt;&gt;"КЭШ-ПУЛ")))</f>
        <v>#REF!</v>
      </c>
    </row>
    <row r="1934" spans="1:30" ht="15" customHeight="1" x14ac:dyDescent="0.2">
      <c r="A1934" s="8" t="s">
        <v>63</v>
      </c>
      <c r="B1934" s="8"/>
      <c r="C1934" s="2" t="s">
        <v>19</v>
      </c>
      <c r="D1934" s="6" t="s">
        <v>0</v>
      </c>
      <c r="E1934" s="7" t="s">
        <v>2</v>
      </c>
      <c r="F1934" s="8"/>
      <c r="G1934" s="8"/>
      <c r="H1934" s="8"/>
      <c r="I1934" s="8"/>
      <c r="J1934" s="8"/>
      <c r="K1934" s="8"/>
      <c r="L1934" s="8" t="s">
        <v>26</v>
      </c>
      <c r="M1934" s="9">
        <v>44531</v>
      </c>
      <c r="N1934" s="9">
        <v>44531</v>
      </c>
      <c r="O1934" s="20">
        <v>67000000</v>
      </c>
      <c r="P1934" s="20"/>
      <c r="Q1934" s="11"/>
      <c r="R1934" s="10"/>
      <c r="S1934" s="10"/>
      <c r="T1934" s="10"/>
      <c r="U1934" s="10"/>
      <c r="X1934" s="22" t="e">
        <f>IF(B1934="",VLOOKUP(A1934,#REF!,2,FALSE),B1934)</f>
        <v>#REF!</v>
      </c>
      <c r="Y1934" s="22">
        <f t="shared" si="155"/>
        <v>12</v>
      </c>
      <c r="Z1934" s="22">
        <f t="shared" si="156"/>
        <v>12</v>
      </c>
      <c r="AA1934" s="22">
        <f t="shared" si="157"/>
        <v>2021</v>
      </c>
      <c r="AB1934" s="22">
        <f t="shared" si="158"/>
        <v>2021</v>
      </c>
      <c r="AC1934" s="22">
        <f t="shared" si="159"/>
        <v>2021</v>
      </c>
      <c r="AD1934" s="25" t="e">
        <f>AND(ROUND(O1934,2)=O1934,ROUND(P1934,2)=P1934,OR(AND(O1934&lt;&gt;0,L1934="п"),AND(P1934&lt;&gt;0,L1934="ф")),ЕФОРМУЛА(X1934),ЕФОРМУЛА(Y1934),ЕФОРМУЛА(Z1934),ЕФОРМУЛА(AA1934),ЕФОРМУЛА(AB1934),ЕФОРМУЛА(AC1934),NOT(ЕФОРМУЛА(O1934)),NOT(ЕФОРМУЛА(P1934)),M1934&lt;&gt;0,N1934&lt;&gt;0,OR(YEAR(M1934=#REF!),YEAR(M1934=#REF!),YEAR(M1934=#REF!)),OR(YEAR(N1934=#REF!),YEAR(N1934=#REF!),YEAR(N1934=#REF!)),OR(AND(A1934="20. Выдача займов по договору № 1 (в кэш-пул ПАО «Газпром»)",H1934="КЭШ-ПУЛ"),AND(A1934&lt;&gt;"20. Выдача займов по договору № 1 (в кэш-пул ПАО «Газпром»)",H1934&lt;&gt;"КЭШ-ПУЛ")))</f>
        <v>#REF!</v>
      </c>
    </row>
    <row r="1935" spans="1:30" ht="15" customHeight="1" x14ac:dyDescent="0.2">
      <c r="A1935" s="8"/>
      <c r="B1935" s="8" t="s">
        <v>62</v>
      </c>
      <c r="C1935" s="2" t="s">
        <v>19</v>
      </c>
      <c r="D1935" s="6" t="s">
        <v>0</v>
      </c>
      <c r="E1935" s="7" t="s">
        <v>2</v>
      </c>
      <c r="F1935" s="8"/>
      <c r="G1935" s="8"/>
      <c r="H1935" s="8"/>
      <c r="I1935" s="8"/>
      <c r="J1935" s="8"/>
      <c r="K1935" s="8"/>
      <c r="L1935" s="8" t="s">
        <v>26</v>
      </c>
      <c r="M1935" s="9">
        <v>44531</v>
      </c>
      <c r="N1935" s="9">
        <v>44531</v>
      </c>
      <c r="O1935" s="20">
        <v>147000000</v>
      </c>
      <c r="P1935" s="20"/>
      <c r="Q1935" s="11"/>
      <c r="R1935" s="11"/>
      <c r="S1935" s="11"/>
      <c r="T1935" s="11"/>
      <c r="U1935" s="11"/>
      <c r="X1935" s="22" t="str">
        <f>IF(B1935="",VLOOKUP(A1935,#REF!,2,FALSE),B1935)</f>
        <v>03. Налоги</v>
      </c>
      <c r="Y1935" s="22">
        <f t="shared" si="155"/>
        <v>12</v>
      </c>
      <c r="Z1935" s="22">
        <f t="shared" si="156"/>
        <v>12</v>
      </c>
      <c r="AA1935" s="22">
        <f t="shared" si="157"/>
        <v>2021</v>
      </c>
      <c r="AB1935" s="22">
        <f t="shared" si="158"/>
        <v>2021</v>
      </c>
      <c r="AC1935" s="22">
        <f t="shared" si="159"/>
        <v>2021</v>
      </c>
      <c r="AD1935" s="25" t="e">
        <f>AND(ROUND(O1935,2)=O1935,ROUND(P1935,2)=P1935,OR(AND(O1935&lt;&gt;0,L1935="п"),AND(P1935&lt;&gt;0,L1935="ф")),ЕФОРМУЛА(X1935),ЕФОРМУЛА(Y1935),ЕФОРМУЛА(Z1935),ЕФОРМУЛА(AA1935),ЕФОРМУЛА(AB1935),ЕФОРМУЛА(AC1935),NOT(ЕФОРМУЛА(O1935)),NOT(ЕФОРМУЛА(P1935)),M1935&lt;&gt;0,N1935&lt;&gt;0,OR(YEAR(M1935=#REF!),YEAR(M1935=#REF!),YEAR(M1935=#REF!)),OR(YEAR(N1935=#REF!),YEAR(N1935=#REF!),YEAR(N1935=#REF!)),OR(AND(A1935="20. Выдача займов по договору № 1 (в кэш-пул ПАО «Газпром»)",H1935="КЭШ-ПУЛ"),AND(A1935&lt;&gt;"20. Выдача займов по договору № 1 (в кэш-пул ПАО «Газпром»)",H1935&lt;&gt;"КЭШ-ПУЛ")))</f>
        <v>#REF!</v>
      </c>
    </row>
    <row r="1936" spans="1:30" ht="15" customHeight="1" x14ac:dyDescent="0.2">
      <c r="A1936" s="8" t="s">
        <v>59</v>
      </c>
      <c r="B1936" s="8"/>
      <c r="C1936" s="2" t="s">
        <v>19</v>
      </c>
      <c r="D1936" s="6" t="s">
        <v>0</v>
      </c>
      <c r="E1936" s="7" t="s">
        <v>2</v>
      </c>
      <c r="F1936" s="8"/>
      <c r="G1936" s="8"/>
      <c r="H1936" s="8"/>
      <c r="I1936" s="8"/>
      <c r="J1936" s="8"/>
      <c r="K1936" s="8"/>
      <c r="L1936" s="8" t="s">
        <v>26</v>
      </c>
      <c r="M1936" s="9">
        <v>44531</v>
      </c>
      <c r="N1936" s="9">
        <v>44531</v>
      </c>
      <c r="O1936" s="20">
        <v>390393583.60000002</v>
      </c>
      <c r="P1936" s="20"/>
      <c r="Q1936" s="11"/>
      <c r="R1936" s="11"/>
      <c r="S1936" s="11"/>
      <c r="T1936" s="11"/>
      <c r="U1936" s="11"/>
      <c r="X1936" s="22" t="e">
        <f>IF(B1936="",VLOOKUP(A1936,#REF!,2,FALSE),B1936)</f>
        <v>#REF!</v>
      </c>
      <c r="Y1936" s="22">
        <f t="shared" si="155"/>
        <v>12</v>
      </c>
      <c r="Z1936" s="22">
        <f t="shared" si="156"/>
        <v>12</v>
      </c>
      <c r="AA1936" s="22">
        <f t="shared" si="157"/>
        <v>2021</v>
      </c>
      <c r="AB1936" s="22">
        <f t="shared" si="158"/>
        <v>2021</v>
      </c>
      <c r="AC1936" s="22">
        <f t="shared" si="159"/>
        <v>2021</v>
      </c>
      <c r="AD1936" s="25" t="e">
        <f>AND(ROUND(O1936,2)=O1936,ROUND(P1936,2)=P1936,OR(AND(O1936&lt;&gt;0,L1936="п"),AND(P1936&lt;&gt;0,L1936="ф")),ЕФОРМУЛА(X1936),ЕФОРМУЛА(Y1936),ЕФОРМУЛА(Z1936),ЕФОРМУЛА(AA1936),ЕФОРМУЛА(AB1936),ЕФОРМУЛА(AC1936),NOT(ЕФОРМУЛА(O1936)),NOT(ЕФОРМУЛА(P1936)),M1936&lt;&gt;0,N1936&lt;&gt;0,OR(YEAR(M1936=#REF!),YEAR(M1936=#REF!),YEAR(M1936=#REF!)),OR(YEAR(N1936=#REF!),YEAR(N1936=#REF!),YEAR(N1936=#REF!)),OR(AND(A1936="20. Выдача займов по договору № 1 (в кэш-пул ПАО «Газпром»)",H1936="КЭШ-ПУЛ"),AND(A1936&lt;&gt;"20. Выдача займов по договору № 1 (в кэш-пул ПАО «Газпром»)",H1936&lt;&gt;"КЭШ-ПУЛ")))</f>
        <v>#REF!</v>
      </c>
    </row>
    <row r="1937" spans="1:30" ht="15" customHeight="1" x14ac:dyDescent="0.2">
      <c r="A1937" s="8" t="s">
        <v>60</v>
      </c>
      <c r="B1937" s="8"/>
      <c r="C1937" s="2" t="s">
        <v>19</v>
      </c>
      <c r="D1937" s="6" t="s">
        <v>0</v>
      </c>
      <c r="E1937" s="7" t="s">
        <v>2</v>
      </c>
      <c r="F1937" s="8"/>
      <c r="G1937" s="8"/>
      <c r="H1937" s="8"/>
      <c r="I1937" s="8"/>
      <c r="J1937" s="8"/>
      <c r="K1937" s="8"/>
      <c r="L1937" s="8" t="s">
        <v>26</v>
      </c>
      <c r="M1937" s="9">
        <v>44531</v>
      </c>
      <c r="N1937" s="9">
        <v>44531</v>
      </c>
      <c r="O1937" s="20">
        <v>4203755.0599999996</v>
      </c>
      <c r="P1937" s="20"/>
      <c r="Q1937" s="20" t="s">
        <v>691</v>
      </c>
      <c r="R1937" s="11"/>
      <c r="S1937" s="11"/>
      <c r="T1937" s="11"/>
      <c r="U1937" s="11"/>
      <c r="X1937" s="22" t="e">
        <f>IF(B1937="",VLOOKUP(A1937,#REF!,2,FALSE),B1937)</f>
        <v>#REF!</v>
      </c>
      <c r="Y1937" s="22">
        <f t="shared" si="155"/>
        <v>12</v>
      </c>
      <c r="Z1937" s="22">
        <f t="shared" si="156"/>
        <v>12</v>
      </c>
      <c r="AA1937" s="22">
        <f t="shared" si="157"/>
        <v>2021</v>
      </c>
      <c r="AB1937" s="22">
        <f t="shared" si="158"/>
        <v>2021</v>
      </c>
      <c r="AC1937" s="22">
        <f t="shared" si="159"/>
        <v>2021</v>
      </c>
      <c r="AD1937" s="25" t="e">
        <f>AND(ROUND(O1937,2)=O1937,ROUND(P1937,2)=P1937,OR(AND(O1937&lt;&gt;0,L1937="п"),AND(P1937&lt;&gt;0,L1937="ф")),ЕФОРМУЛА(X1937),ЕФОРМУЛА(Y1937),ЕФОРМУЛА(Z1937),ЕФОРМУЛА(AA1937),ЕФОРМУЛА(AB1937),ЕФОРМУЛА(AC1937),NOT(ЕФОРМУЛА(O1937)),NOT(ЕФОРМУЛА(P1937)),M1937&lt;&gt;0,N1937&lt;&gt;0,OR(YEAR(M1937=#REF!),YEAR(M1937=#REF!),YEAR(M1937=#REF!)),OR(YEAR(N1937=#REF!),YEAR(N1937=#REF!),YEAR(N1937=#REF!)),OR(AND(A1937="20. Выдача займов по договору № 1 (в кэш-пул ПАО «Газпром»)",H1937="КЭШ-ПУЛ"),AND(A1937&lt;&gt;"20. Выдача займов по договору № 1 (в кэш-пул ПАО «Газпром»)",H1937&lt;&gt;"КЭШ-ПУЛ")))</f>
        <v>#REF!</v>
      </c>
    </row>
    <row r="1938" spans="1:30" ht="18" customHeight="1" x14ac:dyDescent="0.2">
      <c r="A1938" s="8" t="s">
        <v>15</v>
      </c>
      <c r="B1938" s="8"/>
      <c r="C1938" s="2" t="s">
        <v>19</v>
      </c>
      <c r="D1938" s="6" t="s">
        <v>0</v>
      </c>
      <c r="E1938" s="7" t="s">
        <v>2</v>
      </c>
      <c r="F1938" s="8"/>
      <c r="G1938" s="8"/>
      <c r="H1938" s="8"/>
      <c r="I1938" s="8"/>
      <c r="J1938" s="8"/>
      <c r="K1938" s="8"/>
      <c r="L1938" s="8" t="s">
        <v>26</v>
      </c>
      <c r="M1938" s="9">
        <v>44531</v>
      </c>
      <c r="N1938" s="9">
        <v>44531</v>
      </c>
      <c r="O1938" s="20">
        <v>197770000</v>
      </c>
      <c r="P1938" s="20"/>
      <c r="Q1938" s="11"/>
      <c r="R1938" s="11"/>
      <c r="S1938" s="11"/>
      <c r="T1938" s="11"/>
      <c r="U1938" s="11"/>
      <c r="X1938" s="22" t="e">
        <f>IF(B1938="",VLOOKUP(A1938,#REF!,2,FALSE),B1938)</f>
        <v>#REF!</v>
      </c>
      <c r="Y1938" s="22">
        <f t="shared" si="155"/>
        <v>12</v>
      </c>
      <c r="Z1938" s="22">
        <f t="shared" si="156"/>
        <v>12</v>
      </c>
      <c r="AA1938" s="22">
        <f t="shared" si="157"/>
        <v>2021</v>
      </c>
      <c r="AB1938" s="22">
        <f t="shared" si="158"/>
        <v>2021</v>
      </c>
      <c r="AC1938" s="22">
        <f t="shared" si="159"/>
        <v>2021</v>
      </c>
      <c r="AD1938" s="25" t="e">
        <f>AND(ROUND(O1938,2)=O1938,ROUND(P1938,2)=P1938,OR(AND(O1938&lt;&gt;0,L1938="п"),AND(P1938&lt;&gt;0,L1938="ф")),ЕФОРМУЛА(X1938),ЕФОРМУЛА(Y1938),ЕФОРМУЛА(Z1938),ЕФОРМУЛА(AA1938),ЕФОРМУЛА(AB1938),ЕФОРМУЛА(AC1938),NOT(ЕФОРМУЛА(O1938)),NOT(ЕФОРМУЛА(P1938)),M1938&lt;&gt;0,N1938&lt;&gt;0,OR(YEAR(M1938=#REF!),YEAR(M1938=#REF!),YEAR(M1938=#REF!)),OR(YEAR(N1938=#REF!),YEAR(N1938=#REF!),YEAR(N1938=#REF!)),OR(AND(A1938="20. Выдача займов по договору № 1 (в кэш-пул ПАО «Газпром»)",H1938="КЭШ-ПУЛ"),AND(A1938&lt;&gt;"20. Выдача займов по договору № 1 (в кэш-пул ПАО «Газпром»)",H1938&lt;&gt;"КЭШ-ПУЛ")))</f>
        <v>#REF!</v>
      </c>
    </row>
    <row r="1939" spans="1:30" ht="15" customHeight="1" x14ac:dyDescent="0.2">
      <c r="A1939" s="8" t="s">
        <v>16</v>
      </c>
      <c r="B1939" s="8"/>
      <c r="C1939" s="2" t="s">
        <v>19</v>
      </c>
      <c r="D1939" s="6" t="s">
        <v>0</v>
      </c>
      <c r="E1939" s="7" t="s">
        <v>2</v>
      </c>
      <c r="F1939" s="8"/>
      <c r="G1939" s="8"/>
      <c r="H1939" s="8"/>
      <c r="I1939" s="8"/>
      <c r="J1939" s="8"/>
      <c r="K1939" s="8"/>
      <c r="L1939" s="8" t="s">
        <v>26</v>
      </c>
      <c r="M1939" s="9">
        <v>44531</v>
      </c>
      <c r="N1939" s="9">
        <v>44531</v>
      </c>
      <c r="O1939" s="20">
        <v>389461299.95999998</v>
      </c>
      <c r="P1939" s="20"/>
      <c r="Q1939" s="11"/>
      <c r="R1939" s="11"/>
      <c r="S1939" s="11"/>
      <c r="T1939" s="11"/>
      <c r="U1939" s="11"/>
      <c r="X1939" s="22" t="e">
        <f>IF(B1939="",VLOOKUP(A1939,#REF!,2,FALSE),B1939)</f>
        <v>#REF!</v>
      </c>
      <c r="Y1939" s="22">
        <f t="shared" si="155"/>
        <v>12</v>
      </c>
      <c r="Z1939" s="22">
        <f t="shared" si="156"/>
        <v>12</v>
      </c>
      <c r="AA1939" s="22">
        <f t="shared" si="157"/>
        <v>2021</v>
      </c>
      <c r="AB1939" s="22">
        <f t="shared" si="158"/>
        <v>2021</v>
      </c>
      <c r="AC1939" s="22">
        <f t="shared" si="159"/>
        <v>2021</v>
      </c>
      <c r="AD1939" s="25" t="e">
        <f>AND(ROUND(O1939,2)=O1939,ROUND(P1939,2)=P1939,OR(AND(O1939&lt;&gt;0,L1939="п"),AND(P1939&lt;&gt;0,L1939="ф")),ЕФОРМУЛА(X1939),ЕФОРМУЛА(Y1939),ЕФОРМУЛА(Z1939),ЕФОРМУЛА(AA1939),ЕФОРМУЛА(AB1939),ЕФОРМУЛА(AC1939),NOT(ЕФОРМУЛА(O1939)),NOT(ЕФОРМУЛА(P1939)),M1939&lt;&gt;0,N1939&lt;&gt;0,OR(YEAR(M1939=#REF!),YEAR(M1939=#REF!),YEAR(M1939=#REF!)),OR(YEAR(N1939=#REF!),YEAR(N1939=#REF!),YEAR(N1939=#REF!)),OR(AND(A1939="20. Выдача займов по договору № 1 (в кэш-пул ПАО «Газпром»)",H1939="КЭШ-ПУЛ"),AND(A1939&lt;&gt;"20. Выдача займов по договору № 1 (в кэш-пул ПАО «Газпром»)",H1939&lt;&gt;"КЭШ-ПУЛ")))</f>
        <v>#REF!</v>
      </c>
    </row>
    <row r="1940" spans="1:30" ht="15" customHeight="1" x14ac:dyDescent="0.2">
      <c r="A1940" s="27" t="s">
        <v>142</v>
      </c>
      <c r="B1940" s="27"/>
      <c r="C1940" s="2" t="s">
        <v>19</v>
      </c>
      <c r="D1940" s="6" t="s">
        <v>0</v>
      </c>
      <c r="E1940" s="7" t="s">
        <v>2</v>
      </c>
      <c r="F1940" s="8"/>
      <c r="G1940" s="8"/>
      <c r="H1940" s="8"/>
      <c r="I1940" s="8"/>
      <c r="J1940" s="8"/>
      <c r="K1940" s="8"/>
      <c r="L1940" s="8" t="s">
        <v>26</v>
      </c>
      <c r="M1940" s="9">
        <v>44531</v>
      </c>
      <c r="N1940" s="9">
        <v>44531</v>
      </c>
      <c r="O1940" s="20">
        <v>331912000</v>
      </c>
      <c r="P1940" s="20"/>
      <c r="Q1940" s="11"/>
      <c r="R1940" s="11"/>
      <c r="S1940" s="11"/>
      <c r="T1940" s="11"/>
      <c r="U1940" s="11"/>
      <c r="X1940" s="22" t="e">
        <f>IF(B1940="",VLOOKUP(A1940,#REF!,2,FALSE),B1940)</f>
        <v>#REF!</v>
      </c>
      <c r="Y1940" s="22">
        <f t="shared" si="155"/>
        <v>12</v>
      </c>
      <c r="Z1940" s="22">
        <f t="shared" si="156"/>
        <v>12</v>
      </c>
      <c r="AA1940" s="22">
        <f t="shared" si="157"/>
        <v>2021</v>
      </c>
      <c r="AB1940" s="22">
        <f t="shared" si="158"/>
        <v>2021</v>
      </c>
      <c r="AC1940" s="22">
        <f t="shared" si="159"/>
        <v>2021</v>
      </c>
      <c r="AD1940" s="25" t="e">
        <f>AND(ROUND(O1940,2)=O1940,ROUND(P1940,2)=P1940,OR(AND(O1940&lt;&gt;0,L1940="п"),AND(P1940&lt;&gt;0,L1940="ф")),ЕФОРМУЛА(X1940),ЕФОРМУЛА(Y1940),ЕФОРМУЛА(Z1940),ЕФОРМУЛА(AA1940),ЕФОРМУЛА(AB1940),ЕФОРМУЛА(AC1940),NOT(ЕФОРМУЛА(O1940)),NOT(ЕФОРМУЛА(P1940)),M1940&lt;&gt;0,N1940&lt;&gt;0,OR(YEAR(M1940=#REF!),YEAR(M1940=#REF!),YEAR(M1940=#REF!)),OR(YEAR(N1940=#REF!),YEAR(N1940=#REF!),YEAR(N1940=#REF!)),OR(AND(A1940="20. Выдача займов по договору № 1 (в кэш-пул ПАО «Газпром»)",H1940="КЭШ-ПУЛ"),AND(A1940&lt;&gt;"20. Выдача займов по договору № 1 (в кэш-пул ПАО «Газпром»)",H1940&lt;&gt;"КЭШ-ПУЛ")))</f>
        <v>#REF!</v>
      </c>
    </row>
    <row r="1941" spans="1:30" ht="15.75" customHeight="1" x14ac:dyDescent="0.2">
      <c r="A1941" s="8" t="s">
        <v>41</v>
      </c>
      <c r="B1941" s="8"/>
      <c r="C1941" s="2" t="s">
        <v>19</v>
      </c>
      <c r="D1941" s="6" t="s">
        <v>0</v>
      </c>
      <c r="E1941" s="7" t="s">
        <v>2</v>
      </c>
      <c r="F1941" s="8"/>
      <c r="G1941" s="8"/>
      <c r="H1941" s="8"/>
      <c r="I1941" s="8"/>
      <c r="J1941" s="8"/>
      <c r="K1941" s="8"/>
      <c r="L1941" s="8" t="s">
        <v>26</v>
      </c>
      <c r="M1941" s="9">
        <v>44531</v>
      </c>
      <c r="N1941" s="9">
        <v>44531</v>
      </c>
      <c r="O1941" s="20">
        <v>11959574.529999999</v>
      </c>
      <c r="P1941" s="20"/>
      <c r="Q1941" s="11"/>
      <c r="R1941" s="11"/>
      <c r="S1941" s="11"/>
      <c r="T1941" s="11"/>
      <c r="U1941" s="11"/>
      <c r="X1941" s="22" t="e">
        <f>IF(B1941="",VLOOKUP(A1941,#REF!,2,FALSE),B1941)</f>
        <v>#REF!</v>
      </c>
      <c r="Y1941" s="22">
        <f t="shared" si="155"/>
        <v>12</v>
      </c>
      <c r="Z1941" s="22">
        <f t="shared" si="156"/>
        <v>12</v>
      </c>
      <c r="AA1941" s="22">
        <f t="shared" si="157"/>
        <v>2021</v>
      </c>
      <c r="AB1941" s="22">
        <f t="shared" si="158"/>
        <v>2021</v>
      </c>
      <c r="AC1941" s="22">
        <f t="shared" si="159"/>
        <v>2021</v>
      </c>
      <c r="AD1941" s="25" t="e">
        <f>AND(ROUND(O1941,2)=O1941,ROUND(P1941,2)=P1941,OR(AND(O1941&lt;&gt;0,L1941="п"),AND(P1941&lt;&gt;0,L1941="ф")),ЕФОРМУЛА(X1941),ЕФОРМУЛА(Y1941),ЕФОРМУЛА(Z1941),ЕФОРМУЛА(AA1941),ЕФОРМУЛА(AB1941),ЕФОРМУЛА(AC1941),NOT(ЕФОРМУЛА(O1941)),NOT(ЕФОРМУЛА(P1941)),M1941&lt;&gt;0,N1941&lt;&gt;0,OR(YEAR(M1941=#REF!),YEAR(M1941=#REF!),YEAR(M1941=#REF!)),OR(YEAR(N1941=#REF!),YEAR(N1941=#REF!),YEAR(N1941=#REF!)),OR(AND(A1941="20. Выдача займов по договору № 1 (в кэш-пул ПАО «Газпром»)",H1941="КЭШ-ПУЛ"),AND(A1941&lt;&gt;"20. Выдача займов по договору № 1 (в кэш-пул ПАО «Газпром»)",H1941&lt;&gt;"КЭШ-ПУЛ")))</f>
        <v>#REF!</v>
      </c>
    </row>
    <row r="1942" spans="1:30" ht="15" customHeight="1" x14ac:dyDescent="0.2">
      <c r="A1942" s="8" t="s">
        <v>42</v>
      </c>
      <c r="B1942" s="8"/>
      <c r="C1942" s="2" t="s">
        <v>19</v>
      </c>
      <c r="D1942" s="6" t="s">
        <v>0</v>
      </c>
      <c r="E1942" s="7" t="s">
        <v>2</v>
      </c>
      <c r="F1942" s="8"/>
      <c r="G1942" s="8"/>
      <c r="H1942" s="8"/>
      <c r="I1942" s="8"/>
      <c r="J1942" s="8"/>
      <c r="K1942" s="8"/>
      <c r="L1942" s="8" t="s">
        <v>26</v>
      </c>
      <c r="M1942" s="9">
        <v>44531</v>
      </c>
      <c r="N1942" s="9">
        <v>44531</v>
      </c>
      <c r="O1942" s="20">
        <v>9062280.9600000009</v>
      </c>
      <c r="P1942" s="20"/>
      <c r="Q1942" s="20" t="s">
        <v>692</v>
      </c>
      <c r="R1942" s="10"/>
      <c r="S1942" s="10"/>
      <c r="T1942" s="10"/>
      <c r="U1942" s="10"/>
      <c r="X1942" s="22" t="e">
        <f>IF(B1942="",VLOOKUP(A1942,#REF!,2,FALSE),B1942)</f>
        <v>#REF!</v>
      </c>
      <c r="Y1942" s="22">
        <f t="shared" si="155"/>
        <v>12</v>
      </c>
      <c r="Z1942" s="22">
        <f t="shared" si="156"/>
        <v>12</v>
      </c>
      <c r="AA1942" s="22">
        <f t="shared" si="157"/>
        <v>2021</v>
      </c>
      <c r="AB1942" s="22">
        <f t="shared" si="158"/>
        <v>2021</v>
      </c>
      <c r="AC1942" s="22">
        <f t="shared" si="159"/>
        <v>2021</v>
      </c>
      <c r="AD1942" s="25" t="e">
        <f>AND(ROUND(O1942,2)=O1942,ROUND(P1942,2)=P1942,OR(AND(O1942&lt;&gt;0,L1942="п"),AND(P1942&lt;&gt;0,L1942="ф")),ЕФОРМУЛА(X1942),ЕФОРМУЛА(Y1942),ЕФОРМУЛА(Z1942),ЕФОРМУЛА(AA1942),ЕФОРМУЛА(AB1942),ЕФОРМУЛА(AC1942),NOT(ЕФОРМУЛА(O1942)),NOT(ЕФОРМУЛА(P1942)),M1942&lt;&gt;0,N1942&lt;&gt;0,OR(YEAR(M1942=#REF!),YEAR(M1942=#REF!),YEAR(M1942=#REF!)),OR(YEAR(N1942=#REF!),YEAR(N1942=#REF!),YEAR(N1942=#REF!)),OR(AND(A1942="20. Выдача займов по договору № 1 (в кэш-пул ПАО «Газпром»)",H1942="КЭШ-ПУЛ"),AND(A1942&lt;&gt;"20. Выдача займов по договору № 1 (в кэш-пул ПАО «Газпром»)",H1942&lt;&gt;"КЭШ-ПУЛ")))</f>
        <v>#REF!</v>
      </c>
    </row>
    <row r="1943" spans="1:30" ht="15" customHeight="1" x14ac:dyDescent="0.2">
      <c r="A1943" s="8"/>
      <c r="B1943" s="8" t="s">
        <v>7</v>
      </c>
      <c r="C1943" s="2" t="s">
        <v>19</v>
      </c>
      <c r="D1943" s="6" t="s">
        <v>0</v>
      </c>
      <c r="E1943" s="7" t="s">
        <v>2</v>
      </c>
      <c r="F1943" s="8"/>
      <c r="G1943" s="8"/>
      <c r="H1943" s="8"/>
      <c r="I1943" s="8"/>
      <c r="J1943" s="8"/>
      <c r="K1943" s="8"/>
      <c r="L1943" s="8" t="s">
        <v>26</v>
      </c>
      <c r="M1943" s="9">
        <v>44531</v>
      </c>
      <c r="N1943" s="9">
        <v>44531</v>
      </c>
      <c r="O1943" s="20">
        <v>546661.55000000005</v>
      </c>
      <c r="P1943" s="20"/>
      <c r="Q1943" s="20" t="s">
        <v>693</v>
      </c>
      <c r="R1943" s="12"/>
      <c r="S1943" s="12"/>
      <c r="T1943" s="12"/>
      <c r="U1943" s="12"/>
      <c r="X1943" s="22" t="str">
        <f>IF(B1943="",VLOOKUP(A1943,#REF!,2,FALSE),B1943)</f>
        <v>10. Услуги транспорта</v>
      </c>
      <c r="Y1943" s="22">
        <f t="shared" si="155"/>
        <v>12</v>
      </c>
      <c r="Z1943" s="22">
        <f t="shared" si="156"/>
        <v>12</v>
      </c>
      <c r="AA1943" s="22">
        <f t="shared" si="157"/>
        <v>2021</v>
      </c>
      <c r="AB1943" s="22">
        <f t="shared" si="158"/>
        <v>2021</v>
      </c>
      <c r="AC1943" s="22">
        <f t="shared" si="159"/>
        <v>2021</v>
      </c>
      <c r="AD1943" s="25" t="e">
        <f>AND(ROUND(O1943,2)=O1943,ROUND(P1943,2)=P1943,OR(AND(O1943&lt;&gt;0,L1943="п"),AND(P1943&lt;&gt;0,L1943="ф")),ЕФОРМУЛА(X1943),ЕФОРМУЛА(Y1943),ЕФОРМУЛА(Z1943),ЕФОРМУЛА(AA1943),ЕФОРМУЛА(AB1943),ЕФОРМУЛА(AC1943),NOT(ЕФОРМУЛА(O1943)),NOT(ЕФОРМУЛА(P1943)),M1943&lt;&gt;0,N1943&lt;&gt;0,OR(YEAR(M1943=#REF!),YEAR(M1943=#REF!),YEAR(M1943=#REF!)),OR(YEAR(N1943=#REF!),YEAR(N1943=#REF!),YEAR(N1943=#REF!)),OR(AND(A1943="20. Выдача займов по договору № 1 (в кэш-пул ПАО «Газпром»)",H1943="КЭШ-ПУЛ"),AND(A1943&lt;&gt;"20. Выдача займов по договору № 1 (в кэш-пул ПАО «Газпром»)",H1943&lt;&gt;"КЭШ-ПУЛ")))</f>
        <v>#REF!</v>
      </c>
    </row>
    <row r="1944" spans="1:30" ht="15" customHeight="1" x14ac:dyDescent="0.2">
      <c r="A1944" s="8" t="s">
        <v>8</v>
      </c>
      <c r="B1944" s="8"/>
      <c r="C1944" s="2" t="s">
        <v>19</v>
      </c>
      <c r="D1944" s="6" t="s">
        <v>0</v>
      </c>
      <c r="E1944" s="7" t="s">
        <v>2</v>
      </c>
      <c r="F1944" s="8"/>
      <c r="G1944" s="8"/>
      <c r="H1944" s="8"/>
      <c r="I1944" s="8"/>
      <c r="J1944" s="8"/>
      <c r="K1944" s="8"/>
      <c r="L1944" s="8" t="s">
        <v>26</v>
      </c>
      <c r="M1944" s="9">
        <v>44531</v>
      </c>
      <c r="N1944" s="9">
        <v>44531</v>
      </c>
      <c r="O1944" s="20">
        <v>2051350.43</v>
      </c>
      <c r="P1944" s="20"/>
      <c r="Q1944" s="29"/>
      <c r="R1944" s="12"/>
      <c r="S1944" s="12"/>
      <c r="T1944" s="12"/>
      <c r="U1944" s="12"/>
      <c r="X1944" s="22" t="e">
        <f>IF(B1944="",VLOOKUP(A1944,#REF!,2,FALSE),B1944)</f>
        <v>#REF!</v>
      </c>
      <c r="Y1944" s="22">
        <f t="shared" si="155"/>
        <v>12</v>
      </c>
      <c r="Z1944" s="22">
        <f t="shared" si="156"/>
        <v>12</v>
      </c>
      <c r="AA1944" s="22">
        <f t="shared" si="157"/>
        <v>2021</v>
      </c>
      <c r="AB1944" s="22">
        <f t="shared" si="158"/>
        <v>2021</v>
      </c>
      <c r="AC1944" s="22">
        <f t="shared" si="159"/>
        <v>2021</v>
      </c>
      <c r="AD1944" s="25" t="e">
        <f>AND(ROUND(O1944,2)=O1944,ROUND(P1944,2)=P1944,OR(AND(O1944&lt;&gt;0,L1944="п"),AND(P1944&lt;&gt;0,L1944="ф")),ЕФОРМУЛА(X1944),ЕФОРМУЛА(Y1944),ЕФОРМУЛА(Z1944),ЕФОРМУЛА(AA1944),ЕФОРМУЛА(AB1944),ЕФОРМУЛА(AC1944),NOT(ЕФОРМУЛА(O1944)),NOT(ЕФОРМУЛА(P1944)),M1944&lt;&gt;0,N1944&lt;&gt;0,OR(YEAR(M1944=#REF!),YEAR(M1944=#REF!),YEAR(M1944=#REF!)),OR(YEAR(N1944=#REF!),YEAR(N1944=#REF!),YEAR(N1944=#REF!)),OR(AND(A1944="20. Выдача займов по договору № 1 (в кэш-пул ПАО «Газпром»)",H1944="КЭШ-ПУЛ"),AND(A1944&lt;&gt;"20. Выдача займов по договору № 1 (в кэш-пул ПАО «Газпром»)",H1944&lt;&gt;"КЭШ-ПУЛ")))</f>
        <v>#REF!</v>
      </c>
    </row>
    <row r="1945" spans="1:30" ht="18.75" customHeight="1" x14ac:dyDescent="0.2">
      <c r="A1945" s="27" t="s">
        <v>652</v>
      </c>
      <c r="B1945" s="27"/>
      <c r="C1945" s="2" t="s">
        <v>19</v>
      </c>
      <c r="D1945" s="6" t="s">
        <v>0</v>
      </c>
      <c r="E1945" s="7" t="s">
        <v>2</v>
      </c>
      <c r="F1945" s="8"/>
      <c r="G1945" s="8"/>
      <c r="H1945" s="8"/>
      <c r="I1945" s="8"/>
      <c r="J1945" s="8"/>
      <c r="K1945" s="8"/>
      <c r="L1945" s="8" t="s">
        <v>26</v>
      </c>
      <c r="M1945" s="9">
        <v>44531</v>
      </c>
      <c r="N1945" s="9">
        <v>44531</v>
      </c>
      <c r="O1945" s="20">
        <v>3696249.4</v>
      </c>
      <c r="P1945" s="20"/>
      <c r="Q1945" s="29"/>
      <c r="R1945" s="12"/>
      <c r="S1945" s="12"/>
      <c r="T1945" s="12"/>
      <c r="U1945" s="12"/>
      <c r="X1945" s="22" t="e">
        <f>IF(B1945="",VLOOKUP(A1945,#REF!,2,FALSE),B1945)</f>
        <v>#REF!</v>
      </c>
      <c r="Y1945" s="22">
        <f t="shared" si="155"/>
        <v>12</v>
      </c>
      <c r="Z1945" s="22">
        <f t="shared" si="156"/>
        <v>12</v>
      </c>
      <c r="AA1945" s="22">
        <f t="shared" si="157"/>
        <v>2021</v>
      </c>
      <c r="AB1945" s="22">
        <f t="shared" si="158"/>
        <v>2021</v>
      </c>
      <c r="AC1945" s="22">
        <f t="shared" si="159"/>
        <v>2021</v>
      </c>
      <c r="AD1945" s="25" t="e">
        <f>AND(ROUND(O1945,2)=O1945,ROUND(P1945,2)=P1945,OR(AND(O1945&lt;&gt;0,L1945="п"),AND(P1945&lt;&gt;0,L1945="ф")),ЕФОРМУЛА(X1945),ЕФОРМУЛА(Y1945),ЕФОРМУЛА(Z1945),ЕФОРМУЛА(AA1945),ЕФОРМУЛА(AB1945),ЕФОРМУЛА(AC1945),NOT(ЕФОРМУЛА(O1945)),NOT(ЕФОРМУЛА(P1945)),M1945&lt;&gt;0,N1945&lt;&gt;0,OR(YEAR(M1945=#REF!),YEAR(M1945=#REF!),YEAR(M1945=#REF!)),OR(YEAR(N1945=#REF!),YEAR(N1945=#REF!),YEAR(N1945=#REF!)),OR(AND(A1945="20. Выдача займов по договору № 1 (в кэш-пул ПАО «Газпром»)",H1945="КЭШ-ПУЛ"),AND(A1945&lt;&gt;"20. Выдача займов по договору № 1 (в кэш-пул ПАО «Газпром»)",H1945&lt;&gt;"КЭШ-ПУЛ")))</f>
        <v>#REF!</v>
      </c>
    </row>
    <row r="1946" spans="1:30" ht="15" customHeight="1" x14ac:dyDescent="0.2">
      <c r="A1946" s="8"/>
      <c r="B1946" s="8" t="s">
        <v>9</v>
      </c>
      <c r="C1946" s="2" t="s">
        <v>19</v>
      </c>
      <c r="D1946" s="6" t="s">
        <v>0</v>
      </c>
      <c r="E1946" s="7" t="s">
        <v>2</v>
      </c>
      <c r="F1946" s="8"/>
      <c r="G1946" s="8"/>
      <c r="H1946" s="8"/>
      <c r="I1946" s="8"/>
      <c r="J1946" s="8"/>
      <c r="K1946" s="8"/>
      <c r="L1946" s="8" t="s">
        <v>26</v>
      </c>
      <c r="M1946" s="9">
        <v>44531</v>
      </c>
      <c r="N1946" s="9">
        <v>44531</v>
      </c>
      <c r="O1946" s="20">
        <v>19901529.010000002</v>
      </c>
      <c r="P1946" s="20"/>
      <c r="Q1946" s="29"/>
      <c r="R1946" s="12"/>
      <c r="S1946" s="12"/>
      <c r="T1946" s="12"/>
      <c r="U1946" s="12"/>
      <c r="X1946" s="22" t="str">
        <f>IF(B1946="",VLOOKUP(A1946,#REF!,2,FALSE),B1946)</f>
        <v>12. Страхование</v>
      </c>
      <c r="Y1946" s="22">
        <f t="shared" si="155"/>
        <v>12</v>
      </c>
      <c r="Z1946" s="22">
        <f t="shared" si="156"/>
        <v>12</v>
      </c>
      <c r="AA1946" s="22">
        <f t="shared" si="157"/>
        <v>2021</v>
      </c>
      <c r="AB1946" s="22">
        <f t="shared" si="158"/>
        <v>2021</v>
      </c>
      <c r="AC1946" s="22">
        <f t="shared" si="159"/>
        <v>2021</v>
      </c>
      <c r="AD1946" s="25" t="e">
        <f>AND(ROUND(O1946,2)=O1946,ROUND(P1946,2)=P1946,OR(AND(O1946&lt;&gt;0,L1946="п"),AND(P1946&lt;&gt;0,L1946="ф")),ЕФОРМУЛА(X1946),ЕФОРМУЛА(Y1946),ЕФОРМУЛА(Z1946),ЕФОРМУЛА(AA1946),ЕФОРМУЛА(AB1946),ЕФОРМУЛА(AC1946),NOT(ЕФОРМУЛА(O1946)),NOT(ЕФОРМУЛА(P1946)),M1946&lt;&gt;0,N1946&lt;&gt;0,OR(YEAR(M1946=#REF!),YEAR(M1946=#REF!),YEAR(M1946=#REF!)),OR(YEAR(N1946=#REF!),YEAR(N1946=#REF!),YEAR(N1946=#REF!)),OR(AND(A1946="20. Выдача займов по договору № 1 (в кэш-пул ПАО «Газпром»)",H1946="КЭШ-ПУЛ"),AND(A1946&lt;&gt;"20. Выдача займов по договору № 1 (в кэш-пул ПАО «Газпром»)",H1946&lt;&gt;"КЭШ-ПУЛ")))</f>
        <v>#REF!</v>
      </c>
    </row>
    <row r="1947" spans="1:30" ht="15" customHeight="1" x14ac:dyDescent="0.2">
      <c r="A1947" s="8"/>
      <c r="B1947" s="8" t="s">
        <v>10</v>
      </c>
      <c r="C1947" s="2" t="s">
        <v>19</v>
      </c>
      <c r="D1947" s="6" t="s">
        <v>0</v>
      </c>
      <c r="E1947" s="7" t="s">
        <v>2</v>
      </c>
      <c r="F1947" s="8"/>
      <c r="G1947" s="8"/>
      <c r="H1947" s="8"/>
      <c r="I1947" s="8"/>
      <c r="J1947" s="8"/>
      <c r="K1947" s="8"/>
      <c r="L1947" s="8" t="s">
        <v>26</v>
      </c>
      <c r="M1947" s="9">
        <v>44531</v>
      </c>
      <c r="N1947" s="9">
        <v>44531</v>
      </c>
      <c r="O1947" s="20">
        <v>89296278.439999998</v>
      </c>
      <c r="P1947" s="20"/>
      <c r="Q1947" s="11"/>
      <c r="R1947" s="10"/>
      <c r="S1947" s="10"/>
      <c r="T1947" s="10"/>
      <c r="U1947" s="10"/>
      <c r="X1947" s="22" t="str">
        <f>IF(B1947="",VLOOKUP(A1947,#REF!,2,FALSE),B1947)</f>
        <v>13. Прочие расходы</v>
      </c>
      <c r="Y1947" s="22">
        <f t="shared" si="155"/>
        <v>12</v>
      </c>
      <c r="Z1947" s="22">
        <f t="shared" si="156"/>
        <v>12</v>
      </c>
      <c r="AA1947" s="22">
        <f t="shared" si="157"/>
        <v>2021</v>
      </c>
      <c r="AB1947" s="22">
        <f t="shared" si="158"/>
        <v>2021</v>
      </c>
      <c r="AC1947" s="22">
        <f t="shared" si="159"/>
        <v>2021</v>
      </c>
      <c r="AD1947" s="25" t="e">
        <f>AND(ROUND(O1947,2)=O1947,ROUND(P1947,2)=P1947,OR(AND(O1947&lt;&gt;0,L1947="п"),AND(P1947&lt;&gt;0,L1947="ф")),ЕФОРМУЛА(X1947),ЕФОРМУЛА(Y1947),ЕФОРМУЛА(Z1947),ЕФОРМУЛА(AA1947),ЕФОРМУЛА(AB1947),ЕФОРМУЛА(AC1947),NOT(ЕФОРМУЛА(O1947)),NOT(ЕФОРМУЛА(P1947)),M1947&lt;&gt;0,N1947&lt;&gt;0,OR(YEAR(M1947=#REF!),YEAR(M1947=#REF!),YEAR(M1947=#REF!)),OR(YEAR(N1947=#REF!),YEAR(N1947=#REF!),YEAR(N1947=#REF!)),OR(AND(A1947="20. Выдача займов по договору № 1 (в кэш-пул ПАО «Газпром»)",H1947="КЭШ-ПУЛ"),AND(A1947&lt;&gt;"20. Выдача займов по договору № 1 (в кэш-пул ПАО «Газпром»)",H1947&lt;&gt;"КЭШ-ПУЛ")))</f>
        <v>#REF!</v>
      </c>
    </row>
    <row r="1948" spans="1:30" ht="15" customHeight="1" x14ac:dyDescent="0.2">
      <c r="A1948" s="8" t="s">
        <v>57</v>
      </c>
      <c r="B1948" s="8"/>
      <c r="C1948" s="2" t="s">
        <v>19</v>
      </c>
      <c r="D1948" s="6" t="s">
        <v>0</v>
      </c>
      <c r="E1948" s="7" t="s">
        <v>2</v>
      </c>
      <c r="F1948" s="8"/>
      <c r="G1948" s="8"/>
      <c r="H1948" s="8"/>
      <c r="I1948" s="8"/>
      <c r="J1948" s="8"/>
      <c r="K1948" s="8"/>
      <c r="L1948" s="8" t="s">
        <v>26</v>
      </c>
      <c r="M1948" s="9">
        <v>44531</v>
      </c>
      <c r="N1948" s="9">
        <v>44531</v>
      </c>
      <c r="O1948" s="20">
        <v>44399764</v>
      </c>
      <c r="P1948" s="20"/>
      <c r="Q1948" s="29"/>
      <c r="R1948" s="12"/>
      <c r="S1948" s="12"/>
      <c r="T1948" s="12"/>
      <c r="U1948" s="12"/>
      <c r="X1948" s="22" t="e">
        <f>IF(B1948="",VLOOKUP(A1948,#REF!,2,FALSE),B1948)</f>
        <v>#REF!</v>
      </c>
      <c r="Y1948" s="22">
        <f t="shared" si="155"/>
        <v>12</v>
      </c>
      <c r="Z1948" s="22">
        <f t="shared" si="156"/>
        <v>12</v>
      </c>
      <c r="AA1948" s="22">
        <f t="shared" si="157"/>
        <v>2021</v>
      </c>
      <c r="AB1948" s="22">
        <f t="shared" si="158"/>
        <v>2021</v>
      </c>
      <c r="AC1948" s="22">
        <f t="shared" si="159"/>
        <v>2021</v>
      </c>
      <c r="AD1948" s="25" t="e">
        <f>AND(ROUND(O1948,2)=O1948,ROUND(P1948,2)=P1948,OR(AND(O1948&lt;&gt;0,L1948="п"),AND(P1948&lt;&gt;0,L1948="ф")),ЕФОРМУЛА(X1948),ЕФОРМУЛА(Y1948),ЕФОРМУЛА(Z1948),ЕФОРМУЛА(AA1948),ЕФОРМУЛА(AB1948),ЕФОРМУЛА(AC1948),NOT(ЕФОРМУЛА(O1948)),NOT(ЕФОРМУЛА(P1948)),M1948&lt;&gt;0,N1948&lt;&gt;0,OR(YEAR(M1948=#REF!),YEAR(M1948=#REF!),YEAR(M1948=#REF!)),OR(YEAR(N1948=#REF!),YEAR(N1948=#REF!),YEAR(N1948=#REF!)),OR(AND(A1948="20. Выдача займов по договору № 1 (в кэш-пул ПАО «Газпром»)",H1948="КЭШ-ПУЛ"),AND(A1948&lt;&gt;"20. Выдача займов по договору № 1 (в кэш-пул ПАО «Газпром»)",H1948&lt;&gt;"КЭШ-ПУЛ")))</f>
        <v>#REF!</v>
      </c>
    </row>
    <row r="1949" spans="1:30" ht="27.75" customHeight="1" x14ac:dyDescent="0.2">
      <c r="A1949" s="8" t="s">
        <v>11</v>
      </c>
      <c r="B1949" s="8"/>
      <c r="C1949" s="2" t="s">
        <v>19</v>
      </c>
      <c r="D1949" s="6" t="s">
        <v>0</v>
      </c>
      <c r="E1949" s="7" t="s">
        <v>2</v>
      </c>
      <c r="F1949" s="8"/>
      <c r="G1949" s="8"/>
      <c r="H1949" s="8"/>
      <c r="I1949" s="8"/>
      <c r="J1949" s="8"/>
      <c r="K1949" s="8"/>
      <c r="L1949" s="8" t="s">
        <v>26</v>
      </c>
      <c r="M1949" s="9">
        <v>44531</v>
      </c>
      <c r="N1949" s="9">
        <v>44531</v>
      </c>
      <c r="O1949" s="20">
        <v>44000254.990000002</v>
      </c>
      <c r="P1949" s="20"/>
      <c r="Q1949" s="20" t="s">
        <v>694</v>
      </c>
      <c r="R1949" s="12"/>
      <c r="S1949" s="12"/>
      <c r="T1949" s="12"/>
      <c r="U1949" s="12"/>
      <c r="X1949" s="22" t="e">
        <f>IF(B1949="",VLOOKUP(A1949,#REF!,2,FALSE),B1949)</f>
        <v>#REF!</v>
      </c>
      <c r="Y1949" s="22">
        <f t="shared" si="155"/>
        <v>12</v>
      </c>
      <c r="Z1949" s="22">
        <f t="shared" si="156"/>
        <v>12</v>
      </c>
      <c r="AA1949" s="22">
        <f t="shared" si="157"/>
        <v>2021</v>
      </c>
      <c r="AB1949" s="22">
        <f t="shared" si="158"/>
        <v>2021</v>
      </c>
      <c r="AC1949" s="22">
        <f t="shared" si="159"/>
        <v>2021</v>
      </c>
      <c r="AD1949" s="25" t="e">
        <f>AND(ROUND(O1949,2)=O1949,ROUND(P1949,2)=P1949,OR(AND(O1949&lt;&gt;0,L1949="п"),AND(P1949&lt;&gt;0,L1949="ф")),ЕФОРМУЛА(X1949),ЕФОРМУЛА(Y1949),ЕФОРМУЛА(Z1949),ЕФОРМУЛА(AA1949),ЕФОРМУЛА(AB1949),ЕФОРМУЛА(AC1949),NOT(ЕФОРМУЛА(O1949)),NOT(ЕФОРМУЛА(P1949)),M1949&lt;&gt;0,N1949&lt;&gt;0,OR(YEAR(M1949=#REF!),YEAR(M1949=#REF!),YEAR(M1949=#REF!)),OR(YEAR(N1949=#REF!),YEAR(N1949=#REF!),YEAR(N1949=#REF!)),OR(AND(A1949="20. Выдача займов по договору № 1 (в кэш-пул ПАО «Газпром»)",H1949="КЭШ-ПУЛ"),AND(A1949&lt;&gt;"20. Выдача займов по договору № 1 (в кэш-пул ПАО «Газпром»)",H1949&lt;&gt;"КЭШ-ПУЛ")))</f>
        <v>#REF!</v>
      </c>
    </row>
    <row r="1950" spans="1:30" ht="15.75" customHeight="1" x14ac:dyDescent="0.2">
      <c r="A1950" s="27" t="s">
        <v>35</v>
      </c>
      <c r="B1950" s="27"/>
      <c r="C1950" s="2" t="s">
        <v>19</v>
      </c>
      <c r="D1950" s="6" t="s">
        <v>0</v>
      </c>
      <c r="E1950" s="7" t="s">
        <v>2</v>
      </c>
      <c r="F1950" s="8"/>
      <c r="G1950" s="8"/>
      <c r="H1950" s="8"/>
      <c r="I1950" s="8"/>
      <c r="J1950" s="8">
        <v>3</v>
      </c>
      <c r="K1950" s="8" t="s">
        <v>69</v>
      </c>
      <c r="L1950" s="8" t="s">
        <v>27</v>
      </c>
      <c r="M1950" s="9">
        <v>44481</v>
      </c>
      <c r="N1950" s="9">
        <v>44489</v>
      </c>
      <c r="O1950" s="20"/>
      <c r="P1950" s="20">
        <v>14837</v>
      </c>
      <c r="Q1950" s="20" t="s">
        <v>690</v>
      </c>
      <c r="R1950" s="12"/>
      <c r="S1950" s="12"/>
      <c r="T1950" s="12"/>
      <c r="U1950" s="12"/>
      <c r="X1950" s="22" t="e">
        <f>IF(B1950="",VLOOKUP(A1950,#REF!,2,FALSE),B1950)</f>
        <v>#REF!</v>
      </c>
      <c r="Y1950" s="22">
        <f t="shared" si="155"/>
        <v>10</v>
      </c>
      <c r="Z1950" s="22">
        <f t="shared" si="156"/>
        <v>10</v>
      </c>
      <c r="AA1950" s="22">
        <f t="shared" si="157"/>
        <v>2021</v>
      </c>
      <c r="AB1950" s="22">
        <f t="shared" si="158"/>
        <v>2021</v>
      </c>
      <c r="AC1950" s="22">
        <f t="shared" si="159"/>
        <v>2021</v>
      </c>
      <c r="AD1950" s="25" t="e">
        <f>AND(ROUND(O1950,2)=O1950,ROUND(P1950,2)=P1950,OR(AND(O1950&lt;&gt;0,L1950="п"),AND(P1950&lt;&gt;0,L1950="ф")),ЕФОРМУЛА(X1950),ЕФОРМУЛА(Y1950),ЕФОРМУЛА(Z1950),ЕФОРМУЛА(AA1950),ЕФОРМУЛА(AB1950),ЕФОРМУЛА(AC1950),NOT(ЕФОРМУЛА(O1950)),NOT(ЕФОРМУЛА(P1950)),M1950&lt;&gt;0,N1950&lt;&gt;0,OR(YEAR(M1950=#REF!),YEAR(M1950=#REF!),YEAR(M1950=#REF!)),OR(YEAR(N1950=#REF!),YEAR(N1950=#REF!),YEAR(N1950=#REF!)),OR(AND(A1950="20. Выдача займов по договору № 1 (в кэш-пул ПАО «Газпром»)",H1950="КЭШ-ПУЛ"),AND(A1950&lt;&gt;"20. Выдача займов по договору № 1 (в кэш-пул ПАО «Газпром»)",H1950&lt;&gt;"КЭШ-ПУЛ")))</f>
        <v>#REF!</v>
      </c>
    </row>
    <row r="1951" spans="1:30" ht="15" customHeight="1" x14ac:dyDescent="0.2">
      <c r="A1951" s="27" t="s">
        <v>41</v>
      </c>
      <c r="B1951" s="27"/>
      <c r="C1951" s="2" t="s">
        <v>19</v>
      </c>
      <c r="D1951" s="6" t="s">
        <v>0</v>
      </c>
      <c r="E1951" s="7" t="s">
        <v>2</v>
      </c>
      <c r="F1951" s="8"/>
      <c r="G1951" s="8"/>
      <c r="H1951" s="8"/>
      <c r="I1951" s="8"/>
      <c r="J1951" s="8">
        <v>1</v>
      </c>
      <c r="K1951" s="8" t="s">
        <v>69</v>
      </c>
      <c r="L1951" s="8" t="s">
        <v>27</v>
      </c>
      <c r="M1951" s="9">
        <v>44470</v>
      </c>
      <c r="N1951" s="9">
        <v>44484</v>
      </c>
      <c r="O1951" s="20"/>
      <c r="P1951" s="20">
        <v>639965.01</v>
      </c>
      <c r="Q1951" s="11"/>
      <c r="R1951" s="11"/>
      <c r="S1951" s="11"/>
      <c r="T1951" s="11"/>
      <c r="U1951" s="11"/>
      <c r="X1951" s="22" t="e">
        <f>IF(B1951="",VLOOKUP(A1951,#REF!,2,FALSE),B1951)</f>
        <v>#REF!</v>
      </c>
      <c r="Y1951" s="22">
        <f t="shared" si="155"/>
        <v>10</v>
      </c>
      <c r="Z1951" s="22">
        <f t="shared" si="156"/>
        <v>10</v>
      </c>
      <c r="AA1951" s="22">
        <f t="shared" si="157"/>
        <v>2021</v>
      </c>
      <c r="AB1951" s="22">
        <f t="shared" si="158"/>
        <v>2021</v>
      </c>
      <c r="AC1951" s="22">
        <f t="shared" si="159"/>
        <v>2021</v>
      </c>
      <c r="AD1951" s="25" t="e">
        <f>AND(ROUND(O1951,2)=O1951,ROUND(P1951,2)=P1951,OR(AND(O1951&lt;&gt;0,L1951="п"),AND(P1951&lt;&gt;0,L1951="ф")),ЕФОРМУЛА(X1951),ЕФОРМУЛА(Y1951),ЕФОРМУЛА(Z1951),ЕФОРМУЛА(AA1951),ЕФОРМУЛА(AB1951),ЕФОРМУЛА(AC1951),NOT(ЕФОРМУЛА(O1951)),NOT(ЕФОРМУЛА(P1951)),M1951&lt;&gt;0,N1951&lt;&gt;0,OR(YEAR(M1951=#REF!),YEAR(M1951=#REF!),YEAR(M1951=#REF!)),OR(YEAR(N1951=#REF!),YEAR(N1951=#REF!),YEAR(N1951=#REF!)),OR(AND(A1951="20. Выдача займов по договору № 1 (в кэш-пул ПАО «Газпром»)",H1951="КЭШ-ПУЛ"),AND(A1951&lt;&gt;"20. Выдача займов по договору № 1 (в кэш-пул ПАО «Газпром»)",H1951&lt;&gt;"КЭШ-ПУЛ")))</f>
        <v>#REF!</v>
      </c>
    </row>
    <row r="1952" spans="1:30" ht="15" customHeight="1" x14ac:dyDescent="0.2">
      <c r="A1952" s="8" t="s">
        <v>652</v>
      </c>
      <c r="B1952" s="8"/>
      <c r="C1952" s="2" t="s">
        <v>19</v>
      </c>
      <c r="D1952" s="6" t="s">
        <v>0</v>
      </c>
      <c r="E1952" s="7" t="s">
        <v>2</v>
      </c>
      <c r="F1952" s="8"/>
      <c r="G1952" s="8"/>
      <c r="H1952" s="8"/>
      <c r="I1952" s="8" t="s">
        <v>25</v>
      </c>
      <c r="J1952" s="8">
        <v>2</v>
      </c>
      <c r="K1952" s="8" t="s">
        <v>69</v>
      </c>
      <c r="L1952" s="8" t="s">
        <v>27</v>
      </c>
      <c r="M1952" s="9">
        <v>44479</v>
      </c>
      <c r="N1952" s="9">
        <v>44488</v>
      </c>
      <c r="O1952" s="20"/>
      <c r="P1952" s="20">
        <v>2649143.31</v>
      </c>
      <c r="Q1952" s="11"/>
      <c r="R1952" s="11"/>
      <c r="S1952" s="11"/>
      <c r="T1952" s="11"/>
      <c r="U1952" s="11"/>
      <c r="X1952" s="22" t="e">
        <f>IF(B1952="",VLOOKUP(A1952,#REF!,2,FALSE),B1952)</f>
        <v>#REF!</v>
      </c>
      <c r="Y1952" s="22">
        <f t="shared" si="155"/>
        <v>10</v>
      </c>
      <c r="Z1952" s="22">
        <f t="shared" si="156"/>
        <v>10</v>
      </c>
      <c r="AA1952" s="22">
        <f t="shared" si="157"/>
        <v>2021</v>
      </c>
      <c r="AB1952" s="22">
        <f t="shared" si="158"/>
        <v>2021</v>
      </c>
      <c r="AC1952" s="22">
        <f t="shared" si="159"/>
        <v>2021</v>
      </c>
      <c r="AD1952" s="25" t="e">
        <f>AND(ROUND(O1952,2)=O1952,ROUND(P1952,2)=P1952,OR(AND(O1952&lt;&gt;0,L1952="п"),AND(P1952&lt;&gt;0,L1952="ф")),ЕФОРМУЛА(X1952),ЕФОРМУЛА(Y1952),ЕФОРМУЛА(Z1952),ЕФОРМУЛА(AA1952),ЕФОРМУЛА(AB1952),ЕФОРМУЛА(AC1952),NOT(ЕФОРМУЛА(O1952)),NOT(ЕФОРМУЛА(P1952)),M1952&lt;&gt;0,N1952&lt;&gt;0,OR(YEAR(M1952=#REF!),YEAR(M1952=#REF!),YEAR(M1952=#REF!)),OR(YEAR(N1952=#REF!),YEAR(N1952=#REF!),YEAR(N1952=#REF!)),OR(AND(A1952="20. Выдача займов по договору № 1 (в кэш-пул ПАО «Газпром»)",H1952="КЭШ-ПУЛ"),AND(A1952&lt;&gt;"20. Выдача займов по договору № 1 (в кэш-пул ПАО «Газпром»)",H1952&lt;&gt;"КЭШ-ПУЛ")))</f>
        <v>#REF!</v>
      </c>
    </row>
    <row r="1953" spans="1:30" ht="15.75" customHeight="1" x14ac:dyDescent="0.2">
      <c r="A1953" s="27" t="s">
        <v>38</v>
      </c>
      <c r="B1953" s="27"/>
      <c r="C1953" s="2" t="s">
        <v>19</v>
      </c>
      <c r="D1953" s="6" t="s">
        <v>0</v>
      </c>
      <c r="E1953" s="7" t="s">
        <v>2</v>
      </c>
      <c r="F1953" s="8"/>
      <c r="G1953" s="8"/>
      <c r="H1953" s="8"/>
      <c r="I1953" s="8"/>
      <c r="J1953" s="8">
        <v>3</v>
      </c>
      <c r="K1953" s="8" t="s">
        <v>69</v>
      </c>
      <c r="L1953" s="8" t="s">
        <v>27</v>
      </c>
      <c r="M1953" s="9">
        <v>44481</v>
      </c>
      <c r="N1953" s="9">
        <v>44489</v>
      </c>
      <c r="O1953" s="20"/>
      <c r="P1953" s="20">
        <v>727158.04</v>
      </c>
      <c r="Q1953" s="12"/>
      <c r="R1953" s="12"/>
      <c r="S1953" s="12"/>
      <c r="T1953" s="12"/>
      <c r="U1953" s="12"/>
      <c r="X1953" s="22" t="e">
        <f>IF(B1953="",VLOOKUP(A1953,#REF!,2,FALSE),B1953)</f>
        <v>#REF!</v>
      </c>
      <c r="Y1953" s="22">
        <f t="shared" si="155"/>
        <v>10</v>
      </c>
      <c r="Z1953" s="22">
        <f t="shared" si="156"/>
        <v>10</v>
      </c>
      <c r="AA1953" s="22">
        <f t="shared" si="157"/>
        <v>2021</v>
      </c>
      <c r="AB1953" s="22">
        <f t="shared" si="158"/>
        <v>2021</v>
      </c>
      <c r="AC1953" s="22">
        <f t="shared" si="159"/>
        <v>2021</v>
      </c>
      <c r="AD1953" s="25" t="e">
        <f>AND(ROUND(O1953,2)=O1953,ROUND(P1953,2)=P1953,OR(AND(O1953&lt;&gt;0,L1953="п"),AND(P1953&lt;&gt;0,L1953="ф")),ЕФОРМУЛА(X1953),ЕФОРМУЛА(Y1953),ЕФОРМУЛА(Z1953),ЕФОРМУЛА(AA1953),ЕФОРМУЛА(AB1953),ЕФОРМУЛА(AC1953),NOT(ЕФОРМУЛА(O1953)),NOT(ЕФОРМУЛА(P1953)),M1953&lt;&gt;0,N1953&lt;&gt;0,OR(YEAR(M1953=#REF!),YEAR(M1953=#REF!),YEAR(M1953=#REF!)),OR(YEAR(N1953=#REF!),YEAR(N1953=#REF!),YEAR(N1953=#REF!)),OR(AND(A1953="20. Выдача займов по договору № 1 (в кэш-пул ПАО «Газпром»)",H1953="КЭШ-ПУЛ"),AND(A1953&lt;&gt;"20. Выдача займов по договору № 1 (в кэш-пул ПАО «Газпром»)",H1953&lt;&gt;"КЭШ-ПУЛ")))</f>
        <v>#REF!</v>
      </c>
    </row>
    <row r="1954" spans="1:30" ht="12.6" customHeight="1" x14ac:dyDescent="0.2">
      <c r="A1954" s="8" t="s">
        <v>11</v>
      </c>
      <c r="B1954" s="8"/>
      <c r="C1954" s="2" t="s">
        <v>19</v>
      </c>
      <c r="D1954" s="6" t="s">
        <v>0</v>
      </c>
      <c r="E1954" s="7" t="s">
        <v>2</v>
      </c>
      <c r="F1954" s="8"/>
      <c r="G1954" s="8"/>
      <c r="H1954" s="8"/>
      <c r="I1954" s="8"/>
      <c r="J1954" s="8">
        <v>4</v>
      </c>
      <c r="K1954" s="8" t="s">
        <v>69</v>
      </c>
      <c r="L1954" s="8" t="s">
        <v>27</v>
      </c>
      <c r="M1954" s="9">
        <v>44479</v>
      </c>
      <c r="N1954" s="9">
        <v>44489</v>
      </c>
      <c r="O1954" s="20"/>
      <c r="P1954" s="20">
        <v>526809.59999999998</v>
      </c>
      <c r="Q1954" s="12"/>
      <c r="R1954" s="12"/>
      <c r="S1954" s="12"/>
      <c r="T1954" s="12"/>
      <c r="U1954" s="12"/>
      <c r="X1954" s="22" t="e">
        <f>IF(B1954="",VLOOKUP(A1954,#REF!,2,FALSE),B1954)</f>
        <v>#REF!</v>
      </c>
      <c r="Y1954" s="22">
        <f t="shared" si="155"/>
        <v>10</v>
      </c>
      <c r="Z1954" s="22">
        <f t="shared" si="156"/>
        <v>10</v>
      </c>
      <c r="AA1954" s="22">
        <f t="shared" si="157"/>
        <v>2021</v>
      </c>
      <c r="AB1954" s="22">
        <f t="shared" si="158"/>
        <v>2021</v>
      </c>
      <c r="AC1954" s="22">
        <f t="shared" si="159"/>
        <v>2021</v>
      </c>
      <c r="AD1954" s="25" t="e">
        <f>AND(ROUND(O1954,2)=O1954,ROUND(P1954,2)=P1954,OR(AND(O1954&lt;&gt;0,L1954="п"),AND(P1954&lt;&gt;0,L1954="ф")),ЕФОРМУЛА(X1954),ЕФОРМУЛА(Y1954),ЕФОРМУЛА(Z1954),ЕФОРМУЛА(AA1954),ЕФОРМУЛА(AB1954),ЕФОРМУЛА(AC1954),NOT(ЕФОРМУЛА(O1954)),NOT(ЕФОРМУЛА(P1954)),M1954&lt;&gt;0,N1954&lt;&gt;0,OR(YEAR(M1954=#REF!),YEAR(M1954=#REF!),YEAR(M1954=#REF!)),OR(YEAR(N1954=#REF!),YEAR(N1954=#REF!),YEAR(N1954=#REF!)),OR(AND(A1954="20. Выдача займов по договору № 1 (в кэш-пул ПАО «Газпром»)",H1954="КЭШ-ПУЛ"),AND(A1954&lt;&gt;"20. Выдача займов по договору № 1 (в кэш-пул ПАО «Газпром»)",H1954&lt;&gt;"КЭШ-ПУЛ")))</f>
        <v>#REF!</v>
      </c>
    </row>
    <row r="1955" spans="1:30" ht="15" customHeight="1" x14ac:dyDescent="0.2">
      <c r="A1955" s="8" t="s">
        <v>64</v>
      </c>
      <c r="B1955" s="8"/>
      <c r="C1955" s="2" t="s">
        <v>19</v>
      </c>
      <c r="D1955" s="6" t="s">
        <v>0</v>
      </c>
      <c r="E1955" s="7" t="s">
        <v>1</v>
      </c>
      <c r="F1955" s="8"/>
      <c r="G1955" s="8"/>
      <c r="H1955" s="8"/>
      <c r="I1955" s="8"/>
      <c r="J1955" s="8"/>
      <c r="K1955" s="8" t="s">
        <v>69</v>
      </c>
      <c r="L1955" s="8" t="s">
        <v>27</v>
      </c>
      <c r="M1955" s="9">
        <v>44480</v>
      </c>
      <c r="N1955" s="9">
        <v>44480</v>
      </c>
      <c r="O1955" s="20"/>
      <c r="P1955" s="20">
        <v>3052533.81</v>
      </c>
      <c r="Q1955" s="12"/>
      <c r="R1955" s="12"/>
      <c r="S1955" s="12"/>
      <c r="T1955" s="12"/>
      <c r="U1955" s="12"/>
      <c r="X1955" s="22" t="e">
        <f>IF(B1955="",VLOOKUP(A1955,#REF!,2,FALSE),B1955)</f>
        <v>#REF!</v>
      </c>
      <c r="Y1955" s="22">
        <f t="shared" si="155"/>
        <v>10</v>
      </c>
      <c r="Z1955" s="22">
        <f t="shared" si="156"/>
        <v>10</v>
      </c>
      <c r="AA1955" s="22">
        <f t="shared" si="157"/>
        <v>2021</v>
      </c>
      <c r="AB1955" s="22">
        <f t="shared" si="158"/>
        <v>2021</v>
      </c>
      <c r="AC1955" s="22">
        <f t="shared" si="159"/>
        <v>2021</v>
      </c>
      <c r="AD1955" s="25" t="e">
        <f>AND(ROUND(O1955,2)=O1955,ROUND(P1955,2)=P1955,OR(AND(O1955&lt;&gt;0,L1955="п"),AND(P1955&lt;&gt;0,L1955="ф")),ЕФОРМУЛА(X1955),ЕФОРМУЛА(Y1955),ЕФОРМУЛА(Z1955),ЕФОРМУЛА(AA1955),ЕФОРМУЛА(AB1955),ЕФОРМУЛА(AC1955),NOT(ЕФОРМУЛА(O1955)),NOT(ЕФОРМУЛА(P1955)),M1955&lt;&gt;0,N1955&lt;&gt;0,OR(YEAR(M1955=#REF!),YEAR(M1955=#REF!),YEAR(M1955=#REF!)),OR(YEAR(N1955=#REF!),YEAR(N1955=#REF!),YEAR(N1955=#REF!)),OR(AND(A1955="20. Выдача займов по договору № 1 (в кэш-пул ПАО «Газпром»)",H1955="КЭШ-ПУЛ"),AND(A1955&lt;&gt;"20. Выдача займов по договору № 1 (в кэш-пул ПАО «Газпром»)",H1955&lt;&gt;"КЭШ-ПУЛ")))</f>
        <v>#REF!</v>
      </c>
    </row>
    <row r="1956" spans="1:30" ht="15" customHeight="1" x14ac:dyDescent="0.2">
      <c r="A1956" s="8" t="s">
        <v>64</v>
      </c>
      <c r="B1956" s="8"/>
      <c r="C1956" s="2" t="s">
        <v>19</v>
      </c>
      <c r="D1956" s="6" t="s">
        <v>0</v>
      </c>
      <c r="E1956" s="7" t="s">
        <v>1</v>
      </c>
      <c r="F1956" s="8"/>
      <c r="G1956" s="8"/>
      <c r="H1956" s="8"/>
      <c r="I1956" s="8"/>
      <c r="J1956" s="8"/>
      <c r="K1956" s="8" t="s">
        <v>69</v>
      </c>
      <c r="L1956" s="8" t="s">
        <v>27</v>
      </c>
      <c r="M1956" s="9">
        <v>44482</v>
      </c>
      <c r="N1956" s="9">
        <v>44482</v>
      </c>
      <c r="O1956" s="20"/>
      <c r="P1956" s="20">
        <v>7932519.5800000001</v>
      </c>
      <c r="Q1956" s="12"/>
      <c r="R1956" s="12"/>
      <c r="S1956" s="12"/>
      <c r="T1956" s="12"/>
      <c r="U1956" s="12"/>
      <c r="X1956" s="22" t="e">
        <f>IF(B1956="",VLOOKUP(A1956,#REF!,2,FALSE),B1956)</f>
        <v>#REF!</v>
      </c>
      <c r="Y1956" s="22">
        <f t="shared" si="155"/>
        <v>10</v>
      </c>
      <c r="Z1956" s="22">
        <f t="shared" si="156"/>
        <v>10</v>
      </c>
      <c r="AA1956" s="22">
        <f t="shared" si="157"/>
        <v>2021</v>
      </c>
      <c r="AB1956" s="22">
        <f t="shared" si="158"/>
        <v>2021</v>
      </c>
      <c r="AC1956" s="22">
        <f t="shared" si="159"/>
        <v>2021</v>
      </c>
      <c r="AD1956" s="25" t="e">
        <f>AND(ROUND(O1956,2)=O1956,ROUND(P1956,2)=P1956,OR(AND(O1956&lt;&gt;0,L1956="п"),AND(P1956&lt;&gt;0,L1956="ф")),ЕФОРМУЛА(X1956),ЕФОРМУЛА(Y1956),ЕФОРМУЛА(Z1956),ЕФОРМУЛА(AA1956),ЕФОРМУЛА(AB1956),ЕФОРМУЛА(AC1956),NOT(ЕФОРМУЛА(O1956)),NOT(ЕФОРМУЛА(P1956)),M1956&lt;&gt;0,N1956&lt;&gt;0,OR(YEAR(M1956=#REF!),YEAR(M1956=#REF!),YEAR(M1956=#REF!)),OR(YEAR(N1956=#REF!),YEAR(N1956=#REF!),YEAR(N1956=#REF!)),OR(AND(A1956="20. Выдача займов по договору № 1 (в кэш-пул ПАО «Газпром»)",H1956="КЭШ-ПУЛ"),AND(A1956&lt;&gt;"20. Выдача займов по договору № 1 (в кэш-пул ПАО «Газпром»)",H1956&lt;&gt;"КЭШ-ПУЛ")))</f>
        <v>#REF!</v>
      </c>
    </row>
    <row r="1957" spans="1:30" ht="12.6" customHeight="1" x14ac:dyDescent="0.2">
      <c r="A1957" s="8" t="s">
        <v>55</v>
      </c>
      <c r="B1957" s="8"/>
      <c r="C1957" s="2" t="s">
        <v>19</v>
      </c>
      <c r="D1957" s="6" t="s">
        <v>3</v>
      </c>
      <c r="E1957" s="7" t="s">
        <v>2</v>
      </c>
      <c r="F1957" s="8"/>
      <c r="G1957" s="8"/>
      <c r="H1957" s="8"/>
      <c r="I1957" s="8"/>
      <c r="J1957" s="8">
        <v>1</v>
      </c>
      <c r="K1957" s="8" t="s">
        <v>69</v>
      </c>
      <c r="L1957" s="8" t="s">
        <v>27</v>
      </c>
      <c r="M1957" s="9">
        <v>44470</v>
      </c>
      <c r="N1957" s="9">
        <v>44483</v>
      </c>
      <c r="O1957" s="20"/>
      <c r="P1957" s="20">
        <v>2487761.52</v>
      </c>
      <c r="Q1957" s="12"/>
      <c r="R1957" s="12"/>
      <c r="S1957" s="12"/>
      <c r="T1957" s="12"/>
      <c r="U1957" s="12"/>
      <c r="X1957" s="22" t="e">
        <f>IF(B1957="",VLOOKUP(A1957,#REF!,2,FALSE),B1957)</f>
        <v>#REF!</v>
      </c>
      <c r="Y1957" s="22">
        <f t="shared" si="155"/>
        <v>10</v>
      </c>
      <c r="Z1957" s="22">
        <f t="shared" si="156"/>
        <v>10</v>
      </c>
      <c r="AA1957" s="22">
        <f t="shared" si="157"/>
        <v>2021</v>
      </c>
      <c r="AB1957" s="22">
        <f t="shared" si="158"/>
        <v>2021</v>
      </c>
      <c r="AC1957" s="22">
        <f t="shared" si="159"/>
        <v>2021</v>
      </c>
      <c r="AD1957" s="25" t="e">
        <f>AND(ROUND(O1957,2)=O1957,ROUND(P1957,2)=P1957,OR(AND(O1957&lt;&gt;0,L1957="п"),AND(P1957&lt;&gt;0,L1957="ф")),ЕФОРМУЛА(X1957),ЕФОРМУЛА(Y1957),ЕФОРМУЛА(Z1957),ЕФОРМУЛА(AA1957),ЕФОРМУЛА(AB1957),ЕФОРМУЛА(AC1957),NOT(ЕФОРМУЛА(O1957)),NOT(ЕФОРМУЛА(P1957)),M1957&lt;&gt;0,N1957&lt;&gt;0,OR(YEAR(M1957=#REF!),YEAR(M1957=#REF!),YEAR(M1957=#REF!)),OR(YEAR(N1957=#REF!),YEAR(N1957=#REF!),YEAR(N1957=#REF!)),OR(AND(A1957="20. Выдача займов по договору № 1 (в кэш-пул ПАО «Газпром»)",H1957="КЭШ-ПУЛ"),AND(A1957&lt;&gt;"20. Выдача займов по договору № 1 (в кэш-пул ПАО «Газпром»)",H1957&lt;&gt;"КЭШ-ПУЛ")))</f>
        <v>#REF!</v>
      </c>
    </row>
    <row r="1958" spans="1:30" ht="15" customHeight="1" x14ac:dyDescent="0.2">
      <c r="A1958" s="8" t="s">
        <v>64</v>
      </c>
      <c r="B1958" s="8"/>
      <c r="C1958" s="2" t="s">
        <v>28</v>
      </c>
      <c r="D1958" s="6" t="s">
        <v>0</v>
      </c>
      <c r="E1958" s="7" t="s">
        <v>1</v>
      </c>
      <c r="F1958" s="8"/>
      <c r="G1958" s="8"/>
      <c r="H1958" s="8"/>
      <c r="I1958" s="8"/>
      <c r="J1958" s="8"/>
      <c r="K1958" s="8"/>
      <c r="L1958" s="8" t="s">
        <v>27</v>
      </c>
      <c r="M1958" s="9">
        <v>44469</v>
      </c>
      <c r="N1958" s="9">
        <v>44469</v>
      </c>
      <c r="O1958" s="20"/>
      <c r="P1958" s="20">
        <v>2339397063.3899999</v>
      </c>
      <c r="Q1958" s="12"/>
      <c r="R1958" s="12"/>
      <c r="S1958" s="12"/>
      <c r="T1958" s="12"/>
      <c r="U1958" s="12"/>
      <c r="X1958" s="22" t="e">
        <f>IF(B1958="",VLOOKUP(A1958,#REF!,2,FALSE),B1958)</f>
        <v>#REF!</v>
      </c>
      <c r="Y1958" s="22">
        <f t="shared" si="155"/>
        <v>9</v>
      </c>
      <c r="Z1958" s="22">
        <f t="shared" si="156"/>
        <v>9</v>
      </c>
      <c r="AA1958" s="22">
        <f t="shared" si="157"/>
        <v>2021</v>
      </c>
      <c r="AB1958" s="22">
        <f t="shared" si="158"/>
        <v>2021</v>
      </c>
      <c r="AC1958" s="22">
        <f t="shared" si="159"/>
        <v>2021</v>
      </c>
      <c r="AD1958" s="25" t="e">
        <f>AND(ROUND(O1958,2)=O1958,ROUND(P1958,2)=P1958,OR(AND(O1958&lt;&gt;0,L1958="п"),AND(P1958&lt;&gt;0,L1958="ф")),ЕФОРМУЛА(X1958),ЕФОРМУЛА(Y1958),ЕФОРМУЛА(Z1958),ЕФОРМУЛА(AA1958),ЕФОРМУЛА(AB1958),ЕФОРМУЛА(AC1958),NOT(ЕФОРМУЛА(O1958)),NOT(ЕФОРМУЛА(P1958)),M1958&lt;&gt;0,N1958&lt;&gt;0,OR(YEAR(M1958=#REF!),YEAR(M1958=#REF!),YEAR(M1958=#REF!)),OR(YEAR(N1958=#REF!),YEAR(N1958=#REF!),YEAR(N1958=#REF!)),OR(AND(A1958="20. Выдача займов по договору № 1 (в кэш-пул ПАО «Газпром»)",H1958="КЭШ-ПУЛ"),AND(A1958&lt;&gt;"20. Выдача займов по договору № 1 (в кэш-пул ПАО «Газпром»)",H1958&lt;&gt;"КЭШ-ПУЛ")))</f>
        <v>#REF!</v>
      </c>
    </row>
    <row r="1959" spans="1:30" ht="15" customHeight="1" x14ac:dyDescent="0.2">
      <c r="A1959" s="8" t="s">
        <v>64</v>
      </c>
      <c r="B1959" s="8"/>
      <c r="C1959" s="2" t="s">
        <v>19</v>
      </c>
      <c r="D1959" s="6" t="s">
        <v>0</v>
      </c>
      <c r="E1959" s="7" t="s">
        <v>1</v>
      </c>
      <c r="F1959" s="8"/>
      <c r="G1959" s="8"/>
      <c r="H1959" s="8"/>
      <c r="I1959" s="8"/>
      <c r="J1959" s="8"/>
      <c r="K1959" s="8" t="s">
        <v>69</v>
      </c>
      <c r="L1959" s="8" t="s">
        <v>27</v>
      </c>
      <c r="M1959" s="9">
        <v>44483</v>
      </c>
      <c r="N1959" s="9">
        <v>44483</v>
      </c>
      <c r="O1959" s="20"/>
      <c r="P1959" s="20">
        <v>5229.3999999999996</v>
      </c>
      <c r="Q1959" s="12"/>
      <c r="R1959" s="12"/>
      <c r="S1959" s="12"/>
      <c r="T1959" s="12"/>
      <c r="U1959" s="12"/>
      <c r="X1959" s="22" t="e">
        <f>IF(B1959="",VLOOKUP(A1959,#REF!,2,FALSE),B1959)</f>
        <v>#REF!</v>
      </c>
      <c r="Y1959" s="22">
        <f t="shared" si="155"/>
        <v>10</v>
      </c>
      <c r="Z1959" s="22">
        <f t="shared" si="156"/>
        <v>10</v>
      </c>
      <c r="AA1959" s="22">
        <f t="shared" si="157"/>
        <v>2021</v>
      </c>
      <c r="AB1959" s="22">
        <f t="shared" si="158"/>
        <v>2021</v>
      </c>
      <c r="AC1959" s="22">
        <f t="shared" si="159"/>
        <v>2021</v>
      </c>
      <c r="AD1959" s="25" t="e">
        <f>AND(ROUND(O1959,2)=O1959,ROUND(P1959,2)=P1959,OR(AND(O1959&lt;&gt;0,L1959="п"),AND(P1959&lt;&gt;0,L1959="ф")),ЕФОРМУЛА(X1959),ЕФОРМУЛА(Y1959),ЕФОРМУЛА(Z1959),ЕФОРМУЛА(AA1959),ЕФОРМУЛА(AB1959),ЕФОРМУЛА(AC1959),NOT(ЕФОРМУЛА(O1959)),NOT(ЕФОРМУЛА(P1959)),M1959&lt;&gt;0,N1959&lt;&gt;0,OR(YEAR(M1959=#REF!),YEAR(M1959=#REF!),YEAR(M1959=#REF!)),OR(YEAR(N1959=#REF!),YEAR(N1959=#REF!),YEAR(N1959=#REF!)),OR(AND(A1959="20. Выдача займов по договору № 1 (в кэш-пул ПАО «Газпром»)",H1959="КЭШ-ПУЛ"),AND(A1959&lt;&gt;"20. Выдача займов по договору № 1 (в кэш-пул ПАО «Газпром»)",H1959&lt;&gt;"КЭШ-ПУЛ")))</f>
        <v>#REF!</v>
      </c>
    </row>
    <row r="1960" spans="1:30" ht="15" customHeight="1" x14ac:dyDescent="0.2">
      <c r="A1960" s="8" t="s">
        <v>40</v>
      </c>
      <c r="B1960" s="8"/>
      <c r="C1960" s="2" t="s">
        <v>28</v>
      </c>
      <c r="D1960" s="6" t="s">
        <v>0</v>
      </c>
      <c r="E1960" s="7" t="s">
        <v>2</v>
      </c>
      <c r="F1960" s="8"/>
      <c r="G1960" s="8"/>
      <c r="H1960" s="8"/>
      <c r="I1960" s="8"/>
      <c r="J1960" s="8"/>
      <c r="K1960" s="8"/>
      <c r="L1960" s="8" t="s">
        <v>27</v>
      </c>
      <c r="M1960" s="9">
        <v>44470</v>
      </c>
      <c r="N1960" s="9">
        <v>44470</v>
      </c>
      <c r="O1960" s="19"/>
      <c r="P1960" s="20">
        <v>15911379.16</v>
      </c>
      <c r="Q1960" s="12"/>
      <c r="R1960" s="12"/>
      <c r="S1960" s="12"/>
      <c r="T1960" s="12"/>
      <c r="U1960" s="12"/>
      <c r="X1960" s="22" t="e">
        <f>IF(B1960="",VLOOKUP(A1960,#REF!,2,FALSE),B1960)</f>
        <v>#REF!</v>
      </c>
      <c r="Y1960" s="22">
        <f t="shared" si="155"/>
        <v>10</v>
      </c>
      <c r="Z1960" s="22">
        <f t="shared" si="156"/>
        <v>10</v>
      </c>
      <c r="AA1960" s="22">
        <f t="shared" si="157"/>
        <v>2021</v>
      </c>
      <c r="AB1960" s="22">
        <f t="shared" si="158"/>
        <v>2021</v>
      </c>
      <c r="AC1960" s="22">
        <f t="shared" si="159"/>
        <v>2021</v>
      </c>
      <c r="AD1960" s="25" t="e">
        <f>AND(ROUND(O1960,2)=O1960,ROUND(P1960,2)=P1960,OR(AND(O1960&lt;&gt;0,L1960="п"),AND(P1960&lt;&gt;0,L1960="ф")),ЕФОРМУЛА(X1960),ЕФОРМУЛА(Y1960),ЕФОРМУЛА(Z1960),ЕФОРМУЛА(AA1960),ЕФОРМУЛА(AB1960),ЕФОРМУЛА(AC1960),NOT(ЕФОРМУЛА(O1960)),NOT(ЕФОРМУЛА(P1960)),M1960&lt;&gt;0,N1960&lt;&gt;0,OR(YEAR(M1960=#REF!),YEAR(M1960=#REF!),YEAR(M1960=#REF!)),OR(YEAR(N1960=#REF!),YEAR(N1960=#REF!),YEAR(N1960=#REF!)),OR(AND(A1960="20. Выдача займов по договору № 1 (в кэш-пул ПАО «Газпром»)",H1960="КЭШ-ПУЛ"),AND(A1960&lt;&gt;"20. Выдача займов по договору № 1 (в кэш-пул ПАО «Газпром»)",H1960&lt;&gt;"КЭШ-ПУЛ")))</f>
        <v>#REF!</v>
      </c>
    </row>
    <row r="1961" spans="1:30" ht="15" customHeight="1" x14ac:dyDescent="0.2">
      <c r="A1961" s="8" t="s">
        <v>141</v>
      </c>
      <c r="B1961" s="8"/>
      <c r="C1961" s="2" t="s">
        <v>28</v>
      </c>
      <c r="D1961" s="6" t="s">
        <v>0</v>
      </c>
      <c r="E1961" s="7" t="s">
        <v>2</v>
      </c>
      <c r="F1961" s="8"/>
      <c r="G1961" s="8"/>
      <c r="H1961" s="8"/>
      <c r="I1961" s="8"/>
      <c r="J1961" s="8"/>
      <c r="K1961" s="8"/>
      <c r="L1961" s="8" t="s">
        <v>27</v>
      </c>
      <c r="M1961" s="9">
        <v>44470</v>
      </c>
      <c r="N1961" s="9">
        <v>44470</v>
      </c>
      <c r="O1961" s="19"/>
      <c r="P1961" s="20">
        <v>259586955.66</v>
      </c>
      <c r="Q1961" s="12"/>
      <c r="R1961" s="12"/>
      <c r="S1961" s="12"/>
      <c r="T1961" s="12"/>
      <c r="U1961" s="12"/>
      <c r="X1961" s="22" t="e">
        <f>IF(B1961="",VLOOKUP(A1961,#REF!,2,FALSE),B1961)</f>
        <v>#REF!</v>
      </c>
      <c r="Y1961" s="22">
        <f t="shared" si="155"/>
        <v>10</v>
      </c>
      <c r="Z1961" s="22">
        <f t="shared" si="156"/>
        <v>10</v>
      </c>
      <c r="AA1961" s="22">
        <f t="shared" si="157"/>
        <v>2021</v>
      </c>
      <c r="AB1961" s="22">
        <f t="shared" si="158"/>
        <v>2021</v>
      </c>
      <c r="AC1961" s="22">
        <f t="shared" si="159"/>
        <v>2021</v>
      </c>
      <c r="AD1961" s="25" t="e">
        <f>AND(ROUND(O1961,2)=O1961,ROUND(P1961,2)=P1961,OR(AND(O1961&lt;&gt;0,L1961="п"),AND(P1961&lt;&gt;0,L1961="ф")),ЕФОРМУЛА(X1961),ЕФОРМУЛА(Y1961),ЕФОРМУЛА(Z1961),ЕФОРМУЛА(AA1961),ЕФОРМУЛА(AB1961),ЕФОРМУЛА(AC1961),NOT(ЕФОРМУЛА(O1961)),NOT(ЕФОРМУЛА(P1961)),M1961&lt;&gt;0,N1961&lt;&gt;0,OR(YEAR(M1961=#REF!),YEAR(M1961=#REF!),YEAR(M1961=#REF!)),OR(YEAR(N1961=#REF!),YEAR(N1961=#REF!),YEAR(N1961=#REF!)),OR(AND(A1961="20. Выдача займов по договору № 1 (в кэш-пул ПАО «Газпром»)",H1961="КЭШ-ПУЛ"),AND(A1961&lt;&gt;"20. Выдача займов по договору № 1 (в кэш-пул ПАО «Газпром»)",H1961&lt;&gt;"КЭШ-ПУЛ")))</f>
        <v>#REF!</v>
      </c>
    </row>
    <row r="1962" spans="1:30" ht="15" customHeight="1" x14ac:dyDescent="0.2">
      <c r="A1962" s="8" t="s">
        <v>59</v>
      </c>
      <c r="B1962" s="8"/>
      <c r="C1962" s="2" t="s">
        <v>28</v>
      </c>
      <c r="D1962" s="6" t="s">
        <v>0</v>
      </c>
      <c r="E1962" s="7" t="s">
        <v>2</v>
      </c>
      <c r="F1962" s="8"/>
      <c r="G1962" s="8"/>
      <c r="H1962" s="8"/>
      <c r="I1962" s="8"/>
      <c r="J1962" s="8"/>
      <c r="K1962" s="8"/>
      <c r="L1962" s="8" t="s">
        <v>27</v>
      </c>
      <c r="M1962" s="9">
        <v>44470</v>
      </c>
      <c r="N1962" s="9">
        <v>44470</v>
      </c>
      <c r="O1962" s="20"/>
      <c r="P1962" s="20">
        <v>288145872</v>
      </c>
      <c r="Q1962" s="12"/>
      <c r="R1962" s="12"/>
      <c r="S1962" s="12"/>
      <c r="T1962" s="12"/>
      <c r="U1962" s="12"/>
      <c r="X1962" s="22" t="e">
        <f>IF(B1962="",VLOOKUP(A1962,#REF!,2,FALSE),B1962)</f>
        <v>#REF!</v>
      </c>
      <c r="Y1962" s="22">
        <f t="shared" si="155"/>
        <v>10</v>
      </c>
      <c r="Z1962" s="22">
        <f t="shared" si="156"/>
        <v>10</v>
      </c>
      <c r="AA1962" s="22">
        <f t="shared" si="157"/>
        <v>2021</v>
      </c>
      <c r="AB1962" s="22">
        <f t="shared" si="158"/>
        <v>2021</v>
      </c>
      <c r="AC1962" s="22">
        <f t="shared" si="159"/>
        <v>2021</v>
      </c>
      <c r="AD1962" s="25" t="e">
        <f>AND(ROUND(O1962,2)=O1962,ROUND(P1962,2)=P1962,OR(AND(O1962&lt;&gt;0,L1962="п"),AND(P1962&lt;&gt;0,L1962="ф")),ЕФОРМУЛА(X1962),ЕФОРМУЛА(Y1962),ЕФОРМУЛА(Z1962),ЕФОРМУЛА(AA1962),ЕФОРМУЛА(AB1962),ЕФОРМУЛА(AC1962),NOT(ЕФОРМУЛА(O1962)),NOT(ЕФОРМУЛА(P1962)),M1962&lt;&gt;0,N1962&lt;&gt;0,OR(YEAR(M1962=#REF!),YEAR(M1962=#REF!),YEAR(M1962=#REF!)),OR(YEAR(N1962=#REF!),YEAR(N1962=#REF!),YEAR(N1962=#REF!)),OR(AND(A1962="20. Выдача займов по договору № 1 (в кэш-пул ПАО «Газпром»)",H1962="КЭШ-ПУЛ"),AND(A1962&lt;&gt;"20. Выдача займов по договору № 1 (в кэш-пул ПАО «Газпром»)",H1962&lt;&gt;"КЭШ-ПУЛ")))</f>
        <v>#REF!</v>
      </c>
    </row>
    <row r="1963" spans="1:30" ht="15" customHeight="1" x14ac:dyDescent="0.2">
      <c r="A1963" s="8" t="s">
        <v>60</v>
      </c>
      <c r="B1963" s="8"/>
      <c r="C1963" s="2" t="s">
        <v>28</v>
      </c>
      <c r="D1963" s="6" t="s">
        <v>0</v>
      </c>
      <c r="E1963" s="7" t="s">
        <v>2</v>
      </c>
      <c r="F1963" s="8"/>
      <c r="G1963" s="8"/>
      <c r="H1963" s="8"/>
      <c r="I1963" s="8"/>
      <c r="J1963" s="8"/>
      <c r="K1963" s="8"/>
      <c r="L1963" s="8" t="s">
        <v>27</v>
      </c>
      <c r="M1963" s="9">
        <v>44470</v>
      </c>
      <c r="N1963" s="9">
        <v>44470</v>
      </c>
      <c r="O1963" s="20">
        <v>32113.18</v>
      </c>
      <c r="P1963" s="20">
        <v>405290.2</v>
      </c>
      <c r="Q1963" s="12"/>
      <c r="R1963" s="12"/>
      <c r="S1963" s="12"/>
      <c r="T1963" s="12"/>
      <c r="U1963" s="12"/>
      <c r="X1963" s="22" t="e">
        <f>IF(B1963="",VLOOKUP(A1963,#REF!,2,FALSE),B1963)</f>
        <v>#REF!</v>
      </c>
      <c r="Y1963" s="22">
        <f t="shared" si="155"/>
        <v>10</v>
      </c>
      <c r="Z1963" s="22">
        <f t="shared" si="156"/>
        <v>10</v>
      </c>
      <c r="AA1963" s="22">
        <f t="shared" si="157"/>
        <v>2021</v>
      </c>
      <c r="AB1963" s="22">
        <f t="shared" si="158"/>
        <v>2021</v>
      </c>
      <c r="AC1963" s="22">
        <f t="shared" si="159"/>
        <v>2021</v>
      </c>
      <c r="AD1963" s="25" t="e">
        <f>AND(ROUND(O1963,2)=O1963,ROUND(P1963,2)=P1963,OR(AND(O1963&lt;&gt;0,L1963="п"),AND(P1963&lt;&gt;0,L1963="ф")),ЕФОРМУЛА(X1963),ЕФОРМУЛА(Y1963),ЕФОРМУЛА(Z1963),ЕФОРМУЛА(AA1963),ЕФОРМУЛА(AB1963),ЕФОРМУЛА(AC1963),NOT(ЕФОРМУЛА(O1963)),NOT(ЕФОРМУЛА(P1963)),M1963&lt;&gt;0,N1963&lt;&gt;0,OR(YEAR(M1963=#REF!),YEAR(M1963=#REF!),YEAR(M1963=#REF!)),OR(YEAR(N1963=#REF!),YEAR(N1963=#REF!),YEAR(N1963=#REF!)),OR(AND(A1963="20. Выдача займов по договору № 1 (в кэш-пул ПАО «Газпром»)",H1963="КЭШ-ПУЛ"),AND(A1963&lt;&gt;"20. Выдача займов по договору № 1 (в кэш-пул ПАО «Газпром»)",H1963&lt;&gt;"КЭШ-ПУЛ")))</f>
        <v>#REF!</v>
      </c>
    </row>
    <row r="1964" spans="1:30" ht="15" customHeight="1" x14ac:dyDescent="0.2">
      <c r="A1964" s="8" t="s">
        <v>15</v>
      </c>
      <c r="B1964" s="8"/>
      <c r="C1964" s="2" t="s">
        <v>28</v>
      </c>
      <c r="D1964" s="6" t="s">
        <v>0</v>
      </c>
      <c r="E1964" s="7" t="s">
        <v>2</v>
      </c>
      <c r="F1964" s="8"/>
      <c r="G1964" s="8"/>
      <c r="H1964" s="8"/>
      <c r="I1964" s="8"/>
      <c r="J1964" s="8"/>
      <c r="K1964" s="8"/>
      <c r="L1964" s="8" t="s">
        <v>27</v>
      </c>
      <c r="M1964" s="9">
        <v>44470</v>
      </c>
      <c r="N1964" s="9">
        <v>44470</v>
      </c>
      <c r="O1964" s="20"/>
      <c r="P1964" s="20">
        <v>12783540.34</v>
      </c>
      <c r="Q1964" s="12"/>
      <c r="R1964" s="12"/>
      <c r="S1964" s="12"/>
      <c r="T1964" s="12"/>
      <c r="U1964" s="12"/>
      <c r="X1964" s="22" t="e">
        <f>IF(B1964="",VLOOKUP(A1964,#REF!,2,FALSE),B1964)</f>
        <v>#REF!</v>
      </c>
      <c r="Y1964" s="22">
        <f t="shared" si="155"/>
        <v>10</v>
      </c>
      <c r="Z1964" s="22">
        <f t="shared" si="156"/>
        <v>10</v>
      </c>
      <c r="AA1964" s="22">
        <f t="shared" si="157"/>
        <v>2021</v>
      </c>
      <c r="AB1964" s="22">
        <f t="shared" si="158"/>
        <v>2021</v>
      </c>
      <c r="AC1964" s="22">
        <f t="shared" si="159"/>
        <v>2021</v>
      </c>
      <c r="AD1964" s="25" t="e">
        <f>AND(ROUND(O1964,2)=O1964,ROUND(P1964,2)=P1964,OR(AND(O1964&lt;&gt;0,L1964="п"),AND(P1964&lt;&gt;0,L1964="ф")),ЕФОРМУЛА(X1964),ЕФОРМУЛА(Y1964),ЕФОРМУЛА(Z1964),ЕФОРМУЛА(AA1964),ЕФОРМУЛА(AB1964),ЕФОРМУЛА(AC1964),NOT(ЕФОРМУЛА(O1964)),NOT(ЕФОРМУЛА(P1964)),M1964&lt;&gt;0,N1964&lt;&gt;0,OR(YEAR(M1964=#REF!),YEAR(M1964=#REF!),YEAR(M1964=#REF!)),OR(YEAR(N1964=#REF!),YEAR(N1964=#REF!),YEAR(N1964=#REF!)),OR(AND(A1964="20. Выдача займов по договору № 1 (в кэш-пул ПАО «Газпром»)",H1964="КЭШ-ПУЛ"),AND(A1964&lt;&gt;"20. Выдача займов по договору № 1 (в кэш-пул ПАО «Газпром»)",H1964&lt;&gt;"КЭШ-ПУЛ")))</f>
        <v>#REF!</v>
      </c>
    </row>
    <row r="1965" spans="1:30" ht="15" customHeight="1" x14ac:dyDescent="0.2">
      <c r="A1965" s="8" t="s">
        <v>16</v>
      </c>
      <c r="B1965" s="8"/>
      <c r="C1965" s="2" t="s">
        <v>28</v>
      </c>
      <c r="D1965" s="6" t="s">
        <v>0</v>
      </c>
      <c r="E1965" s="7" t="s">
        <v>2</v>
      </c>
      <c r="F1965" s="8"/>
      <c r="G1965" s="8"/>
      <c r="H1965" s="8"/>
      <c r="I1965" s="8"/>
      <c r="J1965" s="8"/>
      <c r="K1965" s="8"/>
      <c r="L1965" s="8" t="s">
        <v>27</v>
      </c>
      <c r="M1965" s="9">
        <v>44470</v>
      </c>
      <c r="N1965" s="9">
        <v>44470</v>
      </c>
      <c r="O1965" s="19"/>
      <c r="P1965" s="20">
        <v>467453511.64999998</v>
      </c>
      <c r="Q1965" s="12"/>
      <c r="R1965" s="12"/>
      <c r="S1965" s="12"/>
      <c r="T1965" s="12"/>
      <c r="U1965" s="12"/>
      <c r="X1965" s="22" t="e">
        <f>IF(B1965="",VLOOKUP(A1965,#REF!,2,FALSE),B1965)</f>
        <v>#REF!</v>
      </c>
      <c r="Y1965" s="22">
        <f t="shared" si="155"/>
        <v>10</v>
      </c>
      <c r="Z1965" s="22">
        <f t="shared" si="156"/>
        <v>10</v>
      </c>
      <c r="AA1965" s="22">
        <f t="shared" si="157"/>
        <v>2021</v>
      </c>
      <c r="AB1965" s="22">
        <f t="shared" si="158"/>
        <v>2021</v>
      </c>
      <c r="AC1965" s="22">
        <f t="shared" si="159"/>
        <v>2021</v>
      </c>
      <c r="AD1965" s="25" t="e">
        <f>AND(ROUND(O1965,2)=O1965,ROUND(P1965,2)=P1965,OR(AND(O1965&lt;&gt;0,L1965="п"),AND(P1965&lt;&gt;0,L1965="ф")),ЕФОРМУЛА(X1965),ЕФОРМУЛА(Y1965),ЕФОРМУЛА(Z1965),ЕФОРМУЛА(AA1965),ЕФОРМУЛА(AB1965),ЕФОРМУЛА(AC1965),NOT(ЕФОРМУЛА(O1965)),NOT(ЕФОРМУЛА(P1965)),M1965&lt;&gt;0,N1965&lt;&gt;0,OR(YEAR(M1965=#REF!),YEAR(M1965=#REF!),YEAR(M1965=#REF!)),OR(YEAR(N1965=#REF!),YEAR(N1965=#REF!),YEAR(N1965=#REF!)),OR(AND(A1965="20. Выдача займов по договору № 1 (в кэш-пул ПАО «Газпром»)",H1965="КЭШ-ПУЛ"),AND(A1965&lt;&gt;"20. Выдача займов по договору № 1 (в кэш-пул ПАО «Газпром»)",H1965&lt;&gt;"КЭШ-ПУЛ")))</f>
        <v>#REF!</v>
      </c>
    </row>
    <row r="1966" spans="1:30" ht="15" customHeight="1" x14ac:dyDescent="0.2">
      <c r="A1966" s="8" t="s">
        <v>17</v>
      </c>
      <c r="B1966" s="8"/>
      <c r="C1966" s="2" t="s">
        <v>28</v>
      </c>
      <c r="D1966" s="6" t="s">
        <v>0</v>
      </c>
      <c r="E1966" s="7" t="s">
        <v>2</v>
      </c>
      <c r="F1966" s="8"/>
      <c r="G1966" s="8"/>
      <c r="H1966" s="8"/>
      <c r="I1966" s="8"/>
      <c r="J1966" s="8"/>
      <c r="K1966" s="8"/>
      <c r="L1966" s="8" t="s">
        <v>27</v>
      </c>
      <c r="M1966" s="9">
        <v>44470</v>
      </c>
      <c r="N1966" s="9">
        <v>44470</v>
      </c>
      <c r="O1966" s="19"/>
      <c r="P1966" s="20">
        <v>33474038.379999999</v>
      </c>
      <c r="Q1966" s="12"/>
      <c r="R1966" s="12"/>
      <c r="S1966" s="12"/>
      <c r="T1966" s="12"/>
      <c r="U1966" s="12"/>
      <c r="X1966" s="22" t="e">
        <f>IF(B1966="",VLOOKUP(A1966,#REF!,2,FALSE),B1966)</f>
        <v>#REF!</v>
      </c>
      <c r="Y1966" s="22">
        <f t="shared" si="155"/>
        <v>10</v>
      </c>
      <c r="Z1966" s="22">
        <f t="shared" si="156"/>
        <v>10</v>
      </c>
      <c r="AA1966" s="22">
        <f t="shared" si="157"/>
        <v>2021</v>
      </c>
      <c r="AB1966" s="22">
        <f t="shared" si="158"/>
        <v>2021</v>
      </c>
      <c r="AC1966" s="22">
        <f t="shared" si="159"/>
        <v>2021</v>
      </c>
      <c r="AD1966" s="25" t="e">
        <f>AND(ROUND(O1966,2)=O1966,ROUND(P1966,2)=P1966,OR(AND(O1966&lt;&gt;0,L1966="п"),AND(P1966&lt;&gt;0,L1966="ф")),ЕФОРМУЛА(X1966),ЕФОРМУЛА(Y1966),ЕФОРМУЛА(Z1966),ЕФОРМУЛА(AA1966),ЕФОРМУЛА(AB1966),ЕФОРМУЛА(AC1966),NOT(ЕФОРМУЛА(O1966)),NOT(ЕФОРМУЛА(P1966)),M1966&lt;&gt;0,N1966&lt;&gt;0,OR(YEAR(M1966=#REF!),YEAR(M1966=#REF!),YEAR(M1966=#REF!)),OR(YEAR(N1966=#REF!),YEAR(N1966=#REF!),YEAR(N1966=#REF!)),OR(AND(A1966="20. Выдача займов по договору № 1 (в кэш-пул ПАО «Газпром»)",H1966="КЭШ-ПУЛ"),AND(A1966&lt;&gt;"20. Выдача займов по договору № 1 (в кэш-пул ПАО «Газпром»)",H1966&lt;&gt;"КЭШ-ПУЛ")))</f>
        <v>#REF!</v>
      </c>
    </row>
    <row r="1967" spans="1:30" ht="15" customHeight="1" x14ac:dyDescent="0.2">
      <c r="A1967" s="8" t="s">
        <v>142</v>
      </c>
      <c r="B1967" s="8"/>
      <c r="C1967" s="2" t="s">
        <v>28</v>
      </c>
      <c r="D1967" s="6" t="s">
        <v>0</v>
      </c>
      <c r="E1967" s="7" t="s">
        <v>2</v>
      </c>
      <c r="F1967" s="8"/>
      <c r="G1967" s="8"/>
      <c r="H1967" s="8"/>
      <c r="I1967" s="8"/>
      <c r="J1967" s="8"/>
      <c r="K1967" s="8"/>
      <c r="L1967" s="8" t="s">
        <v>27</v>
      </c>
      <c r="M1967" s="9">
        <v>44470</v>
      </c>
      <c r="N1967" s="9">
        <v>44470</v>
      </c>
      <c r="O1967" s="19"/>
      <c r="P1967" s="20">
        <v>42138289.469999999</v>
      </c>
      <c r="X1967" s="22" t="e">
        <f>IF(B1967="",VLOOKUP(A1967,#REF!,2,FALSE),B1967)</f>
        <v>#REF!</v>
      </c>
      <c r="Y1967" s="22">
        <f t="shared" si="155"/>
        <v>10</v>
      </c>
      <c r="Z1967" s="22">
        <f t="shared" si="156"/>
        <v>10</v>
      </c>
      <c r="AA1967" s="22">
        <f t="shared" si="157"/>
        <v>2021</v>
      </c>
      <c r="AB1967" s="22">
        <f t="shared" si="158"/>
        <v>2021</v>
      </c>
      <c r="AC1967" s="22">
        <f t="shared" si="159"/>
        <v>2021</v>
      </c>
      <c r="AD1967" s="25" t="e">
        <f>AND(ROUND(O1967,2)=O1967,ROUND(P1967,2)=P1967,OR(AND(O1967&lt;&gt;0,L1967="п"),AND(P1967&lt;&gt;0,L1967="ф")),ЕФОРМУЛА(X1967),ЕФОРМУЛА(Y1967),ЕФОРМУЛА(Z1967),ЕФОРМУЛА(AA1967),ЕФОРМУЛА(AB1967),ЕФОРМУЛА(AC1967),NOT(ЕФОРМУЛА(O1967)),NOT(ЕФОРМУЛА(P1967)),M1967&lt;&gt;0,N1967&lt;&gt;0,OR(YEAR(M1967=#REF!),YEAR(M1967=#REF!),YEAR(M1967=#REF!)),OR(YEAR(N1967=#REF!),YEAR(N1967=#REF!),YEAR(N1967=#REF!)),OR(AND(A1967="20. Выдача займов по договору № 1 (в кэш-пул ПАО «Газпром»)",H1967="КЭШ-ПУЛ"),AND(A1967&lt;&gt;"20. Выдача займов по договору № 1 (в кэш-пул ПАО «Газпром»)",H1967&lt;&gt;"КЭШ-ПУЛ")))</f>
        <v>#REF!</v>
      </c>
    </row>
    <row r="1968" spans="1:30" ht="15" customHeight="1" x14ac:dyDescent="0.2">
      <c r="A1968" s="8" t="s">
        <v>42</v>
      </c>
      <c r="B1968" s="8"/>
      <c r="C1968" s="2" t="s">
        <v>28</v>
      </c>
      <c r="D1968" s="6" t="s">
        <v>0</v>
      </c>
      <c r="E1968" s="7" t="s">
        <v>2</v>
      </c>
      <c r="F1968" s="8"/>
      <c r="G1968" s="8"/>
      <c r="H1968" s="8"/>
      <c r="I1968" s="8"/>
      <c r="J1968" s="8"/>
      <c r="K1968" s="8"/>
      <c r="L1968" s="8" t="s">
        <v>27</v>
      </c>
      <c r="M1968" s="9">
        <v>44470</v>
      </c>
      <c r="N1968" s="9">
        <v>44470</v>
      </c>
      <c r="O1968" s="19"/>
      <c r="P1968" s="20">
        <v>8477851.25</v>
      </c>
      <c r="X1968" s="22" t="e">
        <f>IF(B1968="",VLOOKUP(A1968,#REF!,2,FALSE),B1968)</f>
        <v>#REF!</v>
      </c>
      <c r="Y1968" s="22">
        <f t="shared" si="155"/>
        <v>10</v>
      </c>
      <c r="Z1968" s="22">
        <f t="shared" si="156"/>
        <v>10</v>
      </c>
      <c r="AA1968" s="22">
        <f t="shared" si="157"/>
        <v>2021</v>
      </c>
      <c r="AB1968" s="22">
        <f t="shared" si="158"/>
        <v>2021</v>
      </c>
      <c r="AC1968" s="22">
        <f t="shared" si="159"/>
        <v>2021</v>
      </c>
      <c r="AD1968" s="25" t="e">
        <f>AND(ROUND(O1968,2)=O1968,ROUND(P1968,2)=P1968,OR(AND(O1968&lt;&gt;0,L1968="п"),AND(P1968&lt;&gt;0,L1968="ф")),ЕФОРМУЛА(X1968),ЕФОРМУЛА(Y1968),ЕФОРМУЛА(Z1968),ЕФОРМУЛА(AA1968),ЕФОРМУЛА(AB1968),ЕФОРМУЛА(AC1968),NOT(ЕФОРМУЛА(O1968)),NOT(ЕФОРМУЛА(P1968)),M1968&lt;&gt;0,N1968&lt;&gt;0,OR(YEAR(M1968=#REF!),YEAR(M1968=#REF!),YEAR(M1968=#REF!)),OR(YEAR(N1968=#REF!),YEAR(N1968=#REF!),YEAR(N1968=#REF!)),OR(AND(A1968="20. Выдача займов по договору № 1 (в кэш-пул ПАО «Газпром»)",H1968="КЭШ-ПУЛ"),AND(A1968&lt;&gt;"20. Выдача займов по договору № 1 (в кэш-пул ПАО «Газпром»)",H1968&lt;&gt;"КЭШ-ПУЛ")))</f>
        <v>#REF!</v>
      </c>
    </row>
    <row r="1969" spans="1:30" ht="12.75" customHeight="1" x14ac:dyDescent="0.2">
      <c r="A1969" s="8" t="s">
        <v>41</v>
      </c>
      <c r="B1969" s="8"/>
      <c r="C1969" s="2" t="s">
        <v>28</v>
      </c>
      <c r="D1969" s="6" t="s">
        <v>0</v>
      </c>
      <c r="E1969" s="7" t="s">
        <v>2</v>
      </c>
      <c r="F1969" s="8"/>
      <c r="G1969" s="8"/>
      <c r="H1969" s="8"/>
      <c r="I1969" s="8"/>
      <c r="J1969" s="8"/>
      <c r="K1969" s="8"/>
      <c r="L1969" s="8" t="s">
        <v>27</v>
      </c>
      <c r="M1969" s="9">
        <v>44470</v>
      </c>
      <c r="N1969" s="9">
        <v>44470</v>
      </c>
      <c r="O1969" s="19">
        <v>250339.66</v>
      </c>
      <c r="P1969" s="20">
        <v>2596597.41</v>
      </c>
      <c r="X1969" s="22" t="e">
        <f>IF(B1969="",VLOOKUP(A1969,#REF!,2,FALSE),B1969)</f>
        <v>#REF!</v>
      </c>
      <c r="Y1969" s="22">
        <f t="shared" si="155"/>
        <v>10</v>
      </c>
      <c r="Z1969" s="22">
        <f t="shared" si="156"/>
        <v>10</v>
      </c>
      <c r="AA1969" s="22">
        <f t="shared" si="157"/>
        <v>2021</v>
      </c>
      <c r="AB1969" s="22">
        <f t="shared" si="158"/>
        <v>2021</v>
      </c>
      <c r="AC1969" s="22">
        <f t="shared" si="159"/>
        <v>2021</v>
      </c>
      <c r="AD1969" s="25" t="e">
        <f>AND(ROUND(O1969,2)=O1969,ROUND(P1969,2)=P1969,OR(AND(O1969&lt;&gt;0,L1969="п"),AND(P1969&lt;&gt;0,L1969="ф")),ЕФОРМУЛА(X1969),ЕФОРМУЛА(Y1969),ЕФОРМУЛА(Z1969),ЕФОРМУЛА(AA1969),ЕФОРМУЛА(AB1969),ЕФОРМУЛА(AC1969),NOT(ЕФОРМУЛА(O1969)),NOT(ЕФОРМУЛА(P1969)),M1969&lt;&gt;0,N1969&lt;&gt;0,OR(YEAR(M1969=#REF!),YEAR(M1969=#REF!),YEAR(M1969=#REF!)),OR(YEAR(N1969=#REF!),YEAR(N1969=#REF!),YEAR(N1969=#REF!)),OR(AND(A1969="20. Выдача займов по договору № 1 (в кэш-пул ПАО «Газпром»)",H1969="КЭШ-ПУЛ"),AND(A1969&lt;&gt;"20. Выдача займов по договору № 1 (в кэш-пул ПАО «Газпром»)",H1969&lt;&gt;"КЭШ-ПУЛ")))</f>
        <v>#REF!</v>
      </c>
    </row>
    <row r="1970" spans="1:30" ht="15.75" customHeight="1" x14ac:dyDescent="0.2">
      <c r="A1970" s="8" t="s">
        <v>44</v>
      </c>
      <c r="B1970" s="8"/>
      <c r="C1970" s="2" t="s">
        <v>28</v>
      </c>
      <c r="D1970" s="6" t="s">
        <v>0</v>
      </c>
      <c r="E1970" s="7" t="s">
        <v>2</v>
      </c>
      <c r="F1970" s="8"/>
      <c r="G1970" s="8"/>
      <c r="H1970" s="8"/>
      <c r="I1970" s="8"/>
      <c r="J1970" s="8"/>
      <c r="K1970" s="8"/>
      <c r="L1970" s="8" t="s">
        <v>27</v>
      </c>
      <c r="M1970" s="9">
        <v>44470</v>
      </c>
      <c r="N1970" s="9">
        <v>44470</v>
      </c>
      <c r="O1970" s="19"/>
      <c r="P1970" s="20">
        <v>646356.47</v>
      </c>
      <c r="Q1970" s="12"/>
      <c r="R1970" s="12"/>
      <c r="S1970" s="12"/>
      <c r="T1970" s="12"/>
      <c r="U1970" s="12"/>
      <c r="X1970" s="22" t="e">
        <f>IF(B1970="",VLOOKUP(A1970,#REF!,2,FALSE),B1970)</f>
        <v>#REF!</v>
      </c>
      <c r="Y1970" s="22">
        <f t="shared" si="155"/>
        <v>10</v>
      </c>
      <c r="Z1970" s="22">
        <f t="shared" si="156"/>
        <v>10</v>
      </c>
      <c r="AA1970" s="22">
        <f t="shared" si="157"/>
        <v>2021</v>
      </c>
      <c r="AB1970" s="22">
        <f t="shared" si="158"/>
        <v>2021</v>
      </c>
      <c r="AC1970" s="22">
        <f t="shared" si="159"/>
        <v>2021</v>
      </c>
      <c r="AD1970" s="25" t="e">
        <f>AND(ROUND(O1970,2)=O1970,ROUND(P1970,2)=P1970,OR(AND(O1970&lt;&gt;0,L1970="п"),AND(P1970&lt;&gt;0,L1970="ф")),ЕФОРМУЛА(X1970),ЕФОРМУЛА(Y1970),ЕФОРМУЛА(Z1970),ЕФОРМУЛА(AA1970),ЕФОРМУЛА(AB1970),ЕФОРМУЛА(AC1970),NOT(ЕФОРМУЛА(O1970)),NOT(ЕФОРМУЛА(P1970)),M1970&lt;&gt;0,N1970&lt;&gt;0,OR(YEAR(M1970=#REF!),YEAR(M1970=#REF!),YEAR(M1970=#REF!)),OR(YEAR(N1970=#REF!),YEAR(N1970=#REF!),YEAR(N1970=#REF!)),OR(AND(A1970="20. Выдача займов по договору № 1 (в кэш-пул ПАО «Газпром»)",H1970="КЭШ-ПУЛ"),AND(A1970&lt;&gt;"20. Выдача займов по договору № 1 (в кэш-пул ПАО «Газпром»)",H1970&lt;&gt;"КЭШ-ПУЛ")))</f>
        <v>#REF!</v>
      </c>
    </row>
    <row r="1971" spans="1:30" ht="15.75" customHeight="1" x14ac:dyDescent="0.2">
      <c r="A1971" s="8" t="s">
        <v>45</v>
      </c>
      <c r="B1971" s="8"/>
      <c r="C1971" s="2" t="s">
        <v>28</v>
      </c>
      <c r="D1971" s="6" t="s">
        <v>0</v>
      </c>
      <c r="E1971" s="7" t="s">
        <v>2</v>
      </c>
      <c r="F1971" s="8"/>
      <c r="G1971" s="8"/>
      <c r="H1971" s="8"/>
      <c r="I1971" s="8"/>
      <c r="J1971" s="8"/>
      <c r="K1971" s="8"/>
      <c r="L1971" s="8" t="s">
        <v>27</v>
      </c>
      <c r="M1971" s="9">
        <v>44470</v>
      </c>
      <c r="N1971" s="9">
        <v>44470</v>
      </c>
      <c r="O1971" s="19"/>
      <c r="P1971" s="20">
        <v>1426683.64</v>
      </c>
      <c r="Q1971" s="12"/>
      <c r="R1971" s="12"/>
      <c r="S1971" s="12"/>
      <c r="T1971" s="12"/>
      <c r="U1971" s="12"/>
      <c r="X1971" s="22" t="e">
        <f>IF(B1971="",VLOOKUP(A1971,#REF!,2,FALSE),B1971)</f>
        <v>#REF!</v>
      </c>
      <c r="Y1971" s="22">
        <f t="shared" si="155"/>
        <v>10</v>
      </c>
      <c r="Z1971" s="22">
        <f t="shared" si="156"/>
        <v>10</v>
      </c>
      <c r="AA1971" s="22">
        <f t="shared" si="157"/>
        <v>2021</v>
      </c>
      <c r="AB1971" s="22">
        <f t="shared" si="158"/>
        <v>2021</v>
      </c>
      <c r="AC1971" s="22">
        <f t="shared" si="159"/>
        <v>2021</v>
      </c>
      <c r="AD1971" s="25" t="e">
        <f>AND(ROUND(O1971,2)=O1971,ROUND(P1971,2)=P1971,OR(AND(O1971&lt;&gt;0,L1971="п"),AND(P1971&lt;&gt;0,L1971="ф")),ЕФОРМУЛА(X1971),ЕФОРМУЛА(Y1971),ЕФОРМУЛА(Z1971),ЕФОРМУЛА(AA1971),ЕФОРМУЛА(AB1971),ЕФОРМУЛА(AC1971),NOT(ЕФОРМУЛА(O1971)),NOT(ЕФОРМУЛА(P1971)),M1971&lt;&gt;0,N1971&lt;&gt;0,OR(YEAR(M1971=#REF!),YEAR(M1971=#REF!),YEAR(M1971=#REF!)),OR(YEAR(N1971=#REF!),YEAR(N1971=#REF!),YEAR(N1971=#REF!)),OR(AND(A1971="20. Выдача займов по договору № 1 (в кэш-пул ПАО «Газпром»)",H1971="КЭШ-ПУЛ"),AND(A1971&lt;&gt;"20. Выдача займов по договору № 1 (в кэш-пул ПАО «Газпром»)",H1971&lt;&gt;"КЭШ-ПУЛ")))</f>
        <v>#REF!</v>
      </c>
    </row>
    <row r="1972" spans="1:30" ht="15" customHeight="1" x14ac:dyDescent="0.2">
      <c r="A1972" s="8" t="s">
        <v>8</v>
      </c>
      <c r="B1972" s="8"/>
      <c r="C1972" s="2" t="s">
        <v>28</v>
      </c>
      <c r="D1972" s="6" t="s">
        <v>0</v>
      </c>
      <c r="E1972" s="7" t="s">
        <v>2</v>
      </c>
      <c r="F1972" s="8"/>
      <c r="G1972" s="8"/>
      <c r="H1972" s="8"/>
      <c r="I1972" s="8"/>
      <c r="J1972" s="8"/>
      <c r="K1972" s="8"/>
      <c r="L1972" s="8" t="s">
        <v>27</v>
      </c>
      <c r="M1972" s="9">
        <v>44470</v>
      </c>
      <c r="N1972" s="9">
        <v>44470</v>
      </c>
      <c r="O1972" s="19"/>
      <c r="P1972" s="20">
        <v>1356118.52</v>
      </c>
      <c r="Q1972" s="12"/>
      <c r="R1972" s="12"/>
      <c r="S1972" s="12"/>
      <c r="T1972" s="12"/>
      <c r="U1972" s="12"/>
      <c r="X1972" s="22" t="e">
        <f>IF(B1972="",VLOOKUP(A1972,#REF!,2,FALSE),B1972)</f>
        <v>#REF!</v>
      </c>
      <c r="Y1972" s="22">
        <f t="shared" si="155"/>
        <v>10</v>
      </c>
      <c r="Z1972" s="22">
        <f t="shared" si="156"/>
        <v>10</v>
      </c>
      <c r="AA1972" s="22">
        <f t="shared" si="157"/>
        <v>2021</v>
      </c>
      <c r="AB1972" s="22">
        <f t="shared" si="158"/>
        <v>2021</v>
      </c>
      <c r="AC1972" s="22">
        <f t="shared" si="159"/>
        <v>2021</v>
      </c>
      <c r="AD1972" s="25" t="e">
        <f>AND(ROUND(O1972,2)=O1972,ROUND(P1972,2)=P1972,OR(AND(O1972&lt;&gt;0,L1972="п"),AND(P1972&lt;&gt;0,L1972="ф")),ЕФОРМУЛА(X1972),ЕФОРМУЛА(Y1972),ЕФОРМУЛА(Z1972),ЕФОРМУЛА(AA1972),ЕФОРМУЛА(AB1972),ЕФОРМУЛА(AC1972),NOT(ЕФОРМУЛА(O1972)),NOT(ЕФОРМУЛА(P1972)),M1972&lt;&gt;0,N1972&lt;&gt;0,OR(YEAR(M1972=#REF!),YEAR(M1972=#REF!),YEAR(M1972=#REF!)),OR(YEAR(N1972=#REF!),YEAR(N1972=#REF!),YEAR(N1972=#REF!)),OR(AND(A1972="20. Выдача займов по договору № 1 (в кэш-пул ПАО «Газпром»)",H1972="КЭШ-ПУЛ"),AND(A1972&lt;&gt;"20. Выдача займов по договору № 1 (в кэш-пул ПАО «Газпром»)",H1972&lt;&gt;"КЭШ-ПУЛ")))</f>
        <v>#REF!</v>
      </c>
    </row>
    <row r="1973" spans="1:30" ht="15" customHeight="1" x14ac:dyDescent="0.2">
      <c r="A1973" s="8" t="s">
        <v>96</v>
      </c>
      <c r="B1973" s="8"/>
      <c r="C1973" s="2" t="s">
        <v>28</v>
      </c>
      <c r="D1973" s="6" t="s">
        <v>0</v>
      </c>
      <c r="E1973" s="7" t="s">
        <v>2</v>
      </c>
      <c r="F1973" s="8"/>
      <c r="G1973" s="8"/>
      <c r="H1973" s="8"/>
      <c r="I1973" s="8"/>
      <c r="J1973" s="8"/>
      <c r="K1973" s="8"/>
      <c r="L1973" s="8" t="s">
        <v>27</v>
      </c>
      <c r="M1973" s="9">
        <v>44470</v>
      </c>
      <c r="N1973" s="9">
        <v>44470</v>
      </c>
      <c r="O1973" s="19">
        <v>67411.75</v>
      </c>
      <c r="P1973" s="20">
        <v>16665689.42</v>
      </c>
      <c r="Q1973" s="12"/>
      <c r="R1973" s="12"/>
      <c r="S1973" s="12"/>
      <c r="T1973" s="12"/>
      <c r="U1973" s="12"/>
      <c r="X1973" s="22" t="e">
        <f>IF(B1973="",VLOOKUP(A1973,#REF!,2,FALSE),B1973)</f>
        <v>#REF!</v>
      </c>
      <c r="Y1973" s="22">
        <f t="shared" si="155"/>
        <v>10</v>
      </c>
      <c r="Z1973" s="22">
        <f t="shared" si="156"/>
        <v>10</v>
      </c>
      <c r="AA1973" s="22">
        <f t="shared" si="157"/>
        <v>2021</v>
      </c>
      <c r="AB1973" s="22">
        <f t="shared" si="158"/>
        <v>2021</v>
      </c>
      <c r="AC1973" s="22">
        <f t="shared" si="159"/>
        <v>2021</v>
      </c>
      <c r="AD1973" s="25" t="e">
        <f>AND(ROUND(O1973,2)=O1973,ROUND(P1973,2)=P1973,OR(AND(O1973&lt;&gt;0,L1973="п"),AND(P1973&lt;&gt;0,L1973="ф")),ЕФОРМУЛА(X1973),ЕФОРМУЛА(Y1973),ЕФОРМУЛА(Z1973),ЕФОРМУЛА(AA1973),ЕФОРМУЛА(AB1973),ЕФОРМУЛА(AC1973),NOT(ЕФОРМУЛА(O1973)),NOT(ЕФОРМУЛА(P1973)),M1973&lt;&gt;0,N1973&lt;&gt;0,OR(YEAR(M1973=#REF!),YEAR(M1973=#REF!),YEAR(M1973=#REF!)),OR(YEAR(N1973=#REF!),YEAR(N1973=#REF!),YEAR(N1973=#REF!)),OR(AND(A1973="20. Выдача займов по договору № 1 (в кэш-пул ПАО «Газпром»)",H1973="КЭШ-ПУЛ"),AND(A1973&lt;&gt;"20. Выдача займов по договору № 1 (в кэш-пул ПАО «Газпром»)",H1973&lt;&gt;"КЭШ-ПУЛ")))</f>
        <v>#REF!</v>
      </c>
    </row>
    <row r="1974" spans="1:30" ht="17.25" customHeight="1" x14ac:dyDescent="0.2">
      <c r="A1974" s="8" t="s">
        <v>47</v>
      </c>
      <c r="B1974" s="8"/>
      <c r="C1974" s="2" t="s">
        <v>28</v>
      </c>
      <c r="D1974" s="6" t="s">
        <v>0</v>
      </c>
      <c r="E1974" s="7" t="s">
        <v>2</v>
      </c>
      <c r="F1974" s="8"/>
      <c r="G1974" s="8"/>
      <c r="H1974" s="8"/>
      <c r="I1974" s="8"/>
      <c r="J1974" s="8"/>
      <c r="K1974" s="8"/>
      <c r="L1974" s="8" t="s">
        <v>27</v>
      </c>
      <c r="M1974" s="9">
        <v>44470</v>
      </c>
      <c r="N1974" s="9">
        <v>44470</v>
      </c>
      <c r="O1974" s="19"/>
      <c r="P1974" s="20">
        <v>60055723.259999998</v>
      </c>
      <c r="Q1974" s="12"/>
      <c r="R1974" s="12"/>
      <c r="S1974" s="12"/>
      <c r="T1974" s="12"/>
      <c r="U1974" s="12"/>
      <c r="X1974" s="22" t="e">
        <f>IF(B1974="",VLOOKUP(A1974,#REF!,2,FALSE),B1974)</f>
        <v>#REF!</v>
      </c>
      <c r="Y1974" s="22">
        <f t="shared" si="155"/>
        <v>10</v>
      </c>
      <c r="Z1974" s="22">
        <f t="shared" si="156"/>
        <v>10</v>
      </c>
      <c r="AA1974" s="22">
        <f t="shared" si="157"/>
        <v>2021</v>
      </c>
      <c r="AB1974" s="22">
        <f t="shared" si="158"/>
        <v>2021</v>
      </c>
      <c r="AC1974" s="22">
        <f t="shared" si="159"/>
        <v>2021</v>
      </c>
      <c r="AD1974" s="25" t="e">
        <f>AND(ROUND(O1974,2)=O1974,ROUND(P1974,2)=P1974,OR(AND(O1974&lt;&gt;0,L1974="п"),AND(P1974&lt;&gt;0,L1974="ф")),ЕФОРМУЛА(X1974),ЕФОРМУЛА(Y1974),ЕФОРМУЛА(Z1974),ЕФОРМУЛА(AA1974),ЕФОРМУЛА(AB1974),ЕФОРМУЛА(AC1974),NOT(ЕФОРМУЛА(O1974)),NOT(ЕФОРМУЛА(P1974)),M1974&lt;&gt;0,N1974&lt;&gt;0,OR(YEAR(M1974=#REF!),YEAR(M1974=#REF!),YEAR(M1974=#REF!)),OR(YEAR(N1974=#REF!),YEAR(N1974=#REF!),YEAR(N1974=#REF!)),OR(AND(A1974="20. Выдача займов по договору № 1 (в кэш-пул ПАО «Газпром»)",H1974="КЭШ-ПУЛ"),AND(A1974&lt;&gt;"20. Выдача займов по договору № 1 (в кэш-пул ПАО «Газпром»)",H1974&lt;&gt;"КЭШ-ПУЛ")))</f>
        <v>#REF!</v>
      </c>
    </row>
    <row r="1975" spans="1:30" ht="15" customHeight="1" x14ac:dyDescent="0.2">
      <c r="A1975" s="8" t="s">
        <v>48</v>
      </c>
      <c r="B1975" s="8"/>
      <c r="C1975" s="2" t="s">
        <v>28</v>
      </c>
      <c r="D1975" s="6" t="s">
        <v>0</v>
      </c>
      <c r="E1975" s="7" t="s">
        <v>2</v>
      </c>
      <c r="F1975" s="8"/>
      <c r="G1975" s="8"/>
      <c r="H1975" s="8"/>
      <c r="I1975" s="8"/>
      <c r="J1975" s="8"/>
      <c r="K1975" s="8"/>
      <c r="L1975" s="8" t="s">
        <v>27</v>
      </c>
      <c r="M1975" s="9">
        <v>44470</v>
      </c>
      <c r="N1975" s="9">
        <v>44470</v>
      </c>
      <c r="O1975" s="19"/>
      <c r="P1975" s="20">
        <v>9148727.2100000009</v>
      </c>
      <c r="Q1975" s="12"/>
      <c r="R1975" s="12"/>
      <c r="S1975" s="12"/>
      <c r="T1975" s="12"/>
      <c r="U1975" s="12"/>
      <c r="X1975" s="22" t="e">
        <f>IF(B1975="",VLOOKUP(A1975,#REF!,2,FALSE),B1975)</f>
        <v>#REF!</v>
      </c>
      <c r="Y1975" s="22">
        <f t="shared" si="155"/>
        <v>10</v>
      </c>
      <c r="Z1975" s="22">
        <f t="shared" si="156"/>
        <v>10</v>
      </c>
      <c r="AA1975" s="22">
        <f t="shared" si="157"/>
        <v>2021</v>
      </c>
      <c r="AB1975" s="22">
        <f t="shared" si="158"/>
        <v>2021</v>
      </c>
      <c r="AC1975" s="22">
        <f t="shared" si="159"/>
        <v>2021</v>
      </c>
      <c r="AD1975" s="25" t="e">
        <f>AND(ROUND(O1975,2)=O1975,ROUND(P1975,2)=P1975,OR(AND(O1975&lt;&gt;0,L1975="п"),AND(P1975&lt;&gt;0,L1975="ф")),ЕФОРМУЛА(X1975),ЕФОРМУЛА(Y1975),ЕФОРМУЛА(Z1975),ЕФОРМУЛА(AA1975),ЕФОРМУЛА(AB1975),ЕФОРМУЛА(AC1975),NOT(ЕФОРМУЛА(O1975)),NOT(ЕФОРМУЛА(P1975)),M1975&lt;&gt;0,N1975&lt;&gt;0,OR(YEAR(M1975=#REF!),YEAR(M1975=#REF!),YEAR(M1975=#REF!)),OR(YEAR(N1975=#REF!),YEAR(N1975=#REF!),YEAR(N1975=#REF!)),OR(AND(A1975="20. Выдача займов по договору № 1 (в кэш-пул ПАО «Газпром»)",H1975="КЭШ-ПУЛ"),AND(A1975&lt;&gt;"20. Выдача займов по договору № 1 (в кэш-пул ПАО «Газпром»)",H1975&lt;&gt;"КЭШ-ПУЛ")))</f>
        <v>#REF!</v>
      </c>
    </row>
    <row r="1976" spans="1:30" ht="15" customHeight="1" x14ac:dyDescent="0.2">
      <c r="A1976" s="8" t="s">
        <v>49</v>
      </c>
      <c r="B1976" s="8"/>
      <c r="C1976" s="2" t="s">
        <v>28</v>
      </c>
      <c r="D1976" s="6" t="s">
        <v>0</v>
      </c>
      <c r="E1976" s="7" t="s">
        <v>2</v>
      </c>
      <c r="F1976" s="8"/>
      <c r="G1976" s="8"/>
      <c r="H1976" s="8"/>
      <c r="I1976" s="8"/>
      <c r="J1976" s="8"/>
      <c r="K1976" s="8"/>
      <c r="L1976" s="8" t="s">
        <v>27</v>
      </c>
      <c r="M1976" s="9">
        <v>44470</v>
      </c>
      <c r="N1976" s="9">
        <v>44470</v>
      </c>
      <c r="O1976" s="19"/>
      <c r="P1976" s="20">
        <v>5960</v>
      </c>
      <c r="Q1976" s="12"/>
      <c r="R1976" s="12"/>
      <c r="S1976" s="12"/>
      <c r="T1976" s="12"/>
      <c r="U1976" s="12"/>
      <c r="X1976" s="22" t="e">
        <f>IF(B1976="",VLOOKUP(A1976,#REF!,2,FALSE),B1976)</f>
        <v>#REF!</v>
      </c>
      <c r="Y1976" s="22">
        <f t="shared" si="155"/>
        <v>10</v>
      </c>
      <c r="Z1976" s="22">
        <f t="shared" si="156"/>
        <v>10</v>
      </c>
      <c r="AA1976" s="22">
        <f t="shared" si="157"/>
        <v>2021</v>
      </c>
      <c r="AB1976" s="22">
        <f t="shared" si="158"/>
        <v>2021</v>
      </c>
      <c r="AC1976" s="22">
        <f t="shared" si="159"/>
        <v>2021</v>
      </c>
      <c r="AD1976" s="25" t="e">
        <f>AND(ROUND(O1976,2)=O1976,ROUND(P1976,2)=P1976,OR(AND(O1976&lt;&gt;0,L1976="п"),AND(P1976&lt;&gt;0,L1976="ф")),ЕФОРМУЛА(X1976),ЕФОРМУЛА(Y1976),ЕФОРМУЛА(Z1976),ЕФОРМУЛА(AA1976),ЕФОРМУЛА(AB1976),ЕФОРМУЛА(AC1976),NOT(ЕФОРМУЛА(O1976)),NOT(ЕФОРМУЛА(P1976)),M1976&lt;&gt;0,N1976&lt;&gt;0,OR(YEAR(M1976=#REF!),YEAR(M1976=#REF!),YEAR(M1976=#REF!)),OR(YEAR(N1976=#REF!),YEAR(N1976=#REF!),YEAR(N1976=#REF!)),OR(AND(A1976="20. Выдача займов по договору № 1 (в кэш-пул ПАО «Газпром»)",H1976="КЭШ-ПУЛ"),AND(A1976&lt;&gt;"20. Выдача займов по договору № 1 (в кэш-пул ПАО «Газпром»)",H1976&lt;&gt;"КЭШ-ПУЛ")))</f>
        <v>#REF!</v>
      </c>
    </row>
    <row r="1977" spans="1:30" ht="25.5" x14ac:dyDescent="0.2">
      <c r="A1977" s="8" t="s">
        <v>51</v>
      </c>
      <c r="B1977" s="8"/>
      <c r="C1977" s="2" t="s">
        <v>28</v>
      </c>
      <c r="D1977" s="6" t="s">
        <v>0</v>
      </c>
      <c r="E1977" s="7" t="s">
        <v>2</v>
      </c>
      <c r="F1977" s="8"/>
      <c r="G1977" s="8"/>
      <c r="H1977" s="8"/>
      <c r="I1977" s="8"/>
      <c r="J1977" s="8"/>
      <c r="K1977" s="8"/>
      <c r="L1977" s="8" t="s">
        <v>27</v>
      </c>
      <c r="M1977" s="9">
        <v>44470</v>
      </c>
      <c r="N1977" s="9">
        <v>44470</v>
      </c>
      <c r="O1977" s="19"/>
      <c r="P1977" s="20">
        <v>1057280</v>
      </c>
      <c r="Q1977" s="12"/>
      <c r="R1977" s="12"/>
      <c r="S1977" s="12"/>
      <c r="T1977" s="12"/>
      <c r="U1977" s="12"/>
      <c r="X1977" s="22" t="e">
        <f>IF(B1977="",VLOOKUP(A1977,#REF!,2,FALSE),B1977)</f>
        <v>#REF!</v>
      </c>
      <c r="Y1977" s="22">
        <f t="shared" si="155"/>
        <v>10</v>
      </c>
      <c r="Z1977" s="22">
        <f t="shared" si="156"/>
        <v>10</v>
      </c>
      <c r="AA1977" s="22">
        <f t="shared" si="157"/>
        <v>2021</v>
      </c>
      <c r="AB1977" s="22">
        <f t="shared" si="158"/>
        <v>2021</v>
      </c>
      <c r="AC1977" s="22">
        <f t="shared" si="159"/>
        <v>2021</v>
      </c>
      <c r="AD1977" s="25" t="e">
        <f>AND(ROUND(O1977,2)=O1977,ROUND(P1977,2)=P1977,OR(AND(O1977&lt;&gt;0,L1977="п"),AND(P1977&lt;&gt;0,L1977="ф")),ЕФОРМУЛА(X1977),ЕФОРМУЛА(Y1977),ЕФОРМУЛА(Z1977),ЕФОРМУЛА(AA1977),ЕФОРМУЛА(AB1977),ЕФОРМУЛА(AC1977),NOT(ЕФОРМУЛА(O1977)),NOT(ЕФОРМУЛА(P1977)),M1977&lt;&gt;0,N1977&lt;&gt;0,OR(YEAR(M1977=#REF!),YEAR(M1977=#REF!),YEAR(M1977=#REF!)),OR(YEAR(N1977=#REF!),YEAR(N1977=#REF!),YEAR(N1977=#REF!)),OR(AND(A1977="20. Выдача займов по договору № 1 (в кэш-пул ПАО «Газпром»)",H1977="КЭШ-ПУЛ"),AND(A1977&lt;&gt;"20. Выдача займов по договору № 1 (в кэш-пул ПАО «Газпром»)",H1977&lt;&gt;"КЭШ-ПУЛ")))</f>
        <v>#REF!</v>
      </c>
    </row>
    <row r="1978" spans="1:30" ht="15" customHeight="1" x14ac:dyDescent="0.2">
      <c r="A1978" s="8" t="s">
        <v>52</v>
      </c>
      <c r="B1978" s="8"/>
      <c r="C1978" s="2" t="s">
        <v>28</v>
      </c>
      <c r="D1978" s="6" t="s">
        <v>0</v>
      </c>
      <c r="E1978" s="7" t="s">
        <v>2</v>
      </c>
      <c r="F1978" s="8"/>
      <c r="G1978" s="8"/>
      <c r="H1978" s="8"/>
      <c r="I1978" s="8"/>
      <c r="J1978" s="8"/>
      <c r="K1978" s="8"/>
      <c r="L1978" s="8" t="s">
        <v>27</v>
      </c>
      <c r="M1978" s="9">
        <v>44470</v>
      </c>
      <c r="N1978" s="9">
        <v>44470</v>
      </c>
      <c r="O1978" s="19">
        <v>1052909.79</v>
      </c>
      <c r="P1978" s="20">
        <v>24674542.600000001</v>
      </c>
      <c r="Q1978" s="12"/>
      <c r="R1978" s="12"/>
      <c r="S1978" s="12"/>
      <c r="T1978" s="12"/>
      <c r="U1978" s="12"/>
      <c r="X1978" s="22" t="e">
        <f>IF(B1978="",VLOOKUP(A1978,#REF!,2,FALSE),B1978)</f>
        <v>#REF!</v>
      </c>
      <c r="Y1978" s="22">
        <f t="shared" si="155"/>
        <v>10</v>
      </c>
      <c r="Z1978" s="22">
        <f t="shared" si="156"/>
        <v>10</v>
      </c>
      <c r="AA1978" s="22">
        <f t="shared" si="157"/>
        <v>2021</v>
      </c>
      <c r="AB1978" s="22">
        <f t="shared" si="158"/>
        <v>2021</v>
      </c>
      <c r="AC1978" s="22">
        <f t="shared" si="159"/>
        <v>2021</v>
      </c>
      <c r="AD1978" s="25" t="e">
        <f>AND(ROUND(O1978,2)=O1978,ROUND(P1978,2)=P1978,OR(AND(O1978&lt;&gt;0,L1978="п"),AND(P1978&lt;&gt;0,L1978="ф")),ЕФОРМУЛА(X1978),ЕФОРМУЛА(Y1978),ЕФОРМУЛА(Z1978),ЕФОРМУЛА(AA1978),ЕФОРМУЛА(AB1978),ЕФОРМУЛА(AC1978),NOT(ЕФОРМУЛА(O1978)),NOT(ЕФОРМУЛА(P1978)),M1978&lt;&gt;0,N1978&lt;&gt;0,OR(YEAR(M1978=#REF!),YEAR(M1978=#REF!),YEAR(M1978=#REF!)),OR(YEAR(N1978=#REF!),YEAR(N1978=#REF!),YEAR(N1978=#REF!)),OR(AND(A1978="20. Выдача займов по договору № 1 (в кэш-пул ПАО «Газпром»)",H1978="КЭШ-ПУЛ"),AND(A1978&lt;&gt;"20. Выдача займов по договору № 1 (в кэш-пул ПАО «Газпром»)",H1978&lt;&gt;"КЭШ-ПУЛ")))</f>
        <v>#REF!</v>
      </c>
    </row>
    <row r="1979" spans="1:30" ht="15" customHeight="1" x14ac:dyDescent="0.2">
      <c r="A1979" s="8" t="s">
        <v>11</v>
      </c>
      <c r="B1979" s="8"/>
      <c r="C1979" s="2" t="s">
        <v>28</v>
      </c>
      <c r="D1979" s="6" t="s">
        <v>0</v>
      </c>
      <c r="E1979" s="7" t="s">
        <v>2</v>
      </c>
      <c r="F1979" s="8"/>
      <c r="G1979" s="8"/>
      <c r="H1979" s="8"/>
      <c r="I1979" s="8"/>
      <c r="J1979" s="8"/>
      <c r="K1979" s="8"/>
      <c r="L1979" s="8" t="s">
        <v>27</v>
      </c>
      <c r="M1979" s="9">
        <v>44470</v>
      </c>
      <c r="N1979" s="9">
        <v>44470</v>
      </c>
      <c r="O1979" s="19"/>
      <c r="P1979" s="20">
        <v>10491294.77</v>
      </c>
      <c r="Q1979" s="12"/>
      <c r="R1979" s="12"/>
      <c r="S1979" s="12"/>
      <c r="T1979" s="12"/>
      <c r="U1979" s="12"/>
      <c r="X1979" s="22" t="e">
        <f>IF(B1979="",VLOOKUP(A1979,#REF!,2,FALSE),B1979)</f>
        <v>#REF!</v>
      </c>
      <c r="Y1979" s="22">
        <f t="shared" si="155"/>
        <v>10</v>
      </c>
      <c r="Z1979" s="22">
        <f t="shared" si="156"/>
        <v>10</v>
      </c>
      <c r="AA1979" s="22">
        <f t="shared" si="157"/>
        <v>2021</v>
      </c>
      <c r="AB1979" s="22">
        <f t="shared" si="158"/>
        <v>2021</v>
      </c>
      <c r="AC1979" s="22">
        <f t="shared" si="159"/>
        <v>2021</v>
      </c>
      <c r="AD1979" s="25" t="e">
        <f>AND(ROUND(O1979,2)=O1979,ROUND(P1979,2)=P1979,OR(AND(O1979&lt;&gt;0,L1979="п"),AND(P1979&lt;&gt;0,L1979="ф")),ЕФОРМУЛА(X1979),ЕФОРМУЛА(Y1979),ЕФОРМУЛА(Z1979),ЕФОРМУЛА(AA1979),ЕФОРМУЛА(AB1979),ЕФОРМУЛА(AC1979),NOT(ЕФОРМУЛА(O1979)),NOT(ЕФОРМУЛА(P1979)),M1979&lt;&gt;0,N1979&lt;&gt;0,OR(YEAR(M1979=#REF!),YEAR(M1979=#REF!),YEAR(M1979=#REF!)),OR(YEAR(N1979=#REF!),YEAR(N1979=#REF!),YEAR(N1979=#REF!)),OR(AND(A1979="20. Выдача займов по договору № 1 (в кэш-пул ПАО «Газпром»)",H1979="КЭШ-ПУЛ"),AND(A1979&lt;&gt;"20. Выдача займов по договору № 1 (в кэш-пул ПАО «Газпром»)",H1979&lt;&gt;"КЭШ-ПУЛ")))</f>
        <v>#REF!</v>
      </c>
    </row>
    <row r="1980" spans="1:30" ht="15" customHeight="1" x14ac:dyDescent="0.2">
      <c r="A1980" s="8" t="s">
        <v>55</v>
      </c>
      <c r="B1980" s="8"/>
      <c r="C1980" s="2" t="s">
        <v>28</v>
      </c>
      <c r="D1980" s="6" t="s">
        <v>0</v>
      </c>
      <c r="E1980" s="7" t="s">
        <v>2</v>
      </c>
      <c r="F1980" s="8"/>
      <c r="G1980" s="8"/>
      <c r="H1980" s="8"/>
      <c r="I1980" s="8"/>
      <c r="J1980" s="8"/>
      <c r="K1980" s="8"/>
      <c r="L1980" s="8" t="s">
        <v>27</v>
      </c>
      <c r="M1980" s="9">
        <v>44470</v>
      </c>
      <c r="N1980" s="9">
        <v>44470</v>
      </c>
      <c r="O1980" s="19"/>
      <c r="P1980" s="20">
        <v>2487761.52</v>
      </c>
      <c r="Q1980" s="12"/>
      <c r="R1980" s="12"/>
      <c r="S1980" s="12"/>
      <c r="T1980" s="12"/>
      <c r="U1980" s="12"/>
      <c r="X1980" s="22" t="e">
        <f>IF(B1980="",VLOOKUP(A1980,#REF!,2,FALSE),B1980)</f>
        <v>#REF!</v>
      </c>
      <c r="Y1980" s="22">
        <f t="shared" si="155"/>
        <v>10</v>
      </c>
      <c r="Z1980" s="22">
        <f t="shared" si="156"/>
        <v>10</v>
      </c>
      <c r="AA1980" s="22">
        <f t="shared" si="157"/>
        <v>2021</v>
      </c>
      <c r="AB1980" s="22">
        <f t="shared" si="158"/>
        <v>2021</v>
      </c>
      <c r="AC1980" s="22">
        <f t="shared" si="159"/>
        <v>2021</v>
      </c>
      <c r="AD1980" s="25" t="e">
        <f>AND(ROUND(O1980,2)=O1980,ROUND(P1980,2)=P1980,OR(AND(O1980&lt;&gt;0,L1980="п"),AND(P1980&lt;&gt;0,L1980="ф")),ЕФОРМУЛА(X1980),ЕФОРМУЛА(Y1980),ЕФОРМУЛА(Z1980),ЕФОРМУЛА(AA1980),ЕФОРМУЛА(AB1980),ЕФОРМУЛА(AC1980),NOT(ЕФОРМУЛА(O1980)),NOT(ЕФОРМУЛА(P1980)),M1980&lt;&gt;0,N1980&lt;&gt;0,OR(YEAR(M1980=#REF!),YEAR(M1980=#REF!),YEAR(M1980=#REF!)),OR(YEAR(N1980=#REF!),YEAR(N1980=#REF!),YEAR(N1980=#REF!)),OR(AND(A1980="20. Выдача займов по договору № 1 (в кэш-пул ПАО «Газпром»)",H1980="КЭШ-ПУЛ"),AND(A1980&lt;&gt;"20. Выдача займов по договору № 1 (в кэш-пул ПАО «Газпром»)",H1980&lt;&gt;"КЭШ-ПУЛ")))</f>
        <v>#REF!</v>
      </c>
    </row>
    <row r="1981" spans="1:30" ht="15" customHeight="1" x14ac:dyDescent="0.2">
      <c r="A1981" s="8" t="s">
        <v>8</v>
      </c>
      <c r="B1981" s="8"/>
      <c r="C1981" s="2" t="s">
        <v>19</v>
      </c>
      <c r="D1981" s="6" t="s">
        <v>0</v>
      </c>
      <c r="E1981" s="7" t="s">
        <v>2</v>
      </c>
      <c r="F1981" s="8"/>
      <c r="G1981" s="8"/>
      <c r="H1981" s="8"/>
      <c r="I1981" s="8"/>
      <c r="J1981" s="8">
        <v>3</v>
      </c>
      <c r="K1981" s="8" t="s">
        <v>69</v>
      </c>
      <c r="L1981" s="8" t="s">
        <v>27</v>
      </c>
      <c r="M1981" s="9">
        <v>44484</v>
      </c>
      <c r="N1981" s="9">
        <v>44495</v>
      </c>
      <c r="O1981" s="20"/>
      <c r="P1981" s="20">
        <v>1748680.58</v>
      </c>
      <c r="Q1981" s="29"/>
      <c r="R1981" s="29"/>
      <c r="S1981" s="29"/>
      <c r="T1981" s="29"/>
      <c r="U1981" s="29"/>
      <c r="X1981" s="22" t="e">
        <f>IF(B1981="",VLOOKUP(A1981,#REF!,2,FALSE),B1981)</f>
        <v>#REF!</v>
      </c>
      <c r="Y1981" s="22">
        <f t="shared" si="155"/>
        <v>10</v>
      </c>
      <c r="Z1981" s="22">
        <f t="shared" si="156"/>
        <v>10</v>
      </c>
      <c r="AA1981" s="22">
        <f t="shared" si="157"/>
        <v>2021</v>
      </c>
      <c r="AB1981" s="22">
        <f t="shared" si="158"/>
        <v>2021</v>
      </c>
      <c r="AC1981" s="22">
        <f t="shared" si="159"/>
        <v>2021</v>
      </c>
      <c r="AD1981" s="25" t="e">
        <f>AND(ROUND(O1981,2)=O1981,ROUND(P1981,2)=P1981,OR(AND(O1981&lt;&gt;0,L1981="п"),AND(P1981&lt;&gt;0,L1981="ф")),ЕФОРМУЛА(X1981),ЕФОРМУЛА(Y1981),ЕФОРМУЛА(Z1981),ЕФОРМУЛА(AA1981),ЕФОРМУЛА(AB1981),ЕФОРМУЛА(AC1981),NOT(ЕФОРМУЛА(O1981)),NOT(ЕФОРМУЛА(P1981)),M1981&lt;&gt;0,N1981&lt;&gt;0,OR(YEAR(M1981=#REF!),YEAR(M1981=#REF!),YEAR(M1981=#REF!)),OR(YEAR(N1981=#REF!),YEAR(N1981=#REF!),YEAR(N1981=#REF!)),OR(AND(A1981="20. Выдача займов по договору № 1 (в кэш-пул ПАО «Газпром»)",H1981="КЭШ-ПУЛ"),AND(A1981&lt;&gt;"20. Выдача займов по договору № 1 (в кэш-пул ПАО «Газпром»)",H1981&lt;&gt;"КЭШ-ПУЛ")))</f>
        <v>#REF!</v>
      </c>
    </row>
    <row r="1982" spans="1:30" ht="14.25" customHeight="1" x14ac:dyDescent="0.2">
      <c r="A1982" s="8" t="s">
        <v>52</v>
      </c>
      <c r="B1982" s="8"/>
      <c r="C1982" s="2" t="s">
        <v>19</v>
      </c>
      <c r="D1982" s="6" t="s">
        <v>0</v>
      </c>
      <c r="E1982" s="7" t="s">
        <v>2</v>
      </c>
      <c r="F1982" s="8"/>
      <c r="G1982" s="8"/>
      <c r="H1982" s="8"/>
      <c r="I1982" s="8"/>
      <c r="J1982" s="8">
        <v>3</v>
      </c>
      <c r="K1982" s="8" t="s">
        <v>69</v>
      </c>
      <c r="L1982" s="8" t="s">
        <v>27</v>
      </c>
      <c r="M1982" s="9">
        <v>44484</v>
      </c>
      <c r="N1982" s="9">
        <v>44491</v>
      </c>
      <c r="O1982" s="20"/>
      <c r="P1982" s="20">
        <v>12892841.689999999</v>
      </c>
      <c r="X1982" s="22" t="e">
        <f>IF(B1982="",VLOOKUP(A1982,#REF!,2,FALSE),B1982)</f>
        <v>#REF!</v>
      </c>
      <c r="Y1982" s="22">
        <f t="shared" si="155"/>
        <v>10</v>
      </c>
      <c r="Z1982" s="22">
        <f t="shared" si="156"/>
        <v>10</v>
      </c>
      <c r="AA1982" s="22">
        <f t="shared" si="157"/>
        <v>2021</v>
      </c>
      <c r="AB1982" s="22">
        <f t="shared" si="158"/>
        <v>2021</v>
      </c>
      <c r="AC1982" s="22">
        <f t="shared" si="159"/>
        <v>2021</v>
      </c>
      <c r="AD1982" s="25" t="e">
        <f>AND(ROUND(O1982,2)=O1982,ROUND(P1982,2)=P1982,OR(AND(O1982&lt;&gt;0,L1982="п"),AND(P1982&lt;&gt;0,L1982="ф")),ЕФОРМУЛА(X1982),ЕФОРМУЛА(Y1982),ЕФОРМУЛА(Z1982),ЕФОРМУЛА(AA1982),ЕФОРМУЛА(AB1982),ЕФОРМУЛА(AC1982),NOT(ЕФОРМУЛА(O1982)),NOT(ЕФОРМУЛА(P1982)),M1982&lt;&gt;0,N1982&lt;&gt;0,OR(YEAR(M1982=#REF!),YEAR(M1982=#REF!),YEAR(M1982=#REF!)),OR(YEAR(N1982=#REF!),YEAR(N1982=#REF!),YEAR(N1982=#REF!)),OR(AND(A1982="20. Выдача займов по договору № 1 (в кэш-пул ПАО «Газпром»)",H1982="КЭШ-ПУЛ"),AND(A1982&lt;&gt;"20. Выдача займов по договору № 1 (в кэш-пул ПАО «Газпром»)",H1982&lt;&gt;"КЭШ-ПУЛ")))</f>
        <v>#REF!</v>
      </c>
    </row>
    <row r="1983" spans="1:30" ht="14.25" customHeight="1" x14ac:dyDescent="0.2">
      <c r="A1983" s="8" t="s">
        <v>52</v>
      </c>
      <c r="B1983" s="8"/>
      <c r="C1983" s="2" t="s">
        <v>19</v>
      </c>
      <c r="D1983" s="6" t="s">
        <v>0</v>
      </c>
      <c r="E1983" s="7" t="s">
        <v>2</v>
      </c>
      <c r="F1983" s="8"/>
      <c r="G1983" s="8"/>
      <c r="H1983" s="8"/>
      <c r="I1983" s="8" t="s">
        <v>25</v>
      </c>
      <c r="J1983" s="8">
        <v>3</v>
      </c>
      <c r="K1983" s="8" t="s">
        <v>69</v>
      </c>
      <c r="L1983" s="8" t="s">
        <v>27</v>
      </c>
      <c r="M1983" s="9">
        <v>44484</v>
      </c>
      <c r="N1983" s="9">
        <v>44496</v>
      </c>
      <c r="O1983" s="20"/>
      <c r="P1983" s="20">
        <v>1156990.24</v>
      </c>
      <c r="X1983" s="22" t="e">
        <f>IF(B1983="",VLOOKUP(A1983,#REF!,2,FALSE),B1983)</f>
        <v>#REF!</v>
      </c>
      <c r="Y1983" s="22">
        <f t="shared" si="155"/>
        <v>10</v>
      </c>
      <c r="Z1983" s="22">
        <f t="shared" si="156"/>
        <v>10</v>
      </c>
      <c r="AA1983" s="22">
        <f t="shared" si="157"/>
        <v>2021</v>
      </c>
      <c r="AB1983" s="22">
        <f t="shared" si="158"/>
        <v>2021</v>
      </c>
      <c r="AC1983" s="22">
        <f t="shared" si="159"/>
        <v>2021</v>
      </c>
      <c r="AD1983" s="25" t="e">
        <f>AND(ROUND(O1983,2)=O1983,ROUND(P1983,2)=P1983,OR(AND(O1983&lt;&gt;0,L1983="п"),AND(P1983&lt;&gt;0,L1983="ф")),ЕФОРМУЛА(X1983),ЕФОРМУЛА(Y1983),ЕФОРМУЛА(Z1983),ЕФОРМУЛА(AA1983),ЕФОРМУЛА(AB1983),ЕФОРМУЛА(AC1983),NOT(ЕФОРМУЛА(O1983)),NOT(ЕФОРМУЛА(P1983)),M1983&lt;&gt;0,N1983&lt;&gt;0,OR(YEAR(M1983=#REF!),YEAR(M1983=#REF!),YEAR(M1983=#REF!)),OR(YEAR(N1983=#REF!),YEAR(N1983=#REF!),YEAR(N1983=#REF!)),OR(AND(A1983="20. Выдача займов по договору № 1 (в кэш-пул ПАО «Газпром»)",H1983="КЭШ-ПУЛ"),AND(A1983&lt;&gt;"20. Выдача займов по договору № 1 (в кэш-пул ПАО «Газпром»)",H1983&lt;&gt;"КЭШ-ПУЛ")))</f>
        <v>#REF!</v>
      </c>
    </row>
    <row r="1984" spans="1:30" ht="14.25" customHeight="1" x14ac:dyDescent="0.2">
      <c r="A1984" s="8" t="s">
        <v>52</v>
      </c>
      <c r="B1984" s="8"/>
      <c r="C1984" s="2" t="s">
        <v>19</v>
      </c>
      <c r="D1984" s="6" t="s">
        <v>0</v>
      </c>
      <c r="E1984" s="7" t="s">
        <v>2</v>
      </c>
      <c r="F1984" s="8"/>
      <c r="G1984" s="8"/>
      <c r="H1984" s="8"/>
      <c r="I1984" s="8" t="s">
        <v>25</v>
      </c>
      <c r="J1984" s="8">
        <v>3</v>
      </c>
      <c r="K1984" s="8" t="s">
        <v>69</v>
      </c>
      <c r="L1984" s="8" t="s">
        <v>27</v>
      </c>
      <c r="M1984" s="9">
        <v>44484</v>
      </c>
      <c r="N1984" s="9">
        <v>44497</v>
      </c>
      <c r="O1984" s="20"/>
      <c r="P1984" s="20">
        <v>166860</v>
      </c>
      <c r="X1984" s="22" t="e">
        <f>IF(B1984="",VLOOKUP(A1984,#REF!,2,FALSE),B1984)</f>
        <v>#REF!</v>
      </c>
      <c r="Y1984" s="22">
        <f t="shared" si="155"/>
        <v>10</v>
      </c>
      <c r="Z1984" s="22">
        <f t="shared" si="156"/>
        <v>10</v>
      </c>
      <c r="AA1984" s="22">
        <f t="shared" si="157"/>
        <v>2021</v>
      </c>
      <c r="AB1984" s="22">
        <f t="shared" si="158"/>
        <v>2021</v>
      </c>
      <c r="AC1984" s="22">
        <f t="shared" si="159"/>
        <v>2021</v>
      </c>
      <c r="AD1984" s="25" t="e">
        <f>AND(ROUND(O1984,2)=O1984,ROUND(P1984,2)=P1984,OR(AND(O1984&lt;&gt;0,L1984="п"),AND(P1984&lt;&gt;0,L1984="ф")),ЕФОРМУЛА(X1984),ЕФОРМУЛА(Y1984),ЕФОРМУЛА(Z1984),ЕФОРМУЛА(AA1984),ЕФОРМУЛА(AB1984),ЕФОРМУЛА(AC1984),NOT(ЕФОРМУЛА(O1984)),NOT(ЕФОРМУЛА(P1984)),M1984&lt;&gt;0,N1984&lt;&gt;0,OR(YEAR(M1984=#REF!),YEAR(M1984=#REF!),YEAR(M1984=#REF!)),OR(YEAR(N1984=#REF!),YEAR(N1984=#REF!),YEAR(N1984=#REF!)),OR(AND(A1984="20. Выдача займов по договору № 1 (в кэш-пул ПАО «Газпром»)",H1984="КЭШ-ПУЛ"),AND(A1984&lt;&gt;"20. Выдача займов по договору № 1 (в кэш-пул ПАО «Газпром»)",H1984&lt;&gt;"КЭШ-ПУЛ")))</f>
        <v>#REF!</v>
      </c>
    </row>
    <row r="1985" spans="1:30" ht="14.25" customHeight="1" x14ac:dyDescent="0.2">
      <c r="A1985" s="8" t="s">
        <v>52</v>
      </c>
      <c r="B1985" s="8"/>
      <c r="C1985" s="2" t="s">
        <v>19</v>
      </c>
      <c r="D1985" s="6" t="s">
        <v>0</v>
      </c>
      <c r="E1985" s="7" t="s">
        <v>2</v>
      </c>
      <c r="F1985" s="8"/>
      <c r="G1985" s="8"/>
      <c r="H1985" s="8"/>
      <c r="I1985" s="8"/>
      <c r="J1985" s="8">
        <v>3</v>
      </c>
      <c r="K1985" s="8" t="s">
        <v>69</v>
      </c>
      <c r="L1985" s="8" t="s">
        <v>27</v>
      </c>
      <c r="M1985" s="9">
        <v>44484</v>
      </c>
      <c r="N1985" s="9">
        <v>44495</v>
      </c>
      <c r="O1985" s="20"/>
      <c r="P1985" s="20">
        <v>108000</v>
      </c>
      <c r="X1985" s="22" t="e">
        <f>IF(B1985="",VLOOKUP(A1985,#REF!,2,FALSE),B1985)</f>
        <v>#REF!</v>
      </c>
      <c r="Y1985" s="22">
        <f t="shared" si="155"/>
        <v>10</v>
      </c>
      <c r="Z1985" s="22">
        <f t="shared" si="156"/>
        <v>10</v>
      </c>
      <c r="AA1985" s="22">
        <f t="shared" si="157"/>
        <v>2021</v>
      </c>
      <c r="AB1985" s="22">
        <f t="shared" si="158"/>
        <v>2021</v>
      </c>
      <c r="AC1985" s="22">
        <f t="shared" si="159"/>
        <v>2021</v>
      </c>
      <c r="AD1985" s="25" t="e">
        <f>AND(ROUND(O1985,2)=O1985,ROUND(P1985,2)=P1985,OR(AND(O1985&lt;&gt;0,L1985="п"),AND(P1985&lt;&gt;0,L1985="ф")),ЕФОРМУЛА(X1985),ЕФОРМУЛА(Y1985),ЕФОРМУЛА(Z1985),ЕФОРМУЛА(AA1985),ЕФОРМУЛА(AB1985),ЕФОРМУЛА(AC1985),NOT(ЕФОРМУЛА(O1985)),NOT(ЕФОРМУЛА(P1985)),M1985&lt;&gt;0,N1985&lt;&gt;0,OR(YEAR(M1985=#REF!),YEAR(M1985=#REF!),YEAR(M1985=#REF!)),OR(YEAR(N1985=#REF!),YEAR(N1985=#REF!),YEAR(N1985=#REF!)),OR(AND(A1985="20. Выдача займов по договору № 1 (в кэш-пул ПАО «Газпром»)",H1985="КЭШ-ПУЛ"),AND(A1985&lt;&gt;"20. Выдача займов по договору № 1 (в кэш-пул ПАО «Газпром»)",H1985&lt;&gt;"КЭШ-ПУЛ")))</f>
        <v>#REF!</v>
      </c>
    </row>
    <row r="1986" spans="1:30" ht="14.25" customHeight="1" x14ac:dyDescent="0.2">
      <c r="A1986" s="8" t="s">
        <v>52</v>
      </c>
      <c r="B1986" s="8"/>
      <c r="C1986" s="2" t="s">
        <v>19</v>
      </c>
      <c r="D1986" s="6" t="s">
        <v>0</v>
      </c>
      <c r="E1986" s="7" t="s">
        <v>2</v>
      </c>
      <c r="F1986" s="8"/>
      <c r="G1986" s="8"/>
      <c r="H1986" s="8"/>
      <c r="I1986" s="8"/>
      <c r="J1986" s="8">
        <v>3</v>
      </c>
      <c r="K1986" s="8" t="s">
        <v>69</v>
      </c>
      <c r="L1986" s="8" t="s">
        <v>27</v>
      </c>
      <c r="M1986" s="9">
        <v>44484</v>
      </c>
      <c r="N1986" s="9">
        <v>44496</v>
      </c>
      <c r="O1986" s="20"/>
      <c r="P1986" s="20">
        <v>6704884.3300000001</v>
      </c>
      <c r="X1986" s="22" t="e">
        <f>IF(B1986="",VLOOKUP(A1986,#REF!,2,FALSE),B1986)</f>
        <v>#REF!</v>
      </c>
      <c r="Y1986" s="22">
        <f t="shared" si="155"/>
        <v>10</v>
      </c>
      <c r="Z1986" s="22">
        <f t="shared" si="156"/>
        <v>10</v>
      </c>
      <c r="AA1986" s="22">
        <f t="shared" si="157"/>
        <v>2021</v>
      </c>
      <c r="AB1986" s="22">
        <f t="shared" si="158"/>
        <v>2021</v>
      </c>
      <c r="AC1986" s="22">
        <f t="shared" si="159"/>
        <v>2021</v>
      </c>
      <c r="AD1986" s="25" t="e">
        <f>AND(ROUND(O1986,2)=O1986,ROUND(P1986,2)=P1986,OR(AND(O1986&lt;&gt;0,L1986="п"),AND(P1986&lt;&gt;0,L1986="ф")),ЕФОРМУЛА(X1986),ЕФОРМУЛА(Y1986),ЕФОРМУЛА(Z1986),ЕФОРМУЛА(AA1986),ЕФОРМУЛА(AB1986),ЕФОРМУЛА(AC1986),NOT(ЕФОРМУЛА(O1986)),NOT(ЕФОРМУЛА(P1986)),M1986&lt;&gt;0,N1986&lt;&gt;0,OR(YEAR(M1986=#REF!),YEAR(M1986=#REF!),YEAR(M1986=#REF!)),OR(YEAR(N1986=#REF!),YEAR(N1986=#REF!),YEAR(N1986=#REF!)),OR(AND(A1986="20. Выдача займов по договору № 1 (в кэш-пул ПАО «Газпром»)",H1986="КЭШ-ПУЛ"),AND(A1986&lt;&gt;"20. Выдача займов по договору № 1 (в кэш-пул ПАО «Газпром»)",H1986&lt;&gt;"КЭШ-ПУЛ")))</f>
        <v>#REF!</v>
      </c>
    </row>
    <row r="1987" spans="1:30" ht="14.25" customHeight="1" x14ac:dyDescent="0.2">
      <c r="A1987" s="8" t="s">
        <v>52</v>
      </c>
      <c r="B1987" s="8"/>
      <c r="C1987" s="2" t="s">
        <v>19</v>
      </c>
      <c r="D1987" s="6" t="s">
        <v>0</v>
      </c>
      <c r="E1987" s="7" t="s">
        <v>2</v>
      </c>
      <c r="F1987" s="8"/>
      <c r="G1987" s="8"/>
      <c r="H1987" s="8"/>
      <c r="I1987" s="8"/>
      <c r="J1987" s="8">
        <v>3</v>
      </c>
      <c r="K1987" s="8" t="s">
        <v>69</v>
      </c>
      <c r="L1987" s="8" t="s">
        <v>27</v>
      </c>
      <c r="M1987" s="51">
        <v>44509</v>
      </c>
      <c r="N1987" s="51">
        <v>44559</v>
      </c>
      <c r="O1987" s="37"/>
      <c r="P1987" s="37">
        <v>5084.75</v>
      </c>
      <c r="Q1987" s="52" t="s">
        <v>682</v>
      </c>
      <c r="X1987" s="22" t="e">
        <f>IF(B1987="",VLOOKUP(A1987,#REF!,2,FALSE),B1987)</f>
        <v>#REF!</v>
      </c>
      <c r="Y1987" s="22">
        <f t="shared" si="155"/>
        <v>11</v>
      </c>
      <c r="Z1987" s="22">
        <f t="shared" si="156"/>
        <v>12</v>
      </c>
      <c r="AA1987" s="22">
        <f t="shared" si="157"/>
        <v>2021</v>
      </c>
      <c r="AB1987" s="22">
        <f t="shared" si="158"/>
        <v>2021</v>
      </c>
      <c r="AC1987" s="22">
        <f t="shared" si="159"/>
        <v>2021</v>
      </c>
      <c r="AD1987" s="25" t="e">
        <f>AND(ROUND(O1987,2)=O1987,ROUND(P1987,2)=P1987,OR(AND(O1987&lt;&gt;0,L1987="п"),AND(P1987&lt;&gt;0,L1987="ф")),ЕФОРМУЛА(X1987),ЕФОРМУЛА(Y1987),ЕФОРМУЛА(Z1987),ЕФОРМУЛА(AA1987),ЕФОРМУЛА(AB1987),ЕФОРМУЛА(AC1987),NOT(ЕФОРМУЛА(O1987)),NOT(ЕФОРМУЛА(P1987)),M1987&lt;&gt;0,N1987&lt;&gt;0,OR(YEAR(M1987=#REF!),YEAR(M1987=#REF!),YEAR(M1987=#REF!)),OR(YEAR(N1987=#REF!),YEAR(N1987=#REF!),YEAR(N1987=#REF!)),OR(AND(A1987="20. Выдача займов по договору № 1 (в кэш-пул ПАО «Газпром»)",H1987="КЭШ-ПУЛ"),AND(A1987&lt;&gt;"20. Выдача займов по договору № 1 (в кэш-пул ПАО «Газпром»)",H1987&lt;&gt;"КЭШ-ПУЛ")))</f>
        <v>#REF!</v>
      </c>
    </row>
    <row r="1988" spans="1:30" ht="12.6" customHeight="1" x14ac:dyDescent="0.2">
      <c r="A1988" s="8" t="s">
        <v>51</v>
      </c>
      <c r="B1988" s="8"/>
      <c r="C1988" s="2" t="s">
        <v>19</v>
      </c>
      <c r="D1988" s="6" t="s">
        <v>0</v>
      </c>
      <c r="E1988" s="7" t="s">
        <v>2</v>
      </c>
      <c r="F1988" s="8"/>
      <c r="G1988" s="8"/>
      <c r="H1988" s="8"/>
      <c r="I1988" s="8"/>
      <c r="J1988" s="8">
        <v>3</v>
      </c>
      <c r="K1988" s="8" t="s">
        <v>69</v>
      </c>
      <c r="L1988" s="8" t="s">
        <v>27</v>
      </c>
      <c r="M1988" s="9">
        <v>44484</v>
      </c>
      <c r="N1988" s="9">
        <v>44496</v>
      </c>
      <c r="O1988" s="20"/>
      <c r="P1988" s="20">
        <v>1057280</v>
      </c>
      <c r="Q1988" s="29"/>
      <c r="R1988" s="29"/>
      <c r="S1988" s="29"/>
      <c r="T1988" s="29"/>
      <c r="U1988" s="29"/>
      <c r="X1988" s="22" t="e">
        <f>IF(B1988="",VLOOKUP(A1988,#REF!,2,FALSE),B1988)</f>
        <v>#REF!</v>
      </c>
      <c r="Y1988" s="22">
        <f t="shared" ref="Y1988:Y2051" si="160">MONTH(M1988)</f>
        <v>10</v>
      </c>
      <c r="Z1988" s="22">
        <f t="shared" ref="Z1988:Z2051" si="161">MONTH(N1988)</f>
        <v>10</v>
      </c>
      <c r="AA1988" s="22">
        <f t="shared" ref="AA1988:AA2051" si="162">YEAR(N1988)</f>
        <v>2021</v>
      </c>
      <c r="AB1988" s="22">
        <f t="shared" ref="AB1988:AB2051" si="163">YEAR(M1988)</f>
        <v>2021</v>
      </c>
      <c r="AC1988" s="22">
        <f t="shared" ref="AC1988:AC2051" si="164">IF(F1988="X",AA1988-1,AA1988)</f>
        <v>2021</v>
      </c>
      <c r="AD1988" s="25" t="e">
        <f>AND(ROUND(O1988,2)=O1988,ROUND(P1988,2)=P1988,OR(AND(O1988&lt;&gt;0,L1988="п"),AND(P1988&lt;&gt;0,L1988="ф")),ЕФОРМУЛА(X1988),ЕФОРМУЛА(Y1988),ЕФОРМУЛА(Z1988),ЕФОРМУЛА(AA1988),ЕФОРМУЛА(AB1988),ЕФОРМУЛА(AC1988),NOT(ЕФОРМУЛА(O1988)),NOT(ЕФОРМУЛА(P1988)),M1988&lt;&gt;0,N1988&lt;&gt;0,OR(YEAR(M1988=#REF!),YEAR(M1988=#REF!),YEAR(M1988=#REF!)),OR(YEAR(N1988=#REF!),YEAR(N1988=#REF!),YEAR(N1988=#REF!)),OR(AND(A1988="20. Выдача займов по договору № 1 (в кэш-пул ПАО «Газпром»)",H1988="КЭШ-ПУЛ"),AND(A1988&lt;&gt;"20. Выдача займов по договору № 1 (в кэш-пул ПАО «Газпром»)",H1988&lt;&gt;"КЭШ-ПУЛ")))</f>
        <v>#REF!</v>
      </c>
    </row>
    <row r="1989" spans="1:30" ht="15" customHeight="1" x14ac:dyDescent="0.2">
      <c r="A1989" s="27" t="s">
        <v>60</v>
      </c>
      <c r="B1989" s="27"/>
      <c r="C1989" s="2" t="s">
        <v>19</v>
      </c>
      <c r="D1989" s="6" t="s">
        <v>0</v>
      </c>
      <c r="E1989" s="7" t="s">
        <v>2</v>
      </c>
      <c r="F1989" s="8"/>
      <c r="G1989" s="8"/>
      <c r="H1989" s="8"/>
      <c r="I1989" s="8"/>
      <c r="J1989" s="8">
        <v>3</v>
      </c>
      <c r="K1989" s="8" t="s">
        <v>69</v>
      </c>
      <c r="L1989" s="8" t="s">
        <v>27</v>
      </c>
      <c r="M1989" s="9">
        <v>44484</v>
      </c>
      <c r="N1989" s="9">
        <v>44495</v>
      </c>
      <c r="O1989" s="20"/>
      <c r="P1989" s="20">
        <v>388306.27</v>
      </c>
      <c r="Q1989" s="11"/>
      <c r="R1989" s="11"/>
      <c r="S1989" s="11"/>
      <c r="T1989" s="11"/>
      <c r="U1989" s="11"/>
      <c r="X1989" s="22" t="e">
        <f>IF(B1989="",VLOOKUP(A1989,#REF!,2,FALSE),B1989)</f>
        <v>#REF!</v>
      </c>
      <c r="Y1989" s="22">
        <f t="shared" si="160"/>
        <v>10</v>
      </c>
      <c r="Z1989" s="22">
        <f t="shared" si="161"/>
        <v>10</v>
      </c>
      <c r="AA1989" s="22">
        <f t="shared" si="162"/>
        <v>2021</v>
      </c>
      <c r="AB1989" s="22">
        <f t="shared" si="163"/>
        <v>2021</v>
      </c>
      <c r="AC1989" s="22">
        <f t="shared" si="164"/>
        <v>2021</v>
      </c>
      <c r="AD1989" s="25" t="e">
        <f>AND(ROUND(O1989,2)=O1989,ROUND(P1989,2)=P1989,OR(AND(O1989&lt;&gt;0,L1989="п"),AND(P1989&lt;&gt;0,L1989="ф")),ЕФОРМУЛА(X1989),ЕФОРМУЛА(Y1989),ЕФОРМУЛА(Z1989),ЕФОРМУЛА(AA1989),ЕФОРМУЛА(AB1989),ЕФОРМУЛА(AC1989),NOT(ЕФОРМУЛА(O1989)),NOT(ЕФОРМУЛА(P1989)),M1989&lt;&gt;0,N1989&lt;&gt;0,OR(YEAR(M1989=#REF!),YEAR(M1989=#REF!),YEAR(M1989=#REF!)),OR(YEAR(N1989=#REF!),YEAR(N1989=#REF!),YEAR(N1989=#REF!)),OR(AND(A1989="20. Выдача займов по договору № 1 (в кэш-пул ПАО «Газпром»)",H1989="КЭШ-ПУЛ"),AND(A1989&lt;&gt;"20. Выдача займов по договору № 1 (в кэш-пул ПАО «Газпром»)",H1989&lt;&gt;"КЭШ-ПУЛ")))</f>
        <v>#REF!</v>
      </c>
    </row>
    <row r="1990" spans="1:30" ht="15" customHeight="1" x14ac:dyDescent="0.2">
      <c r="A1990" s="27" t="s">
        <v>40</v>
      </c>
      <c r="B1990" s="27"/>
      <c r="C1990" s="2" t="s">
        <v>19</v>
      </c>
      <c r="D1990" s="6" t="s">
        <v>0</v>
      </c>
      <c r="E1990" s="7" t="s">
        <v>2</v>
      </c>
      <c r="F1990" s="8"/>
      <c r="G1990" s="8"/>
      <c r="H1990" s="8"/>
      <c r="I1990" s="8" t="s">
        <v>25</v>
      </c>
      <c r="J1990" s="8">
        <v>3</v>
      </c>
      <c r="K1990" s="8" t="s">
        <v>69</v>
      </c>
      <c r="L1990" s="8" t="s">
        <v>27</v>
      </c>
      <c r="M1990" s="9">
        <v>44484</v>
      </c>
      <c r="N1990" s="9">
        <v>44495</v>
      </c>
      <c r="O1990" s="20"/>
      <c r="P1990" s="20">
        <v>863814.24</v>
      </c>
      <c r="Q1990" s="11"/>
      <c r="R1990" s="11"/>
      <c r="S1990" s="11"/>
      <c r="T1990" s="11"/>
      <c r="U1990" s="11"/>
      <c r="X1990" s="22" t="e">
        <f>IF(B1990="",VLOOKUP(A1990,#REF!,2,FALSE),B1990)</f>
        <v>#REF!</v>
      </c>
      <c r="Y1990" s="22">
        <f t="shared" si="160"/>
        <v>10</v>
      </c>
      <c r="Z1990" s="22">
        <f t="shared" si="161"/>
        <v>10</v>
      </c>
      <c r="AA1990" s="22">
        <f t="shared" si="162"/>
        <v>2021</v>
      </c>
      <c r="AB1990" s="22">
        <f t="shared" si="163"/>
        <v>2021</v>
      </c>
      <c r="AC1990" s="22">
        <f t="shared" si="164"/>
        <v>2021</v>
      </c>
      <c r="AD1990" s="25" t="e">
        <f>AND(ROUND(O1990,2)=O1990,ROUND(P1990,2)=P1990,OR(AND(O1990&lt;&gt;0,L1990="п"),AND(P1990&lt;&gt;0,L1990="ф")),ЕФОРМУЛА(X1990),ЕФОРМУЛА(Y1990),ЕФОРМУЛА(Z1990),ЕФОРМУЛА(AA1990),ЕФОРМУЛА(AB1990),ЕФОРМУЛА(AC1990),NOT(ЕФОРМУЛА(O1990)),NOT(ЕФОРМУЛА(P1990)),M1990&lt;&gt;0,N1990&lt;&gt;0,OR(YEAR(M1990=#REF!),YEAR(M1990=#REF!),YEAR(M1990=#REF!)),OR(YEAR(N1990=#REF!),YEAR(N1990=#REF!),YEAR(N1990=#REF!)),OR(AND(A1990="20. Выдача займов по договору № 1 (в кэш-пул ПАО «Газпром»)",H1990="КЭШ-ПУЛ"),AND(A1990&lt;&gt;"20. Выдача займов по договору № 1 (в кэш-пул ПАО «Газпром»)",H1990&lt;&gt;"КЭШ-ПУЛ")))</f>
        <v>#REF!</v>
      </c>
    </row>
    <row r="1991" spans="1:30" ht="15" customHeight="1" x14ac:dyDescent="0.2">
      <c r="A1991" s="8" t="s">
        <v>141</v>
      </c>
      <c r="B1991" s="8"/>
      <c r="C1991" s="2" t="s">
        <v>19</v>
      </c>
      <c r="D1991" s="6" t="s">
        <v>0</v>
      </c>
      <c r="E1991" s="7" t="s">
        <v>2</v>
      </c>
      <c r="F1991" s="8"/>
      <c r="G1991" s="8"/>
      <c r="H1991" s="8"/>
      <c r="I1991" s="8"/>
      <c r="J1991" s="8">
        <v>3</v>
      </c>
      <c r="K1991" s="8" t="s">
        <v>69</v>
      </c>
      <c r="L1991" s="8" t="s">
        <v>27</v>
      </c>
      <c r="M1991" s="9">
        <v>44484</v>
      </c>
      <c r="N1991" s="9">
        <v>44495</v>
      </c>
      <c r="O1991" s="20"/>
      <c r="P1991" s="20">
        <v>248410308.80000001</v>
      </c>
      <c r="Q1991" s="29"/>
      <c r="R1991" s="29"/>
      <c r="S1991" s="29"/>
      <c r="T1991" s="29"/>
      <c r="U1991" s="29"/>
      <c r="X1991" s="22" t="e">
        <f>IF(B1991="",VLOOKUP(A1991,#REF!,2,FALSE),B1991)</f>
        <v>#REF!</v>
      </c>
      <c r="Y1991" s="22">
        <f t="shared" si="160"/>
        <v>10</v>
      </c>
      <c r="Z1991" s="22">
        <f t="shared" si="161"/>
        <v>10</v>
      </c>
      <c r="AA1991" s="22">
        <f t="shared" si="162"/>
        <v>2021</v>
      </c>
      <c r="AB1991" s="22">
        <f t="shared" si="163"/>
        <v>2021</v>
      </c>
      <c r="AC1991" s="22">
        <f t="shared" si="164"/>
        <v>2021</v>
      </c>
      <c r="AD1991" s="25" t="e">
        <f>AND(ROUND(O1991,2)=O1991,ROUND(P1991,2)=P1991,OR(AND(O1991&lt;&gt;0,L1991="п"),AND(P1991&lt;&gt;0,L1991="ф")),ЕФОРМУЛА(X1991),ЕФОРМУЛА(Y1991),ЕФОРМУЛА(Z1991),ЕФОРМУЛА(AA1991),ЕФОРМУЛА(AB1991),ЕФОРМУЛА(AC1991),NOT(ЕФОРМУЛА(O1991)),NOT(ЕФОРМУЛА(P1991)),M1991&lt;&gt;0,N1991&lt;&gt;0,OR(YEAR(M1991=#REF!),YEAR(M1991=#REF!),YEAR(M1991=#REF!)),OR(YEAR(N1991=#REF!),YEAR(N1991=#REF!),YEAR(N1991=#REF!)),OR(AND(A1991="20. Выдача займов по договору № 1 (в кэш-пул ПАО «Газпром»)",H1991="КЭШ-ПУЛ"),AND(A1991&lt;&gt;"20. Выдача займов по договору № 1 (в кэш-пул ПАО «Газпром»)",H1991&lt;&gt;"КЭШ-ПУЛ")))</f>
        <v>#REF!</v>
      </c>
    </row>
    <row r="1992" spans="1:30" ht="12.6" customHeight="1" x14ac:dyDescent="0.2">
      <c r="A1992" s="8" t="s">
        <v>59</v>
      </c>
      <c r="B1992" s="8"/>
      <c r="C1992" s="2" t="s">
        <v>19</v>
      </c>
      <c r="D1992" s="6" t="s">
        <v>0</v>
      </c>
      <c r="E1992" s="7" t="s">
        <v>2</v>
      </c>
      <c r="F1992" s="8"/>
      <c r="G1992" s="8"/>
      <c r="H1992" s="8"/>
      <c r="I1992" s="8"/>
      <c r="J1992" s="8">
        <v>3</v>
      </c>
      <c r="K1992" s="8" t="s">
        <v>69</v>
      </c>
      <c r="L1992" s="8" t="s">
        <v>27</v>
      </c>
      <c r="M1992" s="9">
        <v>44484</v>
      </c>
      <c r="N1992" s="9">
        <v>44498</v>
      </c>
      <c r="O1992" s="20"/>
      <c r="P1992" s="20">
        <v>262625872</v>
      </c>
      <c r="Q1992" s="29"/>
      <c r="R1992" s="29"/>
      <c r="S1992" s="29"/>
      <c r="T1992" s="29"/>
      <c r="U1992" s="29"/>
      <c r="X1992" s="22" t="e">
        <f>IF(B1992="",VLOOKUP(A1992,#REF!,2,FALSE),B1992)</f>
        <v>#REF!</v>
      </c>
      <c r="Y1992" s="22">
        <f t="shared" si="160"/>
        <v>10</v>
      </c>
      <c r="Z1992" s="22">
        <f t="shared" si="161"/>
        <v>10</v>
      </c>
      <c r="AA1992" s="22">
        <f t="shared" si="162"/>
        <v>2021</v>
      </c>
      <c r="AB1992" s="22">
        <f t="shared" si="163"/>
        <v>2021</v>
      </c>
      <c r="AC1992" s="22">
        <f t="shared" si="164"/>
        <v>2021</v>
      </c>
      <c r="AD1992" s="25" t="e">
        <f>AND(ROUND(O1992,2)=O1992,ROUND(P1992,2)=P1992,OR(AND(O1992&lt;&gt;0,L1992="п"),AND(P1992&lt;&gt;0,L1992="ф")),ЕФОРМУЛА(X1992),ЕФОРМУЛА(Y1992),ЕФОРМУЛА(Z1992),ЕФОРМУЛА(AA1992),ЕФОРМУЛА(AB1992),ЕФОРМУЛА(AC1992),NOT(ЕФОРМУЛА(O1992)),NOT(ЕФОРМУЛА(P1992)),M1992&lt;&gt;0,N1992&lt;&gt;0,OR(YEAR(M1992=#REF!),YEAR(M1992=#REF!),YEAR(M1992=#REF!)),OR(YEAR(N1992=#REF!),YEAR(N1992=#REF!),YEAR(N1992=#REF!)),OR(AND(A1992="20. Выдача займов по договору № 1 (в кэш-пул ПАО «Газпром»)",H1992="КЭШ-ПУЛ"),AND(A1992&lt;&gt;"20. Выдача займов по договору № 1 (в кэш-пул ПАО «Газпром»)",H1992&lt;&gt;"КЭШ-ПУЛ")))</f>
        <v>#REF!</v>
      </c>
    </row>
    <row r="1993" spans="1:30" ht="15" customHeight="1" x14ac:dyDescent="0.2">
      <c r="A1993" s="8" t="s">
        <v>15</v>
      </c>
      <c r="B1993" s="8"/>
      <c r="C1993" s="2" t="s">
        <v>19</v>
      </c>
      <c r="D1993" s="6" t="s">
        <v>0</v>
      </c>
      <c r="E1993" s="7" t="s">
        <v>2</v>
      </c>
      <c r="F1993" s="8"/>
      <c r="G1993" s="8"/>
      <c r="H1993" s="8"/>
      <c r="I1993" s="8"/>
      <c r="J1993" s="8">
        <v>1</v>
      </c>
      <c r="K1993" s="8" t="s">
        <v>69</v>
      </c>
      <c r="L1993" s="8" t="s">
        <v>27</v>
      </c>
      <c r="M1993" s="9">
        <v>44487</v>
      </c>
      <c r="N1993" s="9">
        <v>44495</v>
      </c>
      <c r="O1993" s="20"/>
      <c r="P1993" s="20">
        <v>12779701</v>
      </c>
      <c r="Q1993" s="12"/>
      <c r="R1993" s="12"/>
      <c r="S1993" s="12"/>
      <c r="T1993" s="12"/>
      <c r="U1993" s="12"/>
      <c r="X1993" s="22" t="e">
        <f>IF(B1993="",VLOOKUP(A1993,#REF!,2,FALSE),B1993)</f>
        <v>#REF!</v>
      </c>
      <c r="Y1993" s="22">
        <f t="shared" si="160"/>
        <v>10</v>
      </c>
      <c r="Z1993" s="22">
        <f t="shared" si="161"/>
        <v>10</v>
      </c>
      <c r="AA1993" s="22">
        <f t="shared" si="162"/>
        <v>2021</v>
      </c>
      <c r="AB1993" s="22">
        <f t="shared" si="163"/>
        <v>2021</v>
      </c>
      <c r="AC1993" s="22">
        <f t="shared" si="164"/>
        <v>2021</v>
      </c>
      <c r="AD1993" s="25" t="e">
        <f>AND(ROUND(O1993,2)=O1993,ROUND(P1993,2)=P1993,OR(AND(O1993&lt;&gt;0,L1993="п"),AND(P1993&lt;&gt;0,L1993="ф")),ЕФОРМУЛА(X1993),ЕФОРМУЛА(Y1993),ЕФОРМУЛА(Z1993),ЕФОРМУЛА(AA1993),ЕФОРМУЛА(AB1993),ЕФОРМУЛА(AC1993),NOT(ЕФОРМУЛА(O1993)),NOT(ЕФОРМУЛА(P1993)),M1993&lt;&gt;0,N1993&lt;&gt;0,OR(YEAR(M1993=#REF!),YEAR(M1993=#REF!),YEAR(M1993=#REF!)),OR(YEAR(N1993=#REF!),YEAR(N1993=#REF!),YEAR(N1993=#REF!)),OR(AND(A1993="20. Выдача займов по договору № 1 (в кэш-пул ПАО «Газпром»)",H1993="КЭШ-ПУЛ"),AND(A1993&lt;&gt;"20. Выдача займов по договору № 1 (в кэш-пул ПАО «Газпром»)",H1993&lt;&gt;"КЭШ-ПУЛ")))</f>
        <v>#REF!</v>
      </c>
    </row>
    <row r="1994" spans="1:30" ht="15" customHeight="1" x14ac:dyDescent="0.2">
      <c r="A1994" s="8" t="s">
        <v>16</v>
      </c>
      <c r="B1994" s="8"/>
      <c r="C1994" s="2" t="s">
        <v>19</v>
      </c>
      <c r="D1994" s="6" t="s">
        <v>0</v>
      </c>
      <c r="E1994" s="7" t="s">
        <v>2</v>
      </c>
      <c r="F1994" s="8"/>
      <c r="G1994" s="8"/>
      <c r="H1994" s="8"/>
      <c r="I1994" s="8"/>
      <c r="J1994" s="8">
        <v>3</v>
      </c>
      <c r="K1994" s="8" t="s">
        <v>69</v>
      </c>
      <c r="L1994" s="8" t="s">
        <v>27</v>
      </c>
      <c r="M1994" s="9">
        <v>44484</v>
      </c>
      <c r="N1994" s="9">
        <v>44498</v>
      </c>
      <c r="O1994" s="20"/>
      <c r="P1994" s="20">
        <v>467453511.64999998</v>
      </c>
      <c r="Q1994" s="29"/>
      <c r="R1994" s="29"/>
      <c r="S1994" s="29"/>
      <c r="T1994" s="29"/>
      <c r="U1994" s="29"/>
      <c r="X1994" s="22" t="e">
        <f>IF(B1994="",VLOOKUP(A1994,#REF!,2,FALSE),B1994)</f>
        <v>#REF!</v>
      </c>
      <c r="Y1994" s="22">
        <f t="shared" si="160"/>
        <v>10</v>
      </c>
      <c r="Z1994" s="22">
        <f t="shared" si="161"/>
        <v>10</v>
      </c>
      <c r="AA1994" s="22">
        <f t="shared" si="162"/>
        <v>2021</v>
      </c>
      <c r="AB1994" s="22">
        <f t="shared" si="163"/>
        <v>2021</v>
      </c>
      <c r="AC1994" s="22">
        <f t="shared" si="164"/>
        <v>2021</v>
      </c>
      <c r="AD1994" s="25" t="e">
        <f>AND(ROUND(O1994,2)=O1994,ROUND(P1994,2)=P1994,OR(AND(O1994&lt;&gt;0,L1994="п"),AND(P1994&lt;&gt;0,L1994="ф")),ЕФОРМУЛА(X1994),ЕФОРМУЛА(Y1994),ЕФОРМУЛА(Z1994),ЕФОРМУЛА(AA1994),ЕФОРМУЛА(AB1994),ЕФОРМУЛА(AC1994),NOT(ЕФОРМУЛА(O1994)),NOT(ЕФОРМУЛА(P1994)),M1994&lt;&gt;0,N1994&lt;&gt;0,OR(YEAR(M1994=#REF!),YEAR(M1994=#REF!),YEAR(M1994=#REF!)),OR(YEAR(N1994=#REF!),YEAR(N1994=#REF!),YEAR(N1994=#REF!)),OR(AND(A1994="20. Выдача займов по договору № 1 (в кэш-пул ПАО «Газпром»)",H1994="КЭШ-ПУЛ"),AND(A1994&lt;&gt;"20. Выдача займов по договору № 1 (в кэш-пул ПАО «Газпром»)",H1994&lt;&gt;"КЭШ-ПУЛ")))</f>
        <v>#REF!</v>
      </c>
    </row>
    <row r="1995" spans="1:30" ht="15" customHeight="1" x14ac:dyDescent="0.2">
      <c r="A1995" s="8" t="s">
        <v>17</v>
      </c>
      <c r="B1995" s="8"/>
      <c r="C1995" s="2" t="s">
        <v>19</v>
      </c>
      <c r="D1995" s="6" t="s">
        <v>0</v>
      </c>
      <c r="E1995" s="7" t="s">
        <v>2</v>
      </c>
      <c r="F1995" s="8"/>
      <c r="G1995" s="8"/>
      <c r="H1995" s="8"/>
      <c r="I1995" s="8"/>
      <c r="J1995" s="8">
        <v>3</v>
      </c>
      <c r="K1995" s="8" t="s">
        <v>69</v>
      </c>
      <c r="L1995" s="8" t="s">
        <v>27</v>
      </c>
      <c r="M1995" s="9">
        <v>44484</v>
      </c>
      <c r="N1995" s="9">
        <v>44495</v>
      </c>
      <c r="O1995" s="20"/>
      <c r="P1995" s="20">
        <v>33474038.379999999</v>
      </c>
      <c r="Q1995" s="29"/>
      <c r="R1995" s="29"/>
      <c r="S1995" s="29"/>
      <c r="T1995" s="29"/>
      <c r="U1995" s="29"/>
      <c r="X1995" s="22" t="e">
        <f>IF(B1995="",VLOOKUP(A1995,#REF!,2,FALSE),B1995)</f>
        <v>#REF!</v>
      </c>
      <c r="Y1995" s="22">
        <f t="shared" si="160"/>
        <v>10</v>
      </c>
      <c r="Z1995" s="22">
        <f t="shared" si="161"/>
        <v>10</v>
      </c>
      <c r="AA1995" s="22">
        <f t="shared" si="162"/>
        <v>2021</v>
      </c>
      <c r="AB1995" s="22">
        <f t="shared" si="163"/>
        <v>2021</v>
      </c>
      <c r="AC1995" s="22">
        <f t="shared" si="164"/>
        <v>2021</v>
      </c>
      <c r="AD1995" s="25" t="e">
        <f>AND(ROUND(O1995,2)=O1995,ROUND(P1995,2)=P1995,OR(AND(O1995&lt;&gt;0,L1995="п"),AND(P1995&lt;&gt;0,L1995="ф")),ЕФОРМУЛА(X1995),ЕФОРМУЛА(Y1995),ЕФОРМУЛА(Z1995),ЕФОРМУЛА(AA1995),ЕФОРМУЛА(AB1995),ЕФОРМУЛА(AC1995),NOT(ЕФОРМУЛА(O1995)),NOT(ЕФОРМУЛА(P1995)),M1995&lt;&gt;0,N1995&lt;&gt;0,OR(YEAR(M1995=#REF!),YEAR(M1995=#REF!),YEAR(M1995=#REF!)),OR(YEAR(N1995=#REF!),YEAR(N1995=#REF!),YEAR(N1995=#REF!)),OR(AND(A1995="20. Выдача займов по договору № 1 (в кэш-пул ПАО «Газпром»)",H1995="КЭШ-ПУЛ"),AND(A1995&lt;&gt;"20. Выдача займов по договору № 1 (в кэш-пул ПАО «Газпром»)",H1995&lt;&gt;"КЭШ-ПУЛ")))</f>
        <v>#REF!</v>
      </c>
    </row>
    <row r="1996" spans="1:30" ht="15" customHeight="1" x14ac:dyDescent="0.2">
      <c r="A1996" s="8" t="s">
        <v>45</v>
      </c>
      <c r="B1996" s="8"/>
      <c r="C1996" s="2" t="s">
        <v>19</v>
      </c>
      <c r="D1996" s="6" t="s">
        <v>0</v>
      </c>
      <c r="E1996" s="7" t="s">
        <v>2</v>
      </c>
      <c r="F1996" s="8"/>
      <c r="G1996" s="8"/>
      <c r="H1996" s="8"/>
      <c r="I1996" s="8"/>
      <c r="J1996" s="8">
        <v>4</v>
      </c>
      <c r="K1996" s="8" t="s">
        <v>69</v>
      </c>
      <c r="L1996" s="8" t="s">
        <v>27</v>
      </c>
      <c r="M1996" s="9">
        <v>44484</v>
      </c>
      <c r="N1996" s="9">
        <v>44497</v>
      </c>
      <c r="O1996" s="20"/>
      <c r="P1996" s="20">
        <v>1426683.64</v>
      </c>
      <c r="Q1996" s="29"/>
      <c r="R1996" s="29"/>
      <c r="S1996" s="29"/>
      <c r="T1996" s="29"/>
      <c r="U1996" s="29"/>
      <c r="X1996" s="22" t="e">
        <f>IF(B1996="",VLOOKUP(A1996,#REF!,2,FALSE),B1996)</f>
        <v>#REF!</v>
      </c>
      <c r="Y1996" s="22">
        <f t="shared" si="160"/>
        <v>10</v>
      </c>
      <c r="Z1996" s="22">
        <f t="shared" si="161"/>
        <v>10</v>
      </c>
      <c r="AA1996" s="22">
        <f t="shared" si="162"/>
        <v>2021</v>
      </c>
      <c r="AB1996" s="22">
        <f t="shared" si="163"/>
        <v>2021</v>
      </c>
      <c r="AC1996" s="22">
        <f t="shared" si="164"/>
        <v>2021</v>
      </c>
      <c r="AD1996" s="25" t="e">
        <f>AND(ROUND(O1996,2)=O1996,ROUND(P1996,2)=P1996,OR(AND(O1996&lt;&gt;0,L1996="п"),AND(P1996&lt;&gt;0,L1996="ф")),ЕФОРМУЛА(X1996),ЕФОРМУЛА(Y1996),ЕФОРМУЛА(Z1996),ЕФОРМУЛА(AA1996),ЕФОРМУЛА(AB1996),ЕФОРМУЛА(AC1996),NOT(ЕФОРМУЛА(O1996)),NOT(ЕФОРМУЛА(P1996)),M1996&lt;&gt;0,N1996&lt;&gt;0,OR(YEAR(M1996=#REF!),YEAR(M1996=#REF!),YEAR(M1996=#REF!)),OR(YEAR(N1996=#REF!),YEAR(N1996=#REF!),YEAR(N1996=#REF!)),OR(AND(A1996="20. Выдача займов по договору № 1 (в кэш-пул ПАО «Газпром»)",H1996="КЭШ-ПУЛ"),AND(A1996&lt;&gt;"20. Выдача займов по договору № 1 (в кэш-пул ПАО «Газпром»)",H1996&lt;&gt;"КЭШ-ПУЛ")))</f>
        <v>#REF!</v>
      </c>
    </row>
    <row r="1997" spans="1:30" ht="15" customHeight="1" x14ac:dyDescent="0.2">
      <c r="A1997" s="8" t="s">
        <v>48</v>
      </c>
      <c r="B1997" s="8"/>
      <c r="C1997" s="2" t="s">
        <v>19</v>
      </c>
      <c r="D1997" s="6" t="s">
        <v>0</v>
      </c>
      <c r="E1997" s="7" t="s">
        <v>2</v>
      </c>
      <c r="F1997" s="8"/>
      <c r="G1997" s="8"/>
      <c r="H1997" s="8"/>
      <c r="I1997" s="8"/>
      <c r="J1997" s="8">
        <v>3</v>
      </c>
      <c r="K1997" s="8" t="s">
        <v>69</v>
      </c>
      <c r="L1997" s="8" t="s">
        <v>27</v>
      </c>
      <c r="M1997" s="9">
        <v>44484</v>
      </c>
      <c r="N1997" s="9">
        <v>44491</v>
      </c>
      <c r="O1997" s="20"/>
      <c r="P1997" s="20">
        <v>1492393.4</v>
      </c>
      <c r="Q1997" s="12"/>
      <c r="R1997" s="12"/>
      <c r="S1997" s="12"/>
      <c r="T1997" s="12"/>
      <c r="U1997" s="12"/>
      <c r="X1997" s="22" t="e">
        <f>IF(B1997="",VLOOKUP(A1997,#REF!,2,FALSE),B1997)</f>
        <v>#REF!</v>
      </c>
      <c r="Y1997" s="22">
        <f t="shared" si="160"/>
        <v>10</v>
      </c>
      <c r="Z1997" s="22">
        <f t="shared" si="161"/>
        <v>10</v>
      </c>
      <c r="AA1997" s="22">
        <f t="shared" si="162"/>
        <v>2021</v>
      </c>
      <c r="AB1997" s="22">
        <f t="shared" si="163"/>
        <v>2021</v>
      </c>
      <c r="AC1997" s="22">
        <f t="shared" si="164"/>
        <v>2021</v>
      </c>
      <c r="AD1997" s="25" t="e">
        <f>AND(ROUND(O1997,2)=O1997,ROUND(P1997,2)=P1997,OR(AND(O1997&lt;&gt;0,L1997="п"),AND(P1997&lt;&gt;0,L1997="ф")),ЕФОРМУЛА(X1997),ЕФОРМУЛА(Y1997),ЕФОРМУЛА(Z1997),ЕФОРМУЛА(AA1997),ЕФОРМУЛА(AB1997),ЕФОРМУЛА(AC1997),NOT(ЕФОРМУЛА(O1997)),NOT(ЕФОРМУЛА(P1997)),M1997&lt;&gt;0,N1997&lt;&gt;0,OR(YEAR(M1997=#REF!),YEAR(M1997=#REF!),YEAR(M1997=#REF!)),OR(YEAR(N1997=#REF!),YEAR(N1997=#REF!),YEAR(N1997=#REF!)),OR(AND(A1997="20. Выдача займов по договору № 1 (в кэш-пул ПАО «Газпром»)",H1997="КЭШ-ПУЛ"),AND(A1997&lt;&gt;"20. Выдача займов по договору № 1 (в кэш-пул ПАО «Газпром»)",H1997&lt;&gt;"КЭШ-ПУЛ")))</f>
        <v>#REF!</v>
      </c>
    </row>
    <row r="1998" spans="1:30" ht="15" customHeight="1" x14ac:dyDescent="0.2">
      <c r="A1998" s="8" t="s">
        <v>47</v>
      </c>
      <c r="B1998" s="8"/>
      <c r="C1998" s="2" t="s">
        <v>19</v>
      </c>
      <c r="D1998" s="6" t="s">
        <v>0</v>
      </c>
      <c r="E1998" s="7" t="s">
        <v>2</v>
      </c>
      <c r="F1998" s="8"/>
      <c r="G1998" s="8"/>
      <c r="H1998" s="8"/>
      <c r="I1998" s="8"/>
      <c r="J1998" s="8">
        <v>3</v>
      </c>
      <c r="K1998" s="8" t="s">
        <v>69</v>
      </c>
      <c r="L1998" s="8" t="s">
        <v>27</v>
      </c>
      <c r="M1998" s="9">
        <v>44484</v>
      </c>
      <c r="N1998" s="9">
        <v>44496</v>
      </c>
      <c r="O1998" s="20"/>
      <c r="P1998" s="20">
        <v>60055723.259999998</v>
      </c>
      <c r="Q1998" s="29"/>
      <c r="R1998" s="29"/>
      <c r="S1998" s="29"/>
      <c r="T1998" s="29"/>
      <c r="U1998" s="29"/>
      <c r="X1998" s="22" t="e">
        <f>IF(B1998="",VLOOKUP(A1998,#REF!,2,FALSE),B1998)</f>
        <v>#REF!</v>
      </c>
      <c r="Y1998" s="22">
        <f t="shared" si="160"/>
        <v>10</v>
      </c>
      <c r="Z1998" s="22">
        <f t="shared" si="161"/>
        <v>10</v>
      </c>
      <c r="AA1998" s="22">
        <f t="shared" si="162"/>
        <v>2021</v>
      </c>
      <c r="AB1998" s="22">
        <f t="shared" si="163"/>
        <v>2021</v>
      </c>
      <c r="AC1998" s="22">
        <f t="shared" si="164"/>
        <v>2021</v>
      </c>
      <c r="AD1998" s="25" t="e">
        <f>AND(ROUND(O1998,2)=O1998,ROUND(P1998,2)=P1998,OR(AND(O1998&lt;&gt;0,L1998="п"),AND(P1998&lt;&gt;0,L1998="ф")),ЕФОРМУЛА(X1998),ЕФОРМУЛА(Y1998),ЕФОРМУЛА(Z1998),ЕФОРМУЛА(AA1998),ЕФОРМУЛА(AB1998),ЕФОРМУЛА(AC1998),NOT(ЕФОРМУЛА(O1998)),NOT(ЕФОРМУЛА(P1998)),M1998&lt;&gt;0,N1998&lt;&gt;0,OR(YEAR(M1998=#REF!),YEAR(M1998=#REF!),YEAR(M1998=#REF!)),OR(YEAR(N1998=#REF!),YEAR(N1998=#REF!),YEAR(N1998=#REF!)),OR(AND(A1998="20. Выдача займов по договору № 1 (в кэш-пул ПАО «Газпром»)",H1998="КЭШ-ПУЛ"),AND(A1998&lt;&gt;"20. Выдача займов по договору № 1 (в кэш-пул ПАО «Газпром»)",H1998&lt;&gt;"КЭШ-ПУЛ")))</f>
        <v>#REF!</v>
      </c>
    </row>
    <row r="1999" spans="1:30" ht="15" customHeight="1" x14ac:dyDescent="0.2">
      <c r="A1999" s="8" t="s">
        <v>48</v>
      </c>
      <c r="B1999" s="8"/>
      <c r="C1999" s="2" t="s">
        <v>19</v>
      </c>
      <c r="D1999" s="6" t="s">
        <v>0</v>
      </c>
      <c r="E1999" s="7" t="s">
        <v>2</v>
      </c>
      <c r="F1999" s="8"/>
      <c r="G1999" s="8"/>
      <c r="H1999" s="8"/>
      <c r="I1999" s="8"/>
      <c r="J1999" s="8">
        <v>3</v>
      </c>
      <c r="K1999" s="8" t="s">
        <v>69</v>
      </c>
      <c r="L1999" s="8" t="s">
        <v>27</v>
      </c>
      <c r="M1999" s="9">
        <v>44484</v>
      </c>
      <c r="N1999" s="9">
        <v>44496</v>
      </c>
      <c r="O1999" s="20"/>
      <c r="P1999" s="20">
        <v>1554586.04</v>
      </c>
      <c r="Q1999" s="12"/>
      <c r="R1999" s="12"/>
      <c r="S1999" s="12"/>
      <c r="T1999" s="12"/>
      <c r="U1999" s="12"/>
      <c r="X1999" s="22" t="e">
        <f>IF(B1999="",VLOOKUP(A1999,#REF!,2,FALSE),B1999)</f>
        <v>#REF!</v>
      </c>
      <c r="Y1999" s="22">
        <f t="shared" si="160"/>
        <v>10</v>
      </c>
      <c r="Z1999" s="22">
        <f t="shared" si="161"/>
        <v>10</v>
      </c>
      <c r="AA1999" s="22">
        <f t="shared" si="162"/>
        <v>2021</v>
      </c>
      <c r="AB1999" s="22">
        <f t="shared" si="163"/>
        <v>2021</v>
      </c>
      <c r="AC1999" s="22">
        <f t="shared" si="164"/>
        <v>2021</v>
      </c>
      <c r="AD1999" s="25" t="e">
        <f>AND(ROUND(O1999,2)=O1999,ROUND(P1999,2)=P1999,OR(AND(O1999&lt;&gt;0,L1999="п"),AND(P1999&lt;&gt;0,L1999="ф")),ЕФОРМУЛА(X1999),ЕФОРМУЛА(Y1999),ЕФОРМУЛА(Z1999),ЕФОРМУЛА(AA1999),ЕФОРМУЛА(AB1999),ЕФОРМУЛА(AC1999),NOT(ЕФОРМУЛА(O1999)),NOT(ЕФОРМУЛА(P1999)),M1999&lt;&gt;0,N1999&lt;&gt;0,OR(YEAR(M1999=#REF!),YEAR(M1999=#REF!),YEAR(M1999=#REF!)),OR(YEAR(N1999=#REF!),YEAR(N1999=#REF!),YEAR(N1999=#REF!)),OR(AND(A1999="20. Выдача займов по договору № 1 (в кэш-пул ПАО «Газпром»)",H1999="КЭШ-ПУЛ"),AND(A1999&lt;&gt;"20. Выдача займов по договору № 1 (в кэш-пул ПАО «Газпром»)",H1999&lt;&gt;"КЭШ-ПУЛ")))</f>
        <v>#REF!</v>
      </c>
    </row>
    <row r="2000" spans="1:30" ht="15" customHeight="1" x14ac:dyDescent="0.2">
      <c r="A2000" s="8" t="s">
        <v>36</v>
      </c>
      <c r="B2000" s="8"/>
      <c r="C2000" s="2" t="s">
        <v>19</v>
      </c>
      <c r="D2000" s="6" t="s">
        <v>0</v>
      </c>
      <c r="E2000" s="7" t="s">
        <v>2</v>
      </c>
      <c r="F2000" s="8"/>
      <c r="G2000" s="8"/>
      <c r="H2000" s="8"/>
      <c r="I2000" s="8"/>
      <c r="J2000" s="8">
        <v>4</v>
      </c>
      <c r="K2000" s="8" t="s">
        <v>69</v>
      </c>
      <c r="L2000" s="8" t="s">
        <v>27</v>
      </c>
      <c r="M2000" s="9">
        <v>44488</v>
      </c>
      <c r="N2000" s="9">
        <v>44498</v>
      </c>
      <c r="O2000" s="20"/>
      <c r="P2000" s="20">
        <v>811645</v>
      </c>
      <c r="Q2000" s="12"/>
      <c r="R2000" s="12"/>
      <c r="S2000" s="12"/>
      <c r="T2000" s="12"/>
      <c r="U2000" s="12"/>
      <c r="X2000" s="22" t="e">
        <f>IF(B2000="",VLOOKUP(A2000,#REF!,2,FALSE),B2000)</f>
        <v>#REF!</v>
      </c>
      <c r="Y2000" s="22">
        <f t="shared" si="160"/>
        <v>10</v>
      </c>
      <c r="Z2000" s="22">
        <f t="shared" si="161"/>
        <v>10</v>
      </c>
      <c r="AA2000" s="22">
        <f t="shared" si="162"/>
        <v>2021</v>
      </c>
      <c r="AB2000" s="22">
        <f t="shared" si="163"/>
        <v>2021</v>
      </c>
      <c r="AC2000" s="22">
        <f t="shared" si="164"/>
        <v>2021</v>
      </c>
      <c r="AD2000" s="25" t="e">
        <f>AND(ROUND(O2000,2)=O2000,ROUND(P2000,2)=P2000,OR(AND(O2000&lt;&gt;0,L2000="п"),AND(P2000&lt;&gt;0,L2000="ф")),ЕФОРМУЛА(X2000),ЕФОРМУЛА(Y2000),ЕФОРМУЛА(Z2000),ЕФОРМУЛА(AA2000),ЕФОРМУЛА(AB2000),ЕФОРМУЛА(AC2000),NOT(ЕФОРМУЛА(O2000)),NOT(ЕФОРМУЛА(P2000)),M2000&lt;&gt;0,N2000&lt;&gt;0,OR(YEAR(M2000=#REF!),YEAR(M2000=#REF!),YEAR(M2000=#REF!)),OR(YEAR(N2000=#REF!),YEAR(N2000=#REF!),YEAR(N2000=#REF!)),OR(AND(A2000="20. Выдача займов по договору № 1 (в кэш-пул ПАО «Газпром»)",H2000="КЭШ-ПУЛ"),AND(A2000&lt;&gt;"20. Выдача займов по договору № 1 (в кэш-пул ПАО «Газпром»)",H2000&lt;&gt;"КЭШ-ПУЛ")))</f>
        <v>#REF!</v>
      </c>
    </row>
    <row r="2001" spans="1:30" ht="15" customHeight="1" x14ac:dyDescent="0.2">
      <c r="A2001" s="8" t="s">
        <v>37</v>
      </c>
      <c r="B2001" s="8"/>
      <c r="C2001" s="2" t="s">
        <v>19</v>
      </c>
      <c r="D2001" s="6" t="s">
        <v>0</v>
      </c>
      <c r="E2001" s="7" t="s">
        <v>2</v>
      </c>
      <c r="F2001" s="8"/>
      <c r="G2001" s="8"/>
      <c r="H2001" s="8"/>
      <c r="I2001" s="8"/>
      <c r="J2001" s="8">
        <v>4</v>
      </c>
      <c r="K2001" s="8" t="s">
        <v>69</v>
      </c>
      <c r="L2001" s="8" t="s">
        <v>27</v>
      </c>
      <c r="M2001" s="9">
        <v>44488</v>
      </c>
      <c r="N2001" s="9">
        <v>44498</v>
      </c>
      <c r="O2001" s="20"/>
      <c r="P2001" s="20">
        <v>1845452</v>
      </c>
      <c r="Q2001" s="12"/>
      <c r="R2001" s="12"/>
      <c r="S2001" s="12"/>
      <c r="T2001" s="12"/>
      <c r="U2001" s="12"/>
      <c r="X2001" s="22" t="e">
        <f>IF(B2001="",VLOOKUP(A2001,#REF!,2,FALSE),B2001)</f>
        <v>#REF!</v>
      </c>
      <c r="Y2001" s="22">
        <f t="shared" si="160"/>
        <v>10</v>
      </c>
      <c r="Z2001" s="22">
        <f t="shared" si="161"/>
        <v>10</v>
      </c>
      <c r="AA2001" s="22">
        <f t="shared" si="162"/>
        <v>2021</v>
      </c>
      <c r="AB2001" s="22">
        <f t="shared" si="163"/>
        <v>2021</v>
      </c>
      <c r="AC2001" s="22">
        <f t="shared" si="164"/>
        <v>2021</v>
      </c>
      <c r="AD2001" s="25" t="e">
        <f>AND(ROUND(O2001,2)=O2001,ROUND(P2001,2)=P2001,OR(AND(O2001&lt;&gt;0,L2001="п"),AND(P2001&lt;&gt;0,L2001="ф")),ЕФОРМУЛА(X2001),ЕФОРМУЛА(Y2001),ЕФОРМУЛА(Z2001),ЕФОРМУЛА(AA2001),ЕФОРМУЛА(AB2001),ЕФОРМУЛА(AC2001),NOT(ЕФОРМУЛА(O2001)),NOT(ЕФОРМУЛА(P2001)),M2001&lt;&gt;0,N2001&lt;&gt;0,OR(YEAR(M2001=#REF!),YEAR(M2001=#REF!),YEAR(M2001=#REF!)),OR(YEAR(N2001=#REF!),YEAR(N2001=#REF!),YEAR(N2001=#REF!)),OR(AND(A2001="20. Выдача займов по договору № 1 (в кэш-пул ПАО «Газпром»)",H2001="КЭШ-ПУЛ"),AND(A2001&lt;&gt;"20. Выдача займов по договору № 1 (в кэш-пул ПАО «Газпром»)",H2001&lt;&gt;"КЭШ-ПУЛ")))</f>
        <v>#REF!</v>
      </c>
    </row>
    <row r="2002" spans="1:30" ht="15" customHeight="1" x14ac:dyDescent="0.2">
      <c r="A2002" s="8" t="s">
        <v>39</v>
      </c>
      <c r="B2002" s="8"/>
      <c r="C2002" s="2" t="s">
        <v>19</v>
      </c>
      <c r="D2002" s="6" t="s">
        <v>0</v>
      </c>
      <c r="E2002" s="7" t="s">
        <v>2</v>
      </c>
      <c r="F2002" s="8"/>
      <c r="G2002" s="8"/>
      <c r="H2002" s="8"/>
      <c r="I2002" s="8"/>
      <c r="J2002" s="8">
        <v>4</v>
      </c>
      <c r="K2002" s="8" t="s">
        <v>69</v>
      </c>
      <c r="L2002" s="8" t="s">
        <v>27</v>
      </c>
      <c r="M2002" s="9">
        <v>44488</v>
      </c>
      <c r="N2002" s="9">
        <v>44497</v>
      </c>
      <c r="O2002" s="20"/>
      <c r="P2002" s="20">
        <v>8020</v>
      </c>
      <c r="Q2002" s="12"/>
      <c r="R2002" s="12"/>
      <c r="S2002" s="12"/>
      <c r="T2002" s="12"/>
      <c r="U2002" s="12"/>
      <c r="X2002" s="22" t="e">
        <f>IF(B2002="",VLOOKUP(A2002,#REF!,2,FALSE),B2002)</f>
        <v>#REF!</v>
      </c>
      <c r="Y2002" s="22">
        <f t="shared" si="160"/>
        <v>10</v>
      </c>
      <c r="Z2002" s="22">
        <f t="shared" si="161"/>
        <v>10</v>
      </c>
      <c r="AA2002" s="22">
        <f t="shared" si="162"/>
        <v>2021</v>
      </c>
      <c r="AB2002" s="22">
        <f t="shared" si="163"/>
        <v>2021</v>
      </c>
      <c r="AC2002" s="22">
        <f t="shared" si="164"/>
        <v>2021</v>
      </c>
      <c r="AD2002" s="25" t="e">
        <f>AND(ROUND(O2002,2)=O2002,ROUND(P2002,2)=P2002,OR(AND(O2002&lt;&gt;0,L2002="п"),AND(P2002&lt;&gt;0,L2002="ф")),ЕФОРМУЛА(X2002),ЕФОРМУЛА(Y2002),ЕФОРМУЛА(Z2002),ЕФОРМУЛА(AA2002),ЕФОРМУЛА(AB2002),ЕФОРМУЛА(AC2002),NOT(ЕФОРМУЛА(O2002)),NOT(ЕФОРМУЛА(P2002)),M2002&lt;&gt;0,N2002&lt;&gt;0,OR(YEAR(M2002=#REF!),YEAR(M2002=#REF!),YEAR(M2002=#REF!)),OR(YEAR(N2002=#REF!),YEAR(N2002=#REF!),YEAR(N2002=#REF!)),OR(AND(A2002="20. Выдача займов по договору № 1 (в кэш-пул ПАО «Газпром»)",H2002="КЭШ-ПУЛ"),AND(A2002&lt;&gt;"20. Выдача займов по договору № 1 (в кэш-пул ПАО «Газпром»)",H2002&lt;&gt;"КЭШ-ПУЛ")))</f>
        <v>#REF!</v>
      </c>
    </row>
    <row r="2003" spans="1:30" ht="15" customHeight="1" x14ac:dyDescent="0.2">
      <c r="A2003" s="8" t="s">
        <v>39</v>
      </c>
      <c r="B2003" s="8"/>
      <c r="C2003" s="2" t="s">
        <v>19</v>
      </c>
      <c r="D2003" s="6" t="s">
        <v>0</v>
      </c>
      <c r="E2003" s="7" t="s">
        <v>2</v>
      </c>
      <c r="F2003" s="8"/>
      <c r="G2003" s="8"/>
      <c r="H2003" s="8"/>
      <c r="I2003" s="8"/>
      <c r="J2003" s="8">
        <v>4</v>
      </c>
      <c r="K2003" s="8" t="s">
        <v>69</v>
      </c>
      <c r="L2003" s="8" t="s">
        <v>27</v>
      </c>
      <c r="M2003" s="9">
        <v>44488</v>
      </c>
      <c r="N2003" s="9">
        <v>44498</v>
      </c>
      <c r="O2003" s="20"/>
      <c r="P2003" s="20">
        <v>12686689</v>
      </c>
      <c r="Q2003" s="12"/>
      <c r="R2003" s="12"/>
      <c r="S2003" s="12"/>
      <c r="T2003" s="12"/>
      <c r="U2003" s="12"/>
      <c r="X2003" s="22" t="e">
        <f>IF(B2003="",VLOOKUP(A2003,#REF!,2,FALSE),B2003)</f>
        <v>#REF!</v>
      </c>
      <c r="Y2003" s="22">
        <f t="shared" si="160"/>
        <v>10</v>
      </c>
      <c r="Z2003" s="22">
        <f t="shared" si="161"/>
        <v>10</v>
      </c>
      <c r="AA2003" s="22">
        <f t="shared" si="162"/>
        <v>2021</v>
      </c>
      <c r="AB2003" s="22">
        <f t="shared" si="163"/>
        <v>2021</v>
      </c>
      <c r="AC2003" s="22">
        <f t="shared" si="164"/>
        <v>2021</v>
      </c>
      <c r="AD2003" s="25" t="e">
        <f>AND(ROUND(O2003,2)=O2003,ROUND(P2003,2)=P2003,OR(AND(O2003&lt;&gt;0,L2003="п"),AND(P2003&lt;&gt;0,L2003="ф")),ЕФОРМУЛА(X2003),ЕФОРМУЛА(Y2003),ЕФОРМУЛА(Z2003),ЕФОРМУЛА(AA2003),ЕФОРМУЛА(AB2003),ЕФОРМУЛА(AC2003),NOT(ЕФОРМУЛА(O2003)),NOT(ЕФОРМУЛА(P2003)),M2003&lt;&gt;0,N2003&lt;&gt;0,OR(YEAR(M2003=#REF!),YEAR(M2003=#REF!),YEAR(M2003=#REF!)),OR(YEAR(N2003=#REF!),YEAR(N2003=#REF!),YEAR(N2003=#REF!)),OR(AND(A2003="20. Выдача займов по договору № 1 (в кэш-пул ПАО «Газпром»)",H2003="КЭШ-ПУЛ"),AND(A2003&lt;&gt;"20. Выдача займов по договору № 1 (в кэш-пул ПАО «Газпром»)",H2003&lt;&gt;"КЭШ-ПУЛ")))</f>
        <v>#REF!</v>
      </c>
    </row>
    <row r="2004" spans="1:30" ht="15" customHeight="1" x14ac:dyDescent="0.2">
      <c r="A2004" s="8" t="s">
        <v>32</v>
      </c>
      <c r="B2004" s="8"/>
      <c r="C2004" s="2" t="s">
        <v>19</v>
      </c>
      <c r="D2004" s="6" t="s">
        <v>0</v>
      </c>
      <c r="E2004" s="7" t="s">
        <v>2</v>
      </c>
      <c r="F2004" s="8"/>
      <c r="G2004" s="8"/>
      <c r="H2004" s="8"/>
      <c r="I2004" s="8"/>
      <c r="J2004" s="8">
        <v>3</v>
      </c>
      <c r="K2004" s="8" t="s">
        <v>69</v>
      </c>
      <c r="L2004" s="8" t="s">
        <v>27</v>
      </c>
      <c r="M2004" s="9">
        <v>44484</v>
      </c>
      <c r="N2004" s="9">
        <v>44494</v>
      </c>
      <c r="O2004" s="20"/>
      <c r="P2004" s="20">
        <v>147000000</v>
      </c>
      <c r="Q2004" s="12"/>
      <c r="R2004" s="12"/>
      <c r="S2004" s="12"/>
      <c r="T2004" s="12"/>
      <c r="U2004" s="12"/>
      <c r="X2004" s="22" t="e">
        <f>IF(B2004="",VLOOKUP(A2004,#REF!,2,FALSE),B2004)</f>
        <v>#REF!</v>
      </c>
      <c r="Y2004" s="22">
        <f t="shared" si="160"/>
        <v>10</v>
      </c>
      <c r="Z2004" s="22">
        <f t="shared" si="161"/>
        <v>10</v>
      </c>
      <c r="AA2004" s="22">
        <f t="shared" si="162"/>
        <v>2021</v>
      </c>
      <c r="AB2004" s="22">
        <f t="shared" si="163"/>
        <v>2021</v>
      </c>
      <c r="AC2004" s="22">
        <f t="shared" si="164"/>
        <v>2021</v>
      </c>
      <c r="AD2004" s="25" t="e">
        <f>AND(ROUND(O2004,2)=O2004,ROUND(P2004,2)=P2004,OR(AND(O2004&lt;&gt;0,L2004="п"),AND(P2004&lt;&gt;0,L2004="ф")),ЕФОРМУЛА(X2004),ЕФОРМУЛА(Y2004),ЕФОРМУЛА(Z2004),ЕФОРМУЛА(AA2004),ЕФОРМУЛА(AB2004),ЕФОРМУЛА(AC2004),NOT(ЕФОРМУЛА(O2004)),NOT(ЕФОРМУЛА(P2004)),M2004&lt;&gt;0,N2004&lt;&gt;0,OR(YEAR(M2004=#REF!),YEAR(M2004=#REF!),YEAR(M2004=#REF!)),OR(YEAR(N2004=#REF!),YEAR(N2004=#REF!),YEAR(N2004=#REF!)),OR(AND(A2004="20. Выдача займов по договору № 1 (в кэш-пул ПАО «Газпром»)",H2004="КЭШ-ПУЛ"),AND(A2004&lt;&gt;"20. Выдача займов по договору № 1 (в кэш-пул ПАО «Газпром»)",H2004&lt;&gt;"КЭШ-ПУЛ")))</f>
        <v>#REF!</v>
      </c>
    </row>
    <row r="2005" spans="1:30" ht="15" customHeight="1" x14ac:dyDescent="0.2">
      <c r="A2005" s="8" t="s">
        <v>64</v>
      </c>
      <c r="B2005" s="8"/>
      <c r="C2005" s="2" t="s">
        <v>19</v>
      </c>
      <c r="D2005" s="6" t="s">
        <v>0</v>
      </c>
      <c r="E2005" s="7" t="s">
        <v>1</v>
      </c>
      <c r="F2005" s="8"/>
      <c r="G2005" s="8"/>
      <c r="H2005" s="8"/>
      <c r="I2005" s="8"/>
      <c r="J2005" s="8"/>
      <c r="K2005" s="8" t="s">
        <v>69</v>
      </c>
      <c r="L2005" s="8" t="s">
        <v>27</v>
      </c>
      <c r="M2005" s="9">
        <v>44487</v>
      </c>
      <c r="N2005" s="9">
        <v>44487</v>
      </c>
      <c r="O2005" s="20"/>
      <c r="P2005" s="20">
        <v>6103918.0999999996</v>
      </c>
      <c r="Q2005" s="12"/>
      <c r="R2005" s="12"/>
      <c r="S2005" s="12"/>
      <c r="T2005" s="12"/>
      <c r="U2005" s="12"/>
      <c r="X2005" s="22" t="e">
        <f>IF(B2005="",VLOOKUP(A2005,#REF!,2,FALSE),B2005)</f>
        <v>#REF!</v>
      </c>
      <c r="Y2005" s="22">
        <f t="shared" si="160"/>
        <v>10</v>
      </c>
      <c r="Z2005" s="22">
        <f t="shared" si="161"/>
        <v>10</v>
      </c>
      <c r="AA2005" s="22">
        <f t="shared" si="162"/>
        <v>2021</v>
      </c>
      <c r="AB2005" s="22">
        <f t="shared" si="163"/>
        <v>2021</v>
      </c>
      <c r="AC2005" s="22">
        <f t="shared" si="164"/>
        <v>2021</v>
      </c>
      <c r="AD2005" s="25" t="e">
        <f>AND(ROUND(O2005,2)=O2005,ROUND(P2005,2)=P2005,OR(AND(O2005&lt;&gt;0,L2005="п"),AND(P2005&lt;&gt;0,L2005="ф")),ЕФОРМУЛА(X2005),ЕФОРМУЛА(Y2005),ЕФОРМУЛА(Z2005),ЕФОРМУЛА(AA2005),ЕФОРМУЛА(AB2005),ЕФОРМУЛА(AC2005),NOT(ЕФОРМУЛА(O2005)),NOT(ЕФОРМУЛА(P2005)),M2005&lt;&gt;0,N2005&lt;&gt;0,OR(YEAR(M2005=#REF!),YEAR(M2005=#REF!),YEAR(M2005=#REF!)),OR(YEAR(N2005=#REF!),YEAR(N2005=#REF!),YEAR(N2005=#REF!)),OR(AND(A2005="20. Выдача займов по договору № 1 (в кэш-пул ПАО «Газпром»)",H2005="КЭШ-ПУЛ"),AND(A2005&lt;&gt;"20. Выдача займов по договору № 1 (в кэш-пул ПАО «Газпром»)",H2005&lt;&gt;"КЭШ-ПУЛ")))</f>
        <v>#REF!</v>
      </c>
    </row>
    <row r="2006" spans="1:30" ht="15" customHeight="1" x14ac:dyDescent="0.2">
      <c r="A2006" s="8" t="s">
        <v>64</v>
      </c>
      <c r="B2006" s="8"/>
      <c r="C2006" s="2" t="s">
        <v>19</v>
      </c>
      <c r="D2006" s="6" t="s">
        <v>0</v>
      </c>
      <c r="E2006" s="7" t="s">
        <v>1</v>
      </c>
      <c r="F2006" s="8"/>
      <c r="G2006" s="8"/>
      <c r="H2006" s="8"/>
      <c r="I2006" s="8"/>
      <c r="J2006" s="8"/>
      <c r="K2006" s="8" t="s">
        <v>69</v>
      </c>
      <c r="L2006" s="8" t="s">
        <v>27</v>
      </c>
      <c r="M2006" s="9">
        <v>44484</v>
      </c>
      <c r="N2006" s="9">
        <v>44484</v>
      </c>
      <c r="O2006" s="20"/>
      <c r="P2006" s="20">
        <v>141258063.11000001</v>
      </c>
      <c r="Q2006" s="12"/>
      <c r="R2006" s="12"/>
      <c r="S2006" s="12"/>
      <c r="T2006" s="12"/>
      <c r="U2006" s="12"/>
      <c r="X2006" s="22" t="e">
        <f>IF(B2006="",VLOOKUP(A2006,#REF!,2,FALSE),B2006)</f>
        <v>#REF!</v>
      </c>
      <c r="Y2006" s="22">
        <f t="shared" si="160"/>
        <v>10</v>
      </c>
      <c r="Z2006" s="22">
        <f t="shared" si="161"/>
        <v>10</v>
      </c>
      <c r="AA2006" s="22">
        <f t="shared" si="162"/>
        <v>2021</v>
      </c>
      <c r="AB2006" s="22">
        <f t="shared" si="163"/>
        <v>2021</v>
      </c>
      <c r="AC2006" s="22">
        <f t="shared" si="164"/>
        <v>2021</v>
      </c>
      <c r="AD2006" s="25" t="e">
        <f>AND(ROUND(O2006,2)=O2006,ROUND(P2006,2)=P2006,OR(AND(O2006&lt;&gt;0,L2006="п"),AND(P2006&lt;&gt;0,L2006="ф")),ЕФОРМУЛА(X2006),ЕФОРМУЛА(Y2006),ЕФОРМУЛА(Z2006),ЕФОРМУЛА(AA2006),ЕФОРМУЛА(AB2006),ЕФОРМУЛА(AC2006),NOT(ЕФОРМУЛА(O2006)),NOT(ЕФОРМУЛА(P2006)),M2006&lt;&gt;0,N2006&lt;&gt;0,OR(YEAR(M2006=#REF!),YEAR(M2006=#REF!),YEAR(M2006=#REF!)),OR(YEAR(N2006=#REF!),YEAR(N2006=#REF!),YEAR(N2006=#REF!)),OR(AND(A2006="20. Выдача займов по договору № 1 (в кэш-пул ПАО «Газпром»)",H2006="КЭШ-ПУЛ"),AND(A2006&lt;&gt;"20. Выдача займов по договору № 1 (в кэш-пул ПАО «Газпром»)",H2006&lt;&gt;"КЭШ-ПУЛ")))</f>
        <v>#REF!</v>
      </c>
    </row>
    <row r="2007" spans="1:30" ht="15" customHeight="1" x14ac:dyDescent="0.2">
      <c r="A2007" s="8" t="s">
        <v>141</v>
      </c>
      <c r="B2007" s="8"/>
      <c r="C2007" s="2" t="s">
        <v>19</v>
      </c>
      <c r="D2007" s="6" t="s">
        <v>0</v>
      </c>
      <c r="E2007" s="7" t="s">
        <v>2</v>
      </c>
      <c r="F2007" s="8"/>
      <c r="G2007" s="8"/>
      <c r="H2007" s="8"/>
      <c r="I2007" s="8"/>
      <c r="J2007" s="8">
        <v>3</v>
      </c>
      <c r="K2007" s="8" t="s">
        <v>69</v>
      </c>
      <c r="L2007" s="8" t="s">
        <v>27</v>
      </c>
      <c r="M2007" s="9">
        <v>44484</v>
      </c>
      <c r="N2007" s="9">
        <v>44498</v>
      </c>
      <c r="O2007" s="20"/>
      <c r="P2007" s="20">
        <v>414740.4</v>
      </c>
      <c r="Q2007" s="29"/>
      <c r="R2007" s="29"/>
      <c r="S2007" s="29"/>
      <c r="T2007" s="29"/>
      <c r="U2007" s="29"/>
      <c r="X2007" s="22" t="e">
        <f>IF(B2007="",VLOOKUP(A2007,#REF!,2,FALSE),B2007)</f>
        <v>#REF!</v>
      </c>
      <c r="Y2007" s="22">
        <f t="shared" si="160"/>
        <v>10</v>
      </c>
      <c r="Z2007" s="22">
        <f t="shared" si="161"/>
        <v>10</v>
      </c>
      <c r="AA2007" s="22">
        <f t="shared" si="162"/>
        <v>2021</v>
      </c>
      <c r="AB2007" s="22">
        <f t="shared" si="163"/>
        <v>2021</v>
      </c>
      <c r="AC2007" s="22">
        <f t="shared" si="164"/>
        <v>2021</v>
      </c>
      <c r="AD2007" s="25" t="e">
        <f>AND(ROUND(O2007,2)=O2007,ROUND(P2007,2)=P2007,OR(AND(O2007&lt;&gt;0,L2007="п"),AND(P2007&lt;&gt;0,L2007="ф")),ЕФОРМУЛА(X2007),ЕФОРМУЛА(Y2007),ЕФОРМУЛА(Z2007),ЕФОРМУЛА(AA2007),ЕФОРМУЛА(AB2007),ЕФОРМУЛА(AC2007),NOT(ЕФОРМУЛА(O2007)),NOT(ЕФОРМУЛА(P2007)),M2007&lt;&gt;0,N2007&lt;&gt;0,OR(YEAR(M2007=#REF!),YEAR(M2007=#REF!),YEAR(M2007=#REF!)),OR(YEAR(N2007=#REF!),YEAR(N2007=#REF!),YEAR(N2007=#REF!)),OR(AND(A2007="20. Выдача займов по договору № 1 (в кэш-пул ПАО «Газпром»)",H2007="КЭШ-ПУЛ"),AND(A2007&lt;&gt;"20. Выдача займов по договору № 1 (в кэш-пул ПАО «Газпром»)",H2007&lt;&gt;"КЭШ-ПУЛ")))</f>
        <v>#REF!</v>
      </c>
    </row>
    <row r="2008" spans="1:30" ht="15" customHeight="1" x14ac:dyDescent="0.2">
      <c r="A2008" s="8" t="s">
        <v>15</v>
      </c>
      <c r="B2008" s="8"/>
      <c r="C2008" s="2" t="s">
        <v>19</v>
      </c>
      <c r="D2008" s="6" t="s">
        <v>0</v>
      </c>
      <c r="E2008" s="7" t="s">
        <v>2</v>
      </c>
      <c r="F2008" s="8"/>
      <c r="G2008" s="8"/>
      <c r="H2008" s="8"/>
      <c r="I2008" s="8" t="s">
        <v>25</v>
      </c>
      <c r="J2008" s="8">
        <v>1</v>
      </c>
      <c r="K2008" s="8" t="s">
        <v>69</v>
      </c>
      <c r="L2008" s="8" t="s">
        <v>27</v>
      </c>
      <c r="M2008" s="9">
        <v>44487</v>
      </c>
      <c r="N2008" s="9">
        <v>44496</v>
      </c>
      <c r="O2008" s="20"/>
      <c r="P2008" s="20">
        <v>110120299</v>
      </c>
      <c r="Q2008" s="12"/>
      <c r="R2008" s="12"/>
      <c r="S2008" s="12"/>
      <c r="T2008" s="12"/>
      <c r="U2008" s="12"/>
      <c r="X2008" s="22" t="e">
        <f>IF(B2008="",VLOOKUP(A2008,#REF!,2,FALSE),B2008)</f>
        <v>#REF!</v>
      </c>
      <c r="Y2008" s="22">
        <f t="shared" si="160"/>
        <v>10</v>
      </c>
      <c r="Z2008" s="22">
        <f t="shared" si="161"/>
        <v>10</v>
      </c>
      <c r="AA2008" s="22">
        <f t="shared" si="162"/>
        <v>2021</v>
      </c>
      <c r="AB2008" s="22">
        <f t="shared" si="163"/>
        <v>2021</v>
      </c>
      <c r="AC2008" s="22">
        <f t="shared" si="164"/>
        <v>2021</v>
      </c>
      <c r="AD2008" s="25" t="e">
        <f>AND(ROUND(O2008,2)=O2008,ROUND(P2008,2)=P2008,OR(AND(O2008&lt;&gt;0,L2008="п"),AND(P2008&lt;&gt;0,L2008="ф")),ЕФОРМУЛА(X2008),ЕФОРМУЛА(Y2008),ЕФОРМУЛА(Z2008),ЕФОРМУЛА(AA2008),ЕФОРМУЛА(AB2008),ЕФОРМУЛА(AC2008),NOT(ЕФОРМУЛА(O2008)),NOT(ЕФОРМУЛА(P2008)),M2008&lt;&gt;0,N2008&lt;&gt;0,OR(YEAR(M2008=#REF!),YEAR(M2008=#REF!),YEAR(M2008=#REF!)),OR(YEAR(N2008=#REF!),YEAR(N2008=#REF!),YEAR(N2008=#REF!)),OR(AND(A2008="20. Выдача займов по договору № 1 (в кэш-пул ПАО «Газпром»)",H2008="КЭШ-ПУЛ"),AND(A2008&lt;&gt;"20. Выдача займов по договору № 1 (в кэш-пул ПАО «Газпром»)",H2008&lt;&gt;"КЭШ-ПУЛ")))</f>
        <v>#REF!</v>
      </c>
    </row>
    <row r="2009" spans="1:30" ht="15" customHeight="1" x14ac:dyDescent="0.2">
      <c r="A2009" s="27" t="s">
        <v>41</v>
      </c>
      <c r="B2009" s="27"/>
      <c r="C2009" s="2" t="s">
        <v>19</v>
      </c>
      <c r="D2009" s="6" t="s">
        <v>0</v>
      </c>
      <c r="E2009" s="7" t="s">
        <v>2</v>
      </c>
      <c r="F2009" s="8"/>
      <c r="G2009" s="8"/>
      <c r="H2009" s="8"/>
      <c r="I2009" s="8"/>
      <c r="J2009" s="8">
        <v>2</v>
      </c>
      <c r="K2009" s="8" t="s">
        <v>69</v>
      </c>
      <c r="L2009" s="8" t="s">
        <v>27</v>
      </c>
      <c r="M2009" s="9">
        <v>44480</v>
      </c>
      <c r="N2009" s="9">
        <v>44491</v>
      </c>
      <c r="O2009" s="20"/>
      <c r="P2009" s="20">
        <v>97387.199999999997</v>
      </c>
      <c r="Q2009" s="11"/>
      <c r="R2009" s="11"/>
      <c r="S2009" s="11"/>
      <c r="T2009" s="11"/>
      <c r="U2009" s="11"/>
      <c r="X2009" s="22" t="e">
        <f>IF(B2009="",VLOOKUP(A2009,#REF!,2,FALSE),B2009)</f>
        <v>#REF!</v>
      </c>
      <c r="Y2009" s="22">
        <f t="shared" si="160"/>
        <v>10</v>
      </c>
      <c r="Z2009" s="22">
        <f t="shared" si="161"/>
        <v>10</v>
      </c>
      <c r="AA2009" s="22">
        <f t="shared" si="162"/>
        <v>2021</v>
      </c>
      <c r="AB2009" s="22">
        <f t="shared" si="163"/>
        <v>2021</v>
      </c>
      <c r="AC2009" s="22">
        <f t="shared" si="164"/>
        <v>2021</v>
      </c>
      <c r="AD2009" s="25" t="e">
        <f>AND(ROUND(O2009,2)=O2009,ROUND(P2009,2)=P2009,OR(AND(O2009&lt;&gt;0,L2009="п"),AND(P2009&lt;&gt;0,L2009="ф")),ЕФОРМУЛА(X2009),ЕФОРМУЛА(Y2009),ЕФОРМУЛА(Z2009),ЕФОРМУЛА(AA2009),ЕФОРМУЛА(AB2009),ЕФОРМУЛА(AC2009),NOT(ЕФОРМУЛА(O2009)),NOT(ЕФОРМУЛА(P2009)),M2009&lt;&gt;0,N2009&lt;&gt;0,OR(YEAR(M2009=#REF!),YEAR(M2009=#REF!),YEAR(M2009=#REF!)),OR(YEAR(N2009=#REF!),YEAR(N2009=#REF!),YEAR(N2009=#REF!)),OR(AND(A2009="20. Выдача займов по договору № 1 (в кэш-пул ПАО «Газпром»)",H2009="КЭШ-ПУЛ"),AND(A2009&lt;&gt;"20. Выдача займов по договору № 1 (в кэш-пул ПАО «Газпром»)",H2009&lt;&gt;"КЭШ-ПУЛ")))</f>
        <v>#REF!</v>
      </c>
    </row>
    <row r="2010" spans="1:30" ht="15" customHeight="1" x14ac:dyDescent="0.2">
      <c r="A2010" s="27" t="s">
        <v>41</v>
      </c>
      <c r="B2010" s="27"/>
      <c r="C2010" s="2" t="s">
        <v>19</v>
      </c>
      <c r="D2010" s="6" t="s">
        <v>0</v>
      </c>
      <c r="E2010" s="7" t="s">
        <v>2</v>
      </c>
      <c r="F2010" s="8"/>
      <c r="G2010" s="8"/>
      <c r="H2010" s="8"/>
      <c r="I2010" s="8"/>
      <c r="J2010" s="8">
        <v>3</v>
      </c>
      <c r="K2010" s="8" t="s">
        <v>69</v>
      </c>
      <c r="L2010" s="8" t="s">
        <v>27</v>
      </c>
      <c r="M2010" s="9">
        <v>44470</v>
      </c>
      <c r="N2010" s="9">
        <v>44495</v>
      </c>
      <c r="O2010" s="20"/>
      <c r="P2010" s="20">
        <v>450523.79</v>
      </c>
      <c r="Q2010" s="11"/>
      <c r="R2010" s="11"/>
      <c r="S2010" s="11"/>
      <c r="T2010" s="11"/>
      <c r="U2010" s="11"/>
      <c r="X2010" s="22" t="e">
        <f>IF(B2010="",VLOOKUP(A2010,#REF!,2,FALSE),B2010)</f>
        <v>#REF!</v>
      </c>
      <c r="Y2010" s="22">
        <f t="shared" si="160"/>
        <v>10</v>
      </c>
      <c r="Z2010" s="22">
        <f t="shared" si="161"/>
        <v>10</v>
      </c>
      <c r="AA2010" s="22">
        <f t="shared" si="162"/>
        <v>2021</v>
      </c>
      <c r="AB2010" s="22">
        <f t="shared" si="163"/>
        <v>2021</v>
      </c>
      <c r="AC2010" s="22">
        <f t="shared" si="164"/>
        <v>2021</v>
      </c>
      <c r="AD2010" s="25" t="e">
        <f>AND(ROUND(O2010,2)=O2010,ROUND(P2010,2)=P2010,OR(AND(O2010&lt;&gt;0,L2010="п"),AND(P2010&lt;&gt;0,L2010="ф")),ЕФОРМУЛА(X2010),ЕФОРМУЛА(Y2010),ЕФОРМУЛА(Z2010),ЕФОРМУЛА(AA2010),ЕФОРМУЛА(AB2010),ЕФОРМУЛА(AC2010),NOT(ЕФОРМУЛА(O2010)),NOT(ЕФОРМУЛА(P2010)),M2010&lt;&gt;0,N2010&lt;&gt;0,OR(YEAR(M2010=#REF!),YEAR(M2010=#REF!),YEAR(M2010=#REF!)),OR(YEAR(N2010=#REF!),YEAR(N2010=#REF!),YEAR(N2010=#REF!)),OR(AND(A2010="20. Выдача займов по договору № 1 (в кэш-пул ПАО «Газпром»)",H2010="КЭШ-ПУЛ"),AND(A2010&lt;&gt;"20. Выдача займов по договору № 1 (в кэш-пул ПАО «Газпром»)",H2010&lt;&gt;"КЭШ-ПУЛ")))</f>
        <v>#REF!</v>
      </c>
    </row>
    <row r="2011" spans="1:30" ht="15" customHeight="1" x14ac:dyDescent="0.2">
      <c r="A2011" s="8" t="s">
        <v>42</v>
      </c>
      <c r="B2011" s="8"/>
      <c r="C2011" s="2" t="s">
        <v>19</v>
      </c>
      <c r="D2011" s="6" t="s">
        <v>0</v>
      </c>
      <c r="E2011" s="7" t="s">
        <v>2</v>
      </c>
      <c r="F2011" s="8"/>
      <c r="G2011" s="8"/>
      <c r="H2011" s="8"/>
      <c r="I2011" s="8"/>
      <c r="J2011" s="8">
        <v>3</v>
      </c>
      <c r="K2011" s="8" t="s">
        <v>69</v>
      </c>
      <c r="L2011" s="8" t="s">
        <v>27</v>
      </c>
      <c r="M2011" s="9">
        <v>44484</v>
      </c>
      <c r="N2011" s="9">
        <v>44495</v>
      </c>
      <c r="O2011" s="20"/>
      <c r="P2011" s="20">
        <v>8477851.25</v>
      </c>
      <c r="Q2011" s="29"/>
      <c r="R2011" s="29"/>
      <c r="S2011" s="29"/>
      <c r="T2011" s="29"/>
      <c r="U2011" s="29"/>
      <c r="X2011" s="22" t="e">
        <f>IF(B2011="",VLOOKUP(A2011,#REF!,2,FALSE),B2011)</f>
        <v>#REF!</v>
      </c>
      <c r="Y2011" s="22">
        <f t="shared" si="160"/>
        <v>10</v>
      </c>
      <c r="Z2011" s="22">
        <f t="shared" si="161"/>
        <v>10</v>
      </c>
      <c r="AA2011" s="22">
        <f t="shared" si="162"/>
        <v>2021</v>
      </c>
      <c r="AB2011" s="22">
        <f t="shared" si="163"/>
        <v>2021</v>
      </c>
      <c r="AC2011" s="22">
        <f t="shared" si="164"/>
        <v>2021</v>
      </c>
      <c r="AD2011" s="25" t="e">
        <f>AND(ROUND(O2011,2)=O2011,ROUND(P2011,2)=P2011,OR(AND(O2011&lt;&gt;0,L2011="п"),AND(P2011&lt;&gt;0,L2011="ф")),ЕФОРМУЛА(X2011),ЕФОРМУЛА(Y2011),ЕФОРМУЛА(Z2011),ЕФОРМУЛА(AA2011),ЕФОРМУЛА(AB2011),ЕФОРМУЛА(AC2011),NOT(ЕФОРМУЛА(O2011)),NOT(ЕФОРМУЛА(P2011)),M2011&lt;&gt;0,N2011&lt;&gt;0,OR(YEAR(M2011=#REF!),YEAR(M2011=#REF!),YEAR(M2011=#REF!)),OR(YEAR(N2011=#REF!),YEAR(N2011=#REF!),YEAR(N2011=#REF!)),OR(AND(A2011="20. Выдача займов по договору № 1 (в кэш-пул ПАО «Газпром»)",H2011="КЭШ-ПУЛ"),AND(A2011&lt;&gt;"20. Выдача займов по договору № 1 (в кэш-пул ПАО «Газпром»)",H2011&lt;&gt;"КЭШ-ПУЛ")))</f>
        <v>#REF!</v>
      </c>
    </row>
    <row r="2012" spans="1:30" ht="15.75" customHeight="1" x14ac:dyDescent="0.2">
      <c r="A2012" s="27" t="s">
        <v>142</v>
      </c>
      <c r="B2012" s="27"/>
      <c r="C2012" s="2" t="s">
        <v>19</v>
      </c>
      <c r="D2012" s="6" t="s">
        <v>0</v>
      </c>
      <c r="E2012" s="7" t="s">
        <v>2</v>
      </c>
      <c r="F2012" s="8"/>
      <c r="G2012" s="8"/>
      <c r="H2012" s="8"/>
      <c r="I2012" s="8"/>
      <c r="J2012" s="8">
        <v>3</v>
      </c>
      <c r="K2012" s="8" t="s">
        <v>69</v>
      </c>
      <c r="L2012" s="8" t="s">
        <v>27</v>
      </c>
      <c r="M2012" s="9">
        <v>44487</v>
      </c>
      <c r="N2012" s="9">
        <v>44497</v>
      </c>
      <c r="O2012" s="20"/>
      <c r="P2012" s="20">
        <v>22681920.420000002</v>
      </c>
      <c r="Q2012" s="29" t="s">
        <v>682</v>
      </c>
      <c r="R2012" s="29"/>
      <c r="S2012" s="29"/>
      <c r="T2012" s="29"/>
      <c r="U2012" s="29"/>
      <c r="X2012" s="22" t="e">
        <f>IF(B2012="",VLOOKUP(A2012,#REF!,2,FALSE),B2012)</f>
        <v>#REF!</v>
      </c>
      <c r="Y2012" s="22">
        <f t="shared" si="160"/>
        <v>10</v>
      </c>
      <c r="Z2012" s="22">
        <f t="shared" si="161"/>
        <v>10</v>
      </c>
      <c r="AA2012" s="22">
        <f t="shared" si="162"/>
        <v>2021</v>
      </c>
      <c r="AB2012" s="22">
        <f t="shared" si="163"/>
        <v>2021</v>
      </c>
      <c r="AC2012" s="22">
        <f t="shared" si="164"/>
        <v>2021</v>
      </c>
      <c r="AD2012" s="25" t="e">
        <f>AND(ROUND(O2012,2)=O2012,ROUND(P2012,2)=P2012,OR(AND(O2012&lt;&gt;0,L2012="п"),AND(P2012&lt;&gt;0,L2012="ф")),ЕФОРМУЛА(X2012),ЕФОРМУЛА(Y2012),ЕФОРМУЛА(Z2012),ЕФОРМУЛА(AA2012),ЕФОРМУЛА(AB2012),ЕФОРМУЛА(AC2012),NOT(ЕФОРМУЛА(O2012)),NOT(ЕФОРМУЛА(P2012)),M2012&lt;&gt;0,N2012&lt;&gt;0,OR(YEAR(M2012=#REF!),YEAR(M2012=#REF!),YEAR(M2012=#REF!)),OR(YEAR(N2012=#REF!),YEAR(N2012=#REF!),YEAR(N2012=#REF!)),OR(AND(A2012="20. Выдача займов по договору № 1 (в кэш-пул ПАО «Газпром»)",H2012="КЭШ-ПУЛ"),AND(A2012&lt;&gt;"20. Выдача займов по договору № 1 (в кэш-пул ПАО «Газпром»)",H2012&lt;&gt;"КЭШ-ПУЛ")))</f>
        <v>#REF!</v>
      </c>
    </row>
    <row r="2013" spans="1:30" ht="15" customHeight="1" x14ac:dyDescent="0.2">
      <c r="A2013" s="8" t="s">
        <v>11</v>
      </c>
      <c r="B2013" s="8"/>
      <c r="C2013" s="2" t="s">
        <v>19</v>
      </c>
      <c r="D2013" s="6" t="s">
        <v>0</v>
      </c>
      <c r="E2013" s="7" t="s">
        <v>2</v>
      </c>
      <c r="F2013" s="8"/>
      <c r="G2013" s="8"/>
      <c r="H2013" s="8"/>
      <c r="I2013" s="8"/>
      <c r="J2013" s="8">
        <v>4</v>
      </c>
      <c r="K2013" s="8" t="s">
        <v>69</v>
      </c>
      <c r="L2013" s="8" t="s">
        <v>27</v>
      </c>
      <c r="M2013" s="9">
        <v>44482</v>
      </c>
      <c r="N2013" s="9">
        <v>44497</v>
      </c>
      <c r="O2013" s="20"/>
      <c r="P2013" s="20">
        <v>132955.31</v>
      </c>
      <c r="Q2013" s="12"/>
      <c r="R2013" s="12"/>
      <c r="S2013" s="12"/>
      <c r="T2013" s="12"/>
      <c r="U2013" s="12"/>
      <c r="X2013" s="22" t="e">
        <f>IF(B2013="",VLOOKUP(A2013,#REF!,2,FALSE),B2013)</f>
        <v>#REF!</v>
      </c>
      <c r="Y2013" s="22">
        <f t="shared" si="160"/>
        <v>10</v>
      </c>
      <c r="Z2013" s="22">
        <f t="shared" si="161"/>
        <v>10</v>
      </c>
      <c r="AA2013" s="22">
        <f t="shared" si="162"/>
        <v>2021</v>
      </c>
      <c r="AB2013" s="22">
        <f t="shared" si="163"/>
        <v>2021</v>
      </c>
      <c r="AC2013" s="22">
        <f t="shared" si="164"/>
        <v>2021</v>
      </c>
      <c r="AD2013" s="25" t="e">
        <f>AND(ROUND(O2013,2)=O2013,ROUND(P2013,2)=P2013,OR(AND(O2013&lt;&gt;0,L2013="п"),AND(P2013&lt;&gt;0,L2013="ф")),ЕФОРМУЛА(X2013),ЕФОРМУЛА(Y2013),ЕФОРМУЛА(Z2013),ЕФОРМУЛА(AA2013),ЕФОРМУЛА(AB2013),ЕФОРМУЛА(AC2013),NOT(ЕФОРМУЛА(O2013)),NOT(ЕФОРМУЛА(P2013)),M2013&lt;&gt;0,N2013&lt;&gt;0,OR(YEAR(M2013=#REF!),YEAR(M2013=#REF!),YEAR(M2013=#REF!)),OR(YEAR(N2013=#REF!),YEAR(N2013=#REF!),YEAR(N2013=#REF!)),OR(AND(A2013="20. Выдача займов по договору № 1 (в кэш-пул ПАО «Газпром»)",H2013="КЭШ-ПУЛ"),AND(A2013&lt;&gt;"20. Выдача займов по договору № 1 (в кэш-пул ПАО «Газпром»)",H2013&lt;&gt;"КЭШ-ПУЛ")))</f>
        <v>#REF!</v>
      </c>
    </row>
    <row r="2014" spans="1:30" ht="12.6" customHeight="1" x14ac:dyDescent="0.2">
      <c r="A2014" s="8" t="s">
        <v>11</v>
      </c>
      <c r="B2014" s="8"/>
      <c r="C2014" s="2" t="s">
        <v>19</v>
      </c>
      <c r="D2014" s="6" t="s">
        <v>0</v>
      </c>
      <c r="E2014" s="7" t="s">
        <v>2</v>
      </c>
      <c r="F2014" s="8"/>
      <c r="G2014" s="8"/>
      <c r="H2014" s="8"/>
      <c r="I2014" s="8"/>
      <c r="J2014" s="8">
        <v>4</v>
      </c>
      <c r="K2014" s="8" t="s">
        <v>69</v>
      </c>
      <c r="L2014" s="8" t="s">
        <v>27</v>
      </c>
      <c r="M2014" s="9">
        <v>44479</v>
      </c>
      <c r="N2014" s="9">
        <v>44497</v>
      </c>
      <c r="O2014" s="20"/>
      <c r="P2014" s="20">
        <v>5940235.0899999999</v>
      </c>
      <c r="Q2014" s="12"/>
      <c r="R2014" s="12"/>
      <c r="S2014" s="12"/>
      <c r="T2014" s="12"/>
      <c r="U2014" s="12"/>
      <c r="X2014" s="22" t="e">
        <f>IF(B2014="",VLOOKUP(A2014,#REF!,2,FALSE),B2014)</f>
        <v>#REF!</v>
      </c>
      <c r="Y2014" s="22">
        <f t="shared" si="160"/>
        <v>10</v>
      </c>
      <c r="Z2014" s="22">
        <f t="shared" si="161"/>
        <v>10</v>
      </c>
      <c r="AA2014" s="22">
        <f t="shared" si="162"/>
        <v>2021</v>
      </c>
      <c r="AB2014" s="22">
        <f t="shared" si="163"/>
        <v>2021</v>
      </c>
      <c r="AC2014" s="22">
        <f t="shared" si="164"/>
        <v>2021</v>
      </c>
      <c r="AD2014" s="25" t="e">
        <f>AND(ROUND(O2014,2)=O2014,ROUND(P2014,2)=P2014,OR(AND(O2014&lt;&gt;0,L2014="п"),AND(P2014&lt;&gt;0,L2014="ф")),ЕФОРМУЛА(X2014),ЕФОРМУЛА(Y2014),ЕФОРМУЛА(Z2014),ЕФОРМУЛА(AA2014),ЕФОРМУЛА(AB2014),ЕФОРМУЛА(AC2014),NOT(ЕФОРМУЛА(O2014)),NOT(ЕФОРМУЛА(P2014)),M2014&lt;&gt;0,N2014&lt;&gt;0,OR(YEAR(M2014=#REF!),YEAR(M2014=#REF!),YEAR(M2014=#REF!)),OR(YEAR(N2014=#REF!),YEAR(N2014=#REF!),YEAR(N2014=#REF!)),OR(AND(A2014="20. Выдача займов по договору № 1 (в кэш-пул ПАО «Газпром»)",H2014="КЭШ-ПУЛ"),AND(A2014&lt;&gt;"20. Выдача займов по договору № 1 (в кэш-пул ПАО «Газпром»)",H2014&lt;&gt;"КЭШ-ПУЛ")))</f>
        <v>#REF!</v>
      </c>
    </row>
    <row r="2015" spans="1:30" ht="13.5" customHeight="1" x14ac:dyDescent="0.2">
      <c r="A2015" s="8" t="s">
        <v>57</v>
      </c>
      <c r="B2015" s="8"/>
      <c r="C2015" s="2" t="s">
        <v>19</v>
      </c>
      <c r="D2015" s="6" t="s">
        <v>0</v>
      </c>
      <c r="E2015" s="7" t="s">
        <v>2</v>
      </c>
      <c r="F2015" s="8"/>
      <c r="G2015" s="8"/>
      <c r="H2015" s="8"/>
      <c r="I2015" s="8"/>
      <c r="J2015" s="8">
        <v>4</v>
      </c>
      <c r="K2015" s="8" t="s">
        <v>69</v>
      </c>
      <c r="L2015" s="8" t="s">
        <v>27</v>
      </c>
      <c r="M2015" s="9">
        <v>44488</v>
      </c>
      <c r="N2015" s="9">
        <v>44497</v>
      </c>
      <c r="O2015" s="20"/>
      <c r="P2015" s="20">
        <v>169384787</v>
      </c>
      <c r="Q2015" s="12"/>
      <c r="R2015" s="12"/>
      <c r="S2015" s="12"/>
      <c r="T2015" s="12"/>
      <c r="U2015" s="12"/>
      <c r="X2015" s="22" t="e">
        <f>IF(B2015="",VLOOKUP(A2015,#REF!,2,FALSE),B2015)</f>
        <v>#REF!</v>
      </c>
      <c r="Y2015" s="22">
        <f t="shared" si="160"/>
        <v>10</v>
      </c>
      <c r="Z2015" s="22">
        <f t="shared" si="161"/>
        <v>10</v>
      </c>
      <c r="AA2015" s="22">
        <f t="shared" si="162"/>
        <v>2021</v>
      </c>
      <c r="AB2015" s="22">
        <f t="shared" si="163"/>
        <v>2021</v>
      </c>
      <c r="AC2015" s="22">
        <f t="shared" si="164"/>
        <v>2021</v>
      </c>
      <c r="AD2015" s="25" t="e">
        <f>AND(ROUND(O2015,2)=O2015,ROUND(P2015,2)=P2015,OR(AND(O2015&lt;&gt;0,L2015="п"),AND(P2015&lt;&gt;0,L2015="ф")),ЕФОРМУЛА(X2015),ЕФОРМУЛА(Y2015),ЕФОРМУЛА(Z2015),ЕФОРМУЛА(AA2015),ЕФОРМУЛА(AB2015),ЕФОРМУЛА(AC2015),NOT(ЕФОРМУЛА(O2015)),NOT(ЕФОРМУЛА(P2015)),M2015&lt;&gt;0,N2015&lt;&gt;0,OR(YEAR(M2015=#REF!),YEAR(M2015=#REF!),YEAR(M2015=#REF!)),OR(YEAR(N2015=#REF!),YEAR(N2015=#REF!),YEAR(N2015=#REF!)),OR(AND(A2015="20. Выдача займов по договору № 1 (в кэш-пул ПАО «Газпром»)",H2015="КЭШ-ПУЛ"),AND(A2015&lt;&gt;"20. Выдача займов по договору № 1 (в кэш-пул ПАО «Газпром»)",H2015&lt;&gt;"КЭШ-ПУЛ")))</f>
        <v>#REF!</v>
      </c>
    </row>
    <row r="2016" spans="1:30" ht="15" customHeight="1" x14ac:dyDescent="0.2">
      <c r="A2016" s="27" t="s">
        <v>41</v>
      </c>
      <c r="B2016" s="27"/>
      <c r="C2016" s="2" t="s">
        <v>19</v>
      </c>
      <c r="D2016" s="6" t="s">
        <v>0</v>
      </c>
      <c r="E2016" s="7" t="s">
        <v>2</v>
      </c>
      <c r="F2016" s="8"/>
      <c r="G2016" s="8"/>
      <c r="H2016" s="8"/>
      <c r="I2016" s="8"/>
      <c r="J2016" s="8">
        <v>3</v>
      </c>
      <c r="K2016" s="8" t="s">
        <v>69</v>
      </c>
      <c r="L2016" s="8" t="s">
        <v>27</v>
      </c>
      <c r="M2016" s="9">
        <v>44489</v>
      </c>
      <c r="N2016" s="9">
        <v>44497</v>
      </c>
      <c r="O2016" s="20"/>
      <c r="P2016" s="20">
        <v>110880</v>
      </c>
      <c r="Q2016" s="11"/>
      <c r="R2016" s="11"/>
      <c r="S2016" s="11"/>
      <c r="T2016" s="11"/>
      <c r="U2016" s="11"/>
      <c r="X2016" s="22" t="e">
        <f>IF(B2016="",VLOOKUP(A2016,#REF!,2,FALSE),B2016)</f>
        <v>#REF!</v>
      </c>
      <c r="Y2016" s="22">
        <f t="shared" si="160"/>
        <v>10</v>
      </c>
      <c r="Z2016" s="22">
        <f t="shared" si="161"/>
        <v>10</v>
      </c>
      <c r="AA2016" s="22">
        <f t="shared" si="162"/>
        <v>2021</v>
      </c>
      <c r="AB2016" s="22">
        <f t="shared" si="163"/>
        <v>2021</v>
      </c>
      <c r="AC2016" s="22">
        <f t="shared" si="164"/>
        <v>2021</v>
      </c>
      <c r="AD2016" s="25" t="e">
        <f>AND(ROUND(O2016,2)=O2016,ROUND(P2016,2)=P2016,OR(AND(O2016&lt;&gt;0,L2016="п"),AND(P2016&lt;&gt;0,L2016="ф")),ЕФОРМУЛА(X2016),ЕФОРМУЛА(Y2016),ЕФОРМУЛА(Z2016),ЕФОРМУЛА(AA2016),ЕФОРМУЛА(AB2016),ЕФОРМУЛА(AC2016),NOT(ЕФОРМУЛА(O2016)),NOT(ЕФОРМУЛА(P2016)),M2016&lt;&gt;0,N2016&lt;&gt;0,OR(YEAR(M2016=#REF!),YEAR(M2016=#REF!),YEAR(M2016=#REF!)),OR(YEAR(N2016=#REF!),YEAR(N2016=#REF!),YEAR(N2016=#REF!)),OR(AND(A2016="20. Выдача займов по договору № 1 (в кэш-пул ПАО «Газпром»)",H2016="КЭШ-ПУЛ"),AND(A2016&lt;&gt;"20. Выдача займов по договору № 1 (в кэш-пул ПАО «Газпром»)",H2016&lt;&gt;"КЭШ-ПУЛ")))</f>
        <v>#REF!</v>
      </c>
    </row>
    <row r="2017" spans="1:30" ht="15" customHeight="1" x14ac:dyDescent="0.2">
      <c r="A2017" s="8" t="s">
        <v>64</v>
      </c>
      <c r="B2017" s="8"/>
      <c r="C2017" s="2" t="s">
        <v>19</v>
      </c>
      <c r="D2017" s="6" t="s">
        <v>0</v>
      </c>
      <c r="E2017" s="7" t="s">
        <v>1</v>
      </c>
      <c r="F2017" s="8"/>
      <c r="G2017" s="8"/>
      <c r="H2017" s="8"/>
      <c r="I2017" s="8"/>
      <c r="J2017" s="8"/>
      <c r="K2017" s="8" t="s">
        <v>69</v>
      </c>
      <c r="L2017" s="8" t="s">
        <v>27</v>
      </c>
      <c r="M2017" s="9">
        <v>44488</v>
      </c>
      <c r="N2017" s="9">
        <v>44488</v>
      </c>
      <c r="O2017" s="20"/>
      <c r="P2017" s="20">
        <v>6525510.5099999998</v>
      </c>
      <c r="Q2017" s="12"/>
      <c r="R2017" s="12"/>
      <c r="S2017" s="12"/>
      <c r="T2017" s="12"/>
      <c r="U2017" s="12"/>
      <c r="X2017" s="22" t="e">
        <f>IF(B2017="",VLOOKUP(A2017,#REF!,2,FALSE),B2017)</f>
        <v>#REF!</v>
      </c>
      <c r="Y2017" s="22">
        <f t="shared" si="160"/>
        <v>10</v>
      </c>
      <c r="Z2017" s="22">
        <f t="shared" si="161"/>
        <v>10</v>
      </c>
      <c r="AA2017" s="22">
        <f t="shared" si="162"/>
        <v>2021</v>
      </c>
      <c r="AB2017" s="22">
        <f t="shared" si="163"/>
        <v>2021</v>
      </c>
      <c r="AC2017" s="22">
        <f t="shared" si="164"/>
        <v>2021</v>
      </c>
      <c r="AD2017" s="25" t="e">
        <f>AND(ROUND(O2017,2)=O2017,ROUND(P2017,2)=P2017,OR(AND(O2017&lt;&gt;0,L2017="п"),AND(P2017&lt;&gt;0,L2017="ф")),ЕФОРМУЛА(X2017),ЕФОРМУЛА(Y2017),ЕФОРМУЛА(Z2017),ЕФОРМУЛА(AA2017),ЕФОРМУЛА(AB2017),ЕФОРМУЛА(AC2017),NOT(ЕФОРМУЛА(O2017)),NOT(ЕФОРМУЛА(P2017)),M2017&lt;&gt;0,N2017&lt;&gt;0,OR(YEAR(M2017=#REF!),YEAR(M2017=#REF!),YEAR(M2017=#REF!)),OR(YEAR(N2017=#REF!),YEAR(N2017=#REF!),YEAR(N2017=#REF!)),OR(AND(A2017="20. Выдача займов по договору № 1 (в кэш-пул ПАО «Газпром»)",H2017="КЭШ-ПУЛ"),AND(A2017&lt;&gt;"20. Выдача займов по договору № 1 (в кэш-пул ПАО «Газпром»)",H2017&lt;&gt;"КЭШ-ПУЛ")))</f>
        <v>#REF!</v>
      </c>
    </row>
    <row r="2018" spans="1:30" ht="15" customHeight="1" x14ac:dyDescent="0.2">
      <c r="A2018" s="8" t="s">
        <v>64</v>
      </c>
      <c r="B2018" s="8"/>
      <c r="C2018" s="2" t="s">
        <v>19</v>
      </c>
      <c r="D2018" s="6" t="s">
        <v>0</v>
      </c>
      <c r="E2018" s="7" t="s">
        <v>1</v>
      </c>
      <c r="F2018" s="8"/>
      <c r="G2018" s="8"/>
      <c r="H2018" s="8"/>
      <c r="I2018" s="8"/>
      <c r="J2018" s="8"/>
      <c r="K2018" s="8" t="s">
        <v>69</v>
      </c>
      <c r="L2018" s="8" t="s">
        <v>27</v>
      </c>
      <c r="M2018" s="9">
        <v>44489</v>
      </c>
      <c r="N2018" s="9">
        <v>44489</v>
      </c>
      <c r="O2018" s="20"/>
      <c r="P2018" s="20">
        <v>1268804.6399999999</v>
      </c>
      <c r="Q2018" s="12"/>
      <c r="R2018" s="12"/>
      <c r="S2018" s="12"/>
      <c r="T2018" s="12"/>
      <c r="U2018" s="12"/>
      <c r="X2018" s="22" t="e">
        <f>IF(B2018="",VLOOKUP(A2018,#REF!,2,FALSE),B2018)</f>
        <v>#REF!</v>
      </c>
      <c r="Y2018" s="22">
        <f t="shared" si="160"/>
        <v>10</v>
      </c>
      <c r="Z2018" s="22">
        <f t="shared" si="161"/>
        <v>10</v>
      </c>
      <c r="AA2018" s="22">
        <f t="shared" si="162"/>
        <v>2021</v>
      </c>
      <c r="AB2018" s="22">
        <f t="shared" si="163"/>
        <v>2021</v>
      </c>
      <c r="AC2018" s="22">
        <f t="shared" si="164"/>
        <v>2021</v>
      </c>
      <c r="AD2018" s="25" t="e">
        <f>AND(ROUND(O2018,2)=O2018,ROUND(P2018,2)=P2018,OR(AND(O2018&lt;&gt;0,L2018="п"),AND(P2018&lt;&gt;0,L2018="ф")),ЕФОРМУЛА(X2018),ЕФОРМУЛА(Y2018),ЕФОРМУЛА(Z2018),ЕФОРМУЛА(AA2018),ЕФОРМУЛА(AB2018),ЕФОРМУЛА(AC2018),NOT(ЕФОРМУЛА(O2018)),NOT(ЕФОРМУЛА(P2018)),M2018&lt;&gt;0,N2018&lt;&gt;0,OR(YEAR(M2018=#REF!),YEAR(M2018=#REF!),YEAR(M2018=#REF!)),OR(YEAR(N2018=#REF!),YEAR(N2018=#REF!),YEAR(N2018=#REF!)),OR(AND(A2018="20. Выдача займов по договору № 1 (в кэш-пул ПАО «Газпром»)",H2018="КЭШ-ПУЛ"),AND(A2018&lt;&gt;"20. Выдача займов по договору № 1 (в кэш-пул ПАО «Газпром»)",H2018&lt;&gt;"КЭШ-ПУЛ")))</f>
        <v>#REF!</v>
      </c>
    </row>
    <row r="2019" spans="1:30" ht="15" customHeight="1" x14ac:dyDescent="0.2">
      <c r="A2019" s="8" t="s">
        <v>64</v>
      </c>
      <c r="B2019" s="8"/>
      <c r="C2019" s="2" t="s">
        <v>19</v>
      </c>
      <c r="D2019" s="6" t="s">
        <v>0</v>
      </c>
      <c r="E2019" s="7" t="s">
        <v>1</v>
      </c>
      <c r="F2019" s="8"/>
      <c r="G2019" s="8"/>
      <c r="H2019" s="8"/>
      <c r="I2019" s="8"/>
      <c r="J2019" s="8"/>
      <c r="K2019" s="8" t="s">
        <v>69</v>
      </c>
      <c r="L2019" s="8" t="s">
        <v>27</v>
      </c>
      <c r="M2019" s="9">
        <v>44491</v>
      </c>
      <c r="N2019" s="9">
        <v>44491</v>
      </c>
      <c r="O2019" s="20"/>
      <c r="P2019" s="20">
        <v>21982622.289999999</v>
      </c>
      <c r="Q2019" s="12"/>
      <c r="R2019" s="12"/>
      <c r="S2019" s="12"/>
      <c r="T2019" s="12"/>
      <c r="U2019" s="12"/>
      <c r="X2019" s="22" t="e">
        <f>IF(B2019="",VLOOKUP(A2019,#REF!,2,FALSE),B2019)</f>
        <v>#REF!</v>
      </c>
      <c r="Y2019" s="22">
        <f t="shared" si="160"/>
        <v>10</v>
      </c>
      <c r="Z2019" s="22">
        <f t="shared" si="161"/>
        <v>10</v>
      </c>
      <c r="AA2019" s="22">
        <f t="shared" si="162"/>
        <v>2021</v>
      </c>
      <c r="AB2019" s="22">
        <f t="shared" si="163"/>
        <v>2021</v>
      </c>
      <c r="AC2019" s="22">
        <f t="shared" si="164"/>
        <v>2021</v>
      </c>
      <c r="AD2019" s="25" t="e">
        <f>AND(ROUND(O2019,2)=O2019,ROUND(P2019,2)=P2019,OR(AND(O2019&lt;&gt;0,L2019="п"),AND(P2019&lt;&gt;0,L2019="ф")),ЕФОРМУЛА(X2019),ЕФОРМУЛА(Y2019),ЕФОРМУЛА(Z2019),ЕФОРМУЛА(AA2019),ЕФОРМУЛА(AB2019),ЕФОРМУЛА(AC2019),NOT(ЕФОРМУЛА(O2019)),NOT(ЕФОРМУЛА(P2019)),M2019&lt;&gt;0,N2019&lt;&gt;0,OR(YEAR(M2019=#REF!),YEAR(M2019=#REF!),YEAR(M2019=#REF!)),OR(YEAR(N2019=#REF!),YEAR(N2019=#REF!),YEAR(N2019=#REF!)),OR(AND(A2019="20. Выдача займов по договору № 1 (в кэш-пул ПАО «Газпром»)",H2019="КЭШ-ПУЛ"),AND(A2019&lt;&gt;"20. Выдача займов по договору № 1 (в кэш-пул ПАО «Газпром»)",H2019&lt;&gt;"КЭШ-ПУЛ")))</f>
        <v>#REF!</v>
      </c>
    </row>
    <row r="2020" spans="1:30" ht="15" customHeight="1" x14ac:dyDescent="0.2">
      <c r="A2020" s="8" t="s">
        <v>141</v>
      </c>
      <c r="B2020" s="8"/>
      <c r="C2020" s="2" t="s">
        <v>19</v>
      </c>
      <c r="D2020" s="6" t="s">
        <v>0</v>
      </c>
      <c r="E2020" s="7" t="s">
        <v>2</v>
      </c>
      <c r="F2020" s="8"/>
      <c r="G2020" s="8"/>
      <c r="H2020" s="8"/>
      <c r="I2020" s="8"/>
      <c r="J2020" s="8">
        <v>3</v>
      </c>
      <c r="K2020" s="8" t="s">
        <v>69</v>
      </c>
      <c r="L2020" s="8" t="s">
        <v>27</v>
      </c>
      <c r="M2020" s="9">
        <v>44501</v>
      </c>
      <c r="N2020" s="9">
        <v>44519</v>
      </c>
      <c r="O2020" s="20"/>
      <c r="P2020" s="20">
        <v>10066320.73</v>
      </c>
      <c r="Q2020" s="29"/>
      <c r="R2020" s="29"/>
      <c r="S2020" s="29"/>
      <c r="T2020" s="29"/>
      <c r="U2020" s="29"/>
      <c r="X2020" s="22" t="e">
        <f>IF(B2020="",VLOOKUP(A2020,#REF!,2,FALSE),B2020)</f>
        <v>#REF!</v>
      </c>
      <c r="Y2020" s="22">
        <f t="shared" si="160"/>
        <v>11</v>
      </c>
      <c r="Z2020" s="22">
        <f t="shared" si="161"/>
        <v>11</v>
      </c>
      <c r="AA2020" s="22">
        <f t="shared" si="162"/>
        <v>2021</v>
      </c>
      <c r="AB2020" s="22">
        <f t="shared" si="163"/>
        <v>2021</v>
      </c>
      <c r="AC2020" s="22">
        <f t="shared" si="164"/>
        <v>2021</v>
      </c>
      <c r="AD2020" s="25" t="e">
        <f>AND(ROUND(O2020,2)=O2020,ROUND(P2020,2)=P2020,OR(AND(O2020&lt;&gt;0,L2020="п"),AND(P2020&lt;&gt;0,L2020="ф")),ЕФОРМУЛА(X2020),ЕФОРМУЛА(Y2020),ЕФОРМУЛА(Z2020),ЕФОРМУЛА(AA2020),ЕФОРМУЛА(AB2020),ЕФОРМУЛА(AC2020),NOT(ЕФОРМУЛА(O2020)),NOT(ЕФОРМУЛА(P2020)),M2020&lt;&gt;0,N2020&lt;&gt;0,OR(YEAR(M2020=#REF!),YEAR(M2020=#REF!),YEAR(M2020=#REF!)),OR(YEAR(N2020=#REF!),YEAR(N2020=#REF!),YEAR(N2020=#REF!)),OR(AND(A2020="20. Выдача займов по договору № 1 (в кэш-пул ПАО «Газпром»)",H2020="КЭШ-ПУЛ"),AND(A2020&lt;&gt;"20. Выдача займов по договору № 1 (в кэш-пул ПАО «Газпром»)",H2020&lt;&gt;"КЭШ-ПУЛ")))</f>
        <v>#REF!</v>
      </c>
    </row>
    <row r="2021" spans="1:30" ht="15.75" customHeight="1" x14ac:dyDescent="0.2">
      <c r="A2021" s="27" t="s">
        <v>142</v>
      </c>
      <c r="B2021" s="27"/>
      <c r="C2021" s="2" t="s">
        <v>19</v>
      </c>
      <c r="D2021" s="6" t="s">
        <v>0</v>
      </c>
      <c r="E2021" s="7" t="s">
        <v>2</v>
      </c>
      <c r="F2021" s="8"/>
      <c r="G2021" s="8"/>
      <c r="H2021" s="8"/>
      <c r="I2021" s="8"/>
      <c r="J2021" s="8">
        <v>3</v>
      </c>
      <c r="K2021" s="8" t="s">
        <v>69</v>
      </c>
      <c r="L2021" s="8" t="s">
        <v>27</v>
      </c>
      <c r="M2021" s="9">
        <v>44487</v>
      </c>
      <c r="N2021" s="9">
        <v>44498</v>
      </c>
      <c r="O2021" s="20"/>
      <c r="P2021" s="20">
        <v>33346242.120000001</v>
      </c>
      <c r="Q2021" s="29" t="s">
        <v>682</v>
      </c>
      <c r="R2021" s="29"/>
      <c r="S2021" s="29"/>
      <c r="T2021" s="29"/>
      <c r="U2021" s="29"/>
      <c r="X2021" s="22" t="e">
        <f>IF(B2021="",VLOOKUP(A2021,#REF!,2,FALSE),B2021)</f>
        <v>#REF!</v>
      </c>
      <c r="Y2021" s="22">
        <f t="shared" si="160"/>
        <v>10</v>
      </c>
      <c r="Z2021" s="22">
        <f t="shared" si="161"/>
        <v>10</v>
      </c>
      <c r="AA2021" s="22">
        <f t="shared" si="162"/>
        <v>2021</v>
      </c>
      <c r="AB2021" s="22">
        <f t="shared" si="163"/>
        <v>2021</v>
      </c>
      <c r="AC2021" s="22">
        <f t="shared" si="164"/>
        <v>2021</v>
      </c>
      <c r="AD2021" s="25" t="e">
        <f>AND(ROUND(O2021,2)=O2021,ROUND(P2021,2)=P2021,OR(AND(O2021&lt;&gt;0,L2021="п"),AND(P2021&lt;&gt;0,L2021="ф")),ЕФОРМУЛА(X2021),ЕФОРМУЛА(Y2021),ЕФОРМУЛА(Z2021),ЕФОРМУЛА(AA2021),ЕФОРМУЛА(AB2021),ЕФОРМУЛА(AC2021),NOT(ЕФОРМУЛА(O2021)),NOT(ЕФОРМУЛА(P2021)),M2021&lt;&gt;0,N2021&lt;&gt;0,OR(YEAR(M2021=#REF!),YEAR(M2021=#REF!),YEAR(M2021=#REF!)),OR(YEAR(N2021=#REF!),YEAR(N2021=#REF!),YEAR(N2021=#REF!)),OR(AND(A2021="20. Выдача займов по договору № 1 (в кэш-пул ПАО «Газпром»)",H2021="КЭШ-ПУЛ"),AND(A2021&lt;&gt;"20. Выдача займов по договору № 1 (в кэш-пул ПАО «Газпром»)",H2021&lt;&gt;"КЭШ-ПУЛ")))</f>
        <v>#REF!</v>
      </c>
    </row>
    <row r="2022" spans="1:30" ht="12.6" customHeight="1" x14ac:dyDescent="0.2">
      <c r="A2022" s="8" t="s">
        <v>55</v>
      </c>
      <c r="B2022" s="8"/>
      <c r="C2022" s="2" t="s">
        <v>19</v>
      </c>
      <c r="D2022" s="6" t="s">
        <v>3</v>
      </c>
      <c r="E2022" s="7" t="s">
        <v>2</v>
      </c>
      <c r="F2022" s="8"/>
      <c r="G2022" s="8"/>
      <c r="H2022" s="8"/>
      <c r="I2022" s="8"/>
      <c r="J2022" s="8">
        <v>4</v>
      </c>
      <c r="K2022" s="8" t="s">
        <v>69</v>
      </c>
      <c r="L2022" s="8" t="s">
        <v>27</v>
      </c>
      <c r="M2022" s="9">
        <v>44470</v>
      </c>
      <c r="N2022" s="9">
        <v>44474</v>
      </c>
      <c r="O2022" s="20"/>
      <c r="P2022" s="20">
        <v>9398764.5</v>
      </c>
      <c r="Q2022" s="12" t="s">
        <v>689</v>
      </c>
      <c r="R2022" s="12"/>
      <c r="S2022" s="12"/>
      <c r="T2022" s="12"/>
      <c r="U2022" s="12"/>
      <c r="X2022" s="22" t="e">
        <f>IF(B2022="",VLOOKUP(A2022,#REF!,2,FALSE),B2022)</f>
        <v>#REF!</v>
      </c>
      <c r="Y2022" s="22">
        <f t="shared" si="160"/>
        <v>10</v>
      </c>
      <c r="Z2022" s="22">
        <f t="shared" si="161"/>
        <v>10</v>
      </c>
      <c r="AA2022" s="22">
        <f t="shared" si="162"/>
        <v>2021</v>
      </c>
      <c r="AB2022" s="22">
        <f t="shared" si="163"/>
        <v>2021</v>
      </c>
      <c r="AC2022" s="22">
        <f t="shared" si="164"/>
        <v>2021</v>
      </c>
      <c r="AD2022" s="25" t="e">
        <f>AND(ROUND(O2022,2)=O2022,ROUND(P2022,2)=P2022,OR(AND(O2022&lt;&gt;0,L2022="п"),AND(P2022&lt;&gt;0,L2022="ф")),ЕФОРМУЛА(X2022),ЕФОРМУЛА(Y2022),ЕФОРМУЛА(Z2022),ЕФОРМУЛА(AA2022),ЕФОРМУЛА(AB2022),ЕФОРМУЛА(AC2022),NOT(ЕФОРМУЛА(O2022)),NOT(ЕФОРМУЛА(P2022)),M2022&lt;&gt;0,N2022&lt;&gt;0,OR(YEAR(M2022=#REF!),YEAR(M2022=#REF!),YEAR(M2022=#REF!)),OR(YEAR(N2022=#REF!),YEAR(N2022=#REF!),YEAR(N2022=#REF!)),OR(AND(A2022="20. Выдача займов по договору № 1 (в кэш-пул ПАО «Газпром»)",H2022="КЭШ-ПУЛ"),AND(A2022&lt;&gt;"20. Выдача займов по договору № 1 (в кэш-пул ПАО «Газпром»)",H2022&lt;&gt;"КЭШ-ПУЛ")))</f>
        <v>#REF!</v>
      </c>
    </row>
    <row r="2023" spans="1:30" ht="15" customHeight="1" x14ac:dyDescent="0.2">
      <c r="A2023" s="8" t="s">
        <v>64</v>
      </c>
      <c r="B2023" s="8"/>
      <c r="C2023" s="2" t="s">
        <v>19</v>
      </c>
      <c r="D2023" s="6" t="s">
        <v>0</v>
      </c>
      <c r="E2023" s="7" t="s">
        <v>1</v>
      </c>
      <c r="F2023" s="8"/>
      <c r="G2023" s="8"/>
      <c r="H2023" s="8"/>
      <c r="I2023" s="8"/>
      <c r="J2023" s="8"/>
      <c r="K2023" s="8" t="s">
        <v>69</v>
      </c>
      <c r="L2023" s="8" t="s">
        <v>27</v>
      </c>
      <c r="M2023" s="9">
        <v>44494</v>
      </c>
      <c r="N2023" s="9">
        <v>44494</v>
      </c>
      <c r="O2023" s="20"/>
      <c r="P2023" s="20">
        <v>147000000</v>
      </c>
      <c r="Q2023" s="12"/>
      <c r="R2023" s="12"/>
      <c r="S2023" s="12"/>
      <c r="T2023" s="12"/>
      <c r="U2023" s="12"/>
      <c r="X2023" s="22" t="e">
        <f>IF(B2023="",VLOOKUP(A2023,#REF!,2,FALSE),B2023)</f>
        <v>#REF!</v>
      </c>
      <c r="Y2023" s="22">
        <f t="shared" si="160"/>
        <v>10</v>
      </c>
      <c r="Z2023" s="22">
        <f t="shared" si="161"/>
        <v>10</v>
      </c>
      <c r="AA2023" s="22">
        <f t="shared" si="162"/>
        <v>2021</v>
      </c>
      <c r="AB2023" s="22">
        <f t="shared" si="163"/>
        <v>2021</v>
      </c>
      <c r="AC2023" s="22">
        <f t="shared" si="164"/>
        <v>2021</v>
      </c>
      <c r="AD2023" s="25" t="e">
        <f>AND(ROUND(O2023,2)=O2023,ROUND(P2023,2)=P2023,OR(AND(O2023&lt;&gt;0,L2023="п"),AND(P2023&lt;&gt;0,L2023="ф")),ЕФОРМУЛА(X2023),ЕФОРМУЛА(Y2023),ЕФОРМУЛА(Z2023),ЕФОРМУЛА(AA2023),ЕФОРМУЛА(AB2023),ЕФОРМУЛА(AC2023),NOT(ЕФОРМУЛА(O2023)),NOT(ЕФОРМУЛА(P2023)),M2023&lt;&gt;0,N2023&lt;&gt;0,OR(YEAR(M2023=#REF!),YEAR(M2023=#REF!),YEAR(M2023=#REF!)),OR(YEAR(N2023=#REF!),YEAR(N2023=#REF!),YEAR(N2023=#REF!)),OR(AND(A2023="20. Выдача займов по договору № 1 (в кэш-пул ПАО «Газпром»)",H2023="КЭШ-ПУЛ"),AND(A2023&lt;&gt;"20. Выдача займов по договору № 1 (в кэш-пул ПАО «Газпром»)",H2023&lt;&gt;"КЭШ-ПУЛ")))</f>
        <v>#REF!</v>
      </c>
    </row>
    <row r="2024" spans="1:30" ht="15" customHeight="1" x14ac:dyDescent="0.2">
      <c r="A2024" s="8" t="s">
        <v>64</v>
      </c>
      <c r="B2024" s="8"/>
      <c r="C2024" s="2" t="s">
        <v>19</v>
      </c>
      <c r="D2024" s="6" t="s">
        <v>0</v>
      </c>
      <c r="E2024" s="7" t="s">
        <v>1</v>
      </c>
      <c r="F2024" s="8"/>
      <c r="G2024" s="8"/>
      <c r="H2024" s="8"/>
      <c r="I2024" s="8"/>
      <c r="J2024" s="8"/>
      <c r="K2024" s="8" t="s">
        <v>69</v>
      </c>
      <c r="L2024" s="8" t="s">
        <v>27</v>
      </c>
      <c r="M2024" s="9">
        <v>44495</v>
      </c>
      <c r="N2024" s="9">
        <v>44495</v>
      </c>
      <c r="O2024" s="20"/>
      <c r="P2024" s="20">
        <v>306701224.31</v>
      </c>
      <c r="Q2024" s="12"/>
      <c r="R2024" s="12"/>
      <c r="S2024" s="12"/>
      <c r="T2024" s="12"/>
      <c r="U2024" s="12"/>
      <c r="X2024" s="22" t="e">
        <f>IF(B2024="",VLOOKUP(A2024,#REF!,2,FALSE),B2024)</f>
        <v>#REF!</v>
      </c>
      <c r="Y2024" s="22">
        <f t="shared" si="160"/>
        <v>10</v>
      </c>
      <c r="Z2024" s="22">
        <f t="shared" si="161"/>
        <v>10</v>
      </c>
      <c r="AA2024" s="22">
        <f t="shared" si="162"/>
        <v>2021</v>
      </c>
      <c r="AB2024" s="22">
        <f t="shared" si="163"/>
        <v>2021</v>
      </c>
      <c r="AC2024" s="22">
        <f t="shared" si="164"/>
        <v>2021</v>
      </c>
      <c r="AD2024" s="25" t="e">
        <f>AND(ROUND(O2024,2)=O2024,ROUND(P2024,2)=P2024,OR(AND(O2024&lt;&gt;0,L2024="п"),AND(P2024&lt;&gt;0,L2024="ф")),ЕФОРМУЛА(X2024),ЕФОРМУЛА(Y2024),ЕФОРМУЛА(Z2024),ЕФОРМУЛА(AA2024),ЕФОРМУЛА(AB2024),ЕФОРМУЛА(AC2024),NOT(ЕФОРМУЛА(O2024)),NOT(ЕФОРМУЛА(P2024)),M2024&lt;&gt;0,N2024&lt;&gt;0,OR(YEAR(M2024=#REF!),YEAR(M2024=#REF!),YEAR(M2024=#REF!)),OR(YEAR(N2024=#REF!),YEAR(N2024=#REF!),YEAR(N2024=#REF!)),OR(AND(A2024="20. Выдача займов по договору № 1 (в кэш-пул ПАО «Газпром»)",H2024="КЭШ-ПУЛ"),AND(A2024&lt;&gt;"20. Выдача займов по договору № 1 (в кэш-пул ПАО «Газпром»)",H2024&lt;&gt;"КЭШ-ПУЛ")))</f>
        <v>#REF!</v>
      </c>
    </row>
    <row r="2025" spans="1:30" ht="15" customHeight="1" x14ac:dyDescent="0.2">
      <c r="A2025" s="8" t="s">
        <v>64</v>
      </c>
      <c r="B2025" s="8"/>
      <c r="C2025" s="2" t="s">
        <v>19</v>
      </c>
      <c r="D2025" s="6" t="s">
        <v>0</v>
      </c>
      <c r="E2025" s="7" t="s">
        <v>1</v>
      </c>
      <c r="F2025" s="8"/>
      <c r="G2025" s="8"/>
      <c r="H2025" s="8"/>
      <c r="I2025" s="8"/>
      <c r="J2025" s="8"/>
      <c r="K2025" s="8" t="s">
        <v>69</v>
      </c>
      <c r="L2025" s="8" t="s">
        <v>27</v>
      </c>
      <c r="M2025" s="9">
        <v>44496</v>
      </c>
      <c r="N2025" s="9">
        <v>44496</v>
      </c>
      <c r="O2025" s="20"/>
      <c r="P2025" s="20">
        <v>180649762.87</v>
      </c>
      <c r="Q2025" s="12"/>
      <c r="R2025" s="12"/>
      <c r="S2025" s="12"/>
      <c r="T2025" s="12"/>
      <c r="U2025" s="12"/>
      <c r="X2025" s="22" t="e">
        <f>IF(B2025="",VLOOKUP(A2025,#REF!,2,FALSE),B2025)</f>
        <v>#REF!</v>
      </c>
      <c r="Y2025" s="22">
        <f t="shared" si="160"/>
        <v>10</v>
      </c>
      <c r="Z2025" s="22">
        <f t="shared" si="161"/>
        <v>10</v>
      </c>
      <c r="AA2025" s="22">
        <f t="shared" si="162"/>
        <v>2021</v>
      </c>
      <c r="AB2025" s="22">
        <f t="shared" si="163"/>
        <v>2021</v>
      </c>
      <c r="AC2025" s="22">
        <f t="shared" si="164"/>
        <v>2021</v>
      </c>
      <c r="AD2025" s="25" t="e">
        <f>AND(ROUND(O2025,2)=O2025,ROUND(P2025,2)=P2025,OR(AND(O2025&lt;&gt;0,L2025="п"),AND(P2025&lt;&gt;0,L2025="ф")),ЕФОРМУЛА(X2025),ЕФОРМУЛА(Y2025),ЕФОРМУЛА(Z2025),ЕФОРМУЛА(AA2025),ЕФОРМУЛА(AB2025),ЕФОРМУЛА(AC2025),NOT(ЕФОРМУЛА(O2025)),NOT(ЕФОРМУЛА(P2025)),M2025&lt;&gt;0,N2025&lt;&gt;0,OR(YEAR(M2025=#REF!),YEAR(M2025=#REF!),YEAR(M2025=#REF!)),OR(YEAR(N2025=#REF!),YEAR(N2025=#REF!),YEAR(N2025=#REF!)),OR(AND(A2025="20. Выдача займов по договору № 1 (в кэш-пул ПАО «Газпром»)",H2025="КЭШ-ПУЛ"),AND(A2025&lt;&gt;"20. Выдача займов по договору № 1 (в кэш-пул ПАО «Газпром»)",H2025&lt;&gt;"КЭШ-ПУЛ")))</f>
        <v>#REF!</v>
      </c>
    </row>
    <row r="2026" spans="1:30" ht="15" customHeight="1" x14ac:dyDescent="0.2">
      <c r="A2026" s="8" t="s">
        <v>64</v>
      </c>
      <c r="B2026" s="8"/>
      <c r="C2026" s="2" t="s">
        <v>19</v>
      </c>
      <c r="D2026" s="6" t="s">
        <v>0</v>
      </c>
      <c r="E2026" s="7" t="s">
        <v>1</v>
      </c>
      <c r="F2026" s="8"/>
      <c r="G2026" s="8"/>
      <c r="H2026" s="8"/>
      <c r="I2026" s="8"/>
      <c r="J2026" s="8"/>
      <c r="K2026" s="8" t="s">
        <v>69</v>
      </c>
      <c r="L2026" s="8" t="s">
        <v>27</v>
      </c>
      <c r="M2026" s="9">
        <v>44497</v>
      </c>
      <c r="N2026" s="9">
        <v>44497</v>
      </c>
      <c r="O2026" s="20"/>
      <c r="P2026" s="20">
        <v>199852341.46000001</v>
      </c>
      <c r="Q2026" s="12"/>
      <c r="R2026" s="12"/>
      <c r="S2026" s="12"/>
      <c r="T2026" s="12"/>
      <c r="U2026" s="12"/>
      <c r="X2026" s="22" t="e">
        <f>IF(B2026="",VLOOKUP(A2026,#REF!,2,FALSE),B2026)</f>
        <v>#REF!</v>
      </c>
      <c r="Y2026" s="22">
        <f t="shared" si="160"/>
        <v>10</v>
      </c>
      <c r="Z2026" s="22">
        <f t="shared" si="161"/>
        <v>10</v>
      </c>
      <c r="AA2026" s="22">
        <f t="shared" si="162"/>
        <v>2021</v>
      </c>
      <c r="AB2026" s="22">
        <f t="shared" si="163"/>
        <v>2021</v>
      </c>
      <c r="AC2026" s="22">
        <f t="shared" si="164"/>
        <v>2021</v>
      </c>
      <c r="AD2026" s="25" t="e">
        <f>AND(ROUND(O2026,2)=O2026,ROUND(P2026,2)=P2026,OR(AND(O2026&lt;&gt;0,L2026="п"),AND(P2026&lt;&gt;0,L2026="ф")),ЕФОРМУЛА(X2026),ЕФОРМУЛА(Y2026),ЕФОРМУЛА(Z2026),ЕФОРМУЛА(AA2026),ЕФОРМУЛА(AB2026),ЕФОРМУЛА(AC2026),NOT(ЕФОРМУЛА(O2026)),NOT(ЕФОРМУЛА(P2026)),M2026&lt;&gt;0,N2026&lt;&gt;0,OR(YEAR(M2026=#REF!),YEAR(M2026=#REF!),YEAR(M2026=#REF!)),OR(YEAR(N2026=#REF!),YEAR(N2026=#REF!),YEAR(N2026=#REF!)),OR(AND(A2026="20. Выдача займов по договору № 1 (в кэш-пул ПАО «Газпром»)",H2026="КЭШ-ПУЛ"),AND(A2026&lt;&gt;"20. Выдача займов по договору № 1 (в кэш-пул ПАО «Газпром»)",H2026&lt;&gt;"КЭШ-ПУЛ")))</f>
        <v>#REF!</v>
      </c>
    </row>
    <row r="2027" spans="1:30" ht="15" customHeight="1" x14ac:dyDescent="0.2">
      <c r="A2027" s="8" t="s">
        <v>15</v>
      </c>
      <c r="B2027" s="8"/>
      <c r="C2027" s="2" t="s">
        <v>19</v>
      </c>
      <c r="D2027" s="6" t="s">
        <v>0</v>
      </c>
      <c r="E2027" s="7" t="s">
        <v>2</v>
      </c>
      <c r="F2027" s="8"/>
      <c r="G2027" s="8"/>
      <c r="H2027" s="8"/>
      <c r="I2027" s="8" t="s">
        <v>25</v>
      </c>
      <c r="J2027" s="8">
        <v>1</v>
      </c>
      <c r="K2027" s="8" t="s">
        <v>69</v>
      </c>
      <c r="L2027" s="8" t="s">
        <v>27</v>
      </c>
      <c r="M2027" s="9">
        <v>44501</v>
      </c>
      <c r="N2027" s="9">
        <v>44519</v>
      </c>
      <c r="O2027" s="20"/>
      <c r="P2027" s="20">
        <v>113000000</v>
      </c>
      <c r="Q2027" s="12"/>
      <c r="R2027" s="12"/>
      <c r="S2027" s="12"/>
      <c r="T2027" s="12"/>
      <c r="U2027" s="12"/>
      <c r="X2027" s="22" t="e">
        <f>IF(B2027="",VLOOKUP(A2027,#REF!,2,FALSE),B2027)</f>
        <v>#REF!</v>
      </c>
      <c r="Y2027" s="22">
        <f t="shared" si="160"/>
        <v>11</v>
      </c>
      <c r="Z2027" s="22">
        <f t="shared" si="161"/>
        <v>11</v>
      </c>
      <c r="AA2027" s="22">
        <f t="shared" si="162"/>
        <v>2021</v>
      </c>
      <c r="AB2027" s="22">
        <f t="shared" si="163"/>
        <v>2021</v>
      </c>
      <c r="AC2027" s="22">
        <f t="shared" si="164"/>
        <v>2021</v>
      </c>
      <c r="AD2027" s="25" t="e">
        <f>AND(ROUND(O2027,2)=O2027,ROUND(P2027,2)=P2027,OR(AND(O2027&lt;&gt;0,L2027="п"),AND(P2027&lt;&gt;0,L2027="ф")),ЕФОРМУЛА(X2027),ЕФОРМУЛА(Y2027),ЕФОРМУЛА(Z2027),ЕФОРМУЛА(AA2027),ЕФОРМУЛА(AB2027),ЕФОРМУЛА(AC2027),NOT(ЕФОРМУЛА(O2027)),NOT(ЕФОРМУЛА(P2027)),M2027&lt;&gt;0,N2027&lt;&gt;0,OR(YEAR(M2027=#REF!),YEAR(M2027=#REF!),YEAR(M2027=#REF!)),OR(YEAR(N2027=#REF!),YEAR(N2027=#REF!),YEAR(N2027=#REF!)),OR(AND(A2027="20. Выдача займов по договору № 1 (в кэш-пул ПАО «Газпром»)",H2027="КЭШ-ПУЛ"),AND(A2027&lt;&gt;"20. Выдача займов по договору № 1 (в кэш-пул ПАО «Газпром»)",H2027&lt;&gt;"КЭШ-ПУЛ")))</f>
        <v>#REF!</v>
      </c>
    </row>
    <row r="2028" spans="1:30" ht="15" customHeight="1" x14ac:dyDescent="0.2">
      <c r="A2028" s="8" t="s">
        <v>44</v>
      </c>
      <c r="B2028" s="8"/>
      <c r="C2028" s="2" t="s">
        <v>19</v>
      </c>
      <c r="D2028" s="6" t="s">
        <v>0</v>
      </c>
      <c r="E2028" s="7" t="s">
        <v>2</v>
      </c>
      <c r="F2028" s="8"/>
      <c r="G2028" s="8"/>
      <c r="H2028" s="8"/>
      <c r="I2028" s="8"/>
      <c r="J2028" s="8">
        <v>1</v>
      </c>
      <c r="K2028" s="8" t="s">
        <v>69</v>
      </c>
      <c r="L2028" s="8" t="s">
        <v>27</v>
      </c>
      <c r="M2028" s="9">
        <v>44501</v>
      </c>
      <c r="N2028" s="9">
        <v>44519</v>
      </c>
      <c r="O2028" s="20"/>
      <c r="P2028" s="20">
        <v>492416.65</v>
      </c>
      <c r="Q2028" s="29"/>
      <c r="R2028" s="12"/>
      <c r="S2028" s="12"/>
      <c r="T2028" s="12"/>
      <c r="U2028" s="12"/>
      <c r="X2028" s="22" t="e">
        <f>IF(B2028="",VLOOKUP(A2028,#REF!,2,FALSE),B2028)</f>
        <v>#REF!</v>
      </c>
      <c r="Y2028" s="22">
        <f t="shared" si="160"/>
        <v>11</v>
      </c>
      <c r="Z2028" s="22">
        <f t="shared" si="161"/>
        <v>11</v>
      </c>
      <c r="AA2028" s="22">
        <f t="shared" si="162"/>
        <v>2021</v>
      </c>
      <c r="AB2028" s="22">
        <f t="shared" si="163"/>
        <v>2021</v>
      </c>
      <c r="AC2028" s="22">
        <f t="shared" si="164"/>
        <v>2021</v>
      </c>
      <c r="AD2028" s="25" t="e">
        <f>AND(ROUND(O2028,2)=O2028,ROUND(P2028,2)=P2028,OR(AND(O2028&lt;&gt;0,L2028="п"),AND(P2028&lt;&gt;0,L2028="ф")),ЕФОРМУЛА(X2028),ЕФОРМУЛА(Y2028),ЕФОРМУЛА(Z2028),ЕФОРМУЛА(AA2028),ЕФОРМУЛА(AB2028),ЕФОРМУЛА(AC2028),NOT(ЕФОРМУЛА(O2028)),NOT(ЕФОРМУЛА(P2028)),M2028&lt;&gt;0,N2028&lt;&gt;0,OR(YEAR(M2028=#REF!),YEAR(M2028=#REF!),YEAR(M2028=#REF!)),OR(YEAR(N2028=#REF!),YEAR(N2028=#REF!),YEAR(N2028=#REF!)),OR(AND(A2028="20. Выдача займов по договору № 1 (в кэш-пул ПАО «Газпром»)",H2028="КЭШ-ПУЛ"),AND(A2028&lt;&gt;"20. Выдача займов по договору № 1 (в кэш-пул ПАО «Газпром»)",H2028&lt;&gt;"КЭШ-ПУЛ")))</f>
        <v>#REF!</v>
      </c>
    </row>
    <row r="2029" spans="1:30" ht="15" customHeight="1" x14ac:dyDescent="0.2">
      <c r="A2029" s="8" t="s">
        <v>48</v>
      </c>
      <c r="B2029" s="8"/>
      <c r="C2029" s="2" t="s">
        <v>19</v>
      </c>
      <c r="D2029" s="6" t="s">
        <v>0</v>
      </c>
      <c r="E2029" s="7" t="s">
        <v>2</v>
      </c>
      <c r="F2029" s="8"/>
      <c r="G2029" s="8"/>
      <c r="H2029" s="8"/>
      <c r="I2029" s="8"/>
      <c r="J2029" s="8">
        <v>1</v>
      </c>
      <c r="K2029" s="8" t="s">
        <v>69</v>
      </c>
      <c r="L2029" s="8" t="s">
        <v>27</v>
      </c>
      <c r="M2029" s="9">
        <v>44501</v>
      </c>
      <c r="N2029" s="9">
        <v>44516</v>
      </c>
      <c r="O2029" s="20"/>
      <c r="P2029" s="20">
        <v>1345635.42</v>
      </c>
      <c r="Q2029" s="12"/>
      <c r="R2029" s="12"/>
      <c r="S2029" s="12"/>
      <c r="T2029" s="12"/>
      <c r="U2029" s="12"/>
      <c r="X2029" s="22" t="e">
        <f>IF(B2029="",VLOOKUP(A2029,#REF!,2,FALSE),B2029)</f>
        <v>#REF!</v>
      </c>
      <c r="Y2029" s="22">
        <f t="shared" si="160"/>
        <v>11</v>
      </c>
      <c r="Z2029" s="22">
        <f t="shared" si="161"/>
        <v>11</v>
      </c>
      <c r="AA2029" s="22">
        <f t="shared" si="162"/>
        <v>2021</v>
      </c>
      <c r="AB2029" s="22">
        <f t="shared" si="163"/>
        <v>2021</v>
      </c>
      <c r="AC2029" s="22">
        <f t="shared" si="164"/>
        <v>2021</v>
      </c>
      <c r="AD2029" s="25" t="e">
        <f>AND(ROUND(O2029,2)=O2029,ROUND(P2029,2)=P2029,OR(AND(O2029&lt;&gt;0,L2029="п"),AND(P2029&lt;&gt;0,L2029="ф")),ЕФОРМУЛА(X2029),ЕФОРМУЛА(Y2029),ЕФОРМУЛА(Z2029),ЕФОРМУЛА(AA2029),ЕФОРМУЛА(AB2029),ЕФОРМУЛА(AC2029),NOT(ЕФОРМУЛА(O2029)),NOT(ЕФОРМУЛА(P2029)),M2029&lt;&gt;0,N2029&lt;&gt;0,OR(YEAR(M2029=#REF!),YEAR(M2029=#REF!),YEAR(M2029=#REF!)),OR(YEAR(N2029=#REF!),YEAR(N2029=#REF!),YEAR(N2029=#REF!)),OR(AND(A2029="20. Выдача займов по договору № 1 (в кэш-пул ПАО «Газпром»)",H2029="КЭШ-ПУЛ"),AND(A2029&lt;&gt;"20. Выдача займов по договору № 1 (в кэш-пул ПАО «Газпром»)",H2029&lt;&gt;"КЭШ-ПУЛ")))</f>
        <v>#REF!</v>
      </c>
    </row>
    <row r="2030" spans="1:30" ht="15" customHeight="1" x14ac:dyDescent="0.2">
      <c r="A2030" s="8" t="s">
        <v>64</v>
      </c>
      <c r="B2030" s="8"/>
      <c r="C2030" s="2" t="s">
        <v>19</v>
      </c>
      <c r="D2030" s="6" t="s">
        <v>0</v>
      </c>
      <c r="E2030" s="7" t="s">
        <v>1</v>
      </c>
      <c r="F2030" s="8"/>
      <c r="G2030" s="8"/>
      <c r="H2030" s="8"/>
      <c r="I2030" s="8"/>
      <c r="J2030" s="8"/>
      <c r="K2030" s="8" t="s">
        <v>69</v>
      </c>
      <c r="L2030" s="8" t="s">
        <v>27</v>
      </c>
      <c r="M2030" s="9">
        <v>44498</v>
      </c>
      <c r="N2030" s="9">
        <v>44498</v>
      </c>
      <c r="O2030" s="20"/>
      <c r="P2030" s="20">
        <v>779184152.16999996</v>
      </c>
      <c r="Q2030" s="12"/>
      <c r="R2030" s="12"/>
      <c r="S2030" s="12"/>
      <c r="T2030" s="12"/>
      <c r="U2030" s="12"/>
      <c r="X2030" s="22" t="e">
        <f>IF(B2030="",VLOOKUP(A2030,#REF!,2,FALSE),B2030)</f>
        <v>#REF!</v>
      </c>
      <c r="Y2030" s="22">
        <f t="shared" si="160"/>
        <v>10</v>
      </c>
      <c r="Z2030" s="22">
        <f t="shared" si="161"/>
        <v>10</v>
      </c>
      <c r="AA2030" s="22">
        <f t="shared" si="162"/>
        <v>2021</v>
      </c>
      <c r="AB2030" s="22">
        <f t="shared" si="163"/>
        <v>2021</v>
      </c>
      <c r="AC2030" s="22">
        <f t="shared" si="164"/>
        <v>2021</v>
      </c>
      <c r="AD2030" s="25" t="e">
        <f>AND(ROUND(O2030,2)=O2030,ROUND(P2030,2)=P2030,OR(AND(O2030&lt;&gt;0,L2030="п"),AND(P2030&lt;&gt;0,L2030="ф")),ЕФОРМУЛА(X2030),ЕФОРМУЛА(Y2030),ЕФОРМУЛА(Z2030),ЕФОРМУЛА(AA2030),ЕФОРМУЛА(AB2030),ЕФОРМУЛА(AC2030),NOT(ЕФОРМУЛА(O2030)),NOT(ЕФОРМУЛА(P2030)),M2030&lt;&gt;0,N2030&lt;&gt;0,OR(YEAR(M2030=#REF!),YEAR(M2030=#REF!),YEAR(M2030=#REF!)),OR(YEAR(N2030=#REF!),YEAR(N2030=#REF!),YEAR(N2030=#REF!)),OR(AND(A2030="20. Выдача займов по договору № 1 (в кэш-пул ПАО «Газпром»)",H2030="КЭШ-ПУЛ"),AND(A2030&lt;&gt;"20. Выдача займов по договору № 1 (в кэш-пул ПАО «Газпром»)",H2030&lt;&gt;"КЭШ-ПУЛ")))</f>
        <v>#REF!</v>
      </c>
    </row>
    <row r="2031" spans="1:30" ht="15" customHeight="1" x14ac:dyDescent="0.2">
      <c r="A2031" s="8" t="s">
        <v>8</v>
      </c>
      <c r="B2031" s="8"/>
      <c r="C2031" s="2" t="s">
        <v>19</v>
      </c>
      <c r="D2031" s="6" t="s">
        <v>0</v>
      </c>
      <c r="E2031" s="7" t="s">
        <v>2</v>
      </c>
      <c r="F2031" s="8"/>
      <c r="G2031" s="8"/>
      <c r="H2031" s="8"/>
      <c r="I2031" s="8" t="s">
        <v>25</v>
      </c>
      <c r="J2031" s="8">
        <v>1</v>
      </c>
      <c r="K2031" s="8" t="s">
        <v>69</v>
      </c>
      <c r="L2031" s="8" t="s">
        <v>27</v>
      </c>
      <c r="M2031" s="9">
        <v>44508</v>
      </c>
      <c r="N2031" s="9">
        <v>44519</v>
      </c>
      <c r="O2031" s="20"/>
      <c r="P2031" s="20">
        <v>360450.64</v>
      </c>
      <c r="Q2031" s="29"/>
      <c r="R2031" s="29"/>
      <c r="S2031" s="29"/>
      <c r="T2031" s="29"/>
      <c r="U2031" s="29"/>
      <c r="X2031" s="22" t="e">
        <f>IF(B2031="",VLOOKUP(A2031,#REF!,2,FALSE),B2031)</f>
        <v>#REF!</v>
      </c>
      <c r="Y2031" s="22">
        <f t="shared" si="160"/>
        <v>11</v>
      </c>
      <c r="Z2031" s="22">
        <f t="shared" si="161"/>
        <v>11</v>
      </c>
      <c r="AA2031" s="22">
        <f t="shared" si="162"/>
        <v>2021</v>
      </c>
      <c r="AB2031" s="22">
        <f t="shared" si="163"/>
        <v>2021</v>
      </c>
      <c r="AC2031" s="22">
        <f t="shared" si="164"/>
        <v>2021</v>
      </c>
      <c r="AD2031" s="25" t="e">
        <f>AND(ROUND(O2031,2)=O2031,ROUND(P2031,2)=P2031,OR(AND(O2031&lt;&gt;0,L2031="п"),AND(P2031&lt;&gt;0,L2031="ф")),ЕФОРМУЛА(X2031),ЕФОРМУЛА(Y2031),ЕФОРМУЛА(Z2031),ЕФОРМУЛА(AA2031),ЕФОРМУЛА(AB2031),ЕФОРМУЛА(AC2031),NOT(ЕФОРМУЛА(O2031)),NOT(ЕФОРМУЛА(P2031)),M2031&lt;&gt;0,N2031&lt;&gt;0,OR(YEAR(M2031=#REF!),YEAR(M2031=#REF!),YEAR(M2031=#REF!)),OR(YEAR(N2031=#REF!),YEAR(N2031=#REF!),YEAR(N2031=#REF!)),OR(AND(A2031="20. Выдача займов по договору № 1 (в кэш-пул ПАО «Газпром»)",H2031="КЭШ-ПУЛ"),AND(A2031&lt;&gt;"20. Выдача займов по договору № 1 (в кэш-пул ПАО «Газпром»)",H2031&lt;&gt;"КЭШ-ПУЛ")))</f>
        <v>#REF!</v>
      </c>
    </row>
    <row r="2032" spans="1:30" ht="14.25" customHeight="1" x14ac:dyDescent="0.2">
      <c r="A2032" s="8" t="s">
        <v>52</v>
      </c>
      <c r="B2032" s="8"/>
      <c r="C2032" s="2" t="s">
        <v>19</v>
      </c>
      <c r="D2032" s="6" t="s">
        <v>0</v>
      </c>
      <c r="E2032" s="7" t="s">
        <v>2</v>
      </c>
      <c r="F2032" s="8"/>
      <c r="G2032" s="8"/>
      <c r="H2032" s="8"/>
      <c r="I2032" s="8"/>
      <c r="J2032" s="8">
        <v>3</v>
      </c>
      <c r="K2032" s="8" t="s">
        <v>69</v>
      </c>
      <c r="L2032" s="8" t="s">
        <v>27</v>
      </c>
      <c r="M2032" s="9">
        <v>44501</v>
      </c>
      <c r="N2032" s="9">
        <v>44512</v>
      </c>
      <c r="O2032" s="20"/>
      <c r="P2032" s="20">
        <v>2794.92</v>
      </c>
      <c r="Q2032" s="13" t="s">
        <v>682</v>
      </c>
      <c r="X2032" s="22" t="e">
        <f>IF(B2032="",VLOOKUP(A2032,#REF!,2,FALSE),B2032)</f>
        <v>#REF!</v>
      </c>
      <c r="Y2032" s="22">
        <f t="shared" si="160"/>
        <v>11</v>
      </c>
      <c r="Z2032" s="22">
        <f t="shared" si="161"/>
        <v>11</v>
      </c>
      <c r="AA2032" s="22">
        <f t="shared" si="162"/>
        <v>2021</v>
      </c>
      <c r="AB2032" s="22">
        <f t="shared" si="163"/>
        <v>2021</v>
      </c>
      <c r="AC2032" s="22">
        <f t="shared" si="164"/>
        <v>2021</v>
      </c>
      <c r="AD2032" s="25" t="e">
        <f>AND(ROUND(O2032,2)=O2032,ROUND(P2032,2)=P2032,OR(AND(O2032&lt;&gt;0,L2032="п"),AND(P2032&lt;&gt;0,L2032="ф")),ЕФОРМУЛА(X2032),ЕФОРМУЛА(Y2032),ЕФОРМУЛА(Z2032),ЕФОРМУЛА(AA2032),ЕФОРМУЛА(AB2032),ЕФОРМУЛА(AC2032),NOT(ЕФОРМУЛА(O2032)),NOT(ЕФОРМУЛА(P2032)),M2032&lt;&gt;0,N2032&lt;&gt;0,OR(YEAR(M2032=#REF!),YEAR(M2032=#REF!),YEAR(M2032=#REF!)),OR(YEAR(N2032=#REF!),YEAR(N2032=#REF!),YEAR(N2032=#REF!)),OR(AND(A2032="20. Выдача займов по договору № 1 (в кэш-пул ПАО «Газпром»)",H2032="КЭШ-ПУЛ"),AND(A2032&lt;&gt;"20. Выдача займов по договору № 1 (в кэш-пул ПАО «Газпром»)",H2032&lt;&gt;"КЭШ-ПУЛ")))</f>
        <v>#REF!</v>
      </c>
    </row>
    <row r="2033" spans="1:30" ht="14.25" customHeight="1" x14ac:dyDescent="0.2">
      <c r="A2033" s="8" t="s">
        <v>52</v>
      </c>
      <c r="B2033" s="8"/>
      <c r="C2033" s="2" t="s">
        <v>19</v>
      </c>
      <c r="D2033" s="6" t="s">
        <v>0</v>
      </c>
      <c r="E2033" s="7" t="s">
        <v>2</v>
      </c>
      <c r="F2033" s="8"/>
      <c r="G2033" s="8"/>
      <c r="H2033" s="8"/>
      <c r="I2033" s="8" t="s">
        <v>25</v>
      </c>
      <c r="J2033" s="8">
        <v>1</v>
      </c>
      <c r="K2033" s="8" t="s">
        <v>69</v>
      </c>
      <c r="L2033" s="8" t="s">
        <v>27</v>
      </c>
      <c r="M2033" s="9">
        <v>44508</v>
      </c>
      <c r="N2033" s="9">
        <v>44516</v>
      </c>
      <c r="O2033" s="20"/>
      <c r="P2033" s="20">
        <v>25000</v>
      </c>
      <c r="X2033" s="22" t="e">
        <f>IF(B2033="",VLOOKUP(A2033,#REF!,2,FALSE),B2033)</f>
        <v>#REF!</v>
      </c>
      <c r="Y2033" s="22">
        <f t="shared" si="160"/>
        <v>11</v>
      </c>
      <c r="Z2033" s="22">
        <f t="shared" si="161"/>
        <v>11</v>
      </c>
      <c r="AA2033" s="22">
        <f t="shared" si="162"/>
        <v>2021</v>
      </c>
      <c r="AB2033" s="22">
        <f t="shared" si="163"/>
        <v>2021</v>
      </c>
      <c r="AC2033" s="22">
        <f t="shared" si="164"/>
        <v>2021</v>
      </c>
      <c r="AD2033" s="25" t="e">
        <f>AND(ROUND(O2033,2)=O2033,ROUND(P2033,2)=P2033,OR(AND(O2033&lt;&gt;0,L2033="п"),AND(P2033&lt;&gt;0,L2033="ф")),ЕФОРМУЛА(X2033),ЕФОРМУЛА(Y2033),ЕФОРМУЛА(Z2033),ЕФОРМУЛА(AA2033),ЕФОРМУЛА(AB2033),ЕФОРМУЛА(AC2033),NOT(ЕФОРМУЛА(O2033)),NOT(ЕФОРМУЛА(P2033)),M2033&lt;&gt;0,N2033&lt;&gt;0,OR(YEAR(M2033=#REF!),YEAR(M2033=#REF!),YEAR(M2033=#REF!)),OR(YEAR(N2033=#REF!),YEAR(N2033=#REF!),YEAR(N2033=#REF!)),OR(AND(A2033="20. Выдача займов по договору № 1 (в кэш-пул ПАО «Газпром»)",H2033="КЭШ-ПУЛ"),AND(A2033&lt;&gt;"20. Выдача займов по договору № 1 (в кэш-пул ПАО «Газпром»)",H2033&lt;&gt;"КЭШ-ПУЛ")))</f>
        <v>#REF!</v>
      </c>
    </row>
    <row r="2034" spans="1:30" ht="14.25" customHeight="1" x14ac:dyDescent="0.2">
      <c r="A2034" s="8" t="s">
        <v>52</v>
      </c>
      <c r="B2034" s="8"/>
      <c r="C2034" s="2" t="s">
        <v>19</v>
      </c>
      <c r="D2034" s="6" t="s">
        <v>0</v>
      </c>
      <c r="E2034" s="7" t="s">
        <v>2</v>
      </c>
      <c r="F2034" s="8"/>
      <c r="G2034" s="8"/>
      <c r="H2034" s="8"/>
      <c r="I2034" s="8"/>
      <c r="J2034" s="8">
        <v>1</v>
      </c>
      <c r="K2034" s="8" t="s">
        <v>69</v>
      </c>
      <c r="L2034" s="8" t="s">
        <v>27</v>
      </c>
      <c r="M2034" s="9">
        <v>44508</v>
      </c>
      <c r="N2034" s="9">
        <v>44516</v>
      </c>
      <c r="O2034" s="20"/>
      <c r="P2034" s="20">
        <v>1243442.17</v>
      </c>
      <c r="X2034" s="22" t="e">
        <f>IF(B2034="",VLOOKUP(A2034,#REF!,2,FALSE),B2034)</f>
        <v>#REF!</v>
      </c>
      <c r="Y2034" s="22">
        <f t="shared" si="160"/>
        <v>11</v>
      </c>
      <c r="Z2034" s="22">
        <f t="shared" si="161"/>
        <v>11</v>
      </c>
      <c r="AA2034" s="22">
        <f t="shared" si="162"/>
        <v>2021</v>
      </c>
      <c r="AB2034" s="22">
        <f t="shared" si="163"/>
        <v>2021</v>
      </c>
      <c r="AC2034" s="22">
        <f t="shared" si="164"/>
        <v>2021</v>
      </c>
      <c r="AD2034" s="25" t="e">
        <f>AND(ROUND(O2034,2)=O2034,ROUND(P2034,2)=P2034,OR(AND(O2034&lt;&gt;0,L2034="п"),AND(P2034&lt;&gt;0,L2034="ф")),ЕФОРМУЛА(X2034),ЕФОРМУЛА(Y2034),ЕФОРМУЛА(Z2034),ЕФОРМУЛА(AA2034),ЕФОРМУЛА(AB2034),ЕФОРМУЛА(AC2034),NOT(ЕФОРМУЛА(O2034)),NOT(ЕФОРМУЛА(P2034)),M2034&lt;&gt;0,N2034&lt;&gt;0,OR(YEAR(M2034=#REF!),YEAR(M2034=#REF!),YEAR(M2034=#REF!)),OR(YEAR(N2034=#REF!),YEAR(N2034=#REF!),YEAR(N2034=#REF!)),OR(AND(A2034="20. Выдача займов по договору № 1 (в кэш-пул ПАО «Газпром»)",H2034="КЭШ-ПУЛ"),AND(A2034&lt;&gt;"20. Выдача займов по договору № 1 (в кэш-пул ПАО «Газпром»)",H2034&lt;&gt;"КЭШ-ПУЛ")))</f>
        <v>#REF!</v>
      </c>
    </row>
    <row r="2035" spans="1:30" ht="14.25" customHeight="1" x14ac:dyDescent="0.2">
      <c r="A2035" s="8" t="s">
        <v>52</v>
      </c>
      <c r="B2035" s="8"/>
      <c r="C2035" s="2" t="s">
        <v>19</v>
      </c>
      <c r="D2035" s="6" t="s">
        <v>0</v>
      </c>
      <c r="E2035" s="7" t="s">
        <v>2</v>
      </c>
      <c r="F2035" s="8"/>
      <c r="G2035" s="8"/>
      <c r="H2035" s="8"/>
      <c r="I2035" s="8" t="s">
        <v>25</v>
      </c>
      <c r="J2035" s="8">
        <v>1</v>
      </c>
      <c r="K2035" s="8" t="s">
        <v>69</v>
      </c>
      <c r="L2035" s="8" t="s">
        <v>27</v>
      </c>
      <c r="M2035" s="9">
        <v>44508</v>
      </c>
      <c r="N2035" s="9">
        <v>44517</v>
      </c>
      <c r="O2035" s="20"/>
      <c r="P2035" s="20">
        <v>190850</v>
      </c>
      <c r="X2035" s="22" t="e">
        <f>IF(B2035="",VLOOKUP(A2035,#REF!,2,FALSE),B2035)</f>
        <v>#REF!</v>
      </c>
      <c r="Y2035" s="22">
        <f t="shared" si="160"/>
        <v>11</v>
      </c>
      <c r="Z2035" s="22">
        <f t="shared" si="161"/>
        <v>11</v>
      </c>
      <c r="AA2035" s="22">
        <f t="shared" si="162"/>
        <v>2021</v>
      </c>
      <c r="AB2035" s="22">
        <f t="shared" si="163"/>
        <v>2021</v>
      </c>
      <c r="AC2035" s="22">
        <f t="shared" si="164"/>
        <v>2021</v>
      </c>
      <c r="AD2035" s="25" t="e">
        <f>AND(ROUND(O2035,2)=O2035,ROUND(P2035,2)=P2035,OR(AND(O2035&lt;&gt;0,L2035="п"),AND(P2035&lt;&gt;0,L2035="ф")),ЕФОРМУЛА(X2035),ЕФОРМУЛА(Y2035),ЕФОРМУЛА(Z2035),ЕФОРМУЛА(AA2035),ЕФОРМУЛА(AB2035),ЕФОРМУЛА(AC2035),NOT(ЕФОРМУЛА(O2035)),NOT(ЕФОРМУЛА(P2035)),M2035&lt;&gt;0,N2035&lt;&gt;0,OR(YEAR(M2035=#REF!),YEAR(M2035=#REF!),YEAR(M2035=#REF!)),OR(YEAR(N2035=#REF!),YEAR(N2035=#REF!),YEAR(N2035=#REF!)),OR(AND(A2035="20. Выдача займов по договору № 1 (в кэш-пул ПАО «Газпром»)",H2035="КЭШ-ПУЛ"),AND(A2035&lt;&gt;"20. Выдача займов по договору № 1 (в кэш-пул ПАО «Газпром»)",H2035&lt;&gt;"КЭШ-ПУЛ")))</f>
        <v>#REF!</v>
      </c>
    </row>
    <row r="2036" spans="1:30" ht="14.25" customHeight="1" x14ac:dyDescent="0.2">
      <c r="A2036" s="8" t="s">
        <v>52</v>
      </c>
      <c r="B2036" s="8"/>
      <c r="C2036" s="2" t="s">
        <v>19</v>
      </c>
      <c r="D2036" s="6" t="s">
        <v>0</v>
      </c>
      <c r="E2036" s="7" t="s">
        <v>2</v>
      </c>
      <c r="F2036" s="8"/>
      <c r="G2036" s="8"/>
      <c r="H2036" s="8"/>
      <c r="I2036" s="8"/>
      <c r="J2036" s="8">
        <v>1</v>
      </c>
      <c r="K2036" s="8" t="s">
        <v>69</v>
      </c>
      <c r="L2036" s="8" t="s">
        <v>27</v>
      </c>
      <c r="M2036" s="9">
        <v>44508</v>
      </c>
      <c r="N2036" s="9">
        <v>44517</v>
      </c>
      <c r="O2036" s="20"/>
      <c r="P2036" s="20">
        <v>277717.3</v>
      </c>
      <c r="X2036" s="22" t="e">
        <f>IF(B2036="",VLOOKUP(A2036,#REF!,2,FALSE),B2036)</f>
        <v>#REF!</v>
      </c>
      <c r="Y2036" s="22">
        <f t="shared" si="160"/>
        <v>11</v>
      </c>
      <c r="Z2036" s="22">
        <f t="shared" si="161"/>
        <v>11</v>
      </c>
      <c r="AA2036" s="22">
        <f t="shared" si="162"/>
        <v>2021</v>
      </c>
      <c r="AB2036" s="22">
        <f t="shared" si="163"/>
        <v>2021</v>
      </c>
      <c r="AC2036" s="22">
        <f t="shared" si="164"/>
        <v>2021</v>
      </c>
      <c r="AD2036" s="25" t="e">
        <f>AND(ROUND(O2036,2)=O2036,ROUND(P2036,2)=P2036,OR(AND(O2036&lt;&gt;0,L2036="п"),AND(P2036&lt;&gt;0,L2036="ф")),ЕФОРМУЛА(X2036),ЕФОРМУЛА(Y2036),ЕФОРМУЛА(Z2036),ЕФОРМУЛА(AA2036),ЕФОРМУЛА(AB2036),ЕФОРМУЛА(AC2036),NOT(ЕФОРМУЛА(O2036)),NOT(ЕФОРМУЛА(P2036)),M2036&lt;&gt;0,N2036&lt;&gt;0,OR(YEAR(M2036=#REF!),YEAR(M2036=#REF!),YEAR(M2036=#REF!)),OR(YEAR(N2036=#REF!),YEAR(N2036=#REF!),YEAR(N2036=#REF!)),OR(AND(A2036="20. Выдача займов по договору № 1 (в кэш-пул ПАО «Газпром»)",H2036="КЭШ-ПУЛ"),AND(A2036&lt;&gt;"20. Выдача займов по договору № 1 (в кэш-пул ПАО «Газпром»)",H2036&lt;&gt;"КЭШ-ПУЛ")))</f>
        <v>#REF!</v>
      </c>
    </row>
    <row r="2037" spans="1:30" ht="14.25" customHeight="1" x14ac:dyDescent="0.2">
      <c r="A2037" s="8" t="s">
        <v>52</v>
      </c>
      <c r="B2037" s="8"/>
      <c r="C2037" s="2" t="s">
        <v>19</v>
      </c>
      <c r="D2037" s="6" t="s">
        <v>0</v>
      </c>
      <c r="E2037" s="7" t="s">
        <v>2</v>
      </c>
      <c r="F2037" s="8"/>
      <c r="G2037" s="8"/>
      <c r="H2037" s="8"/>
      <c r="I2037" s="8"/>
      <c r="J2037" s="8"/>
      <c r="K2037" s="8" t="s">
        <v>69</v>
      </c>
      <c r="L2037" s="8" t="s">
        <v>27</v>
      </c>
      <c r="M2037" s="9">
        <v>44509</v>
      </c>
      <c r="N2037" s="9">
        <v>44518</v>
      </c>
      <c r="O2037" s="20"/>
      <c r="P2037" s="20">
        <v>2176057.56</v>
      </c>
      <c r="X2037" s="22" t="e">
        <f>IF(B2037="",VLOOKUP(A2037,#REF!,2,FALSE),B2037)</f>
        <v>#REF!</v>
      </c>
      <c r="Y2037" s="22">
        <f t="shared" si="160"/>
        <v>11</v>
      </c>
      <c r="Z2037" s="22">
        <f t="shared" si="161"/>
        <v>11</v>
      </c>
      <c r="AA2037" s="22">
        <f t="shared" si="162"/>
        <v>2021</v>
      </c>
      <c r="AB2037" s="22">
        <f t="shared" si="163"/>
        <v>2021</v>
      </c>
      <c r="AC2037" s="22">
        <f t="shared" si="164"/>
        <v>2021</v>
      </c>
      <c r="AD2037" s="25" t="e">
        <f>AND(ROUND(O2037,2)=O2037,ROUND(P2037,2)=P2037,OR(AND(O2037&lt;&gt;0,L2037="п"),AND(P2037&lt;&gt;0,L2037="ф")),ЕФОРМУЛА(X2037),ЕФОРМУЛА(Y2037),ЕФОРМУЛА(Z2037),ЕФОРМУЛА(AA2037),ЕФОРМУЛА(AB2037),ЕФОРМУЛА(AC2037),NOT(ЕФОРМУЛА(O2037)),NOT(ЕФОРМУЛА(P2037)),M2037&lt;&gt;0,N2037&lt;&gt;0,OR(YEAR(M2037=#REF!),YEAR(M2037=#REF!),YEAR(M2037=#REF!)),OR(YEAR(N2037=#REF!),YEAR(N2037=#REF!),YEAR(N2037=#REF!)),OR(AND(A2037="20. Выдача займов по договору № 1 (в кэш-пул ПАО «Газпром»)",H2037="КЭШ-ПУЛ"),AND(A2037&lt;&gt;"20. Выдача займов по договору № 1 (в кэш-пул ПАО «Газпром»)",H2037&lt;&gt;"КЭШ-ПУЛ")))</f>
        <v>#REF!</v>
      </c>
    </row>
    <row r="2038" spans="1:30" ht="14.25" customHeight="1" x14ac:dyDescent="0.2">
      <c r="A2038" s="8" t="s">
        <v>52</v>
      </c>
      <c r="B2038" s="8"/>
      <c r="C2038" s="2" t="s">
        <v>19</v>
      </c>
      <c r="D2038" s="6" t="s">
        <v>0</v>
      </c>
      <c r="E2038" s="7" t="s">
        <v>2</v>
      </c>
      <c r="F2038" s="8"/>
      <c r="G2038" s="8"/>
      <c r="H2038" s="8"/>
      <c r="I2038" s="8" t="s">
        <v>25</v>
      </c>
      <c r="J2038" s="8"/>
      <c r="K2038" s="8" t="s">
        <v>69</v>
      </c>
      <c r="L2038" s="8" t="s">
        <v>27</v>
      </c>
      <c r="M2038" s="9">
        <v>44510</v>
      </c>
      <c r="N2038" s="9">
        <v>44522</v>
      </c>
      <c r="O2038" s="20"/>
      <c r="P2038" s="20">
        <v>10782022.74</v>
      </c>
      <c r="X2038" s="22" t="e">
        <f>IF(B2038="",VLOOKUP(A2038,#REF!,2,FALSE),B2038)</f>
        <v>#REF!</v>
      </c>
      <c r="Y2038" s="22">
        <f t="shared" si="160"/>
        <v>11</v>
      </c>
      <c r="Z2038" s="22">
        <f t="shared" si="161"/>
        <v>11</v>
      </c>
      <c r="AA2038" s="22">
        <f t="shared" si="162"/>
        <v>2021</v>
      </c>
      <c r="AB2038" s="22">
        <f t="shared" si="163"/>
        <v>2021</v>
      </c>
      <c r="AC2038" s="22">
        <f t="shared" si="164"/>
        <v>2021</v>
      </c>
      <c r="AD2038" s="25" t="e">
        <f>AND(ROUND(O2038,2)=O2038,ROUND(P2038,2)=P2038,OR(AND(O2038&lt;&gt;0,L2038="п"),AND(P2038&lt;&gt;0,L2038="ф")),ЕФОРМУЛА(X2038),ЕФОРМУЛА(Y2038),ЕФОРМУЛА(Z2038),ЕФОРМУЛА(AA2038),ЕФОРМУЛА(AB2038),ЕФОРМУЛА(AC2038),NOT(ЕФОРМУЛА(O2038)),NOT(ЕФОРМУЛА(P2038)),M2038&lt;&gt;0,N2038&lt;&gt;0,OR(YEAR(M2038=#REF!),YEAR(M2038=#REF!),YEAR(M2038=#REF!)),OR(YEAR(N2038=#REF!),YEAR(N2038=#REF!),YEAR(N2038=#REF!)),OR(AND(A2038="20. Выдача займов по договору № 1 (в кэш-пул ПАО «Газпром»)",H2038="КЭШ-ПУЛ"),AND(A2038&lt;&gt;"20. Выдача займов по договору № 1 (в кэш-пул ПАО «Газпром»)",H2038&lt;&gt;"КЭШ-ПУЛ")))</f>
        <v>#REF!</v>
      </c>
    </row>
    <row r="2039" spans="1:30" ht="14.25" customHeight="1" x14ac:dyDescent="0.2">
      <c r="A2039" s="8" t="s">
        <v>52</v>
      </c>
      <c r="B2039" s="8"/>
      <c r="C2039" s="2" t="s">
        <v>19</v>
      </c>
      <c r="D2039" s="6" t="s">
        <v>0</v>
      </c>
      <c r="E2039" s="7" t="s">
        <v>2</v>
      </c>
      <c r="F2039" s="8"/>
      <c r="G2039" s="8"/>
      <c r="H2039" s="8"/>
      <c r="I2039" s="8" t="s">
        <v>25</v>
      </c>
      <c r="J2039" s="8"/>
      <c r="K2039" s="8" t="s">
        <v>69</v>
      </c>
      <c r="L2039" s="8" t="s">
        <v>27</v>
      </c>
      <c r="M2039" s="9">
        <v>44510</v>
      </c>
      <c r="N2039" s="9">
        <v>44519</v>
      </c>
      <c r="O2039" s="20"/>
      <c r="P2039" s="20">
        <v>588157.80000000005</v>
      </c>
      <c r="X2039" s="22" t="e">
        <f>IF(B2039="",VLOOKUP(A2039,#REF!,2,FALSE),B2039)</f>
        <v>#REF!</v>
      </c>
      <c r="Y2039" s="22">
        <f t="shared" si="160"/>
        <v>11</v>
      </c>
      <c r="Z2039" s="22">
        <f t="shared" si="161"/>
        <v>11</v>
      </c>
      <c r="AA2039" s="22">
        <f t="shared" si="162"/>
        <v>2021</v>
      </c>
      <c r="AB2039" s="22">
        <f t="shared" si="163"/>
        <v>2021</v>
      </c>
      <c r="AC2039" s="22">
        <f t="shared" si="164"/>
        <v>2021</v>
      </c>
      <c r="AD2039" s="25" t="e">
        <f>AND(ROUND(O2039,2)=O2039,ROUND(P2039,2)=P2039,OR(AND(O2039&lt;&gt;0,L2039="п"),AND(P2039&lt;&gt;0,L2039="ф")),ЕФОРМУЛА(X2039),ЕФОРМУЛА(Y2039),ЕФОРМУЛА(Z2039),ЕФОРМУЛА(AA2039),ЕФОРМУЛА(AB2039),ЕФОРМУЛА(AC2039),NOT(ЕФОРМУЛА(O2039)),NOT(ЕФОРМУЛА(P2039)),M2039&lt;&gt;0,N2039&lt;&gt;0,OR(YEAR(M2039=#REF!),YEAR(M2039=#REF!),YEAR(M2039=#REF!)),OR(YEAR(N2039=#REF!),YEAR(N2039=#REF!),YEAR(N2039=#REF!)),OR(AND(A2039="20. Выдача займов по договору № 1 (в кэш-пул ПАО «Газпром»)",H2039="КЭШ-ПУЛ"),AND(A2039&lt;&gt;"20. Выдача займов по договору № 1 (в кэш-пул ПАО «Газпром»)",H2039&lt;&gt;"КЭШ-ПУЛ")))</f>
        <v>#REF!</v>
      </c>
    </row>
    <row r="2040" spans="1:30" ht="14.25" customHeight="1" x14ac:dyDescent="0.2">
      <c r="A2040" s="8" t="s">
        <v>52</v>
      </c>
      <c r="B2040" s="8"/>
      <c r="C2040" s="2" t="s">
        <v>19</v>
      </c>
      <c r="D2040" s="6" t="s">
        <v>0</v>
      </c>
      <c r="E2040" s="7" t="s">
        <v>2</v>
      </c>
      <c r="F2040" s="8"/>
      <c r="G2040" s="8"/>
      <c r="H2040" s="8"/>
      <c r="I2040" s="8"/>
      <c r="J2040" s="8"/>
      <c r="K2040" s="8" t="s">
        <v>69</v>
      </c>
      <c r="L2040" s="8" t="s">
        <v>27</v>
      </c>
      <c r="M2040" s="9">
        <v>44510</v>
      </c>
      <c r="N2040" s="9">
        <v>44519</v>
      </c>
      <c r="O2040" s="20"/>
      <c r="P2040" s="20">
        <v>420378.06</v>
      </c>
      <c r="X2040" s="22" t="e">
        <f>IF(B2040="",VLOOKUP(A2040,#REF!,2,FALSE),B2040)</f>
        <v>#REF!</v>
      </c>
      <c r="Y2040" s="22">
        <f t="shared" si="160"/>
        <v>11</v>
      </c>
      <c r="Z2040" s="22">
        <f t="shared" si="161"/>
        <v>11</v>
      </c>
      <c r="AA2040" s="22">
        <f t="shared" si="162"/>
        <v>2021</v>
      </c>
      <c r="AB2040" s="22">
        <f t="shared" si="163"/>
        <v>2021</v>
      </c>
      <c r="AC2040" s="22">
        <f t="shared" si="164"/>
        <v>2021</v>
      </c>
      <c r="AD2040" s="25" t="e">
        <f>AND(ROUND(O2040,2)=O2040,ROUND(P2040,2)=P2040,OR(AND(O2040&lt;&gt;0,L2040="п"),AND(P2040&lt;&gt;0,L2040="ф")),ЕФОРМУЛА(X2040),ЕФОРМУЛА(Y2040),ЕФОРМУЛА(Z2040),ЕФОРМУЛА(AA2040),ЕФОРМУЛА(AB2040),ЕФОРМУЛА(AC2040),NOT(ЕФОРМУЛА(O2040)),NOT(ЕФОРМУЛА(P2040)),M2040&lt;&gt;0,N2040&lt;&gt;0,OR(YEAR(M2040=#REF!),YEAR(M2040=#REF!),YEAR(M2040=#REF!)),OR(YEAR(N2040=#REF!),YEAR(N2040=#REF!),YEAR(N2040=#REF!)),OR(AND(A2040="20. Выдача займов по договору № 1 (в кэш-пул ПАО «Газпром»)",H2040="КЭШ-ПУЛ"),AND(A2040&lt;&gt;"20. Выдача займов по договору № 1 (в кэш-пул ПАО «Газпром»)",H2040&lt;&gt;"КЭШ-ПУЛ")))</f>
        <v>#REF!</v>
      </c>
    </row>
    <row r="2041" spans="1:30" ht="15" customHeight="1" x14ac:dyDescent="0.2">
      <c r="A2041" s="27" t="s">
        <v>40</v>
      </c>
      <c r="B2041" s="27"/>
      <c r="C2041" s="2" t="s">
        <v>19</v>
      </c>
      <c r="D2041" s="6" t="s">
        <v>0</v>
      </c>
      <c r="E2041" s="7" t="s">
        <v>2</v>
      </c>
      <c r="F2041" s="8"/>
      <c r="G2041" s="8"/>
      <c r="H2041" s="8"/>
      <c r="I2041" s="8" t="s">
        <v>25</v>
      </c>
      <c r="J2041" s="8">
        <v>1</v>
      </c>
      <c r="K2041" s="8" t="s">
        <v>69</v>
      </c>
      <c r="L2041" s="8" t="s">
        <v>27</v>
      </c>
      <c r="M2041" s="9">
        <v>44508</v>
      </c>
      <c r="N2041" s="9">
        <v>44519</v>
      </c>
      <c r="O2041" s="20"/>
      <c r="P2041" s="20">
        <v>236093.41</v>
      </c>
      <c r="Q2041" s="11"/>
      <c r="R2041" s="11"/>
      <c r="S2041" s="11"/>
      <c r="T2041" s="11"/>
      <c r="U2041" s="11"/>
      <c r="X2041" s="22" t="e">
        <f>IF(B2041="",VLOOKUP(A2041,#REF!,2,FALSE),B2041)</f>
        <v>#REF!</v>
      </c>
      <c r="Y2041" s="22">
        <f t="shared" si="160"/>
        <v>11</v>
      </c>
      <c r="Z2041" s="22">
        <f t="shared" si="161"/>
        <v>11</v>
      </c>
      <c r="AA2041" s="22">
        <f t="shared" si="162"/>
        <v>2021</v>
      </c>
      <c r="AB2041" s="22">
        <f t="shared" si="163"/>
        <v>2021</v>
      </c>
      <c r="AC2041" s="22">
        <f t="shared" si="164"/>
        <v>2021</v>
      </c>
      <c r="AD2041" s="25" t="e">
        <f>AND(ROUND(O2041,2)=O2041,ROUND(P2041,2)=P2041,OR(AND(O2041&lt;&gt;0,L2041="п"),AND(P2041&lt;&gt;0,L2041="ф")),ЕФОРМУЛА(X2041),ЕФОРМУЛА(Y2041),ЕФОРМУЛА(Z2041),ЕФОРМУЛА(AA2041),ЕФОРМУЛА(AB2041),ЕФОРМУЛА(AC2041),NOT(ЕФОРМУЛА(O2041)),NOT(ЕФОРМУЛА(P2041)),M2041&lt;&gt;0,N2041&lt;&gt;0,OR(YEAR(M2041=#REF!),YEAR(M2041=#REF!),YEAR(M2041=#REF!)),OR(YEAR(N2041=#REF!),YEAR(N2041=#REF!),YEAR(N2041=#REF!)),OR(AND(A2041="20. Выдача займов по договору № 1 (в кэш-пул ПАО «Газпром»)",H2041="КЭШ-ПУЛ"),AND(A2041&lt;&gt;"20. Выдача займов по договору № 1 (в кэш-пул ПАО «Газпром»)",H2041&lt;&gt;"КЭШ-ПУЛ")))</f>
        <v>#REF!</v>
      </c>
    </row>
    <row r="2042" spans="1:30" ht="15" customHeight="1" x14ac:dyDescent="0.2">
      <c r="A2042" s="27" t="s">
        <v>40</v>
      </c>
      <c r="B2042" s="27"/>
      <c r="C2042" s="2" t="s">
        <v>19</v>
      </c>
      <c r="D2042" s="6" t="s">
        <v>0</v>
      </c>
      <c r="E2042" s="7" t="s">
        <v>2</v>
      </c>
      <c r="F2042" s="8"/>
      <c r="G2042" s="8"/>
      <c r="H2042" s="8"/>
      <c r="I2042" s="8"/>
      <c r="J2042" s="8">
        <v>1</v>
      </c>
      <c r="K2042" s="8" t="s">
        <v>69</v>
      </c>
      <c r="L2042" s="8" t="s">
        <v>27</v>
      </c>
      <c r="M2042" s="9">
        <v>44508</v>
      </c>
      <c r="N2042" s="9">
        <v>44519</v>
      </c>
      <c r="O2042" s="20"/>
      <c r="P2042" s="20">
        <v>2277103.5</v>
      </c>
      <c r="Q2042" s="11"/>
      <c r="R2042" s="11"/>
      <c r="S2042" s="11"/>
      <c r="T2042" s="11"/>
      <c r="U2042" s="11"/>
      <c r="X2042" s="22" t="e">
        <f>IF(B2042="",VLOOKUP(A2042,#REF!,2,FALSE),B2042)</f>
        <v>#REF!</v>
      </c>
      <c r="Y2042" s="22">
        <f t="shared" si="160"/>
        <v>11</v>
      </c>
      <c r="Z2042" s="22">
        <f t="shared" si="161"/>
        <v>11</v>
      </c>
      <c r="AA2042" s="22">
        <f t="shared" si="162"/>
        <v>2021</v>
      </c>
      <c r="AB2042" s="22">
        <f t="shared" si="163"/>
        <v>2021</v>
      </c>
      <c r="AC2042" s="22">
        <f t="shared" si="164"/>
        <v>2021</v>
      </c>
      <c r="AD2042" s="25" t="e">
        <f>AND(ROUND(O2042,2)=O2042,ROUND(P2042,2)=P2042,OR(AND(O2042&lt;&gt;0,L2042="п"),AND(P2042&lt;&gt;0,L2042="ф")),ЕФОРМУЛА(X2042),ЕФОРМУЛА(Y2042),ЕФОРМУЛА(Z2042),ЕФОРМУЛА(AA2042),ЕФОРМУЛА(AB2042),ЕФОРМУЛА(AC2042),NOT(ЕФОРМУЛА(O2042)),NOT(ЕФОРМУЛА(P2042)),M2042&lt;&gt;0,N2042&lt;&gt;0,OR(YEAR(M2042=#REF!),YEAR(M2042=#REF!),YEAR(M2042=#REF!)),OR(YEAR(N2042=#REF!),YEAR(N2042=#REF!),YEAR(N2042=#REF!)),OR(AND(A2042="20. Выдача займов по договору № 1 (в кэш-пул ПАО «Газпром»)",H2042="КЭШ-ПУЛ"),AND(A2042&lt;&gt;"20. Выдача займов по договору № 1 (в кэш-пул ПАО «Газпром»)",H2042&lt;&gt;"КЭШ-ПУЛ")))</f>
        <v>#REF!</v>
      </c>
    </row>
    <row r="2043" spans="1:30" ht="15" customHeight="1" x14ac:dyDescent="0.2">
      <c r="A2043" s="27" t="s">
        <v>60</v>
      </c>
      <c r="B2043" s="27"/>
      <c r="C2043" s="2" t="s">
        <v>19</v>
      </c>
      <c r="D2043" s="6" t="s">
        <v>0</v>
      </c>
      <c r="E2043" s="7" t="s">
        <v>2</v>
      </c>
      <c r="F2043" s="8"/>
      <c r="G2043" s="8"/>
      <c r="H2043" s="8"/>
      <c r="I2043" s="8" t="s">
        <v>25</v>
      </c>
      <c r="J2043" s="8">
        <v>1</v>
      </c>
      <c r="K2043" s="8" t="s">
        <v>69</v>
      </c>
      <c r="L2043" s="8" t="s">
        <v>27</v>
      </c>
      <c r="M2043" s="9">
        <v>44508</v>
      </c>
      <c r="N2043" s="9">
        <v>44519</v>
      </c>
      <c r="O2043" s="20"/>
      <c r="P2043" s="20">
        <v>634883.80000000005</v>
      </c>
      <c r="Q2043" s="11"/>
      <c r="R2043" s="11"/>
      <c r="S2043" s="11"/>
      <c r="T2043" s="11"/>
      <c r="U2043" s="11"/>
      <c r="X2043" s="22" t="e">
        <f>IF(B2043="",VLOOKUP(A2043,#REF!,2,FALSE),B2043)</f>
        <v>#REF!</v>
      </c>
      <c r="Y2043" s="22">
        <f t="shared" si="160"/>
        <v>11</v>
      </c>
      <c r="Z2043" s="22">
        <f t="shared" si="161"/>
        <v>11</v>
      </c>
      <c r="AA2043" s="22">
        <f t="shared" si="162"/>
        <v>2021</v>
      </c>
      <c r="AB2043" s="22">
        <f t="shared" si="163"/>
        <v>2021</v>
      </c>
      <c r="AC2043" s="22">
        <f t="shared" si="164"/>
        <v>2021</v>
      </c>
      <c r="AD2043" s="25" t="e">
        <f>AND(ROUND(O2043,2)=O2043,ROUND(P2043,2)=P2043,OR(AND(O2043&lt;&gt;0,L2043="п"),AND(P2043&lt;&gt;0,L2043="ф")),ЕФОРМУЛА(X2043),ЕФОРМУЛА(Y2043),ЕФОРМУЛА(Z2043),ЕФОРМУЛА(AA2043),ЕФОРМУЛА(AB2043),ЕФОРМУЛА(AC2043),NOT(ЕФОРМУЛА(O2043)),NOT(ЕФОРМУЛА(P2043)),M2043&lt;&gt;0,N2043&lt;&gt;0,OR(YEAR(M2043=#REF!),YEAR(M2043=#REF!),YEAR(M2043=#REF!)),OR(YEAR(N2043=#REF!),YEAR(N2043=#REF!),YEAR(N2043=#REF!)),OR(AND(A2043="20. Выдача займов по договору № 1 (в кэш-пул ПАО «Газпром»)",H2043="КЭШ-ПУЛ"),AND(A2043&lt;&gt;"20. Выдача займов по договору № 1 (в кэш-пул ПАО «Газпром»)",H2043&lt;&gt;"КЭШ-ПУЛ")))</f>
        <v>#REF!</v>
      </c>
    </row>
    <row r="2044" spans="1:30" ht="12.6" customHeight="1" x14ac:dyDescent="0.2">
      <c r="A2044" s="8" t="s">
        <v>11</v>
      </c>
      <c r="B2044" s="8"/>
      <c r="C2044" s="2" t="s">
        <v>19</v>
      </c>
      <c r="D2044" s="6" t="s">
        <v>0</v>
      </c>
      <c r="E2044" s="7" t="s">
        <v>2</v>
      </c>
      <c r="F2044" s="8"/>
      <c r="G2044" s="8"/>
      <c r="H2044" s="8"/>
      <c r="I2044" s="8"/>
      <c r="J2044" s="8">
        <v>4</v>
      </c>
      <c r="K2044" s="8" t="s">
        <v>69</v>
      </c>
      <c r="L2044" s="8" t="s">
        <v>27</v>
      </c>
      <c r="M2044" s="9">
        <v>44501</v>
      </c>
      <c r="N2044" s="9">
        <v>44523</v>
      </c>
      <c r="O2044" s="20"/>
      <c r="P2044" s="20">
        <v>14114290.41</v>
      </c>
      <c r="Q2044" s="12"/>
      <c r="R2044" s="12"/>
      <c r="S2044" s="12"/>
      <c r="T2044" s="12"/>
      <c r="U2044" s="12"/>
      <c r="X2044" s="22" t="e">
        <f>IF(B2044="",VLOOKUP(A2044,#REF!,2,FALSE),B2044)</f>
        <v>#REF!</v>
      </c>
      <c r="Y2044" s="22">
        <f t="shared" si="160"/>
        <v>11</v>
      </c>
      <c r="Z2044" s="22">
        <f t="shared" si="161"/>
        <v>11</v>
      </c>
      <c r="AA2044" s="22">
        <f t="shared" si="162"/>
        <v>2021</v>
      </c>
      <c r="AB2044" s="22">
        <f t="shared" si="163"/>
        <v>2021</v>
      </c>
      <c r="AC2044" s="22">
        <f t="shared" si="164"/>
        <v>2021</v>
      </c>
      <c r="AD2044" s="25" t="e">
        <f>AND(ROUND(O2044,2)=O2044,ROUND(P2044,2)=P2044,OR(AND(O2044&lt;&gt;0,L2044="п"),AND(P2044&lt;&gt;0,L2044="ф")),ЕФОРМУЛА(X2044),ЕФОРМУЛА(Y2044),ЕФОРМУЛА(Z2044),ЕФОРМУЛА(AA2044),ЕФОРМУЛА(AB2044),ЕФОРМУЛА(AC2044),NOT(ЕФОРМУЛА(O2044)),NOT(ЕФОРМУЛА(P2044)),M2044&lt;&gt;0,N2044&lt;&gt;0,OR(YEAR(M2044=#REF!),YEAR(M2044=#REF!),YEAR(M2044=#REF!)),OR(YEAR(N2044=#REF!),YEAR(N2044=#REF!),YEAR(N2044=#REF!)),OR(AND(A2044="20. Выдача займов по договору № 1 (в кэш-пул ПАО «Газпром»)",H2044="КЭШ-ПУЛ"),AND(A2044&lt;&gt;"20. Выдача займов по договору № 1 (в кэш-пул ПАО «Газпром»)",H2044&lt;&gt;"КЭШ-ПУЛ")))</f>
        <v>#REF!</v>
      </c>
    </row>
    <row r="2045" spans="1:30" ht="15" customHeight="1" x14ac:dyDescent="0.2">
      <c r="A2045" s="27" t="s">
        <v>41</v>
      </c>
      <c r="B2045" s="27"/>
      <c r="C2045" s="2" t="s">
        <v>19</v>
      </c>
      <c r="D2045" s="6" t="s">
        <v>0</v>
      </c>
      <c r="E2045" s="7" t="s">
        <v>2</v>
      </c>
      <c r="F2045" s="8"/>
      <c r="G2045" s="8"/>
      <c r="H2045" s="8"/>
      <c r="I2045" s="8"/>
      <c r="J2045" s="8">
        <v>1</v>
      </c>
      <c r="K2045" s="8" t="s">
        <v>69</v>
      </c>
      <c r="L2045" s="8" t="s">
        <v>27</v>
      </c>
      <c r="M2045" s="9">
        <v>44501</v>
      </c>
      <c r="N2045" s="9">
        <v>44516</v>
      </c>
      <c r="O2045" s="20"/>
      <c r="P2045" s="20">
        <v>606037.11</v>
      </c>
      <c r="Q2045" s="11"/>
      <c r="R2045" s="11"/>
      <c r="S2045" s="11"/>
      <c r="T2045" s="11"/>
      <c r="U2045" s="11"/>
      <c r="X2045" s="22" t="e">
        <f>IF(B2045="",VLOOKUP(A2045,#REF!,2,FALSE),B2045)</f>
        <v>#REF!</v>
      </c>
      <c r="Y2045" s="22">
        <f t="shared" si="160"/>
        <v>11</v>
      </c>
      <c r="Z2045" s="22">
        <f t="shared" si="161"/>
        <v>11</v>
      </c>
      <c r="AA2045" s="22">
        <f t="shared" si="162"/>
        <v>2021</v>
      </c>
      <c r="AB2045" s="22">
        <f t="shared" si="163"/>
        <v>2021</v>
      </c>
      <c r="AC2045" s="22">
        <f t="shared" si="164"/>
        <v>2021</v>
      </c>
      <c r="AD2045" s="25" t="e">
        <f>AND(ROUND(O2045,2)=O2045,ROUND(P2045,2)=P2045,OR(AND(O2045&lt;&gt;0,L2045="п"),AND(P2045&lt;&gt;0,L2045="ф")),ЕФОРМУЛА(X2045),ЕФОРМУЛА(Y2045),ЕФОРМУЛА(Z2045),ЕФОРМУЛА(AA2045),ЕФОРМУЛА(AB2045),ЕФОРМУЛА(AC2045),NOT(ЕФОРМУЛА(O2045)),NOT(ЕФОРМУЛА(P2045)),M2045&lt;&gt;0,N2045&lt;&gt;0,OR(YEAR(M2045=#REF!),YEAR(M2045=#REF!),YEAR(M2045=#REF!)),OR(YEAR(N2045=#REF!),YEAR(N2045=#REF!),YEAR(N2045=#REF!)),OR(AND(A2045="20. Выдача займов по договору № 1 (в кэш-пул ПАО «Газпром»)",H2045="КЭШ-ПУЛ"),AND(A2045&lt;&gt;"20. Выдача займов по договору № 1 (в кэш-пул ПАО «Газпром»)",H2045&lt;&gt;"КЭШ-ПУЛ")))</f>
        <v>#REF!</v>
      </c>
    </row>
    <row r="2046" spans="1:30" ht="15" customHeight="1" x14ac:dyDescent="0.2">
      <c r="A2046" s="27" t="s">
        <v>41</v>
      </c>
      <c r="B2046" s="27"/>
      <c r="C2046" s="2" t="s">
        <v>19</v>
      </c>
      <c r="D2046" s="6" t="s">
        <v>0</v>
      </c>
      <c r="E2046" s="7" t="s">
        <v>2</v>
      </c>
      <c r="F2046" s="8"/>
      <c r="G2046" s="8"/>
      <c r="H2046" s="8"/>
      <c r="I2046" s="8"/>
      <c r="J2046" s="8">
        <v>1</v>
      </c>
      <c r="K2046" s="8" t="s">
        <v>69</v>
      </c>
      <c r="L2046" s="8" t="s">
        <v>27</v>
      </c>
      <c r="M2046" s="9">
        <v>44501</v>
      </c>
      <c r="N2046" s="9">
        <v>44517</v>
      </c>
      <c r="O2046" s="20"/>
      <c r="P2046" s="20">
        <v>2412745.87</v>
      </c>
      <c r="Q2046" s="11"/>
      <c r="R2046" s="11"/>
      <c r="S2046" s="11"/>
      <c r="T2046" s="11"/>
      <c r="U2046" s="11"/>
      <c r="X2046" s="22" t="e">
        <f>IF(B2046="",VLOOKUP(A2046,#REF!,2,FALSE),B2046)</f>
        <v>#REF!</v>
      </c>
      <c r="Y2046" s="22">
        <f t="shared" si="160"/>
        <v>11</v>
      </c>
      <c r="Z2046" s="22">
        <f t="shared" si="161"/>
        <v>11</v>
      </c>
      <c r="AA2046" s="22">
        <f t="shared" si="162"/>
        <v>2021</v>
      </c>
      <c r="AB2046" s="22">
        <f t="shared" si="163"/>
        <v>2021</v>
      </c>
      <c r="AC2046" s="22">
        <f t="shared" si="164"/>
        <v>2021</v>
      </c>
      <c r="AD2046" s="25" t="e">
        <f>AND(ROUND(O2046,2)=O2046,ROUND(P2046,2)=P2046,OR(AND(O2046&lt;&gt;0,L2046="п"),AND(P2046&lt;&gt;0,L2046="ф")),ЕФОРМУЛА(X2046),ЕФОРМУЛА(Y2046),ЕФОРМУЛА(Z2046),ЕФОРМУЛА(AA2046),ЕФОРМУЛА(AB2046),ЕФОРМУЛА(AC2046),NOT(ЕФОРМУЛА(O2046)),NOT(ЕФОРМУЛА(P2046)),M2046&lt;&gt;0,N2046&lt;&gt;0,OR(YEAR(M2046=#REF!),YEAR(M2046=#REF!),YEAR(M2046=#REF!)),OR(YEAR(N2046=#REF!),YEAR(N2046=#REF!),YEAR(N2046=#REF!)),OR(AND(A2046="20. Выдача займов по договору № 1 (в кэш-пул ПАО «Газпром»)",H2046="КЭШ-ПУЛ"),AND(A2046&lt;&gt;"20. Выдача займов по договору № 1 (в кэш-пул ПАО «Газпром»)",H2046&lt;&gt;"КЭШ-ПУЛ")))</f>
        <v>#REF!</v>
      </c>
    </row>
    <row r="2047" spans="1:30" ht="15" customHeight="1" x14ac:dyDescent="0.2">
      <c r="A2047" s="8" t="s">
        <v>141</v>
      </c>
      <c r="B2047" s="8"/>
      <c r="C2047" s="2" t="s">
        <v>19</v>
      </c>
      <c r="D2047" s="6" t="s">
        <v>0</v>
      </c>
      <c r="E2047" s="7" t="s">
        <v>2</v>
      </c>
      <c r="F2047" s="8"/>
      <c r="G2047" s="8"/>
      <c r="H2047" s="8"/>
      <c r="I2047" s="8"/>
      <c r="J2047" s="8">
        <v>3</v>
      </c>
      <c r="K2047" s="8" t="s">
        <v>69</v>
      </c>
      <c r="L2047" s="8" t="s">
        <v>27</v>
      </c>
      <c r="M2047" s="9">
        <v>44501</v>
      </c>
      <c r="N2047" s="9">
        <v>44524</v>
      </c>
      <c r="O2047" s="20"/>
      <c r="P2047" s="20">
        <v>27996372.440000001</v>
      </c>
      <c r="Q2047" s="29"/>
      <c r="R2047" s="29"/>
      <c r="S2047" s="29"/>
      <c r="T2047" s="29"/>
      <c r="U2047" s="29"/>
      <c r="X2047" s="22" t="e">
        <f>IF(B2047="",VLOOKUP(A2047,#REF!,2,FALSE),B2047)</f>
        <v>#REF!</v>
      </c>
      <c r="Y2047" s="22">
        <f t="shared" si="160"/>
        <v>11</v>
      </c>
      <c r="Z2047" s="22">
        <f t="shared" si="161"/>
        <v>11</v>
      </c>
      <c r="AA2047" s="22">
        <f t="shared" si="162"/>
        <v>2021</v>
      </c>
      <c r="AB2047" s="22">
        <f t="shared" si="163"/>
        <v>2021</v>
      </c>
      <c r="AC2047" s="22">
        <f t="shared" si="164"/>
        <v>2021</v>
      </c>
      <c r="AD2047" s="25" t="e">
        <f>AND(ROUND(O2047,2)=O2047,ROUND(P2047,2)=P2047,OR(AND(O2047&lt;&gt;0,L2047="п"),AND(P2047&lt;&gt;0,L2047="ф")),ЕФОРМУЛА(X2047),ЕФОРМУЛА(Y2047),ЕФОРМУЛА(Z2047),ЕФОРМУЛА(AA2047),ЕФОРМУЛА(AB2047),ЕФОРМУЛА(AC2047),NOT(ЕФОРМУЛА(O2047)),NOT(ЕФОРМУЛА(P2047)),M2047&lt;&gt;0,N2047&lt;&gt;0,OR(YEAR(M2047=#REF!),YEAR(M2047=#REF!),YEAR(M2047=#REF!)),OR(YEAR(N2047=#REF!),YEAR(N2047=#REF!),YEAR(N2047=#REF!)),OR(AND(A2047="20. Выдача займов по договору № 1 (в кэш-пул ПАО «Газпром»)",H2047="КЭШ-ПУЛ"),AND(A2047&lt;&gt;"20. Выдача займов по договору № 1 (в кэш-пул ПАО «Газпром»)",H2047&lt;&gt;"КЭШ-ПУЛ")))</f>
        <v>#REF!</v>
      </c>
    </row>
    <row r="2048" spans="1:30" ht="15" customHeight="1" x14ac:dyDescent="0.2">
      <c r="A2048" s="8" t="s">
        <v>141</v>
      </c>
      <c r="B2048" s="8"/>
      <c r="C2048" s="2" t="s">
        <v>19</v>
      </c>
      <c r="D2048" s="6" t="s">
        <v>0</v>
      </c>
      <c r="E2048" s="7" t="s">
        <v>2</v>
      </c>
      <c r="F2048" s="8"/>
      <c r="G2048" s="8"/>
      <c r="H2048" s="8"/>
      <c r="I2048" s="8"/>
      <c r="J2048" s="8">
        <v>3</v>
      </c>
      <c r="K2048" s="8" t="s">
        <v>69</v>
      </c>
      <c r="L2048" s="8" t="s">
        <v>27</v>
      </c>
      <c r="M2048" s="9">
        <v>44512</v>
      </c>
      <c r="N2048" s="9">
        <v>44530</v>
      </c>
      <c r="O2048" s="20"/>
      <c r="P2048" s="20">
        <v>2101780.89</v>
      </c>
      <c r="Q2048" s="29"/>
      <c r="R2048" s="29"/>
      <c r="S2048" s="29"/>
      <c r="T2048" s="29"/>
      <c r="U2048" s="29"/>
      <c r="X2048" s="22" t="e">
        <f>IF(B2048="",VLOOKUP(A2048,#REF!,2,FALSE),B2048)</f>
        <v>#REF!</v>
      </c>
      <c r="Y2048" s="22">
        <f t="shared" si="160"/>
        <v>11</v>
      </c>
      <c r="Z2048" s="22">
        <f t="shared" si="161"/>
        <v>11</v>
      </c>
      <c r="AA2048" s="22">
        <f t="shared" si="162"/>
        <v>2021</v>
      </c>
      <c r="AB2048" s="22">
        <f t="shared" si="163"/>
        <v>2021</v>
      </c>
      <c r="AC2048" s="22">
        <f t="shared" si="164"/>
        <v>2021</v>
      </c>
      <c r="AD2048" s="25" t="e">
        <f>AND(ROUND(O2048,2)=O2048,ROUND(P2048,2)=P2048,OR(AND(O2048&lt;&gt;0,L2048="п"),AND(P2048&lt;&gt;0,L2048="ф")),ЕФОРМУЛА(X2048),ЕФОРМУЛА(Y2048),ЕФОРМУЛА(Z2048),ЕФОРМУЛА(AA2048),ЕФОРМУЛА(AB2048),ЕФОРМУЛА(AC2048),NOT(ЕФОРМУЛА(O2048)),NOT(ЕФОРМУЛА(P2048)),M2048&lt;&gt;0,N2048&lt;&gt;0,OR(YEAR(M2048=#REF!),YEAR(M2048=#REF!),YEAR(M2048=#REF!)),OR(YEAR(N2048=#REF!),YEAR(N2048=#REF!),YEAR(N2048=#REF!)),OR(AND(A2048="20. Выдача займов по договору № 1 (в кэш-пул ПАО «Газпром»)",H2048="КЭШ-ПУЛ"),AND(A2048&lt;&gt;"20. Выдача займов по договору № 1 (в кэш-пул ПАО «Газпром»)",H2048&lt;&gt;"КЭШ-ПУЛ")))</f>
        <v>#REF!</v>
      </c>
    </row>
    <row r="2049" spans="1:30" ht="15" customHeight="1" x14ac:dyDescent="0.2">
      <c r="A2049" s="8" t="s">
        <v>64</v>
      </c>
      <c r="B2049" s="8"/>
      <c r="C2049" s="2" t="s">
        <v>28</v>
      </c>
      <c r="D2049" s="6" t="s">
        <v>0</v>
      </c>
      <c r="E2049" s="7" t="s">
        <v>1</v>
      </c>
      <c r="F2049" s="8"/>
      <c r="G2049" s="8"/>
      <c r="H2049" s="8"/>
      <c r="I2049" s="8"/>
      <c r="J2049" s="8"/>
      <c r="K2049" s="8"/>
      <c r="L2049" s="8" t="s">
        <v>27</v>
      </c>
      <c r="M2049" s="9">
        <v>44500</v>
      </c>
      <c r="N2049" s="9">
        <v>44500</v>
      </c>
      <c r="O2049" s="20"/>
      <c r="P2049" s="20">
        <v>1890504745.73</v>
      </c>
      <c r="Q2049" s="12"/>
      <c r="R2049" s="12"/>
      <c r="S2049" s="12"/>
      <c r="T2049" s="12"/>
      <c r="U2049" s="12"/>
      <c r="X2049" s="22" t="e">
        <f>IF(B2049="",VLOOKUP(A2049,#REF!,2,FALSE),B2049)</f>
        <v>#REF!</v>
      </c>
      <c r="Y2049" s="22">
        <f t="shared" si="160"/>
        <v>10</v>
      </c>
      <c r="Z2049" s="22">
        <f t="shared" si="161"/>
        <v>10</v>
      </c>
      <c r="AA2049" s="22">
        <f t="shared" si="162"/>
        <v>2021</v>
      </c>
      <c r="AB2049" s="22">
        <f t="shared" si="163"/>
        <v>2021</v>
      </c>
      <c r="AC2049" s="22">
        <f t="shared" si="164"/>
        <v>2021</v>
      </c>
      <c r="AD2049" s="25" t="e">
        <f>AND(ROUND(O2049,2)=O2049,ROUND(P2049,2)=P2049,OR(AND(O2049&lt;&gt;0,L2049="п"),AND(P2049&lt;&gt;0,L2049="ф")),ЕФОРМУЛА(X2049),ЕФОРМУЛА(Y2049),ЕФОРМУЛА(Z2049),ЕФОРМУЛА(AA2049),ЕФОРМУЛА(AB2049),ЕФОРМУЛА(AC2049),NOT(ЕФОРМУЛА(O2049)),NOT(ЕФОРМУЛА(P2049)),M2049&lt;&gt;0,N2049&lt;&gt;0,OR(YEAR(M2049=#REF!),YEAR(M2049=#REF!),YEAR(M2049=#REF!)),OR(YEAR(N2049=#REF!),YEAR(N2049=#REF!),YEAR(N2049=#REF!)),OR(AND(A2049="20. Выдача займов по договору № 1 (в кэш-пул ПАО «Газпром»)",H2049="КЭШ-ПУЛ"),AND(A2049&lt;&gt;"20. Выдача займов по договору № 1 (в кэш-пул ПАО «Газпром»)",H2049&lt;&gt;"КЭШ-ПУЛ")))</f>
        <v>#REF!</v>
      </c>
    </row>
    <row r="2050" spans="1:30" ht="15" customHeight="1" x14ac:dyDescent="0.2">
      <c r="A2050" s="8" t="s">
        <v>40</v>
      </c>
      <c r="B2050" s="8"/>
      <c r="C2050" s="2" t="s">
        <v>28</v>
      </c>
      <c r="D2050" s="6" t="s">
        <v>0</v>
      </c>
      <c r="E2050" s="7" t="s">
        <v>2</v>
      </c>
      <c r="F2050" s="8"/>
      <c r="G2050" s="8"/>
      <c r="H2050" s="8"/>
      <c r="I2050" s="8"/>
      <c r="J2050" s="8"/>
      <c r="K2050" s="8"/>
      <c r="L2050" s="8" t="s">
        <v>27</v>
      </c>
      <c r="M2050" s="9">
        <v>44501</v>
      </c>
      <c r="N2050" s="9">
        <v>44501</v>
      </c>
      <c r="O2050" s="19"/>
      <c r="P2050" s="20">
        <v>2288567.31</v>
      </c>
      <c r="Q2050" s="12"/>
      <c r="R2050" s="12"/>
      <c r="S2050" s="12"/>
      <c r="T2050" s="12"/>
      <c r="U2050" s="12"/>
      <c r="X2050" s="22" t="e">
        <f>IF(B2050="",VLOOKUP(A2050,#REF!,2,FALSE),B2050)</f>
        <v>#REF!</v>
      </c>
      <c r="Y2050" s="22">
        <f t="shared" si="160"/>
        <v>11</v>
      </c>
      <c r="Z2050" s="22">
        <f t="shared" si="161"/>
        <v>11</v>
      </c>
      <c r="AA2050" s="22">
        <f t="shared" si="162"/>
        <v>2021</v>
      </c>
      <c r="AB2050" s="22">
        <f t="shared" si="163"/>
        <v>2021</v>
      </c>
      <c r="AC2050" s="22">
        <f t="shared" si="164"/>
        <v>2021</v>
      </c>
      <c r="AD2050" s="25" t="e">
        <f>AND(ROUND(O2050,2)=O2050,ROUND(P2050,2)=P2050,OR(AND(O2050&lt;&gt;0,L2050="п"),AND(P2050&lt;&gt;0,L2050="ф")),ЕФОРМУЛА(X2050),ЕФОРМУЛА(Y2050),ЕФОРМУЛА(Z2050),ЕФОРМУЛА(AA2050),ЕФОРМУЛА(AB2050),ЕФОРМУЛА(AC2050),NOT(ЕФОРМУЛА(O2050)),NOT(ЕФОРМУЛА(P2050)),M2050&lt;&gt;0,N2050&lt;&gt;0,OR(YEAR(M2050=#REF!),YEAR(M2050=#REF!),YEAR(M2050=#REF!)),OR(YEAR(N2050=#REF!),YEAR(N2050=#REF!),YEAR(N2050=#REF!)),OR(AND(A2050="20. Выдача займов по договору № 1 (в кэш-пул ПАО «Газпром»)",H2050="КЭШ-ПУЛ"),AND(A2050&lt;&gt;"20. Выдача займов по договору № 1 (в кэш-пул ПАО «Газпром»)",H2050&lt;&gt;"КЭШ-ПУЛ")))</f>
        <v>#REF!</v>
      </c>
    </row>
    <row r="2051" spans="1:30" ht="15" customHeight="1" x14ac:dyDescent="0.2">
      <c r="A2051" s="8" t="s">
        <v>141</v>
      </c>
      <c r="B2051" s="8"/>
      <c r="C2051" s="2" t="s">
        <v>28</v>
      </c>
      <c r="D2051" s="6" t="s">
        <v>0</v>
      </c>
      <c r="E2051" s="7" t="s">
        <v>2</v>
      </c>
      <c r="F2051" s="8"/>
      <c r="G2051" s="8"/>
      <c r="H2051" s="8"/>
      <c r="I2051" s="8"/>
      <c r="J2051" s="8"/>
      <c r="K2051" s="8"/>
      <c r="L2051" s="8" t="s">
        <v>27</v>
      </c>
      <c r="M2051" s="9">
        <v>44501</v>
      </c>
      <c r="N2051" s="9">
        <v>44501</v>
      </c>
      <c r="O2051" s="19"/>
      <c r="P2051" s="20">
        <v>40171991.420000002</v>
      </c>
      <c r="Q2051" s="12"/>
      <c r="R2051" s="12"/>
      <c r="S2051" s="12"/>
      <c r="T2051" s="12"/>
      <c r="U2051" s="12"/>
      <c r="X2051" s="22" t="e">
        <f>IF(B2051="",VLOOKUP(A2051,#REF!,2,FALSE),B2051)</f>
        <v>#REF!</v>
      </c>
      <c r="Y2051" s="22">
        <f t="shared" si="160"/>
        <v>11</v>
      </c>
      <c r="Z2051" s="22">
        <f t="shared" si="161"/>
        <v>11</v>
      </c>
      <c r="AA2051" s="22">
        <f t="shared" si="162"/>
        <v>2021</v>
      </c>
      <c r="AB2051" s="22">
        <f t="shared" si="163"/>
        <v>2021</v>
      </c>
      <c r="AC2051" s="22">
        <f t="shared" si="164"/>
        <v>2021</v>
      </c>
      <c r="AD2051" s="25" t="e">
        <f>AND(ROUND(O2051,2)=O2051,ROUND(P2051,2)=P2051,OR(AND(O2051&lt;&gt;0,L2051="п"),AND(P2051&lt;&gt;0,L2051="ф")),ЕФОРМУЛА(X2051),ЕФОРМУЛА(Y2051),ЕФОРМУЛА(Z2051),ЕФОРМУЛА(AA2051),ЕФОРМУЛА(AB2051),ЕФОРМУЛА(AC2051),NOT(ЕФОРМУЛА(O2051)),NOT(ЕФОРМУЛА(P2051)),M2051&lt;&gt;0,N2051&lt;&gt;0,OR(YEAR(M2051=#REF!),YEAR(M2051=#REF!),YEAR(M2051=#REF!)),OR(YEAR(N2051=#REF!),YEAR(N2051=#REF!),YEAR(N2051=#REF!)),OR(AND(A2051="20. Выдача займов по договору № 1 (в кэш-пул ПАО «Газпром»)",H2051="КЭШ-ПУЛ"),AND(A2051&lt;&gt;"20. Выдача займов по договору № 1 (в кэш-пул ПАО «Газпром»)",H2051&lt;&gt;"КЭШ-ПУЛ")))</f>
        <v>#REF!</v>
      </c>
    </row>
    <row r="2052" spans="1:30" ht="15" customHeight="1" x14ac:dyDescent="0.2">
      <c r="A2052" s="8" t="s">
        <v>59</v>
      </c>
      <c r="B2052" s="8"/>
      <c r="C2052" s="2" t="s">
        <v>28</v>
      </c>
      <c r="D2052" s="6" t="s">
        <v>0</v>
      </c>
      <c r="E2052" s="7" t="s">
        <v>2</v>
      </c>
      <c r="F2052" s="8"/>
      <c r="G2052" s="8"/>
      <c r="H2052" s="8"/>
      <c r="I2052" s="8"/>
      <c r="J2052" s="8"/>
      <c r="K2052" s="8"/>
      <c r="L2052" s="8" t="s">
        <v>27</v>
      </c>
      <c r="M2052" s="9">
        <v>44501</v>
      </c>
      <c r="N2052" s="9">
        <v>44501</v>
      </c>
      <c r="O2052" s="20"/>
      <c r="P2052" s="20">
        <v>185900562</v>
      </c>
      <c r="Q2052" s="12"/>
      <c r="R2052" s="12"/>
      <c r="S2052" s="12"/>
      <c r="T2052" s="12"/>
      <c r="U2052" s="12"/>
      <c r="X2052" s="22" t="e">
        <f>IF(B2052="",VLOOKUP(A2052,#REF!,2,FALSE),B2052)</f>
        <v>#REF!</v>
      </c>
      <c r="Y2052" s="22">
        <f t="shared" ref="Y2052:Y2115" si="165">MONTH(M2052)</f>
        <v>11</v>
      </c>
      <c r="Z2052" s="22">
        <f t="shared" ref="Z2052:Z2115" si="166">MONTH(N2052)</f>
        <v>11</v>
      </c>
      <c r="AA2052" s="22">
        <f t="shared" ref="AA2052:AA2115" si="167">YEAR(N2052)</f>
        <v>2021</v>
      </c>
      <c r="AB2052" s="22">
        <f t="shared" ref="AB2052:AB2115" si="168">YEAR(M2052)</f>
        <v>2021</v>
      </c>
      <c r="AC2052" s="22">
        <f t="shared" ref="AC2052:AC2115" si="169">IF(F2052="X",AA2052-1,AA2052)</f>
        <v>2021</v>
      </c>
      <c r="AD2052" s="25" t="e">
        <f>AND(ROUND(O2052,2)=O2052,ROUND(P2052,2)=P2052,OR(AND(O2052&lt;&gt;0,L2052="п"),AND(P2052&lt;&gt;0,L2052="ф")),ЕФОРМУЛА(X2052),ЕФОРМУЛА(Y2052),ЕФОРМУЛА(Z2052),ЕФОРМУЛА(AA2052),ЕФОРМУЛА(AB2052),ЕФОРМУЛА(AC2052),NOT(ЕФОРМУЛА(O2052)),NOT(ЕФОРМУЛА(P2052)),M2052&lt;&gt;0,N2052&lt;&gt;0,OR(YEAR(M2052=#REF!),YEAR(M2052=#REF!),YEAR(M2052=#REF!)),OR(YEAR(N2052=#REF!),YEAR(N2052=#REF!),YEAR(N2052=#REF!)),OR(AND(A2052="20. Выдача займов по договору № 1 (в кэш-пул ПАО «Газпром»)",H2052="КЭШ-ПУЛ"),AND(A2052&lt;&gt;"20. Выдача займов по договору № 1 (в кэш-пул ПАО «Газпром»)",H2052&lt;&gt;"КЭШ-ПУЛ")))</f>
        <v>#REF!</v>
      </c>
    </row>
    <row r="2053" spans="1:30" ht="15" customHeight="1" x14ac:dyDescent="0.2">
      <c r="A2053" s="8" t="s">
        <v>60</v>
      </c>
      <c r="B2053" s="8"/>
      <c r="C2053" s="2" t="s">
        <v>28</v>
      </c>
      <c r="D2053" s="6" t="s">
        <v>0</v>
      </c>
      <c r="E2053" s="7" t="s">
        <v>2</v>
      </c>
      <c r="F2053" s="8"/>
      <c r="G2053" s="8"/>
      <c r="H2053" s="8"/>
      <c r="I2053" s="8"/>
      <c r="J2053" s="8"/>
      <c r="K2053" s="8"/>
      <c r="L2053" s="8" t="s">
        <v>27</v>
      </c>
      <c r="M2053" s="9">
        <v>44501</v>
      </c>
      <c r="N2053" s="9">
        <v>44501</v>
      </c>
      <c r="O2053" s="20">
        <v>3393.97</v>
      </c>
      <c r="P2053" s="20">
        <v>658406.57999999996</v>
      </c>
      <c r="Q2053" s="12"/>
      <c r="R2053" s="12"/>
      <c r="S2053" s="12"/>
      <c r="T2053" s="12"/>
      <c r="U2053" s="12"/>
      <c r="X2053" s="22" t="e">
        <f>IF(B2053="",VLOOKUP(A2053,#REF!,2,FALSE),B2053)</f>
        <v>#REF!</v>
      </c>
      <c r="Y2053" s="22">
        <f t="shared" si="165"/>
        <v>11</v>
      </c>
      <c r="Z2053" s="22">
        <f t="shared" si="166"/>
        <v>11</v>
      </c>
      <c r="AA2053" s="22">
        <f t="shared" si="167"/>
        <v>2021</v>
      </c>
      <c r="AB2053" s="22">
        <f t="shared" si="168"/>
        <v>2021</v>
      </c>
      <c r="AC2053" s="22">
        <f t="shared" si="169"/>
        <v>2021</v>
      </c>
      <c r="AD2053" s="25" t="e">
        <f>AND(ROUND(O2053,2)=O2053,ROUND(P2053,2)=P2053,OR(AND(O2053&lt;&gt;0,L2053="п"),AND(P2053&lt;&gt;0,L2053="ф")),ЕФОРМУЛА(X2053),ЕФОРМУЛА(Y2053),ЕФОРМУЛА(Z2053),ЕФОРМУЛА(AA2053),ЕФОРМУЛА(AB2053),ЕФОРМУЛА(AC2053),NOT(ЕФОРМУЛА(O2053)),NOT(ЕФОРМУЛА(P2053)),M2053&lt;&gt;0,N2053&lt;&gt;0,OR(YEAR(M2053=#REF!),YEAR(M2053=#REF!),YEAR(M2053=#REF!)),OR(YEAR(N2053=#REF!),YEAR(N2053=#REF!),YEAR(N2053=#REF!)),OR(AND(A2053="20. Выдача займов по договору № 1 (в кэш-пул ПАО «Газпром»)",H2053="КЭШ-ПУЛ"),AND(A2053&lt;&gt;"20. Выдача займов по договору № 1 (в кэш-пул ПАО «Газпром»)",H2053&lt;&gt;"КЭШ-ПУЛ")))</f>
        <v>#REF!</v>
      </c>
    </row>
    <row r="2054" spans="1:30" ht="15" customHeight="1" x14ac:dyDescent="0.2">
      <c r="A2054" s="8" t="s">
        <v>16</v>
      </c>
      <c r="B2054" s="8"/>
      <c r="C2054" s="2" t="s">
        <v>28</v>
      </c>
      <c r="D2054" s="6" t="s">
        <v>0</v>
      </c>
      <c r="E2054" s="7" t="s">
        <v>2</v>
      </c>
      <c r="F2054" s="8"/>
      <c r="G2054" s="8"/>
      <c r="H2054" s="8"/>
      <c r="I2054" s="8"/>
      <c r="J2054" s="8"/>
      <c r="K2054" s="8"/>
      <c r="L2054" s="8" t="s">
        <v>27</v>
      </c>
      <c r="M2054" s="9">
        <v>44501</v>
      </c>
      <c r="N2054" s="9">
        <v>44501</v>
      </c>
      <c r="O2054" s="19"/>
      <c r="P2054" s="20">
        <v>449469016.56</v>
      </c>
      <c r="Q2054" s="12"/>
      <c r="R2054" s="12"/>
      <c r="S2054" s="12"/>
      <c r="T2054" s="12"/>
      <c r="U2054" s="12"/>
      <c r="X2054" s="22" t="e">
        <f>IF(B2054="",VLOOKUP(A2054,#REF!,2,FALSE),B2054)</f>
        <v>#REF!</v>
      </c>
      <c r="Y2054" s="22">
        <f t="shared" si="165"/>
        <v>11</v>
      </c>
      <c r="Z2054" s="22">
        <f t="shared" si="166"/>
        <v>11</v>
      </c>
      <c r="AA2054" s="22">
        <f t="shared" si="167"/>
        <v>2021</v>
      </c>
      <c r="AB2054" s="22">
        <f t="shared" si="168"/>
        <v>2021</v>
      </c>
      <c r="AC2054" s="22">
        <f t="shared" si="169"/>
        <v>2021</v>
      </c>
      <c r="AD2054" s="25" t="e">
        <f>AND(ROUND(O2054,2)=O2054,ROUND(P2054,2)=P2054,OR(AND(O2054&lt;&gt;0,L2054="п"),AND(P2054&lt;&gt;0,L2054="ф")),ЕФОРМУЛА(X2054),ЕФОРМУЛА(Y2054),ЕФОРМУЛА(Z2054),ЕФОРМУЛА(AA2054),ЕФОРМУЛА(AB2054),ЕФОРМУЛА(AC2054),NOT(ЕФОРМУЛА(O2054)),NOT(ЕФОРМУЛА(P2054)),M2054&lt;&gt;0,N2054&lt;&gt;0,OR(YEAR(M2054=#REF!),YEAR(M2054=#REF!),YEAR(M2054=#REF!)),OR(YEAR(N2054=#REF!),YEAR(N2054=#REF!),YEAR(N2054=#REF!)),OR(AND(A2054="20. Выдача займов по договору № 1 (в кэш-пул ПАО «Газпром»)",H2054="КЭШ-ПУЛ"),AND(A2054&lt;&gt;"20. Выдача займов по договору № 1 (в кэш-пул ПАО «Газпром»)",H2054&lt;&gt;"КЭШ-ПУЛ")))</f>
        <v>#REF!</v>
      </c>
    </row>
    <row r="2055" spans="1:30" ht="15" customHeight="1" x14ac:dyDescent="0.2">
      <c r="A2055" s="8" t="s">
        <v>17</v>
      </c>
      <c r="B2055" s="8"/>
      <c r="C2055" s="2" t="s">
        <v>28</v>
      </c>
      <c r="D2055" s="6" t="s">
        <v>0</v>
      </c>
      <c r="E2055" s="7" t="s">
        <v>2</v>
      </c>
      <c r="F2055" s="8"/>
      <c r="G2055" s="8"/>
      <c r="H2055" s="8"/>
      <c r="I2055" s="8"/>
      <c r="J2055" s="8"/>
      <c r="K2055" s="8"/>
      <c r="L2055" s="8" t="s">
        <v>27</v>
      </c>
      <c r="M2055" s="9">
        <v>44501</v>
      </c>
      <c r="N2055" s="9">
        <v>44501</v>
      </c>
      <c r="O2055" s="19"/>
      <c r="P2055" s="20">
        <v>2778359.32</v>
      </c>
      <c r="Q2055" s="12"/>
      <c r="R2055" s="12"/>
      <c r="S2055" s="12"/>
      <c r="T2055" s="12"/>
      <c r="U2055" s="12"/>
      <c r="X2055" s="22" t="e">
        <f>IF(B2055="",VLOOKUP(A2055,#REF!,2,FALSE),B2055)</f>
        <v>#REF!</v>
      </c>
      <c r="Y2055" s="22">
        <f t="shared" si="165"/>
        <v>11</v>
      </c>
      <c r="Z2055" s="22">
        <f t="shared" si="166"/>
        <v>11</v>
      </c>
      <c r="AA2055" s="22">
        <f t="shared" si="167"/>
        <v>2021</v>
      </c>
      <c r="AB2055" s="22">
        <f t="shared" si="168"/>
        <v>2021</v>
      </c>
      <c r="AC2055" s="22">
        <f t="shared" si="169"/>
        <v>2021</v>
      </c>
      <c r="AD2055" s="25" t="e">
        <f>AND(ROUND(O2055,2)=O2055,ROUND(P2055,2)=P2055,OR(AND(O2055&lt;&gt;0,L2055="п"),AND(P2055&lt;&gt;0,L2055="ф")),ЕФОРМУЛА(X2055),ЕФОРМУЛА(Y2055),ЕФОРМУЛА(Z2055),ЕФОРМУЛА(AA2055),ЕФОРМУЛА(AB2055),ЕФОРМУЛА(AC2055),NOT(ЕФОРМУЛА(O2055)),NOT(ЕФОРМУЛА(P2055)),M2055&lt;&gt;0,N2055&lt;&gt;0,OR(YEAR(M2055=#REF!),YEAR(M2055=#REF!),YEAR(M2055=#REF!)),OR(YEAR(N2055=#REF!),YEAR(N2055=#REF!),YEAR(N2055=#REF!)),OR(AND(A2055="20. Выдача займов по договору № 1 (в кэш-пул ПАО «Газпром»)",H2055="КЭШ-ПУЛ"),AND(A2055&lt;&gt;"20. Выдача займов по договору № 1 (в кэш-пул ПАО «Газпром»)",H2055&lt;&gt;"КЭШ-ПУЛ")))</f>
        <v>#REF!</v>
      </c>
    </row>
    <row r="2056" spans="1:30" ht="15" customHeight="1" x14ac:dyDescent="0.2">
      <c r="A2056" s="8" t="s">
        <v>142</v>
      </c>
      <c r="B2056" s="8"/>
      <c r="C2056" s="2" t="s">
        <v>28</v>
      </c>
      <c r="D2056" s="6" t="s">
        <v>0</v>
      </c>
      <c r="E2056" s="7" t="s">
        <v>2</v>
      </c>
      <c r="F2056" s="8"/>
      <c r="G2056" s="8"/>
      <c r="H2056" s="8"/>
      <c r="I2056" s="8"/>
      <c r="J2056" s="8"/>
      <c r="K2056" s="8"/>
      <c r="L2056" s="8" t="s">
        <v>27</v>
      </c>
      <c r="M2056" s="9">
        <v>44501</v>
      </c>
      <c r="N2056" s="9">
        <v>44501</v>
      </c>
      <c r="O2056" s="19"/>
      <c r="P2056" s="20">
        <v>109849331.56</v>
      </c>
      <c r="X2056" s="22" t="e">
        <f>IF(B2056="",VLOOKUP(A2056,#REF!,2,FALSE),B2056)</f>
        <v>#REF!</v>
      </c>
      <c r="Y2056" s="22">
        <f t="shared" si="165"/>
        <v>11</v>
      </c>
      <c r="Z2056" s="22">
        <f t="shared" si="166"/>
        <v>11</v>
      </c>
      <c r="AA2056" s="22">
        <f t="shared" si="167"/>
        <v>2021</v>
      </c>
      <c r="AB2056" s="22">
        <f t="shared" si="168"/>
        <v>2021</v>
      </c>
      <c r="AC2056" s="22">
        <f t="shared" si="169"/>
        <v>2021</v>
      </c>
      <c r="AD2056" s="25" t="e">
        <f>AND(ROUND(O2056,2)=O2056,ROUND(P2056,2)=P2056,OR(AND(O2056&lt;&gt;0,L2056="п"),AND(P2056&lt;&gt;0,L2056="ф")),ЕФОРМУЛА(X2056),ЕФОРМУЛА(Y2056),ЕФОРМУЛА(Z2056),ЕФОРМУЛА(AA2056),ЕФОРМУЛА(AB2056),ЕФОРМУЛА(AC2056),NOT(ЕФОРМУЛА(O2056)),NOT(ЕФОРМУЛА(P2056)),M2056&lt;&gt;0,N2056&lt;&gt;0,OR(YEAR(M2056=#REF!),YEAR(M2056=#REF!),YEAR(M2056=#REF!)),OR(YEAR(N2056=#REF!),YEAR(N2056=#REF!),YEAR(N2056=#REF!)),OR(AND(A2056="20. Выдача займов по договору № 1 (в кэш-пул ПАО «Газпром»)",H2056="КЭШ-ПУЛ"),AND(A2056&lt;&gt;"20. Выдача займов по договору № 1 (в кэш-пул ПАО «Газпром»)",H2056&lt;&gt;"КЭШ-ПУЛ")))</f>
        <v>#REF!</v>
      </c>
    </row>
    <row r="2057" spans="1:30" ht="15" customHeight="1" x14ac:dyDescent="0.2">
      <c r="A2057" s="8" t="s">
        <v>42</v>
      </c>
      <c r="B2057" s="8"/>
      <c r="C2057" s="2" t="s">
        <v>28</v>
      </c>
      <c r="D2057" s="6" t="s">
        <v>0</v>
      </c>
      <c r="E2057" s="7" t="s">
        <v>2</v>
      </c>
      <c r="F2057" s="8"/>
      <c r="G2057" s="8"/>
      <c r="H2057" s="8"/>
      <c r="I2057" s="8"/>
      <c r="J2057" s="8"/>
      <c r="K2057" s="8"/>
      <c r="L2057" s="8" t="s">
        <v>27</v>
      </c>
      <c r="M2057" s="9">
        <v>44501</v>
      </c>
      <c r="N2057" s="9">
        <v>44501</v>
      </c>
      <c r="O2057" s="19"/>
      <c r="P2057" s="20">
        <v>9577179.4600000009</v>
      </c>
      <c r="X2057" s="22" t="e">
        <f>IF(B2057="",VLOOKUP(A2057,#REF!,2,FALSE),B2057)</f>
        <v>#REF!</v>
      </c>
      <c r="Y2057" s="22">
        <f t="shared" si="165"/>
        <v>11</v>
      </c>
      <c r="Z2057" s="22">
        <f t="shared" si="166"/>
        <v>11</v>
      </c>
      <c r="AA2057" s="22">
        <f t="shared" si="167"/>
        <v>2021</v>
      </c>
      <c r="AB2057" s="22">
        <f t="shared" si="168"/>
        <v>2021</v>
      </c>
      <c r="AC2057" s="22">
        <f t="shared" si="169"/>
        <v>2021</v>
      </c>
      <c r="AD2057" s="25" t="e">
        <f>AND(ROUND(O2057,2)=O2057,ROUND(P2057,2)=P2057,OR(AND(O2057&lt;&gt;0,L2057="п"),AND(P2057&lt;&gt;0,L2057="ф")),ЕФОРМУЛА(X2057),ЕФОРМУЛА(Y2057),ЕФОРМУЛА(Z2057),ЕФОРМУЛА(AA2057),ЕФОРМУЛА(AB2057),ЕФОРМУЛА(AC2057),NOT(ЕФОРМУЛА(O2057)),NOT(ЕФОРМУЛА(P2057)),M2057&lt;&gt;0,N2057&lt;&gt;0,OR(YEAR(M2057=#REF!),YEAR(M2057=#REF!),YEAR(M2057=#REF!)),OR(YEAR(N2057=#REF!),YEAR(N2057=#REF!),YEAR(N2057=#REF!)),OR(AND(A2057="20. Выдача займов по договору № 1 (в кэш-пул ПАО «Газпром»)",H2057="КЭШ-ПУЛ"),AND(A2057&lt;&gt;"20. Выдача займов по договору № 1 (в кэш-пул ПАО «Газпром»)",H2057&lt;&gt;"КЭШ-ПУЛ")))</f>
        <v>#REF!</v>
      </c>
    </row>
    <row r="2058" spans="1:30" ht="12.75" customHeight="1" x14ac:dyDescent="0.2">
      <c r="A2058" s="8" t="s">
        <v>41</v>
      </c>
      <c r="B2058" s="8"/>
      <c r="C2058" s="2" t="s">
        <v>28</v>
      </c>
      <c r="D2058" s="6" t="s">
        <v>0</v>
      </c>
      <c r="E2058" s="7" t="s">
        <v>2</v>
      </c>
      <c r="F2058" s="8"/>
      <c r="G2058" s="8"/>
      <c r="H2058" s="8"/>
      <c r="I2058" s="8"/>
      <c r="J2058" s="8"/>
      <c r="K2058" s="8"/>
      <c r="L2058" s="8" t="s">
        <v>27</v>
      </c>
      <c r="M2058" s="9">
        <v>44501</v>
      </c>
      <c r="N2058" s="9">
        <v>44501</v>
      </c>
      <c r="O2058" s="19">
        <v>250339.66</v>
      </c>
      <c r="P2058" s="20">
        <v>3880343.84</v>
      </c>
      <c r="X2058" s="22" t="e">
        <f>IF(B2058="",VLOOKUP(A2058,#REF!,2,FALSE),B2058)</f>
        <v>#REF!</v>
      </c>
      <c r="Y2058" s="22">
        <f t="shared" si="165"/>
        <v>11</v>
      </c>
      <c r="Z2058" s="22">
        <f t="shared" si="166"/>
        <v>11</v>
      </c>
      <c r="AA2058" s="22">
        <f t="shared" si="167"/>
        <v>2021</v>
      </c>
      <c r="AB2058" s="22">
        <f t="shared" si="168"/>
        <v>2021</v>
      </c>
      <c r="AC2058" s="22">
        <f t="shared" si="169"/>
        <v>2021</v>
      </c>
      <c r="AD2058" s="25" t="e">
        <f>AND(ROUND(O2058,2)=O2058,ROUND(P2058,2)=P2058,OR(AND(O2058&lt;&gt;0,L2058="п"),AND(P2058&lt;&gt;0,L2058="ф")),ЕФОРМУЛА(X2058),ЕФОРМУЛА(Y2058),ЕФОРМУЛА(Z2058),ЕФОРМУЛА(AA2058),ЕФОРМУЛА(AB2058),ЕФОРМУЛА(AC2058),NOT(ЕФОРМУЛА(O2058)),NOT(ЕФОРМУЛА(P2058)),M2058&lt;&gt;0,N2058&lt;&gt;0,OR(YEAR(M2058=#REF!),YEAR(M2058=#REF!),YEAR(M2058=#REF!)),OR(YEAR(N2058=#REF!),YEAR(N2058=#REF!),YEAR(N2058=#REF!)),OR(AND(A2058="20. Выдача займов по договору № 1 (в кэш-пул ПАО «Газпром»)",H2058="КЭШ-ПУЛ"),AND(A2058&lt;&gt;"20. Выдача займов по договору № 1 (в кэш-пул ПАО «Газпром»)",H2058&lt;&gt;"КЭШ-ПУЛ")))</f>
        <v>#REF!</v>
      </c>
    </row>
    <row r="2059" spans="1:30" ht="15.75" customHeight="1" x14ac:dyDescent="0.2">
      <c r="A2059" s="8" t="s">
        <v>44</v>
      </c>
      <c r="B2059" s="8"/>
      <c r="C2059" s="2" t="s">
        <v>28</v>
      </c>
      <c r="D2059" s="6" t="s">
        <v>0</v>
      </c>
      <c r="E2059" s="7" t="s">
        <v>2</v>
      </c>
      <c r="F2059" s="8"/>
      <c r="G2059" s="8"/>
      <c r="H2059" s="8"/>
      <c r="I2059" s="8"/>
      <c r="J2059" s="8"/>
      <c r="K2059" s="8"/>
      <c r="L2059" s="8" t="s">
        <v>27</v>
      </c>
      <c r="M2059" s="9">
        <v>44501</v>
      </c>
      <c r="N2059" s="9">
        <v>44501</v>
      </c>
      <c r="O2059" s="19"/>
      <c r="P2059" s="20">
        <v>492416.65</v>
      </c>
      <c r="Q2059" s="12"/>
      <c r="R2059" s="12"/>
      <c r="S2059" s="12"/>
      <c r="T2059" s="12"/>
      <c r="U2059" s="12"/>
      <c r="X2059" s="22" t="e">
        <f>IF(B2059="",VLOOKUP(A2059,#REF!,2,FALSE),B2059)</f>
        <v>#REF!</v>
      </c>
      <c r="Y2059" s="22">
        <f t="shared" si="165"/>
        <v>11</v>
      </c>
      <c r="Z2059" s="22">
        <f t="shared" si="166"/>
        <v>11</v>
      </c>
      <c r="AA2059" s="22">
        <f t="shared" si="167"/>
        <v>2021</v>
      </c>
      <c r="AB2059" s="22">
        <f t="shared" si="168"/>
        <v>2021</v>
      </c>
      <c r="AC2059" s="22">
        <f t="shared" si="169"/>
        <v>2021</v>
      </c>
      <c r="AD2059" s="25" t="e">
        <f>AND(ROUND(O2059,2)=O2059,ROUND(P2059,2)=P2059,OR(AND(O2059&lt;&gt;0,L2059="п"),AND(P2059&lt;&gt;0,L2059="ф")),ЕФОРМУЛА(X2059),ЕФОРМУЛА(Y2059),ЕФОРМУЛА(Z2059),ЕФОРМУЛА(AA2059),ЕФОРМУЛА(AB2059),ЕФОРМУЛА(AC2059),NOT(ЕФОРМУЛА(O2059)),NOT(ЕФОРМУЛА(P2059)),M2059&lt;&gt;0,N2059&lt;&gt;0,OR(YEAR(M2059=#REF!),YEAR(M2059=#REF!),YEAR(M2059=#REF!)),OR(YEAR(N2059=#REF!),YEAR(N2059=#REF!),YEAR(N2059=#REF!)),OR(AND(A2059="20. Выдача займов по договору № 1 (в кэш-пул ПАО «Газпром»)",H2059="КЭШ-ПУЛ"),AND(A2059&lt;&gt;"20. Выдача займов по договору № 1 (в кэш-пул ПАО «Газпром»)",H2059&lt;&gt;"КЭШ-ПУЛ")))</f>
        <v>#REF!</v>
      </c>
    </row>
    <row r="2060" spans="1:30" ht="15.75" customHeight="1" x14ac:dyDescent="0.2">
      <c r="A2060" s="8" t="s">
        <v>45</v>
      </c>
      <c r="B2060" s="8"/>
      <c r="C2060" s="2" t="s">
        <v>28</v>
      </c>
      <c r="D2060" s="6" t="s">
        <v>0</v>
      </c>
      <c r="E2060" s="7" t="s">
        <v>2</v>
      </c>
      <c r="F2060" s="8"/>
      <c r="G2060" s="8"/>
      <c r="H2060" s="8"/>
      <c r="I2060" s="8"/>
      <c r="J2060" s="8"/>
      <c r="K2060" s="8"/>
      <c r="L2060" s="8" t="s">
        <v>27</v>
      </c>
      <c r="M2060" s="9">
        <v>44501</v>
      </c>
      <c r="N2060" s="9">
        <v>44501</v>
      </c>
      <c r="O2060" s="19"/>
      <c r="P2060" s="20">
        <v>1442155.64</v>
      </c>
      <c r="Q2060" s="12"/>
      <c r="R2060" s="12"/>
      <c r="S2060" s="12"/>
      <c r="T2060" s="12"/>
      <c r="U2060" s="12"/>
      <c r="X2060" s="22" t="e">
        <f>IF(B2060="",VLOOKUP(A2060,#REF!,2,FALSE),B2060)</f>
        <v>#REF!</v>
      </c>
      <c r="Y2060" s="22">
        <f t="shared" si="165"/>
        <v>11</v>
      </c>
      <c r="Z2060" s="22">
        <f t="shared" si="166"/>
        <v>11</v>
      </c>
      <c r="AA2060" s="22">
        <f t="shared" si="167"/>
        <v>2021</v>
      </c>
      <c r="AB2060" s="22">
        <f t="shared" si="168"/>
        <v>2021</v>
      </c>
      <c r="AC2060" s="22">
        <f t="shared" si="169"/>
        <v>2021</v>
      </c>
      <c r="AD2060" s="25" t="e">
        <f>AND(ROUND(O2060,2)=O2060,ROUND(P2060,2)=P2060,OR(AND(O2060&lt;&gt;0,L2060="п"),AND(P2060&lt;&gt;0,L2060="ф")),ЕФОРМУЛА(X2060),ЕФОРМУЛА(Y2060),ЕФОРМУЛА(Z2060),ЕФОРМУЛА(AA2060),ЕФОРМУЛА(AB2060),ЕФОРМУЛА(AC2060),NOT(ЕФОРМУЛА(O2060)),NOT(ЕФОРМУЛА(P2060)),M2060&lt;&gt;0,N2060&lt;&gt;0,OR(YEAR(M2060=#REF!),YEAR(M2060=#REF!),YEAR(M2060=#REF!)),OR(YEAR(N2060=#REF!),YEAR(N2060=#REF!),YEAR(N2060=#REF!)),OR(AND(A2060="20. Выдача займов по договору № 1 (в кэш-пул ПАО «Газпром»)",H2060="КЭШ-ПУЛ"),AND(A2060&lt;&gt;"20. Выдача займов по договору № 1 (в кэш-пул ПАО «Газпром»)",H2060&lt;&gt;"КЭШ-ПУЛ")))</f>
        <v>#REF!</v>
      </c>
    </row>
    <row r="2061" spans="1:30" ht="15" customHeight="1" x14ac:dyDescent="0.2">
      <c r="A2061" s="8" t="s">
        <v>8</v>
      </c>
      <c r="B2061" s="8"/>
      <c r="C2061" s="2" t="s">
        <v>28</v>
      </c>
      <c r="D2061" s="6" t="s">
        <v>0</v>
      </c>
      <c r="E2061" s="7" t="s">
        <v>2</v>
      </c>
      <c r="F2061" s="8"/>
      <c r="G2061" s="8"/>
      <c r="H2061" s="8"/>
      <c r="I2061" s="8"/>
      <c r="J2061" s="8"/>
      <c r="K2061" s="8"/>
      <c r="L2061" s="8" t="s">
        <v>27</v>
      </c>
      <c r="M2061" s="9">
        <v>44501</v>
      </c>
      <c r="N2061" s="9">
        <v>44501</v>
      </c>
      <c r="O2061" s="19"/>
      <c r="P2061" s="20">
        <v>1385630.01</v>
      </c>
      <c r="Q2061" s="12"/>
      <c r="R2061" s="12"/>
      <c r="S2061" s="12"/>
      <c r="T2061" s="12"/>
      <c r="U2061" s="12"/>
      <c r="X2061" s="22" t="e">
        <f>IF(B2061="",VLOOKUP(A2061,#REF!,2,FALSE),B2061)</f>
        <v>#REF!</v>
      </c>
      <c r="Y2061" s="22">
        <f t="shared" si="165"/>
        <v>11</v>
      </c>
      <c r="Z2061" s="22">
        <f t="shared" si="166"/>
        <v>11</v>
      </c>
      <c r="AA2061" s="22">
        <f t="shared" si="167"/>
        <v>2021</v>
      </c>
      <c r="AB2061" s="22">
        <f t="shared" si="168"/>
        <v>2021</v>
      </c>
      <c r="AC2061" s="22">
        <f t="shared" si="169"/>
        <v>2021</v>
      </c>
      <c r="AD2061" s="25" t="e">
        <f>AND(ROUND(O2061,2)=O2061,ROUND(P2061,2)=P2061,OR(AND(O2061&lt;&gt;0,L2061="п"),AND(P2061&lt;&gt;0,L2061="ф")),ЕФОРМУЛА(X2061),ЕФОРМУЛА(Y2061),ЕФОРМУЛА(Z2061),ЕФОРМУЛА(AA2061),ЕФОРМУЛА(AB2061),ЕФОРМУЛА(AC2061),NOT(ЕФОРМУЛА(O2061)),NOT(ЕФОРМУЛА(P2061)),M2061&lt;&gt;0,N2061&lt;&gt;0,OR(YEAR(M2061=#REF!),YEAR(M2061=#REF!),YEAR(M2061=#REF!)),OR(YEAR(N2061=#REF!),YEAR(N2061=#REF!),YEAR(N2061=#REF!)),OR(AND(A2061="20. Выдача займов по договору № 1 (в кэш-пул ПАО «Газпром»)",H2061="КЭШ-ПУЛ"),AND(A2061&lt;&gt;"20. Выдача займов по договору № 1 (в кэш-пул ПАО «Газпром»)",H2061&lt;&gt;"КЭШ-ПУЛ")))</f>
        <v>#REF!</v>
      </c>
    </row>
    <row r="2062" spans="1:30" ht="15" customHeight="1" x14ac:dyDescent="0.2">
      <c r="A2062" s="8" t="s">
        <v>96</v>
      </c>
      <c r="B2062" s="8"/>
      <c r="C2062" s="2" t="s">
        <v>28</v>
      </c>
      <c r="D2062" s="6" t="s">
        <v>0</v>
      </c>
      <c r="E2062" s="7" t="s">
        <v>2</v>
      </c>
      <c r="F2062" s="8"/>
      <c r="G2062" s="8"/>
      <c r="H2062" s="8"/>
      <c r="I2062" s="8"/>
      <c r="J2062" s="8"/>
      <c r="K2062" s="8"/>
      <c r="L2062" s="8" t="s">
        <v>27</v>
      </c>
      <c r="M2062" s="9">
        <v>44501</v>
      </c>
      <c r="N2062" s="9">
        <v>44501</v>
      </c>
      <c r="O2062" s="19">
        <v>25997.61</v>
      </c>
      <c r="P2062" s="20">
        <v>9613935.5099999998</v>
      </c>
      <c r="Q2062" s="12"/>
      <c r="R2062" s="12"/>
      <c r="S2062" s="12"/>
      <c r="T2062" s="12"/>
      <c r="U2062" s="12"/>
      <c r="X2062" s="22" t="e">
        <f>IF(B2062="",VLOOKUP(A2062,#REF!,2,FALSE),B2062)</f>
        <v>#REF!</v>
      </c>
      <c r="Y2062" s="22">
        <f t="shared" si="165"/>
        <v>11</v>
      </c>
      <c r="Z2062" s="22">
        <f t="shared" si="166"/>
        <v>11</v>
      </c>
      <c r="AA2062" s="22">
        <f t="shared" si="167"/>
        <v>2021</v>
      </c>
      <c r="AB2062" s="22">
        <f t="shared" si="168"/>
        <v>2021</v>
      </c>
      <c r="AC2062" s="22">
        <f t="shared" si="169"/>
        <v>2021</v>
      </c>
      <c r="AD2062" s="25" t="e">
        <f>AND(ROUND(O2062,2)=O2062,ROUND(P2062,2)=P2062,OR(AND(O2062&lt;&gt;0,L2062="п"),AND(P2062&lt;&gt;0,L2062="ф")),ЕФОРМУЛА(X2062),ЕФОРМУЛА(Y2062),ЕФОРМУЛА(Z2062),ЕФОРМУЛА(AA2062),ЕФОРМУЛА(AB2062),ЕФОРМУЛА(AC2062),NOT(ЕФОРМУЛА(O2062)),NOT(ЕФОРМУЛА(P2062)),M2062&lt;&gt;0,N2062&lt;&gt;0,OR(YEAR(M2062=#REF!),YEAR(M2062=#REF!),YEAR(M2062=#REF!)),OR(YEAR(N2062=#REF!),YEAR(N2062=#REF!),YEAR(N2062=#REF!)),OR(AND(A2062="20. Выдача займов по договору № 1 (в кэш-пул ПАО «Газпром»)",H2062="КЭШ-ПУЛ"),AND(A2062&lt;&gt;"20. Выдача займов по договору № 1 (в кэш-пул ПАО «Газпром»)",H2062&lt;&gt;"КЭШ-ПУЛ")))</f>
        <v>#REF!</v>
      </c>
    </row>
    <row r="2063" spans="1:30" ht="17.25" customHeight="1" x14ac:dyDescent="0.2">
      <c r="A2063" s="8" t="s">
        <v>47</v>
      </c>
      <c r="B2063" s="8"/>
      <c r="C2063" s="2" t="s">
        <v>28</v>
      </c>
      <c r="D2063" s="6" t="s">
        <v>0</v>
      </c>
      <c r="E2063" s="7" t="s">
        <v>2</v>
      </c>
      <c r="F2063" s="8"/>
      <c r="G2063" s="8"/>
      <c r="H2063" s="8"/>
      <c r="I2063" s="8"/>
      <c r="J2063" s="8"/>
      <c r="K2063" s="8"/>
      <c r="L2063" s="8" t="s">
        <v>27</v>
      </c>
      <c r="M2063" s="9">
        <v>44501</v>
      </c>
      <c r="N2063" s="9">
        <v>44501</v>
      </c>
      <c r="O2063" s="19"/>
      <c r="P2063" s="20">
        <v>3748469.76</v>
      </c>
      <c r="Q2063" s="12"/>
      <c r="R2063" s="12"/>
      <c r="S2063" s="12"/>
      <c r="T2063" s="12"/>
      <c r="U2063" s="12"/>
      <c r="X2063" s="22" t="e">
        <f>IF(B2063="",VLOOKUP(A2063,#REF!,2,FALSE),B2063)</f>
        <v>#REF!</v>
      </c>
      <c r="Y2063" s="22">
        <f t="shared" si="165"/>
        <v>11</v>
      </c>
      <c r="Z2063" s="22">
        <f t="shared" si="166"/>
        <v>11</v>
      </c>
      <c r="AA2063" s="22">
        <f t="shared" si="167"/>
        <v>2021</v>
      </c>
      <c r="AB2063" s="22">
        <f t="shared" si="168"/>
        <v>2021</v>
      </c>
      <c r="AC2063" s="22">
        <f t="shared" si="169"/>
        <v>2021</v>
      </c>
      <c r="AD2063" s="25" t="e">
        <f>AND(ROUND(O2063,2)=O2063,ROUND(P2063,2)=P2063,OR(AND(O2063&lt;&gt;0,L2063="п"),AND(P2063&lt;&gt;0,L2063="ф")),ЕФОРМУЛА(X2063),ЕФОРМУЛА(Y2063),ЕФОРМУЛА(Z2063),ЕФОРМУЛА(AA2063),ЕФОРМУЛА(AB2063),ЕФОРМУЛА(AC2063),NOT(ЕФОРМУЛА(O2063)),NOT(ЕФОРМУЛА(P2063)),M2063&lt;&gt;0,N2063&lt;&gt;0,OR(YEAR(M2063=#REF!),YEAR(M2063=#REF!),YEAR(M2063=#REF!)),OR(YEAR(N2063=#REF!),YEAR(N2063=#REF!),YEAR(N2063=#REF!)),OR(AND(A2063="20. Выдача займов по договору № 1 (в кэш-пул ПАО «Газпром»)",H2063="КЭШ-ПУЛ"),AND(A2063&lt;&gt;"20. Выдача займов по договору № 1 (в кэш-пул ПАО «Газпром»)",H2063&lt;&gt;"КЭШ-ПУЛ")))</f>
        <v>#REF!</v>
      </c>
    </row>
    <row r="2064" spans="1:30" ht="15" customHeight="1" x14ac:dyDescent="0.2">
      <c r="A2064" s="8" t="s">
        <v>48</v>
      </c>
      <c r="B2064" s="8"/>
      <c r="C2064" s="2" t="s">
        <v>28</v>
      </c>
      <c r="D2064" s="6" t="s">
        <v>0</v>
      </c>
      <c r="E2064" s="7" t="s">
        <v>2</v>
      </c>
      <c r="F2064" s="8"/>
      <c r="G2064" s="8"/>
      <c r="H2064" s="8"/>
      <c r="I2064" s="8"/>
      <c r="J2064" s="8"/>
      <c r="K2064" s="8"/>
      <c r="L2064" s="8" t="s">
        <v>27</v>
      </c>
      <c r="M2064" s="9">
        <v>44501</v>
      </c>
      <c r="N2064" s="9">
        <v>44501</v>
      </c>
      <c r="O2064" s="19"/>
      <c r="P2064" s="20">
        <v>623078.78</v>
      </c>
      <c r="Q2064" s="12"/>
      <c r="R2064" s="12"/>
      <c r="S2064" s="12"/>
      <c r="T2064" s="12"/>
      <c r="U2064" s="12"/>
      <c r="X2064" s="22" t="e">
        <f>IF(B2064="",VLOOKUP(A2064,#REF!,2,FALSE),B2064)</f>
        <v>#REF!</v>
      </c>
      <c r="Y2064" s="22">
        <f t="shared" si="165"/>
        <v>11</v>
      </c>
      <c r="Z2064" s="22">
        <f t="shared" si="166"/>
        <v>11</v>
      </c>
      <c r="AA2064" s="22">
        <f t="shared" si="167"/>
        <v>2021</v>
      </c>
      <c r="AB2064" s="22">
        <f t="shared" si="168"/>
        <v>2021</v>
      </c>
      <c r="AC2064" s="22">
        <f t="shared" si="169"/>
        <v>2021</v>
      </c>
      <c r="AD2064" s="25" t="e">
        <f>AND(ROUND(O2064,2)=O2064,ROUND(P2064,2)=P2064,OR(AND(O2064&lt;&gt;0,L2064="п"),AND(P2064&lt;&gt;0,L2064="ф")),ЕФОРМУЛА(X2064),ЕФОРМУЛА(Y2064),ЕФОРМУЛА(Z2064),ЕФОРМУЛА(AA2064),ЕФОРМУЛА(AB2064),ЕФОРМУЛА(AC2064),NOT(ЕФОРМУЛА(O2064)),NOT(ЕФОРМУЛА(P2064)),M2064&lt;&gt;0,N2064&lt;&gt;0,OR(YEAR(M2064=#REF!),YEAR(M2064=#REF!),YEAR(M2064=#REF!)),OR(YEAR(N2064=#REF!),YEAR(N2064=#REF!),YEAR(N2064=#REF!)),OR(AND(A2064="20. Выдача займов по договору № 1 (в кэш-пул ПАО «Газпром»)",H2064="КЭШ-ПУЛ"),AND(A2064&lt;&gt;"20. Выдача займов по договору № 1 (в кэш-пул ПАО «Газпром»)",H2064&lt;&gt;"КЭШ-ПУЛ")))</f>
        <v>#REF!</v>
      </c>
    </row>
    <row r="2065" spans="1:30" ht="15" customHeight="1" x14ac:dyDescent="0.2">
      <c r="A2065" s="8" t="s">
        <v>49</v>
      </c>
      <c r="B2065" s="8"/>
      <c r="C2065" s="2" t="s">
        <v>28</v>
      </c>
      <c r="D2065" s="6" t="s">
        <v>0</v>
      </c>
      <c r="E2065" s="7" t="s">
        <v>2</v>
      </c>
      <c r="F2065" s="8"/>
      <c r="G2065" s="8"/>
      <c r="H2065" s="8"/>
      <c r="I2065" s="8"/>
      <c r="J2065" s="8"/>
      <c r="K2065" s="8"/>
      <c r="L2065" s="8" t="s">
        <v>27</v>
      </c>
      <c r="M2065" s="9">
        <v>44501</v>
      </c>
      <c r="N2065" s="9">
        <v>44501</v>
      </c>
      <c r="O2065" s="19"/>
      <c r="P2065" s="20">
        <v>5430</v>
      </c>
      <c r="Q2065" s="12"/>
      <c r="R2065" s="12"/>
      <c r="S2065" s="12"/>
      <c r="T2065" s="12"/>
      <c r="U2065" s="12"/>
      <c r="X2065" s="22" t="e">
        <f>IF(B2065="",VLOOKUP(A2065,#REF!,2,FALSE),B2065)</f>
        <v>#REF!</v>
      </c>
      <c r="Y2065" s="22">
        <f t="shared" si="165"/>
        <v>11</v>
      </c>
      <c r="Z2065" s="22">
        <f t="shared" si="166"/>
        <v>11</v>
      </c>
      <c r="AA2065" s="22">
        <f t="shared" si="167"/>
        <v>2021</v>
      </c>
      <c r="AB2065" s="22">
        <f t="shared" si="168"/>
        <v>2021</v>
      </c>
      <c r="AC2065" s="22">
        <f t="shared" si="169"/>
        <v>2021</v>
      </c>
      <c r="AD2065" s="25" t="e">
        <f>AND(ROUND(O2065,2)=O2065,ROUND(P2065,2)=P2065,OR(AND(O2065&lt;&gt;0,L2065="п"),AND(P2065&lt;&gt;0,L2065="ф")),ЕФОРМУЛА(X2065),ЕФОРМУЛА(Y2065),ЕФОРМУЛА(Z2065),ЕФОРМУЛА(AA2065),ЕФОРМУЛА(AB2065),ЕФОРМУЛА(AC2065),NOT(ЕФОРМУЛА(O2065)),NOT(ЕФОРМУЛА(P2065)),M2065&lt;&gt;0,N2065&lt;&gt;0,OR(YEAR(M2065=#REF!),YEAR(M2065=#REF!),YEAR(M2065=#REF!)),OR(YEAR(N2065=#REF!),YEAR(N2065=#REF!),YEAR(N2065=#REF!)),OR(AND(A2065="20. Выдача займов по договору № 1 (в кэш-пул ПАО «Газпром»)",H2065="КЭШ-ПУЛ"),AND(A2065&lt;&gt;"20. Выдача займов по договору № 1 (в кэш-пул ПАО «Газпром»)",H2065&lt;&gt;"КЭШ-ПУЛ")))</f>
        <v>#REF!</v>
      </c>
    </row>
    <row r="2066" spans="1:30" ht="25.5" x14ac:dyDescent="0.2">
      <c r="A2066" s="8" t="s">
        <v>51</v>
      </c>
      <c r="B2066" s="8"/>
      <c r="C2066" s="2" t="s">
        <v>28</v>
      </c>
      <c r="D2066" s="6" t="s">
        <v>0</v>
      </c>
      <c r="E2066" s="7" t="s">
        <v>2</v>
      </c>
      <c r="F2066" s="8"/>
      <c r="G2066" s="8"/>
      <c r="H2066" s="8"/>
      <c r="I2066" s="8"/>
      <c r="J2066" s="8"/>
      <c r="K2066" s="8"/>
      <c r="L2066" s="8" t="s">
        <v>27</v>
      </c>
      <c r="M2066" s="9">
        <v>44501</v>
      </c>
      <c r="N2066" s="9">
        <v>44501</v>
      </c>
      <c r="O2066" s="19"/>
      <c r="P2066" s="20">
        <v>3686480</v>
      </c>
      <c r="Q2066" s="12"/>
      <c r="R2066" s="12"/>
      <c r="S2066" s="12"/>
      <c r="T2066" s="12"/>
      <c r="U2066" s="12"/>
      <c r="X2066" s="22" t="e">
        <f>IF(B2066="",VLOOKUP(A2066,#REF!,2,FALSE),B2066)</f>
        <v>#REF!</v>
      </c>
      <c r="Y2066" s="22">
        <f t="shared" si="165"/>
        <v>11</v>
      </c>
      <c r="Z2066" s="22">
        <f t="shared" si="166"/>
        <v>11</v>
      </c>
      <c r="AA2066" s="22">
        <f t="shared" si="167"/>
        <v>2021</v>
      </c>
      <c r="AB2066" s="22">
        <f t="shared" si="168"/>
        <v>2021</v>
      </c>
      <c r="AC2066" s="22">
        <f t="shared" si="169"/>
        <v>2021</v>
      </c>
      <c r="AD2066" s="25" t="e">
        <f>AND(ROUND(O2066,2)=O2066,ROUND(P2066,2)=P2066,OR(AND(O2066&lt;&gt;0,L2066="п"),AND(P2066&lt;&gt;0,L2066="ф")),ЕФОРМУЛА(X2066),ЕФОРМУЛА(Y2066),ЕФОРМУЛА(Z2066),ЕФОРМУЛА(AA2066),ЕФОРМУЛА(AB2066),ЕФОРМУЛА(AC2066),NOT(ЕФОРМУЛА(O2066)),NOT(ЕФОРМУЛА(P2066)),M2066&lt;&gt;0,N2066&lt;&gt;0,OR(YEAR(M2066=#REF!),YEAR(M2066=#REF!),YEAR(M2066=#REF!)),OR(YEAR(N2066=#REF!),YEAR(N2066=#REF!),YEAR(N2066=#REF!)),OR(AND(A2066="20. Выдача займов по договору № 1 (в кэш-пул ПАО «Газпром»)",H2066="КЭШ-ПУЛ"),AND(A2066&lt;&gt;"20. Выдача займов по договору № 1 (в кэш-пул ПАО «Газпром»)",H2066&lt;&gt;"КЭШ-ПУЛ")))</f>
        <v>#REF!</v>
      </c>
    </row>
    <row r="2067" spans="1:30" ht="15" customHeight="1" x14ac:dyDescent="0.2">
      <c r="A2067" s="8" t="s">
        <v>52</v>
      </c>
      <c r="B2067" s="8"/>
      <c r="C2067" s="2" t="s">
        <v>28</v>
      </c>
      <c r="D2067" s="6" t="s">
        <v>0</v>
      </c>
      <c r="E2067" s="7" t="s">
        <v>2</v>
      </c>
      <c r="F2067" s="8"/>
      <c r="G2067" s="8"/>
      <c r="H2067" s="8"/>
      <c r="I2067" s="8"/>
      <c r="J2067" s="8"/>
      <c r="K2067" s="8"/>
      <c r="L2067" s="8" t="s">
        <v>27</v>
      </c>
      <c r="M2067" s="9">
        <v>44501</v>
      </c>
      <c r="N2067" s="9">
        <v>44501</v>
      </c>
      <c r="O2067" s="19">
        <v>1002909.79</v>
      </c>
      <c r="P2067" s="20">
        <v>27155025.510000002</v>
      </c>
      <c r="Q2067" s="12"/>
      <c r="R2067" s="12"/>
      <c r="S2067" s="12"/>
      <c r="T2067" s="12"/>
      <c r="U2067" s="12"/>
      <c r="X2067" s="22" t="e">
        <f>IF(B2067="",VLOOKUP(A2067,#REF!,2,FALSE),B2067)</f>
        <v>#REF!</v>
      </c>
      <c r="Y2067" s="22">
        <f t="shared" si="165"/>
        <v>11</v>
      </c>
      <c r="Z2067" s="22">
        <f t="shared" si="166"/>
        <v>11</v>
      </c>
      <c r="AA2067" s="22">
        <f t="shared" si="167"/>
        <v>2021</v>
      </c>
      <c r="AB2067" s="22">
        <f t="shared" si="168"/>
        <v>2021</v>
      </c>
      <c r="AC2067" s="22">
        <f t="shared" si="169"/>
        <v>2021</v>
      </c>
      <c r="AD2067" s="25" t="e">
        <f>AND(ROUND(O2067,2)=O2067,ROUND(P2067,2)=P2067,OR(AND(O2067&lt;&gt;0,L2067="п"),AND(P2067&lt;&gt;0,L2067="ф")),ЕФОРМУЛА(X2067),ЕФОРМУЛА(Y2067),ЕФОРМУЛА(Z2067),ЕФОРМУЛА(AA2067),ЕФОРМУЛА(AB2067),ЕФОРМУЛА(AC2067),NOT(ЕФОРМУЛА(O2067)),NOT(ЕФОРМУЛА(P2067)),M2067&lt;&gt;0,N2067&lt;&gt;0,OR(YEAR(M2067=#REF!),YEAR(M2067=#REF!),YEAR(M2067=#REF!)),OR(YEAR(N2067=#REF!),YEAR(N2067=#REF!),YEAR(N2067=#REF!)),OR(AND(A2067="20. Выдача займов по договору № 1 (в кэш-пул ПАО «Газпром»)",H2067="КЭШ-ПУЛ"),AND(A2067&lt;&gt;"20. Выдача займов по договору № 1 (в кэш-пул ПАО «Газпром»)",H2067&lt;&gt;"КЭШ-ПУЛ")))</f>
        <v>#REF!</v>
      </c>
    </row>
    <row r="2068" spans="1:30" ht="15" customHeight="1" x14ac:dyDescent="0.2">
      <c r="A2068" s="8" t="s">
        <v>11</v>
      </c>
      <c r="B2068" s="8"/>
      <c r="C2068" s="2" t="s">
        <v>28</v>
      </c>
      <c r="D2068" s="6" t="s">
        <v>0</v>
      </c>
      <c r="E2068" s="7" t="s">
        <v>2</v>
      </c>
      <c r="F2068" s="8"/>
      <c r="G2068" s="8"/>
      <c r="H2068" s="8"/>
      <c r="I2068" s="8"/>
      <c r="J2068" s="8"/>
      <c r="K2068" s="8"/>
      <c r="L2068" s="8" t="s">
        <v>27</v>
      </c>
      <c r="M2068" s="9">
        <v>44501</v>
      </c>
      <c r="N2068" s="9">
        <v>44501</v>
      </c>
      <c r="O2068" s="19"/>
      <c r="P2068" s="20">
        <v>24247942.16</v>
      </c>
      <c r="Q2068" s="12"/>
      <c r="R2068" s="12"/>
      <c r="S2068" s="12"/>
      <c r="T2068" s="12"/>
      <c r="U2068" s="12"/>
      <c r="X2068" s="22" t="e">
        <f>IF(B2068="",VLOOKUP(A2068,#REF!,2,FALSE),B2068)</f>
        <v>#REF!</v>
      </c>
      <c r="Y2068" s="22">
        <f t="shared" si="165"/>
        <v>11</v>
      </c>
      <c r="Z2068" s="22">
        <f t="shared" si="166"/>
        <v>11</v>
      </c>
      <c r="AA2068" s="22">
        <f t="shared" si="167"/>
        <v>2021</v>
      </c>
      <c r="AB2068" s="22">
        <f t="shared" si="168"/>
        <v>2021</v>
      </c>
      <c r="AC2068" s="22">
        <f t="shared" si="169"/>
        <v>2021</v>
      </c>
      <c r="AD2068" s="25" t="e">
        <f>AND(ROUND(O2068,2)=O2068,ROUND(P2068,2)=P2068,OR(AND(O2068&lt;&gt;0,L2068="п"),AND(P2068&lt;&gt;0,L2068="ф")),ЕФОРМУЛА(X2068),ЕФОРМУЛА(Y2068),ЕФОРМУЛА(Z2068),ЕФОРМУЛА(AA2068),ЕФОРМУЛА(AB2068),ЕФОРМУЛА(AC2068),NOT(ЕФОРМУЛА(O2068)),NOT(ЕФОРМУЛА(P2068)),M2068&lt;&gt;0,N2068&lt;&gt;0,OR(YEAR(M2068=#REF!),YEAR(M2068=#REF!),YEAR(M2068=#REF!)),OR(YEAR(N2068=#REF!),YEAR(N2068=#REF!),YEAR(N2068=#REF!)),OR(AND(A2068="20. Выдача займов по договору № 1 (в кэш-пул ПАО «Газпром»)",H2068="КЭШ-ПУЛ"),AND(A2068&lt;&gt;"20. Выдача займов по договору № 1 (в кэш-пул ПАО «Газпром»)",H2068&lt;&gt;"КЭШ-ПУЛ")))</f>
        <v>#REF!</v>
      </c>
    </row>
    <row r="2069" spans="1:30" ht="15" customHeight="1" x14ac:dyDescent="0.2">
      <c r="A2069" s="8" t="s">
        <v>15</v>
      </c>
      <c r="B2069" s="8"/>
      <c r="C2069" s="2" t="s">
        <v>28</v>
      </c>
      <c r="D2069" s="6" t="s">
        <v>0</v>
      </c>
      <c r="E2069" s="7" t="s">
        <v>2</v>
      </c>
      <c r="F2069" s="8"/>
      <c r="G2069" s="8"/>
      <c r="H2069" s="8"/>
      <c r="I2069" s="8"/>
      <c r="J2069" s="8"/>
      <c r="K2069" s="8"/>
      <c r="L2069" s="8" t="s">
        <v>27</v>
      </c>
      <c r="M2069" s="9">
        <v>44501</v>
      </c>
      <c r="N2069" s="9">
        <v>44501</v>
      </c>
      <c r="O2069" s="20"/>
      <c r="P2069" s="20">
        <v>19158845.879999999</v>
      </c>
      <c r="Q2069" s="12"/>
      <c r="R2069" s="12"/>
      <c r="S2069" s="12"/>
      <c r="T2069" s="12"/>
      <c r="U2069" s="12"/>
      <c r="X2069" s="22" t="e">
        <f>IF(B2069="",VLOOKUP(A2069,#REF!,2,FALSE),B2069)</f>
        <v>#REF!</v>
      </c>
      <c r="Y2069" s="22">
        <f t="shared" si="165"/>
        <v>11</v>
      </c>
      <c r="Z2069" s="22">
        <f t="shared" si="166"/>
        <v>11</v>
      </c>
      <c r="AA2069" s="22">
        <f t="shared" si="167"/>
        <v>2021</v>
      </c>
      <c r="AB2069" s="22">
        <f t="shared" si="168"/>
        <v>2021</v>
      </c>
      <c r="AC2069" s="22">
        <f t="shared" si="169"/>
        <v>2021</v>
      </c>
      <c r="AD2069" s="25" t="e">
        <f>AND(ROUND(O2069,2)=O2069,ROUND(P2069,2)=P2069,OR(AND(O2069&lt;&gt;0,L2069="п"),AND(P2069&lt;&gt;0,L2069="ф")),ЕФОРМУЛА(X2069),ЕФОРМУЛА(Y2069),ЕФОРМУЛА(Z2069),ЕФОРМУЛА(AA2069),ЕФОРМУЛА(AB2069),ЕФОРМУЛА(AC2069),NOT(ЕФОРМУЛА(O2069)),NOT(ЕФОРМУЛА(P2069)),M2069&lt;&gt;0,N2069&lt;&gt;0,OR(YEAR(M2069=#REF!),YEAR(M2069=#REF!),YEAR(M2069=#REF!)),OR(YEAR(N2069=#REF!),YEAR(N2069=#REF!),YEAR(N2069=#REF!)),OR(AND(A2069="20. Выдача займов по договору № 1 (в кэш-пул ПАО «Газпром»)",H2069="КЭШ-ПУЛ"),AND(A2069&lt;&gt;"20. Выдача займов по договору № 1 (в кэш-пул ПАО «Газпром»)",H2069&lt;&gt;"КЭШ-ПУЛ")))</f>
        <v>#REF!</v>
      </c>
    </row>
    <row r="2070" spans="1:30" ht="14.25" customHeight="1" x14ac:dyDescent="0.2">
      <c r="A2070" s="8" t="s">
        <v>52</v>
      </c>
      <c r="B2070" s="8"/>
      <c r="C2070" s="2" t="s">
        <v>19</v>
      </c>
      <c r="D2070" s="6" t="s">
        <v>0</v>
      </c>
      <c r="E2070" s="7" t="s">
        <v>2</v>
      </c>
      <c r="F2070" s="8"/>
      <c r="G2070" s="8"/>
      <c r="H2070" s="8"/>
      <c r="I2070" s="8" t="s">
        <v>25</v>
      </c>
      <c r="J2070" s="8">
        <v>3</v>
      </c>
      <c r="K2070" s="8" t="s">
        <v>69</v>
      </c>
      <c r="L2070" s="8" t="s">
        <v>27</v>
      </c>
      <c r="M2070" s="9">
        <v>44515</v>
      </c>
      <c r="N2070" s="9">
        <v>44524</v>
      </c>
      <c r="O2070" s="20"/>
      <c r="P2070" s="20">
        <v>643952.14</v>
      </c>
      <c r="X2070" s="22" t="e">
        <f>IF(B2070="",VLOOKUP(A2070,#REF!,2,FALSE),B2070)</f>
        <v>#REF!</v>
      </c>
      <c r="Y2070" s="22">
        <f t="shared" si="165"/>
        <v>11</v>
      </c>
      <c r="Z2070" s="22">
        <f t="shared" si="166"/>
        <v>11</v>
      </c>
      <c r="AA2070" s="22">
        <f t="shared" si="167"/>
        <v>2021</v>
      </c>
      <c r="AB2070" s="22">
        <f t="shared" si="168"/>
        <v>2021</v>
      </c>
      <c r="AC2070" s="22">
        <f t="shared" si="169"/>
        <v>2021</v>
      </c>
      <c r="AD2070" s="25" t="e">
        <f>AND(ROUND(O2070,2)=O2070,ROUND(P2070,2)=P2070,OR(AND(O2070&lt;&gt;0,L2070="п"),AND(P2070&lt;&gt;0,L2070="ф")),ЕФОРМУЛА(X2070),ЕФОРМУЛА(Y2070),ЕФОРМУЛА(Z2070),ЕФОРМУЛА(AA2070),ЕФОРМУЛА(AB2070),ЕФОРМУЛА(AC2070),NOT(ЕФОРМУЛА(O2070)),NOT(ЕФОРМУЛА(P2070)),M2070&lt;&gt;0,N2070&lt;&gt;0,OR(YEAR(M2070=#REF!),YEAR(M2070=#REF!),YEAR(M2070=#REF!)),OR(YEAR(N2070=#REF!),YEAR(N2070=#REF!),YEAR(N2070=#REF!)),OR(AND(A2070="20. Выдача займов по договору № 1 (в кэш-пул ПАО «Газпром»)",H2070="КЭШ-ПУЛ"),AND(A2070&lt;&gt;"20. Выдача займов по договору № 1 (в кэш-пул ПАО «Газпром»)",H2070&lt;&gt;"КЭШ-ПУЛ")))</f>
        <v>#REF!</v>
      </c>
    </row>
    <row r="2071" spans="1:30" ht="14.25" customHeight="1" x14ac:dyDescent="0.2">
      <c r="A2071" s="8" t="s">
        <v>52</v>
      </c>
      <c r="B2071" s="8"/>
      <c r="C2071" s="2" t="s">
        <v>19</v>
      </c>
      <c r="D2071" s="6" t="s">
        <v>0</v>
      </c>
      <c r="E2071" s="7" t="s">
        <v>2</v>
      </c>
      <c r="F2071" s="8"/>
      <c r="G2071" s="8"/>
      <c r="H2071" s="8"/>
      <c r="I2071" s="8"/>
      <c r="J2071" s="8">
        <v>3</v>
      </c>
      <c r="K2071" s="8" t="s">
        <v>69</v>
      </c>
      <c r="L2071" s="8" t="s">
        <v>27</v>
      </c>
      <c r="M2071" s="9">
        <v>44515</v>
      </c>
      <c r="N2071" s="9">
        <v>44523</v>
      </c>
      <c r="O2071" s="20"/>
      <c r="P2071" s="20">
        <v>1095344.04</v>
      </c>
      <c r="X2071" s="22" t="e">
        <f>IF(B2071="",VLOOKUP(A2071,#REF!,2,FALSE),B2071)</f>
        <v>#REF!</v>
      </c>
      <c r="Y2071" s="22">
        <f t="shared" si="165"/>
        <v>11</v>
      </c>
      <c r="Z2071" s="22">
        <f t="shared" si="166"/>
        <v>11</v>
      </c>
      <c r="AA2071" s="22">
        <f t="shared" si="167"/>
        <v>2021</v>
      </c>
      <c r="AB2071" s="22">
        <f t="shared" si="168"/>
        <v>2021</v>
      </c>
      <c r="AC2071" s="22">
        <f t="shared" si="169"/>
        <v>2021</v>
      </c>
      <c r="AD2071" s="25" t="e">
        <f>AND(ROUND(O2071,2)=O2071,ROUND(P2071,2)=P2071,OR(AND(O2071&lt;&gt;0,L2071="п"),AND(P2071&lt;&gt;0,L2071="ф")),ЕФОРМУЛА(X2071),ЕФОРМУЛА(Y2071),ЕФОРМУЛА(Z2071),ЕФОРМУЛА(AA2071),ЕФОРМУЛА(AB2071),ЕФОРМУЛА(AC2071),NOT(ЕФОРМУЛА(O2071)),NOT(ЕФОРМУЛА(P2071)),M2071&lt;&gt;0,N2071&lt;&gt;0,OR(YEAR(M2071=#REF!),YEAR(M2071=#REF!),YEAR(M2071=#REF!)),OR(YEAR(N2071=#REF!),YEAR(N2071=#REF!),YEAR(N2071=#REF!)),OR(AND(A2071="20. Выдача займов по договору № 1 (в кэш-пул ПАО «Газпром»)",H2071="КЭШ-ПУЛ"),AND(A2071&lt;&gt;"20. Выдача займов по договору № 1 (в кэш-пул ПАО «Газпром»)",H2071&lt;&gt;"КЭШ-ПУЛ")))</f>
        <v>#REF!</v>
      </c>
    </row>
    <row r="2072" spans="1:30" ht="14.25" customHeight="1" x14ac:dyDescent="0.2">
      <c r="A2072" s="8" t="s">
        <v>52</v>
      </c>
      <c r="B2072" s="8"/>
      <c r="C2072" s="2" t="s">
        <v>19</v>
      </c>
      <c r="D2072" s="6" t="s">
        <v>0</v>
      </c>
      <c r="E2072" s="7" t="s">
        <v>2</v>
      </c>
      <c r="F2072" s="8"/>
      <c r="G2072" s="8"/>
      <c r="H2072" s="8"/>
      <c r="I2072" s="8"/>
      <c r="J2072" s="8">
        <v>3</v>
      </c>
      <c r="K2072" s="8" t="s">
        <v>69</v>
      </c>
      <c r="L2072" s="8" t="s">
        <v>27</v>
      </c>
      <c r="M2072" s="9">
        <v>44515</v>
      </c>
      <c r="N2072" s="9">
        <v>44524</v>
      </c>
      <c r="O2072" s="20"/>
      <c r="P2072" s="20">
        <v>18315241.48</v>
      </c>
      <c r="X2072" s="22" t="e">
        <f>IF(B2072="",VLOOKUP(A2072,#REF!,2,FALSE),B2072)</f>
        <v>#REF!</v>
      </c>
      <c r="Y2072" s="22">
        <f t="shared" si="165"/>
        <v>11</v>
      </c>
      <c r="Z2072" s="22">
        <f t="shared" si="166"/>
        <v>11</v>
      </c>
      <c r="AA2072" s="22">
        <f t="shared" si="167"/>
        <v>2021</v>
      </c>
      <c r="AB2072" s="22">
        <f t="shared" si="168"/>
        <v>2021</v>
      </c>
      <c r="AC2072" s="22">
        <f t="shared" si="169"/>
        <v>2021</v>
      </c>
      <c r="AD2072" s="25" t="e">
        <f>AND(ROUND(O2072,2)=O2072,ROUND(P2072,2)=P2072,OR(AND(O2072&lt;&gt;0,L2072="п"),AND(P2072&lt;&gt;0,L2072="ф")),ЕФОРМУЛА(X2072),ЕФОРМУЛА(Y2072),ЕФОРМУЛА(Z2072),ЕФОРМУЛА(AA2072),ЕФОРМУЛА(AB2072),ЕФОРМУЛА(AC2072),NOT(ЕФОРМУЛА(O2072)),NOT(ЕФОРМУЛА(P2072)),M2072&lt;&gt;0,N2072&lt;&gt;0,OR(YEAR(M2072=#REF!),YEAR(M2072=#REF!),YEAR(M2072=#REF!)),OR(YEAR(N2072=#REF!),YEAR(N2072=#REF!),YEAR(N2072=#REF!)),OR(AND(A2072="20. Выдача займов по договору № 1 (в кэш-пул ПАО «Газпром»)",H2072="КЭШ-ПУЛ"),AND(A2072&lt;&gt;"20. Выдача займов по договору № 1 (в кэш-пул ПАО «Газпром»)",H2072&lt;&gt;"КЭШ-ПУЛ")))</f>
        <v>#REF!</v>
      </c>
    </row>
    <row r="2073" spans="1:30" ht="14.25" customHeight="1" x14ac:dyDescent="0.2">
      <c r="A2073" s="8" t="s">
        <v>52</v>
      </c>
      <c r="B2073" s="8"/>
      <c r="C2073" s="2" t="s">
        <v>19</v>
      </c>
      <c r="D2073" s="6" t="s">
        <v>0</v>
      </c>
      <c r="E2073" s="7" t="s">
        <v>2</v>
      </c>
      <c r="F2073" s="8"/>
      <c r="G2073" s="8"/>
      <c r="H2073" s="8"/>
      <c r="I2073" s="8"/>
      <c r="J2073" s="8">
        <v>3</v>
      </c>
      <c r="K2073" s="8" t="s">
        <v>69</v>
      </c>
      <c r="L2073" s="8" t="s">
        <v>27</v>
      </c>
      <c r="M2073" s="9">
        <v>44515</v>
      </c>
      <c r="N2073" s="9">
        <v>44525</v>
      </c>
      <c r="O2073" s="20"/>
      <c r="P2073" s="20">
        <v>119896</v>
      </c>
      <c r="X2073" s="22" t="e">
        <f>IF(B2073="",VLOOKUP(A2073,#REF!,2,FALSE),B2073)</f>
        <v>#REF!</v>
      </c>
      <c r="Y2073" s="22">
        <f t="shared" si="165"/>
        <v>11</v>
      </c>
      <c r="Z2073" s="22">
        <f t="shared" si="166"/>
        <v>11</v>
      </c>
      <c r="AA2073" s="22">
        <f t="shared" si="167"/>
        <v>2021</v>
      </c>
      <c r="AB2073" s="22">
        <f t="shared" si="168"/>
        <v>2021</v>
      </c>
      <c r="AC2073" s="22">
        <f t="shared" si="169"/>
        <v>2021</v>
      </c>
      <c r="AD2073" s="25" t="e">
        <f>AND(ROUND(O2073,2)=O2073,ROUND(P2073,2)=P2073,OR(AND(O2073&lt;&gt;0,L2073="п"),AND(P2073&lt;&gt;0,L2073="ф")),ЕФОРМУЛА(X2073),ЕФОРМУЛА(Y2073),ЕФОРМУЛА(Z2073),ЕФОРМУЛА(AA2073),ЕФОРМУЛА(AB2073),ЕФОРМУЛА(AC2073),NOT(ЕФОРМУЛА(O2073)),NOT(ЕФОРМУЛА(P2073)),M2073&lt;&gt;0,N2073&lt;&gt;0,OR(YEAR(M2073=#REF!),YEAR(M2073=#REF!),YEAR(M2073=#REF!)),OR(YEAR(N2073=#REF!),YEAR(N2073=#REF!),YEAR(N2073=#REF!)),OR(AND(A2073="20. Выдача займов по договору № 1 (в кэш-пул ПАО «Газпром»)",H2073="КЭШ-ПУЛ"),AND(A2073&lt;&gt;"20. Выдача займов по договору № 1 (в кэш-пул ПАО «Газпром»)",H2073&lt;&gt;"КЭШ-ПУЛ")))</f>
        <v>#REF!</v>
      </c>
    </row>
    <row r="2074" spans="1:30" ht="12.6" customHeight="1" x14ac:dyDescent="0.2">
      <c r="A2074" s="8" t="s">
        <v>51</v>
      </c>
      <c r="B2074" s="8"/>
      <c r="C2074" s="2" t="s">
        <v>19</v>
      </c>
      <c r="D2074" s="6" t="s">
        <v>0</v>
      </c>
      <c r="E2074" s="7" t="s">
        <v>2</v>
      </c>
      <c r="F2074" s="8"/>
      <c r="G2074" s="8"/>
      <c r="H2074" s="8"/>
      <c r="I2074" s="8"/>
      <c r="J2074" s="8">
        <v>3</v>
      </c>
      <c r="K2074" s="8" t="s">
        <v>69</v>
      </c>
      <c r="L2074" s="8" t="s">
        <v>27</v>
      </c>
      <c r="M2074" s="9">
        <v>44515</v>
      </c>
      <c r="N2074" s="9">
        <v>44524</v>
      </c>
      <c r="O2074" s="20"/>
      <c r="P2074" s="20">
        <v>3686480</v>
      </c>
      <c r="Q2074" s="29"/>
      <c r="R2074" s="29"/>
      <c r="S2074" s="29"/>
      <c r="T2074" s="29"/>
      <c r="U2074" s="29"/>
      <c r="X2074" s="22" t="e">
        <f>IF(B2074="",VLOOKUP(A2074,#REF!,2,FALSE),B2074)</f>
        <v>#REF!</v>
      </c>
      <c r="Y2074" s="22">
        <f t="shared" si="165"/>
        <v>11</v>
      </c>
      <c r="Z2074" s="22">
        <f t="shared" si="166"/>
        <v>11</v>
      </c>
      <c r="AA2074" s="22">
        <f t="shared" si="167"/>
        <v>2021</v>
      </c>
      <c r="AB2074" s="22">
        <f t="shared" si="168"/>
        <v>2021</v>
      </c>
      <c r="AC2074" s="22">
        <f t="shared" si="169"/>
        <v>2021</v>
      </c>
      <c r="AD2074" s="25" t="e">
        <f>AND(ROUND(O2074,2)=O2074,ROUND(P2074,2)=P2074,OR(AND(O2074&lt;&gt;0,L2074="п"),AND(P2074&lt;&gt;0,L2074="ф")),ЕФОРМУЛА(X2074),ЕФОРМУЛА(Y2074),ЕФОРМУЛА(Z2074),ЕФОРМУЛА(AA2074),ЕФОРМУЛА(AB2074),ЕФОРМУЛА(AC2074),NOT(ЕФОРМУЛА(O2074)),NOT(ЕФОРМУЛА(P2074)),M2074&lt;&gt;0,N2074&lt;&gt;0,OR(YEAR(M2074=#REF!),YEAR(M2074=#REF!),YEAR(M2074=#REF!)),OR(YEAR(N2074=#REF!),YEAR(N2074=#REF!),YEAR(N2074=#REF!)),OR(AND(A2074="20. Выдача займов по договору № 1 (в кэш-пул ПАО «Газпром»)",H2074="КЭШ-ПУЛ"),AND(A2074&lt;&gt;"20. Выдача займов по договору № 1 (в кэш-пул ПАО «Газпром»)",H2074&lt;&gt;"КЭШ-ПУЛ")))</f>
        <v>#REF!</v>
      </c>
    </row>
    <row r="2075" spans="1:30" ht="15" customHeight="1" x14ac:dyDescent="0.2">
      <c r="A2075" s="8" t="s">
        <v>8</v>
      </c>
      <c r="B2075" s="8"/>
      <c r="C2075" s="2" t="s">
        <v>19</v>
      </c>
      <c r="D2075" s="6" t="s">
        <v>0</v>
      </c>
      <c r="E2075" s="7" t="s">
        <v>2</v>
      </c>
      <c r="F2075" s="8"/>
      <c r="G2075" s="8"/>
      <c r="H2075" s="8"/>
      <c r="I2075" s="8"/>
      <c r="J2075" s="8">
        <v>3</v>
      </c>
      <c r="K2075" s="8" t="s">
        <v>69</v>
      </c>
      <c r="L2075" s="8" t="s">
        <v>27</v>
      </c>
      <c r="M2075" s="9">
        <v>44515</v>
      </c>
      <c r="N2075" s="9">
        <v>44525</v>
      </c>
      <c r="O2075" s="20"/>
      <c r="P2075" s="20">
        <v>1393266.21</v>
      </c>
      <c r="Q2075" s="29"/>
      <c r="R2075" s="29"/>
      <c r="S2075" s="29"/>
      <c r="T2075" s="29"/>
      <c r="U2075" s="29"/>
      <c r="X2075" s="22" t="e">
        <f>IF(B2075="",VLOOKUP(A2075,#REF!,2,FALSE),B2075)</f>
        <v>#REF!</v>
      </c>
      <c r="Y2075" s="22">
        <f t="shared" si="165"/>
        <v>11</v>
      </c>
      <c r="Z2075" s="22">
        <f t="shared" si="166"/>
        <v>11</v>
      </c>
      <c r="AA2075" s="22">
        <f t="shared" si="167"/>
        <v>2021</v>
      </c>
      <c r="AB2075" s="22">
        <f t="shared" si="168"/>
        <v>2021</v>
      </c>
      <c r="AC2075" s="22">
        <f t="shared" si="169"/>
        <v>2021</v>
      </c>
      <c r="AD2075" s="25" t="e">
        <f>AND(ROUND(O2075,2)=O2075,ROUND(P2075,2)=P2075,OR(AND(O2075&lt;&gt;0,L2075="п"),AND(P2075&lt;&gt;0,L2075="ф")),ЕФОРМУЛА(X2075),ЕФОРМУЛА(Y2075),ЕФОРМУЛА(Z2075),ЕФОРМУЛА(AA2075),ЕФОРМУЛА(AB2075),ЕФОРМУЛА(AC2075),NOT(ЕФОРМУЛА(O2075)),NOT(ЕФОРМУЛА(P2075)),M2075&lt;&gt;0,N2075&lt;&gt;0,OR(YEAR(M2075=#REF!),YEAR(M2075=#REF!),YEAR(M2075=#REF!)),OR(YEAR(N2075=#REF!),YEAR(N2075=#REF!),YEAR(N2075=#REF!)),OR(AND(A2075="20. Выдача займов по договору № 1 (в кэш-пул ПАО «Газпром»)",H2075="КЭШ-ПУЛ"),AND(A2075&lt;&gt;"20. Выдача займов по договору № 1 (в кэш-пул ПАО «Газпром»)",H2075&lt;&gt;"КЭШ-ПУЛ")))</f>
        <v>#REF!</v>
      </c>
    </row>
    <row r="2076" spans="1:30" ht="15" customHeight="1" x14ac:dyDescent="0.2">
      <c r="A2076" s="27" t="s">
        <v>60</v>
      </c>
      <c r="B2076" s="27"/>
      <c r="C2076" s="2" t="s">
        <v>19</v>
      </c>
      <c r="D2076" s="6" t="s">
        <v>0</v>
      </c>
      <c r="E2076" s="7" t="s">
        <v>2</v>
      </c>
      <c r="F2076" s="8"/>
      <c r="G2076" s="8"/>
      <c r="H2076" s="8"/>
      <c r="I2076" s="8"/>
      <c r="J2076" s="8">
        <v>3</v>
      </c>
      <c r="K2076" s="8" t="s">
        <v>69</v>
      </c>
      <c r="L2076" s="8" t="s">
        <v>27</v>
      </c>
      <c r="M2076" s="9">
        <v>44515</v>
      </c>
      <c r="N2076" s="9">
        <v>44525</v>
      </c>
      <c r="O2076" s="20"/>
      <c r="P2076" s="20">
        <v>366840.29</v>
      </c>
      <c r="Q2076" s="11"/>
      <c r="R2076" s="11"/>
      <c r="S2076" s="11"/>
      <c r="T2076" s="11"/>
      <c r="U2076" s="11"/>
      <c r="X2076" s="22" t="e">
        <f>IF(B2076="",VLOOKUP(A2076,#REF!,2,FALSE),B2076)</f>
        <v>#REF!</v>
      </c>
      <c r="Y2076" s="22">
        <f t="shared" si="165"/>
        <v>11</v>
      </c>
      <c r="Z2076" s="22">
        <f t="shared" si="166"/>
        <v>11</v>
      </c>
      <c r="AA2076" s="22">
        <f t="shared" si="167"/>
        <v>2021</v>
      </c>
      <c r="AB2076" s="22">
        <f t="shared" si="168"/>
        <v>2021</v>
      </c>
      <c r="AC2076" s="22">
        <f t="shared" si="169"/>
        <v>2021</v>
      </c>
      <c r="AD2076" s="25" t="e">
        <f>AND(ROUND(O2076,2)=O2076,ROUND(P2076,2)=P2076,OR(AND(O2076&lt;&gt;0,L2076="п"),AND(P2076&lt;&gt;0,L2076="ф")),ЕФОРМУЛА(X2076),ЕФОРМУЛА(Y2076),ЕФОРМУЛА(Z2076),ЕФОРМУЛА(AA2076),ЕФОРМУЛА(AB2076),ЕФОРМУЛА(AC2076),NOT(ЕФОРМУЛА(O2076)),NOT(ЕФОРМУЛА(P2076)),M2076&lt;&gt;0,N2076&lt;&gt;0,OR(YEAR(M2076=#REF!),YEAR(M2076=#REF!),YEAR(M2076=#REF!)),OR(YEAR(N2076=#REF!),YEAR(N2076=#REF!),YEAR(N2076=#REF!)),OR(AND(A2076="20. Выдача займов по договору № 1 (в кэш-пул ПАО «Газпром»)",H2076="КЭШ-ПУЛ"),AND(A2076&lt;&gt;"20. Выдача займов по договору № 1 (в кэш-пул ПАО «Газпром»)",H2076&lt;&gt;"КЭШ-ПУЛ")))</f>
        <v>#REF!</v>
      </c>
    </row>
    <row r="2077" spans="1:30" ht="15" customHeight="1" x14ac:dyDescent="0.2">
      <c r="A2077" s="27" t="s">
        <v>60</v>
      </c>
      <c r="B2077" s="27"/>
      <c r="C2077" s="2" t="s">
        <v>19</v>
      </c>
      <c r="D2077" s="6" t="s">
        <v>0</v>
      </c>
      <c r="E2077" s="7" t="s">
        <v>2</v>
      </c>
      <c r="F2077" s="8"/>
      <c r="G2077" s="8"/>
      <c r="H2077" s="8"/>
      <c r="I2077" s="8" t="s">
        <v>25</v>
      </c>
      <c r="J2077" s="8">
        <v>3</v>
      </c>
      <c r="K2077" s="8" t="s">
        <v>69</v>
      </c>
      <c r="L2077" s="8" t="s">
        <v>27</v>
      </c>
      <c r="M2077" s="9">
        <v>44515</v>
      </c>
      <c r="N2077" s="9">
        <v>44525</v>
      </c>
      <c r="O2077" s="20"/>
      <c r="P2077" s="20">
        <v>1008</v>
      </c>
      <c r="Q2077" s="11"/>
      <c r="R2077" s="11"/>
      <c r="S2077" s="11"/>
      <c r="T2077" s="11"/>
      <c r="U2077" s="11"/>
      <c r="X2077" s="22" t="e">
        <f>IF(B2077="",VLOOKUP(A2077,#REF!,2,FALSE),B2077)</f>
        <v>#REF!</v>
      </c>
      <c r="Y2077" s="22">
        <f t="shared" si="165"/>
        <v>11</v>
      </c>
      <c r="Z2077" s="22">
        <f t="shared" si="166"/>
        <v>11</v>
      </c>
      <c r="AA2077" s="22">
        <f t="shared" si="167"/>
        <v>2021</v>
      </c>
      <c r="AB2077" s="22">
        <f t="shared" si="168"/>
        <v>2021</v>
      </c>
      <c r="AC2077" s="22">
        <f t="shared" si="169"/>
        <v>2021</v>
      </c>
      <c r="AD2077" s="25" t="e">
        <f>AND(ROUND(O2077,2)=O2077,ROUND(P2077,2)=P2077,OR(AND(O2077&lt;&gt;0,L2077="п"),AND(P2077&lt;&gt;0,L2077="ф")),ЕФОРМУЛА(X2077),ЕФОРМУЛА(Y2077),ЕФОРМУЛА(Z2077),ЕФОРМУЛА(AA2077),ЕФОРМУЛА(AB2077),ЕФОРМУЛА(AC2077),NOT(ЕФОРМУЛА(O2077)),NOT(ЕФОРМУЛА(P2077)),M2077&lt;&gt;0,N2077&lt;&gt;0,OR(YEAR(M2077=#REF!),YEAR(M2077=#REF!),YEAR(M2077=#REF!)),OR(YEAR(N2077=#REF!),YEAR(N2077=#REF!),YEAR(N2077=#REF!)),OR(AND(A2077="20. Выдача займов по договору № 1 (в кэш-пул ПАО «Газпром»)",H2077="КЭШ-ПУЛ"),AND(A2077&lt;&gt;"20. Выдача займов по договору № 1 (в кэш-пул ПАО «Газпром»)",H2077&lt;&gt;"КЭШ-ПУЛ")))</f>
        <v>#REF!</v>
      </c>
    </row>
    <row r="2078" spans="1:30" ht="12.6" customHeight="1" x14ac:dyDescent="0.2">
      <c r="A2078" s="8" t="s">
        <v>59</v>
      </c>
      <c r="B2078" s="8"/>
      <c r="C2078" s="2" t="s">
        <v>19</v>
      </c>
      <c r="D2078" s="6" t="s">
        <v>0</v>
      </c>
      <c r="E2078" s="7" t="s">
        <v>2</v>
      </c>
      <c r="F2078" s="8"/>
      <c r="G2078" s="8"/>
      <c r="H2078" s="8"/>
      <c r="I2078" s="8"/>
      <c r="J2078" s="8">
        <v>3</v>
      </c>
      <c r="K2078" s="8" t="s">
        <v>69</v>
      </c>
      <c r="L2078" s="8" t="s">
        <v>27</v>
      </c>
      <c r="M2078" s="9">
        <v>44515</v>
      </c>
      <c r="N2078" s="9">
        <v>44530</v>
      </c>
      <c r="O2078" s="20"/>
      <c r="P2078" s="20">
        <v>161500562</v>
      </c>
      <c r="Q2078" s="29"/>
      <c r="R2078" s="29"/>
      <c r="S2078" s="29"/>
      <c r="T2078" s="29"/>
      <c r="U2078" s="29"/>
      <c r="X2078" s="22" t="e">
        <f>IF(B2078="",VLOOKUP(A2078,#REF!,2,FALSE),B2078)</f>
        <v>#REF!</v>
      </c>
      <c r="Y2078" s="22">
        <f t="shared" si="165"/>
        <v>11</v>
      </c>
      <c r="Z2078" s="22">
        <f t="shared" si="166"/>
        <v>11</v>
      </c>
      <c r="AA2078" s="22">
        <f t="shared" si="167"/>
        <v>2021</v>
      </c>
      <c r="AB2078" s="22">
        <f t="shared" si="168"/>
        <v>2021</v>
      </c>
      <c r="AC2078" s="22">
        <f t="shared" si="169"/>
        <v>2021</v>
      </c>
      <c r="AD2078" s="25" t="e">
        <f>AND(ROUND(O2078,2)=O2078,ROUND(P2078,2)=P2078,OR(AND(O2078&lt;&gt;0,L2078="п"),AND(P2078&lt;&gt;0,L2078="ф")),ЕФОРМУЛА(X2078),ЕФОРМУЛА(Y2078),ЕФОРМУЛА(Z2078),ЕФОРМУЛА(AA2078),ЕФОРМУЛА(AB2078),ЕФОРМУЛА(AC2078),NOT(ЕФОРМУЛА(O2078)),NOT(ЕФОРМУЛА(P2078)),M2078&lt;&gt;0,N2078&lt;&gt;0,OR(YEAR(M2078=#REF!),YEAR(M2078=#REF!),YEAR(M2078=#REF!)),OR(YEAR(N2078=#REF!),YEAR(N2078=#REF!),YEAR(N2078=#REF!)),OR(AND(A2078="20. Выдача займов по договору № 1 (в кэш-пул ПАО «Газпром»)",H2078="КЭШ-ПУЛ"),AND(A2078&lt;&gt;"20. Выдача займов по договору № 1 (в кэш-пул ПАО «Газпром»)",H2078&lt;&gt;"КЭШ-ПУЛ")))</f>
        <v>#REF!</v>
      </c>
    </row>
    <row r="2079" spans="1:30" ht="15" customHeight="1" x14ac:dyDescent="0.2">
      <c r="A2079" s="8" t="s">
        <v>16</v>
      </c>
      <c r="B2079" s="8"/>
      <c r="C2079" s="2" t="s">
        <v>19</v>
      </c>
      <c r="D2079" s="6" t="s">
        <v>0</v>
      </c>
      <c r="E2079" s="7" t="s">
        <v>2</v>
      </c>
      <c r="F2079" s="8"/>
      <c r="G2079" s="8"/>
      <c r="H2079" s="8"/>
      <c r="I2079" s="8"/>
      <c r="J2079" s="8">
        <v>3</v>
      </c>
      <c r="K2079" s="8" t="s">
        <v>69</v>
      </c>
      <c r="L2079" s="8" t="s">
        <v>27</v>
      </c>
      <c r="M2079" s="9">
        <v>44515</v>
      </c>
      <c r="N2079" s="9">
        <v>44530</v>
      </c>
      <c r="O2079" s="20"/>
      <c r="P2079" s="20">
        <v>449469016.56</v>
      </c>
      <c r="Q2079" s="29"/>
      <c r="R2079" s="29"/>
      <c r="S2079" s="29"/>
      <c r="T2079" s="29"/>
      <c r="U2079" s="29"/>
      <c r="X2079" s="22" t="e">
        <f>IF(B2079="",VLOOKUP(A2079,#REF!,2,FALSE),B2079)</f>
        <v>#REF!</v>
      </c>
      <c r="Y2079" s="22">
        <f t="shared" si="165"/>
        <v>11</v>
      </c>
      <c r="Z2079" s="22">
        <f t="shared" si="166"/>
        <v>11</v>
      </c>
      <c r="AA2079" s="22">
        <f t="shared" si="167"/>
        <v>2021</v>
      </c>
      <c r="AB2079" s="22">
        <f t="shared" si="168"/>
        <v>2021</v>
      </c>
      <c r="AC2079" s="22">
        <f t="shared" si="169"/>
        <v>2021</v>
      </c>
      <c r="AD2079" s="25" t="e">
        <f>AND(ROUND(O2079,2)=O2079,ROUND(P2079,2)=P2079,OR(AND(O2079&lt;&gt;0,L2079="п"),AND(P2079&lt;&gt;0,L2079="ф")),ЕФОРМУЛА(X2079),ЕФОРМУЛА(Y2079),ЕФОРМУЛА(Z2079),ЕФОРМУЛА(AA2079),ЕФОРМУЛА(AB2079),ЕФОРМУЛА(AC2079),NOT(ЕФОРМУЛА(O2079)),NOT(ЕФОРМУЛА(P2079)),M2079&lt;&gt;0,N2079&lt;&gt;0,OR(YEAR(M2079=#REF!),YEAR(M2079=#REF!),YEAR(M2079=#REF!)),OR(YEAR(N2079=#REF!),YEAR(N2079=#REF!),YEAR(N2079=#REF!)),OR(AND(A2079="20. Выдача займов по договору № 1 (в кэш-пул ПАО «Газпром»)",H2079="КЭШ-ПУЛ"),AND(A2079&lt;&gt;"20. Выдача займов по договору № 1 (в кэш-пул ПАО «Газпром»)",H2079&lt;&gt;"КЭШ-ПУЛ")))</f>
        <v>#REF!</v>
      </c>
    </row>
    <row r="2080" spans="1:30" ht="15" customHeight="1" x14ac:dyDescent="0.2">
      <c r="A2080" s="8" t="s">
        <v>17</v>
      </c>
      <c r="B2080" s="8"/>
      <c r="C2080" s="2" t="s">
        <v>19</v>
      </c>
      <c r="D2080" s="6" t="s">
        <v>0</v>
      </c>
      <c r="E2080" s="7" t="s">
        <v>2</v>
      </c>
      <c r="F2080" s="8"/>
      <c r="G2080" s="8"/>
      <c r="H2080" s="8"/>
      <c r="I2080" s="8"/>
      <c r="J2080" s="8">
        <v>3</v>
      </c>
      <c r="K2080" s="8" t="s">
        <v>69</v>
      </c>
      <c r="L2080" s="8" t="s">
        <v>27</v>
      </c>
      <c r="M2080" s="9">
        <v>44515</v>
      </c>
      <c r="N2080" s="9">
        <v>44525</v>
      </c>
      <c r="O2080" s="20"/>
      <c r="P2080" s="20">
        <v>2778359.32</v>
      </c>
      <c r="Q2080" s="29"/>
      <c r="R2080" s="29"/>
      <c r="S2080" s="29"/>
      <c r="T2080" s="29"/>
      <c r="U2080" s="29"/>
      <c r="X2080" s="22" t="e">
        <f>IF(B2080="",VLOOKUP(A2080,#REF!,2,FALSE),B2080)</f>
        <v>#REF!</v>
      </c>
      <c r="Y2080" s="22">
        <f t="shared" si="165"/>
        <v>11</v>
      </c>
      <c r="Z2080" s="22">
        <f t="shared" si="166"/>
        <v>11</v>
      </c>
      <c r="AA2080" s="22">
        <f t="shared" si="167"/>
        <v>2021</v>
      </c>
      <c r="AB2080" s="22">
        <f t="shared" si="168"/>
        <v>2021</v>
      </c>
      <c r="AC2080" s="22">
        <f t="shared" si="169"/>
        <v>2021</v>
      </c>
      <c r="AD2080" s="25" t="e">
        <f>AND(ROUND(O2080,2)=O2080,ROUND(P2080,2)=P2080,OR(AND(O2080&lt;&gt;0,L2080="п"),AND(P2080&lt;&gt;0,L2080="ф")),ЕФОРМУЛА(X2080),ЕФОРМУЛА(Y2080),ЕФОРМУЛА(Z2080),ЕФОРМУЛА(AA2080),ЕФОРМУЛА(AB2080),ЕФОРМУЛА(AC2080),NOT(ЕФОРМУЛА(O2080)),NOT(ЕФОРМУЛА(P2080)),M2080&lt;&gt;0,N2080&lt;&gt;0,OR(YEAR(M2080=#REF!),YEAR(M2080=#REF!),YEAR(M2080=#REF!)),OR(YEAR(N2080=#REF!),YEAR(N2080=#REF!),YEAR(N2080=#REF!)),OR(AND(A2080="20. Выдача займов по договору № 1 (в кэш-пул ПАО «Газпром»)",H2080="КЭШ-ПУЛ"),AND(A2080&lt;&gt;"20. Выдача займов по договору № 1 (в кэш-пул ПАО «Газпром»)",H2080&lt;&gt;"КЭШ-ПУЛ")))</f>
        <v>#REF!</v>
      </c>
    </row>
    <row r="2081" spans="1:30" ht="15.75" customHeight="1" x14ac:dyDescent="0.2">
      <c r="A2081" s="27" t="s">
        <v>142</v>
      </c>
      <c r="B2081" s="27"/>
      <c r="C2081" s="2" t="s">
        <v>19</v>
      </c>
      <c r="D2081" s="6" t="s">
        <v>0</v>
      </c>
      <c r="E2081" s="7" t="s">
        <v>2</v>
      </c>
      <c r="F2081" s="8"/>
      <c r="G2081" s="8"/>
      <c r="H2081" s="8"/>
      <c r="I2081" s="8"/>
      <c r="J2081" s="8">
        <v>3</v>
      </c>
      <c r="K2081" s="8" t="s">
        <v>69</v>
      </c>
      <c r="L2081" s="8" t="s">
        <v>27</v>
      </c>
      <c r="M2081" s="9">
        <v>44515</v>
      </c>
      <c r="N2081" s="9">
        <v>44519</v>
      </c>
      <c r="O2081" s="20"/>
      <c r="P2081" s="20">
        <v>2056532.59</v>
      </c>
      <c r="Q2081" s="29" t="s">
        <v>682</v>
      </c>
      <c r="R2081" s="29"/>
      <c r="S2081" s="29"/>
      <c r="T2081" s="29"/>
      <c r="U2081" s="29"/>
      <c r="X2081" s="22" t="e">
        <f>IF(B2081="",VLOOKUP(A2081,#REF!,2,FALSE),B2081)</f>
        <v>#REF!</v>
      </c>
      <c r="Y2081" s="22">
        <f t="shared" si="165"/>
        <v>11</v>
      </c>
      <c r="Z2081" s="22">
        <f t="shared" si="166"/>
        <v>11</v>
      </c>
      <c r="AA2081" s="22">
        <f t="shared" si="167"/>
        <v>2021</v>
      </c>
      <c r="AB2081" s="22">
        <f t="shared" si="168"/>
        <v>2021</v>
      </c>
      <c r="AC2081" s="22">
        <f t="shared" si="169"/>
        <v>2021</v>
      </c>
      <c r="AD2081" s="25" t="e">
        <f>AND(ROUND(O2081,2)=O2081,ROUND(P2081,2)=P2081,OR(AND(O2081&lt;&gt;0,L2081="п"),AND(P2081&lt;&gt;0,L2081="ф")),ЕФОРМУЛА(X2081),ЕФОРМУЛА(Y2081),ЕФОРМУЛА(Z2081),ЕФОРМУЛА(AA2081),ЕФОРМУЛА(AB2081),ЕФОРМУЛА(AC2081),NOT(ЕФОРМУЛА(O2081)),NOT(ЕФОРМУЛА(P2081)),M2081&lt;&gt;0,N2081&lt;&gt;0,OR(YEAR(M2081=#REF!),YEAR(M2081=#REF!),YEAR(M2081=#REF!)),OR(YEAR(N2081=#REF!),YEAR(N2081=#REF!),YEAR(N2081=#REF!)),OR(AND(A2081="20. Выдача займов по договору № 1 (в кэш-пул ПАО «Газпром»)",H2081="КЭШ-ПУЛ"),AND(A2081&lt;&gt;"20. Выдача займов по договору № 1 (в кэш-пул ПАО «Газпром»)",H2081&lt;&gt;"КЭШ-ПУЛ")))</f>
        <v>#REF!</v>
      </c>
    </row>
    <row r="2082" spans="1:30" ht="15.75" customHeight="1" x14ac:dyDescent="0.2">
      <c r="A2082" s="27" t="s">
        <v>142</v>
      </c>
      <c r="B2082" s="27"/>
      <c r="C2082" s="2" t="s">
        <v>19</v>
      </c>
      <c r="D2082" s="6" t="s">
        <v>0</v>
      </c>
      <c r="E2082" s="7" t="s">
        <v>2</v>
      </c>
      <c r="F2082" s="8"/>
      <c r="G2082" s="8"/>
      <c r="H2082" s="8"/>
      <c r="I2082" s="8"/>
      <c r="J2082" s="8">
        <v>3</v>
      </c>
      <c r="K2082" s="8" t="s">
        <v>69</v>
      </c>
      <c r="L2082" s="8" t="s">
        <v>27</v>
      </c>
      <c r="M2082" s="9">
        <v>44515</v>
      </c>
      <c r="N2082" s="9">
        <v>44519</v>
      </c>
      <c r="O2082" s="20"/>
      <c r="P2082" s="20">
        <v>9010165.1999999993</v>
      </c>
      <c r="Q2082" s="29" t="s">
        <v>683</v>
      </c>
      <c r="R2082" s="29"/>
      <c r="S2082" s="29"/>
      <c r="T2082" s="29"/>
      <c r="U2082" s="29"/>
      <c r="X2082" s="22" t="e">
        <f>IF(B2082="",VLOOKUP(A2082,#REF!,2,FALSE),B2082)</f>
        <v>#REF!</v>
      </c>
      <c r="Y2082" s="22">
        <f t="shared" si="165"/>
        <v>11</v>
      </c>
      <c r="Z2082" s="22">
        <f t="shared" si="166"/>
        <v>11</v>
      </c>
      <c r="AA2082" s="22">
        <f t="shared" si="167"/>
        <v>2021</v>
      </c>
      <c r="AB2082" s="22">
        <f t="shared" si="168"/>
        <v>2021</v>
      </c>
      <c r="AC2082" s="22">
        <f t="shared" si="169"/>
        <v>2021</v>
      </c>
      <c r="AD2082" s="25" t="e">
        <f>AND(ROUND(O2082,2)=O2082,ROUND(P2082,2)=P2082,OR(AND(O2082&lt;&gt;0,L2082="п"),AND(P2082&lt;&gt;0,L2082="ф")),ЕФОРМУЛА(X2082),ЕФОРМУЛА(Y2082),ЕФОРМУЛА(Z2082),ЕФОРМУЛА(AA2082),ЕФОРМУЛА(AB2082),ЕФОРМУЛА(AC2082),NOT(ЕФОРМУЛА(O2082)),NOT(ЕФОРМУЛА(P2082)),M2082&lt;&gt;0,N2082&lt;&gt;0,OR(YEAR(M2082=#REF!),YEAR(M2082=#REF!),YEAR(M2082=#REF!)),OR(YEAR(N2082=#REF!),YEAR(N2082=#REF!),YEAR(N2082=#REF!)),OR(AND(A2082="20. Выдача займов по договору № 1 (в кэш-пул ПАО «Газпром»)",H2082="КЭШ-ПУЛ"),AND(A2082&lt;&gt;"20. Выдача займов по договору № 1 (в кэш-пул ПАО «Газпром»)",H2082&lt;&gt;"КЭШ-ПУЛ")))</f>
        <v>#REF!</v>
      </c>
    </row>
    <row r="2083" spans="1:30" ht="15" customHeight="1" x14ac:dyDescent="0.2">
      <c r="A2083" s="8" t="s">
        <v>42</v>
      </c>
      <c r="B2083" s="8"/>
      <c r="C2083" s="2" t="s">
        <v>19</v>
      </c>
      <c r="D2083" s="6" t="s">
        <v>0</v>
      </c>
      <c r="E2083" s="7" t="s">
        <v>2</v>
      </c>
      <c r="F2083" s="8"/>
      <c r="G2083" s="8"/>
      <c r="H2083" s="8"/>
      <c r="I2083" s="8"/>
      <c r="J2083" s="8">
        <v>3</v>
      </c>
      <c r="K2083" s="8" t="s">
        <v>69</v>
      </c>
      <c r="L2083" s="8" t="s">
        <v>27</v>
      </c>
      <c r="M2083" s="9">
        <v>44515</v>
      </c>
      <c r="N2083" s="9">
        <v>44523</v>
      </c>
      <c r="O2083" s="20"/>
      <c r="P2083" s="20">
        <v>9577179.4600000009</v>
      </c>
      <c r="Q2083" s="29"/>
      <c r="R2083" s="29"/>
      <c r="S2083" s="29"/>
      <c r="T2083" s="29"/>
      <c r="U2083" s="29"/>
      <c r="X2083" s="22" t="e">
        <f>IF(B2083="",VLOOKUP(A2083,#REF!,2,FALSE),B2083)</f>
        <v>#REF!</v>
      </c>
      <c r="Y2083" s="22">
        <f t="shared" si="165"/>
        <v>11</v>
      </c>
      <c r="Z2083" s="22">
        <f t="shared" si="166"/>
        <v>11</v>
      </c>
      <c r="AA2083" s="22">
        <f t="shared" si="167"/>
        <v>2021</v>
      </c>
      <c r="AB2083" s="22">
        <f t="shared" si="168"/>
        <v>2021</v>
      </c>
      <c r="AC2083" s="22">
        <f t="shared" si="169"/>
        <v>2021</v>
      </c>
      <c r="AD2083" s="25" t="e">
        <f>AND(ROUND(O2083,2)=O2083,ROUND(P2083,2)=P2083,OR(AND(O2083&lt;&gt;0,L2083="п"),AND(P2083&lt;&gt;0,L2083="ф")),ЕФОРМУЛА(X2083),ЕФОРМУЛА(Y2083),ЕФОРМУЛА(Z2083),ЕФОРМУЛА(AA2083),ЕФОРМУЛА(AB2083),ЕФОРМУЛА(AC2083),NOT(ЕФОРМУЛА(O2083)),NOT(ЕФОРМУЛА(P2083)),M2083&lt;&gt;0,N2083&lt;&gt;0,OR(YEAR(M2083=#REF!),YEAR(M2083=#REF!),YEAR(M2083=#REF!)),OR(YEAR(N2083=#REF!),YEAR(N2083=#REF!),YEAR(N2083=#REF!)),OR(AND(A2083="20. Выдача займов по договору № 1 (в кэш-пул ПАО «Газпром»)",H2083="КЭШ-ПУЛ"),AND(A2083&lt;&gt;"20. Выдача займов по договору № 1 (в кэш-пул ПАО «Газпром»)",H2083&lt;&gt;"КЭШ-ПУЛ")))</f>
        <v>#REF!</v>
      </c>
    </row>
    <row r="2084" spans="1:30" ht="15" customHeight="1" x14ac:dyDescent="0.2">
      <c r="A2084" s="27" t="s">
        <v>41</v>
      </c>
      <c r="B2084" s="27"/>
      <c r="C2084" s="2" t="s">
        <v>19</v>
      </c>
      <c r="D2084" s="6" t="s">
        <v>0</v>
      </c>
      <c r="E2084" s="7" t="s">
        <v>2</v>
      </c>
      <c r="F2084" s="8"/>
      <c r="G2084" s="8"/>
      <c r="H2084" s="8"/>
      <c r="I2084" s="8"/>
      <c r="J2084" s="8">
        <v>1</v>
      </c>
      <c r="K2084" s="8" t="s">
        <v>69</v>
      </c>
      <c r="L2084" s="8" t="s">
        <v>27</v>
      </c>
      <c r="M2084" s="9">
        <v>44515</v>
      </c>
      <c r="N2084" s="9">
        <v>44524</v>
      </c>
      <c r="O2084" s="20"/>
      <c r="P2084" s="20">
        <v>611221.19999999995</v>
      </c>
      <c r="Q2084" s="11"/>
      <c r="R2084" s="11"/>
      <c r="S2084" s="11"/>
      <c r="T2084" s="11"/>
      <c r="U2084" s="11"/>
      <c r="X2084" s="22" t="e">
        <f>IF(B2084="",VLOOKUP(A2084,#REF!,2,FALSE),B2084)</f>
        <v>#REF!</v>
      </c>
      <c r="Y2084" s="22">
        <f t="shared" si="165"/>
        <v>11</v>
      </c>
      <c r="Z2084" s="22">
        <f t="shared" si="166"/>
        <v>11</v>
      </c>
      <c r="AA2084" s="22">
        <f t="shared" si="167"/>
        <v>2021</v>
      </c>
      <c r="AB2084" s="22">
        <f t="shared" si="168"/>
        <v>2021</v>
      </c>
      <c r="AC2084" s="22">
        <f t="shared" si="169"/>
        <v>2021</v>
      </c>
      <c r="AD2084" s="25" t="e">
        <f>AND(ROUND(O2084,2)=O2084,ROUND(P2084,2)=P2084,OR(AND(O2084&lt;&gt;0,L2084="п"),AND(P2084&lt;&gt;0,L2084="ф")),ЕФОРМУЛА(X2084),ЕФОРМУЛА(Y2084),ЕФОРМУЛА(Z2084),ЕФОРМУЛА(AA2084),ЕФОРМУЛА(AB2084),ЕФОРМУЛА(AC2084),NOT(ЕФОРМУЛА(O2084)),NOT(ЕФОРМУЛА(P2084)),M2084&lt;&gt;0,N2084&lt;&gt;0,OR(YEAR(M2084=#REF!),YEAR(M2084=#REF!),YEAR(M2084=#REF!)),OR(YEAR(N2084=#REF!),YEAR(N2084=#REF!),YEAR(N2084=#REF!)),OR(AND(A2084="20. Выдача займов по договору № 1 (в кэш-пул ПАО «Газпром»)",H2084="КЭШ-ПУЛ"),AND(A2084&lt;&gt;"20. Выдача займов по договору № 1 (в кэш-пул ПАО «Газпром»)",H2084&lt;&gt;"КЭШ-ПУЛ")))</f>
        <v>#REF!</v>
      </c>
    </row>
    <row r="2085" spans="1:30" ht="15" customHeight="1" x14ac:dyDescent="0.2">
      <c r="A2085" s="8" t="s">
        <v>45</v>
      </c>
      <c r="B2085" s="8"/>
      <c r="C2085" s="2" t="s">
        <v>19</v>
      </c>
      <c r="D2085" s="6" t="s">
        <v>0</v>
      </c>
      <c r="E2085" s="7" t="s">
        <v>2</v>
      </c>
      <c r="F2085" s="8"/>
      <c r="G2085" s="8"/>
      <c r="H2085" s="8"/>
      <c r="I2085" s="8"/>
      <c r="J2085" s="8">
        <v>4</v>
      </c>
      <c r="K2085" s="8" t="s">
        <v>69</v>
      </c>
      <c r="L2085" s="8" t="s">
        <v>27</v>
      </c>
      <c r="M2085" s="9">
        <v>44515</v>
      </c>
      <c r="N2085" s="9">
        <v>44530</v>
      </c>
      <c r="O2085" s="20"/>
      <c r="P2085" s="20">
        <v>1442155.64</v>
      </c>
      <c r="Q2085" s="29"/>
      <c r="R2085" s="29"/>
      <c r="S2085" s="29"/>
      <c r="T2085" s="29"/>
      <c r="U2085" s="29"/>
      <c r="X2085" s="22" t="e">
        <f>IF(B2085="",VLOOKUP(A2085,#REF!,2,FALSE),B2085)</f>
        <v>#REF!</v>
      </c>
      <c r="Y2085" s="22">
        <f t="shared" si="165"/>
        <v>11</v>
      </c>
      <c r="Z2085" s="22">
        <f t="shared" si="166"/>
        <v>11</v>
      </c>
      <c r="AA2085" s="22">
        <f t="shared" si="167"/>
        <v>2021</v>
      </c>
      <c r="AB2085" s="22">
        <f t="shared" si="168"/>
        <v>2021</v>
      </c>
      <c r="AC2085" s="22">
        <f t="shared" si="169"/>
        <v>2021</v>
      </c>
      <c r="AD2085" s="25" t="e">
        <f>AND(ROUND(O2085,2)=O2085,ROUND(P2085,2)=P2085,OR(AND(O2085&lt;&gt;0,L2085="п"),AND(P2085&lt;&gt;0,L2085="ф")),ЕФОРМУЛА(X2085),ЕФОРМУЛА(Y2085),ЕФОРМУЛА(Z2085),ЕФОРМУЛА(AA2085),ЕФОРМУЛА(AB2085),ЕФОРМУЛА(AC2085),NOT(ЕФОРМУЛА(O2085)),NOT(ЕФОРМУЛА(P2085)),M2085&lt;&gt;0,N2085&lt;&gt;0,OR(YEAR(M2085=#REF!),YEAR(M2085=#REF!),YEAR(M2085=#REF!)),OR(YEAR(N2085=#REF!),YEAR(N2085=#REF!),YEAR(N2085=#REF!)),OR(AND(A2085="20. Выдача займов по договору № 1 (в кэш-пул ПАО «Газпром»)",H2085="КЭШ-ПУЛ"),AND(A2085&lt;&gt;"20. Выдача займов по договору № 1 (в кэш-пул ПАО «Газпром»)",H2085&lt;&gt;"КЭШ-ПУЛ")))</f>
        <v>#REF!</v>
      </c>
    </row>
    <row r="2086" spans="1:30" ht="15" customHeight="1" x14ac:dyDescent="0.2">
      <c r="A2086" s="8" t="s">
        <v>652</v>
      </c>
      <c r="B2086" s="8"/>
      <c r="C2086" s="2" t="s">
        <v>19</v>
      </c>
      <c r="D2086" s="6" t="s">
        <v>0</v>
      </c>
      <c r="E2086" s="7" t="s">
        <v>2</v>
      </c>
      <c r="F2086" s="8"/>
      <c r="G2086" s="8"/>
      <c r="H2086" s="8"/>
      <c r="I2086" s="8" t="s">
        <v>25</v>
      </c>
      <c r="J2086" s="8">
        <v>2</v>
      </c>
      <c r="K2086" s="8" t="s">
        <v>69</v>
      </c>
      <c r="L2086" s="8" t="s">
        <v>27</v>
      </c>
      <c r="M2086" s="9">
        <v>44510</v>
      </c>
      <c r="N2086" s="9">
        <v>44519</v>
      </c>
      <c r="O2086" s="20"/>
      <c r="P2086" s="20">
        <v>3456144.23</v>
      </c>
      <c r="Q2086" s="11"/>
      <c r="R2086" s="11"/>
      <c r="S2086" s="11"/>
      <c r="T2086" s="11"/>
      <c r="U2086" s="11"/>
      <c r="X2086" s="22" t="e">
        <f>IF(B2086="",VLOOKUP(A2086,#REF!,2,FALSE),B2086)</f>
        <v>#REF!</v>
      </c>
      <c r="Y2086" s="22">
        <f t="shared" si="165"/>
        <v>11</v>
      </c>
      <c r="Z2086" s="22">
        <f t="shared" si="166"/>
        <v>11</v>
      </c>
      <c r="AA2086" s="22">
        <f t="shared" si="167"/>
        <v>2021</v>
      </c>
      <c r="AB2086" s="22">
        <f t="shared" si="168"/>
        <v>2021</v>
      </c>
      <c r="AC2086" s="22">
        <f t="shared" si="169"/>
        <v>2021</v>
      </c>
      <c r="AD2086" s="25" t="e">
        <f>AND(ROUND(O2086,2)=O2086,ROUND(P2086,2)=P2086,OR(AND(O2086&lt;&gt;0,L2086="п"),AND(P2086&lt;&gt;0,L2086="ф")),ЕФОРМУЛА(X2086),ЕФОРМУЛА(Y2086),ЕФОРМУЛА(Z2086),ЕФОРМУЛА(AA2086),ЕФОРМУЛА(AB2086),ЕФОРМУЛА(AC2086),NOT(ЕФОРМУЛА(O2086)),NOT(ЕФОРМУЛА(P2086)),M2086&lt;&gt;0,N2086&lt;&gt;0,OR(YEAR(M2086=#REF!),YEAR(M2086=#REF!),YEAR(M2086=#REF!)),OR(YEAR(N2086=#REF!),YEAR(N2086=#REF!),YEAR(N2086=#REF!)),OR(AND(A2086="20. Выдача займов по договору № 1 (в кэш-пул ПАО «Газпром»)",H2086="КЭШ-ПУЛ"),AND(A2086&lt;&gt;"20. Выдача займов по договору № 1 (в кэш-пул ПАО «Газпром»)",H2086&lt;&gt;"КЭШ-ПУЛ")))</f>
        <v>#REF!</v>
      </c>
    </row>
    <row r="2087" spans="1:30" ht="16.5" customHeight="1" x14ac:dyDescent="0.2">
      <c r="A2087" s="8" t="s">
        <v>96</v>
      </c>
      <c r="B2087" s="8"/>
      <c r="C2087" s="2" t="s">
        <v>19</v>
      </c>
      <c r="D2087" s="6" t="s">
        <v>0</v>
      </c>
      <c r="E2087" s="7" t="s">
        <v>2</v>
      </c>
      <c r="F2087" s="8"/>
      <c r="G2087" s="8"/>
      <c r="H2087" s="8"/>
      <c r="I2087" s="8"/>
      <c r="J2087" s="8">
        <v>2</v>
      </c>
      <c r="K2087" s="8" t="s">
        <v>69</v>
      </c>
      <c r="L2087" s="8" t="s">
        <v>27</v>
      </c>
      <c r="M2087" s="9">
        <v>44505</v>
      </c>
      <c r="N2087" s="9">
        <v>44519</v>
      </c>
      <c r="O2087" s="20"/>
      <c r="P2087" s="20">
        <v>7500000</v>
      </c>
      <c r="Q2087" s="12"/>
      <c r="R2087" s="12"/>
      <c r="S2087" s="12"/>
      <c r="T2087" s="12"/>
      <c r="U2087" s="12"/>
      <c r="X2087" s="22" t="e">
        <f>IF(B2087="",VLOOKUP(A2087,#REF!,2,FALSE),B2087)</f>
        <v>#REF!</v>
      </c>
      <c r="Y2087" s="22">
        <f t="shared" si="165"/>
        <v>11</v>
      </c>
      <c r="Z2087" s="22">
        <f t="shared" si="166"/>
        <v>11</v>
      </c>
      <c r="AA2087" s="22">
        <f t="shared" si="167"/>
        <v>2021</v>
      </c>
      <c r="AB2087" s="22">
        <f t="shared" si="168"/>
        <v>2021</v>
      </c>
      <c r="AC2087" s="22">
        <f t="shared" si="169"/>
        <v>2021</v>
      </c>
      <c r="AD2087" s="25" t="e">
        <f>AND(ROUND(O2087,2)=O2087,ROUND(P2087,2)=P2087,OR(AND(O2087&lt;&gt;0,L2087="п"),AND(P2087&lt;&gt;0,L2087="ф")),ЕФОРМУЛА(X2087),ЕФОРМУЛА(Y2087),ЕФОРМУЛА(Z2087),ЕФОРМУЛА(AA2087),ЕФОРМУЛА(AB2087),ЕФОРМУЛА(AC2087),NOT(ЕФОРМУЛА(O2087)),NOT(ЕФОРМУЛА(P2087)),M2087&lt;&gt;0,N2087&lt;&gt;0,OR(YEAR(M2087=#REF!),YEAR(M2087=#REF!),YEAR(M2087=#REF!)),OR(YEAR(N2087=#REF!),YEAR(N2087=#REF!),YEAR(N2087=#REF!)),OR(AND(A2087="20. Выдача займов по договору № 1 (в кэш-пул ПАО «Газпром»)",H2087="КЭШ-ПУЛ"),AND(A2087&lt;&gt;"20. Выдача займов по договору № 1 (в кэш-пул ПАО «Газпром»)",H2087&lt;&gt;"КЭШ-ПУЛ")))</f>
        <v>#REF!</v>
      </c>
    </row>
    <row r="2088" spans="1:30" ht="12.6" customHeight="1" x14ac:dyDescent="0.2">
      <c r="A2088" s="8" t="s">
        <v>96</v>
      </c>
      <c r="B2088" s="8"/>
      <c r="C2088" s="2" t="s">
        <v>19</v>
      </c>
      <c r="D2088" s="6" t="s">
        <v>0</v>
      </c>
      <c r="E2088" s="7" t="s">
        <v>2</v>
      </c>
      <c r="F2088" s="8"/>
      <c r="G2088" s="8"/>
      <c r="H2088" s="8"/>
      <c r="I2088" s="8"/>
      <c r="J2088" s="8">
        <v>1</v>
      </c>
      <c r="K2088" s="8" t="s">
        <v>69</v>
      </c>
      <c r="L2088" s="8" t="s">
        <v>27</v>
      </c>
      <c r="M2088" s="9">
        <v>44515</v>
      </c>
      <c r="N2088" s="9">
        <v>44523</v>
      </c>
      <c r="O2088" s="20"/>
      <c r="P2088" s="20">
        <v>90557406</v>
      </c>
      <c r="Q2088" s="12" t="s">
        <v>680</v>
      </c>
      <c r="R2088" s="12"/>
      <c r="S2088" s="12"/>
      <c r="T2088" s="12"/>
      <c r="U2088" s="12"/>
      <c r="X2088" s="22" t="e">
        <f>IF(B2088="",VLOOKUP(A2088,#REF!,2,FALSE),B2088)</f>
        <v>#REF!</v>
      </c>
      <c r="Y2088" s="22">
        <f t="shared" si="165"/>
        <v>11</v>
      </c>
      <c r="Z2088" s="22">
        <f t="shared" si="166"/>
        <v>11</v>
      </c>
      <c r="AA2088" s="22">
        <f t="shared" si="167"/>
        <v>2021</v>
      </c>
      <c r="AB2088" s="22">
        <f t="shared" si="168"/>
        <v>2021</v>
      </c>
      <c r="AC2088" s="22">
        <f t="shared" si="169"/>
        <v>2021</v>
      </c>
      <c r="AD2088" s="25" t="e">
        <f>AND(ROUND(O2088,2)=O2088,ROUND(P2088,2)=P2088,OR(AND(O2088&lt;&gt;0,L2088="п"),AND(P2088&lt;&gt;0,L2088="ф")),ЕФОРМУЛА(X2088),ЕФОРМУЛА(Y2088),ЕФОРМУЛА(Z2088),ЕФОРМУЛА(AA2088),ЕФОРМУЛА(AB2088),ЕФОРМУЛА(AC2088),NOT(ЕФОРМУЛА(O2088)),NOT(ЕФОРМУЛА(P2088)),M2088&lt;&gt;0,N2088&lt;&gt;0,OR(YEAR(M2088=#REF!),YEAR(M2088=#REF!),YEAR(M2088=#REF!)),OR(YEAR(N2088=#REF!),YEAR(N2088=#REF!),YEAR(N2088=#REF!)),OR(AND(A2088="20. Выдача займов по договору № 1 (в кэш-пул ПАО «Газпром»)",H2088="КЭШ-ПУЛ"),AND(A2088&lt;&gt;"20. Выдача займов по договору № 1 (в кэш-пул ПАО «Газпром»)",H2088&lt;&gt;"КЭШ-ПУЛ")))</f>
        <v>#REF!</v>
      </c>
    </row>
    <row r="2089" spans="1:30" ht="15" customHeight="1" x14ac:dyDescent="0.2">
      <c r="A2089" s="8" t="s">
        <v>47</v>
      </c>
      <c r="B2089" s="8"/>
      <c r="C2089" s="2" t="s">
        <v>19</v>
      </c>
      <c r="D2089" s="6" t="s">
        <v>0</v>
      </c>
      <c r="E2089" s="7" t="s">
        <v>2</v>
      </c>
      <c r="F2089" s="8"/>
      <c r="G2089" s="8"/>
      <c r="H2089" s="8"/>
      <c r="I2089" s="8"/>
      <c r="J2089" s="8">
        <v>3</v>
      </c>
      <c r="K2089" s="8" t="s">
        <v>69</v>
      </c>
      <c r="L2089" s="8" t="s">
        <v>27</v>
      </c>
      <c r="M2089" s="9">
        <v>44515</v>
      </c>
      <c r="N2089" s="9">
        <v>44524</v>
      </c>
      <c r="O2089" s="20"/>
      <c r="P2089" s="20">
        <v>7752040.7400000002</v>
      </c>
      <c r="Q2089" s="29"/>
      <c r="R2089" s="29"/>
      <c r="S2089" s="29"/>
      <c r="T2089" s="29"/>
      <c r="U2089" s="29"/>
      <c r="X2089" s="22" t="e">
        <f>IF(B2089="",VLOOKUP(A2089,#REF!,2,FALSE),B2089)</f>
        <v>#REF!</v>
      </c>
      <c r="Y2089" s="22">
        <f t="shared" si="165"/>
        <v>11</v>
      </c>
      <c r="Z2089" s="22">
        <f t="shared" si="166"/>
        <v>11</v>
      </c>
      <c r="AA2089" s="22">
        <f t="shared" si="167"/>
        <v>2021</v>
      </c>
      <c r="AB2089" s="22">
        <f t="shared" si="168"/>
        <v>2021</v>
      </c>
      <c r="AC2089" s="22">
        <f t="shared" si="169"/>
        <v>2021</v>
      </c>
      <c r="AD2089" s="25" t="e">
        <f>AND(ROUND(O2089,2)=O2089,ROUND(P2089,2)=P2089,OR(AND(O2089&lt;&gt;0,L2089="п"),AND(P2089&lt;&gt;0,L2089="ф")),ЕФОРМУЛА(X2089),ЕФОРМУЛА(Y2089),ЕФОРМУЛА(Z2089),ЕФОРМУЛА(AA2089),ЕФОРМУЛА(AB2089),ЕФОРМУЛА(AC2089),NOT(ЕФОРМУЛА(O2089)),NOT(ЕФОРМУЛА(P2089)),M2089&lt;&gt;0,N2089&lt;&gt;0,OR(YEAR(M2089=#REF!),YEAR(M2089=#REF!),YEAR(M2089=#REF!)),OR(YEAR(N2089=#REF!),YEAR(N2089=#REF!),YEAR(N2089=#REF!)),OR(AND(A2089="20. Выдача займов по договору № 1 (в кэш-пул ПАО «Газпром»)",H2089="КЭШ-ПУЛ"),AND(A2089&lt;&gt;"20. Выдача займов по договору № 1 (в кэш-пул ПАО «Газпром»)",H2089&lt;&gt;"КЭШ-ПУЛ")))</f>
        <v>#REF!</v>
      </c>
    </row>
    <row r="2090" spans="1:30" ht="15" customHeight="1" x14ac:dyDescent="0.2">
      <c r="A2090" s="8" t="s">
        <v>48</v>
      </c>
      <c r="B2090" s="8"/>
      <c r="C2090" s="2" t="s">
        <v>19</v>
      </c>
      <c r="D2090" s="6" t="s">
        <v>0</v>
      </c>
      <c r="E2090" s="7" t="s">
        <v>2</v>
      </c>
      <c r="F2090" s="8"/>
      <c r="G2090" s="8"/>
      <c r="H2090" s="8"/>
      <c r="I2090" s="8"/>
      <c r="J2090" s="8">
        <v>3</v>
      </c>
      <c r="K2090" s="8" t="s">
        <v>69</v>
      </c>
      <c r="L2090" s="8" t="s">
        <v>27</v>
      </c>
      <c r="M2090" s="9">
        <v>44515</v>
      </c>
      <c r="N2090" s="9">
        <v>44524</v>
      </c>
      <c r="O2090" s="20"/>
      <c r="P2090" s="20">
        <v>2550482.98</v>
      </c>
      <c r="Q2090" s="12"/>
      <c r="R2090" s="12"/>
      <c r="S2090" s="12"/>
      <c r="T2090" s="12"/>
      <c r="U2090" s="12"/>
      <c r="X2090" s="22" t="e">
        <f>IF(B2090="",VLOOKUP(A2090,#REF!,2,FALSE),B2090)</f>
        <v>#REF!</v>
      </c>
      <c r="Y2090" s="22">
        <f t="shared" si="165"/>
        <v>11</v>
      </c>
      <c r="Z2090" s="22">
        <f t="shared" si="166"/>
        <v>11</v>
      </c>
      <c r="AA2090" s="22">
        <f t="shared" si="167"/>
        <v>2021</v>
      </c>
      <c r="AB2090" s="22">
        <f t="shared" si="168"/>
        <v>2021</v>
      </c>
      <c r="AC2090" s="22">
        <f t="shared" si="169"/>
        <v>2021</v>
      </c>
      <c r="AD2090" s="25" t="e">
        <f>AND(ROUND(O2090,2)=O2090,ROUND(P2090,2)=P2090,OR(AND(O2090&lt;&gt;0,L2090="п"),AND(P2090&lt;&gt;0,L2090="ф")),ЕФОРМУЛА(X2090),ЕФОРМУЛА(Y2090),ЕФОРМУЛА(Z2090),ЕФОРМУЛА(AA2090),ЕФОРМУЛА(AB2090),ЕФОРМУЛА(AC2090),NOT(ЕФОРМУЛА(O2090)),NOT(ЕФОРМУЛА(P2090)),M2090&lt;&gt;0,N2090&lt;&gt;0,OR(YEAR(M2090=#REF!),YEAR(M2090=#REF!),YEAR(M2090=#REF!)),OR(YEAR(N2090=#REF!),YEAR(N2090=#REF!),YEAR(N2090=#REF!)),OR(AND(A2090="20. Выдача займов по договору № 1 (в кэш-пул ПАО «Газпром»)",H2090="КЭШ-ПУЛ"),AND(A2090&lt;&gt;"20. Выдача займов по договору № 1 (в кэш-пул ПАО «Газпром»)",H2090&lt;&gt;"КЭШ-ПУЛ")))</f>
        <v>#REF!</v>
      </c>
    </row>
    <row r="2091" spans="1:30" ht="15" customHeight="1" x14ac:dyDescent="0.2">
      <c r="A2091" s="27" t="s">
        <v>40</v>
      </c>
      <c r="B2091" s="27"/>
      <c r="C2091" s="2" t="s">
        <v>19</v>
      </c>
      <c r="D2091" s="6" t="s">
        <v>0</v>
      </c>
      <c r="E2091" s="7" t="s">
        <v>2</v>
      </c>
      <c r="F2091" s="8"/>
      <c r="G2091" s="8"/>
      <c r="H2091" s="8"/>
      <c r="I2091" s="8"/>
      <c r="J2091" s="8">
        <v>1</v>
      </c>
      <c r="K2091" s="8" t="s">
        <v>69</v>
      </c>
      <c r="L2091" s="8" t="s">
        <v>27</v>
      </c>
      <c r="M2091" s="9">
        <v>44515</v>
      </c>
      <c r="N2091" s="9">
        <v>44524</v>
      </c>
      <c r="O2091" s="20"/>
      <c r="P2091" s="20">
        <v>15285.06</v>
      </c>
      <c r="Q2091" s="11"/>
      <c r="R2091" s="11"/>
      <c r="S2091" s="11"/>
      <c r="T2091" s="11"/>
      <c r="U2091" s="11"/>
      <c r="X2091" s="22" t="e">
        <f>IF(B2091="",VLOOKUP(A2091,#REF!,2,FALSE),B2091)</f>
        <v>#REF!</v>
      </c>
      <c r="Y2091" s="22">
        <f t="shared" si="165"/>
        <v>11</v>
      </c>
      <c r="Z2091" s="22">
        <f t="shared" si="166"/>
        <v>11</v>
      </c>
      <c r="AA2091" s="22">
        <f t="shared" si="167"/>
        <v>2021</v>
      </c>
      <c r="AB2091" s="22">
        <f t="shared" si="168"/>
        <v>2021</v>
      </c>
      <c r="AC2091" s="22">
        <f t="shared" si="169"/>
        <v>2021</v>
      </c>
      <c r="AD2091" s="25" t="e">
        <f>AND(ROUND(O2091,2)=O2091,ROUND(P2091,2)=P2091,OR(AND(O2091&lt;&gt;0,L2091="п"),AND(P2091&lt;&gt;0,L2091="ф")),ЕФОРМУЛА(X2091),ЕФОРМУЛА(Y2091),ЕФОРМУЛА(Z2091),ЕФОРМУЛА(AA2091),ЕФОРМУЛА(AB2091),ЕФОРМУЛА(AC2091),NOT(ЕФОРМУЛА(O2091)),NOT(ЕФОРМУЛА(P2091)),M2091&lt;&gt;0,N2091&lt;&gt;0,OR(YEAR(M2091=#REF!),YEAR(M2091=#REF!),YEAR(M2091=#REF!)),OR(YEAR(N2091=#REF!),YEAR(N2091=#REF!),YEAR(N2091=#REF!)),OR(AND(A2091="20. Выдача займов по договору № 1 (в кэш-пул ПАО «Газпром»)",H2091="КЭШ-ПУЛ"),AND(A2091&lt;&gt;"20. Выдача займов по договору № 1 (в кэш-пул ПАО «Газпром»)",H2091&lt;&gt;"КЭШ-ПУЛ")))</f>
        <v>#REF!</v>
      </c>
    </row>
    <row r="2092" spans="1:30" ht="15" customHeight="1" x14ac:dyDescent="0.2">
      <c r="A2092" s="8" t="s">
        <v>64</v>
      </c>
      <c r="B2092" s="8"/>
      <c r="C2092" s="2" t="s">
        <v>19</v>
      </c>
      <c r="D2092" s="6" t="s">
        <v>0</v>
      </c>
      <c r="E2092" s="7" t="s">
        <v>1</v>
      </c>
      <c r="F2092" s="8"/>
      <c r="G2092" s="8"/>
      <c r="H2092" s="8"/>
      <c r="I2092" s="8"/>
      <c r="J2092" s="8"/>
      <c r="K2092" s="8" t="s">
        <v>69</v>
      </c>
      <c r="L2092" s="8" t="s">
        <v>27</v>
      </c>
      <c r="M2092" s="9">
        <v>44512</v>
      </c>
      <c r="N2092" s="9">
        <v>44512</v>
      </c>
      <c r="O2092" s="20"/>
      <c r="P2092" s="20">
        <v>2794.92</v>
      </c>
      <c r="Q2092" s="12"/>
      <c r="R2092" s="12"/>
      <c r="S2092" s="12"/>
      <c r="T2092" s="12"/>
      <c r="U2092" s="12"/>
      <c r="X2092" s="22" t="e">
        <f>IF(B2092="",VLOOKUP(A2092,#REF!,2,FALSE),B2092)</f>
        <v>#REF!</v>
      </c>
      <c r="Y2092" s="22">
        <f t="shared" si="165"/>
        <v>11</v>
      </c>
      <c r="Z2092" s="22">
        <f t="shared" si="166"/>
        <v>11</v>
      </c>
      <c r="AA2092" s="22">
        <f t="shared" si="167"/>
        <v>2021</v>
      </c>
      <c r="AB2092" s="22">
        <f t="shared" si="168"/>
        <v>2021</v>
      </c>
      <c r="AC2092" s="22">
        <f t="shared" si="169"/>
        <v>2021</v>
      </c>
      <c r="AD2092" s="25" t="e">
        <f>AND(ROUND(O2092,2)=O2092,ROUND(P2092,2)=P2092,OR(AND(O2092&lt;&gt;0,L2092="п"),AND(P2092&lt;&gt;0,L2092="ф")),ЕФОРМУЛА(X2092),ЕФОРМУЛА(Y2092),ЕФОРМУЛА(Z2092),ЕФОРМУЛА(AA2092),ЕФОРМУЛА(AB2092),ЕФОРМУЛА(AC2092),NOT(ЕФОРМУЛА(O2092)),NOT(ЕФОРМУЛА(P2092)),M2092&lt;&gt;0,N2092&lt;&gt;0,OR(YEAR(M2092=#REF!),YEAR(M2092=#REF!),YEAR(M2092=#REF!)),OR(YEAR(N2092=#REF!),YEAR(N2092=#REF!),YEAR(N2092=#REF!)),OR(AND(A2092="20. Выдача займов по договору № 1 (в кэш-пул ПАО «Газпром»)",H2092="КЭШ-ПУЛ"),AND(A2092&lt;&gt;"20. Выдача займов по договору № 1 (в кэш-пул ПАО «Газпром»)",H2092&lt;&gt;"КЭШ-ПУЛ")))</f>
        <v>#REF!</v>
      </c>
    </row>
    <row r="2093" spans="1:30" ht="15" customHeight="1" x14ac:dyDescent="0.2">
      <c r="A2093" s="8" t="s">
        <v>64</v>
      </c>
      <c r="B2093" s="8"/>
      <c r="C2093" s="2" t="s">
        <v>19</v>
      </c>
      <c r="D2093" s="6" t="s">
        <v>0</v>
      </c>
      <c r="E2093" s="7" t="s">
        <v>1</v>
      </c>
      <c r="F2093" s="8"/>
      <c r="G2093" s="8"/>
      <c r="H2093" s="8"/>
      <c r="I2093" s="8"/>
      <c r="J2093" s="8"/>
      <c r="K2093" s="8" t="s">
        <v>69</v>
      </c>
      <c r="L2093" s="8" t="s">
        <v>27</v>
      </c>
      <c r="M2093" s="9">
        <v>44516</v>
      </c>
      <c r="N2093" s="9">
        <v>44516</v>
      </c>
      <c r="O2093" s="20"/>
      <c r="P2093" s="20">
        <v>3220114.7</v>
      </c>
      <c r="Q2093" s="12"/>
      <c r="R2093" s="12"/>
      <c r="S2093" s="12"/>
      <c r="T2093" s="12"/>
      <c r="U2093" s="12"/>
      <c r="X2093" s="22" t="e">
        <f>IF(B2093="",VLOOKUP(A2093,#REF!,2,FALSE),B2093)</f>
        <v>#REF!</v>
      </c>
      <c r="Y2093" s="22">
        <f t="shared" si="165"/>
        <v>11</v>
      </c>
      <c r="Z2093" s="22">
        <f t="shared" si="166"/>
        <v>11</v>
      </c>
      <c r="AA2093" s="22">
        <f t="shared" si="167"/>
        <v>2021</v>
      </c>
      <c r="AB2093" s="22">
        <f t="shared" si="168"/>
        <v>2021</v>
      </c>
      <c r="AC2093" s="22">
        <f t="shared" si="169"/>
        <v>2021</v>
      </c>
      <c r="AD2093" s="25" t="e">
        <f>AND(ROUND(O2093,2)=O2093,ROUND(P2093,2)=P2093,OR(AND(O2093&lt;&gt;0,L2093="п"),AND(P2093&lt;&gt;0,L2093="ф")),ЕФОРМУЛА(X2093),ЕФОРМУЛА(Y2093),ЕФОРМУЛА(Z2093),ЕФОРМУЛА(AA2093),ЕФОРМУЛА(AB2093),ЕФОРМУЛА(AC2093),NOT(ЕФОРМУЛА(O2093)),NOT(ЕФОРМУЛА(P2093)),M2093&lt;&gt;0,N2093&lt;&gt;0,OR(YEAR(M2093=#REF!),YEAR(M2093=#REF!),YEAR(M2093=#REF!)),OR(YEAR(N2093=#REF!),YEAR(N2093=#REF!),YEAR(N2093=#REF!)),OR(AND(A2093="20. Выдача займов по договору № 1 (в кэш-пул ПАО «Газпром»)",H2093="КЭШ-ПУЛ"),AND(A2093&lt;&gt;"20. Выдача займов по договору № 1 (в кэш-пул ПАО «Газпром»)",H2093&lt;&gt;"КЭШ-ПУЛ")))</f>
        <v>#REF!</v>
      </c>
    </row>
    <row r="2094" spans="1:30" ht="14.25" customHeight="1" x14ac:dyDescent="0.2">
      <c r="A2094" s="8" t="s">
        <v>52</v>
      </c>
      <c r="B2094" s="8"/>
      <c r="C2094" s="2" t="s">
        <v>19</v>
      </c>
      <c r="D2094" s="6" t="s">
        <v>0</v>
      </c>
      <c r="E2094" s="7" t="s">
        <v>2</v>
      </c>
      <c r="F2094" s="8"/>
      <c r="G2094" s="8"/>
      <c r="H2094" s="8"/>
      <c r="I2094" s="8"/>
      <c r="J2094" s="8">
        <v>3</v>
      </c>
      <c r="K2094" s="8" t="s">
        <v>69</v>
      </c>
      <c r="L2094" s="8" t="s">
        <v>27</v>
      </c>
      <c r="M2094" s="9">
        <v>44517</v>
      </c>
      <c r="N2094" s="9">
        <v>44526</v>
      </c>
      <c r="O2094" s="20"/>
      <c r="P2094" s="20">
        <v>490000</v>
      </c>
      <c r="X2094" s="22" t="e">
        <f>IF(B2094="",VLOOKUP(A2094,#REF!,2,FALSE),B2094)</f>
        <v>#REF!</v>
      </c>
      <c r="Y2094" s="22">
        <f t="shared" si="165"/>
        <v>11</v>
      </c>
      <c r="Z2094" s="22">
        <f t="shared" si="166"/>
        <v>11</v>
      </c>
      <c r="AA2094" s="22">
        <f t="shared" si="167"/>
        <v>2021</v>
      </c>
      <c r="AB2094" s="22">
        <f t="shared" si="168"/>
        <v>2021</v>
      </c>
      <c r="AC2094" s="22">
        <f t="shared" si="169"/>
        <v>2021</v>
      </c>
      <c r="AD2094" s="25" t="e">
        <f>AND(ROUND(O2094,2)=O2094,ROUND(P2094,2)=P2094,OR(AND(O2094&lt;&gt;0,L2094="п"),AND(P2094&lt;&gt;0,L2094="ф")),ЕФОРМУЛА(X2094),ЕФОРМУЛА(Y2094),ЕФОРМУЛА(Z2094),ЕФОРМУЛА(AA2094),ЕФОРМУЛА(AB2094),ЕФОРМУЛА(AC2094),NOT(ЕФОРМУЛА(O2094)),NOT(ЕФОРМУЛА(P2094)),M2094&lt;&gt;0,N2094&lt;&gt;0,OR(YEAR(M2094=#REF!),YEAR(M2094=#REF!),YEAR(M2094=#REF!)),OR(YEAR(N2094=#REF!),YEAR(N2094=#REF!),YEAR(N2094=#REF!)),OR(AND(A2094="20. Выдача займов по договору № 1 (в кэш-пул ПАО «Газпром»)",H2094="КЭШ-ПУЛ"),AND(A2094&lt;&gt;"20. Выдача займов по договору № 1 (в кэш-пул ПАО «Газпром»)",H2094&lt;&gt;"КЭШ-ПУЛ")))</f>
        <v>#REF!</v>
      </c>
    </row>
    <row r="2095" spans="1:30" ht="15" customHeight="1" x14ac:dyDescent="0.2">
      <c r="A2095" s="8" t="s">
        <v>64</v>
      </c>
      <c r="B2095" s="8"/>
      <c r="C2095" s="2" t="s">
        <v>19</v>
      </c>
      <c r="D2095" s="6" t="s">
        <v>0</v>
      </c>
      <c r="E2095" s="7" t="s">
        <v>1</v>
      </c>
      <c r="F2095" s="8"/>
      <c r="G2095" s="8"/>
      <c r="H2095" s="8"/>
      <c r="I2095" s="8"/>
      <c r="J2095" s="8"/>
      <c r="K2095" s="8" t="s">
        <v>69</v>
      </c>
      <c r="L2095" s="8" t="s">
        <v>27</v>
      </c>
      <c r="M2095" s="9">
        <v>44517</v>
      </c>
      <c r="N2095" s="9">
        <v>44517</v>
      </c>
      <c r="O2095" s="20"/>
      <c r="P2095" s="20">
        <v>468567.3</v>
      </c>
      <c r="Q2095" s="12"/>
      <c r="R2095" s="12"/>
      <c r="S2095" s="12"/>
      <c r="T2095" s="12"/>
      <c r="U2095" s="12"/>
      <c r="X2095" s="22" t="e">
        <f>IF(B2095="",VLOOKUP(A2095,#REF!,2,FALSE),B2095)</f>
        <v>#REF!</v>
      </c>
      <c r="Y2095" s="22">
        <f t="shared" si="165"/>
        <v>11</v>
      </c>
      <c r="Z2095" s="22">
        <f t="shared" si="166"/>
        <v>11</v>
      </c>
      <c r="AA2095" s="22">
        <f t="shared" si="167"/>
        <v>2021</v>
      </c>
      <c r="AB2095" s="22">
        <f t="shared" si="168"/>
        <v>2021</v>
      </c>
      <c r="AC2095" s="22">
        <f t="shared" si="169"/>
        <v>2021</v>
      </c>
      <c r="AD2095" s="25" t="e">
        <f>AND(ROUND(O2095,2)=O2095,ROUND(P2095,2)=P2095,OR(AND(O2095&lt;&gt;0,L2095="п"),AND(P2095&lt;&gt;0,L2095="ф")),ЕФОРМУЛА(X2095),ЕФОРМУЛА(Y2095),ЕФОРМУЛА(Z2095),ЕФОРМУЛА(AA2095),ЕФОРМУЛА(AB2095),ЕФОРМУЛА(AC2095),NOT(ЕФОРМУЛА(O2095)),NOT(ЕФОРМУЛА(P2095)),M2095&lt;&gt;0,N2095&lt;&gt;0,OR(YEAR(M2095=#REF!),YEAR(M2095=#REF!),YEAR(M2095=#REF!)),OR(YEAR(N2095=#REF!),YEAR(N2095=#REF!),YEAR(N2095=#REF!)),OR(AND(A2095="20. Выдача займов по договору № 1 (в кэш-пул ПАО «Газпром»)",H2095="КЭШ-ПУЛ"),AND(A2095&lt;&gt;"20. Выдача займов по договору № 1 (в кэш-пул ПАО «Газпром»)",H2095&lt;&gt;"КЭШ-ПУЛ")))</f>
        <v>#REF!</v>
      </c>
    </row>
    <row r="2096" spans="1:30" ht="15" customHeight="1" x14ac:dyDescent="0.2">
      <c r="A2096" s="8" t="s">
        <v>64</v>
      </c>
      <c r="B2096" s="8"/>
      <c r="C2096" s="2" t="s">
        <v>19</v>
      </c>
      <c r="D2096" s="6" t="s">
        <v>0</v>
      </c>
      <c r="E2096" s="7" t="s">
        <v>1</v>
      </c>
      <c r="F2096" s="8"/>
      <c r="G2096" s="8"/>
      <c r="H2096" s="8"/>
      <c r="I2096" s="8"/>
      <c r="J2096" s="8"/>
      <c r="K2096" s="8" t="s">
        <v>69</v>
      </c>
      <c r="L2096" s="8" t="s">
        <v>27</v>
      </c>
      <c r="M2096" s="9">
        <v>44518</v>
      </c>
      <c r="N2096" s="9">
        <v>44518</v>
      </c>
      <c r="O2096" s="20"/>
      <c r="P2096" s="20">
        <v>4588803.43</v>
      </c>
      <c r="Q2096" s="12"/>
      <c r="R2096" s="12"/>
      <c r="S2096" s="12"/>
      <c r="T2096" s="12"/>
      <c r="U2096" s="12"/>
      <c r="X2096" s="22" t="e">
        <f>IF(B2096="",VLOOKUP(A2096,#REF!,2,FALSE),B2096)</f>
        <v>#REF!</v>
      </c>
      <c r="Y2096" s="22">
        <f t="shared" si="165"/>
        <v>11</v>
      </c>
      <c r="Z2096" s="22">
        <f t="shared" si="166"/>
        <v>11</v>
      </c>
      <c r="AA2096" s="22">
        <f t="shared" si="167"/>
        <v>2021</v>
      </c>
      <c r="AB2096" s="22">
        <f t="shared" si="168"/>
        <v>2021</v>
      </c>
      <c r="AC2096" s="22">
        <f t="shared" si="169"/>
        <v>2021</v>
      </c>
      <c r="AD2096" s="25" t="e">
        <f>AND(ROUND(O2096,2)=O2096,ROUND(P2096,2)=P2096,OR(AND(O2096&lt;&gt;0,L2096="п"),AND(P2096&lt;&gt;0,L2096="ф")),ЕФОРМУЛА(X2096),ЕФОРМУЛА(Y2096),ЕФОРМУЛА(Z2096),ЕФОРМУЛА(AA2096),ЕФОРМУЛА(AB2096),ЕФОРМУЛА(AC2096),NOT(ЕФОРМУЛА(O2096)),NOT(ЕФОРМУЛА(P2096)),M2096&lt;&gt;0,N2096&lt;&gt;0,OR(YEAR(M2096=#REF!),YEAR(M2096=#REF!),YEAR(M2096=#REF!)),OR(YEAR(N2096=#REF!),YEAR(N2096=#REF!),YEAR(N2096=#REF!)),OR(AND(A2096="20. Выдача займов по договору № 1 (в кэш-пул ПАО «Газпром»)",H2096="КЭШ-ПУЛ"),AND(A2096&lt;&gt;"20. Выдача займов по договору № 1 (в кэш-пул ПАО «Газпром»)",H2096&lt;&gt;"КЭШ-ПУЛ")))</f>
        <v>#REF!</v>
      </c>
    </row>
    <row r="2097" spans="1:30" ht="15.75" customHeight="1" x14ac:dyDescent="0.2">
      <c r="A2097" s="27" t="s">
        <v>142</v>
      </c>
      <c r="B2097" s="27"/>
      <c r="C2097" s="2" t="s">
        <v>19</v>
      </c>
      <c r="D2097" s="6" t="s">
        <v>0</v>
      </c>
      <c r="E2097" s="7" t="s">
        <v>2</v>
      </c>
      <c r="F2097" s="8"/>
      <c r="G2097" s="8"/>
      <c r="H2097" s="8"/>
      <c r="I2097" s="8"/>
      <c r="J2097" s="8">
        <v>3</v>
      </c>
      <c r="K2097" s="8" t="s">
        <v>69</v>
      </c>
      <c r="L2097" s="8" t="s">
        <v>27</v>
      </c>
      <c r="M2097" s="9">
        <v>44515</v>
      </c>
      <c r="N2097" s="9">
        <v>44529</v>
      </c>
      <c r="O2097" s="20"/>
      <c r="P2097" s="20">
        <v>25830658.82</v>
      </c>
      <c r="Q2097" s="29" t="s">
        <v>682</v>
      </c>
      <c r="R2097" s="29"/>
      <c r="S2097" s="29"/>
      <c r="T2097" s="29"/>
      <c r="U2097" s="29"/>
      <c r="X2097" s="22" t="e">
        <f>IF(B2097="",VLOOKUP(A2097,#REF!,2,FALSE),B2097)</f>
        <v>#REF!</v>
      </c>
      <c r="Y2097" s="22">
        <f t="shared" si="165"/>
        <v>11</v>
      </c>
      <c r="Z2097" s="22">
        <f t="shared" si="166"/>
        <v>11</v>
      </c>
      <c r="AA2097" s="22">
        <f t="shared" si="167"/>
        <v>2021</v>
      </c>
      <c r="AB2097" s="22">
        <f t="shared" si="168"/>
        <v>2021</v>
      </c>
      <c r="AC2097" s="22">
        <f t="shared" si="169"/>
        <v>2021</v>
      </c>
      <c r="AD2097" s="25" t="e">
        <f>AND(ROUND(O2097,2)=O2097,ROUND(P2097,2)=P2097,OR(AND(O2097&lt;&gt;0,L2097="п"),AND(P2097&lt;&gt;0,L2097="ф")),ЕФОРМУЛА(X2097),ЕФОРМУЛА(Y2097),ЕФОРМУЛА(Z2097),ЕФОРМУЛА(AA2097),ЕФОРМУЛА(AB2097),ЕФОРМУЛА(AC2097),NOT(ЕФОРМУЛА(O2097)),NOT(ЕФОРМУЛА(P2097)),M2097&lt;&gt;0,N2097&lt;&gt;0,OR(YEAR(M2097=#REF!),YEAR(M2097=#REF!),YEAR(M2097=#REF!)),OR(YEAR(N2097=#REF!),YEAR(N2097=#REF!),YEAR(N2097=#REF!)),OR(AND(A2097="20. Выдача займов по договору № 1 (в кэш-пул ПАО «Газпром»)",H2097="КЭШ-ПУЛ"),AND(A2097&lt;&gt;"20. Выдача займов по договору № 1 (в кэш-пул ПАО «Газпром»)",H2097&lt;&gt;"КЭШ-ПУЛ")))</f>
        <v>#REF!</v>
      </c>
    </row>
    <row r="2098" spans="1:30" ht="15.75" customHeight="1" x14ac:dyDescent="0.2">
      <c r="A2098" s="27" t="s">
        <v>142</v>
      </c>
      <c r="B2098" s="27"/>
      <c r="C2098" s="2" t="s">
        <v>19</v>
      </c>
      <c r="D2098" s="6" t="s">
        <v>0</v>
      </c>
      <c r="E2098" s="7" t="s">
        <v>2</v>
      </c>
      <c r="F2098" s="8"/>
      <c r="G2098" s="8"/>
      <c r="H2098" s="8"/>
      <c r="I2098" s="8"/>
      <c r="J2098" s="8">
        <v>3</v>
      </c>
      <c r="K2098" s="8" t="s">
        <v>69</v>
      </c>
      <c r="L2098" s="8" t="s">
        <v>27</v>
      </c>
      <c r="M2098" s="9">
        <v>44515</v>
      </c>
      <c r="N2098" s="9">
        <v>44530</v>
      </c>
      <c r="O2098" s="20"/>
      <c r="P2098" s="20">
        <v>172534857.03999999</v>
      </c>
      <c r="Q2098" s="29" t="s">
        <v>682</v>
      </c>
      <c r="R2098" s="29"/>
      <c r="S2098" s="29"/>
      <c r="T2098" s="29"/>
      <c r="U2098" s="29"/>
      <c r="X2098" s="22" t="e">
        <f>IF(B2098="",VLOOKUP(A2098,#REF!,2,FALSE),B2098)</f>
        <v>#REF!</v>
      </c>
      <c r="Y2098" s="22">
        <f t="shared" si="165"/>
        <v>11</v>
      </c>
      <c r="Z2098" s="22">
        <f t="shared" si="166"/>
        <v>11</v>
      </c>
      <c r="AA2098" s="22">
        <f t="shared" si="167"/>
        <v>2021</v>
      </c>
      <c r="AB2098" s="22">
        <f t="shared" si="168"/>
        <v>2021</v>
      </c>
      <c r="AC2098" s="22">
        <f t="shared" si="169"/>
        <v>2021</v>
      </c>
      <c r="AD2098" s="25" t="e">
        <f>AND(ROUND(O2098,2)=O2098,ROUND(P2098,2)=P2098,OR(AND(O2098&lt;&gt;0,L2098="п"),AND(P2098&lt;&gt;0,L2098="ф")),ЕФОРМУЛА(X2098),ЕФОРМУЛА(Y2098),ЕФОРМУЛА(Z2098),ЕФОРМУЛА(AA2098),ЕФОРМУЛА(AB2098),ЕФОРМУЛА(AC2098),NOT(ЕФОРМУЛА(O2098)),NOT(ЕФОРМУЛА(P2098)),M2098&lt;&gt;0,N2098&lt;&gt;0,OR(YEAR(M2098=#REF!),YEAR(M2098=#REF!),YEAR(M2098=#REF!)),OR(YEAR(N2098=#REF!),YEAR(N2098=#REF!),YEAR(N2098=#REF!)),OR(AND(A2098="20. Выдача займов по договору № 1 (в кэш-пул ПАО «Газпром»)",H2098="КЭШ-ПУЛ"),AND(A2098&lt;&gt;"20. Выдача займов по договору № 1 (в кэш-пул ПАО «Газпром»)",H2098&lt;&gt;"КЭШ-ПУЛ")))</f>
        <v>#REF!</v>
      </c>
    </row>
    <row r="2099" spans="1:30" ht="12.6" customHeight="1" x14ac:dyDescent="0.2">
      <c r="A2099" s="8" t="s">
        <v>11</v>
      </c>
      <c r="B2099" s="8"/>
      <c r="C2099" s="2" t="s">
        <v>19</v>
      </c>
      <c r="D2099" s="6" t="s">
        <v>0</v>
      </c>
      <c r="E2099" s="7" t="s">
        <v>2</v>
      </c>
      <c r="F2099" s="8"/>
      <c r="G2099" s="8"/>
      <c r="H2099" s="8"/>
      <c r="I2099" s="8"/>
      <c r="J2099" s="8">
        <v>4</v>
      </c>
      <c r="K2099" s="8" t="s">
        <v>69</v>
      </c>
      <c r="L2099" s="8" t="s">
        <v>27</v>
      </c>
      <c r="M2099" s="9">
        <v>44501</v>
      </c>
      <c r="N2099" s="9">
        <v>44526</v>
      </c>
      <c r="O2099" s="20"/>
      <c r="P2099" s="20">
        <v>2913527.98</v>
      </c>
      <c r="Q2099" s="12"/>
      <c r="R2099" s="12"/>
      <c r="S2099" s="12"/>
      <c r="T2099" s="12"/>
      <c r="U2099" s="12"/>
      <c r="X2099" s="22" t="e">
        <f>IF(B2099="",VLOOKUP(A2099,#REF!,2,FALSE),B2099)</f>
        <v>#REF!</v>
      </c>
      <c r="Y2099" s="22">
        <f t="shared" si="165"/>
        <v>11</v>
      </c>
      <c r="Z2099" s="22">
        <f t="shared" si="166"/>
        <v>11</v>
      </c>
      <c r="AA2099" s="22">
        <f t="shared" si="167"/>
        <v>2021</v>
      </c>
      <c r="AB2099" s="22">
        <f t="shared" si="168"/>
        <v>2021</v>
      </c>
      <c r="AC2099" s="22">
        <f t="shared" si="169"/>
        <v>2021</v>
      </c>
      <c r="AD2099" s="25" t="e">
        <f>AND(ROUND(O2099,2)=O2099,ROUND(P2099,2)=P2099,OR(AND(O2099&lt;&gt;0,L2099="п"),AND(P2099&lt;&gt;0,L2099="ф")),ЕФОРМУЛА(X2099),ЕФОРМУЛА(Y2099),ЕФОРМУЛА(Z2099),ЕФОРМУЛА(AA2099),ЕФОРМУЛА(AB2099),ЕФОРМУЛА(AC2099),NOT(ЕФОРМУЛА(O2099)),NOT(ЕФОРМУЛА(P2099)),M2099&lt;&gt;0,N2099&lt;&gt;0,OR(YEAR(M2099=#REF!),YEAR(M2099=#REF!),YEAR(M2099=#REF!)),OR(YEAR(N2099=#REF!),YEAR(N2099=#REF!),YEAR(N2099=#REF!)),OR(AND(A2099="20. Выдача займов по договору № 1 (в кэш-пул ПАО «Газпром»)",H2099="КЭШ-ПУЛ"),AND(A2099&lt;&gt;"20. Выдача займов по договору № 1 (в кэш-пул ПАО «Газпром»)",H2099&lt;&gt;"КЭШ-ПУЛ")))</f>
        <v>#REF!</v>
      </c>
    </row>
    <row r="2100" spans="1:30" ht="15" customHeight="1" x14ac:dyDescent="0.2">
      <c r="A2100" s="8" t="s">
        <v>32</v>
      </c>
      <c r="B2100" s="8"/>
      <c r="C2100" s="2" t="s">
        <v>19</v>
      </c>
      <c r="D2100" s="6" t="s">
        <v>0</v>
      </c>
      <c r="E2100" s="7" t="s">
        <v>2</v>
      </c>
      <c r="F2100" s="8"/>
      <c r="G2100" s="8"/>
      <c r="H2100" s="8"/>
      <c r="I2100" s="8"/>
      <c r="J2100" s="8">
        <v>3</v>
      </c>
      <c r="K2100" s="8" t="s">
        <v>69</v>
      </c>
      <c r="L2100" s="8" t="s">
        <v>27</v>
      </c>
      <c r="M2100" s="9">
        <v>44515</v>
      </c>
      <c r="N2100" s="9">
        <v>44525</v>
      </c>
      <c r="O2100" s="20"/>
      <c r="P2100" s="20">
        <v>147000000</v>
      </c>
      <c r="Q2100" s="12"/>
      <c r="R2100" s="12"/>
      <c r="S2100" s="12"/>
      <c r="T2100" s="12"/>
      <c r="U2100" s="12"/>
      <c r="X2100" s="22" t="e">
        <f>IF(B2100="",VLOOKUP(A2100,#REF!,2,FALSE),B2100)</f>
        <v>#REF!</v>
      </c>
      <c r="Y2100" s="22">
        <f t="shared" si="165"/>
        <v>11</v>
      </c>
      <c r="Z2100" s="22">
        <f t="shared" si="166"/>
        <v>11</v>
      </c>
      <c r="AA2100" s="22">
        <f t="shared" si="167"/>
        <v>2021</v>
      </c>
      <c r="AB2100" s="22">
        <f t="shared" si="168"/>
        <v>2021</v>
      </c>
      <c r="AC2100" s="22">
        <f t="shared" si="169"/>
        <v>2021</v>
      </c>
      <c r="AD2100" s="25" t="e">
        <f>AND(ROUND(O2100,2)=O2100,ROUND(P2100,2)=P2100,OR(AND(O2100&lt;&gt;0,L2100="п"),AND(P2100&lt;&gt;0,L2100="ф")),ЕФОРМУЛА(X2100),ЕФОРМУЛА(Y2100),ЕФОРМУЛА(Z2100),ЕФОРМУЛА(AA2100),ЕФОРМУЛА(AB2100),ЕФОРМУЛА(AC2100),NOT(ЕФОРМУЛА(O2100)),NOT(ЕФОРМУЛА(P2100)),M2100&lt;&gt;0,N2100&lt;&gt;0,OR(YEAR(M2100=#REF!),YEAR(M2100=#REF!),YEAR(M2100=#REF!)),OR(YEAR(N2100=#REF!),YEAR(N2100=#REF!),YEAR(N2100=#REF!)),OR(AND(A2100="20. Выдача займов по договору № 1 (в кэш-пул ПАО «Газпром»)",H2100="КЭШ-ПУЛ"),AND(A2100&lt;&gt;"20. Выдача займов по договору № 1 (в кэш-пул ПАО «Газпром»)",H2100&lt;&gt;"КЭШ-ПУЛ")))</f>
        <v>#REF!</v>
      </c>
    </row>
    <row r="2101" spans="1:30" ht="13.5" customHeight="1" x14ac:dyDescent="0.2">
      <c r="A2101" s="8" t="s">
        <v>57</v>
      </c>
      <c r="B2101" s="8"/>
      <c r="C2101" s="2" t="s">
        <v>19</v>
      </c>
      <c r="D2101" s="6" t="s">
        <v>0</v>
      </c>
      <c r="E2101" s="7" t="s">
        <v>2</v>
      </c>
      <c r="F2101" s="8"/>
      <c r="G2101" s="8"/>
      <c r="H2101" s="8"/>
      <c r="I2101" s="8"/>
      <c r="J2101" s="8">
        <v>4</v>
      </c>
      <c r="K2101" s="8" t="s">
        <v>69</v>
      </c>
      <c r="L2101" s="8" t="s">
        <v>27</v>
      </c>
      <c r="M2101" s="9">
        <v>44515</v>
      </c>
      <c r="N2101" s="9">
        <v>44529</v>
      </c>
      <c r="O2101" s="20"/>
      <c r="P2101" s="20">
        <v>44389402</v>
      </c>
      <c r="Q2101" s="12"/>
      <c r="R2101" s="12"/>
      <c r="S2101" s="12"/>
      <c r="T2101" s="12"/>
      <c r="U2101" s="12"/>
      <c r="X2101" s="22" t="e">
        <f>IF(B2101="",VLOOKUP(A2101,#REF!,2,FALSE),B2101)</f>
        <v>#REF!</v>
      </c>
      <c r="Y2101" s="22">
        <f t="shared" si="165"/>
        <v>11</v>
      </c>
      <c r="Z2101" s="22">
        <f t="shared" si="166"/>
        <v>11</v>
      </c>
      <c r="AA2101" s="22">
        <f t="shared" si="167"/>
        <v>2021</v>
      </c>
      <c r="AB2101" s="22">
        <f t="shared" si="168"/>
        <v>2021</v>
      </c>
      <c r="AC2101" s="22">
        <f t="shared" si="169"/>
        <v>2021</v>
      </c>
      <c r="AD2101" s="25" t="e">
        <f>AND(ROUND(O2101,2)=O2101,ROUND(P2101,2)=P2101,OR(AND(O2101&lt;&gt;0,L2101="п"),AND(P2101&lt;&gt;0,L2101="ф")),ЕФОРМУЛА(X2101),ЕФОРМУЛА(Y2101),ЕФОРМУЛА(Z2101),ЕФОРМУЛА(AA2101),ЕФОРМУЛА(AB2101),ЕФОРМУЛА(AC2101),NOT(ЕФОРМУЛА(O2101)),NOT(ЕФОРМУЛА(P2101)),M2101&lt;&gt;0,N2101&lt;&gt;0,OR(YEAR(M2101=#REF!),YEAR(M2101=#REF!),YEAR(M2101=#REF!)),OR(YEAR(N2101=#REF!),YEAR(N2101=#REF!),YEAR(N2101=#REF!)),OR(AND(A2101="20. Выдача займов по договору № 1 (в кэш-пул ПАО «Газпром»)",H2101="КЭШ-ПУЛ"),AND(A2101&lt;&gt;"20. Выдача займов по договору № 1 (в кэш-пул ПАО «Газпром»)",H2101&lt;&gt;"КЭШ-ПУЛ")))</f>
        <v>#REF!</v>
      </c>
    </row>
    <row r="2102" spans="1:30" ht="15" customHeight="1" x14ac:dyDescent="0.2">
      <c r="A2102" s="27" t="s">
        <v>41</v>
      </c>
      <c r="B2102" s="27"/>
      <c r="C2102" s="2" t="s">
        <v>19</v>
      </c>
      <c r="D2102" s="6" t="s">
        <v>0</v>
      </c>
      <c r="E2102" s="7" t="s">
        <v>2</v>
      </c>
      <c r="F2102" s="8"/>
      <c r="G2102" s="8"/>
      <c r="H2102" s="8"/>
      <c r="I2102" s="8"/>
      <c r="J2102" s="8">
        <v>1</v>
      </c>
      <c r="K2102" s="8" t="s">
        <v>69</v>
      </c>
      <c r="L2102" s="8" t="s">
        <v>27</v>
      </c>
      <c r="M2102" s="9">
        <v>44519</v>
      </c>
      <c r="N2102" s="9">
        <v>44530</v>
      </c>
      <c r="O2102" s="20"/>
      <c r="P2102" s="20">
        <v>909193.09</v>
      </c>
      <c r="Q2102" s="11"/>
      <c r="R2102" s="11"/>
      <c r="S2102" s="11"/>
      <c r="T2102" s="11"/>
      <c r="U2102" s="11"/>
      <c r="X2102" s="22" t="e">
        <f>IF(B2102="",VLOOKUP(A2102,#REF!,2,FALSE),B2102)</f>
        <v>#REF!</v>
      </c>
      <c r="Y2102" s="22">
        <f t="shared" si="165"/>
        <v>11</v>
      </c>
      <c r="Z2102" s="22">
        <f t="shared" si="166"/>
        <v>11</v>
      </c>
      <c r="AA2102" s="22">
        <f t="shared" si="167"/>
        <v>2021</v>
      </c>
      <c r="AB2102" s="22">
        <f t="shared" si="168"/>
        <v>2021</v>
      </c>
      <c r="AC2102" s="22">
        <f t="shared" si="169"/>
        <v>2021</v>
      </c>
      <c r="AD2102" s="25" t="e">
        <f>AND(ROUND(O2102,2)=O2102,ROUND(P2102,2)=P2102,OR(AND(O2102&lt;&gt;0,L2102="п"),AND(P2102&lt;&gt;0,L2102="ф")),ЕФОРМУЛА(X2102),ЕФОРМУЛА(Y2102),ЕФОРМУЛА(Z2102),ЕФОРМУЛА(AA2102),ЕФОРМУЛА(AB2102),ЕФОРМУЛА(AC2102),NOT(ЕФОРМУЛА(O2102)),NOT(ЕФОРМУЛА(P2102)),M2102&lt;&gt;0,N2102&lt;&gt;0,OR(YEAR(M2102=#REF!),YEAR(M2102=#REF!),YEAR(M2102=#REF!)),OR(YEAR(N2102=#REF!),YEAR(N2102=#REF!),YEAR(N2102=#REF!)),OR(AND(A2102="20. Выдача займов по договору № 1 (в кэш-пул ПАО «Газпром»)",H2102="КЭШ-ПУЛ"),AND(A2102&lt;&gt;"20. Выдача займов по договору № 1 (в кэш-пул ПАО «Газпром»)",H2102&lt;&gt;"КЭШ-ПУЛ")))</f>
        <v>#REF!</v>
      </c>
    </row>
    <row r="2103" spans="1:30" ht="15" customHeight="1" x14ac:dyDescent="0.2">
      <c r="A2103" s="8" t="s">
        <v>15</v>
      </c>
      <c r="B2103" s="8"/>
      <c r="C2103" s="2" t="s">
        <v>19</v>
      </c>
      <c r="D2103" s="6" t="s">
        <v>0</v>
      </c>
      <c r="E2103" s="7" t="s">
        <v>2</v>
      </c>
      <c r="F2103" s="8"/>
      <c r="G2103" s="8"/>
      <c r="H2103" s="8"/>
      <c r="I2103" s="8"/>
      <c r="J2103" s="8">
        <v>1</v>
      </c>
      <c r="K2103" s="8" t="s">
        <v>69</v>
      </c>
      <c r="L2103" s="8" t="s">
        <v>27</v>
      </c>
      <c r="M2103" s="9">
        <v>44501</v>
      </c>
      <c r="N2103" s="9">
        <v>44525</v>
      </c>
      <c r="O2103" s="20"/>
      <c r="P2103" s="20">
        <v>18610385.77</v>
      </c>
      <c r="Q2103" s="12"/>
      <c r="R2103" s="12"/>
      <c r="S2103" s="12"/>
      <c r="T2103" s="12"/>
      <c r="U2103" s="12"/>
      <c r="X2103" s="22" t="e">
        <f>IF(B2103="",VLOOKUP(A2103,#REF!,2,FALSE),B2103)</f>
        <v>#REF!</v>
      </c>
      <c r="Y2103" s="22">
        <f t="shared" si="165"/>
        <v>11</v>
      </c>
      <c r="Z2103" s="22">
        <f t="shared" si="166"/>
        <v>11</v>
      </c>
      <c r="AA2103" s="22">
        <f t="shared" si="167"/>
        <v>2021</v>
      </c>
      <c r="AB2103" s="22">
        <f t="shared" si="168"/>
        <v>2021</v>
      </c>
      <c r="AC2103" s="22">
        <f t="shared" si="169"/>
        <v>2021</v>
      </c>
      <c r="AD2103" s="25" t="e">
        <f>AND(ROUND(O2103,2)=O2103,ROUND(P2103,2)=P2103,OR(AND(O2103&lt;&gt;0,L2103="п"),AND(P2103&lt;&gt;0,L2103="ф")),ЕФОРМУЛА(X2103),ЕФОРМУЛА(Y2103),ЕФОРМУЛА(Z2103),ЕФОРМУЛА(AA2103),ЕФОРМУЛА(AB2103),ЕФОРМУЛА(AC2103),NOT(ЕФОРМУЛА(O2103)),NOT(ЕФОРМУЛА(P2103)),M2103&lt;&gt;0,N2103&lt;&gt;0,OR(YEAR(M2103=#REF!),YEAR(M2103=#REF!),YEAR(M2103=#REF!)),OR(YEAR(N2103=#REF!),YEAR(N2103=#REF!),YEAR(N2103=#REF!)),OR(AND(A2103="20. Выдача займов по договору № 1 (в кэш-пул ПАО «Газпром»)",H2103="КЭШ-ПУЛ"),AND(A2103&lt;&gt;"20. Выдача займов по договору № 1 (в кэш-пул ПАО «Газпром»)",H2103&lt;&gt;"КЭШ-ПУЛ")))</f>
        <v>#REF!</v>
      </c>
    </row>
    <row r="2104" spans="1:30" ht="15" customHeight="1" x14ac:dyDescent="0.2">
      <c r="A2104" s="8" t="s">
        <v>15</v>
      </c>
      <c r="B2104" s="8"/>
      <c r="C2104" s="2" t="s">
        <v>19</v>
      </c>
      <c r="D2104" s="6" t="s">
        <v>0</v>
      </c>
      <c r="E2104" s="7" t="s">
        <v>2</v>
      </c>
      <c r="F2104" s="8"/>
      <c r="G2104" s="8"/>
      <c r="H2104" s="8"/>
      <c r="I2104" s="8" t="s">
        <v>25</v>
      </c>
      <c r="J2104" s="8">
        <v>1</v>
      </c>
      <c r="K2104" s="8" t="s">
        <v>69</v>
      </c>
      <c r="L2104" s="8" t="s">
        <v>27</v>
      </c>
      <c r="M2104" s="9">
        <v>44501</v>
      </c>
      <c r="N2104" s="9">
        <v>44526</v>
      </c>
      <c r="O2104" s="20"/>
      <c r="P2104" s="20">
        <v>95989614.230000004</v>
      </c>
      <c r="Q2104" s="12"/>
      <c r="R2104" s="12"/>
      <c r="S2104" s="12"/>
      <c r="T2104" s="12"/>
      <c r="U2104" s="12"/>
      <c r="X2104" s="22" t="e">
        <f>IF(B2104="",VLOOKUP(A2104,#REF!,2,FALSE),B2104)</f>
        <v>#REF!</v>
      </c>
      <c r="Y2104" s="22">
        <f t="shared" si="165"/>
        <v>11</v>
      </c>
      <c r="Z2104" s="22">
        <f t="shared" si="166"/>
        <v>11</v>
      </c>
      <c r="AA2104" s="22">
        <f t="shared" si="167"/>
        <v>2021</v>
      </c>
      <c r="AB2104" s="22">
        <f t="shared" si="168"/>
        <v>2021</v>
      </c>
      <c r="AC2104" s="22">
        <f t="shared" si="169"/>
        <v>2021</v>
      </c>
      <c r="AD2104" s="25" t="e">
        <f>AND(ROUND(O2104,2)=O2104,ROUND(P2104,2)=P2104,OR(AND(O2104&lt;&gt;0,L2104="п"),AND(P2104&lt;&gt;0,L2104="ф")),ЕФОРМУЛА(X2104),ЕФОРМУЛА(Y2104),ЕФОРМУЛА(Z2104),ЕФОРМУЛА(AA2104),ЕФОРМУЛА(AB2104),ЕФОРМУЛА(AC2104),NOT(ЕФОРМУЛА(O2104)),NOT(ЕФОРМУЛА(P2104)),M2104&lt;&gt;0,N2104&lt;&gt;0,OR(YEAR(M2104=#REF!),YEAR(M2104=#REF!),YEAR(M2104=#REF!)),OR(YEAR(N2104=#REF!),YEAR(N2104=#REF!),YEAR(N2104=#REF!)),OR(AND(A2104="20. Выдача займов по договору № 1 (в кэш-пул ПАО «Газпром»)",H2104="КЭШ-ПУЛ"),AND(A2104&lt;&gt;"20. Выдача займов по договору № 1 (в кэш-пул ПАО «Газпром»)",H2104&lt;&gt;"КЭШ-ПУЛ")))</f>
        <v>#REF!</v>
      </c>
    </row>
    <row r="2105" spans="1:30" ht="15" customHeight="1" x14ac:dyDescent="0.2">
      <c r="A2105" s="8" t="s">
        <v>64</v>
      </c>
      <c r="B2105" s="8"/>
      <c r="C2105" s="2" t="s">
        <v>19</v>
      </c>
      <c r="D2105" s="6" t="s">
        <v>0</v>
      </c>
      <c r="E2105" s="7" t="s">
        <v>1</v>
      </c>
      <c r="F2105" s="8"/>
      <c r="G2105" s="8"/>
      <c r="H2105" s="8"/>
      <c r="I2105" s="8"/>
      <c r="J2105" s="8"/>
      <c r="K2105" s="8" t="s">
        <v>69</v>
      </c>
      <c r="L2105" s="8" t="s">
        <v>27</v>
      </c>
      <c r="M2105" s="9">
        <v>44519</v>
      </c>
      <c r="N2105" s="9">
        <v>44519</v>
      </c>
      <c r="O2105" s="20"/>
      <c r="P2105" s="20">
        <v>150098646.61000001</v>
      </c>
      <c r="Q2105" s="12"/>
      <c r="R2105" s="12"/>
      <c r="S2105" s="12"/>
      <c r="T2105" s="12"/>
      <c r="U2105" s="12"/>
      <c r="X2105" s="22" t="e">
        <f>IF(B2105="",VLOOKUP(A2105,#REF!,2,FALSE),B2105)</f>
        <v>#REF!</v>
      </c>
      <c r="Y2105" s="22">
        <f t="shared" si="165"/>
        <v>11</v>
      </c>
      <c r="Z2105" s="22">
        <f t="shared" si="166"/>
        <v>11</v>
      </c>
      <c r="AA2105" s="22">
        <f t="shared" si="167"/>
        <v>2021</v>
      </c>
      <c r="AB2105" s="22">
        <f t="shared" si="168"/>
        <v>2021</v>
      </c>
      <c r="AC2105" s="22">
        <f t="shared" si="169"/>
        <v>2021</v>
      </c>
      <c r="AD2105" s="25" t="e">
        <f>AND(ROUND(O2105,2)=O2105,ROUND(P2105,2)=P2105,OR(AND(O2105&lt;&gt;0,L2105="п"),AND(P2105&lt;&gt;0,L2105="ф")),ЕФОРМУЛА(X2105),ЕФОРМУЛА(Y2105),ЕФОРМУЛА(Z2105),ЕФОРМУЛА(AA2105),ЕФОРМУЛА(AB2105),ЕФОРМУЛА(AC2105),NOT(ЕФОРМУЛА(O2105)),NOT(ЕФОРМУЛА(P2105)),M2105&lt;&gt;0,N2105&lt;&gt;0,OR(YEAR(M2105=#REF!),YEAR(M2105=#REF!),YEAR(M2105=#REF!)),OR(YEAR(N2105=#REF!),YEAR(N2105=#REF!),YEAR(N2105=#REF!)),OR(AND(A2105="20. Выдача займов по договору № 1 (в кэш-пул ПАО «Газпром»)",H2105="КЭШ-ПУЛ"),AND(A2105&lt;&gt;"20. Выдача займов по договору № 1 (в кэш-пул ПАО «Газпром»)",H2105&lt;&gt;"КЭШ-ПУЛ")))</f>
        <v>#REF!</v>
      </c>
    </row>
    <row r="2106" spans="1:30" ht="15" customHeight="1" x14ac:dyDescent="0.2">
      <c r="A2106" s="8" t="s">
        <v>64</v>
      </c>
      <c r="B2106" s="8"/>
      <c r="C2106" s="2" t="s">
        <v>19</v>
      </c>
      <c r="D2106" s="6" t="s">
        <v>0</v>
      </c>
      <c r="E2106" s="7" t="s">
        <v>1</v>
      </c>
      <c r="F2106" s="8"/>
      <c r="G2106" s="8"/>
      <c r="H2106" s="8"/>
      <c r="I2106" s="8"/>
      <c r="J2106" s="8"/>
      <c r="K2106" s="8" t="s">
        <v>69</v>
      </c>
      <c r="L2106" s="8" t="s">
        <v>27</v>
      </c>
      <c r="M2106" s="9">
        <v>44522</v>
      </c>
      <c r="N2106" s="9">
        <v>44522</v>
      </c>
      <c r="O2106" s="20"/>
      <c r="P2106" s="20">
        <v>10782022.74</v>
      </c>
      <c r="Q2106" s="29"/>
      <c r="R2106" s="12"/>
      <c r="S2106" s="12"/>
      <c r="T2106" s="12"/>
      <c r="U2106" s="12"/>
      <c r="X2106" s="22" t="e">
        <f>IF(B2106="",VLOOKUP(A2106,#REF!,2,FALSE),B2106)</f>
        <v>#REF!</v>
      </c>
      <c r="Y2106" s="22">
        <f t="shared" si="165"/>
        <v>11</v>
      </c>
      <c r="Z2106" s="22">
        <f t="shared" si="166"/>
        <v>11</v>
      </c>
      <c r="AA2106" s="22">
        <f t="shared" si="167"/>
        <v>2021</v>
      </c>
      <c r="AB2106" s="22">
        <f t="shared" si="168"/>
        <v>2021</v>
      </c>
      <c r="AC2106" s="22">
        <f t="shared" si="169"/>
        <v>2021</v>
      </c>
      <c r="AD2106" s="25" t="e">
        <f>AND(ROUND(O2106,2)=O2106,ROUND(P2106,2)=P2106,OR(AND(O2106&lt;&gt;0,L2106="п"),AND(P2106&lt;&gt;0,L2106="ф")),ЕФОРМУЛА(X2106),ЕФОРМУЛА(Y2106),ЕФОРМУЛА(Z2106),ЕФОРМУЛА(AA2106),ЕФОРМУЛА(AB2106),ЕФОРМУЛА(AC2106),NOT(ЕФОРМУЛА(O2106)),NOT(ЕФОРМУЛА(P2106)),M2106&lt;&gt;0,N2106&lt;&gt;0,OR(YEAR(M2106=#REF!),YEAR(M2106=#REF!),YEAR(M2106=#REF!)),OR(YEAR(N2106=#REF!),YEAR(N2106=#REF!),YEAR(N2106=#REF!)),OR(AND(A2106="20. Выдача займов по договору № 1 (в кэш-пул ПАО «Газпром»)",H2106="КЭШ-ПУЛ"),AND(A2106&lt;&gt;"20. Выдача займов по договору № 1 (в кэш-пул ПАО «Газпром»)",H2106&lt;&gt;"КЭШ-ПУЛ")))</f>
        <v>#REF!</v>
      </c>
    </row>
    <row r="2107" spans="1:30" ht="15" customHeight="1" x14ac:dyDescent="0.2">
      <c r="A2107" s="8" t="s">
        <v>64</v>
      </c>
      <c r="B2107" s="8"/>
      <c r="C2107" s="2" t="s">
        <v>19</v>
      </c>
      <c r="D2107" s="6" t="s">
        <v>0</v>
      </c>
      <c r="E2107" s="7" t="s">
        <v>1</v>
      </c>
      <c r="F2107" s="8"/>
      <c r="G2107" s="8"/>
      <c r="H2107" s="8"/>
      <c r="I2107" s="8"/>
      <c r="J2107" s="8"/>
      <c r="K2107" s="8" t="s">
        <v>69</v>
      </c>
      <c r="L2107" s="8" t="s">
        <v>27</v>
      </c>
      <c r="M2107" s="9">
        <v>44523</v>
      </c>
      <c r="N2107" s="9">
        <v>44523</v>
      </c>
      <c r="O2107" s="20"/>
      <c r="P2107" s="20">
        <v>115344219.91</v>
      </c>
      <c r="Q2107" s="29"/>
      <c r="R2107" s="12"/>
      <c r="S2107" s="12"/>
      <c r="T2107" s="12"/>
      <c r="U2107" s="12"/>
      <c r="X2107" s="22" t="e">
        <f>IF(B2107="",VLOOKUP(A2107,#REF!,2,FALSE),B2107)</f>
        <v>#REF!</v>
      </c>
      <c r="Y2107" s="22">
        <f t="shared" si="165"/>
        <v>11</v>
      </c>
      <c r="Z2107" s="22">
        <f t="shared" si="166"/>
        <v>11</v>
      </c>
      <c r="AA2107" s="22">
        <f t="shared" si="167"/>
        <v>2021</v>
      </c>
      <c r="AB2107" s="22">
        <f t="shared" si="168"/>
        <v>2021</v>
      </c>
      <c r="AC2107" s="22">
        <f t="shared" si="169"/>
        <v>2021</v>
      </c>
      <c r="AD2107" s="25" t="e">
        <f>AND(ROUND(O2107,2)=O2107,ROUND(P2107,2)=P2107,OR(AND(O2107&lt;&gt;0,L2107="п"),AND(P2107&lt;&gt;0,L2107="ф")),ЕФОРМУЛА(X2107),ЕФОРМУЛА(Y2107),ЕФОРМУЛА(Z2107),ЕФОРМУЛА(AA2107),ЕФОРМУЛА(AB2107),ЕФОРМУЛА(AC2107),NOT(ЕФОРМУЛА(O2107)),NOT(ЕФОРМУЛА(P2107)),M2107&lt;&gt;0,N2107&lt;&gt;0,OR(YEAR(M2107=#REF!),YEAR(M2107=#REF!),YEAR(M2107=#REF!)),OR(YEAR(N2107=#REF!),YEAR(N2107=#REF!),YEAR(N2107=#REF!)),OR(AND(A2107="20. Выдача займов по договору № 1 (в кэш-пул ПАО «Газпром»)",H2107="КЭШ-ПУЛ"),AND(A2107&lt;&gt;"20. Выдача займов по договору № 1 (в кэш-пул ПАО «Газпром»)",H2107&lt;&gt;"КЭШ-ПУЛ")))</f>
        <v>#REF!</v>
      </c>
    </row>
    <row r="2108" spans="1:30" ht="15" customHeight="1" x14ac:dyDescent="0.2">
      <c r="A2108" s="8" t="s">
        <v>141</v>
      </c>
      <c r="B2108" s="8"/>
      <c r="C2108" s="2" t="s">
        <v>19</v>
      </c>
      <c r="D2108" s="6" t="s">
        <v>0</v>
      </c>
      <c r="E2108" s="7" t="s">
        <v>2</v>
      </c>
      <c r="F2108" s="8"/>
      <c r="G2108" s="8"/>
      <c r="H2108" s="8"/>
      <c r="I2108" s="8"/>
      <c r="J2108" s="8">
        <v>3</v>
      </c>
      <c r="K2108" s="8" t="s">
        <v>69</v>
      </c>
      <c r="L2108" s="8" t="s">
        <v>27</v>
      </c>
      <c r="M2108" s="9">
        <v>44531</v>
      </c>
      <c r="N2108" s="9">
        <v>44545</v>
      </c>
      <c r="O2108" s="20"/>
      <c r="P2108" s="20">
        <v>7517.35</v>
      </c>
      <c r="Q2108" s="29"/>
      <c r="R2108" s="29"/>
      <c r="S2108" s="29"/>
      <c r="T2108" s="29"/>
      <c r="U2108" s="29"/>
      <c r="X2108" s="22" t="e">
        <f>IF(B2108="",VLOOKUP(A2108,#REF!,2,FALSE),B2108)</f>
        <v>#REF!</v>
      </c>
      <c r="Y2108" s="22">
        <f t="shared" si="165"/>
        <v>12</v>
      </c>
      <c r="Z2108" s="22">
        <f t="shared" si="166"/>
        <v>12</v>
      </c>
      <c r="AA2108" s="22">
        <f t="shared" si="167"/>
        <v>2021</v>
      </c>
      <c r="AB2108" s="22">
        <f t="shared" si="168"/>
        <v>2021</v>
      </c>
      <c r="AC2108" s="22">
        <f t="shared" si="169"/>
        <v>2021</v>
      </c>
      <c r="AD2108" s="25" t="e">
        <f>AND(ROUND(O2108,2)=O2108,ROUND(P2108,2)=P2108,OR(AND(O2108&lt;&gt;0,L2108="п"),AND(P2108&lt;&gt;0,L2108="ф")),ЕФОРМУЛА(X2108),ЕФОРМУЛА(Y2108),ЕФОРМУЛА(Z2108),ЕФОРМУЛА(AA2108),ЕФОРМУЛА(AB2108),ЕФОРМУЛА(AC2108),NOT(ЕФОРМУЛА(O2108)),NOT(ЕФОРМУЛА(P2108)),M2108&lt;&gt;0,N2108&lt;&gt;0,OR(YEAR(M2108=#REF!),YEAR(M2108=#REF!),YEAR(M2108=#REF!)),OR(YEAR(N2108=#REF!),YEAR(N2108=#REF!),YEAR(N2108=#REF!)),OR(AND(A2108="20. Выдача займов по договору № 1 (в кэш-пул ПАО «Газпром»)",H2108="КЭШ-ПУЛ"),AND(A2108&lt;&gt;"20. Выдача займов по договору № 1 (в кэш-пул ПАО «Газпром»)",H2108&lt;&gt;"КЭШ-ПУЛ")))</f>
        <v>#REF!</v>
      </c>
    </row>
    <row r="2109" spans="1:30" ht="15" customHeight="1" x14ac:dyDescent="0.2">
      <c r="A2109" s="27" t="s">
        <v>41</v>
      </c>
      <c r="B2109" s="27"/>
      <c r="C2109" s="2" t="s">
        <v>19</v>
      </c>
      <c r="D2109" s="6" t="s">
        <v>0</v>
      </c>
      <c r="E2109" s="7" t="s">
        <v>2</v>
      </c>
      <c r="F2109" s="8"/>
      <c r="G2109" s="8"/>
      <c r="H2109" s="8"/>
      <c r="I2109" s="8"/>
      <c r="J2109" s="8">
        <v>1</v>
      </c>
      <c r="K2109" s="8" t="s">
        <v>69</v>
      </c>
      <c r="L2109" s="8" t="s">
        <v>27</v>
      </c>
      <c r="M2109" s="9">
        <v>44523</v>
      </c>
      <c r="N2109" s="9">
        <v>44531</v>
      </c>
      <c r="O2109" s="20"/>
      <c r="P2109" s="20">
        <v>813393.4</v>
      </c>
      <c r="Q2109" s="11"/>
      <c r="R2109" s="11"/>
      <c r="S2109" s="11"/>
      <c r="T2109" s="11"/>
      <c r="U2109" s="11"/>
      <c r="X2109" s="22" t="e">
        <f>IF(B2109="",VLOOKUP(A2109,#REF!,2,FALSE),B2109)</f>
        <v>#REF!</v>
      </c>
      <c r="Y2109" s="22">
        <f t="shared" si="165"/>
        <v>11</v>
      </c>
      <c r="Z2109" s="22">
        <f t="shared" si="166"/>
        <v>12</v>
      </c>
      <c r="AA2109" s="22">
        <f t="shared" si="167"/>
        <v>2021</v>
      </c>
      <c r="AB2109" s="22">
        <f t="shared" si="168"/>
        <v>2021</v>
      </c>
      <c r="AC2109" s="22">
        <f t="shared" si="169"/>
        <v>2021</v>
      </c>
      <c r="AD2109" s="25" t="e">
        <f>AND(ROUND(O2109,2)=O2109,ROUND(P2109,2)=P2109,OR(AND(O2109&lt;&gt;0,L2109="п"),AND(P2109&lt;&gt;0,L2109="ф")),ЕФОРМУЛА(X2109),ЕФОРМУЛА(Y2109),ЕФОРМУЛА(Z2109),ЕФОРМУЛА(AA2109),ЕФОРМУЛА(AB2109),ЕФОРМУЛА(AC2109),NOT(ЕФОРМУЛА(O2109)),NOT(ЕФОРМУЛА(P2109)),M2109&lt;&gt;0,N2109&lt;&gt;0,OR(YEAR(M2109=#REF!),YEAR(M2109=#REF!),YEAR(M2109=#REF!)),OR(YEAR(N2109=#REF!),YEAR(N2109=#REF!),YEAR(N2109=#REF!)),OR(AND(A2109="20. Выдача займов по договору № 1 (в кэш-пул ПАО «Газпром»)",H2109="КЭШ-ПУЛ"),AND(A2109&lt;&gt;"20. Выдача займов по договору № 1 (в кэш-пул ПАО «Газпром»)",H2109&lt;&gt;"КЭШ-ПУЛ")))</f>
        <v>#REF!</v>
      </c>
    </row>
    <row r="2110" spans="1:30" ht="15" customHeight="1" x14ac:dyDescent="0.2">
      <c r="A2110" s="27" t="s">
        <v>41</v>
      </c>
      <c r="B2110" s="27"/>
      <c r="C2110" s="2" t="s">
        <v>19</v>
      </c>
      <c r="D2110" s="6" t="s">
        <v>0</v>
      </c>
      <c r="E2110" s="7" t="s">
        <v>2</v>
      </c>
      <c r="F2110" s="8"/>
      <c r="G2110" s="8"/>
      <c r="H2110" s="8"/>
      <c r="I2110" s="8"/>
      <c r="J2110" s="8">
        <v>1</v>
      </c>
      <c r="K2110" s="8" t="s">
        <v>69</v>
      </c>
      <c r="L2110" s="8" t="s">
        <v>27</v>
      </c>
      <c r="M2110" s="9">
        <v>44523</v>
      </c>
      <c r="N2110" s="9">
        <v>44532</v>
      </c>
      <c r="O2110" s="20"/>
      <c r="P2110" s="20">
        <v>294192</v>
      </c>
      <c r="Q2110" s="11"/>
      <c r="R2110" s="11"/>
      <c r="S2110" s="11"/>
      <c r="T2110" s="11"/>
      <c r="U2110" s="11"/>
      <c r="X2110" s="22" t="e">
        <f>IF(B2110="",VLOOKUP(A2110,#REF!,2,FALSE),B2110)</f>
        <v>#REF!</v>
      </c>
      <c r="Y2110" s="22">
        <f t="shared" si="165"/>
        <v>11</v>
      </c>
      <c r="Z2110" s="22">
        <f t="shared" si="166"/>
        <v>12</v>
      </c>
      <c r="AA2110" s="22">
        <f t="shared" si="167"/>
        <v>2021</v>
      </c>
      <c r="AB2110" s="22">
        <f t="shared" si="168"/>
        <v>2021</v>
      </c>
      <c r="AC2110" s="22">
        <f t="shared" si="169"/>
        <v>2021</v>
      </c>
      <c r="AD2110" s="25" t="e">
        <f>AND(ROUND(O2110,2)=O2110,ROUND(P2110,2)=P2110,OR(AND(O2110&lt;&gt;0,L2110="п"),AND(P2110&lt;&gt;0,L2110="ф")),ЕФОРМУЛА(X2110),ЕФОРМУЛА(Y2110),ЕФОРМУЛА(Z2110),ЕФОРМУЛА(AA2110),ЕФОРМУЛА(AB2110),ЕФОРМУЛА(AC2110),NOT(ЕФОРМУЛА(O2110)),NOT(ЕФОРМУЛА(P2110)),M2110&lt;&gt;0,N2110&lt;&gt;0,OR(YEAR(M2110=#REF!),YEAR(M2110=#REF!),YEAR(M2110=#REF!)),OR(YEAR(N2110=#REF!),YEAR(N2110=#REF!),YEAR(N2110=#REF!)),OR(AND(A2110="20. Выдача займов по договору № 1 (в кэш-пул ПАО «Газпром»)",H2110="КЭШ-ПУЛ"),AND(A2110&lt;&gt;"20. Выдача займов по договору № 1 (в кэш-пул ПАО «Газпром»)",H2110&lt;&gt;"КЭШ-ПУЛ")))</f>
        <v>#REF!</v>
      </c>
    </row>
    <row r="2111" spans="1:30" ht="15" customHeight="1" x14ac:dyDescent="0.2">
      <c r="A2111" s="8" t="s">
        <v>64</v>
      </c>
      <c r="B2111" s="8"/>
      <c r="C2111" s="2" t="s">
        <v>19</v>
      </c>
      <c r="D2111" s="6" t="s">
        <v>0</v>
      </c>
      <c r="E2111" s="7" t="s">
        <v>1</v>
      </c>
      <c r="F2111" s="8"/>
      <c r="G2111" s="8"/>
      <c r="H2111" s="8"/>
      <c r="I2111" s="8"/>
      <c r="J2111" s="8"/>
      <c r="K2111" s="8" t="s">
        <v>69</v>
      </c>
      <c r="L2111" s="8" t="s">
        <v>27</v>
      </c>
      <c r="M2111" s="9">
        <v>44524</v>
      </c>
      <c r="N2111" s="9">
        <v>44524</v>
      </c>
      <c r="O2111" s="20"/>
      <c r="P2111" s="20">
        <v>61571076.039999999</v>
      </c>
      <c r="Q2111" s="29"/>
      <c r="R2111" s="12"/>
      <c r="S2111" s="12"/>
      <c r="T2111" s="12"/>
      <c r="U2111" s="12"/>
      <c r="X2111" s="22" t="e">
        <f>IF(B2111="",VLOOKUP(A2111,#REF!,2,FALSE),B2111)</f>
        <v>#REF!</v>
      </c>
      <c r="Y2111" s="22">
        <f t="shared" si="165"/>
        <v>11</v>
      </c>
      <c r="Z2111" s="22">
        <f t="shared" si="166"/>
        <v>11</v>
      </c>
      <c r="AA2111" s="22">
        <f t="shared" si="167"/>
        <v>2021</v>
      </c>
      <c r="AB2111" s="22">
        <f t="shared" si="168"/>
        <v>2021</v>
      </c>
      <c r="AC2111" s="22">
        <f t="shared" si="169"/>
        <v>2021</v>
      </c>
      <c r="AD2111" s="25" t="e">
        <f>AND(ROUND(O2111,2)=O2111,ROUND(P2111,2)=P2111,OR(AND(O2111&lt;&gt;0,L2111="п"),AND(P2111&lt;&gt;0,L2111="ф")),ЕФОРМУЛА(X2111),ЕФОРМУЛА(Y2111),ЕФОРМУЛА(Z2111),ЕФОРМУЛА(AA2111),ЕФОРМУЛА(AB2111),ЕФОРМУЛА(AC2111),NOT(ЕФОРМУЛА(O2111)),NOT(ЕФОРМУЛА(P2111)),M2111&lt;&gt;0,N2111&lt;&gt;0,OR(YEAR(M2111=#REF!),YEAR(M2111=#REF!),YEAR(M2111=#REF!)),OR(YEAR(N2111=#REF!),YEAR(N2111=#REF!),YEAR(N2111=#REF!)),OR(AND(A2111="20. Выдача займов по договору № 1 (в кэш-пул ПАО «Газпром»)",H2111="КЭШ-ПУЛ"),AND(A2111&lt;&gt;"20. Выдача займов по договору № 1 (в кэш-пул ПАО «Газпром»)",H2111&lt;&gt;"КЭШ-ПУЛ")))</f>
        <v>#REF!</v>
      </c>
    </row>
    <row r="2112" spans="1:30" ht="15" customHeight="1" x14ac:dyDescent="0.2">
      <c r="A2112" s="8" t="s">
        <v>64</v>
      </c>
      <c r="B2112" s="8"/>
      <c r="C2112" s="2" t="s">
        <v>19</v>
      </c>
      <c r="D2112" s="6" t="s">
        <v>0</v>
      </c>
      <c r="E2112" s="7" t="s">
        <v>1</v>
      </c>
      <c r="F2112" s="8"/>
      <c r="G2112" s="8"/>
      <c r="H2112" s="8"/>
      <c r="I2112" s="8"/>
      <c r="J2112" s="8"/>
      <c r="K2112" s="8" t="s">
        <v>69</v>
      </c>
      <c r="L2112" s="8" t="s">
        <v>27</v>
      </c>
      <c r="M2112" s="9">
        <v>44525</v>
      </c>
      <c r="N2112" s="9">
        <v>44525</v>
      </c>
      <c r="O2112" s="20"/>
      <c r="P2112" s="20">
        <v>170269755.59</v>
      </c>
      <c r="Q2112" s="12"/>
      <c r="R2112" s="12"/>
      <c r="S2112" s="12"/>
      <c r="T2112" s="12"/>
      <c r="U2112" s="12"/>
      <c r="X2112" s="22" t="e">
        <f>IF(B2112="",VLOOKUP(A2112,#REF!,2,FALSE),B2112)</f>
        <v>#REF!</v>
      </c>
      <c r="Y2112" s="22">
        <f t="shared" si="165"/>
        <v>11</v>
      </c>
      <c r="Z2112" s="22">
        <f t="shared" si="166"/>
        <v>11</v>
      </c>
      <c r="AA2112" s="22">
        <f t="shared" si="167"/>
        <v>2021</v>
      </c>
      <c r="AB2112" s="22">
        <f t="shared" si="168"/>
        <v>2021</v>
      </c>
      <c r="AC2112" s="22">
        <f t="shared" si="169"/>
        <v>2021</v>
      </c>
      <c r="AD2112" s="25" t="e">
        <f>AND(ROUND(O2112,2)=O2112,ROUND(P2112,2)=P2112,OR(AND(O2112&lt;&gt;0,L2112="п"),AND(P2112&lt;&gt;0,L2112="ф")),ЕФОРМУЛА(X2112),ЕФОРМУЛА(Y2112),ЕФОРМУЛА(Z2112),ЕФОРМУЛА(AA2112),ЕФОРМУЛА(AB2112),ЕФОРМУЛА(AC2112),NOT(ЕФОРМУЛА(O2112)),NOT(ЕФОРМУЛА(P2112)),M2112&lt;&gt;0,N2112&lt;&gt;0,OR(YEAR(M2112=#REF!),YEAR(M2112=#REF!),YEAR(M2112=#REF!)),OR(YEAR(N2112=#REF!),YEAR(N2112=#REF!),YEAR(N2112=#REF!)),OR(AND(A2112="20. Выдача займов по договору № 1 (в кэш-пул ПАО «Газпром»)",H2112="КЭШ-ПУЛ"),AND(A2112&lt;&gt;"20. Выдача займов по договору № 1 (в кэш-пул ПАО «Газпром»)",H2112&lt;&gt;"КЭШ-ПУЛ")))</f>
        <v>#REF!</v>
      </c>
    </row>
    <row r="2113" spans="1:30" ht="15" customHeight="1" x14ac:dyDescent="0.2">
      <c r="A2113" s="8" t="s">
        <v>64</v>
      </c>
      <c r="B2113" s="8"/>
      <c r="C2113" s="2" t="s">
        <v>19</v>
      </c>
      <c r="D2113" s="6" t="s">
        <v>0</v>
      </c>
      <c r="E2113" s="7" t="s">
        <v>1</v>
      </c>
      <c r="F2113" s="8"/>
      <c r="G2113" s="8"/>
      <c r="H2113" s="8"/>
      <c r="I2113" s="8"/>
      <c r="J2113" s="8"/>
      <c r="K2113" s="8" t="s">
        <v>69</v>
      </c>
      <c r="L2113" s="8" t="s">
        <v>27</v>
      </c>
      <c r="M2113" s="9">
        <v>44526</v>
      </c>
      <c r="N2113" s="9">
        <v>44526</v>
      </c>
      <c r="O2113" s="20"/>
      <c r="P2113" s="20">
        <v>99393142.209999993</v>
      </c>
      <c r="Q2113" s="12"/>
      <c r="R2113" s="12"/>
      <c r="S2113" s="12"/>
      <c r="T2113" s="12"/>
      <c r="U2113" s="12"/>
      <c r="X2113" s="22" t="e">
        <f>IF(B2113="",VLOOKUP(A2113,#REF!,2,FALSE),B2113)</f>
        <v>#REF!</v>
      </c>
      <c r="Y2113" s="22">
        <f t="shared" si="165"/>
        <v>11</v>
      </c>
      <c r="Z2113" s="22">
        <f t="shared" si="166"/>
        <v>11</v>
      </c>
      <c r="AA2113" s="22">
        <f t="shared" si="167"/>
        <v>2021</v>
      </c>
      <c r="AB2113" s="22">
        <f t="shared" si="168"/>
        <v>2021</v>
      </c>
      <c r="AC2113" s="22">
        <f t="shared" si="169"/>
        <v>2021</v>
      </c>
      <c r="AD2113" s="25" t="e">
        <f>AND(ROUND(O2113,2)=O2113,ROUND(P2113,2)=P2113,OR(AND(O2113&lt;&gt;0,L2113="п"),AND(P2113&lt;&gt;0,L2113="ф")),ЕФОРМУЛА(X2113),ЕФОРМУЛА(Y2113),ЕФОРМУЛА(Z2113),ЕФОРМУЛА(AA2113),ЕФОРМУЛА(AB2113),ЕФОРМУЛА(AC2113),NOT(ЕФОРМУЛА(O2113)),NOT(ЕФОРМУЛА(P2113)),M2113&lt;&gt;0,N2113&lt;&gt;0,OR(YEAR(M2113=#REF!),YEAR(M2113=#REF!),YEAR(M2113=#REF!)),OR(YEAR(N2113=#REF!),YEAR(N2113=#REF!),YEAR(N2113=#REF!)),OR(AND(A2113="20. Выдача займов по договору № 1 (в кэш-пул ПАО «Газпром»)",H2113="КЭШ-ПУЛ"),AND(A2113&lt;&gt;"20. Выдача займов по договору № 1 (в кэш-пул ПАО «Газпром»)",H2113&lt;&gt;"КЭШ-ПУЛ")))</f>
        <v>#REF!</v>
      </c>
    </row>
    <row r="2114" spans="1:30" ht="15" customHeight="1" x14ac:dyDescent="0.2">
      <c r="A2114" s="8" t="s">
        <v>64</v>
      </c>
      <c r="B2114" s="8"/>
      <c r="C2114" s="2" t="s">
        <v>19</v>
      </c>
      <c r="D2114" s="6" t="s">
        <v>0</v>
      </c>
      <c r="E2114" s="7" t="s">
        <v>1</v>
      </c>
      <c r="F2114" s="8"/>
      <c r="G2114" s="8"/>
      <c r="H2114" s="8"/>
      <c r="I2114" s="8"/>
      <c r="J2114" s="8"/>
      <c r="K2114" s="8" t="s">
        <v>69</v>
      </c>
      <c r="L2114" s="8" t="s">
        <v>27</v>
      </c>
      <c r="M2114" s="9">
        <v>44529</v>
      </c>
      <c r="N2114" s="9">
        <v>44529</v>
      </c>
      <c r="O2114" s="20"/>
      <c r="P2114" s="20">
        <v>70220060.819999993</v>
      </c>
      <c r="Q2114" s="12"/>
      <c r="R2114" s="12"/>
      <c r="S2114" s="12"/>
      <c r="T2114" s="12"/>
      <c r="U2114" s="12"/>
      <c r="X2114" s="22" t="e">
        <f>IF(B2114="",VLOOKUP(A2114,#REF!,2,FALSE),B2114)</f>
        <v>#REF!</v>
      </c>
      <c r="Y2114" s="22">
        <f t="shared" si="165"/>
        <v>11</v>
      </c>
      <c r="Z2114" s="22">
        <f t="shared" si="166"/>
        <v>11</v>
      </c>
      <c r="AA2114" s="22">
        <f t="shared" si="167"/>
        <v>2021</v>
      </c>
      <c r="AB2114" s="22">
        <f t="shared" si="168"/>
        <v>2021</v>
      </c>
      <c r="AC2114" s="22">
        <f t="shared" si="169"/>
        <v>2021</v>
      </c>
      <c r="AD2114" s="25" t="e">
        <f>AND(ROUND(O2114,2)=O2114,ROUND(P2114,2)=P2114,OR(AND(O2114&lt;&gt;0,L2114="п"),AND(P2114&lt;&gt;0,L2114="ф")),ЕФОРМУЛА(X2114),ЕФОРМУЛА(Y2114),ЕФОРМУЛА(Z2114),ЕФОРМУЛА(AA2114),ЕФОРМУЛА(AB2114),ЕФОРМУЛА(AC2114),NOT(ЕФОРМУЛА(O2114)),NOT(ЕФОРМУЛА(P2114)),M2114&lt;&gt;0,N2114&lt;&gt;0,OR(YEAR(M2114=#REF!),YEAR(M2114=#REF!),YEAR(M2114=#REF!)),OR(YEAR(N2114=#REF!),YEAR(N2114=#REF!),YEAR(N2114=#REF!)),OR(AND(A2114="20. Выдача займов по договору № 1 (в кэш-пул ПАО «Газпром»)",H2114="КЭШ-ПУЛ"),AND(A2114&lt;&gt;"20. Выдача займов по договору № 1 (в кэш-пул ПАО «Газпром»)",H2114&lt;&gt;"КЭШ-ПУЛ")))</f>
        <v>#REF!</v>
      </c>
    </row>
    <row r="2115" spans="1:30" ht="15" customHeight="1" x14ac:dyDescent="0.2">
      <c r="A2115" s="8" t="s">
        <v>64</v>
      </c>
      <c r="B2115" s="8"/>
      <c r="C2115" s="2" t="s">
        <v>19</v>
      </c>
      <c r="D2115" s="6" t="s">
        <v>0</v>
      </c>
      <c r="E2115" s="7" t="s">
        <v>1</v>
      </c>
      <c r="F2115" s="8"/>
      <c r="G2115" s="8"/>
      <c r="H2115" s="8"/>
      <c r="I2115" s="8"/>
      <c r="J2115" s="8"/>
      <c r="K2115" s="8" t="s">
        <v>69</v>
      </c>
      <c r="L2115" s="8" t="s">
        <v>27</v>
      </c>
      <c r="M2115" s="9">
        <v>44530</v>
      </c>
      <c r="N2115" s="9">
        <v>44530</v>
      </c>
      <c r="O2115" s="20"/>
      <c r="P2115" s="20">
        <v>787957565.22000003</v>
      </c>
      <c r="Q2115" s="12"/>
      <c r="R2115" s="12"/>
      <c r="S2115" s="12"/>
      <c r="T2115" s="12"/>
      <c r="U2115" s="12"/>
      <c r="X2115" s="22" t="e">
        <f>IF(B2115="",VLOOKUP(A2115,#REF!,2,FALSE),B2115)</f>
        <v>#REF!</v>
      </c>
      <c r="Y2115" s="22">
        <f t="shared" si="165"/>
        <v>11</v>
      </c>
      <c r="Z2115" s="22">
        <f t="shared" si="166"/>
        <v>11</v>
      </c>
      <c r="AA2115" s="22">
        <f t="shared" si="167"/>
        <v>2021</v>
      </c>
      <c r="AB2115" s="22">
        <f t="shared" si="168"/>
        <v>2021</v>
      </c>
      <c r="AC2115" s="22">
        <f t="shared" si="169"/>
        <v>2021</v>
      </c>
      <c r="AD2115" s="25" t="e">
        <f>AND(ROUND(O2115,2)=O2115,ROUND(P2115,2)=P2115,OR(AND(O2115&lt;&gt;0,L2115="п"),AND(P2115&lt;&gt;0,L2115="ф")),ЕФОРМУЛА(X2115),ЕФОРМУЛА(Y2115),ЕФОРМУЛА(Z2115),ЕФОРМУЛА(AA2115),ЕФОРМУЛА(AB2115),ЕФОРМУЛА(AC2115),NOT(ЕФОРМУЛА(O2115)),NOT(ЕФОРМУЛА(P2115)),M2115&lt;&gt;0,N2115&lt;&gt;0,OR(YEAR(M2115=#REF!),YEAR(M2115=#REF!),YEAR(M2115=#REF!)),OR(YEAR(N2115=#REF!),YEAR(N2115=#REF!),YEAR(N2115=#REF!)),OR(AND(A2115="20. Выдача займов по договору № 1 (в кэш-пул ПАО «Газпром»)",H2115="КЭШ-ПУЛ"),AND(A2115&lt;&gt;"20. Выдача займов по договору № 1 (в кэш-пул ПАО «Газпром»)",H2115&lt;&gt;"КЭШ-ПУЛ")))</f>
        <v>#REF!</v>
      </c>
    </row>
    <row r="2116" spans="1:30" ht="15" customHeight="1" x14ac:dyDescent="0.2">
      <c r="A2116" s="8" t="s">
        <v>64</v>
      </c>
      <c r="B2116" s="8"/>
      <c r="C2116" s="2" t="s">
        <v>19</v>
      </c>
      <c r="D2116" s="6" t="s">
        <v>0</v>
      </c>
      <c r="E2116" s="7" t="s">
        <v>1</v>
      </c>
      <c r="F2116" s="8"/>
      <c r="G2116" s="8"/>
      <c r="H2116" s="8"/>
      <c r="I2116" s="8"/>
      <c r="J2116" s="8"/>
      <c r="K2116" s="8" t="s">
        <v>69</v>
      </c>
      <c r="L2116" s="8" t="s">
        <v>27</v>
      </c>
      <c r="M2116" s="9">
        <v>44531</v>
      </c>
      <c r="N2116" s="9">
        <v>44531</v>
      </c>
      <c r="O2116" s="20"/>
      <c r="P2116" s="20">
        <v>813393.4</v>
      </c>
      <c r="Q2116" s="12"/>
      <c r="R2116" s="12"/>
      <c r="S2116" s="12"/>
      <c r="T2116" s="12"/>
      <c r="U2116" s="12"/>
      <c r="X2116" s="22" t="e">
        <f>IF(B2116="",VLOOKUP(A2116,#REF!,2,FALSE),B2116)</f>
        <v>#REF!</v>
      </c>
      <c r="Y2116" s="22">
        <f t="shared" ref="Y2116:Y2179" si="170">MONTH(M2116)</f>
        <v>12</v>
      </c>
      <c r="Z2116" s="22">
        <f t="shared" ref="Z2116:Z2179" si="171">MONTH(N2116)</f>
        <v>12</v>
      </c>
      <c r="AA2116" s="22">
        <f t="shared" ref="AA2116:AA2179" si="172">YEAR(N2116)</f>
        <v>2021</v>
      </c>
      <c r="AB2116" s="22">
        <f t="shared" ref="AB2116:AB2179" si="173">YEAR(M2116)</f>
        <v>2021</v>
      </c>
      <c r="AC2116" s="22">
        <f t="shared" ref="AC2116:AC2179" si="174">IF(F2116="X",AA2116-1,AA2116)</f>
        <v>2021</v>
      </c>
      <c r="AD2116" s="25" t="e">
        <f>AND(ROUND(O2116,2)=O2116,ROUND(P2116,2)=P2116,OR(AND(O2116&lt;&gt;0,L2116="п"),AND(P2116&lt;&gt;0,L2116="ф")),ЕФОРМУЛА(X2116),ЕФОРМУЛА(Y2116),ЕФОРМУЛА(Z2116),ЕФОРМУЛА(AA2116),ЕФОРМУЛА(AB2116),ЕФОРМУЛА(AC2116),NOT(ЕФОРМУЛА(O2116)),NOT(ЕФОРМУЛА(P2116)),M2116&lt;&gt;0,N2116&lt;&gt;0,OR(YEAR(M2116=#REF!),YEAR(M2116=#REF!),YEAR(M2116=#REF!)),OR(YEAR(N2116=#REF!),YEAR(N2116=#REF!),YEAR(N2116=#REF!)),OR(AND(A2116="20. Выдача займов по договору № 1 (в кэш-пул ПАО «Газпром»)",H2116="КЭШ-ПУЛ"),AND(A2116&lt;&gt;"20. Выдача займов по договору № 1 (в кэш-пул ПАО «Газпром»)",H2116&lt;&gt;"КЭШ-ПУЛ")))</f>
        <v>#REF!</v>
      </c>
    </row>
    <row r="2117" spans="1:30" ht="15" customHeight="1" x14ac:dyDescent="0.2">
      <c r="A2117" s="8" t="s">
        <v>64</v>
      </c>
      <c r="B2117" s="8"/>
      <c r="C2117" s="2" t="s">
        <v>19</v>
      </c>
      <c r="D2117" s="6" t="s">
        <v>0</v>
      </c>
      <c r="E2117" s="7" t="s">
        <v>1</v>
      </c>
      <c r="F2117" s="8"/>
      <c r="G2117" s="8"/>
      <c r="H2117" s="8"/>
      <c r="I2117" s="8"/>
      <c r="J2117" s="8"/>
      <c r="K2117" s="8" t="s">
        <v>69</v>
      </c>
      <c r="L2117" s="8" t="s">
        <v>27</v>
      </c>
      <c r="M2117" s="9">
        <v>44532</v>
      </c>
      <c r="N2117" s="9">
        <v>44532</v>
      </c>
      <c r="O2117" s="20"/>
      <c r="P2117" s="20">
        <v>294192</v>
      </c>
      <c r="Q2117" s="12"/>
      <c r="R2117" s="12"/>
      <c r="S2117" s="12"/>
      <c r="T2117" s="12"/>
      <c r="U2117" s="12"/>
      <c r="X2117" s="22" t="e">
        <f>IF(B2117="",VLOOKUP(A2117,#REF!,2,FALSE),B2117)</f>
        <v>#REF!</v>
      </c>
      <c r="Y2117" s="22">
        <f t="shared" si="170"/>
        <v>12</v>
      </c>
      <c r="Z2117" s="22">
        <f t="shared" si="171"/>
        <v>12</v>
      </c>
      <c r="AA2117" s="22">
        <f t="shared" si="172"/>
        <v>2021</v>
      </c>
      <c r="AB2117" s="22">
        <f t="shared" si="173"/>
        <v>2021</v>
      </c>
      <c r="AC2117" s="22">
        <f t="shared" si="174"/>
        <v>2021</v>
      </c>
      <c r="AD2117" s="25" t="e">
        <f>AND(ROUND(O2117,2)=O2117,ROUND(P2117,2)=P2117,OR(AND(O2117&lt;&gt;0,L2117="п"),AND(P2117&lt;&gt;0,L2117="ф")),ЕФОРМУЛА(X2117),ЕФОРМУЛА(Y2117),ЕФОРМУЛА(Z2117),ЕФОРМУЛА(AA2117),ЕФОРМУЛА(AB2117),ЕФОРМУЛА(AC2117),NOT(ЕФОРМУЛА(O2117)),NOT(ЕФОРМУЛА(P2117)),M2117&lt;&gt;0,N2117&lt;&gt;0,OR(YEAR(M2117=#REF!),YEAR(M2117=#REF!),YEAR(M2117=#REF!)),OR(YEAR(N2117=#REF!),YEAR(N2117=#REF!),YEAR(N2117=#REF!)),OR(AND(A2117="20. Выдача займов по договору № 1 (в кэш-пул ПАО «Газпром»)",H2117="КЭШ-ПУЛ"),AND(A2117&lt;&gt;"20. Выдача займов по договору № 1 (в кэш-пул ПАО «Газпром»)",H2117&lt;&gt;"КЭШ-ПУЛ")))</f>
        <v>#REF!</v>
      </c>
    </row>
    <row r="2118" spans="1:30" ht="12.6" customHeight="1" x14ac:dyDescent="0.2">
      <c r="A2118" s="8" t="s">
        <v>11</v>
      </c>
      <c r="B2118" s="8"/>
      <c r="C2118" s="2" t="s">
        <v>19</v>
      </c>
      <c r="D2118" s="6" t="s">
        <v>0</v>
      </c>
      <c r="E2118" s="7" t="s">
        <v>2</v>
      </c>
      <c r="F2118" s="8"/>
      <c r="G2118" s="8"/>
      <c r="H2118" s="8"/>
      <c r="I2118" s="8"/>
      <c r="J2118" s="8">
        <v>4</v>
      </c>
      <c r="K2118" s="8" t="s">
        <v>69</v>
      </c>
      <c r="L2118" s="8" t="s">
        <v>27</v>
      </c>
      <c r="M2118" s="9">
        <v>44531</v>
      </c>
      <c r="N2118" s="9">
        <v>44547</v>
      </c>
      <c r="O2118" s="20"/>
      <c r="P2118" s="20">
        <v>8291993.5999999996</v>
      </c>
      <c r="Q2118" s="12"/>
      <c r="R2118" s="12"/>
      <c r="S2118" s="12"/>
      <c r="T2118" s="12"/>
      <c r="U2118" s="12"/>
      <c r="X2118" s="22" t="e">
        <f>IF(B2118="",VLOOKUP(A2118,#REF!,2,FALSE),B2118)</f>
        <v>#REF!</v>
      </c>
      <c r="Y2118" s="22">
        <f t="shared" si="170"/>
        <v>12</v>
      </c>
      <c r="Z2118" s="22">
        <f t="shared" si="171"/>
        <v>12</v>
      </c>
      <c r="AA2118" s="22">
        <f t="shared" si="172"/>
        <v>2021</v>
      </c>
      <c r="AB2118" s="22">
        <f t="shared" si="173"/>
        <v>2021</v>
      </c>
      <c r="AC2118" s="22">
        <f t="shared" si="174"/>
        <v>2021</v>
      </c>
      <c r="AD2118" s="25" t="e">
        <f>AND(ROUND(O2118,2)=O2118,ROUND(P2118,2)=P2118,OR(AND(O2118&lt;&gt;0,L2118="п"),AND(P2118&lt;&gt;0,L2118="ф")),ЕФОРМУЛА(X2118),ЕФОРМУЛА(Y2118),ЕФОРМУЛА(Z2118),ЕФОРМУЛА(AA2118),ЕФОРМУЛА(AB2118),ЕФОРМУЛА(AC2118),NOT(ЕФОРМУЛА(O2118)),NOT(ЕФОРМУЛА(P2118)),M2118&lt;&gt;0,N2118&lt;&gt;0,OR(YEAR(M2118=#REF!),YEAR(M2118=#REF!),YEAR(M2118=#REF!)),OR(YEAR(N2118=#REF!),YEAR(N2118=#REF!),YEAR(N2118=#REF!)),OR(AND(A2118="20. Выдача займов по договору № 1 (в кэш-пул ПАО «Газпром»)",H2118="КЭШ-ПУЛ"),AND(A2118&lt;&gt;"20. Выдача займов по договору № 1 (в кэш-пул ПАО «Газпром»)",H2118&lt;&gt;"КЭШ-ПУЛ")))</f>
        <v>#REF!</v>
      </c>
    </row>
    <row r="2119" spans="1:30" ht="15" customHeight="1" x14ac:dyDescent="0.2">
      <c r="A2119" s="27" t="s">
        <v>41</v>
      </c>
      <c r="B2119" s="27"/>
      <c r="C2119" s="2" t="s">
        <v>19</v>
      </c>
      <c r="D2119" s="6" t="s">
        <v>0</v>
      </c>
      <c r="E2119" s="7" t="s">
        <v>2</v>
      </c>
      <c r="F2119" s="8"/>
      <c r="G2119" s="8"/>
      <c r="H2119" s="8"/>
      <c r="I2119" s="8"/>
      <c r="J2119" s="8">
        <v>1</v>
      </c>
      <c r="K2119" s="8" t="s">
        <v>69</v>
      </c>
      <c r="L2119" s="8" t="s">
        <v>27</v>
      </c>
      <c r="M2119" s="9">
        <v>44531</v>
      </c>
      <c r="N2119" s="9">
        <v>44539</v>
      </c>
      <c r="O2119" s="20"/>
      <c r="P2119" s="20">
        <v>1088738.56</v>
      </c>
      <c r="Q2119" s="11"/>
      <c r="R2119" s="11"/>
      <c r="S2119" s="11"/>
      <c r="T2119" s="11"/>
      <c r="U2119" s="11"/>
      <c r="X2119" s="22" t="e">
        <f>IF(B2119="",VLOOKUP(A2119,#REF!,2,FALSE),B2119)</f>
        <v>#REF!</v>
      </c>
      <c r="Y2119" s="22">
        <f t="shared" si="170"/>
        <v>12</v>
      </c>
      <c r="Z2119" s="22">
        <f t="shared" si="171"/>
        <v>12</v>
      </c>
      <c r="AA2119" s="22">
        <f t="shared" si="172"/>
        <v>2021</v>
      </c>
      <c r="AB2119" s="22">
        <f t="shared" si="173"/>
        <v>2021</v>
      </c>
      <c r="AC2119" s="22">
        <f t="shared" si="174"/>
        <v>2021</v>
      </c>
      <c r="AD2119" s="25" t="e">
        <f>AND(ROUND(O2119,2)=O2119,ROUND(P2119,2)=P2119,OR(AND(O2119&lt;&gt;0,L2119="п"),AND(P2119&lt;&gt;0,L2119="ф")),ЕФОРМУЛА(X2119),ЕФОРМУЛА(Y2119),ЕФОРМУЛА(Z2119),ЕФОРМУЛА(AA2119),ЕФОРМУЛА(AB2119),ЕФОРМУЛА(AC2119),NOT(ЕФОРМУЛА(O2119)),NOT(ЕФОРМУЛА(P2119)),M2119&lt;&gt;0,N2119&lt;&gt;0,OR(YEAR(M2119=#REF!),YEAR(M2119=#REF!),YEAR(M2119=#REF!)),OR(YEAR(N2119=#REF!),YEAR(N2119=#REF!),YEAR(N2119=#REF!)),OR(AND(A2119="20. Выдача займов по договору № 1 (в кэш-пул ПАО «Газпром»)",H2119="КЭШ-ПУЛ"),AND(A2119&lt;&gt;"20. Выдача займов по договору № 1 (в кэш-пул ПАО «Газпром»)",H2119&lt;&gt;"КЭШ-ПУЛ")))</f>
        <v>#REF!</v>
      </c>
    </row>
    <row r="2120" spans="1:30" ht="15" customHeight="1" x14ac:dyDescent="0.2">
      <c r="A2120" s="27" t="s">
        <v>41</v>
      </c>
      <c r="B2120" s="27"/>
      <c r="C2120" s="2" t="s">
        <v>19</v>
      </c>
      <c r="D2120" s="6" t="s">
        <v>0</v>
      </c>
      <c r="E2120" s="7" t="s">
        <v>2</v>
      </c>
      <c r="F2120" s="8"/>
      <c r="G2120" s="8"/>
      <c r="H2120" s="8"/>
      <c r="I2120" s="8"/>
      <c r="J2120" s="8">
        <v>1</v>
      </c>
      <c r="K2120" s="8" t="s">
        <v>69</v>
      </c>
      <c r="L2120" s="8" t="s">
        <v>27</v>
      </c>
      <c r="M2120" s="9">
        <v>44531</v>
      </c>
      <c r="N2120" s="9">
        <v>44540</v>
      </c>
      <c r="O2120" s="20"/>
      <c r="P2120" s="20">
        <v>77400</v>
      </c>
      <c r="Q2120" s="11"/>
      <c r="R2120" s="11"/>
      <c r="S2120" s="11"/>
      <c r="T2120" s="11"/>
      <c r="U2120" s="11"/>
      <c r="X2120" s="22" t="e">
        <f>IF(B2120="",VLOOKUP(A2120,#REF!,2,FALSE),B2120)</f>
        <v>#REF!</v>
      </c>
      <c r="Y2120" s="22">
        <f t="shared" si="170"/>
        <v>12</v>
      </c>
      <c r="Z2120" s="22">
        <f t="shared" si="171"/>
        <v>12</v>
      </c>
      <c r="AA2120" s="22">
        <f t="shared" si="172"/>
        <v>2021</v>
      </c>
      <c r="AB2120" s="22">
        <f t="shared" si="173"/>
        <v>2021</v>
      </c>
      <c r="AC2120" s="22">
        <f t="shared" si="174"/>
        <v>2021</v>
      </c>
      <c r="AD2120" s="25" t="e">
        <f>AND(ROUND(O2120,2)=O2120,ROUND(P2120,2)=P2120,OR(AND(O2120&lt;&gt;0,L2120="п"),AND(P2120&lt;&gt;0,L2120="ф")),ЕФОРМУЛА(X2120),ЕФОРМУЛА(Y2120),ЕФОРМУЛА(Z2120),ЕФОРМУЛА(AA2120),ЕФОРМУЛА(AB2120),ЕФОРМУЛА(AC2120),NOT(ЕФОРМУЛА(O2120)),NOT(ЕФОРМУЛА(P2120)),M2120&lt;&gt;0,N2120&lt;&gt;0,OR(YEAR(M2120=#REF!),YEAR(M2120=#REF!),YEAR(M2120=#REF!)),OR(YEAR(N2120=#REF!),YEAR(N2120=#REF!),YEAR(N2120=#REF!)),OR(AND(A2120="20. Выдача займов по договору № 1 (в кэш-пул ПАО «Газпром»)",H2120="КЭШ-ПУЛ"),AND(A2120&lt;&gt;"20. Выдача займов по договору № 1 (в кэш-пул ПАО «Газпром»)",H2120&lt;&gt;"КЭШ-ПУЛ")))</f>
        <v>#REF!</v>
      </c>
    </row>
    <row r="2121" spans="1:30" ht="15" customHeight="1" x14ac:dyDescent="0.2">
      <c r="A2121" s="27" t="s">
        <v>41</v>
      </c>
      <c r="B2121" s="27"/>
      <c r="C2121" s="2" t="s">
        <v>19</v>
      </c>
      <c r="D2121" s="6" t="s">
        <v>0</v>
      </c>
      <c r="E2121" s="7" t="s">
        <v>2</v>
      </c>
      <c r="F2121" s="8"/>
      <c r="G2121" s="8"/>
      <c r="H2121" s="8"/>
      <c r="I2121" s="8"/>
      <c r="J2121" s="8">
        <v>1</v>
      </c>
      <c r="K2121" s="8" t="s">
        <v>69</v>
      </c>
      <c r="L2121" s="8" t="s">
        <v>27</v>
      </c>
      <c r="M2121" s="9">
        <v>44532</v>
      </c>
      <c r="N2121" s="9">
        <v>44545</v>
      </c>
      <c r="O2121" s="20"/>
      <c r="P2121" s="20">
        <v>52142.47</v>
      </c>
      <c r="Q2121" s="11"/>
      <c r="R2121" s="11"/>
      <c r="S2121" s="11"/>
      <c r="T2121" s="11"/>
      <c r="U2121" s="11"/>
      <c r="X2121" s="22" t="e">
        <f>IF(B2121="",VLOOKUP(A2121,#REF!,2,FALSE),B2121)</f>
        <v>#REF!</v>
      </c>
      <c r="Y2121" s="22">
        <f t="shared" si="170"/>
        <v>12</v>
      </c>
      <c r="Z2121" s="22">
        <f t="shared" si="171"/>
        <v>12</v>
      </c>
      <c r="AA2121" s="22">
        <f t="shared" si="172"/>
        <v>2021</v>
      </c>
      <c r="AB2121" s="22">
        <f t="shared" si="173"/>
        <v>2021</v>
      </c>
      <c r="AC2121" s="22">
        <f t="shared" si="174"/>
        <v>2021</v>
      </c>
      <c r="AD2121" s="25" t="e">
        <f>AND(ROUND(O2121,2)=O2121,ROUND(P2121,2)=P2121,OR(AND(O2121&lt;&gt;0,L2121="п"),AND(P2121&lt;&gt;0,L2121="ф")),ЕФОРМУЛА(X2121),ЕФОРМУЛА(Y2121),ЕФОРМУЛА(Z2121),ЕФОРМУЛА(AA2121),ЕФОРМУЛА(AB2121),ЕФОРМУЛА(AC2121),NOT(ЕФОРМУЛА(O2121)),NOT(ЕФОРМУЛА(P2121)),M2121&lt;&gt;0,N2121&lt;&gt;0,OR(YEAR(M2121=#REF!),YEAR(M2121=#REF!),YEAR(M2121=#REF!)),OR(YEAR(N2121=#REF!),YEAR(N2121=#REF!),YEAR(N2121=#REF!)),OR(AND(A2121="20. Выдача займов по договору № 1 (в кэш-пул ПАО «Газпром»)",H2121="КЭШ-ПУЛ"),AND(A2121&lt;&gt;"20. Выдача займов по договору № 1 (в кэш-пул ПАО «Газпром»)",H2121&lt;&gt;"КЭШ-ПУЛ")))</f>
        <v>#REF!</v>
      </c>
    </row>
    <row r="2122" spans="1:30" ht="15" customHeight="1" x14ac:dyDescent="0.2">
      <c r="A2122" s="8" t="s">
        <v>141</v>
      </c>
      <c r="B2122" s="8"/>
      <c r="C2122" s="2" t="s">
        <v>19</v>
      </c>
      <c r="D2122" s="6" t="s">
        <v>0</v>
      </c>
      <c r="E2122" s="7" t="s">
        <v>2</v>
      </c>
      <c r="F2122" s="8"/>
      <c r="G2122" s="8"/>
      <c r="H2122" s="8"/>
      <c r="I2122" s="8"/>
      <c r="J2122" s="8"/>
      <c r="K2122" s="8"/>
      <c r="L2122" s="8" t="s">
        <v>26</v>
      </c>
      <c r="M2122" s="9">
        <v>44531</v>
      </c>
      <c r="N2122" s="9">
        <v>44531</v>
      </c>
      <c r="O2122" s="20">
        <v>124921914.95</v>
      </c>
      <c r="P2122" s="20"/>
      <c r="Q2122" s="20" t="s">
        <v>690</v>
      </c>
      <c r="R2122" s="12"/>
      <c r="S2122" s="12"/>
      <c r="T2122" s="12"/>
      <c r="U2122" s="12"/>
      <c r="X2122" s="22" t="e">
        <f>IF(B2122="",VLOOKUP(A2122,#REF!,2,FALSE),B2122)</f>
        <v>#REF!</v>
      </c>
      <c r="Y2122" s="22">
        <f t="shared" si="170"/>
        <v>12</v>
      </c>
      <c r="Z2122" s="22">
        <f t="shared" si="171"/>
        <v>12</v>
      </c>
      <c r="AA2122" s="22">
        <f t="shared" si="172"/>
        <v>2021</v>
      </c>
      <c r="AB2122" s="22">
        <f t="shared" si="173"/>
        <v>2021</v>
      </c>
      <c r="AC2122" s="22">
        <f t="shared" si="174"/>
        <v>2021</v>
      </c>
      <c r="AD2122" s="25" t="e">
        <f>AND(ROUND(O2122,2)=O2122,ROUND(P2122,2)=P2122,OR(AND(O2122&lt;&gt;0,L2122="п"),AND(P2122&lt;&gt;0,L2122="ф")),ЕФОРМУЛА(X2122),ЕФОРМУЛА(Y2122),ЕФОРМУЛА(Z2122),ЕФОРМУЛА(AA2122),ЕФОРМУЛА(AB2122),ЕФОРМУЛА(AC2122),NOT(ЕФОРМУЛА(O2122)),NOT(ЕФОРМУЛА(P2122)),M2122&lt;&gt;0,N2122&lt;&gt;0,OR(YEAR(M2122=#REF!),YEAR(M2122=#REF!),YEAR(M2122=#REF!)),OR(YEAR(N2122=#REF!),YEAR(N2122=#REF!),YEAR(N2122=#REF!)),OR(AND(A2122="20. Выдача займов по договору № 1 (в кэш-пул ПАО «Газпром»)",H2122="КЭШ-ПУЛ"),AND(A2122&lt;&gt;"20. Выдача займов по договору № 1 (в кэш-пул ПАО «Газпром»)",H2122&lt;&gt;"КЭШ-ПУЛ")))</f>
        <v>#REF!</v>
      </c>
    </row>
    <row r="2123" spans="1:30" ht="15" customHeight="1" x14ac:dyDescent="0.2">
      <c r="A2123" s="8" t="s">
        <v>40</v>
      </c>
      <c r="B2123" s="8"/>
      <c r="C2123" s="2" t="s">
        <v>19</v>
      </c>
      <c r="D2123" s="6" t="s">
        <v>0</v>
      </c>
      <c r="E2123" s="7" t="s">
        <v>2</v>
      </c>
      <c r="F2123" s="8"/>
      <c r="G2123" s="8"/>
      <c r="H2123" s="8"/>
      <c r="I2123" s="8"/>
      <c r="J2123" s="8"/>
      <c r="K2123" s="8"/>
      <c r="L2123" s="8" t="s">
        <v>26</v>
      </c>
      <c r="M2123" s="9">
        <v>44531</v>
      </c>
      <c r="N2123" s="9">
        <v>44531</v>
      </c>
      <c r="O2123" s="20">
        <v>5475450</v>
      </c>
      <c r="P2123" s="20"/>
      <c r="Q2123" s="29"/>
      <c r="R2123" s="12"/>
      <c r="S2123" s="12"/>
      <c r="T2123" s="12"/>
      <c r="U2123" s="12"/>
      <c r="X2123" s="22" t="e">
        <f>IF(B2123="",VLOOKUP(A2123,#REF!,2,FALSE),B2123)</f>
        <v>#REF!</v>
      </c>
      <c r="Y2123" s="22">
        <f t="shared" si="170"/>
        <v>12</v>
      </c>
      <c r="Z2123" s="22">
        <f t="shared" si="171"/>
        <v>12</v>
      </c>
      <c r="AA2123" s="22">
        <f t="shared" si="172"/>
        <v>2021</v>
      </c>
      <c r="AB2123" s="22">
        <f t="shared" si="173"/>
        <v>2021</v>
      </c>
      <c r="AC2123" s="22">
        <f t="shared" si="174"/>
        <v>2021</v>
      </c>
      <c r="AD2123" s="25" t="e">
        <f>AND(ROUND(O2123,2)=O2123,ROUND(P2123,2)=P2123,OR(AND(O2123&lt;&gt;0,L2123="п"),AND(P2123&lt;&gt;0,L2123="ф")),ЕФОРМУЛА(X2123),ЕФОРМУЛА(Y2123),ЕФОРМУЛА(Z2123),ЕФОРМУЛА(AA2123),ЕФОРМУЛА(AB2123),ЕФОРМУЛА(AC2123),NOT(ЕФОРМУЛА(O2123)),NOT(ЕФОРМУЛА(P2123)),M2123&lt;&gt;0,N2123&lt;&gt;0,OR(YEAR(M2123=#REF!),YEAR(M2123=#REF!),YEAR(M2123=#REF!)),OR(YEAR(N2123=#REF!),YEAR(N2123=#REF!),YEAR(N2123=#REF!)),OR(AND(A2123="20. Выдача займов по договору № 1 (в кэш-пул ПАО «Газпром»)",H2123="КЭШ-ПУЛ"),AND(A2123&lt;&gt;"20. Выдача займов по договору № 1 (в кэш-пул ПАО «Газпром»)",H2123&lt;&gt;"КЭШ-ПУЛ")))</f>
        <v>#REF!</v>
      </c>
    </row>
    <row r="2124" spans="1:30" ht="15" customHeight="1" x14ac:dyDescent="0.2">
      <c r="A2124" s="8" t="s">
        <v>17</v>
      </c>
      <c r="B2124" s="8"/>
      <c r="C2124" s="2" t="s">
        <v>19</v>
      </c>
      <c r="D2124" s="6" t="s">
        <v>0</v>
      </c>
      <c r="E2124" s="7" t="s">
        <v>2</v>
      </c>
      <c r="F2124" s="8"/>
      <c r="G2124" s="8"/>
      <c r="H2124" s="8"/>
      <c r="I2124" s="8"/>
      <c r="J2124" s="8"/>
      <c r="K2124" s="8"/>
      <c r="L2124" s="8" t="s">
        <v>26</v>
      </c>
      <c r="M2124" s="9">
        <v>44531</v>
      </c>
      <c r="N2124" s="9">
        <v>44531</v>
      </c>
      <c r="O2124" s="20">
        <v>25610000</v>
      </c>
      <c r="P2124" s="20"/>
      <c r="Q2124" s="11"/>
      <c r="R2124" s="11"/>
      <c r="S2124" s="11"/>
      <c r="T2124" s="11"/>
      <c r="U2124" s="11"/>
      <c r="X2124" s="22" t="e">
        <f>IF(B2124="",VLOOKUP(A2124,#REF!,2,FALSE),B2124)</f>
        <v>#REF!</v>
      </c>
      <c r="Y2124" s="22">
        <f t="shared" si="170"/>
        <v>12</v>
      </c>
      <c r="Z2124" s="22">
        <f t="shared" si="171"/>
        <v>12</v>
      </c>
      <c r="AA2124" s="22">
        <f t="shared" si="172"/>
        <v>2021</v>
      </c>
      <c r="AB2124" s="22">
        <f t="shared" si="173"/>
        <v>2021</v>
      </c>
      <c r="AC2124" s="22">
        <f t="shared" si="174"/>
        <v>2021</v>
      </c>
      <c r="AD2124" s="25" t="e">
        <f>AND(ROUND(O2124,2)=O2124,ROUND(P2124,2)=P2124,OR(AND(O2124&lt;&gt;0,L2124="п"),AND(P2124&lt;&gt;0,L2124="ф")),ЕФОРМУЛА(X2124),ЕФОРМУЛА(Y2124),ЕФОРМУЛА(Z2124),ЕФОРМУЛА(AA2124),ЕФОРМУЛА(AB2124),ЕФОРМУЛА(AC2124),NOT(ЕФОРМУЛА(O2124)),NOT(ЕФОРМУЛА(P2124)),M2124&lt;&gt;0,N2124&lt;&gt;0,OR(YEAR(M2124=#REF!),YEAR(M2124=#REF!),YEAR(M2124=#REF!)),OR(YEAR(N2124=#REF!),YEAR(N2124=#REF!),YEAR(N2124=#REF!)),OR(AND(A2124="20. Выдача займов по договору № 1 (в кэш-пул ПАО «Газпром»)",H2124="КЭШ-ПУЛ"),AND(A2124&lt;&gt;"20. Выдача займов по договору № 1 (в кэш-пул ПАО «Газпром»)",H2124&lt;&gt;"КЭШ-ПУЛ")))</f>
        <v>#REF!</v>
      </c>
    </row>
    <row r="2125" spans="1:30" ht="15" customHeight="1" x14ac:dyDescent="0.2">
      <c r="A2125" s="8" t="s">
        <v>15</v>
      </c>
      <c r="B2125" s="8"/>
      <c r="C2125" s="2" t="s">
        <v>19</v>
      </c>
      <c r="D2125" s="6" t="s">
        <v>0</v>
      </c>
      <c r="E2125" s="7" t="s">
        <v>2</v>
      </c>
      <c r="F2125" s="8"/>
      <c r="G2125" s="8"/>
      <c r="H2125" s="8"/>
      <c r="I2125" s="8" t="s">
        <v>25</v>
      </c>
      <c r="J2125" s="8">
        <v>1</v>
      </c>
      <c r="K2125" s="8" t="s">
        <v>69</v>
      </c>
      <c r="L2125" s="8" t="s">
        <v>27</v>
      </c>
      <c r="M2125" s="9">
        <v>44533</v>
      </c>
      <c r="N2125" s="9">
        <v>44545</v>
      </c>
      <c r="O2125" s="20"/>
      <c r="P2125" s="20">
        <v>105000000</v>
      </c>
      <c r="Q2125" s="12"/>
      <c r="R2125" s="12"/>
      <c r="S2125" s="12"/>
      <c r="T2125" s="12"/>
      <c r="U2125" s="12"/>
      <c r="X2125" s="22" t="e">
        <f>IF(B2125="",VLOOKUP(A2125,#REF!,2,FALSE),B2125)</f>
        <v>#REF!</v>
      </c>
      <c r="Y2125" s="22">
        <f t="shared" si="170"/>
        <v>12</v>
      </c>
      <c r="Z2125" s="22">
        <f t="shared" si="171"/>
        <v>12</v>
      </c>
      <c r="AA2125" s="22">
        <f t="shared" si="172"/>
        <v>2021</v>
      </c>
      <c r="AB2125" s="22">
        <f t="shared" si="173"/>
        <v>2021</v>
      </c>
      <c r="AC2125" s="22">
        <f t="shared" si="174"/>
        <v>2021</v>
      </c>
      <c r="AD2125" s="25" t="e">
        <f>AND(ROUND(O2125,2)=O2125,ROUND(P2125,2)=P2125,OR(AND(O2125&lt;&gt;0,L2125="п"),AND(P2125&lt;&gt;0,L2125="ф")),ЕФОРМУЛА(X2125),ЕФОРМУЛА(Y2125),ЕФОРМУЛА(Z2125),ЕФОРМУЛА(AA2125),ЕФОРМУЛА(AB2125),ЕФОРМУЛА(AC2125),NOT(ЕФОРМУЛА(O2125)),NOT(ЕФОРМУЛА(P2125)),M2125&lt;&gt;0,N2125&lt;&gt;0,OR(YEAR(M2125=#REF!),YEAR(M2125=#REF!),YEAR(M2125=#REF!)),OR(YEAR(N2125=#REF!),YEAR(N2125=#REF!),YEAR(N2125=#REF!)),OR(AND(A2125="20. Выдача займов по договору № 1 (в кэш-пул ПАО «Газпром»)",H2125="КЭШ-ПУЛ"),AND(A2125&lt;&gt;"20. Выдача займов по договору № 1 (в кэш-пул ПАО «Газпром»)",H2125&lt;&gt;"КЭШ-ПУЛ")))</f>
        <v>#REF!</v>
      </c>
    </row>
    <row r="2126" spans="1:30" ht="15" customHeight="1" x14ac:dyDescent="0.2">
      <c r="A2126" s="8" t="s">
        <v>44</v>
      </c>
      <c r="B2126" s="8"/>
      <c r="C2126" s="2" t="s">
        <v>19</v>
      </c>
      <c r="D2126" s="6" t="s">
        <v>0</v>
      </c>
      <c r="E2126" s="7" t="s">
        <v>2</v>
      </c>
      <c r="F2126" s="8"/>
      <c r="G2126" s="8"/>
      <c r="H2126" s="8"/>
      <c r="I2126" s="8"/>
      <c r="J2126" s="8">
        <v>1</v>
      </c>
      <c r="K2126" s="8" t="s">
        <v>69</v>
      </c>
      <c r="L2126" s="8" t="s">
        <v>27</v>
      </c>
      <c r="M2126" s="9">
        <v>44533</v>
      </c>
      <c r="N2126" s="9">
        <v>44547</v>
      </c>
      <c r="O2126" s="20"/>
      <c r="P2126" s="20">
        <v>180714.03</v>
      </c>
      <c r="Q2126" s="29"/>
      <c r="R2126" s="29"/>
      <c r="S2126" s="29"/>
      <c r="T2126" s="29"/>
      <c r="U2126" s="29"/>
      <c r="X2126" s="22" t="e">
        <f>IF(B2126="",VLOOKUP(A2126,#REF!,2,FALSE),B2126)</f>
        <v>#REF!</v>
      </c>
      <c r="Y2126" s="22">
        <f t="shared" si="170"/>
        <v>12</v>
      </c>
      <c r="Z2126" s="22">
        <f t="shared" si="171"/>
        <v>12</v>
      </c>
      <c r="AA2126" s="22">
        <f t="shared" si="172"/>
        <v>2021</v>
      </c>
      <c r="AB2126" s="22">
        <f t="shared" si="173"/>
        <v>2021</v>
      </c>
      <c r="AC2126" s="22">
        <f t="shared" si="174"/>
        <v>2021</v>
      </c>
      <c r="AD2126" s="25" t="e">
        <f>AND(ROUND(O2126,2)=O2126,ROUND(P2126,2)=P2126,OR(AND(O2126&lt;&gt;0,L2126="п"),AND(P2126&lt;&gt;0,L2126="ф")),ЕФОРМУЛА(X2126),ЕФОРМУЛА(Y2126),ЕФОРМУЛА(Z2126),ЕФОРМУЛА(AA2126),ЕФОРМУЛА(AB2126),ЕФОРМУЛА(AC2126),NOT(ЕФОРМУЛА(O2126)),NOT(ЕФОРМУЛА(P2126)),M2126&lt;&gt;0,N2126&lt;&gt;0,OR(YEAR(M2126=#REF!),YEAR(M2126=#REF!),YEAR(M2126=#REF!)),OR(YEAR(N2126=#REF!),YEAR(N2126=#REF!),YEAR(N2126=#REF!)),OR(AND(A2126="20. Выдача займов по договору № 1 (в кэш-пул ПАО «Газпром»)",H2126="КЭШ-ПУЛ"),AND(A2126&lt;&gt;"20. Выдача займов по договору № 1 (в кэш-пул ПАО «Газпром»)",H2126&lt;&gt;"КЭШ-ПУЛ")))</f>
        <v>#REF!</v>
      </c>
    </row>
    <row r="2127" spans="1:30" ht="15" customHeight="1" x14ac:dyDescent="0.2">
      <c r="A2127" s="8" t="s">
        <v>8</v>
      </c>
      <c r="B2127" s="8"/>
      <c r="C2127" s="2" t="s">
        <v>19</v>
      </c>
      <c r="D2127" s="6" t="s">
        <v>0</v>
      </c>
      <c r="E2127" s="7" t="s">
        <v>2</v>
      </c>
      <c r="F2127" s="8"/>
      <c r="G2127" s="8"/>
      <c r="H2127" s="8"/>
      <c r="I2127" s="8" t="s">
        <v>25</v>
      </c>
      <c r="J2127" s="8">
        <v>1</v>
      </c>
      <c r="K2127" s="8" t="s">
        <v>69</v>
      </c>
      <c r="L2127" s="8" t="s">
        <v>27</v>
      </c>
      <c r="M2127" s="9">
        <v>44533</v>
      </c>
      <c r="N2127" s="9">
        <v>44546</v>
      </c>
      <c r="O2127" s="20"/>
      <c r="P2127" s="20">
        <v>500450.64</v>
      </c>
      <c r="Q2127" s="29"/>
      <c r="R2127" s="29"/>
      <c r="S2127" s="29"/>
      <c r="T2127" s="29"/>
      <c r="U2127" s="29"/>
      <c r="X2127" s="22" t="e">
        <f>IF(B2127="",VLOOKUP(A2127,#REF!,2,FALSE),B2127)</f>
        <v>#REF!</v>
      </c>
      <c r="Y2127" s="22">
        <f t="shared" si="170"/>
        <v>12</v>
      </c>
      <c r="Z2127" s="22">
        <f t="shared" si="171"/>
        <v>12</v>
      </c>
      <c r="AA2127" s="22">
        <f t="shared" si="172"/>
        <v>2021</v>
      </c>
      <c r="AB2127" s="22">
        <f t="shared" si="173"/>
        <v>2021</v>
      </c>
      <c r="AC2127" s="22">
        <f t="shared" si="174"/>
        <v>2021</v>
      </c>
      <c r="AD2127" s="25" t="e">
        <f>AND(ROUND(O2127,2)=O2127,ROUND(P2127,2)=P2127,OR(AND(O2127&lt;&gt;0,L2127="п"),AND(P2127&lt;&gt;0,L2127="ф")),ЕФОРМУЛА(X2127),ЕФОРМУЛА(Y2127),ЕФОРМУЛА(Z2127),ЕФОРМУЛА(AA2127),ЕФОРМУЛА(AB2127),ЕФОРМУЛА(AC2127),NOT(ЕФОРМУЛА(O2127)),NOT(ЕФОРМУЛА(P2127)),M2127&lt;&gt;0,N2127&lt;&gt;0,OR(YEAR(M2127=#REF!),YEAR(M2127=#REF!),YEAR(M2127=#REF!)),OR(YEAR(N2127=#REF!),YEAR(N2127=#REF!),YEAR(N2127=#REF!)),OR(AND(A2127="20. Выдача займов по договору № 1 (в кэш-пул ПАО «Газпром»)",H2127="КЭШ-ПУЛ"),AND(A2127&lt;&gt;"20. Выдача займов по договору № 1 (в кэш-пул ПАО «Газпром»)",H2127&lt;&gt;"КЭШ-ПУЛ")))</f>
        <v>#REF!</v>
      </c>
    </row>
    <row r="2128" spans="1:30" ht="15" customHeight="1" x14ac:dyDescent="0.2">
      <c r="A2128" s="8" t="s">
        <v>8</v>
      </c>
      <c r="B2128" s="8"/>
      <c r="C2128" s="2" t="s">
        <v>19</v>
      </c>
      <c r="D2128" s="6" t="s">
        <v>0</v>
      </c>
      <c r="E2128" s="7" t="s">
        <v>2</v>
      </c>
      <c r="F2128" s="8"/>
      <c r="G2128" s="8"/>
      <c r="H2128" s="8"/>
      <c r="I2128" s="8"/>
      <c r="J2128" s="8">
        <v>1</v>
      </c>
      <c r="K2128" s="8" t="s">
        <v>69</v>
      </c>
      <c r="L2128" s="8" t="s">
        <v>27</v>
      </c>
      <c r="M2128" s="9">
        <v>44533</v>
      </c>
      <c r="N2128" s="9">
        <v>44546</v>
      </c>
      <c r="O2128" s="20"/>
      <c r="P2128" s="20">
        <v>774.9</v>
      </c>
      <c r="Q2128" s="29"/>
      <c r="R2128" s="29"/>
      <c r="S2128" s="29"/>
      <c r="T2128" s="29"/>
      <c r="U2128" s="29"/>
      <c r="X2128" s="22" t="e">
        <f>IF(B2128="",VLOOKUP(A2128,#REF!,2,FALSE),B2128)</f>
        <v>#REF!</v>
      </c>
      <c r="Y2128" s="22">
        <f t="shared" si="170"/>
        <v>12</v>
      </c>
      <c r="Z2128" s="22">
        <f t="shared" si="171"/>
        <v>12</v>
      </c>
      <c r="AA2128" s="22">
        <f t="shared" si="172"/>
        <v>2021</v>
      </c>
      <c r="AB2128" s="22">
        <f t="shared" si="173"/>
        <v>2021</v>
      </c>
      <c r="AC2128" s="22">
        <f t="shared" si="174"/>
        <v>2021</v>
      </c>
      <c r="AD2128" s="25" t="e">
        <f>AND(ROUND(O2128,2)=O2128,ROUND(P2128,2)=P2128,OR(AND(O2128&lt;&gt;0,L2128="п"),AND(P2128&lt;&gt;0,L2128="ф")),ЕФОРМУЛА(X2128),ЕФОРМУЛА(Y2128),ЕФОРМУЛА(Z2128),ЕФОРМУЛА(AA2128),ЕФОРМУЛА(AB2128),ЕФОРМУЛА(AC2128),NOT(ЕФОРМУЛА(O2128)),NOT(ЕФОРМУЛА(P2128)),M2128&lt;&gt;0,N2128&lt;&gt;0,OR(YEAR(M2128=#REF!),YEAR(M2128=#REF!),YEAR(M2128=#REF!)),OR(YEAR(N2128=#REF!),YEAR(N2128=#REF!),YEAR(N2128=#REF!)),OR(AND(A2128="20. Выдача займов по договору № 1 (в кэш-пул ПАО «Газпром»)",H2128="КЭШ-ПУЛ"),AND(A2128&lt;&gt;"20. Выдача займов по договору № 1 (в кэш-пул ПАО «Газпром»)",H2128&lt;&gt;"КЭШ-ПУЛ")))</f>
        <v>#REF!</v>
      </c>
    </row>
    <row r="2129" spans="1:30" ht="15" customHeight="1" x14ac:dyDescent="0.2">
      <c r="A2129" s="27" t="s">
        <v>40</v>
      </c>
      <c r="B2129" s="27"/>
      <c r="C2129" s="2" t="s">
        <v>19</v>
      </c>
      <c r="D2129" s="6" t="s">
        <v>0</v>
      </c>
      <c r="E2129" s="7" t="s">
        <v>2</v>
      </c>
      <c r="F2129" s="8"/>
      <c r="G2129" s="8"/>
      <c r="H2129" s="8"/>
      <c r="I2129" s="8" t="s">
        <v>25</v>
      </c>
      <c r="J2129" s="8">
        <v>1</v>
      </c>
      <c r="K2129" s="8" t="s">
        <v>69</v>
      </c>
      <c r="L2129" s="8" t="s">
        <v>27</v>
      </c>
      <c r="M2129" s="9">
        <v>44533</v>
      </c>
      <c r="N2129" s="9">
        <v>44545</v>
      </c>
      <c r="O2129" s="20"/>
      <c r="P2129" s="20">
        <v>265980.23</v>
      </c>
      <c r="Q2129" s="11"/>
      <c r="R2129" s="11"/>
      <c r="S2129" s="11"/>
      <c r="T2129" s="11"/>
      <c r="U2129" s="11"/>
      <c r="X2129" s="22" t="e">
        <f>IF(B2129="",VLOOKUP(A2129,#REF!,2,FALSE),B2129)</f>
        <v>#REF!</v>
      </c>
      <c r="Y2129" s="22">
        <f t="shared" si="170"/>
        <v>12</v>
      </c>
      <c r="Z2129" s="22">
        <f t="shared" si="171"/>
        <v>12</v>
      </c>
      <c r="AA2129" s="22">
        <f t="shared" si="172"/>
        <v>2021</v>
      </c>
      <c r="AB2129" s="22">
        <f t="shared" si="173"/>
        <v>2021</v>
      </c>
      <c r="AC2129" s="22">
        <f t="shared" si="174"/>
        <v>2021</v>
      </c>
      <c r="AD2129" s="25" t="e">
        <f>AND(ROUND(O2129,2)=O2129,ROUND(P2129,2)=P2129,OR(AND(O2129&lt;&gt;0,L2129="п"),AND(P2129&lt;&gt;0,L2129="ф")),ЕФОРМУЛА(X2129),ЕФОРМУЛА(Y2129),ЕФОРМУЛА(Z2129),ЕФОРМУЛА(AA2129),ЕФОРМУЛА(AB2129),ЕФОРМУЛА(AC2129),NOT(ЕФОРМУЛА(O2129)),NOT(ЕФОРМУЛА(P2129)),M2129&lt;&gt;0,N2129&lt;&gt;0,OR(YEAR(M2129=#REF!),YEAR(M2129=#REF!),YEAR(M2129=#REF!)),OR(YEAR(N2129=#REF!),YEAR(N2129=#REF!),YEAR(N2129=#REF!)),OR(AND(A2129="20. Выдача займов по договору № 1 (в кэш-пул ПАО «Газпром»)",H2129="КЭШ-ПУЛ"),AND(A2129&lt;&gt;"20. Выдача займов по договору № 1 (в кэш-пул ПАО «Газпром»)",H2129&lt;&gt;"КЭШ-ПУЛ")))</f>
        <v>#REF!</v>
      </c>
    </row>
    <row r="2130" spans="1:30" ht="15" customHeight="1" x14ac:dyDescent="0.2">
      <c r="A2130" s="27" t="s">
        <v>40</v>
      </c>
      <c r="B2130" s="27"/>
      <c r="C2130" s="2" t="s">
        <v>19</v>
      </c>
      <c r="D2130" s="6" t="s">
        <v>0</v>
      </c>
      <c r="E2130" s="7" t="s">
        <v>2</v>
      </c>
      <c r="F2130" s="8"/>
      <c r="G2130" s="8"/>
      <c r="H2130" s="8"/>
      <c r="I2130" s="8"/>
      <c r="J2130" s="8">
        <v>1</v>
      </c>
      <c r="K2130" s="8" t="s">
        <v>69</v>
      </c>
      <c r="L2130" s="8" t="s">
        <v>27</v>
      </c>
      <c r="M2130" s="9">
        <v>44533</v>
      </c>
      <c r="N2130" s="9">
        <v>44545</v>
      </c>
      <c r="O2130" s="20"/>
      <c r="P2130" s="20">
        <v>5208319.76</v>
      </c>
      <c r="Q2130" s="11"/>
      <c r="R2130" s="11"/>
      <c r="S2130" s="11"/>
      <c r="T2130" s="11"/>
      <c r="U2130" s="11"/>
      <c r="X2130" s="22" t="e">
        <f>IF(B2130="",VLOOKUP(A2130,#REF!,2,FALSE),B2130)</f>
        <v>#REF!</v>
      </c>
      <c r="Y2130" s="22">
        <f t="shared" si="170"/>
        <v>12</v>
      </c>
      <c r="Z2130" s="22">
        <f t="shared" si="171"/>
        <v>12</v>
      </c>
      <c r="AA2130" s="22">
        <f t="shared" si="172"/>
        <v>2021</v>
      </c>
      <c r="AB2130" s="22">
        <f t="shared" si="173"/>
        <v>2021</v>
      </c>
      <c r="AC2130" s="22">
        <f t="shared" si="174"/>
        <v>2021</v>
      </c>
      <c r="AD2130" s="25" t="e">
        <f>AND(ROUND(O2130,2)=O2130,ROUND(P2130,2)=P2130,OR(AND(O2130&lt;&gt;0,L2130="п"),AND(P2130&lt;&gt;0,L2130="ф")),ЕФОРМУЛА(X2130),ЕФОРМУЛА(Y2130),ЕФОРМУЛА(Z2130),ЕФОРМУЛА(AA2130),ЕФОРМУЛА(AB2130),ЕФОРМУЛА(AC2130),NOT(ЕФОРМУЛА(O2130)),NOT(ЕФОРМУЛА(P2130)),M2130&lt;&gt;0,N2130&lt;&gt;0,OR(YEAR(M2130=#REF!),YEAR(M2130=#REF!),YEAR(M2130=#REF!)),OR(YEAR(N2130=#REF!),YEAR(N2130=#REF!),YEAR(N2130=#REF!)),OR(AND(A2130="20. Выдача займов по договору № 1 (в кэш-пул ПАО «Газпром»)",H2130="КЭШ-ПУЛ"),AND(A2130&lt;&gt;"20. Выдача займов по договору № 1 (в кэш-пул ПАО «Газпром»)",H2130&lt;&gt;"КЭШ-ПУЛ")))</f>
        <v>#REF!</v>
      </c>
    </row>
    <row r="2131" spans="1:30" ht="15" customHeight="1" x14ac:dyDescent="0.2">
      <c r="A2131" s="27" t="s">
        <v>60</v>
      </c>
      <c r="B2131" s="27"/>
      <c r="C2131" s="2" t="s">
        <v>19</v>
      </c>
      <c r="D2131" s="6" t="s">
        <v>0</v>
      </c>
      <c r="E2131" s="7" t="s">
        <v>2</v>
      </c>
      <c r="F2131" s="8"/>
      <c r="G2131" s="8"/>
      <c r="H2131" s="8"/>
      <c r="I2131" s="8" t="s">
        <v>25</v>
      </c>
      <c r="J2131" s="8">
        <v>1</v>
      </c>
      <c r="K2131" s="8" t="s">
        <v>69</v>
      </c>
      <c r="L2131" s="8" t="s">
        <v>27</v>
      </c>
      <c r="M2131" s="9">
        <v>44533</v>
      </c>
      <c r="N2131" s="9">
        <v>44547</v>
      </c>
      <c r="O2131" s="20"/>
      <c r="P2131" s="20">
        <v>2886433.52</v>
      </c>
      <c r="Q2131" s="11"/>
      <c r="R2131" s="11"/>
      <c r="S2131" s="11"/>
      <c r="T2131" s="11"/>
      <c r="U2131" s="11"/>
      <c r="X2131" s="22" t="e">
        <f>IF(B2131="",VLOOKUP(A2131,#REF!,2,FALSE),B2131)</f>
        <v>#REF!</v>
      </c>
      <c r="Y2131" s="22">
        <f t="shared" si="170"/>
        <v>12</v>
      </c>
      <c r="Z2131" s="22">
        <f t="shared" si="171"/>
        <v>12</v>
      </c>
      <c r="AA2131" s="22">
        <f t="shared" si="172"/>
        <v>2021</v>
      </c>
      <c r="AB2131" s="22">
        <f t="shared" si="173"/>
        <v>2021</v>
      </c>
      <c r="AC2131" s="22">
        <f t="shared" si="174"/>
        <v>2021</v>
      </c>
      <c r="AD2131" s="25" t="e">
        <f>AND(ROUND(O2131,2)=O2131,ROUND(P2131,2)=P2131,OR(AND(O2131&lt;&gt;0,L2131="п"),AND(P2131&lt;&gt;0,L2131="ф")),ЕФОРМУЛА(X2131),ЕФОРМУЛА(Y2131),ЕФОРМУЛА(Z2131),ЕФОРМУЛА(AA2131),ЕФОРМУЛА(AB2131),ЕФОРМУЛА(AC2131),NOT(ЕФОРМУЛА(O2131)),NOT(ЕФОРМУЛА(P2131)),M2131&lt;&gt;0,N2131&lt;&gt;0,OR(YEAR(M2131=#REF!),YEAR(M2131=#REF!),YEAR(M2131=#REF!)),OR(YEAR(N2131=#REF!),YEAR(N2131=#REF!),YEAR(N2131=#REF!)),OR(AND(A2131="20. Выдача займов по договору № 1 (в кэш-пул ПАО «Газпром»)",H2131="КЭШ-ПУЛ"),AND(A2131&lt;&gt;"20. Выдача займов по договору № 1 (в кэш-пул ПАО «Газпром»)",H2131&lt;&gt;"КЭШ-ПУЛ")))</f>
        <v>#REF!</v>
      </c>
    </row>
    <row r="2132" spans="1:30" ht="15" customHeight="1" x14ac:dyDescent="0.2">
      <c r="A2132" s="27" t="s">
        <v>60</v>
      </c>
      <c r="B2132" s="27"/>
      <c r="C2132" s="2" t="s">
        <v>19</v>
      </c>
      <c r="D2132" s="6" t="s">
        <v>0</v>
      </c>
      <c r="E2132" s="7" t="s">
        <v>2</v>
      </c>
      <c r="F2132" s="8"/>
      <c r="G2132" s="8"/>
      <c r="H2132" s="8"/>
      <c r="I2132" s="8"/>
      <c r="J2132" s="8">
        <v>1</v>
      </c>
      <c r="K2132" s="8" t="s">
        <v>69</v>
      </c>
      <c r="L2132" s="8" t="s">
        <v>27</v>
      </c>
      <c r="M2132" s="9">
        <v>44533</v>
      </c>
      <c r="N2132" s="9">
        <v>44547</v>
      </c>
      <c r="O2132" s="20"/>
      <c r="P2132" s="20">
        <v>249825</v>
      </c>
      <c r="Q2132" s="11"/>
      <c r="R2132" s="11"/>
      <c r="S2132" s="11"/>
      <c r="T2132" s="11"/>
      <c r="U2132" s="11"/>
      <c r="X2132" s="22" t="e">
        <f>IF(B2132="",VLOOKUP(A2132,#REF!,2,FALSE),B2132)</f>
        <v>#REF!</v>
      </c>
      <c r="Y2132" s="22">
        <f t="shared" si="170"/>
        <v>12</v>
      </c>
      <c r="Z2132" s="22">
        <f t="shared" si="171"/>
        <v>12</v>
      </c>
      <c r="AA2132" s="22">
        <f t="shared" si="172"/>
        <v>2021</v>
      </c>
      <c r="AB2132" s="22">
        <f t="shared" si="173"/>
        <v>2021</v>
      </c>
      <c r="AC2132" s="22">
        <f t="shared" si="174"/>
        <v>2021</v>
      </c>
      <c r="AD2132" s="25" t="e">
        <f>AND(ROUND(O2132,2)=O2132,ROUND(P2132,2)=P2132,OR(AND(O2132&lt;&gt;0,L2132="п"),AND(P2132&lt;&gt;0,L2132="ф")),ЕФОРМУЛА(X2132),ЕФОРМУЛА(Y2132),ЕФОРМУЛА(Z2132),ЕФОРМУЛА(AA2132),ЕФОРМУЛА(AB2132),ЕФОРМУЛА(AC2132),NOT(ЕФОРМУЛА(O2132)),NOT(ЕФОРМУЛА(P2132)),M2132&lt;&gt;0,N2132&lt;&gt;0,OR(YEAR(M2132=#REF!),YEAR(M2132=#REF!),YEAR(M2132=#REF!)),OR(YEAR(N2132=#REF!),YEAR(N2132=#REF!),YEAR(N2132=#REF!)),OR(AND(A2132="20. Выдача займов по договору № 1 (в кэш-пул ПАО «Газпром»)",H2132="КЭШ-ПУЛ"),AND(A2132&lt;&gt;"20. Выдача займов по договору № 1 (в кэш-пул ПАО «Газпром»)",H2132&lt;&gt;"КЭШ-ПУЛ")))</f>
        <v>#REF!</v>
      </c>
    </row>
    <row r="2133" spans="1:30" ht="12.6" customHeight="1" x14ac:dyDescent="0.2">
      <c r="A2133" s="8" t="s">
        <v>51</v>
      </c>
      <c r="B2133" s="8"/>
      <c r="C2133" s="2" t="s">
        <v>19</v>
      </c>
      <c r="D2133" s="6" t="s">
        <v>0</v>
      </c>
      <c r="E2133" s="7" t="s">
        <v>2</v>
      </c>
      <c r="F2133" s="8"/>
      <c r="G2133" s="8"/>
      <c r="H2133" s="8"/>
      <c r="I2133" s="8"/>
      <c r="J2133" s="8">
        <v>1</v>
      </c>
      <c r="K2133" s="8" t="s">
        <v>69</v>
      </c>
      <c r="L2133" s="8" t="s">
        <v>27</v>
      </c>
      <c r="M2133" s="9">
        <v>44533</v>
      </c>
      <c r="N2133" s="9">
        <v>44547</v>
      </c>
      <c r="O2133" s="20"/>
      <c r="P2133" s="20">
        <v>184000</v>
      </c>
      <c r="Q2133" s="29"/>
      <c r="R2133" s="29"/>
      <c r="S2133" s="29"/>
      <c r="T2133" s="29"/>
      <c r="U2133" s="29"/>
      <c r="X2133" s="22" t="e">
        <f>IF(B2133="",VLOOKUP(A2133,#REF!,2,FALSE),B2133)</f>
        <v>#REF!</v>
      </c>
      <c r="Y2133" s="22">
        <f t="shared" si="170"/>
        <v>12</v>
      </c>
      <c r="Z2133" s="22">
        <f t="shared" si="171"/>
        <v>12</v>
      </c>
      <c r="AA2133" s="22">
        <f t="shared" si="172"/>
        <v>2021</v>
      </c>
      <c r="AB2133" s="22">
        <f t="shared" si="173"/>
        <v>2021</v>
      </c>
      <c r="AC2133" s="22">
        <f t="shared" si="174"/>
        <v>2021</v>
      </c>
      <c r="AD2133" s="25" t="e">
        <f>AND(ROUND(O2133,2)=O2133,ROUND(P2133,2)=P2133,OR(AND(O2133&lt;&gt;0,L2133="п"),AND(P2133&lt;&gt;0,L2133="ф")),ЕФОРМУЛА(X2133),ЕФОРМУЛА(Y2133),ЕФОРМУЛА(Z2133),ЕФОРМУЛА(AA2133),ЕФОРМУЛА(AB2133),ЕФОРМУЛА(AC2133),NOT(ЕФОРМУЛА(O2133)),NOT(ЕФОРМУЛА(P2133)),M2133&lt;&gt;0,N2133&lt;&gt;0,OR(YEAR(M2133=#REF!),YEAR(M2133=#REF!),YEAR(M2133=#REF!)),OR(YEAR(N2133=#REF!),YEAR(N2133=#REF!),YEAR(N2133=#REF!)),OR(AND(A2133="20. Выдача займов по договору № 1 (в кэш-пул ПАО «Газпром»)",H2133="КЭШ-ПУЛ"),AND(A2133&lt;&gt;"20. Выдача займов по договору № 1 (в кэш-пул ПАО «Газпром»)",H2133&lt;&gt;"КЭШ-ПУЛ")))</f>
        <v>#REF!</v>
      </c>
    </row>
    <row r="2134" spans="1:30" ht="14.25" customHeight="1" x14ac:dyDescent="0.2">
      <c r="A2134" s="8" t="s">
        <v>52</v>
      </c>
      <c r="B2134" s="8"/>
      <c r="C2134" s="2" t="s">
        <v>19</v>
      </c>
      <c r="D2134" s="6" t="s">
        <v>0</v>
      </c>
      <c r="E2134" s="7" t="s">
        <v>2</v>
      </c>
      <c r="F2134" s="8"/>
      <c r="G2134" s="8"/>
      <c r="H2134" s="8"/>
      <c r="I2134" s="8" t="s">
        <v>25</v>
      </c>
      <c r="J2134" s="8">
        <v>1</v>
      </c>
      <c r="K2134" s="8" t="s">
        <v>69</v>
      </c>
      <c r="L2134" s="8" t="s">
        <v>27</v>
      </c>
      <c r="M2134" s="9">
        <v>44533</v>
      </c>
      <c r="N2134" s="9">
        <v>44545</v>
      </c>
      <c r="O2134" s="20"/>
      <c r="P2134" s="20">
        <v>2683290.2599999998</v>
      </c>
      <c r="X2134" s="22" t="e">
        <f>IF(B2134="",VLOOKUP(A2134,#REF!,2,FALSE),B2134)</f>
        <v>#REF!</v>
      </c>
      <c r="Y2134" s="22">
        <f t="shared" si="170"/>
        <v>12</v>
      </c>
      <c r="Z2134" s="22">
        <f t="shared" si="171"/>
        <v>12</v>
      </c>
      <c r="AA2134" s="22">
        <f t="shared" si="172"/>
        <v>2021</v>
      </c>
      <c r="AB2134" s="22">
        <f t="shared" si="173"/>
        <v>2021</v>
      </c>
      <c r="AC2134" s="22">
        <f t="shared" si="174"/>
        <v>2021</v>
      </c>
      <c r="AD2134" s="25" t="e">
        <f>AND(ROUND(O2134,2)=O2134,ROUND(P2134,2)=P2134,OR(AND(O2134&lt;&gt;0,L2134="п"),AND(P2134&lt;&gt;0,L2134="ф")),ЕФОРМУЛА(X2134),ЕФОРМУЛА(Y2134),ЕФОРМУЛА(Z2134),ЕФОРМУЛА(AA2134),ЕФОРМУЛА(AB2134),ЕФОРМУЛА(AC2134),NOT(ЕФОРМУЛА(O2134)),NOT(ЕФОРМУЛА(P2134)),M2134&lt;&gt;0,N2134&lt;&gt;0,OR(YEAR(M2134=#REF!),YEAR(M2134=#REF!),YEAR(M2134=#REF!)),OR(YEAR(N2134=#REF!),YEAR(N2134=#REF!),YEAR(N2134=#REF!)),OR(AND(A2134="20. Выдача займов по договору № 1 (в кэш-пул ПАО «Газпром»)",H2134="КЭШ-ПУЛ"),AND(A2134&lt;&gt;"20. Выдача займов по договору № 1 (в кэш-пул ПАО «Газпром»)",H2134&lt;&gt;"КЭШ-ПУЛ")))</f>
        <v>#REF!</v>
      </c>
    </row>
    <row r="2135" spans="1:30" ht="14.25" customHeight="1" x14ac:dyDescent="0.2">
      <c r="A2135" s="8" t="s">
        <v>52</v>
      </c>
      <c r="B2135" s="8"/>
      <c r="C2135" s="2" t="s">
        <v>19</v>
      </c>
      <c r="D2135" s="6" t="s">
        <v>0</v>
      </c>
      <c r="E2135" s="7" t="s">
        <v>2</v>
      </c>
      <c r="F2135" s="8"/>
      <c r="G2135" s="8"/>
      <c r="H2135" s="8"/>
      <c r="I2135" s="8" t="s">
        <v>25</v>
      </c>
      <c r="J2135" s="8">
        <v>1</v>
      </c>
      <c r="K2135" s="8" t="s">
        <v>69</v>
      </c>
      <c r="L2135" s="8" t="s">
        <v>27</v>
      </c>
      <c r="M2135" s="9">
        <v>44533</v>
      </c>
      <c r="N2135" s="9">
        <v>44547</v>
      </c>
      <c r="O2135" s="20"/>
      <c r="P2135" s="20">
        <v>38500</v>
      </c>
      <c r="X2135" s="22" t="e">
        <f>IF(B2135="",VLOOKUP(A2135,#REF!,2,FALSE),B2135)</f>
        <v>#REF!</v>
      </c>
      <c r="Y2135" s="22">
        <f t="shared" si="170"/>
        <v>12</v>
      </c>
      <c r="Z2135" s="22">
        <f t="shared" si="171"/>
        <v>12</v>
      </c>
      <c r="AA2135" s="22">
        <f t="shared" si="172"/>
        <v>2021</v>
      </c>
      <c r="AB2135" s="22">
        <f t="shared" si="173"/>
        <v>2021</v>
      </c>
      <c r="AC2135" s="22">
        <f t="shared" si="174"/>
        <v>2021</v>
      </c>
      <c r="AD2135" s="25" t="e">
        <f>AND(ROUND(O2135,2)=O2135,ROUND(P2135,2)=P2135,OR(AND(O2135&lt;&gt;0,L2135="п"),AND(P2135&lt;&gt;0,L2135="ф")),ЕФОРМУЛА(X2135),ЕФОРМУЛА(Y2135),ЕФОРМУЛА(Z2135),ЕФОРМУЛА(AA2135),ЕФОРМУЛА(AB2135),ЕФОРМУЛА(AC2135),NOT(ЕФОРМУЛА(O2135)),NOT(ЕФОРМУЛА(P2135)),M2135&lt;&gt;0,N2135&lt;&gt;0,OR(YEAR(M2135=#REF!),YEAR(M2135=#REF!),YEAR(M2135=#REF!)),OR(YEAR(N2135=#REF!),YEAR(N2135=#REF!),YEAR(N2135=#REF!)),OR(AND(A2135="20. Выдача займов по договору № 1 (в кэш-пул ПАО «Газпром»)",H2135="КЭШ-ПУЛ"),AND(A2135&lt;&gt;"20. Выдача займов по договору № 1 (в кэш-пул ПАО «Газпром»)",H2135&lt;&gt;"КЭШ-ПУЛ")))</f>
        <v>#REF!</v>
      </c>
    </row>
    <row r="2136" spans="1:30" ht="14.25" customHeight="1" x14ac:dyDescent="0.2">
      <c r="A2136" s="8" t="s">
        <v>52</v>
      </c>
      <c r="B2136" s="8"/>
      <c r="C2136" s="2" t="s">
        <v>19</v>
      </c>
      <c r="D2136" s="6" t="s">
        <v>0</v>
      </c>
      <c r="E2136" s="7" t="s">
        <v>2</v>
      </c>
      <c r="F2136" s="8"/>
      <c r="G2136" s="8"/>
      <c r="H2136" s="8"/>
      <c r="I2136" s="8"/>
      <c r="J2136" s="8">
        <v>1</v>
      </c>
      <c r="K2136" s="8" t="s">
        <v>69</v>
      </c>
      <c r="L2136" s="8" t="s">
        <v>27</v>
      </c>
      <c r="M2136" s="9">
        <v>44533</v>
      </c>
      <c r="N2136" s="9">
        <v>44547</v>
      </c>
      <c r="O2136" s="20"/>
      <c r="P2136" s="20">
        <v>6634928.7199999997</v>
      </c>
      <c r="X2136" s="22" t="e">
        <f>IF(B2136="",VLOOKUP(A2136,#REF!,2,FALSE),B2136)</f>
        <v>#REF!</v>
      </c>
      <c r="Y2136" s="22">
        <f t="shared" si="170"/>
        <v>12</v>
      </c>
      <c r="Z2136" s="22">
        <f t="shared" si="171"/>
        <v>12</v>
      </c>
      <c r="AA2136" s="22">
        <f t="shared" si="172"/>
        <v>2021</v>
      </c>
      <c r="AB2136" s="22">
        <f t="shared" si="173"/>
        <v>2021</v>
      </c>
      <c r="AC2136" s="22">
        <f t="shared" si="174"/>
        <v>2021</v>
      </c>
      <c r="AD2136" s="25" t="e">
        <f>AND(ROUND(O2136,2)=O2136,ROUND(P2136,2)=P2136,OR(AND(O2136&lt;&gt;0,L2136="п"),AND(P2136&lt;&gt;0,L2136="ф")),ЕФОРМУЛА(X2136),ЕФОРМУЛА(Y2136),ЕФОРМУЛА(Z2136),ЕФОРМУЛА(AA2136),ЕФОРМУЛА(AB2136),ЕФОРМУЛА(AC2136),NOT(ЕФОРМУЛА(O2136)),NOT(ЕФОРМУЛА(P2136)),M2136&lt;&gt;0,N2136&lt;&gt;0,OR(YEAR(M2136=#REF!),YEAR(M2136=#REF!),YEAR(M2136=#REF!)),OR(YEAR(N2136=#REF!),YEAR(N2136=#REF!),YEAR(N2136=#REF!)),OR(AND(A2136="20. Выдача займов по договору № 1 (в кэш-пул ПАО «Газпром»)",H2136="КЭШ-ПУЛ"),AND(A2136&lt;&gt;"20. Выдача займов по договору № 1 (в кэш-пул ПАО «Газпром»)",H2136&lt;&gt;"КЭШ-ПУЛ")))</f>
        <v>#REF!</v>
      </c>
    </row>
    <row r="2137" spans="1:30" ht="14.25" customHeight="1" x14ac:dyDescent="0.2">
      <c r="A2137" s="8" t="s">
        <v>52</v>
      </c>
      <c r="B2137" s="8"/>
      <c r="C2137" s="2" t="s">
        <v>19</v>
      </c>
      <c r="D2137" s="6" t="s">
        <v>0</v>
      </c>
      <c r="E2137" s="7" t="s">
        <v>2</v>
      </c>
      <c r="F2137" s="8"/>
      <c r="G2137" s="8"/>
      <c r="H2137" s="8"/>
      <c r="I2137" s="8"/>
      <c r="J2137" s="8">
        <v>1</v>
      </c>
      <c r="K2137" s="8" t="s">
        <v>69</v>
      </c>
      <c r="L2137" s="8" t="s">
        <v>27</v>
      </c>
      <c r="M2137" s="9">
        <v>44533</v>
      </c>
      <c r="N2137" s="9">
        <v>44551</v>
      </c>
      <c r="O2137" s="20"/>
      <c r="P2137" s="20">
        <v>20000</v>
      </c>
      <c r="X2137" s="22" t="e">
        <f>IF(B2137="",VLOOKUP(A2137,#REF!,2,FALSE),B2137)</f>
        <v>#REF!</v>
      </c>
      <c r="Y2137" s="22">
        <f t="shared" si="170"/>
        <v>12</v>
      </c>
      <c r="Z2137" s="22">
        <f t="shared" si="171"/>
        <v>12</v>
      </c>
      <c r="AA2137" s="22">
        <f t="shared" si="172"/>
        <v>2021</v>
      </c>
      <c r="AB2137" s="22">
        <f t="shared" si="173"/>
        <v>2021</v>
      </c>
      <c r="AC2137" s="22">
        <f t="shared" si="174"/>
        <v>2021</v>
      </c>
      <c r="AD2137" s="25" t="e">
        <f>AND(ROUND(O2137,2)=O2137,ROUND(P2137,2)=P2137,OR(AND(O2137&lt;&gt;0,L2137="п"),AND(P2137&lt;&gt;0,L2137="ф")),ЕФОРМУЛА(X2137),ЕФОРМУЛА(Y2137),ЕФОРМУЛА(Z2137),ЕФОРМУЛА(AA2137),ЕФОРМУЛА(AB2137),ЕФОРМУЛА(AC2137),NOT(ЕФОРМУЛА(O2137)),NOT(ЕФОРМУЛА(P2137)),M2137&lt;&gt;0,N2137&lt;&gt;0,OR(YEAR(M2137=#REF!),YEAR(M2137=#REF!),YEAR(M2137=#REF!)),OR(YEAR(N2137=#REF!),YEAR(N2137=#REF!),YEAR(N2137=#REF!)),OR(AND(A2137="20. Выдача займов по договору № 1 (в кэш-пул ПАО «Газпром»)",H2137="КЭШ-ПУЛ"),AND(A2137&lt;&gt;"20. Выдача займов по договору № 1 (в кэш-пул ПАО «Газпром»)",H2137&lt;&gt;"КЭШ-ПУЛ")))</f>
        <v>#REF!</v>
      </c>
    </row>
    <row r="2138" spans="1:30" ht="14.25" customHeight="1" x14ac:dyDescent="0.2">
      <c r="A2138" s="8" t="s">
        <v>52</v>
      </c>
      <c r="B2138" s="8"/>
      <c r="C2138" s="2" t="s">
        <v>19</v>
      </c>
      <c r="D2138" s="6" t="s">
        <v>0</v>
      </c>
      <c r="E2138" s="7" t="s">
        <v>2</v>
      </c>
      <c r="F2138" s="8"/>
      <c r="G2138" s="8"/>
      <c r="H2138" s="8"/>
      <c r="I2138" s="8"/>
      <c r="J2138" s="8">
        <v>1</v>
      </c>
      <c r="K2138" s="8" t="s">
        <v>69</v>
      </c>
      <c r="L2138" s="8" t="s">
        <v>27</v>
      </c>
      <c r="M2138" s="9">
        <v>44533</v>
      </c>
      <c r="N2138" s="9">
        <v>44539</v>
      </c>
      <c r="O2138" s="20"/>
      <c r="P2138" s="20">
        <v>46435.05</v>
      </c>
      <c r="X2138" s="22" t="e">
        <f>IF(B2138="",VLOOKUP(A2138,#REF!,2,FALSE),B2138)</f>
        <v>#REF!</v>
      </c>
      <c r="Y2138" s="22">
        <f t="shared" si="170"/>
        <v>12</v>
      </c>
      <c r="Z2138" s="22">
        <f t="shared" si="171"/>
        <v>12</v>
      </c>
      <c r="AA2138" s="22">
        <f t="shared" si="172"/>
        <v>2021</v>
      </c>
      <c r="AB2138" s="22">
        <f t="shared" si="173"/>
        <v>2021</v>
      </c>
      <c r="AC2138" s="22">
        <f t="shared" si="174"/>
        <v>2021</v>
      </c>
      <c r="AD2138" s="25" t="e">
        <f>AND(ROUND(O2138,2)=O2138,ROUND(P2138,2)=P2138,OR(AND(O2138&lt;&gt;0,L2138="п"),AND(P2138&lt;&gt;0,L2138="ф")),ЕФОРМУЛА(X2138),ЕФОРМУЛА(Y2138),ЕФОРМУЛА(Z2138),ЕФОРМУЛА(AA2138),ЕФОРМУЛА(AB2138),ЕФОРМУЛА(AC2138),NOT(ЕФОРМУЛА(O2138)),NOT(ЕФОРМУЛА(P2138)),M2138&lt;&gt;0,N2138&lt;&gt;0,OR(YEAR(M2138=#REF!),YEAR(M2138=#REF!),YEAR(M2138=#REF!)),OR(YEAR(N2138=#REF!),YEAR(N2138=#REF!),YEAR(N2138=#REF!)),OR(AND(A2138="20. Выдача займов по договору № 1 (в кэш-пул ПАО «Газпром»)",H2138="КЭШ-ПУЛ"),AND(A2138&lt;&gt;"20. Выдача займов по договору № 1 (в кэш-пул ПАО «Газпром»)",H2138&lt;&gt;"КЭШ-ПУЛ")))</f>
        <v>#REF!</v>
      </c>
    </row>
    <row r="2139" spans="1:30" ht="14.25" customHeight="1" x14ac:dyDescent="0.2">
      <c r="A2139" s="8" t="s">
        <v>52</v>
      </c>
      <c r="B2139" s="8"/>
      <c r="C2139" s="2" t="s">
        <v>19</v>
      </c>
      <c r="D2139" s="6" t="s">
        <v>0</v>
      </c>
      <c r="E2139" s="7" t="s">
        <v>2</v>
      </c>
      <c r="F2139" s="8"/>
      <c r="G2139" s="8"/>
      <c r="H2139" s="8"/>
      <c r="I2139" s="8"/>
      <c r="J2139" s="8">
        <v>1</v>
      </c>
      <c r="K2139" s="8" t="s">
        <v>69</v>
      </c>
      <c r="L2139" s="8" t="s">
        <v>27</v>
      </c>
      <c r="M2139" s="9">
        <v>44533</v>
      </c>
      <c r="N2139" s="9">
        <v>44540</v>
      </c>
      <c r="O2139" s="20"/>
      <c r="P2139" s="20">
        <v>968543.2</v>
      </c>
      <c r="X2139" s="22" t="e">
        <f>IF(B2139="",VLOOKUP(A2139,#REF!,2,FALSE),B2139)</f>
        <v>#REF!</v>
      </c>
      <c r="Y2139" s="22">
        <f t="shared" si="170"/>
        <v>12</v>
      </c>
      <c r="Z2139" s="22">
        <f t="shared" si="171"/>
        <v>12</v>
      </c>
      <c r="AA2139" s="22">
        <f t="shared" si="172"/>
        <v>2021</v>
      </c>
      <c r="AB2139" s="22">
        <f t="shared" si="173"/>
        <v>2021</v>
      </c>
      <c r="AC2139" s="22">
        <f t="shared" si="174"/>
        <v>2021</v>
      </c>
      <c r="AD2139" s="25" t="e">
        <f>AND(ROUND(O2139,2)=O2139,ROUND(P2139,2)=P2139,OR(AND(O2139&lt;&gt;0,L2139="п"),AND(P2139&lt;&gt;0,L2139="ф")),ЕФОРМУЛА(X2139),ЕФОРМУЛА(Y2139),ЕФОРМУЛА(Z2139),ЕФОРМУЛА(AA2139),ЕФОРМУЛА(AB2139),ЕФОРМУЛА(AC2139),NOT(ЕФОРМУЛА(O2139)),NOT(ЕФОРМУЛА(P2139)),M2139&lt;&gt;0,N2139&lt;&gt;0,OR(YEAR(M2139=#REF!),YEAR(M2139=#REF!),YEAR(M2139=#REF!)),OR(YEAR(N2139=#REF!),YEAR(N2139=#REF!),YEAR(N2139=#REF!)),OR(AND(A2139="20. Выдача займов по договору № 1 (в кэш-пул ПАО «Газпром»)",H2139="КЭШ-ПУЛ"),AND(A2139&lt;&gt;"20. Выдача займов по договору № 1 (в кэш-пул ПАО «Газпром»)",H2139&lt;&gt;"КЭШ-ПУЛ")))</f>
        <v>#REF!</v>
      </c>
    </row>
    <row r="2140" spans="1:30" ht="15" customHeight="1" x14ac:dyDescent="0.2">
      <c r="A2140" s="8" t="s">
        <v>64</v>
      </c>
      <c r="B2140" s="8"/>
      <c r="C2140" s="2" t="s">
        <v>19</v>
      </c>
      <c r="D2140" s="6" t="s">
        <v>0</v>
      </c>
      <c r="E2140" s="7" t="s">
        <v>1</v>
      </c>
      <c r="F2140" s="8"/>
      <c r="G2140" s="8"/>
      <c r="H2140" s="8"/>
      <c r="I2140" s="8"/>
      <c r="J2140" s="8"/>
      <c r="K2140" s="8" t="s">
        <v>69</v>
      </c>
      <c r="L2140" s="8" t="s">
        <v>27</v>
      </c>
      <c r="M2140" s="9">
        <v>44537</v>
      </c>
      <c r="N2140" s="9">
        <v>44537</v>
      </c>
      <c r="O2140" s="20"/>
      <c r="P2140" s="20">
        <v>10362</v>
      </c>
      <c r="Q2140" s="12"/>
      <c r="R2140" s="12"/>
      <c r="S2140" s="12"/>
      <c r="T2140" s="12"/>
      <c r="U2140" s="12"/>
      <c r="X2140" s="22" t="e">
        <f>IF(B2140="",VLOOKUP(A2140,#REF!,2,FALSE),B2140)</f>
        <v>#REF!</v>
      </c>
      <c r="Y2140" s="22">
        <f t="shared" si="170"/>
        <v>12</v>
      </c>
      <c r="Z2140" s="22">
        <f t="shared" si="171"/>
        <v>12</v>
      </c>
      <c r="AA2140" s="22">
        <f t="shared" si="172"/>
        <v>2021</v>
      </c>
      <c r="AB2140" s="22">
        <f t="shared" si="173"/>
        <v>2021</v>
      </c>
      <c r="AC2140" s="22">
        <f t="shared" si="174"/>
        <v>2021</v>
      </c>
      <c r="AD2140" s="25" t="e">
        <f>AND(ROUND(O2140,2)=O2140,ROUND(P2140,2)=P2140,OR(AND(O2140&lt;&gt;0,L2140="п"),AND(P2140&lt;&gt;0,L2140="ф")),ЕФОРМУЛА(X2140),ЕФОРМУЛА(Y2140),ЕФОРМУЛА(Z2140),ЕФОРМУЛА(AA2140),ЕФОРМУЛА(AB2140),ЕФОРМУЛА(AC2140),NOT(ЕФОРМУЛА(O2140)),NOT(ЕФОРМУЛА(P2140)),M2140&lt;&gt;0,N2140&lt;&gt;0,OR(YEAR(M2140=#REF!),YEAR(M2140=#REF!),YEAR(M2140=#REF!)),OR(YEAR(N2140=#REF!),YEAR(N2140=#REF!),YEAR(N2140=#REF!)),OR(AND(A2140="20. Выдача займов по договору № 1 (в кэш-пул ПАО «Газпром»)",H2140="КЭШ-ПУЛ"),AND(A2140&lt;&gt;"20. Выдача займов по договору № 1 (в кэш-пул ПАО «Газпром»)",H2140&lt;&gt;"КЭШ-ПУЛ")))</f>
        <v>#REF!</v>
      </c>
    </row>
    <row r="2141" spans="1:30" ht="13.5" customHeight="1" x14ac:dyDescent="0.2">
      <c r="A2141" s="8" t="s">
        <v>57</v>
      </c>
      <c r="B2141" s="8"/>
      <c r="C2141" s="2" t="s">
        <v>19</v>
      </c>
      <c r="D2141" s="6" t="s">
        <v>0</v>
      </c>
      <c r="E2141" s="7" t="s">
        <v>2</v>
      </c>
      <c r="F2141" s="8"/>
      <c r="G2141" s="8"/>
      <c r="H2141" s="8"/>
      <c r="I2141" s="8"/>
      <c r="J2141" s="8">
        <v>4</v>
      </c>
      <c r="K2141" s="8" t="s">
        <v>69</v>
      </c>
      <c r="L2141" s="8" t="s">
        <v>27</v>
      </c>
      <c r="M2141" s="9">
        <v>44531</v>
      </c>
      <c r="N2141" s="9">
        <v>44537</v>
      </c>
      <c r="O2141" s="20"/>
      <c r="P2141" s="20">
        <v>10362</v>
      </c>
      <c r="Q2141" s="12"/>
      <c r="R2141" s="12"/>
      <c r="S2141" s="12"/>
      <c r="T2141" s="12"/>
      <c r="U2141" s="12"/>
      <c r="X2141" s="22" t="e">
        <f>IF(B2141="",VLOOKUP(A2141,#REF!,2,FALSE),B2141)</f>
        <v>#REF!</v>
      </c>
      <c r="Y2141" s="22">
        <f t="shared" si="170"/>
        <v>12</v>
      </c>
      <c r="Z2141" s="22">
        <f t="shared" si="171"/>
        <v>12</v>
      </c>
      <c r="AA2141" s="22">
        <f t="shared" si="172"/>
        <v>2021</v>
      </c>
      <c r="AB2141" s="22">
        <f t="shared" si="173"/>
        <v>2021</v>
      </c>
      <c r="AC2141" s="22">
        <f t="shared" si="174"/>
        <v>2021</v>
      </c>
      <c r="AD2141" s="25" t="e">
        <f>AND(ROUND(O2141,2)=O2141,ROUND(P2141,2)=P2141,OR(AND(O2141&lt;&gt;0,L2141="п"),AND(P2141&lt;&gt;0,L2141="ф")),ЕФОРМУЛА(X2141),ЕФОРМУЛА(Y2141),ЕФОРМУЛА(Z2141),ЕФОРМУЛА(AA2141),ЕФОРМУЛА(AB2141),ЕФОРМУЛА(AC2141),NOT(ЕФОРМУЛА(O2141)),NOT(ЕФОРМУЛА(P2141)),M2141&lt;&gt;0,N2141&lt;&gt;0,OR(YEAR(M2141=#REF!),YEAR(M2141=#REF!),YEAR(M2141=#REF!)),OR(YEAR(N2141=#REF!),YEAR(N2141=#REF!),YEAR(N2141=#REF!)),OR(AND(A2141="20. Выдача займов по договору № 1 (в кэш-пул ПАО «Газпром»)",H2141="КЭШ-ПУЛ"),AND(A2141&lt;&gt;"20. Выдача займов по договору № 1 (в кэш-пул ПАО «Газпром»)",H2141&lt;&gt;"КЭШ-ПУЛ")))</f>
        <v>#REF!</v>
      </c>
    </row>
    <row r="2142" spans="1:30" ht="15" customHeight="1" x14ac:dyDescent="0.2">
      <c r="A2142" s="8" t="s">
        <v>64</v>
      </c>
      <c r="B2142" s="8"/>
      <c r="C2142" s="2" t="s">
        <v>19</v>
      </c>
      <c r="D2142" s="6" t="s">
        <v>0</v>
      </c>
      <c r="E2142" s="7" t="s">
        <v>1</v>
      </c>
      <c r="F2142" s="8"/>
      <c r="G2142" s="8"/>
      <c r="H2142" s="8"/>
      <c r="I2142" s="8"/>
      <c r="J2142" s="8"/>
      <c r="K2142" s="8" t="s">
        <v>69</v>
      </c>
      <c r="L2142" s="8" t="s">
        <v>27</v>
      </c>
      <c r="M2142" s="9">
        <v>44539</v>
      </c>
      <c r="N2142" s="9">
        <v>44539</v>
      </c>
      <c r="O2142" s="20"/>
      <c r="P2142" s="20">
        <v>1135173.6100000001</v>
      </c>
      <c r="Q2142" s="12"/>
      <c r="R2142" s="12"/>
      <c r="S2142" s="12"/>
      <c r="T2142" s="12"/>
      <c r="U2142" s="12"/>
      <c r="X2142" s="22" t="e">
        <f>IF(B2142="",VLOOKUP(A2142,#REF!,2,FALSE),B2142)</f>
        <v>#REF!</v>
      </c>
      <c r="Y2142" s="22">
        <f t="shared" si="170"/>
        <v>12</v>
      </c>
      <c r="Z2142" s="22">
        <f t="shared" si="171"/>
        <v>12</v>
      </c>
      <c r="AA2142" s="22">
        <f t="shared" si="172"/>
        <v>2021</v>
      </c>
      <c r="AB2142" s="22">
        <f t="shared" si="173"/>
        <v>2021</v>
      </c>
      <c r="AC2142" s="22">
        <f t="shared" si="174"/>
        <v>2021</v>
      </c>
      <c r="AD2142" s="25" t="e">
        <f>AND(ROUND(O2142,2)=O2142,ROUND(P2142,2)=P2142,OR(AND(O2142&lt;&gt;0,L2142="п"),AND(P2142&lt;&gt;0,L2142="ф")),ЕФОРМУЛА(X2142),ЕФОРМУЛА(Y2142),ЕФОРМУЛА(Z2142),ЕФОРМУЛА(AA2142),ЕФОРМУЛА(AB2142),ЕФОРМУЛА(AC2142),NOT(ЕФОРМУЛА(O2142)),NOT(ЕФОРМУЛА(P2142)),M2142&lt;&gt;0,N2142&lt;&gt;0,OR(YEAR(M2142=#REF!),YEAR(M2142=#REF!),YEAR(M2142=#REF!)),OR(YEAR(N2142=#REF!),YEAR(N2142=#REF!),YEAR(N2142=#REF!)),OR(AND(A2142="20. Выдача займов по договору № 1 (в кэш-пул ПАО «Газпром»)",H2142="КЭШ-ПУЛ"),AND(A2142&lt;&gt;"20. Выдача займов по договору № 1 (в кэш-пул ПАО «Газпром»)",H2142&lt;&gt;"КЭШ-ПУЛ")))</f>
        <v>#REF!</v>
      </c>
    </row>
    <row r="2143" spans="1:30" ht="15" customHeight="1" x14ac:dyDescent="0.2">
      <c r="A2143" s="8" t="s">
        <v>64</v>
      </c>
      <c r="B2143" s="8"/>
      <c r="C2143" s="2" t="s">
        <v>19</v>
      </c>
      <c r="D2143" s="6" t="s">
        <v>0</v>
      </c>
      <c r="E2143" s="7" t="s">
        <v>1</v>
      </c>
      <c r="F2143" s="8"/>
      <c r="G2143" s="8"/>
      <c r="H2143" s="8"/>
      <c r="I2143" s="8"/>
      <c r="J2143" s="8"/>
      <c r="K2143" s="8" t="s">
        <v>69</v>
      </c>
      <c r="L2143" s="8" t="s">
        <v>27</v>
      </c>
      <c r="M2143" s="9">
        <v>44540</v>
      </c>
      <c r="N2143" s="9">
        <v>44540</v>
      </c>
      <c r="O2143" s="20"/>
      <c r="P2143" s="20">
        <v>1045943.2</v>
      </c>
      <c r="Q2143" s="12"/>
      <c r="R2143" s="12"/>
      <c r="S2143" s="12"/>
      <c r="T2143" s="12"/>
      <c r="U2143" s="12"/>
      <c r="X2143" s="22" t="e">
        <f>IF(B2143="",VLOOKUP(A2143,#REF!,2,FALSE),B2143)</f>
        <v>#REF!</v>
      </c>
      <c r="Y2143" s="22">
        <f t="shared" si="170"/>
        <v>12</v>
      </c>
      <c r="Z2143" s="22">
        <f t="shared" si="171"/>
        <v>12</v>
      </c>
      <c r="AA2143" s="22">
        <f t="shared" si="172"/>
        <v>2021</v>
      </c>
      <c r="AB2143" s="22">
        <f t="shared" si="173"/>
        <v>2021</v>
      </c>
      <c r="AC2143" s="22">
        <f t="shared" si="174"/>
        <v>2021</v>
      </c>
      <c r="AD2143" s="25" t="e">
        <f>AND(ROUND(O2143,2)=O2143,ROUND(P2143,2)=P2143,OR(AND(O2143&lt;&gt;0,L2143="п"),AND(P2143&lt;&gt;0,L2143="ф")),ЕФОРМУЛА(X2143),ЕФОРМУЛА(Y2143),ЕФОРМУЛА(Z2143),ЕФОРМУЛА(AA2143),ЕФОРМУЛА(AB2143),ЕФОРМУЛА(AC2143),NOT(ЕФОРМУЛА(O2143)),NOT(ЕФОРМУЛА(P2143)),M2143&lt;&gt;0,N2143&lt;&gt;0,OR(YEAR(M2143=#REF!),YEAR(M2143=#REF!),YEAR(M2143=#REF!)),OR(YEAR(N2143=#REF!),YEAR(N2143=#REF!),YEAR(N2143=#REF!)),OR(AND(A2143="20. Выдача займов по договору № 1 (в кэш-пул ПАО «Газпром»)",H2143="КЭШ-ПУЛ"),AND(A2143&lt;&gt;"20. Выдача займов по договору № 1 (в кэш-пул ПАО «Газпром»)",H2143&lt;&gt;"КЭШ-ПУЛ")))</f>
        <v>#REF!</v>
      </c>
    </row>
    <row r="2144" spans="1:30" ht="15" customHeight="1" x14ac:dyDescent="0.2">
      <c r="A2144" s="8" t="s">
        <v>64</v>
      </c>
      <c r="B2144" s="8"/>
      <c r="C2144" s="2" t="s">
        <v>28</v>
      </c>
      <c r="D2144" s="6" t="s">
        <v>0</v>
      </c>
      <c r="E2144" s="7" t="s">
        <v>1</v>
      </c>
      <c r="F2144" s="8"/>
      <c r="G2144" s="8"/>
      <c r="H2144" s="8"/>
      <c r="I2144" s="8"/>
      <c r="J2144" s="8"/>
      <c r="K2144" s="8"/>
      <c r="L2144" s="8" t="s">
        <v>27</v>
      </c>
      <c r="M2144" s="9">
        <v>44530</v>
      </c>
      <c r="N2144" s="9">
        <v>44530</v>
      </c>
      <c r="O2144" s="20"/>
      <c r="P2144" s="20">
        <v>1896177169.22</v>
      </c>
      <c r="Q2144" s="12"/>
      <c r="R2144" s="12"/>
      <c r="S2144" s="12"/>
      <c r="T2144" s="12"/>
      <c r="U2144" s="12"/>
      <c r="X2144" s="22" t="e">
        <f>IF(B2144="",VLOOKUP(A2144,#REF!,2,FALSE),B2144)</f>
        <v>#REF!</v>
      </c>
      <c r="Y2144" s="22">
        <f t="shared" si="170"/>
        <v>11</v>
      </c>
      <c r="Z2144" s="22">
        <f t="shared" si="171"/>
        <v>11</v>
      </c>
      <c r="AA2144" s="22">
        <f t="shared" si="172"/>
        <v>2021</v>
      </c>
      <c r="AB2144" s="22">
        <f t="shared" si="173"/>
        <v>2021</v>
      </c>
      <c r="AC2144" s="22">
        <f t="shared" si="174"/>
        <v>2021</v>
      </c>
      <c r="AD2144" s="25" t="e">
        <f>AND(ROUND(O2144,2)=O2144,ROUND(P2144,2)=P2144,OR(AND(O2144&lt;&gt;0,L2144="п"),AND(P2144&lt;&gt;0,L2144="ф")),ЕФОРМУЛА(X2144),ЕФОРМУЛА(Y2144),ЕФОРМУЛА(Z2144),ЕФОРМУЛА(AA2144),ЕФОРМУЛА(AB2144),ЕФОРМУЛА(AC2144),NOT(ЕФОРМУЛА(O2144)),NOT(ЕФОРМУЛА(P2144)),M2144&lt;&gt;0,N2144&lt;&gt;0,OR(YEAR(M2144=#REF!),YEAR(M2144=#REF!),YEAR(M2144=#REF!)),OR(YEAR(N2144=#REF!),YEAR(N2144=#REF!),YEAR(N2144=#REF!)),OR(AND(A2144="20. Выдача займов по договору № 1 (в кэш-пул ПАО «Газпром»)",H2144="КЭШ-ПУЛ"),AND(A2144&lt;&gt;"20. Выдача займов по договору № 1 (в кэш-пул ПАО «Газпром»)",H2144&lt;&gt;"КЭШ-ПУЛ")))</f>
        <v>#REF!</v>
      </c>
    </row>
    <row r="2145" spans="1:30" ht="15" customHeight="1" x14ac:dyDescent="0.2">
      <c r="A2145" s="8" t="s">
        <v>40</v>
      </c>
      <c r="B2145" s="8"/>
      <c r="C2145" s="2" t="s">
        <v>28</v>
      </c>
      <c r="D2145" s="6" t="s">
        <v>0</v>
      </c>
      <c r="E2145" s="7" t="s">
        <v>2</v>
      </c>
      <c r="F2145" s="8"/>
      <c r="G2145" s="8"/>
      <c r="H2145" s="8"/>
      <c r="I2145" s="8"/>
      <c r="J2145" s="8"/>
      <c r="K2145" s="8"/>
      <c r="L2145" s="8" t="s">
        <v>27</v>
      </c>
      <c r="M2145" s="9">
        <v>44531</v>
      </c>
      <c r="N2145" s="9">
        <v>44531</v>
      </c>
      <c r="O2145" s="19"/>
      <c r="P2145" s="20">
        <v>5208319.76</v>
      </c>
      <c r="Q2145" s="12"/>
      <c r="R2145" s="12"/>
      <c r="S2145" s="12"/>
      <c r="T2145" s="12"/>
      <c r="U2145" s="12"/>
      <c r="X2145" s="22" t="e">
        <f>IF(B2145="",VLOOKUP(A2145,#REF!,2,FALSE),B2145)</f>
        <v>#REF!</v>
      </c>
      <c r="Y2145" s="22">
        <f t="shared" si="170"/>
        <v>12</v>
      </c>
      <c r="Z2145" s="22">
        <f t="shared" si="171"/>
        <v>12</v>
      </c>
      <c r="AA2145" s="22">
        <f t="shared" si="172"/>
        <v>2021</v>
      </c>
      <c r="AB2145" s="22">
        <f t="shared" si="173"/>
        <v>2021</v>
      </c>
      <c r="AC2145" s="22">
        <f t="shared" si="174"/>
        <v>2021</v>
      </c>
      <c r="AD2145" s="25" t="e">
        <f>AND(ROUND(O2145,2)=O2145,ROUND(P2145,2)=P2145,OR(AND(O2145&lt;&gt;0,L2145="п"),AND(P2145&lt;&gt;0,L2145="ф")),ЕФОРМУЛА(X2145),ЕФОРМУЛА(Y2145),ЕФОРМУЛА(Z2145),ЕФОРМУЛА(AA2145),ЕФОРМУЛА(AB2145),ЕФОРМУЛА(AC2145),NOT(ЕФОРМУЛА(O2145)),NOT(ЕФОРМУЛА(P2145)),M2145&lt;&gt;0,N2145&lt;&gt;0,OR(YEAR(M2145=#REF!),YEAR(M2145=#REF!),YEAR(M2145=#REF!)),OR(YEAR(N2145=#REF!),YEAR(N2145=#REF!),YEAR(N2145=#REF!)),OR(AND(A2145="20. Выдача займов по договору № 1 (в кэш-пул ПАО «Газпром»)",H2145="КЭШ-ПУЛ"),AND(A2145&lt;&gt;"20. Выдача займов по договору № 1 (в кэш-пул ПАО «Газпром»)",H2145&lt;&gt;"КЭШ-ПУЛ")))</f>
        <v>#REF!</v>
      </c>
    </row>
    <row r="2146" spans="1:30" ht="15" customHeight="1" x14ac:dyDescent="0.2">
      <c r="A2146" s="8" t="s">
        <v>141</v>
      </c>
      <c r="B2146" s="8"/>
      <c r="C2146" s="2" t="s">
        <v>28</v>
      </c>
      <c r="D2146" s="6" t="s">
        <v>0</v>
      </c>
      <c r="E2146" s="7" t="s">
        <v>2</v>
      </c>
      <c r="F2146" s="8"/>
      <c r="G2146" s="8"/>
      <c r="H2146" s="8"/>
      <c r="I2146" s="8"/>
      <c r="J2146" s="8"/>
      <c r="K2146" s="8"/>
      <c r="L2146" s="8" t="s">
        <v>27</v>
      </c>
      <c r="M2146" s="9">
        <v>44531</v>
      </c>
      <c r="N2146" s="9">
        <v>44531</v>
      </c>
      <c r="O2146" s="19"/>
      <c r="P2146" s="20">
        <v>82663557.650000006</v>
      </c>
      <c r="Q2146" s="12"/>
      <c r="R2146" s="12"/>
      <c r="S2146" s="12"/>
      <c r="T2146" s="12"/>
      <c r="U2146" s="12"/>
      <c r="X2146" s="22" t="e">
        <f>IF(B2146="",VLOOKUP(A2146,#REF!,2,FALSE),B2146)</f>
        <v>#REF!</v>
      </c>
      <c r="Y2146" s="22">
        <f t="shared" si="170"/>
        <v>12</v>
      </c>
      <c r="Z2146" s="22">
        <f t="shared" si="171"/>
        <v>12</v>
      </c>
      <c r="AA2146" s="22">
        <f t="shared" si="172"/>
        <v>2021</v>
      </c>
      <c r="AB2146" s="22">
        <f t="shared" si="173"/>
        <v>2021</v>
      </c>
      <c r="AC2146" s="22">
        <f t="shared" si="174"/>
        <v>2021</v>
      </c>
      <c r="AD2146" s="25" t="e">
        <f>AND(ROUND(O2146,2)=O2146,ROUND(P2146,2)=P2146,OR(AND(O2146&lt;&gt;0,L2146="п"),AND(P2146&lt;&gt;0,L2146="ф")),ЕФОРМУЛА(X2146),ЕФОРМУЛА(Y2146),ЕФОРМУЛА(Z2146),ЕФОРМУЛА(AA2146),ЕФОРМУЛА(AB2146),ЕФОРМУЛА(AC2146),NOT(ЕФОРМУЛА(O2146)),NOT(ЕФОРМУЛА(P2146)),M2146&lt;&gt;0,N2146&lt;&gt;0,OR(YEAR(M2146=#REF!),YEAR(M2146=#REF!),YEAR(M2146=#REF!)),OR(YEAR(N2146=#REF!),YEAR(N2146=#REF!),YEAR(N2146=#REF!)),OR(AND(A2146="20. Выдача займов по договору № 1 (в кэш-пул ПАО «Газпром»)",H2146="КЭШ-ПУЛ"),AND(A2146&lt;&gt;"20. Выдача займов по договору № 1 (в кэш-пул ПАО «Газпром»)",H2146&lt;&gt;"КЭШ-ПУЛ")))</f>
        <v>#REF!</v>
      </c>
    </row>
    <row r="2147" spans="1:30" ht="15" customHeight="1" x14ac:dyDescent="0.2">
      <c r="A2147" s="8" t="s">
        <v>59</v>
      </c>
      <c r="B2147" s="8"/>
      <c r="C2147" s="2" t="s">
        <v>28</v>
      </c>
      <c r="D2147" s="6" t="s">
        <v>0</v>
      </c>
      <c r="E2147" s="7" t="s">
        <v>2</v>
      </c>
      <c r="F2147" s="8"/>
      <c r="G2147" s="8"/>
      <c r="H2147" s="8"/>
      <c r="I2147" s="8"/>
      <c r="J2147" s="8"/>
      <c r="K2147" s="8"/>
      <c r="L2147" s="8" t="s">
        <v>27</v>
      </c>
      <c r="M2147" s="9">
        <v>44531</v>
      </c>
      <c r="N2147" s="9">
        <v>44531</v>
      </c>
      <c r="O2147" s="20"/>
      <c r="P2147" s="20">
        <v>390391182</v>
      </c>
      <c r="Q2147" s="12"/>
      <c r="R2147" s="12"/>
      <c r="S2147" s="12"/>
      <c r="T2147" s="12"/>
      <c r="U2147" s="12"/>
      <c r="X2147" s="22" t="e">
        <f>IF(B2147="",VLOOKUP(A2147,#REF!,2,FALSE),B2147)</f>
        <v>#REF!</v>
      </c>
      <c r="Y2147" s="22">
        <f t="shared" si="170"/>
        <v>12</v>
      </c>
      <c r="Z2147" s="22">
        <f t="shared" si="171"/>
        <v>12</v>
      </c>
      <c r="AA2147" s="22">
        <f t="shared" si="172"/>
        <v>2021</v>
      </c>
      <c r="AB2147" s="22">
        <f t="shared" si="173"/>
        <v>2021</v>
      </c>
      <c r="AC2147" s="22">
        <f t="shared" si="174"/>
        <v>2021</v>
      </c>
      <c r="AD2147" s="25" t="e">
        <f>AND(ROUND(O2147,2)=O2147,ROUND(P2147,2)=P2147,OR(AND(O2147&lt;&gt;0,L2147="п"),AND(P2147&lt;&gt;0,L2147="ф")),ЕФОРМУЛА(X2147),ЕФОРМУЛА(Y2147),ЕФОРМУЛА(Z2147),ЕФОРМУЛА(AA2147),ЕФОРМУЛА(AB2147),ЕФОРМУЛА(AC2147),NOT(ЕФОРМУЛА(O2147)),NOT(ЕФОРМУЛА(P2147)),M2147&lt;&gt;0,N2147&lt;&gt;0,OR(YEAR(M2147=#REF!),YEAR(M2147=#REF!),YEAR(M2147=#REF!)),OR(YEAR(N2147=#REF!),YEAR(N2147=#REF!),YEAR(N2147=#REF!)),OR(AND(A2147="20. Выдача займов по договору № 1 (в кэш-пул ПАО «Газпром»)",H2147="КЭШ-ПУЛ"),AND(A2147&lt;&gt;"20. Выдача займов по договору № 1 (в кэш-пул ПАО «Газпром»)",H2147&lt;&gt;"КЭШ-ПУЛ")))</f>
        <v>#REF!</v>
      </c>
    </row>
    <row r="2148" spans="1:30" ht="15" customHeight="1" x14ac:dyDescent="0.2">
      <c r="A2148" s="8" t="s">
        <v>60</v>
      </c>
      <c r="B2148" s="8"/>
      <c r="C2148" s="2" t="s">
        <v>28</v>
      </c>
      <c r="D2148" s="6" t="s">
        <v>0</v>
      </c>
      <c r="E2148" s="7" t="s">
        <v>2</v>
      </c>
      <c r="F2148" s="8"/>
      <c r="G2148" s="8"/>
      <c r="H2148" s="8"/>
      <c r="I2148" s="8"/>
      <c r="J2148" s="8"/>
      <c r="K2148" s="8"/>
      <c r="L2148" s="8" t="s">
        <v>27</v>
      </c>
      <c r="M2148" s="9">
        <v>44531</v>
      </c>
      <c r="N2148" s="9">
        <v>44531</v>
      </c>
      <c r="O2148" s="20">
        <v>3393.97</v>
      </c>
      <c r="P2148" s="20">
        <v>866594.08</v>
      </c>
      <c r="Q2148" s="12"/>
      <c r="R2148" s="12"/>
      <c r="S2148" s="12"/>
      <c r="T2148" s="12"/>
      <c r="U2148" s="12"/>
      <c r="X2148" s="22" t="e">
        <f>IF(B2148="",VLOOKUP(A2148,#REF!,2,FALSE),B2148)</f>
        <v>#REF!</v>
      </c>
      <c r="Y2148" s="22">
        <f t="shared" si="170"/>
        <v>12</v>
      </c>
      <c r="Z2148" s="22">
        <f t="shared" si="171"/>
        <v>12</v>
      </c>
      <c r="AA2148" s="22">
        <f t="shared" si="172"/>
        <v>2021</v>
      </c>
      <c r="AB2148" s="22">
        <f t="shared" si="173"/>
        <v>2021</v>
      </c>
      <c r="AC2148" s="22">
        <f t="shared" si="174"/>
        <v>2021</v>
      </c>
      <c r="AD2148" s="25" t="e">
        <f>AND(ROUND(O2148,2)=O2148,ROUND(P2148,2)=P2148,OR(AND(O2148&lt;&gt;0,L2148="п"),AND(P2148&lt;&gt;0,L2148="ф")),ЕФОРМУЛА(X2148),ЕФОРМУЛА(Y2148),ЕФОРМУЛА(Z2148),ЕФОРМУЛА(AA2148),ЕФОРМУЛА(AB2148),ЕФОРМУЛА(AC2148),NOT(ЕФОРМУЛА(O2148)),NOT(ЕФОРМУЛА(P2148)),M2148&lt;&gt;0,N2148&lt;&gt;0,OR(YEAR(M2148=#REF!),YEAR(M2148=#REF!),YEAR(M2148=#REF!)),OR(YEAR(N2148=#REF!),YEAR(N2148=#REF!),YEAR(N2148=#REF!)),OR(AND(A2148="20. Выдача займов по договору № 1 (в кэш-пул ПАО «Газпром»)",H2148="КЭШ-ПУЛ"),AND(A2148&lt;&gt;"20. Выдача займов по договору № 1 (в кэш-пул ПАО «Газпром»)",H2148&lt;&gt;"КЭШ-ПУЛ")))</f>
        <v>#REF!</v>
      </c>
    </row>
    <row r="2149" spans="1:30" ht="15" customHeight="1" x14ac:dyDescent="0.2">
      <c r="A2149" s="8" t="s">
        <v>16</v>
      </c>
      <c r="B2149" s="8"/>
      <c r="C2149" s="2" t="s">
        <v>28</v>
      </c>
      <c r="D2149" s="6" t="s">
        <v>0</v>
      </c>
      <c r="E2149" s="7" t="s">
        <v>2</v>
      </c>
      <c r="F2149" s="8"/>
      <c r="G2149" s="8"/>
      <c r="H2149" s="8"/>
      <c r="I2149" s="8"/>
      <c r="J2149" s="8"/>
      <c r="K2149" s="8"/>
      <c r="L2149" s="8" t="s">
        <v>27</v>
      </c>
      <c r="M2149" s="9">
        <v>44531</v>
      </c>
      <c r="N2149" s="9">
        <v>44531</v>
      </c>
      <c r="O2149" s="19"/>
      <c r="P2149" s="20">
        <v>415699561.57999998</v>
      </c>
      <c r="Q2149" s="12"/>
      <c r="R2149" s="12"/>
      <c r="S2149" s="12"/>
      <c r="T2149" s="12"/>
      <c r="U2149" s="12"/>
      <c r="X2149" s="22" t="e">
        <f>IF(B2149="",VLOOKUP(A2149,#REF!,2,FALSE),B2149)</f>
        <v>#REF!</v>
      </c>
      <c r="Y2149" s="22">
        <f t="shared" si="170"/>
        <v>12</v>
      </c>
      <c r="Z2149" s="22">
        <f t="shared" si="171"/>
        <v>12</v>
      </c>
      <c r="AA2149" s="22">
        <f t="shared" si="172"/>
        <v>2021</v>
      </c>
      <c r="AB2149" s="22">
        <f t="shared" si="173"/>
        <v>2021</v>
      </c>
      <c r="AC2149" s="22">
        <f t="shared" si="174"/>
        <v>2021</v>
      </c>
      <c r="AD2149" s="25" t="e">
        <f>AND(ROUND(O2149,2)=O2149,ROUND(P2149,2)=P2149,OR(AND(O2149&lt;&gt;0,L2149="п"),AND(P2149&lt;&gt;0,L2149="ф")),ЕФОРМУЛА(X2149),ЕФОРМУЛА(Y2149),ЕФОРМУЛА(Z2149),ЕФОРМУЛА(AA2149),ЕФОРМУЛА(AB2149),ЕФОРМУЛА(AC2149),NOT(ЕФОРМУЛА(O2149)),NOT(ЕФОРМУЛА(P2149)),M2149&lt;&gt;0,N2149&lt;&gt;0,OR(YEAR(M2149=#REF!),YEAR(M2149=#REF!),YEAR(M2149=#REF!)),OR(YEAR(N2149=#REF!),YEAR(N2149=#REF!),YEAR(N2149=#REF!)),OR(AND(A2149="20. Выдача займов по договору № 1 (в кэш-пул ПАО «Газпром»)",H2149="КЭШ-ПУЛ"),AND(A2149&lt;&gt;"20. Выдача займов по договору № 1 (в кэш-пул ПАО «Газпром»)",H2149&lt;&gt;"КЭШ-ПУЛ")))</f>
        <v>#REF!</v>
      </c>
    </row>
    <row r="2150" spans="1:30" ht="15" customHeight="1" x14ac:dyDescent="0.2">
      <c r="A2150" s="8" t="s">
        <v>17</v>
      </c>
      <c r="B2150" s="8"/>
      <c r="C2150" s="2" t="s">
        <v>28</v>
      </c>
      <c r="D2150" s="6" t="s">
        <v>0</v>
      </c>
      <c r="E2150" s="7" t="s">
        <v>2</v>
      </c>
      <c r="F2150" s="8"/>
      <c r="G2150" s="8"/>
      <c r="H2150" s="8"/>
      <c r="I2150" s="8"/>
      <c r="J2150" s="8"/>
      <c r="K2150" s="8"/>
      <c r="L2150" s="8" t="s">
        <v>27</v>
      </c>
      <c r="M2150" s="9">
        <v>44531</v>
      </c>
      <c r="N2150" s="9">
        <v>44531</v>
      </c>
      <c r="O2150" s="19"/>
      <c r="P2150" s="20">
        <v>25866769.489999998</v>
      </c>
      <c r="Q2150" s="12"/>
      <c r="R2150" s="12"/>
      <c r="S2150" s="12"/>
      <c r="T2150" s="12"/>
      <c r="U2150" s="12"/>
      <c r="X2150" s="22" t="e">
        <f>IF(B2150="",VLOOKUP(A2150,#REF!,2,FALSE),B2150)</f>
        <v>#REF!</v>
      </c>
      <c r="Y2150" s="22">
        <f t="shared" si="170"/>
        <v>12</v>
      </c>
      <c r="Z2150" s="22">
        <f t="shared" si="171"/>
        <v>12</v>
      </c>
      <c r="AA2150" s="22">
        <f t="shared" si="172"/>
        <v>2021</v>
      </c>
      <c r="AB2150" s="22">
        <f t="shared" si="173"/>
        <v>2021</v>
      </c>
      <c r="AC2150" s="22">
        <f t="shared" si="174"/>
        <v>2021</v>
      </c>
      <c r="AD2150" s="25" t="e">
        <f>AND(ROUND(O2150,2)=O2150,ROUND(P2150,2)=P2150,OR(AND(O2150&lt;&gt;0,L2150="п"),AND(P2150&lt;&gt;0,L2150="ф")),ЕФОРМУЛА(X2150),ЕФОРМУЛА(Y2150),ЕФОРМУЛА(Z2150),ЕФОРМУЛА(AA2150),ЕФОРМУЛА(AB2150),ЕФОРМУЛА(AC2150),NOT(ЕФОРМУЛА(O2150)),NOT(ЕФОРМУЛА(P2150)),M2150&lt;&gt;0,N2150&lt;&gt;0,OR(YEAR(M2150=#REF!),YEAR(M2150=#REF!),YEAR(M2150=#REF!)),OR(YEAR(N2150=#REF!),YEAR(N2150=#REF!),YEAR(N2150=#REF!)),OR(AND(A2150="20. Выдача займов по договору № 1 (в кэш-пул ПАО «Газпром»)",H2150="КЭШ-ПУЛ"),AND(A2150&lt;&gt;"20. Выдача займов по договору № 1 (в кэш-пул ПАО «Газпром»)",H2150&lt;&gt;"КЭШ-ПУЛ")))</f>
        <v>#REF!</v>
      </c>
    </row>
    <row r="2151" spans="1:30" ht="15" customHeight="1" x14ac:dyDescent="0.2">
      <c r="A2151" s="8" t="s">
        <v>142</v>
      </c>
      <c r="B2151" s="8"/>
      <c r="C2151" s="2" t="s">
        <v>28</v>
      </c>
      <c r="D2151" s="6" t="s">
        <v>0</v>
      </c>
      <c r="E2151" s="7" t="s">
        <v>2</v>
      </c>
      <c r="F2151" s="8"/>
      <c r="G2151" s="8"/>
      <c r="H2151" s="8"/>
      <c r="I2151" s="8"/>
      <c r="J2151" s="8"/>
      <c r="K2151" s="8"/>
      <c r="L2151" s="8" t="s">
        <v>27</v>
      </c>
      <c r="M2151" s="9">
        <v>44531</v>
      </c>
      <c r="N2151" s="9">
        <v>44531</v>
      </c>
      <c r="O2151" s="19"/>
      <c r="P2151" s="20">
        <v>84527539.659999996</v>
      </c>
      <c r="X2151" s="22" t="e">
        <f>IF(B2151="",VLOOKUP(A2151,#REF!,2,FALSE),B2151)</f>
        <v>#REF!</v>
      </c>
      <c r="Y2151" s="22">
        <f t="shared" si="170"/>
        <v>12</v>
      </c>
      <c r="Z2151" s="22">
        <f t="shared" si="171"/>
        <v>12</v>
      </c>
      <c r="AA2151" s="22">
        <f t="shared" si="172"/>
        <v>2021</v>
      </c>
      <c r="AB2151" s="22">
        <f t="shared" si="173"/>
        <v>2021</v>
      </c>
      <c r="AC2151" s="22">
        <f t="shared" si="174"/>
        <v>2021</v>
      </c>
      <c r="AD2151" s="25" t="e">
        <f>AND(ROUND(O2151,2)=O2151,ROUND(P2151,2)=P2151,OR(AND(O2151&lt;&gt;0,L2151="п"),AND(P2151&lt;&gt;0,L2151="ф")),ЕФОРМУЛА(X2151),ЕФОРМУЛА(Y2151),ЕФОРМУЛА(Z2151),ЕФОРМУЛА(AA2151),ЕФОРМУЛА(AB2151),ЕФОРМУЛА(AC2151),NOT(ЕФОРМУЛА(O2151)),NOT(ЕФОРМУЛА(P2151)),M2151&lt;&gt;0,N2151&lt;&gt;0,OR(YEAR(M2151=#REF!),YEAR(M2151=#REF!),YEAR(M2151=#REF!)),OR(YEAR(N2151=#REF!),YEAR(N2151=#REF!),YEAR(N2151=#REF!)),OR(AND(A2151="20. Выдача займов по договору № 1 (в кэш-пул ПАО «Газпром»)",H2151="КЭШ-ПУЛ"),AND(A2151&lt;&gt;"20. Выдача займов по договору № 1 (в кэш-пул ПАО «Газпром»)",H2151&lt;&gt;"КЭШ-ПУЛ")))</f>
        <v>#REF!</v>
      </c>
    </row>
    <row r="2152" spans="1:30" ht="15" customHeight="1" x14ac:dyDescent="0.2">
      <c r="A2152" s="8" t="s">
        <v>42</v>
      </c>
      <c r="B2152" s="8"/>
      <c r="C2152" s="2" t="s">
        <v>28</v>
      </c>
      <c r="D2152" s="6" t="s">
        <v>0</v>
      </c>
      <c r="E2152" s="7" t="s">
        <v>2</v>
      </c>
      <c r="F2152" s="8"/>
      <c r="G2152" s="8"/>
      <c r="H2152" s="8"/>
      <c r="I2152" s="8"/>
      <c r="J2152" s="8"/>
      <c r="K2152" s="8"/>
      <c r="L2152" s="8" t="s">
        <v>27</v>
      </c>
      <c r="M2152" s="9">
        <v>44531</v>
      </c>
      <c r="N2152" s="9">
        <v>44531</v>
      </c>
      <c r="O2152" s="19"/>
      <c r="P2152" s="20">
        <v>10189226.35</v>
      </c>
      <c r="X2152" s="22" t="e">
        <f>IF(B2152="",VLOOKUP(A2152,#REF!,2,FALSE),B2152)</f>
        <v>#REF!</v>
      </c>
      <c r="Y2152" s="22">
        <f t="shared" si="170"/>
        <v>12</v>
      </c>
      <c r="Z2152" s="22">
        <f t="shared" si="171"/>
        <v>12</v>
      </c>
      <c r="AA2152" s="22">
        <f t="shared" si="172"/>
        <v>2021</v>
      </c>
      <c r="AB2152" s="22">
        <f t="shared" si="173"/>
        <v>2021</v>
      </c>
      <c r="AC2152" s="22">
        <f t="shared" si="174"/>
        <v>2021</v>
      </c>
      <c r="AD2152" s="25" t="e">
        <f>AND(ROUND(O2152,2)=O2152,ROUND(P2152,2)=P2152,OR(AND(O2152&lt;&gt;0,L2152="п"),AND(P2152&lt;&gt;0,L2152="ф")),ЕФОРМУЛА(X2152),ЕФОРМУЛА(Y2152),ЕФОРМУЛА(Z2152),ЕФОРМУЛА(AA2152),ЕФОРМУЛА(AB2152),ЕФОРМУЛА(AC2152),NOT(ЕФОРМУЛА(O2152)),NOT(ЕФОРМУЛА(P2152)),M2152&lt;&gt;0,N2152&lt;&gt;0,OR(YEAR(M2152=#REF!),YEAR(M2152=#REF!),YEAR(M2152=#REF!)),OR(YEAR(N2152=#REF!),YEAR(N2152=#REF!),YEAR(N2152=#REF!)),OR(AND(A2152="20. Выдача займов по договору № 1 (в кэш-пул ПАО «Газпром»)",H2152="КЭШ-ПУЛ"),AND(A2152&lt;&gt;"20. Выдача займов по договору № 1 (в кэш-пул ПАО «Газпром»)",H2152&lt;&gt;"КЭШ-ПУЛ")))</f>
        <v>#REF!</v>
      </c>
    </row>
    <row r="2153" spans="1:30" ht="12.75" customHeight="1" x14ac:dyDescent="0.2">
      <c r="A2153" s="8" t="s">
        <v>41</v>
      </c>
      <c r="B2153" s="8"/>
      <c r="C2153" s="2" t="s">
        <v>28</v>
      </c>
      <c r="D2153" s="6" t="s">
        <v>0</v>
      </c>
      <c r="E2153" s="7" t="s">
        <v>2</v>
      </c>
      <c r="F2153" s="8"/>
      <c r="G2153" s="8"/>
      <c r="H2153" s="8"/>
      <c r="I2153" s="8"/>
      <c r="J2153" s="8"/>
      <c r="K2153" s="8"/>
      <c r="L2153" s="8" t="s">
        <v>27</v>
      </c>
      <c r="M2153" s="9">
        <v>44531</v>
      </c>
      <c r="N2153" s="9">
        <v>44531</v>
      </c>
      <c r="O2153" s="19">
        <v>250339.66</v>
      </c>
      <c r="P2153" s="20">
        <v>19352862.940000001</v>
      </c>
      <c r="X2153" s="22" t="e">
        <f>IF(B2153="",VLOOKUP(A2153,#REF!,2,FALSE),B2153)</f>
        <v>#REF!</v>
      </c>
      <c r="Y2153" s="22">
        <f t="shared" si="170"/>
        <v>12</v>
      </c>
      <c r="Z2153" s="22">
        <f t="shared" si="171"/>
        <v>12</v>
      </c>
      <c r="AA2153" s="22">
        <f t="shared" si="172"/>
        <v>2021</v>
      </c>
      <c r="AB2153" s="22">
        <f t="shared" si="173"/>
        <v>2021</v>
      </c>
      <c r="AC2153" s="22">
        <f t="shared" si="174"/>
        <v>2021</v>
      </c>
      <c r="AD2153" s="25" t="e">
        <f>AND(ROUND(O2153,2)=O2153,ROUND(P2153,2)=P2153,OR(AND(O2153&lt;&gt;0,L2153="п"),AND(P2153&lt;&gt;0,L2153="ф")),ЕФОРМУЛА(X2153),ЕФОРМУЛА(Y2153),ЕФОРМУЛА(Z2153),ЕФОРМУЛА(AA2153),ЕФОРМУЛА(AB2153),ЕФОРМУЛА(AC2153),NOT(ЕФОРМУЛА(O2153)),NOT(ЕФОРМУЛА(P2153)),M2153&lt;&gt;0,N2153&lt;&gt;0,OR(YEAR(M2153=#REF!),YEAR(M2153=#REF!),YEAR(M2153=#REF!)),OR(YEAR(N2153=#REF!),YEAR(N2153=#REF!),YEAR(N2153=#REF!)),OR(AND(A2153="20. Выдача займов по договору № 1 (в кэш-пул ПАО «Газпром»)",H2153="КЭШ-ПУЛ"),AND(A2153&lt;&gt;"20. Выдача займов по договору № 1 (в кэш-пул ПАО «Газпром»)",H2153&lt;&gt;"КЭШ-ПУЛ")))</f>
        <v>#REF!</v>
      </c>
    </row>
    <row r="2154" spans="1:30" ht="15.75" customHeight="1" x14ac:dyDescent="0.2">
      <c r="A2154" s="8" t="s">
        <v>44</v>
      </c>
      <c r="B2154" s="8"/>
      <c r="C2154" s="2" t="s">
        <v>28</v>
      </c>
      <c r="D2154" s="6" t="s">
        <v>0</v>
      </c>
      <c r="E2154" s="7" t="s">
        <v>2</v>
      </c>
      <c r="F2154" s="8"/>
      <c r="G2154" s="8"/>
      <c r="H2154" s="8"/>
      <c r="I2154" s="8"/>
      <c r="J2154" s="8"/>
      <c r="K2154" s="8"/>
      <c r="L2154" s="8" t="s">
        <v>27</v>
      </c>
      <c r="M2154" s="9">
        <v>44531</v>
      </c>
      <c r="N2154" s="9">
        <v>44531</v>
      </c>
      <c r="O2154" s="19"/>
      <c r="P2154" s="20">
        <v>180714.03</v>
      </c>
      <c r="Q2154" s="12"/>
      <c r="R2154" s="12"/>
      <c r="S2154" s="12"/>
      <c r="T2154" s="12"/>
      <c r="U2154" s="12"/>
      <c r="X2154" s="22" t="e">
        <f>IF(B2154="",VLOOKUP(A2154,#REF!,2,FALSE),B2154)</f>
        <v>#REF!</v>
      </c>
      <c r="Y2154" s="22">
        <f t="shared" si="170"/>
        <v>12</v>
      </c>
      <c r="Z2154" s="22">
        <f t="shared" si="171"/>
        <v>12</v>
      </c>
      <c r="AA2154" s="22">
        <f t="shared" si="172"/>
        <v>2021</v>
      </c>
      <c r="AB2154" s="22">
        <f t="shared" si="173"/>
        <v>2021</v>
      </c>
      <c r="AC2154" s="22">
        <f t="shared" si="174"/>
        <v>2021</v>
      </c>
      <c r="AD2154" s="25" t="e">
        <f>AND(ROUND(O2154,2)=O2154,ROUND(P2154,2)=P2154,OR(AND(O2154&lt;&gt;0,L2154="п"),AND(P2154&lt;&gt;0,L2154="ф")),ЕФОРМУЛА(X2154),ЕФОРМУЛА(Y2154),ЕФОРМУЛА(Z2154),ЕФОРМУЛА(AA2154),ЕФОРМУЛА(AB2154),ЕФОРМУЛА(AC2154),NOT(ЕФОРМУЛА(O2154)),NOT(ЕФОРМУЛА(P2154)),M2154&lt;&gt;0,N2154&lt;&gt;0,OR(YEAR(M2154=#REF!),YEAR(M2154=#REF!),YEAR(M2154=#REF!)),OR(YEAR(N2154=#REF!),YEAR(N2154=#REF!),YEAR(N2154=#REF!)),OR(AND(A2154="20. Выдача займов по договору № 1 (в кэш-пул ПАО «Газпром»)",H2154="КЭШ-ПУЛ"),AND(A2154&lt;&gt;"20. Выдача займов по договору № 1 (в кэш-пул ПАО «Газпром»)",H2154&lt;&gt;"КЭШ-ПУЛ")))</f>
        <v>#REF!</v>
      </c>
    </row>
    <row r="2155" spans="1:30" ht="15.75" customHeight="1" x14ac:dyDescent="0.2">
      <c r="A2155" s="8" t="s">
        <v>45</v>
      </c>
      <c r="B2155" s="8"/>
      <c r="C2155" s="2" t="s">
        <v>28</v>
      </c>
      <c r="D2155" s="6" t="s">
        <v>0</v>
      </c>
      <c r="E2155" s="7" t="s">
        <v>2</v>
      </c>
      <c r="F2155" s="8"/>
      <c r="G2155" s="8"/>
      <c r="H2155" s="8"/>
      <c r="I2155" s="8"/>
      <c r="J2155" s="8"/>
      <c r="K2155" s="8"/>
      <c r="L2155" s="8" t="s">
        <v>27</v>
      </c>
      <c r="M2155" s="9">
        <v>44531</v>
      </c>
      <c r="N2155" s="9">
        <v>44531</v>
      </c>
      <c r="O2155" s="19"/>
      <c r="P2155" s="20">
        <v>1795112.48</v>
      </c>
      <c r="Q2155" s="12"/>
      <c r="R2155" s="12"/>
      <c r="S2155" s="12"/>
      <c r="T2155" s="12"/>
      <c r="U2155" s="12"/>
      <c r="X2155" s="22" t="e">
        <f>IF(B2155="",VLOOKUP(A2155,#REF!,2,FALSE),B2155)</f>
        <v>#REF!</v>
      </c>
      <c r="Y2155" s="22">
        <f t="shared" si="170"/>
        <v>12</v>
      </c>
      <c r="Z2155" s="22">
        <f t="shared" si="171"/>
        <v>12</v>
      </c>
      <c r="AA2155" s="22">
        <f t="shared" si="172"/>
        <v>2021</v>
      </c>
      <c r="AB2155" s="22">
        <f t="shared" si="173"/>
        <v>2021</v>
      </c>
      <c r="AC2155" s="22">
        <f t="shared" si="174"/>
        <v>2021</v>
      </c>
      <c r="AD2155" s="25" t="e">
        <f>AND(ROUND(O2155,2)=O2155,ROUND(P2155,2)=P2155,OR(AND(O2155&lt;&gt;0,L2155="п"),AND(P2155&lt;&gt;0,L2155="ф")),ЕФОРМУЛА(X2155),ЕФОРМУЛА(Y2155),ЕФОРМУЛА(Z2155),ЕФОРМУЛА(AA2155),ЕФОРМУЛА(AB2155),ЕФОРМУЛА(AC2155),NOT(ЕФОРМУЛА(O2155)),NOT(ЕФОРМУЛА(P2155)),M2155&lt;&gt;0,N2155&lt;&gt;0,OR(YEAR(M2155=#REF!),YEAR(M2155=#REF!),YEAR(M2155=#REF!)),OR(YEAR(N2155=#REF!),YEAR(N2155=#REF!),YEAR(N2155=#REF!)),OR(AND(A2155="20. Выдача займов по договору № 1 (в кэш-пул ПАО «Газпром»)",H2155="КЭШ-ПУЛ"),AND(A2155&lt;&gt;"20. Выдача займов по договору № 1 (в кэш-пул ПАО «Газпром»)",H2155&lt;&gt;"КЭШ-ПУЛ")))</f>
        <v>#REF!</v>
      </c>
    </row>
    <row r="2156" spans="1:30" ht="15" customHeight="1" x14ac:dyDescent="0.2">
      <c r="A2156" s="8" t="s">
        <v>8</v>
      </c>
      <c r="B2156" s="8"/>
      <c r="C2156" s="2" t="s">
        <v>28</v>
      </c>
      <c r="D2156" s="6" t="s">
        <v>0</v>
      </c>
      <c r="E2156" s="7" t="s">
        <v>2</v>
      </c>
      <c r="F2156" s="8"/>
      <c r="G2156" s="8"/>
      <c r="H2156" s="8"/>
      <c r="I2156" s="8"/>
      <c r="J2156" s="8"/>
      <c r="K2156" s="8"/>
      <c r="L2156" s="8" t="s">
        <v>27</v>
      </c>
      <c r="M2156" s="9">
        <v>44531</v>
      </c>
      <c r="N2156" s="9">
        <v>44531</v>
      </c>
      <c r="O2156" s="19"/>
      <c r="P2156" s="20">
        <v>1251813.6499999999</v>
      </c>
      <c r="Q2156" s="12"/>
      <c r="R2156" s="12"/>
      <c r="S2156" s="12"/>
      <c r="T2156" s="12"/>
      <c r="U2156" s="12"/>
      <c r="X2156" s="22" t="e">
        <f>IF(B2156="",VLOOKUP(A2156,#REF!,2,FALSE),B2156)</f>
        <v>#REF!</v>
      </c>
      <c r="Y2156" s="22">
        <f t="shared" si="170"/>
        <v>12</v>
      </c>
      <c r="Z2156" s="22">
        <f t="shared" si="171"/>
        <v>12</v>
      </c>
      <c r="AA2156" s="22">
        <f t="shared" si="172"/>
        <v>2021</v>
      </c>
      <c r="AB2156" s="22">
        <f t="shared" si="173"/>
        <v>2021</v>
      </c>
      <c r="AC2156" s="22">
        <f t="shared" si="174"/>
        <v>2021</v>
      </c>
      <c r="AD2156" s="25" t="e">
        <f>AND(ROUND(O2156,2)=O2156,ROUND(P2156,2)=P2156,OR(AND(O2156&lt;&gt;0,L2156="п"),AND(P2156&lt;&gt;0,L2156="ф")),ЕФОРМУЛА(X2156),ЕФОРМУЛА(Y2156),ЕФОРМУЛА(Z2156),ЕФОРМУЛА(AA2156),ЕФОРМУЛА(AB2156),ЕФОРМУЛА(AC2156),NOT(ЕФОРМУЛА(O2156)),NOT(ЕФОРМУЛА(P2156)),M2156&lt;&gt;0,N2156&lt;&gt;0,OR(YEAR(M2156=#REF!),YEAR(M2156=#REF!),YEAR(M2156=#REF!)),OR(YEAR(N2156=#REF!),YEAR(N2156=#REF!),YEAR(N2156=#REF!)),OR(AND(A2156="20. Выдача займов по договору № 1 (в кэш-пул ПАО «Газпром»)",H2156="КЭШ-ПУЛ"),AND(A2156&lt;&gt;"20. Выдача займов по договору № 1 (в кэш-пул ПАО «Газпром»)",H2156&lt;&gt;"КЭШ-ПУЛ")))</f>
        <v>#REF!</v>
      </c>
    </row>
    <row r="2157" spans="1:30" ht="15" customHeight="1" x14ac:dyDescent="0.2">
      <c r="A2157" s="8" t="s">
        <v>96</v>
      </c>
      <c r="B2157" s="8"/>
      <c r="C2157" s="2" t="s">
        <v>28</v>
      </c>
      <c r="D2157" s="6" t="s">
        <v>0</v>
      </c>
      <c r="E2157" s="7" t="s">
        <v>2</v>
      </c>
      <c r="F2157" s="8"/>
      <c r="G2157" s="8"/>
      <c r="H2157" s="8"/>
      <c r="I2157" s="8"/>
      <c r="J2157" s="8"/>
      <c r="K2157" s="8"/>
      <c r="L2157" s="8" t="s">
        <v>27</v>
      </c>
      <c r="M2157" s="9">
        <v>44531</v>
      </c>
      <c r="N2157" s="9">
        <v>44531</v>
      </c>
      <c r="O2157" s="19"/>
      <c r="P2157" s="20">
        <v>14867612.9</v>
      </c>
      <c r="Q2157" s="12"/>
      <c r="R2157" s="12"/>
      <c r="S2157" s="12"/>
      <c r="T2157" s="12"/>
      <c r="U2157" s="12"/>
      <c r="X2157" s="22" t="e">
        <f>IF(B2157="",VLOOKUP(A2157,#REF!,2,FALSE),B2157)</f>
        <v>#REF!</v>
      </c>
      <c r="Y2157" s="22">
        <f t="shared" si="170"/>
        <v>12</v>
      </c>
      <c r="Z2157" s="22">
        <f t="shared" si="171"/>
        <v>12</v>
      </c>
      <c r="AA2157" s="22">
        <f t="shared" si="172"/>
        <v>2021</v>
      </c>
      <c r="AB2157" s="22">
        <f t="shared" si="173"/>
        <v>2021</v>
      </c>
      <c r="AC2157" s="22">
        <f t="shared" si="174"/>
        <v>2021</v>
      </c>
      <c r="AD2157" s="25" t="e">
        <f>AND(ROUND(O2157,2)=O2157,ROUND(P2157,2)=P2157,OR(AND(O2157&lt;&gt;0,L2157="п"),AND(P2157&lt;&gt;0,L2157="ф")),ЕФОРМУЛА(X2157),ЕФОРМУЛА(Y2157),ЕФОРМУЛА(Z2157),ЕФОРМУЛА(AA2157),ЕФОРМУЛА(AB2157),ЕФОРМУЛА(AC2157),NOT(ЕФОРМУЛА(O2157)),NOT(ЕФОРМУЛА(P2157)),M2157&lt;&gt;0,N2157&lt;&gt;0,OR(YEAR(M2157=#REF!),YEAR(M2157=#REF!),YEAR(M2157=#REF!)),OR(YEAR(N2157=#REF!),YEAR(N2157=#REF!),YEAR(N2157=#REF!)),OR(AND(A2157="20. Выдача займов по договору № 1 (в кэш-пул ПАО «Газпром»)",H2157="КЭШ-ПУЛ"),AND(A2157&lt;&gt;"20. Выдача займов по договору № 1 (в кэш-пул ПАО «Газпром»)",H2157&lt;&gt;"КЭШ-ПУЛ")))</f>
        <v>#REF!</v>
      </c>
    </row>
    <row r="2158" spans="1:30" ht="15" customHeight="1" x14ac:dyDescent="0.2">
      <c r="A2158" s="8" t="s">
        <v>15</v>
      </c>
      <c r="B2158" s="8"/>
      <c r="C2158" s="2" t="s">
        <v>28</v>
      </c>
      <c r="D2158" s="6" t="s">
        <v>0</v>
      </c>
      <c r="E2158" s="7" t="s">
        <v>2</v>
      </c>
      <c r="F2158" s="8"/>
      <c r="G2158" s="8"/>
      <c r="H2158" s="8"/>
      <c r="I2158" s="8"/>
      <c r="J2158" s="8"/>
      <c r="K2158" s="8"/>
      <c r="L2158" s="8" t="s">
        <v>27</v>
      </c>
      <c r="M2158" s="9">
        <v>44531</v>
      </c>
      <c r="N2158" s="9">
        <v>44531</v>
      </c>
      <c r="O2158" s="20"/>
      <c r="P2158" s="20">
        <v>12960689.189999999</v>
      </c>
      <c r="Q2158" s="12"/>
      <c r="R2158" s="12"/>
      <c r="S2158" s="12"/>
      <c r="T2158" s="12"/>
      <c r="U2158" s="12"/>
      <c r="X2158" s="22" t="e">
        <f>IF(B2158="",VLOOKUP(A2158,#REF!,2,FALSE),B2158)</f>
        <v>#REF!</v>
      </c>
      <c r="Y2158" s="22">
        <f t="shared" si="170"/>
        <v>12</v>
      </c>
      <c r="Z2158" s="22">
        <f t="shared" si="171"/>
        <v>12</v>
      </c>
      <c r="AA2158" s="22">
        <f t="shared" si="172"/>
        <v>2021</v>
      </c>
      <c r="AB2158" s="22">
        <f t="shared" si="173"/>
        <v>2021</v>
      </c>
      <c r="AC2158" s="22">
        <f t="shared" si="174"/>
        <v>2021</v>
      </c>
      <c r="AD2158" s="25" t="e">
        <f>AND(ROUND(O2158,2)=O2158,ROUND(P2158,2)=P2158,OR(AND(O2158&lt;&gt;0,L2158="п"),AND(P2158&lt;&gt;0,L2158="ф")),ЕФОРМУЛА(X2158),ЕФОРМУЛА(Y2158),ЕФОРМУЛА(Z2158),ЕФОРМУЛА(AA2158),ЕФОРМУЛА(AB2158),ЕФОРМУЛА(AC2158),NOT(ЕФОРМУЛА(O2158)),NOT(ЕФОРМУЛА(P2158)),M2158&lt;&gt;0,N2158&lt;&gt;0,OR(YEAR(M2158=#REF!),YEAR(M2158=#REF!),YEAR(M2158=#REF!)),OR(YEAR(N2158=#REF!),YEAR(N2158=#REF!),YEAR(N2158=#REF!)),OR(AND(A2158="20. Выдача займов по договору № 1 (в кэш-пул ПАО «Газпром»)",H2158="КЭШ-ПУЛ"),AND(A2158&lt;&gt;"20. Выдача займов по договору № 1 (в кэш-пул ПАО «Газпром»)",H2158&lt;&gt;"КЭШ-ПУЛ")))</f>
        <v>#REF!</v>
      </c>
    </row>
    <row r="2159" spans="1:30" ht="17.25" customHeight="1" x14ac:dyDescent="0.2">
      <c r="A2159" s="8" t="s">
        <v>47</v>
      </c>
      <c r="B2159" s="8"/>
      <c r="C2159" s="2" t="s">
        <v>28</v>
      </c>
      <c r="D2159" s="6" t="s">
        <v>0</v>
      </c>
      <c r="E2159" s="7" t="s">
        <v>2</v>
      </c>
      <c r="F2159" s="8"/>
      <c r="G2159" s="8"/>
      <c r="H2159" s="8"/>
      <c r="I2159" s="8"/>
      <c r="J2159" s="8"/>
      <c r="K2159" s="8"/>
      <c r="L2159" s="8" t="s">
        <v>27</v>
      </c>
      <c r="M2159" s="9">
        <v>44531</v>
      </c>
      <c r="N2159" s="9">
        <v>44531</v>
      </c>
      <c r="O2159" s="19"/>
      <c r="P2159" s="20">
        <v>14305812.68</v>
      </c>
      <c r="Q2159" s="12"/>
      <c r="R2159" s="12"/>
      <c r="S2159" s="12"/>
      <c r="T2159" s="12"/>
      <c r="U2159" s="12"/>
      <c r="X2159" s="22" t="e">
        <f>IF(B2159="",VLOOKUP(A2159,#REF!,2,FALSE),B2159)</f>
        <v>#REF!</v>
      </c>
      <c r="Y2159" s="22">
        <f t="shared" si="170"/>
        <v>12</v>
      </c>
      <c r="Z2159" s="22">
        <f t="shared" si="171"/>
        <v>12</v>
      </c>
      <c r="AA2159" s="22">
        <f t="shared" si="172"/>
        <v>2021</v>
      </c>
      <c r="AB2159" s="22">
        <f t="shared" si="173"/>
        <v>2021</v>
      </c>
      <c r="AC2159" s="22">
        <f t="shared" si="174"/>
        <v>2021</v>
      </c>
      <c r="AD2159" s="25" t="e">
        <f>AND(ROUND(O2159,2)=O2159,ROUND(P2159,2)=P2159,OR(AND(O2159&lt;&gt;0,L2159="п"),AND(P2159&lt;&gt;0,L2159="ф")),ЕФОРМУЛА(X2159),ЕФОРМУЛА(Y2159),ЕФОРМУЛА(Z2159),ЕФОРМУЛА(AA2159),ЕФОРМУЛА(AB2159),ЕФОРМУЛА(AC2159),NOT(ЕФОРМУЛА(O2159)),NOT(ЕФОРМУЛА(P2159)),M2159&lt;&gt;0,N2159&lt;&gt;0,OR(YEAR(M2159=#REF!),YEAR(M2159=#REF!),YEAR(M2159=#REF!)),OR(YEAR(N2159=#REF!),YEAR(N2159=#REF!),YEAR(N2159=#REF!)),OR(AND(A2159="20. Выдача займов по договору № 1 (в кэш-пул ПАО «Газпром»)",H2159="КЭШ-ПУЛ"),AND(A2159&lt;&gt;"20. Выдача займов по договору № 1 (в кэш-пул ПАО «Газпром»)",H2159&lt;&gt;"КЭШ-ПУЛ")))</f>
        <v>#REF!</v>
      </c>
    </row>
    <row r="2160" spans="1:30" ht="15" customHeight="1" x14ac:dyDescent="0.2">
      <c r="A2160" s="8" t="s">
        <v>48</v>
      </c>
      <c r="B2160" s="8"/>
      <c r="C2160" s="2" t="s">
        <v>28</v>
      </c>
      <c r="D2160" s="6" t="s">
        <v>0</v>
      </c>
      <c r="E2160" s="7" t="s">
        <v>2</v>
      </c>
      <c r="F2160" s="8"/>
      <c r="G2160" s="8"/>
      <c r="H2160" s="8"/>
      <c r="I2160" s="8"/>
      <c r="J2160" s="8"/>
      <c r="K2160" s="8"/>
      <c r="L2160" s="8" t="s">
        <v>27</v>
      </c>
      <c r="M2160" s="9">
        <v>44531</v>
      </c>
      <c r="N2160" s="9">
        <v>44531</v>
      </c>
      <c r="O2160" s="19"/>
      <c r="P2160" s="20">
        <v>6233606.5</v>
      </c>
      <c r="Q2160" s="12"/>
      <c r="R2160" s="12"/>
      <c r="S2160" s="12"/>
      <c r="T2160" s="12"/>
      <c r="U2160" s="12"/>
      <c r="X2160" s="22" t="e">
        <f>IF(B2160="",VLOOKUP(A2160,#REF!,2,FALSE),B2160)</f>
        <v>#REF!</v>
      </c>
      <c r="Y2160" s="22">
        <f t="shared" si="170"/>
        <v>12</v>
      </c>
      <c r="Z2160" s="22">
        <f t="shared" si="171"/>
        <v>12</v>
      </c>
      <c r="AA2160" s="22">
        <f t="shared" si="172"/>
        <v>2021</v>
      </c>
      <c r="AB2160" s="22">
        <f t="shared" si="173"/>
        <v>2021</v>
      </c>
      <c r="AC2160" s="22">
        <f t="shared" si="174"/>
        <v>2021</v>
      </c>
      <c r="AD2160" s="25" t="e">
        <f>AND(ROUND(O2160,2)=O2160,ROUND(P2160,2)=P2160,OR(AND(O2160&lt;&gt;0,L2160="п"),AND(P2160&lt;&gt;0,L2160="ф")),ЕФОРМУЛА(X2160),ЕФОРМУЛА(Y2160),ЕФОРМУЛА(Z2160),ЕФОРМУЛА(AA2160),ЕФОРМУЛА(AB2160),ЕФОРМУЛА(AC2160),NOT(ЕФОРМУЛА(O2160)),NOT(ЕФОРМУЛА(P2160)),M2160&lt;&gt;0,N2160&lt;&gt;0,OR(YEAR(M2160=#REF!),YEAR(M2160=#REF!),YEAR(M2160=#REF!)),OR(YEAR(N2160=#REF!),YEAR(N2160=#REF!),YEAR(N2160=#REF!)),OR(AND(A2160="20. Выдача займов по договору № 1 (в кэш-пул ПАО «Газпром»)",H2160="КЭШ-ПУЛ"),AND(A2160&lt;&gt;"20. Выдача займов по договору № 1 (в кэш-пул ПАО «Газпром»)",H2160&lt;&gt;"КЭШ-ПУЛ")))</f>
        <v>#REF!</v>
      </c>
    </row>
    <row r="2161" spans="1:30" ht="15" customHeight="1" x14ac:dyDescent="0.2">
      <c r="A2161" s="8" t="s">
        <v>49</v>
      </c>
      <c r="B2161" s="8"/>
      <c r="C2161" s="2" t="s">
        <v>28</v>
      </c>
      <c r="D2161" s="6" t="s">
        <v>0</v>
      </c>
      <c r="E2161" s="7" t="s">
        <v>2</v>
      </c>
      <c r="F2161" s="8"/>
      <c r="G2161" s="8"/>
      <c r="H2161" s="8"/>
      <c r="I2161" s="8"/>
      <c r="J2161" s="8"/>
      <c r="K2161" s="8"/>
      <c r="L2161" s="8" t="s">
        <v>27</v>
      </c>
      <c r="M2161" s="9">
        <v>44531</v>
      </c>
      <c r="N2161" s="9">
        <v>44531</v>
      </c>
      <c r="O2161" s="19"/>
      <c r="P2161" s="20">
        <v>6030</v>
      </c>
      <c r="Q2161" s="12"/>
      <c r="R2161" s="12"/>
      <c r="S2161" s="12"/>
      <c r="T2161" s="12"/>
      <c r="U2161" s="12"/>
      <c r="X2161" s="22" t="e">
        <f>IF(B2161="",VLOOKUP(A2161,#REF!,2,FALSE),B2161)</f>
        <v>#REF!</v>
      </c>
      <c r="Y2161" s="22">
        <f t="shared" si="170"/>
        <v>12</v>
      </c>
      <c r="Z2161" s="22">
        <f t="shared" si="171"/>
        <v>12</v>
      </c>
      <c r="AA2161" s="22">
        <f t="shared" si="172"/>
        <v>2021</v>
      </c>
      <c r="AB2161" s="22">
        <f t="shared" si="173"/>
        <v>2021</v>
      </c>
      <c r="AC2161" s="22">
        <f t="shared" si="174"/>
        <v>2021</v>
      </c>
      <c r="AD2161" s="25" t="e">
        <f>AND(ROUND(O2161,2)=O2161,ROUND(P2161,2)=P2161,OR(AND(O2161&lt;&gt;0,L2161="п"),AND(P2161&lt;&gt;0,L2161="ф")),ЕФОРМУЛА(X2161),ЕФОРМУЛА(Y2161),ЕФОРМУЛА(Z2161),ЕФОРМУЛА(AA2161),ЕФОРМУЛА(AB2161),ЕФОРМУЛА(AC2161),NOT(ЕФОРМУЛА(O2161)),NOT(ЕФОРМУЛА(P2161)),M2161&lt;&gt;0,N2161&lt;&gt;0,OR(YEAR(M2161=#REF!),YEAR(M2161=#REF!),YEAR(M2161=#REF!)),OR(YEAR(N2161=#REF!),YEAR(N2161=#REF!),YEAR(N2161=#REF!)),OR(AND(A2161="20. Выдача займов по договору № 1 (в кэш-пул ПАО «Газпром»)",H2161="КЭШ-ПУЛ"),AND(A2161&lt;&gt;"20. Выдача займов по договору № 1 (в кэш-пул ПАО «Газпром»)",H2161&lt;&gt;"КЭШ-ПУЛ")))</f>
        <v>#REF!</v>
      </c>
    </row>
    <row r="2162" spans="1:30" ht="25.5" x14ac:dyDescent="0.2">
      <c r="A2162" s="8" t="s">
        <v>51</v>
      </c>
      <c r="B2162" s="8"/>
      <c r="C2162" s="2" t="s">
        <v>28</v>
      </c>
      <c r="D2162" s="6" t="s">
        <v>0</v>
      </c>
      <c r="E2162" s="7" t="s">
        <v>2</v>
      </c>
      <c r="F2162" s="8"/>
      <c r="G2162" s="8"/>
      <c r="H2162" s="8"/>
      <c r="I2162" s="8"/>
      <c r="J2162" s="8"/>
      <c r="K2162" s="8"/>
      <c r="L2162" s="8" t="s">
        <v>27</v>
      </c>
      <c r="M2162" s="9">
        <v>44531</v>
      </c>
      <c r="N2162" s="9">
        <v>44531</v>
      </c>
      <c r="O2162" s="19"/>
      <c r="P2162" s="20">
        <v>3372360</v>
      </c>
      <c r="Q2162" s="12"/>
      <c r="R2162" s="12"/>
      <c r="S2162" s="12"/>
      <c r="T2162" s="12"/>
      <c r="U2162" s="12"/>
      <c r="X2162" s="22" t="e">
        <f>IF(B2162="",VLOOKUP(A2162,#REF!,2,FALSE),B2162)</f>
        <v>#REF!</v>
      </c>
      <c r="Y2162" s="22">
        <f t="shared" si="170"/>
        <v>12</v>
      </c>
      <c r="Z2162" s="22">
        <f t="shared" si="171"/>
        <v>12</v>
      </c>
      <c r="AA2162" s="22">
        <f t="shared" si="172"/>
        <v>2021</v>
      </c>
      <c r="AB2162" s="22">
        <f t="shared" si="173"/>
        <v>2021</v>
      </c>
      <c r="AC2162" s="22">
        <f t="shared" si="174"/>
        <v>2021</v>
      </c>
      <c r="AD2162" s="25" t="e">
        <f>AND(ROUND(O2162,2)=O2162,ROUND(P2162,2)=P2162,OR(AND(O2162&lt;&gt;0,L2162="п"),AND(P2162&lt;&gt;0,L2162="ф")),ЕФОРМУЛА(X2162),ЕФОРМУЛА(Y2162),ЕФОРМУЛА(Z2162),ЕФОРМУЛА(AA2162),ЕФОРМУЛА(AB2162),ЕФОРМУЛА(AC2162),NOT(ЕФОРМУЛА(O2162)),NOT(ЕФОРМУЛА(P2162)),M2162&lt;&gt;0,N2162&lt;&gt;0,OR(YEAR(M2162=#REF!),YEAR(M2162=#REF!),YEAR(M2162=#REF!)),OR(YEAR(N2162=#REF!),YEAR(N2162=#REF!),YEAR(N2162=#REF!)),OR(AND(A2162="20. Выдача займов по договору № 1 (в кэш-пул ПАО «Газпром»)",H2162="КЭШ-ПУЛ"),AND(A2162&lt;&gt;"20. Выдача займов по договору № 1 (в кэш-пул ПАО «Газпром»)",H2162&lt;&gt;"КЭШ-ПУЛ")))</f>
        <v>#REF!</v>
      </c>
    </row>
    <row r="2163" spans="1:30" ht="13.5" x14ac:dyDescent="0.2">
      <c r="A2163" s="8" t="s">
        <v>50</v>
      </c>
      <c r="B2163" s="8"/>
      <c r="C2163" s="2" t="s">
        <v>28</v>
      </c>
      <c r="D2163" s="6" t="s">
        <v>0</v>
      </c>
      <c r="E2163" s="7" t="s">
        <v>2</v>
      </c>
      <c r="F2163" s="8"/>
      <c r="G2163" s="8"/>
      <c r="H2163" s="8"/>
      <c r="I2163" s="8"/>
      <c r="J2163" s="8"/>
      <c r="K2163" s="8"/>
      <c r="L2163" s="8" t="s">
        <v>27</v>
      </c>
      <c r="M2163" s="9">
        <v>44531</v>
      </c>
      <c r="N2163" s="9">
        <v>44531</v>
      </c>
      <c r="O2163" s="19"/>
      <c r="P2163" s="20">
        <v>339924.21</v>
      </c>
      <c r="Q2163" s="12"/>
      <c r="R2163" s="12"/>
      <c r="S2163" s="12"/>
      <c r="T2163" s="12"/>
      <c r="U2163" s="12"/>
      <c r="X2163" s="22" t="e">
        <f>IF(B2163="",VLOOKUP(A2163,#REF!,2,FALSE),B2163)</f>
        <v>#REF!</v>
      </c>
      <c r="Y2163" s="22">
        <f t="shared" si="170"/>
        <v>12</v>
      </c>
      <c r="Z2163" s="22">
        <f t="shared" si="171"/>
        <v>12</v>
      </c>
      <c r="AA2163" s="22">
        <f t="shared" si="172"/>
        <v>2021</v>
      </c>
      <c r="AB2163" s="22">
        <f t="shared" si="173"/>
        <v>2021</v>
      </c>
      <c r="AC2163" s="22">
        <f t="shared" si="174"/>
        <v>2021</v>
      </c>
      <c r="AD2163" s="25" t="e">
        <f>AND(ROUND(O2163,2)=O2163,ROUND(P2163,2)=P2163,OR(AND(O2163&lt;&gt;0,L2163="п"),AND(P2163&lt;&gt;0,L2163="ф")),ЕФОРМУЛА(X2163),ЕФОРМУЛА(Y2163),ЕФОРМУЛА(Z2163),ЕФОРМУЛА(AA2163),ЕФОРМУЛА(AB2163),ЕФОРМУЛА(AC2163),NOT(ЕФОРМУЛА(O2163)),NOT(ЕФОРМУЛА(P2163)),M2163&lt;&gt;0,N2163&lt;&gt;0,OR(YEAR(M2163=#REF!),YEAR(M2163=#REF!),YEAR(M2163=#REF!)),OR(YEAR(N2163=#REF!),YEAR(N2163=#REF!),YEAR(N2163=#REF!)),OR(AND(A2163="20. Выдача займов по договору № 1 (в кэш-пул ПАО «Газпром»)",H2163="КЭШ-ПУЛ"),AND(A2163&lt;&gt;"20. Выдача займов по договору № 1 (в кэш-пул ПАО «Газпром»)",H2163&lt;&gt;"КЭШ-ПУЛ")))</f>
        <v>#REF!</v>
      </c>
    </row>
    <row r="2164" spans="1:30" ht="15" customHeight="1" x14ac:dyDescent="0.2">
      <c r="A2164" s="8" t="s">
        <v>52</v>
      </c>
      <c r="B2164" s="8"/>
      <c r="C2164" s="2" t="s">
        <v>28</v>
      </c>
      <c r="D2164" s="6" t="s">
        <v>0</v>
      </c>
      <c r="E2164" s="7" t="s">
        <v>2</v>
      </c>
      <c r="F2164" s="8"/>
      <c r="G2164" s="8"/>
      <c r="H2164" s="8"/>
      <c r="I2164" s="8"/>
      <c r="J2164" s="8"/>
      <c r="K2164" s="8"/>
      <c r="L2164" s="8" t="s">
        <v>27</v>
      </c>
      <c r="M2164" s="9">
        <v>44531</v>
      </c>
      <c r="N2164" s="9">
        <v>44531</v>
      </c>
      <c r="O2164" s="19">
        <v>1002909.79</v>
      </c>
      <c r="P2164" s="20">
        <v>59565665.369999997</v>
      </c>
      <c r="Q2164" s="12"/>
      <c r="R2164" s="12"/>
      <c r="S2164" s="12"/>
      <c r="T2164" s="12"/>
      <c r="U2164" s="12"/>
      <c r="X2164" s="22" t="e">
        <f>IF(B2164="",VLOOKUP(A2164,#REF!,2,FALSE),B2164)</f>
        <v>#REF!</v>
      </c>
      <c r="Y2164" s="22">
        <f t="shared" si="170"/>
        <v>12</v>
      </c>
      <c r="Z2164" s="22">
        <f t="shared" si="171"/>
        <v>12</v>
      </c>
      <c r="AA2164" s="22">
        <f t="shared" si="172"/>
        <v>2021</v>
      </c>
      <c r="AB2164" s="22">
        <f t="shared" si="173"/>
        <v>2021</v>
      </c>
      <c r="AC2164" s="22">
        <f t="shared" si="174"/>
        <v>2021</v>
      </c>
      <c r="AD2164" s="25" t="e">
        <f>AND(ROUND(O2164,2)=O2164,ROUND(P2164,2)=P2164,OR(AND(O2164&lt;&gt;0,L2164="п"),AND(P2164&lt;&gt;0,L2164="ф")),ЕФОРМУЛА(X2164),ЕФОРМУЛА(Y2164),ЕФОРМУЛА(Z2164),ЕФОРМУЛА(AA2164),ЕФОРМУЛА(AB2164),ЕФОРМУЛА(AC2164),NOT(ЕФОРМУЛА(O2164)),NOT(ЕФОРМУЛА(P2164)),M2164&lt;&gt;0,N2164&lt;&gt;0,OR(YEAR(M2164=#REF!),YEAR(M2164=#REF!),YEAR(M2164=#REF!)),OR(YEAR(N2164=#REF!),YEAR(N2164=#REF!),YEAR(N2164=#REF!)),OR(AND(A2164="20. Выдача займов по договору № 1 (в кэш-пул ПАО «Газпром»)",H2164="КЭШ-ПУЛ"),AND(A2164&lt;&gt;"20. Выдача займов по договору № 1 (в кэш-пул ПАО «Газпром»)",H2164&lt;&gt;"КЭШ-ПУЛ")))</f>
        <v>#REF!</v>
      </c>
    </row>
    <row r="2165" spans="1:30" ht="15" customHeight="1" x14ac:dyDescent="0.2">
      <c r="A2165" s="8" t="s">
        <v>56</v>
      </c>
      <c r="B2165" s="8"/>
      <c r="C2165" s="2" t="s">
        <v>28</v>
      </c>
      <c r="D2165" s="6" t="s">
        <v>0</v>
      </c>
      <c r="E2165" s="7" t="s">
        <v>2</v>
      </c>
      <c r="F2165" s="8"/>
      <c r="G2165" s="8"/>
      <c r="H2165" s="8"/>
      <c r="I2165" s="8"/>
      <c r="J2165" s="8"/>
      <c r="K2165" s="8"/>
      <c r="L2165" s="8" t="s">
        <v>27</v>
      </c>
      <c r="M2165" s="9">
        <v>44531</v>
      </c>
      <c r="N2165" s="9">
        <v>44531</v>
      </c>
      <c r="O2165" s="19"/>
      <c r="P2165" s="20">
        <v>168729202.80000001</v>
      </c>
      <c r="Q2165" s="12"/>
      <c r="R2165" s="12"/>
      <c r="S2165" s="12"/>
      <c r="T2165" s="12"/>
      <c r="U2165" s="12"/>
      <c r="X2165" s="22" t="e">
        <f>IF(B2165="",VLOOKUP(A2165,#REF!,2,FALSE),B2165)</f>
        <v>#REF!</v>
      </c>
      <c r="Y2165" s="22">
        <f t="shared" si="170"/>
        <v>12</v>
      </c>
      <c r="Z2165" s="22">
        <f t="shared" si="171"/>
        <v>12</v>
      </c>
      <c r="AA2165" s="22">
        <f t="shared" si="172"/>
        <v>2021</v>
      </c>
      <c r="AB2165" s="22">
        <f t="shared" si="173"/>
        <v>2021</v>
      </c>
      <c r="AC2165" s="22">
        <f t="shared" si="174"/>
        <v>2021</v>
      </c>
      <c r="AD2165" s="25" t="e">
        <f>AND(ROUND(O2165,2)=O2165,ROUND(P2165,2)=P2165,OR(AND(O2165&lt;&gt;0,L2165="п"),AND(P2165&lt;&gt;0,L2165="ф")),ЕФОРМУЛА(X2165),ЕФОРМУЛА(Y2165),ЕФОРМУЛА(Z2165),ЕФОРМУЛА(AA2165),ЕФОРМУЛА(AB2165),ЕФОРМУЛА(AC2165),NOT(ЕФОРМУЛА(O2165)),NOT(ЕФОРМУЛА(P2165)),M2165&lt;&gt;0,N2165&lt;&gt;0,OR(YEAR(M2165=#REF!),YEAR(M2165=#REF!),YEAR(M2165=#REF!)),OR(YEAR(N2165=#REF!),YEAR(N2165=#REF!),YEAR(N2165=#REF!)),OR(AND(A2165="20. Выдача займов по договору № 1 (в кэш-пул ПАО «Газпром»)",H2165="КЭШ-ПУЛ"),AND(A2165&lt;&gt;"20. Выдача займов по договору № 1 (в кэш-пул ПАО «Газпром»)",H2165&lt;&gt;"КЭШ-ПУЛ")))</f>
        <v>#REF!</v>
      </c>
    </row>
    <row r="2166" spans="1:30" ht="15" customHeight="1" x14ac:dyDescent="0.2">
      <c r="A2166" s="8" t="s">
        <v>11</v>
      </c>
      <c r="B2166" s="8"/>
      <c r="C2166" s="2" t="s">
        <v>28</v>
      </c>
      <c r="D2166" s="6" t="s">
        <v>0</v>
      </c>
      <c r="E2166" s="7" t="s">
        <v>2</v>
      </c>
      <c r="F2166" s="8"/>
      <c r="G2166" s="8"/>
      <c r="H2166" s="8"/>
      <c r="I2166" s="8"/>
      <c r="J2166" s="8"/>
      <c r="K2166" s="8"/>
      <c r="L2166" s="8" t="s">
        <v>27</v>
      </c>
      <c r="M2166" s="9">
        <v>44531</v>
      </c>
      <c r="N2166" s="9">
        <v>44531</v>
      </c>
      <c r="O2166" s="19"/>
      <c r="P2166" s="20">
        <v>8656929.1999999993</v>
      </c>
      <c r="Q2166" s="12"/>
      <c r="R2166" s="12"/>
      <c r="S2166" s="12"/>
      <c r="T2166" s="12"/>
      <c r="U2166" s="12"/>
      <c r="X2166" s="22" t="e">
        <f>IF(B2166="",VLOOKUP(A2166,#REF!,2,FALSE),B2166)</f>
        <v>#REF!</v>
      </c>
      <c r="Y2166" s="22">
        <f t="shared" si="170"/>
        <v>12</v>
      </c>
      <c r="Z2166" s="22">
        <f t="shared" si="171"/>
        <v>12</v>
      </c>
      <c r="AA2166" s="22">
        <f t="shared" si="172"/>
        <v>2021</v>
      </c>
      <c r="AB2166" s="22">
        <f t="shared" si="173"/>
        <v>2021</v>
      </c>
      <c r="AC2166" s="22">
        <f t="shared" si="174"/>
        <v>2021</v>
      </c>
      <c r="AD2166" s="25" t="e">
        <f>AND(ROUND(O2166,2)=O2166,ROUND(P2166,2)=P2166,OR(AND(O2166&lt;&gt;0,L2166="п"),AND(P2166&lt;&gt;0,L2166="ф")),ЕФОРМУЛА(X2166),ЕФОРМУЛА(Y2166),ЕФОРМУЛА(Z2166),ЕФОРМУЛА(AA2166),ЕФОРМУЛА(AB2166),ЕФОРМУЛА(AC2166),NOT(ЕФОРМУЛА(O2166)),NOT(ЕФОРМУЛА(P2166)),M2166&lt;&gt;0,N2166&lt;&gt;0,OR(YEAR(M2166=#REF!),YEAR(M2166=#REF!),YEAR(M2166=#REF!)),OR(YEAR(N2166=#REF!),YEAR(N2166=#REF!),YEAR(N2166=#REF!)),OR(AND(A2166="20. Выдача займов по договору № 1 (в кэш-пул ПАО «Газпром»)",H2166="КЭШ-ПУЛ"),AND(A2166&lt;&gt;"20. Выдача займов по договору № 1 (в кэш-пул ПАО «Газпром»)",H2166&lt;&gt;"КЭШ-ПУЛ")))</f>
        <v>#REF!</v>
      </c>
    </row>
    <row r="2167" spans="1:30" ht="15" customHeight="1" x14ac:dyDescent="0.2">
      <c r="A2167" s="8" t="s">
        <v>55</v>
      </c>
      <c r="B2167" s="8"/>
      <c r="C2167" s="2" t="s">
        <v>28</v>
      </c>
      <c r="D2167" s="6" t="s">
        <v>0</v>
      </c>
      <c r="E2167" s="7" t="s">
        <v>2</v>
      </c>
      <c r="F2167" s="8"/>
      <c r="G2167" s="8"/>
      <c r="H2167" s="8"/>
      <c r="I2167" s="8"/>
      <c r="J2167" s="8"/>
      <c r="K2167" s="8"/>
      <c r="L2167" s="8" t="s">
        <v>27</v>
      </c>
      <c r="M2167" s="9">
        <v>44531</v>
      </c>
      <c r="N2167" s="9">
        <v>44531</v>
      </c>
      <c r="O2167" s="19"/>
      <c r="P2167" s="20">
        <v>4336730.7300000004</v>
      </c>
      <c r="Q2167" s="12"/>
      <c r="R2167" s="12"/>
      <c r="S2167" s="12"/>
      <c r="T2167" s="12"/>
      <c r="U2167" s="12"/>
      <c r="X2167" s="22" t="e">
        <f>IF(B2167="",VLOOKUP(A2167,#REF!,2,FALSE),B2167)</f>
        <v>#REF!</v>
      </c>
      <c r="Y2167" s="22">
        <f t="shared" si="170"/>
        <v>12</v>
      </c>
      <c r="Z2167" s="22">
        <f t="shared" si="171"/>
        <v>12</v>
      </c>
      <c r="AA2167" s="22">
        <f t="shared" si="172"/>
        <v>2021</v>
      </c>
      <c r="AB2167" s="22">
        <f t="shared" si="173"/>
        <v>2021</v>
      </c>
      <c r="AC2167" s="22">
        <f t="shared" si="174"/>
        <v>2021</v>
      </c>
      <c r="AD2167" s="25" t="e">
        <f>AND(ROUND(O2167,2)=O2167,ROUND(P2167,2)=P2167,OR(AND(O2167&lt;&gt;0,L2167="п"),AND(P2167&lt;&gt;0,L2167="ф")),ЕФОРМУЛА(X2167),ЕФОРМУЛА(Y2167),ЕФОРМУЛА(Z2167),ЕФОРМУЛА(AA2167),ЕФОРМУЛА(AB2167),ЕФОРМУЛА(AC2167),NOT(ЕФОРМУЛА(O2167)),NOT(ЕФОРМУЛА(P2167)),M2167&lt;&gt;0,N2167&lt;&gt;0,OR(YEAR(M2167=#REF!),YEAR(M2167=#REF!),YEAR(M2167=#REF!)),OR(YEAR(N2167=#REF!),YEAR(N2167=#REF!),YEAR(N2167=#REF!)),OR(AND(A2167="20. Выдача займов по договору № 1 (в кэш-пул ПАО «Газпром»)",H2167="КЭШ-ПУЛ"),AND(A2167&lt;&gt;"20. Выдача займов по договору № 1 (в кэш-пул ПАО «Газпром»)",H2167&lt;&gt;"КЭШ-ПУЛ")))</f>
        <v>#REF!</v>
      </c>
    </row>
    <row r="2168" spans="1:30" ht="15" customHeight="1" x14ac:dyDescent="0.2">
      <c r="A2168" s="8" t="s">
        <v>57</v>
      </c>
      <c r="B2168" s="8"/>
      <c r="C2168" s="2" t="s">
        <v>28</v>
      </c>
      <c r="D2168" s="6" t="s">
        <v>0</v>
      </c>
      <c r="E2168" s="7" t="s">
        <v>2</v>
      </c>
      <c r="F2168" s="8"/>
      <c r="G2168" s="8"/>
      <c r="H2168" s="8"/>
      <c r="I2168" s="8"/>
      <c r="J2168" s="8"/>
      <c r="K2168" s="8"/>
      <c r="L2168" s="8" t="s">
        <v>27</v>
      </c>
      <c r="M2168" s="9">
        <v>44531</v>
      </c>
      <c r="N2168" s="9">
        <v>44531</v>
      </c>
      <c r="O2168" s="19"/>
      <c r="P2168" s="20">
        <v>10362</v>
      </c>
      <c r="Q2168" s="12"/>
      <c r="R2168" s="12"/>
      <c r="S2168" s="12"/>
      <c r="T2168" s="12"/>
      <c r="U2168" s="12"/>
      <c r="X2168" s="22" t="e">
        <f>IF(B2168="",VLOOKUP(A2168,#REF!,2,FALSE),B2168)</f>
        <v>#REF!</v>
      </c>
      <c r="Y2168" s="22">
        <f t="shared" si="170"/>
        <v>12</v>
      </c>
      <c r="Z2168" s="22">
        <f t="shared" si="171"/>
        <v>12</v>
      </c>
      <c r="AA2168" s="22">
        <f t="shared" si="172"/>
        <v>2021</v>
      </c>
      <c r="AB2168" s="22">
        <f t="shared" si="173"/>
        <v>2021</v>
      </c>
      <c r="AC2168" s="22">
        <f t="shared" si="174"/>
        <v>2021</v>
      </c>
      <c r="AD2168" s="25" t="e">
        <f>AND(ROUND(O2168,2)=O2168,ROUND(P2168,2)=P2168,OR(AND(O2168&lt;&gt;0,L2168="п"),AND(P2168&lt;&gt;0,L2168="ф")),ЕФОРМУЛА(X2168),ЕФОРМУЛА(Y2168),ЕФОРМУЛА(Z2168),ЕФОРМУЛА(AA2168),ЕФОРМУЛА(AB2168),ЕФОРМУЛА(AC2168),NOT(ЕФОРМУЛА(O2168)),NOT(ЕФОРМУЛА(P2168)),M2168&lt;&gt;0,N2168&lt;&gt;0,OR(YEAR(M2168=#REF!),YEAR(M2168=#REF!),YEAR(M2168=#REF!)),OR(YEAR(N2168=#REF!),YEAR(N2168=#REF!),YEAR(N2168=#REF!)),OR(AND(A2168="20. Выдача займов по договору № 1 (в кэш-пул ПАО «Газпром»)",H2168="КЭШ-ПУЛ"),AND(A2168&lt;&gt;"20. Выдача займов по договору № 1 (в кэш-пул ПАО «Газпром»)",H2168&lt;&gt;"КЭШ-ПУЛ")))</f>
        <v>#REF!</v>
      </c>
    </row>
    <row r="2169" spans="1:30" ht="15" customHeight="1" x14ac:dyDescent="0.2">
      <c r="A2169" s="8" t="s">
        <v>64</v>
      </c>
      <c r="B2169" s="8"/>
      <c r="C2169" s="2" t="s">
        <v>19</v>
      </c>
      <c r="D2169" s="6" t="s">
        <v>0</v>
      </c>
      <c r="E2169" s="7" t="s">
        <v>1</v>
      </c>
      <c r="F2169" s="8"/>
      <c r="G2169" s="8"/>
      <c r="H2169" s="8"/>
      <c r="I2169" s="8"/>
      <c r="J2169" s="8"/>
      <c r="K2169" s="8" t="s">
        <v>69</v>
      </c>
      <c r="L2169" s="8" t="s">
        <v>27</v>
      </c>
      <c r="M2169" s="9">
        <v>44545</v>
      </c>
      <c r="N2169" s="9">
        <v>44545</v>
      </c>
      <c r="O2169" s="20"/>
      <c r="P2169" s="20">
        <v>113217250.06999999</v>
      </c>
      <c r="Q2169" s="12"/>
      <c r="R2169" s="12"/>
      <c r="S2169" s="12"/>
      <c r="T2169" s="12"/>
      <c r="U2169" s="12"/>
      <c r="X2169" s="22" t="e">
        <f>IF(B2169="",VLOOKUP(A2169,#REF!,2,FALSE),B2169)</f>
        <v>#REF!</v>
      </c>
      <c r="Y2169" s="22">
        <f t="shared" si="170"/>
        <v>12</v>
      </c>
      <c r="Z2169" s="22">
        <f t="shared" si="171"/>
        <v>12</v>
      </c>
      <c r="AA2169" s="22">
        <f t="shared" si="172"/>
        <v>2021</v>
      </c>
      <c r="AB2169" s="22">
        <f t="shared" si="173"/>
        <v>2021</v>
      </c>
      <c r="AC2169" s="22">
        <f t="shared" si="174"/>
        <v>2021</v>
      </c>
      <c r="AD2169" s="25" t="e">
        <f>AND(ROUND(O2169,2)=O2169,ROUND(P2169,2)=P2169,OR(AND(O2169&lt;&gt;0,L2169="п"),AND(P2169&lt;&gt;0,L2169="ф")),ЕФОРМУЛА(X2169),ЕФОРМУЛА(Y2169),ЕФОРМУЛА(Z2169),ЕФОРМУЛА(AA2169),ЕФОРМУЛА(AB2169),ЕФОРМУЛА(AC2169),NOT(ЕФОРМУЛА(O2169)),NOT(ЕФОРМУЛА(P2169)),M2169&lt;&gt;0,N2169&lt;&gt;0,OR(YEAR(M2169=#REF!),YEAR(M2169=#REF!),YEAR(M2169=#REF!)),OR(YEAR(N2169=#REF!),YEAR(N2169=#REF!),YEAR(N2169=#REF!)),OR(AND(A2169="20. Выдача займов по договору № 1 (в кэш-пул ПАО «Газпром»)",H2169="КЭШ-ПУЛ"),AND(A2169&lt;&gt;"20. Выдача займов по договору № 1 (в кэш-пул ПАО «Газпром»)",H2169&lt;&gt;"КЭШ-ПУЛ")))</f>
        <v>#REF!</v>
      </c>
    </row>
    <row r="2170" spans="1:30" ht="15" customHeight="1" x14ac:dyDescent="0.2">
      <c r="A2170" s="8" t="s">
        <v>141</v>
      </c>
      <c r="B2170" s="8"/>
      <c r="C2170" s="2" t="s">
        <v>19</v>
      </c>
      <c r="D2170" s="6" t="s">
        <v>0</v>
      </c>
      <c r="E2170" s="7" t="s">
        <v>2</v>
      </c>
      <c r="F2170" s="8"/>
      <c r="G2170" s="8"/>
      <c r="H2170" s="8"/>
      <c r="I2170" s="8" t="s">
        <v>25</v>
      </c>
      <c r="J2170" s="8">
        <v>3</v>
      </c>
      <c r="K2170" s="8" t="s">
        <v>69</v>
      </c>
      <c r="L2170" s="8" t="s">
        <v>27</v>
      </c>
      <c r="M2170" s="9">
        <v>44531</v>
      </c>
      <c r="N2170" s="9">
        <v>44547</v>
      </c>
      <c r="O2170" s="20"/>
      <c r="P2170" s="20">
        <v>35556902</v>
      </c>
      <c r="Q2170" s="29"/>
      <c r="R2170" s="29"/>
      <c r="S2170" s="29"/>
      <c r="T2170" s="29"/>
      <c r="U2170" s="29"/>
      <c r="X2170" s="22" t="e">
        <f>IF(B2170="",VLOOKUP(A2170,#REF!,2,FALSE),B2170)</f>
        <v>#REF!</v>
      </c>
      <c r="Y2170" s="22">
        <f t="shared" si="170"/>
        <v>12</v>
      </c>
      <c r="Z2170" s="22">
        <f t="shared" si="171"/>
        <v>12</v>
      </c>
      <c r="AA2170" s="22">
        <f t="shared" si="172"/>
        <v>2021</v>
      </c>
      <c r="AB2170" s="22">
        <f t="shared" si="173"/>
        <v>2021</v>
      </c>
      <c r="AC2170" s="22">
        <f t="shared" si="174"/>
        <v>2021</v>
      </c>
      <c r="AD2170" s="25" t="e">
        <f>AND(ROUND(O2170,2)=O2170,ROUND(P2170,2)=P2170,OR(AND(O2170&lt;&gt;0,L2170="п"),AND(P2170&lt;&gt;0,L2170="ф")),ЕФОРМУЛА(X2170),ЕФОРМУЛА(Y2170),ЕФОРМУЛА(Z2170),ЕФОРМУЛА(AA2170),ЕФОРМУЛА(AB2170),ЕФОРМУЛА(AC2170),NOT(ЕФОРМУЛА(O2170)),NOT(ЕФОРМУЛА(P2170)),M2170&lt;&gt;0,N2170&lt;&gt;0,OR(YEAR(M2170=#REF!),YEAR(M2170=#REF!),YEAR(M2170=#REF!)),OR(YEAR(N2170=#REF!),YEAR(N2170=#REF!),YEAR(N2170=#REF!)),OR(AND(A2170="20. Выдача займов по договору № 1 (в кэш-пул ПАО «Газпром»)",H2170="КЭШ-ПУЛ"),AND(A2170&lt;&gt;"20. Выдача займов по договору № 1 (в кэш-пул ПАО «Газпром»)",H2170&lt;&gt;"КЭШ-ПУЛ")))</f>
        <v>#REF!</v>
      </c>
    </row>
    <row r="2171" spans="1:30" ht="15" customHeight="1" x14ac:dyDescent="0.2">
      <c r="A2171" s="8" t="s">
        <v>141</v>
      </c>
      <c r="B2171" s="8"/>
      <c r="C2171" s="2" t="s">
        <v>19</v>
      </c>
      <c r="D2171" s="6" t="s">
        <v>0</v>
      </c>
      <c r="E2171" s="7" t="s">
        <v>2</v>
      </c>
      <c r="F2171" s="8"/>
      <c r="G2171" s="8"/>
      <c r="H2171" s="8"/>
      <c r="I2171" s="8"/>
      <c r="J2171" s="8">
        <v>3</v>
      </c>
      <c r="K2171" s="8" t="s">
        <v>69</v>
      </c>
      <c r="L2171" s="8" t="s">
        <v>27</v>
      </c>
      <c r="M2171" s="9">
        <v>44531</v>
      </c>
      <c r="N2171" s="9">
        <v>44551</v>
      </c>
      <c r="O2171" s="20"/>
      <c r="P2171" s="20">
        <v>1915558.12</v>
      </c>
      <c r="Q2171" s="29"/>
      <c r="R2171" s="29"/>
      <c r="S2171" s="29"/>
      <c r="T2171" s="29"/>
      <c r="U2171" s="29"/>
      <c r="X2171" s="22" t="e">
        <f>IF(B2171="",VLOOKUP(A2171,#REF!,2,FALSE),B2171)</f>
        <v>#REF!</v>
      </c>
      <c r="Y2171" s="22">
        <f t="shared" si="170"/>
        <v>12</v>
      </c>
      <c r="Z2171" s="22">
        <f t="shared" si="171"/>
        <v>12</v>
      </c>
      <c r="AA2171" s="22">
        <f t="shared" si="172"/>
        <v>2021</v>
      </c>
      <c r="AB2171" s="22">
        <f t="shared" si="173"/>
        <v>2021</v>
      </c>
      <c r="AC2171" s="22">
        <f t="shared" si="174"/>
        <v>2021</v>
      </c>
      <c r="AD2171" s="25" t="e">
        <f>AND(ROUND(O2171,2)=O2171,ROUND(P2171,2)=P2171,OR(AND(O2171&lt;&gt;0,L2171="п"),AND(P2171&lt;&gt;0,L2171="ф")),ЕФОРМУЛА(X2171),ЕФОРМУЛА(Y2171),ЕФОРМУЛА(Z2171),ЕФОРМУЛА(AA2171),ЕФОРМУЛА(AB2171),ЕФОРМУЛА(AC2171),NOT(ЕФОРМУЛА(O2171)),NOT(ЕФОРМУЛА(P2171)),M2171&lt;&gt;0,N2171&lt;&gt;0,OR(YEAR(M2171=#REF!),YEAR(M2171=#REF!),YEAR(M2171=#REF!)),OR(YEAR(N2171=#REF!),YEAR(N2171=#REF!),YEAR(N2171=#REF!)),OR(AND(A2171="20. Выдача займов по договору № 1 (в кэш-пул ПАО «Газпром»)",H2171="КЭШ-ПУЛ"),AND(A2171&lt;&gt;"20. Выдача займов по договору № 1 (в кэш-пул ПАО «Газпром»)",H2171&lt;&gt;"КЭШ-ПУЛ")))</f>
        <v>#REF!</v>
      </c>
    </row>
    <row r="2172" spans="1:30" ht="15" customHeight="1" x14ac:dyDescent="0.2">
      <c r="A2172" s="8" t="s">
        <v>141</v>
      </c>
      <c r="B2172" s="8"/>
      <c r="C2172" s="2" t="s">
        <v>19</v>
      </c>
      <c r="D2172" s="6" t="s">
        <v>0</v>
      </c>
      <c r="E2172" s="7" t="s">
        <v>2</v>
      </c>
      <c r="F2172" s="8"/>
      <c r="G2172" s="8"/>
      <c r="H2172" s="8"/>
      <c r="I2172" s="8"/>
      <c r="J2172" s="8">
        <v>3</v>
      </c>
      <c r="K2172" s="8" t="s">
        <v>69</v>
      </c>
      <c r="L2172" s="8" t="s">
        <v>27</v>
      </c>
      <c r="M2172" s="9">
        <v>44531</v>
      </c>
      <c r="N2172" s="9">
        <v>44553</v>
      </c>
      <c r="O2172" s="20"/>
      <c r="P2172" s="20">
        <v>30576620.359999999</v>
      </c>
      <c r="Q2172" s="29"/>
      <c r="R2172" s="29"/>
      <c r="S2172" s="29"/>
      <c r="T2172" s="29"/>
      <c r="U2172" s="29"/>
      <c r="X2172" s="22" t="e">
        <f>IF(B2172="",VLOOKUP(A2172,#REF!,2,FALSE),B2172)</f>
        <v>#REF!</v>
      </c>
      <c r="Y2172" s="22">
        <f t="shared" si="170"/>
        <v>12</v>
      </c>
      <c r="Z2172" s="22">
        <f t="shared" si="171"/>
        <v>12</v>
      </c>
      <c r="AA2172" s="22">
        <f t="shared" si="172"/>
        <v>2021</v>
      </c>
      <c r="AB2172" s="22">
        <f t="shared" si="173"/>
        <v>2021</v>
      </c>
      <c r="AC2172" s="22">
        <f t="shared" si="174"/>
        <v>2021</v>
      </c>
      <c r="AD2172" s="25" t="e">
        <f>AND(ROUND(O2172,2)=O2172,ROUND(P2172,2)=P2172,OR(AND(O2172&lt;&gt;0,L2172="п"),AND(P2172&lt;&gt;0,L2172="ф")),ЕФОРМУЛА(X2172),ЕФОРМУЛА(Y2172),ЕФОРМУЛА(Z2172),ЕФОРМУЛА(AA2172),ЕФОРМУЛА(AB2172),ЕФОРМУЛА(AC2172),NOT(ЕФОРМУЛА(O2172)),NOT(ЕФОРМУЛА(P2172)),M2172&lt;&gt;0,N2172&lt;&gt;0,OR(YEAR(M2172=#REF!),YEAR(M2172=#REF!),YEAR(M2172=#REF!)),OR(YEAR(N2172=#REF!),YEAR(N2172=#REF!),YEAR(N2172=#REF!)),OR(AND(A2172="20. Выдача займов по договору № 1 (в кэш-пул ПАО «Газпром»)",H2172="КЭШ-ПУЛ"),AND(A2172&lt;&gt;"20. Выдача займов по договору № 1 (в кэш-пул ПАО «Газпром»)",H2172&lt;&gt;"КЭШ-ПУЛ")))</f>
        <v>#REF!</v>
      </c>
    </row>
    <row r="2173" spans="1:30" ht="15" customHeight="1" x14ac:dyDescent="0.2">
      <c r="A2173" s="8" t="s">
        <v>16</v>
      </c>
      <c r="B2173" s="8"/>
      <c r="C2173" s="2" t="s">
        <v>19</v>
      </c>
      <c r="D2173" s="6" t="s">
        <v>0</v>
      </c>
      <c r="E2173" s="7" t="s">
        <v>2</v>
      </c>
      <c r="F2173" s="8"/>
      <c r="G2173" s="8"/>
      <c r="H2173" s="8"/>
      <c r="I2173" s="8"/>
      <c r="J2173" s="8">
        <v>3</v>
      </c>
      <c r="K2173" s="8" t="s">
        <v>69</v>
      </c>
      <c r="L2173" s="8" t="s">
        <v>27</v>
      </c>
      <c r="M2173" s="9">
        <v>44545</v>
      </c>
      <c r="N2173" s="9">
        <v>44559</v>
      </c>
      <c r="O2173" s="20"/>
      <c r="P2173" s="20">
        <v>415699561.57999998</v>
      </c>
      <c r="Q2173" s="29"/>
      <c r="R2173" s="29"/>
      <c r="S2173" s="29"/>
      <c r="T2173" s="29"/>
      <c r="U2173" s="29"/>
      <c r="X2173" s="22" t="e">
        <f>IF(B2173="",VLOOKUP(A2173,#REF!,2,FALSE),B2173)</f>
        <v>#REF!</v>
      </c>
      <c r="Y2173" s="22">
        <f t="shared" si="170"/>
        <v>12</v>
      </c>
      <c r="Z2173" s="22">
        <f t="shared" si="171"/>
        <v>12</v>
      </c>
      <c r="AA2173" s="22">
        <f t="shared" si="172"/>
        <v>2021</v>
      </c>
      <c r="AB2173" s="22">
        <f t="shared" si="173"/>
        <v>2021</v>
      </c>
      <c r="AC2173" s="22">
        <f t="shared" si="174"/>
        <v>2021</v>
      </c>
      <c r="AD2173" s="25" t="e">
        <f>AND(ROUND(O2173,2)=O2173,ROUND(P2173,2)=P2173,OR(AND(O2173&lt;&gt;0,L2173="п"),AND(P2173&lt;&gt;0,L2173="ф")),ЕФОРМУЛА(X2173),ЕФОРМУЛА(Y2173),ЕФОРМУЛА(Z2173),ЕФОРМУЛА(AA2173),ЕФОРМУЛА(AB2173),ЕФОРМУЛА(AC2173),NOT(ЕФОРМУЛА(O2173)),NOT(ЕФОРМУЛА(P2173)),M2173&lt;&gt;0,N2173&lt;&gt;0,OR(YEAR(M2173=#REF!),YEAR(M2173=#REF!),YEAR(M2173=#REF!)),OR(YEAR(N2173=#REF!),YEAR(N2173=#REF!),YEAR(N2173=#REF!)),OR(AND(A2173="20. Выдача займов по договору № 1 (в кэш-пул ПАО «Газпром»)",H2173="КЭШ-ПУЛ"),AND(A2173&lt;&gt;"20. Выдача займов по договору № 1 (в кэш-пул ПАО «Газпром»)",H2173&lt;&gt;"КЭШ-ПУЛ")))</f>
        <v>#REF!</v>
      </c>
    </row>
    <row r="2174" spans="1:30" ht="15" customHeight="1" x14ac:dyDescent="0.2">
      <c r="A2174" s="8" t="s">
        <v>17</v>
      </c>
      <c r="B2174" s="8"/>
      <c r="C2174" s="2" t="s">
        <v>19</v>
      </c>
      <c r="D2174" s="6" t="s">
        <v>0</v>
      </c>
      <c r="E2174" s="7" t="s">
        <v>2</v>
      </c>
      <c r="F2174" s="8"/>
      <c r="G2174" s="8"/>
      <c r="H2174" s="8"/>
      <c r="I2174" s="8"/>
      <c r="J2174" s="8">
        <v>3</v>
      </c>
      <c r="K2174" s="8" t="s">
        <v>69</v>
      </c>
      <c r="L2174" s="8" t="s">
        <v>27</v>
      </c>
      <c r="M2174" s="9">
        <v>44545</v>
      </c>
      <c r="N2174" s="9">
        <v>44553</v>
      </c>
      <c r="O2174" s="20"/>
      <c r="P2174" s="20">
        <v>25866769.489999998</v>
      </c>
      <c r="Q2174" s="29"/>
      <c r="R2174" s="29"/>
      <c r="S2174" s="29"/>
      <c r="T2174" s="29"/>
      <c r="U2174" s="29"/>
      <c r="X2174" s="22" t="e">
        <f>IF(B2174="",VLOOKUP(A2174,#REF!,2,FALSE),B2174)</f>
        <v>#REF!</v>
      </c>
      <c r="Y2174" s="22">
        <f t="shared" si="170"/>
        <v>12</v>
      </c>
      <c r="Z2174" s="22">
        <f t="shared" si="171"/>
        <v>12</v>
      </c>
      <c r="AA2174" s="22">
        <f t="shared" si="172"/>
        <v>2021</v>
      </c>
      <c r="AB2174" s="22">
        <f t="shared" si="173"/>
        <v>2021</v>
      </c>
      <c r="AC2174" s="22">
        <f t="shared" si="174"/>
        <v>2021</v>
      </c>
      <c r="AD2174" s="25" t="e">
        <f>AND(ROUND(O2174,2)=O2174,ROUND(P2174,2)=P2174,OR(AND(O2174&lt;&gt;0,L2174="п"),AND(P2174&lt;&gt;0,L2174="ф")),ЕФОРМУЛА(X2174),ЕФОРМУЛА(Y2174),ЕФОРМУЛА(Z2174),ЕФОРМУЛА(AA2174),ЕФОРМУЛА(AB2174),ЕФОРМУЛА(AC2174),NOT(ЕФОРМУЛА(O2174)),NOT(ЕФОРМУЛА(P2174)),M2174&lt;&gt;0,N2174&lt;&gt;0,OR(YEAR(M2174=#REF!),YEAR(M2174=#REF!),YEAR(M2174=#REF!)),OR(YEAR(N2174=#REF!),YEAR(N2174=#REF!),YEAR(N2174=#REF!)),OR(AND(A2174="20. Выдача займов по договору № 1 (в кэш-пул ПАО «Газпром»)",H2174="КЭШ-ПУЛ"),AND(A2174&lt;&gt;"20. Выдача займов по договору № 1 (в кэш-пул ПАО «Газпром»)",H2174&lt;&gt;"КЭШ-ПУЛ")))</f>
        <v>#REF!</v>
      </c>
    </row>
    <row r="2175" spans="1:30" ht="13.5" customHeight="1" x14ac:dyDescent="0.2">
      <c r="A2175" s="8" t="s">
        <v>57</v>
      </c>
      <c r="B2175" s="8"/>
      <c r="C2175" s="2" t="s">
        <v>19</v>
      </c>
      <c r="D2175" s="6" t="s">
        <v>0</v>
      </c>
      <c r="E2175" s="7" t="s">
        <v>2</v>
      </c>
      <c r="F2175" s="8"/>
      <c r="G2175" s="8"/>
      <c r="H2175" s="8"/>
      <c r="I2175" s="8"/>
      <c r="J2175" s="8">
        <v>4</v>
      </c>
      <c r="K2175" s="8" t="s">
        <v>69</v>
      </c>
      <c r="L2175" s="8" t="s">
        <v>27</v>
      </c>
      <c r="M2175" s="9">
        <v>44545</v>
      </c>
      <c r="N2175" s="9">
        <v>44558</v>
      </c>
      <c r="O2175" s="20"/>
      <c r="P2175" s="20">
        <v>44389402</v>
      </c>
      <c r="Q2175" s="12"/>
      <c r="R2175" s="12"/>
      <c r="S2175" s="12"/>
      <c r="T2175" s="12"/>
      <c r="U2175" s="12"/>
      <c r="X2175" s="22" t="e">
        <f>IF(B2175="",VLOOKUP(A2175,#REF!,2,FALSE),B2175)</f>
        <v>#REF!</v>
      </c>
      <c r="Y2175" s="22">
        <f t="shared" si="170"/>
        <v>12</v>
      </c>
      <c r="Z2175" s="22">
        <f t="shared" si="171"/>
        <v>12</v>
      </c>
      <c r="AA2175" s="22">
        <f t="shared" si="172"/>
        <v>2021</v>
      </c>
      <c r="AB2175" s="22">
        <f t="shared" si="173"/>
        <v>2021</v>
      </c>
      <c r="AC2175" s="22">
        <f t="shared" si="174"/>
        <v>2021</v>
      </c>
      <c r="AD2175" s="25" t="e">
        <f>AND(ROUND(O2175,2)=O2175,ROUND(P2175,2)=P2175,OR(AND(O2175&lt;&gt;0,L2175="п"),AND(P2175&lt;&gt;0,L2175="ф")),ЕФОРМУЛА(X2175),ЕФОРМУЛА(Y2175),ЕФОРМУЛА(Z2175),ЕФОРМУЛА(AA2175),ЕФОРМУЛА(AB2175),ЕФОРМУЛА(AC2175),NOT(ЕФОРМУЛА(O2175)),NOT(ЕФОРМУЛА(P2175)),M2175&lt;&gt;0,N2175&lt;&gt;0,OR(YEAR(M2175=#REF!),YEAR(M2175=#REF!),YEAR(M2175=#REF!)),OR(YEAR(N2175=#REF!),YEAR(N2175=#REF!),YEAR(N2175=#REF!)),OR(AND(A2175="20. Выдача займов по договору № 1 (в кэш-пул ПАО «Газпром»)",H2175="КЭШ-ПУЛ"),AND(A2175&lt;&gt;"20. Выдача займов по договору № 1 (в кэш-пул ПАО «Газпром»)",H2175&lt;&gt;"КЭШ-ПУЛ")))</f>
        <v>#REF!</v>
      </c>
    </row>
    <row r="2176" spans="1:30" ht="15" customHeight="1" x14ac:dyDescent="0.2">
      <c r="A2176" s="8" t="s">
        <v>47</v>
      </c>
      <c r="B2176" s="8"/>
      <c r="C2176" s="2" t="s">
        <v>19</v>
      </c>
      <c r="D2176" s="6" t="s">
        <v>0</v>
      </c>
      <c r="E2176" s="7" t="s">
        <v>2</v>
      </c>
      <c r="F2176" s="8"/>
      <c r="G2176" s="8"/>
      <c r="H2176" s="8"/>
      <c r="I2176" s="8"/>
      <c r="J2176" s="8">
        <v>3</v>
      </c>
      <c r="K2176" s="8" t="s">
        <v>69</v>
      </c>
      <c r="L2176" s="8" t="s">
        <v>27</v>
      </c>
      <c r="M2176" s="9">
        <v>44545</v>
      </c>
      <c r="N2176" s="9">
        <v>44551</v>
      </c>
      <c r="O2176" s="20"/>
      <c r="P2176" s="20">
        <v>4889148.9800000004</v>
      </c>
      <c r="Q2176" s="29"/>
      <c r="R2176" s="29"/>
      <c r="S2176" s="29"/>
      <c r="T2176" s="29"/>
      <c r="U2176" s="29"/>
      <c r="X2176" s="22" t="e">
        <f>IF(B2176="",VLOOKUP(A2176,#REF!,2,FALSE),B2176)</f>
        <v>#REF!</v>
      </c>
      <c r="Y2176" s="22">
        <f t="shared" si="170"/>
        <v>12</v>
      </c>
      <c r="Z2176" s="22">
        <f t="shared" si="171"/>
        <v>12</v>
      </c>
      <c r="AA2176" s="22">
        <f t="shared" si="172"/>
        <v>2021</v>
      </c>
      <c r="AB2176" s="22">
        <f t="shared" si="173"/>
        <v>2021</v>
      </c>
      <c r="AC2176" s="22">
        <f t="shared" si="174"/>
        <v>2021</v>
      </c>
      <c r="AD2176" s="25" t="e">
        <f>AND(ROUND(O2176,2)=O2176,ROUND(P2176,2)=P2176,OR(AND(O2176&lt;&gt;0,L2176="п"),AND(P2176&lt;&gt;0,L2176="ф")),ЕФОРМУЛА(X2176),ЕФОРМУЛА(Y2176),ЕФОРМУЛА(Z2176),ЕФОРМУЛА(AA2176),ЕФОРМУЛА(AB2176),ЕФОРМУЛА(AC2176),NOT(ЕФОРМУЛА(O2176)),NOT(ЕФОРМУЛА(P2176)),M2176&lt;&gt;0,N2176&lt;&gt;0,OR(YEAR(M2176=#REF!),YEAR(M2176=#REF!),YEAR(M2176=#REF!)),OR(YEAR(N2176=#REF!),YEAR(N2176=#REF!),YEAR(N2176=#REF!)),OR(AND(A2176="20. Выдача займов по договору № 1 (в кэш-пул ПАО «Газпром»)",H2176="КЭШ-ПУЛ"),AND(A2176&lt;&gt;"20. Выдача займов по договору № 1 (в кэш-пул ПАО «Газпром»)",H2176&lt;&gt;"КЭШ-ПУЛ")))</f>
        <v>#REF!</v>
      </c>
    </row>
    <row r="2177" spans="1:30" ht="15" customHeight="1" x14ac:dyDescent="0.2">
      <c r="A2177" s="8" t="s">
        <v>47</v>
      </c>
      <c r="B2177" s="8"/>
      <c r="C2177" s="2" t="s">
        <v>19</v>
      </c>
      <c r="D2177" s="6" t="s">
        <v>0</v>
      </c>
      <c r="E2177" s="7" t="s">
        <v>2</v>
      </c>
      <c r="F2177" s="8"/>
      <c r="G2177" s="8"/>
      <c r="H2177" s="8"/>
      <c r="I2177" s="8"/>
      <c r="J2177" s="8">
        <v>3</v>
      </c>
      <c r="K2177" s="8" t="s">
        <v>69</v>
      </c>
      <c r="L2177" s="8" t="s">
        <v>27</v>
      </c>
      <c r="M2177" s="9">
        <v>44545</v>
      </c>
      <c r="N2177" s="9">
        <v>44552</v>
      </c>
      <c r="O2177" s="20"/>
      <c r="P2177" s="20">
        <v>1276737.6200000001</v>
      </c>
      <c r="Q2177" s="29"/>
      <c r="R2177" s="29"/>
      <c r="S2177" s="29"/>
      <c r="T2177" s="29"/>
      <c r="U2177" s="29"/>
      <c r="X2177" s="22" t="e">
        <f>IF(B2177="",VLOOKUP(A2177,#REF!,2,FALSE),B2177)</f>
        <v>#REF!</v>
      </c>
      <c r="Y2177" s="22">
        <f t="shared" si="170"/>
        <v>12</v>
      </c>
      <c r="Z2177" s="22">
        <f t="shared" si="171"/>
        <v>12</v>
      </c>
      <c r="AA2177" s="22">
        <f t="shared" si="172"/>
        <v>2021</v>
      </c>
      <c r="AB2177" s="22">
        <f t="shared" si="173"/>
        <v>2021</v>
      </c>
      <c r="AC2177" s="22">
        <f t="shared" si="174"/>
        <v>2021</v>
      </c>
      <c r="AD2177" s="25" t="e">
        <f>AND(ROUND(O2177,2)=O2177,ROUND(P2177,2)=P2177,OR(AND(O2177&lt;&gt;0,L2177="п"),AND(P2177&lt;&gt;0,L2177="ф")),ЕФОРМУЛА(X2177),ЕФОРМУЛА(Y2177),ЕФОРМУЛА(Z2177),ЕФОРМУЛА(AA2177),ЕФОРМУЛА(AB2177),ЕФОРМУЛА(AC2177),NOT(ЕФОРМУЛА(O2177)),NOT(ЕФОРМУЛА(P2177)),M2177&lt;&gt;0,N2177&lt;&gt;0,OR(YEAR(M2177=#REF!),YEAR(M2177=#REF!),YEAR(M2177=#REF!)),OR(YEAR(N2177=#REF!),YEAR(N2177=#REF!),YEAR(N2177=#REF!)),OR(AND(A2177="20. Выдача займов по договору № 1 (в кэш-пул ПАО «Газпром»)",H2177="КЭШ-ПУЛ"),AND(A2177&lt;&gt;"20. Выдача займов по договору № 1 (в кэш-пул ПАО «Газпром»)",H2177&lt;&gt;"КЭШ-ПУЛ")))</f>
        <v>#REF!</v>
      </c>
    </row>
    <row r="2178" spans="1:30" ht="15" customHeight="1" x14ac:dyDescent="0.2">
      <c r="A2178" s="8" t="s">
        <v>47</v>
      </c>
      <c r="B2178" s="8"/>
      <c r="C2178" s="2" t="s">
        <v>19</v>
      </c>
      <c r="D2178" s="6" t="s">
        <v>0</v>
      </c>
      <c r="E2178" s="7" t="s">
        <v>2</v>
      </c>
      <c r="F2178" s="8"/>
      <c r="G2178" s="8"/>
      <c r="H2178" s="8"/>
      <c r="I2178" s="8"/>
      <c r="J2178" s="8">
        <v>3</v>
      </c>
      <c r="K2178" s="8" t="s">
        <v>69</v>
      </c>
      <c r="L2178" s="8" t="s">
        <v>27</v>
      </c>
      <c r="M2178" s="9">
        <v>44545</v>
      </c>
      <c r="N2178" s="9">
        <v>44553</v>
      </c>
      <c r="O2178" s="20"/>
      <c r="P2178" s="20">
        <v>8139926.0800000001</v>
      </c>
      <c r="Q2178" s="29"/>
      <c r="R2178" s="29"/>
      <c r="S2178" s="29"/>
      <c r="T2178" s="29"/>
      <c r="U2178" s="29"/>
      <c r="X2178" s="22" t="e">
        <f>IF(B2178="",VLOOKUP(A2178,#REF!,2,FALSE),B2178)</f>
        <v>#REF!</v>
      </c>
      <c r="Y2178" s="22">
        <f t="shared" si="170"/>
        <v>12</v>
      </c>
      <c r="Z2178" s="22">
        <f t="shared" si="171"/>
        <v>12</v>
      </c>
      <c r="AA2178" s="22">
        <f t="shared" si="172"/>
        <v>2021</v>
      </c>
      <c r="AB2178" s="22">
        <f t="shared" si="173"/>
        <v>2021</v>
      </c>
      <c r="AC2178" s="22">
        <f t="shared" si="174"/>
        <v>2021</v>
      </c>
      <c r="AD2178" s="25" t="e">
        <f>AND(ROUND(O2178,2)=O2178,ROUND(P2178,2)=P2178,OR(AND(O2178&lt;&gt;0,L2178="п"),AND(P2178&lt;&gt;0,L2178="ф")),ЕФОРМУЛА(X2178),ЕФОРМУЛА(Y2178),ЕФОРМУЛА(Z2178),ЕФОРМУЛА(AA2178),ЕФОРМУЛА(AB2178),ЕФОРМУЛА(AC2178),NOT(ЕФОРМУЛА(O2178)),NOT(ЕФОРМУЛА(P2178)),M2178&lt;&gt;0,N2178&lt;&gt;0,OR(YEAR(M2178=#REF!),YEAR(M2178=#REF!),YEAR(M2178=#REF!)),OR(YEAR(N2178=#REF!),YEAR(N2178=#REF!),YEAR(N2178=#REF!)),OR(AND(A2178="20. Выдача займов по договору № 1 (в кэш-пул ПАО «Газпром»)",H2178="КЭШ-ПУЛ"),AND(A2178&lt;&gt;"20. Выдача займов по договору № 1 (в кэш-пул ПАО «Газпром»)",H2178&lt;&gt;"КЭШ-ПУЛ")))</f>
        <v>#REF!</v>
      </c>
    </row>
    <row r="2179" spans="1:30" ht="15" customHeight="1" x14ac:dyDescent="0.2">
      <c r="A2179" s="8" t="s">
        <v>48</v>
      </c>
      <c r="B2179" s="8"/>
      <c r="C2179" s="2" t="s">
        <v>19</v>
      </c>
      <c r="D2179" s="6" t="s">
        <v>0</v>
      </c>
      <c r="E2179" s="7" t="s">
        <v>2</v>
      </c>
      <c r="F2179" s="8"/>
      <c r="G2179" s="8"/>
      <c r="H2179" s="8"/>
      <c r="I2179" s="8"/>
      <c r="J2179" s="8">
        <v>3</v>
      </c>
      <c r="K2179" s="8" t="s">
        <v>69</v>
      </c>
      <c r="L2179" s="8" t="s">
        <v>27</v>
      </c>
      <c r="M2179" s="9">
        <v>44545</v>
      </c>
      <c r="N2179" s="9">
        <v>44547</v>
      </c>
      <c r="O2179" s="20"/>
      <c r="P2179" s="20">
        <v>3552885.14</v>
      </c>
      <c r="Q2179" s="12"/>
      <c r="R2179" s="12"/>
      <c r="S2179" s="12"/>
      <c r="T2179" s="12"/>
      <c r="U2179" s="12"/>
      <c r="X2179" s="22" t="e">
        <f>IF(B2179="",VLOOKUP(A2179,#REF!,2,FALSE),B2179)</f>
        <v>#REF!</v>
      </c>
      <c r="Y2179" s="22">
        <f t="shared" si="170"/>
        <v>12</v>
      </c>
      <c r="Z2179" s="22">
        <f t="shared" si="171"/>
        <v>12</v>
      </c>
      <c r="AA2179" s="22">
        <f t="shared" si="172"/>
        <v>2021</v>
      </c>
      <c r="AB2179" s="22">
        <f t="shared" si="173"/>
        <v>2021</v>
      </c>
      <c r="AC2179" s="22">
        <f t="shared" si="174"/>
        <v>2021</v>
      </c>
      <c r="AD2179" s="25" t="e">
        <f>AND(ROUND(O2179,2)=O2179,ROUND(P2179,2)=P2179,OR(AND(O2179&lt;&gt;0,L2179="п"),AND(P2179&lt;&gt;0,L2179="ф")),ЕФОРМУЛА(X2179),ЕФОРМУЛА(Y2179),ЕФОРМУЛА(Z2179),ЕФОРМУЛА(AA2179),ЕФОРМУЛА(AB2179),ЕФОРМУЛА(AC2179),NOT(ЕФОРМУЛА(O2179)),NOT(ЕФОРМУЛА(P2179)),M2179&lt;&gt;0,N2179&lt;&gt;0,OR(YEAR(M2179=#REF!),YEAR(M2179=#REF!),YEAR(M2179=#REF!)),OR(YEAR(N2179=#REF!),YEAR(N2179=#REF!),YEAR(N2179=#REF!)),OR(AND(A2179="20. Выдача займов по договору № 1 (в кэш-пул ПАО «Газпром»)",H2179="КЭШ-ПУЛ"),AND(A2179&lt;&gt;"20. Выдача займов по договору № 1 (в кэш-пул ПАО «Газпром»)",H2179&lt;&gt;"КЭШ-ПУЛ")))</f>
        <v>#REF!</v>
      </c>
    </row>
    <row r="2180" spans="1:30" ht="15" customHeight="1" x14ac:dyDescent="0.2">
      <c r="A2180" s="8" t="s">
        <v>48</v>
      </c>
      <c r="B2180" s="8"/>
      <c r="C2180" s="2" t="s">
        <v>19</v>
      </c>
      <c r="D2180" s="6" t="s">
        <v>0</v>
      </c>
      <c r="E2180" s="7" t="s">
        <v>2</v>
      </c>
      <c r="F2180" s="8"/>
      <c r="G2180" s="8"/>
      <c r="H2180" s="8"/>
      <c r="I2180" s="8"/>
      <c r="J2180" s="8">
        <v>3</v>
      </c>
      <c r="K2180" s="8" t="s">
        <v>69</v>
      </c>
      <c r="L2180" s="8" t="s">
        <v>27</v>
      </c>
      <c r="M2180" s="9">
        <v>44545</v>
      </c>
      <c r="N2180" s="9">
        <v>44554</v>
      </c>
      <c r="O2180" s="20"/>
      <c r="P2180" s="20">
        <v>2680721.36</v>
      </c>
      <c r="Q2180" s="12"/>
      <c r="R2180" s="12"/>
      <c r="S2180" s="12"/>
      <c r="T2180" s="12"/>
      <c r="U2180" s="12"/>
      <c r="X2180" s="22" t="e">
        <f>IF(B2180="",VLOOKUP(A2180,#REF!,2,FALSE),B2180)</f>
        <v>#REF!</v>
      </c>
      <c r="Y2180" s="22">
        <f t="shared" ref="Y2180:Y2243" si="175">MONTH(M2180)</f>
        <v>12</v>
      </c>
      <c r="Z2180" s="22">
        <f t="shared" ref="Z2180:Z2243" si="176">MONTH(N2180)</f>
        <v>12</v>
      </c>
      <c r="AA2180" s="22">
        <f t="shared" ref="AA2180:AA2243" si="177">YEAR(N2180)</f>
        <v>2021</v>
      </c>
      <c r="AB2180" s="22">
        <f t="shared" ref="AB2180:AB2243" si="178">YEAR(M2180)</f>
        <v>2021</v>
      </c>
      <c r="AC2180" s="22">
        <f t="shared" ref="AC2180:AC2243" si="179">IF(F2180="X",AA2180-1,AA2180)</f>
        <v>2021</v>
      </c>
      <c r="AD2180" s="25" t="e">
        <f>AND(ROUND(O2180,2)=O2180,ROUND(P2180,2)=P2180,OR(AND(O2180&lt;&gt;0,L2180="п"),AND(P2180&lt;&gt;0,L2180="ф")),ЕФОРМУЛА(X2180),ЕФОРМУЛА(Y2180),ЕФОРМУЛА(Z2180),ЕФОРМУЛА(AA2180),ЕФОРМУЛА(AB2180),ЕФОРМУЛА(AC2180),NOT(ЕФОРМУЛА(O2180)),NOT(ЕФОРМУЛА(P2180)),M2180&lt;&gt;0,N2180&lt;&gt;0,OR(YEAR(M2180=#REF!),YEAR(M2180=#REF!),YEAR(M2180=#REF!)),OR(YEAR(N2180=#REF!),YEAR(N2180=#REF!),YEAR(N2180=#REF!)),OR(AND(A2180="20. Выдача займов по договору № 1 (в кэш-пул ПАО «Газпром»)",H2180="КЭШ-ПУЛ"),AND(A2180&lt;&gt;"20. Выдача займов по договору № 1 (в кэш-пул ПАО «Газпром»)",H2180&lt;&gt;"КЭШ-ПУЛ")))</f>
        <v>#REF!</v>
      </c>
    </row>
    <row r="2181" spans="1:30" ht="15" customHeight="1" x14ac:dyDescent="0.2">
      <c r="A2181" s="27" t="s">
        <v>41</v>
      </c>
      <c r="B2181" s="27"/>
      <c r="C2181" s="2" t="s">
        <v>19</v>
      </c>
      <c r="D2181" s="6" t="s">
        <v>0</v>
      </c>
      <c r="E2181" s="7" t="s">
        <v>2</v>
      </c>
      <c r="F2181" s="8"/>
      <c r="G2181" s="8"/>
      <c r="H2181" s="8"/>
      <c r="I2181" s="8"/>
      <c r="J2181" s="8">
        <v>1</v>
      </c>
      <c r="K2181" s="8" t="s">
        <v>69</v>
      </c>
      <c r="L2181" s="8" t="s">
        <v>27</v>
      </c>
      <c r="M2181" s="9">
        <v>44532</v>
      </c>
      <c r="N2181" s="9">
        <v>44546</v>
      </c>
      <c r="O2181" s="20"/>
      <c r="P2181" s="20">
        <v>352512</v>
      </c>
      <c r="Q2181" s="11"/>
      <c r="R2181" s="11"/>
      <c r="S2181" s="11"/>
      <c r="T2181" s="11"/>
      <c r="U2181" s="11"/>
      <c r="X2181" s="22" t="e">
        <f>IF(B2181="",VLOOKUP(A2181,#REF!,2,FALSE),B2181)</f>
        <v>#REF!</v>
      </c>
      <c r="Y2181" s="22">
        <f t="shared" si="175"/>
        <v>12</v>
      </c>
      <c r="Z2181" s="22">
        <f t="shared" si="176"/>
        <v>12</v>
      </c>
      <c r="AA2181" s="22">
        <f t="shared" si="177"/>
        <v>2021</v>
      </c>
      <c r="AB2181" s="22">
        <f t="shared" si="178"/>
        <v>2021</v>
      </c>
      <c r="AC2181" s="22">
        <f t="shared" si="179"/>
        <v>2021</v>
      </c>
      <c r="AD2181" s="25" t="e">
        <f>AND(ROUND(O2181,2)=O2181,ROUND(P2181,2)=P2181,OR(AND(O2181&lt;&gt;0,L2181="п"),AND(P2181&lt;&gt;0,L2181="ф")),ЕФОРМУЛА(X2181),ЕФОРМУЛА(Y2181),ЕФОРМУЛА(Z2181),ЕФОРМУЛА(AA2181),ЕФОРМУЛА(AB2181),ЕФОРМУЛА(AC2181),NOT(ЕФОРМУЛА(O2181)),NOT(ЕФОРМУЛА(P2181)),M2181&lt;&gt;0,N2181&lt;&gt;0,OR(YEAR(M2181=#REF!),YEAR(M2181=#REF!),YEAR(M2181=#REF!)),OR(YEAR(N2181=#REF!),YEAR(N2181=#REF!),YEAR(N2181=#REF!)),OR(AND(A2181="20. Выдача займов по договору № 1 (в кэш-пул ПАО «Газпром»)",H2181="КЭШ-ПУЛ"),AND(A2181&lt;&gt;"20. Выдача займов по договору № 1 (в кэш-пул ПАО «Газпром»)",H2181&lt;&gt;"КЭШ-ПУЛ")))</f>
        <v>#REF!</v>
      </c>
    </row>
    <row r="2182" spans="1:30" ht="15" customHeight="1" x14ac:dyDescent="0.2">
      <c r="A2182" s="27" t="s">
        <v>41</v>
      </c>
      <c r="B2182" s="27"/>
      <c r="C2182" s="2" t="s">
        <v>19</v>
      </c>
      <c r="D2182" s="6" t="s">
        <v>0</v>
      </c>
      <c r="E2182" s="7" t="s">
        <v>2</v>
      </c>
      <c r="F2182" s="8"/>
      <c r="G2182" s="8"/>
      <c r="H2182" s="8"/>
      <c r="I2182" s="8"/>
      <c r="J2182" s="8">
        <v>1</v>
      </c>
      <c r="K2182" s="8" t="s">
        <v>69</v>
      </c>
      <c r="L2182" s="8" t="s">
        <v>27</v>
      </c>
      <c r="M2182" s="9">
        <v>44532</v>
      </c>
      <c r="N2182" s="9">
        <v>44547</v>
      </c>
      <c r="O2182" s="20"/>
      <c r="P2182" s="20">
        <v>190945.32</v>
      </c>
      <c r="Q2182" s="11"/>
      <c r="R2182" s="11"/>
      <c r="S2182" s="11"/>
      <c r="T2182" s="11"/>
      <c r="U2182" s="11"/>
      <c r="X2182" s="22" t="e">
        <f>IF(B2182="",VLOOKUP(A2182,#REF!,2,FALSE),B2182)</f>
        <v>#REF!</v>
      </c>
      <c r="Y2182" s="22">
        <f t="shared" si="175"/>
        <v>12</v>
      </c>
      <c r="Z2182" s="22">
        <f t="shared" si="176"/>
        <v>12</v>
      </c>
      <c r="AA2182" s="22">
        <f t="shared" si="177"/>
        <v>2021</v>
      </c>
      <c r="AB2182" s="22">
        <f t="shared" si="178"/>
        <v>2021</v>
      </c>
      <c r="AC2182" s="22">
        <f t="shared" si="179"/>
        <v>2021</v>
      </c>
      <c r="AD2182" s="25" t="e">
        <f>AND(ROUND(O2182,2)=O2182,ROUND(P2182,2)=P2182,OR(AND(O2182&lt;&gt;0,L2182="п"),AND(P2182&lt;&gt;0,L2182="ф")),ЕФОРМУЛА(X2182),ЕФОРМУЛА(Y2182),ЕФОРМУЛА(Z2182),ЕФОРМУЛА(AA2182),ЕФОРМУЛА(AB2182),ЕФОРМУЛА(AC2182),NOT(ЕФОРМУЛА(O2182)),NOT(ЕФОРМУЛА(P2182)),M2182&lt;&gt;0,N2182&lt;&gt;0,OR(YEAR(M2182=#REF!),YEAR(M2182=#REF!),YEAR(M2182=#REF!)),OR(YEAR(N2182=#REF!),YEAR(N2182=#REF!),YEAR(N2182=#REF!)),OR(AND(A2182="20. Выдача займов по договору № 1 (в кэш-пул ПАО «Газпром»)",H2182="КЭШ-ПУЛ"),AND(A2182&lt;&gt;"20. Выдача займов по договору № 1 (в кэш-пул ПАО «Газпром»)",H2182&lt;&gt;"КЭШ-ПУЛ")))</f>
        <v>#REF!</v>
      </c>
    </row>
    <row r="2183" spans="1:30" ht="15" customHeight="1" x14ac:dyDescent="0.2">
      <c r="A2183" s="27" t="s">
        <v>41</v>
      </c>
      <c r="B2183" s="27"/>
      <c r="C2183" s="2" t="s">
        <v>19</v>
      </c>
      <c r="D2183" s="6" t="s">
        <v>0</v>
      </c>
      <c r="E2183" s="7" t="s">
        <v>2</v>
      </c>
      <c r="F2183" s="8"/>
      <c r="G2183" s="8"/>
      <c r="H2183" s="8"/>
      <c r="I2183" s="8"/>
      <c r="J2183" s="8">
        <v>1</v>
      </c>
      <c r="K2183" s="8" t="s">
        <v>69</v>
      </c>
      <c r="L2183" s="8" t="s">
        <v>27</v>
      </c>
      <c r="M2183" s="9">
        <v>44532</v>
      </c>
      <c r="N2183" s="9">
        <v>44551</v>
      </c>
      <c r="O2183" s="20"/>
      <c r="P2183" s="20">
        <v>7020255.0199999996</v>
      </c>
      <c r="Q2183" s="11"/>
      <c r="R2183" s="11"/>
      <c r="S2183" s="11"/>
      <c r="T2183" s="11"/>
      <c r="U2183" s="11"/>
      <c r="X2183" s="22" t="e">
        <f>IF(B2183="",VLOOKUP(A2183,#REF!,2,FALSE),B2183)</f>
        <v>#REF!</v>
      </c>
      <c r="Y2183" s="22">
        <f t="shared" si="175"/>
        <v>12</v>
      </c>
      <c r="Z2183" s="22">
        <f t="shared" si="176"/>
        <v>12</v>
      </c>
      <c r="AA2183" s="22">
        <f t="shared" si="177"/>
        <v>2021</v>
      </c>
      <c r="AB2183" s="22">
        <f t="shared" si="178"/>
        <v>2021</v>
      </c>
      <c r="AC2183" s="22">
        <f t="shared" si="179"/>
        <v>2021</v>
      </c>
      <c r="AD2183" s="25" t="e">
        <f>AND(ROUND(O2183,2)=O2183,ROUND(P2183,2)=P2183,OR(AND(O2183&lt;&gt;0,L2183="п"),AND(P2183&lt;&gt;0,L2183="ф")),ЕФОРМУЛА(X2183),ЕФОРМУЛА(Y2183),ЕФОРМУЛА(Z2183),ЕФОРМУЛА(AA2183),ЕФОРМУЛА(AB2183),ЕФОРМУЛА(AC2183),NOT(ЕФОРМУЛА(O2183)),NOT(ЕФОРМУЛА(P2183)),M2183&lt;&gt;0,N2183&lt;&gt;0,OR(YEAR(M2183=#REF!),YEAR(M2183=#REF!),YEAR(M2183=#REF!)),OR(YEAR(N2183=#REF!),YEAR(N2183=#REF!),YEAR(N2183=#REF!)),OR(AND(A2183="20. Выдача займов по договору № 1 (в кэш-пул ПАО «Газпром»)",H2183="КЭШ-ПУЛ"),AND(A2183&lt;&gt;"20. Выдача займов по договору № 1 (в кэш-пул ПАО «Газпром»)",H2183&lt;&gt;"КЭШ-ПУЛ")))</f>
        <v>#REF!</v>
      </c>
    </row>
    <row r="2184" spans="1:30" ht="15" customHeight="1" x14ac:dyDescent="0.2">
      <c r="A2184" s="27" t="s">
        <v>41</v>
      </c>
      <c r="B2184" s="27"/>
      <c r="C2184" s="2" t="s">
        <v>19</v>
      </c>
      <c r="D2184" s="6" t="s">
        <v>0</v>
      </c>
      <c r="E2184" s="7" t="s">
        <v>2</v>
      </c>
      <c r="F2184" s="8"/>
      <c r="G2184" s="8"/>
      <c r="H2184" s="8"/>
      <c r="I2184" s="8"/>
      <c r="J2184" s="8">
        <v>3</v>
      </c>
      <c r="K2184" s="8" t="s">
        <v>69</v>
      </c>
      <c r="L2184" s="8" t="s">
        <v>27</v>
      </c>
      <c r="M2184" s="9">
        <v>44545</v>
      </c>
      <c r="N2184" s="9">
        <v>44553</v>
      </c>
      <c r="O2184" s="20"/>
      <c r="P2184" s="20">
        <v>976496.78</v>
      </c>
      <c r="Q2184" s="11"/>
      <c r="R2184" s="11"/>
      <c r="S2184" s="11"/>
      <c r="T2184" s="11"/>
      <c r="U2184" s="11"/>
      <c r="X2184" s="22" t="e">
        <f>IF(B2184="",VLOOKUP(A2184,#REF!,2,FALSE),B2184)</f>
        <v>#REF!</v>
      </c>
      <c r="Y2184" s="22">
        <f t="shared" si="175"/>
        <v>12</v>
      </c>
      <c r="Z2184" s="22">
        <f t="shared" si="176"/>
        <v>12</v>
      </c>
      <c r="AA2184" s="22">
        <f t="shared" si="177"/>
        <v>2021</v>
      </c>
      <c r="AB2184" s="22">
        <f t="shared" si="178"/>
        <v>2021</v>
      </c>
      <c r="AC2184" s="22">
        <f t="shared" si="179"/>
        <v>2021</v>
      </c>
      <c r="AD2184" s="25" t="e">
        <f>AND(ROUND(O2184,2)=O2184,ROUND(P2184,2)=P2184,OR(AND(O2184&lt;&gt;0,L2184="п"),AND(P2184&lt;&gt;0,L2184="ф")),ЕФОРМУЛА(X2184),ЕФОРМУЛА(Y2184),ЕФОРМУЛА(Z2184),ЕФОРМУЛА(AA2184),ЕФОРМУЛА(AB2184),ЕФОРМУЛА(AC2184),NOT(ЕФОРМУЛА(O2184)),NOT(ЕФОРМУЛА(P2184)),M2184&lt;&gt;0,N2184&lt;&gt;0,OR(YEAR(M2184=#REF!),YEAR(M2184=#REF!),YEAR(M2184=#REF!)),OR(YEAR(N2184=#REF!),YEAR(N2184=#REF!),YEAR(N2184=#REF!)),OR(AND(A2184="20. Выдача займов по договору № 1 (в кэш-пул ПАО «Газпром»)",H2184="КЭШ-ПУЛ"),AND(A2184&lt;&gt;"20. Выдача займов по договору № 1 (в кэш-пул ПАО «Газпром»)",H2184&lt;&gt;"КЭШ-ПУЛ")))</f>
        <v>#REF!</v>
      </c>
    </row>
    <row r="2185" spans="1:30" ht="15" customHeight="1" x14ac:dyDescent="0.2">
      <c r="A2185" s="27" t="s">
        <v>41</v>
      </c>
      <c r="B2185" s="27"/>
      <c r="C2185" s="2" t="s">
        <v>19</v>
      </c>
      <c r="D2185" s="6" t="s">
        <v>0</v>
      </c>
      <c r="E2185" s="7" t="s">
        <v>2</v>
      </c>
      <c r="F2185" s="8"/>
      <c r="G2185" s="8"/>
      <c r="H2185" s="8"/>
      <c r="I2185" s="8"/>
      <c r="J2185" s="8">
        <v>3</v>
      </c>
      <c r="K2185" s="8" t="s">
        <v>69</v>
      </c>
      <c r="L2185" s="8" t="s">
        <v>27</v>
      </c>
      <c r="M2185" s="9">
        <v>44545</v>
      </c>
      <c r="N2185" s="9">
        <v>44557</v>
      </c>
      <c r="O2185" s="20"/>
      <c r="P2185" s="20">
        <v>256243.29</v>
      </c>
      <c r="Q2185" s="11"/>
      <c r="R2185" s="11"/>
      <c r="S2185" s="11"/>
      <c r="T2185" s="11"/>
      <c r="U2185" s="11"/>
      <c r="X2185" s="22" t="e">
        <f>IF(B2185="",VLOOKUP(A2185,#REF!,2,FALSE),B2185)</f>
        <v>#REF!</v>
      </c>
      <c r="Y2185" s="22">
        <f t="shared" si="175"/>
        <v>12</v>
      </c>
      <c r="Z2185" s="22">
        <f t="shared" si="176"/>
        <v>12</v>
      </c>
      <c r="AA2185" s="22">
        <f t="shared" si="177"/>
        <v>2021</v>
      </c>
      <c r="AB2185" s="22">
        <f t="shared" si="178"/>
        <v>2021</v>
      </c>
      <c r="AC2185" s="22">
        <f t="shared" si="179"/>
        <v>2021</v>
      </c>
      <c r="AD2185" s="25" t="e">
        <f>AND(ROUND(O2185,2)=O2185,ROUND(P2185,2)=P2185,OR(AND(O2185&lt;&gt;0,L2185="п"),AND(P2185&lt;&gt;0,L2185="ф")),ЕФОРМУЛА(X2185),ЕФОРМУЛА(Y2185),ЕФОРМУЛА(Z2185),ЕФОРМУЛА(AA2185),ЕФОРМУЛА(AB2185),ЕФОРМУЛА(AC2185),NOT(ЕФОРМУЛА(O2185)),NOT(ЕФОРМУЛА(P2185)),M2185&lt;&gt;0,N2185&lt;&gt;0,OR(YEAR(M2185=#REF!),YEAR(M2185=#REF!),YEAR(M2185=#REF!)),OR(YEAR(N2185=#REF!),YEAR(N2185=#REF!),YEAR(N2185=#REF!)),OR(AND(A2185="20. Выдача займов по договору № 1 (в кэш-пул ПАО «Газпром»)",H2185="КЭШ-ПУЛ"),AND(A2185&lt;&gt;"20. Выдача займов по договору № 1 (в кэш-пул ПАО «Газпром»)",H2185&lt;&gt;"КЭШ-ПУЛ")))</f>
        <v>#REF!</v>
      </c>
    </row>
    <row r="2186" spans="1:30" ht="15.75" customHeight="1" x14ac:dyDescent="0.2">
      <c r="A2186" s="27" t="s">
        <v>142</v>
      </c>
      <c r="B2186" s="27"/>
      <c r="C2186" s="2" t="s">
        <v>19</v>
      </c>
      <c r="D2186" s="6" t="s">
        <v>0</v>
      </c>
      <c r="E2186" s="7" t="s">
        <v>2</v>
      </c>
      <c r="F2186" s="8"/>
      <c r="G2186" s="8"/>
      <c r="H2186" s="8"/>
      <c r="I2186" s="8"/>
      <c r="J2186" s="8">
        <v>3</v>
      </c>
      <c r="K2186" s="8" t="s">
        <v>69</v>
      </c>
      <c r="L2186" s="8" t="s">
        <v>27</v>
      </c>
      <c r="M2186" s="9">
        <v>44545</v>
      </c>
      <c r="N2186" s="9">
        <v>44546</v>
      </c>
      <c r="O2186" s="20"/>
      <c r="P2186" s="20">
        <v>180506.26</v>
      </c>
      <c r="Q2186" s="29" t="s">
        <v>682</v>
      </c>
      <c r="R2186" s="29"/>
      <c r="S2186" s="29"/>
      <c r="T2186" s="29"/>
      <c r="U2186" s="29"/>
      <c r="X2186" s="22" t="e">
        <f>IF(B2186="",VLOOKUP(A2186,#REF!,2,FALSE),B2186)</f>
        <v>#REF!</v>
      </c>
      <c r="Y2186" s="22">
        <f t="shared" si="175"/>
        <v>12</v>
      </c>
      <c r="Z2186" s="22">
        <f t="shared" si="176"/>
        <v>12</v>
      </c>
      <c r="AA2186" s="22">
        <f t="shared" si="177"/>
        <v>2021</v>
      </c>
      <c r="AB2186" s="22">
        <f t="shared" si="178"/>
        <v>2021</v>
      </c>
      <c r="AC2186" s="22">
        <f t="shared" si="179"/>
        <v>2021</v>
      </c>
      <c r="AD2186" s="25" t="e">
        <f>AND(ROUND(O2186,2)=O2186,ROUND(P2186,2)=P2186,OR(AND(O2186&lt;&gt;0,L2186="п"),AND(P2186&lt;&gt;0,L2186="ф")),ЕФОРМУЛА(X2186),ЕФОРМУЛА(Y2186),ЕФОРМУЛА(Z2186),ЕФОРМУЛА(AA2186),ЕФОРМУЛА(AB2186),ЕФОРМУЛА(AC2186),NOT(ЕФОРМУЛА(O2186)),NOT(ЕФОРМУЛА(P2186)),M2186&lt;&gt;0,N2186&lt;&gt;0,OR(YEAR(M2186=#REF!),YEAR(M2186=#REF!),YEAR(M2186=#REF!)),OR(YEAR(N2186=#REF!),YEAR(N2186=#REF!),YEAR(N2186=#REF!)),OR(AND(A2186="20. Выдача займов по договору № 1 (в кэш-пул ПАО «Газпром»)",H2186="КЭШ-ПУЛ"),AND(A2186&lt;&gt;"20. Выдача займов по договору № 1 (в кэш-пул ПАО «Газпром»)",H2186&lt;&gt;"КЭШ-ПУЛ")))</f>
        <v>#REF!</v>
      </c>
    </row>
    <row r="2187" spans="1:30" ht="15.75" customHeight="1" x14ac:dyDescent="0.2">
      <c r="A2187" s="27" t="s">
        <v>142</v>
      </c>
      <c r="B2187" s="27"/>
      <c r="C2187" s="2" t="s">
        <v>19</v>
      </c>
      <c r="D2187" s="6" t="s">
        <v>0</v>
      </c>
      <c r="E2187" s="7" t="s">
        <v>2</v>
      </c>
      <c r="F2187" s="8"/>
      <c r="G2187" s="8"/>
      <c r="H2187" s="8"/>
      <c r="I2187" s="8" t="s">
        <v>25</v>
      </c>
      <c r="J2187" s="8">
        <v>3</v>
      </c>
      <c r="K2187" s="8" t="s">
        <v>69</v>
      </c>
      <c r="L2187" s="8" t="s">
        <v>27</v>
      </c>
      <c r="M2187" s="9">
        <v>44545</v>
      </c>
      <c r="N2187" s="9">
        <v>44559</v>
      </c>
      <c r="O2187" s="20"/>
      <c r="P2187" s="20">
        <v>30160800</v>
      </c>
      <c r="Q2187" s="29" t="s">
        <v>683</v>
      </c>
      <c r="R2187" s="29"/>
      <c r="S2187" s="29"/>
      <c r="T2187" s="29"/>
      <c r="U2187" s="29"/>
      <c r="X2187" s="22" t="e">
        <f>IF(B2187="",VLOOKUP(A2187,#REF!,2,FALSE),B2187)</f>
        <v>#REF!</v>
      </c>
      <c r="Y2187" s="22">
        <f t="shared" si="175"/>
        <v>12</v>
      </c>
      <c r="Z2187" s="22">
        <f t="shared" si="176"/>
        <v>12</v>
      </c>
      <c r="AA2187" s="22">
        <f t="shared" si="177"/>
        <v>2021</v>
      </c>
      <c r="AB2187" s="22">
        <f t="shared" si="178"/>
        <v>2021</v>
      </c>
      <c r="AC2187" s="22">
        <f t="shared" si="179"/>
        <v>2021</v>
      </c>
      <c r="AD2187" s="25" t="e">
        <f>AND(ROUND(O2187,2)=O2187,ROUND(P2187,2)=P2187,OR(AND(O2187&lt;&gt;0,L2187="п"),AND(P2187&lt;&gt;0,L2187="ф")),ЕФОРМУЛА(X2187),ЕФОРМУЛА(Y2187),ЕФОРМУЛА(Z2187),ЕФОРМУЛА(AA2187),ЕФОРМУЛА(AB2187),ЕФОРМУЛА(AC2187),NOT(ЕФОРМУЛА(O2187)),NOT(ЕФОРМУЛА(P2187)),M2187&lt;&gt;0,N2187&lt;&gt;0,OR(YEAR(M2187=#REF!),YEAR(M2187=#REF!),YEAR(M2187=#REF!)),OR(YEAR(N2187=#REF!),YEAR(N2187=#REF!),YEAR(N2187=#REF!)),OR(AND(A2187="20. Выдача займов по договору № 1 (в кэш-пул ПАО «Газпром»)",H2187="КЭШ-ПУЛ"),AND(A2187&lt;&gt;"20. Выдача займов по договору № 1 (в кэш-пул ПАО «Газпром»)",H2187&lt;&gt;"КЭШ-ПУЛ")))</f>
        <v>#REF!</v>
      </c>
    </row>
    <row r="2188" spans="1:30" ht="15.75" customHeight="1" x14ac:dyDescent="0.2">
      <c r="A2188" s="27" t="s">
        <v>142</v>
      </c>
      <c r="B2188" s="27"/>
      <c r="C2188" s="2" t="s">
        <v>19</v>
      </c>
      <c r="D2188" s="6" t="s">
        <v>0</v>
      </c>
      <c r="E2188" s="7" t="s">
        <v>2</v>
      </c>
      <c r="F2188" s="8"/>
      <c r="G2188" s="8"/>
      <c r="H2188" s="8"/>
      <c r="I2188" s="8"/>
      <c r="J2188" s="8">
        <v>3</v>
      </c>
      <c r="K2188" s="8" t="s">
        <v>69</v>
      </c>
      <c r="L2188" s="8" t="s">
        <v>27</v>
      </c>
      <c r="M2188" s="9">
        <v>44545</v>
      </c>
      <c r="N2188" s="9">
        <v>44559</v>
      </c>
      <c r="O2188" s="20"/>
      <c r="P2188" s="20">
        <v>70675110.609999999</v>
      </c>
      <c r="Q2188" s="29" t="s">
        <v>682</v>
      </c>
      <c r="R2188" s="29"/>
      <c r="S2188" s="29"/>
      <c r="T2188" s="29"/>
      <c r="U2188" s="29"/>
      <c r="X2188" s="22" t="e">
        <f>IF(B2188="",VLOOKUP(A2188,#REF!,2,FALSE),B2188)</f>
        <v>#REF!</v>
      </c>
      <c r="Y2188" s="22">
        <f t="shared" si="175"/>
        <v>12</v>
      </c>
      <c r="Z2188" s="22">
        <f t="shared" si="176"/>
        <v>12</v>
      </c>
      <c r="AA2188" s="22">
        <f t="shared" si="177"/>
        <v>2021</v>
      </c>
      <c r="AB2188" s="22">
        <f t="shared" si="178"/>
        <v>2021</v>
      </c>
      <c r="AC2188" s="22">
        <f t="shared" si="179"/>
        <v>2021</v>
      </c>
      <c r="AD2188" s="25" t="e">
        <f>AND(ROUND(O2188,2)=O2188,ROUND(P2188,2)=P2188,OR(AND(O2188&lt;&gt;0,L2188="п"),AND(P2188&lt;&gt;0,L2188="ф")),ЕФОРМУЛА(X2188),ЕФОРМУЛА(Y2188),ЕФОРМУЛА(Z2188),ЕФОРМУЛА(AA2188),ЕФОРМУЛА(AB2188),ЕФОРМУЛА(AC2188),NOT(ЕФОРМУЛА(O2188)),NOT(ЕФОРМУЛА(P2188)),M2188&lt;&gt;0,N2188&lt;&gt;0,OR(YEAR(M2188=#REF!),YEAR(M2188=#REF!),YEAR(M2188=#REF!)),OR(YEAR(N2188=#REF!),YEAR(N2188=#REF!),YEAR(N2188=#REF!)),OR(AND(A2188="20. Выдача займов по договору № 1 (в кэш-пул ПАО «Газпром»)",H2188="КЭШ-ПУЛ"),AND(A2188&lt;&gt;"20. Выдача займов по договору № 1 (в кэш-пул ПАО «Газпром»)",H2188&lt;&gt;"КЭШ-ПУЛ")))</f>
        <v>#REF!</v>
      </c>
    </row>
    <row r="2189" spans="1:30" ht="15" customHeight="1" x14ac:dyDescent="0.2">
      <c r="A2189" s="27" t="s">
        <v>60</v>
      </c>
      <c r="B2189" s="27"/>
      <c r="C2189" s="2" t="s">
        <v>19</v>
      </c>
      <c r="D2189" s="6" t="s">
        <v>0</v>
      </c>
      <c r="E2189" s="7" t="s">
        <v>2</v>
      </c>
      <c r="F2189" s="8"/>
      <c r="G2189" s="8"/>
      <c r="H2189" s="8"/>
      <c r="I2189" s="8" t="s">
        <v>25</v>
      </c>
      <c r="J2189" s="8">
        <v>4</v>
      </c>
      <c r="K2189" s="8" t="s">
        <v>69</v>
      </c>
      <c r="L2189" s="8" t="s">
        <v>27</v>
      </c>
      <c r="M2189" s="9">
        <v>44545</v>
      </c>
      <c r="N2189" s="9">
        <v>44558</v>
      </c>
      <c r="O2189" s="20"/>
      <c r="P2189" s="20">
        <v>528482.19999999995</v>
      </c>
      <c r="Q2189" s="11"/>
      <c r="R2189" s="11"/>
      <c r="S2189" s="11"/>
      <c r="T2189" s="11"/>
      <c r="U2189" s="11"/>
      <c r="X2189" s="22" t="e">
        <f>IF(B2189="",VLOOKUP(A2189,#REF!,2,FALSE),B2189)</f>
        <v>#REF!</v>
      </c>
      <c r="Y2189" s="22">
        <f t="shared" si="175"/>
        <v>12</v>
      </c>
      <c r="Z2189" s="22">
        <f t="shared" si="176"/>
        <v>12</v>
      </c>
      <c r="AA2189" s="22">
        <f t="shared" si="177"/>
        <v>2021</v>
      </c>
      <c r="AB2189" s="22">
        <f t="shared" si="178"/>
        <v>2021</v>
      </c>
      <c r="AC2189" s="22">
        <f t="shared" si="179"/>
        <v>2021</v>
      </c>
      <c r="AD2189" s="25" t="e">
        <f>AND(ROUND(O2189,2)=O2189,ROUND(P2189,2)=P2189,OR(AND(O2189&lt;&gt;0,L2189="п"),AND(P2189&lt;&gt;0,L2189="ф")),ЕФОРМУЛА(X2189),ЕФОРМУЛА(Y2189),ЕФОРМУЛА(Z2189),ЕФОРМУЛА(AA2189),ЕФОРМУЛА(AB2189),ЕФОРМУЛА(AC2189),NOT(ЕФОРМУЛА(O2189)),NOT(ЕФОРМУЛА(P2189)),M2189&lt;&gt;0,N2189&lt;&gt;0,OR(YEAR(M2189=#REF!),YEAR(M2189=#REF!),YEAR(M2189=#REF!)),OR(YEAR(N2189=#REF!),YEAR(N2189=#REF!),YEAR(N2189=#REF!)),OR(AND(A2189="20. Выдача займов по договору № 1 (в кэш-пул ПАО «Газпром»)",H2189="КЭШ-ПУЛ"),AND(A2189&lt;&gt;"20. Выдача займов по договору № 1 (в кэш-пул ПАО «Газпром»)",H2189&lt;&gt;"КЭШ-ПУЛ")))</f>
        <v>#REF!</v>
      </c>
    </row>
    <row r="2190" spans="1:30" ht="15" customHeight="1" x14ac:dyDescent="0.2">
      <c r="A2190" s="27" t="s">
        <v>60</v>
      </c>
      <c r="B2190" s="27"/>
      <c r="C2190" s="2" t="s">
        <v>19</v>
      </c>
      <c r="D2190" s="6" t="s">
        <v>0</v>
      </c>
      <c r="E2190" s="7" t="s">
        <v>2</v>
      </c>
      <c r="F2190" s="8"/>
      <c r="G2190" s="8"/>
      <c r="H2190" s="8"/>
      <c r="I2190" s="8"/>
      <c r="J2190" s="8">
        <v>4</v>
      </c>
      <c r="K2190" s="8" t="s">
        <v>69</v>
      </c>
      <c r="L2190" s="8" t="s">
        <v>27</v>
      </c>
      <c r="M2190" s="9">
        <v>44545</v>
      </c>
      <c r="N2190" s="9">
        <v>44558</v>
      </c>
      <c r="O2190" s="20"/>
      <c r="P2190" s="20">
        <v>442380.4</v>
      </c>
      <c r="Q2190" s="11"/>
      <c r="R2190" s="11"/>
      <c r="S2190" s="11"/>
      <c r="T2190" s="11"/>
      <c r="U2190" s="11"/>
      <c r="X2190" s="22" t="e">
        <f>IF(B2190="",VLOOKUP(A2190,#REF!,2,FALSE),B2190)</f>
        <v>#REF!</v>
      </c>
      <c r="Y2190" s="22">
        <f t="shared" si="175"/>
        <v>12</v>
      </c>
      <c r="Z2190" s="22">
        <f t="shared" si="176"/>
        <v>12</v>
      </c>
      <c r="AA2190" s="22">
        <f t="shared" si="177"/>
        <v>2021</v>
      </c>
      <c r="AB2190" s="22">
        <f t="shared" si="178"/>
        <v>2021</v>
      </c>
      <c r="AC2190" s="22">
        <f t="shared" si="179"/>
        <v>2021</v>
      </c>
      <c r="AD2190" s="25" t="e">
        <f>AND(ROUND(O2190,2)=O2190,ROUND(P2190,2)=P2190,OR(AND(O2190&lt;&gt;0,L2190="п"),AND(P2190&lt;&gt;0,L2190="ф")),ЕФОРМУЛА(X2190),ЕФОРМУЛА(Y2190),ЕФОРМУЛА(Z2190),ЕФОРМУЛА(AA2190),ЕФОРМУЛА(AB2190),ЕФОРМУЛА(AC2190),NOT(ЕФОРМУЛА(O2190)),NOT(ЕФОРМУЛА(P2190)),M2190&lt;&gt;0,N2190&lt;&gt;0,OR(YEAR(M2190=#REF!),YEAR(M2190=#REF!),YEAR(M2190=#REF!)),OR(YEAR(N2190=#REF!),YEAR(N2190=#REF!),YEAR(N2190=#REF!)),OR(AND(A2190="20. Выдача займов по договору № 1 (в кэш-пул ПАО «Газпром»)",H2190="КЭШ-ПУЛ"),AND(A2190&lt;&gt;"20. Выдача займов по договору № 1 (в кэш-пул ПАО «Газпром»)",H2190&lt;&gt;"КЭШ-ПУЛ")))</f>
        <v>#REF!</v>
      </c>
    </row>
    <row r="2191" spans="1:30" ht="15" customHeight="1" x14ac:dyDescent="0.2">
      <c r="A2191" s="8" t="s">
        <v>8</v>
      </c>
      <c r="B2191" s="8"/>
      <c r="C2191" s="2" t="s">
        <v>19</v>
      </c>
      <c r="D2191" s="6" t="s">
        <v>0</v>
      </c>
      <c r="E2191" s="7" t="s">
        <v>2</v>
      </c>
      <c r="F2191" s="8"/>
      <c r="G2191" s="8"/>
      <c r="H2191" s="8"/>
      <c r="I2191" s="8" t="s">
        <v>25</v>
      </c>
      <c r="J2191" s="8">
        <v>4</v>
      </c>
      <c r="K2191" s="8" t="s">
        <v>69</v>
      </c>
      <c r="L2191" s="8" t="s">
        <v>27</v>
      </c>
      <c r="M2191" s="9">
        <v>44545</v>
      </c>
      <c r="N2191" s="9">
        <v>44554</v>
      </c>
      <c r="O2191" s="20"/>
      <c r="P2191" s="20">
        <v>165500</v>
      </c>
      <c r="Q2191" s="29"/>
      <c r="R2191" s="29"/>
      <c r="S2191" s="29"/>
      <c r="T2191" s="29"/>
      <c r="U2191" s="29"/>
      <c r="X2191" s="22" t="e">
        <f>IF(B2191="",VLOOKUP(A2191,#REF!,2,FALSE),B2191)</f>
        <v>#REF!</v>
      </c>
      <c r="Y2191" s="22">
        <f t="shared" si="175"/>
        <v>12</v>
      </c>
      <c r="Z2191" s="22">
        <f t="shared" si="176"/>
        <v>12</v>
      </c>
      <c r="AA2191" s="22">
        <f t="shared" si="177"/>
        <v>2021</v>
      </c>
      <c r="AB2191" s="22">
        <f t="shared" si="178"/>
        <v>2021</v>
      </c>
      <c r="AC2191" s="22">
        <f t="shared" si="179"/>
        <v>2021</v>
      </c>
      <c r="AD2191" s="25" t="e">
        <f>AND(ROUND(O2191,2)=O2191,ROUND(P2191,2)=P2191,OR(AND(O2191&lt;&gt;0,L2191="п"),AND(P2191&lt;&gt;0,L2191="ф")),ЕФОРМУЛА(X2191),ЕФОРМУЛА(Y2191),ЕФОРМУЛА(Z2191),ЕФОРМУЛА(AA2191),ЕФОРМУЛА(AB2191),ЕФОРМУЛА(AC2191),NOT(ЕФОРМУЛА(O2191)),NOT(ЕФОРМУЛА(P2191)),M2191&lt;&gt;0,N2191&lt;&gt;0,OR(YEAR(M2191=#REF!),YEAR(M2191=#REF!),YEAR(M2191=#REF!)),OR(YEAR(N2191=#REF!),YEAR(N2191=#REF!),YEAR(N2191=#REF!)),OR(AND(A2191="20. Выдача займов по договору № 1 (в кэш-пул ПАО «Газпром»)",H2191="КЭШ-ПУЛ"),AND(A2191&lt;&gt;"20. Выдача займов по договору № 1 (в кэш-пул ПАО «Газпром»)",H2191&lt;&gt;"КЭШ-ПУЛ")))</f>
        <v>#REF!</v>
      </c>
    </row>
    <row r="2192" spans="1:30" ht="15" customHeight="1" x14ac:dyDescent="0.2">
      <c r="A2192" s="8" t="s">
        <v>8</v>
      </c>
      <c r="B2192" s="8"/>
      <c r="C2192" s="2" t="s">
        <v>19</v>
      </c>
      <c r="D2192" s="6" t="s">
        <v>0</v>
      </c>
      <c r="E2192" s="7" t="s">
        <v>2</v>
      </c>
      <c r="F2192" s="8"/>
      <c r="G2192" s="8"/>
      <c r="H2192" s="8"/>
      <c r="I2192" s="8"/>
      <c r="J2192" s="8">
        <v>4</v>
      </c>
      <c r="K2192" s="8" t="s">
        <v>69</v>
      </c>
      <c r="L2192" s="8" t="s">
        <v>27</v>
      </c>
      <c r="M2192" s="9">
        <v>44545</v>
      </c>
      <c r="N2192" s="9">
        <v>44554</v>
      </c>
      <c r="O2192" s="20"/>
      <c r="P2192" s="20">
        <v>1480363.55</v>
      </c>
      <c r="Q2192" s="29"/>
      <c r="R2192" s="29"/>
      <c r="S2192" s="29"/>
      <c r="T2192" s="29"/>
      <c r="U2192" s="29"/>
      <c r="X2192" s="22" t="e">
        <f>IF(B2192="",VLOOKUP(A2192,#REF!,2,FALSE),B2192)</f>
        <v>#REF!</v>
      </c>
      <c r="Y2192" s="22">
        <f t="shared" si="175"/>
        <v>12</v>
      </c>
      <c r="Z2192" s="22">
        <f t="shared" si="176"/>
        <v>12</v>
      </c>
      <c r="AA2192" s="22">
        <f t="shared" si="177"/>
        <v>2021</v>
      </c>
      <c r="AB2192" s="22">
        <f t="shared" si="178"/>
        <v>2021</v>
      </c>
      <c r="AC2192" s="22">
        <f t="shared" si="179"/>
        <v>2021</v>
      </c>
      <c r="AD2192" s="25" t="e">
        <f>AND(ROUND(O2192,2)=O2192,ROUND(P2192,2)=P2192,OR(AND(O2192&lt;&gt;0,L2192="п"),AND(P2192&lt;&gt;0,L2192="ф")),ЕФОРМУЛА(X2192),ЕФОРМУЛА(Y2192),ЕФОРМУЛА(Z2192),ЕФОРМУЛА(AA2192),ЕФОРМУЛА(AB2192),ЕФОРМУЛА(AC2192),NOT(ЕФОРМУЛА(O2192)),NOT(ЕФОРМУЛА(P2192)),M2192&lt;&gt;0,N2192&lt;&gt;0,OR(YEAR(M2192=#REF!),YEAR(M2192=#REF!),YEAR(M2192=#REF!)),OR(YEAR(N2192=#REF!),YEAR(N2192=#REF!),YEAR(N2192=#REF!)),OR(AND(A2192="20. Выдача займов по договору № 1 (в кэш-пул ПАО «Газпром»)",H2192="КЭШ-ПУЛ"),AND(A2192&lt;&gt;"20. Выдача займов по договору № 1 (в кэш-пул ПАО «Газпром»)",H2192&lt;&gt;"КЭШ-ПУЛ")))</f>
        <v>#REF!</v>
      </c>
    </row>
    <row r="2193" spans="1:30" ht="12.6" customHeight="1" x14ac:dyDescent="0.2">
      <c r="A2193" s="8" t="s">
        <v>51</v>
      </c>
      <c r="B2193" s="8"/>
      <c r="C2193" s="2" t="s">
        <v>19</v>
      </c>
      <c r="D2193" s="6" t="s">
        <v>0</v>
      </c>
      <c r="E2193" s="7" t="s">
        <v>2</v>
      </c>
      <c r="F2193" s="8"/>
      <c r="G2193" s="8"/>
      <c r="H2193" s="8"/>
      <c r="I2193" s="8"/>
      <c r="J2193" s="8">
        <v>4</v>
      </c>
      <c r="K2193" s="8" t="s">
        <v>69</v>
      </c>
      <c r="L2193" s="8" t="s">
        <v>27</v>
      </c>
      <c r="M2193" s="9">
        <v>44545</v>
      </c>
      <c r="N2193" s="9">
        <v>44554</v>
      </c>
      <c r="O2193" s="20"/>
      <c r="P2193" s="20">
        <v>3188360</v>
      </c>
      <c r="Q2193" s="29"/>
      <c r="R2193" s="29"/>
      <c r="S2193" s="29"/>
      <c r="T2193" s="29"/>
      <c r="U2193" s="29"/>
      <c r="X2193" s="22" t="e">
        <f>IF(B2193="",VLOOKUP(A2193,#REF!,2,FALSE),B2193)</f>
        <v>#REF!</v>
      </c>
      <c r="Y2193" s="22">
        <f t="shared" si="175"/>
        <v>12</v>
      </c>
      <c r="Z2193" s="22">
        <f t="shared" si="176"/>
        <v>12</v>
      </c>
      <c r="AA2193" s="22">
        <f t="shared" si="177"/>
        <v>2021</v>
      </c>
      <c r="AB2193" s="22">
        <f t="shared" si="178"/>
        <v>2021</v>
      </c>
      <c r="AC2193" s="22">
        <f t="shared" si="179"/>
        <v>2021</v>
      </c>
      <c r="AD2193" s="25" t="e">
        <f>AND(ROUND(O2193,2)=O2193,ROUND(P2193,2)=P2193,OR(AND(O2193&lt;&gt;0,L2193="п"),AND(P2193&lt;&gt;0,L2193="ф")),ЕФОРМУЛА(X2193),ЕФОРМУЛА(Y2193),ЕФОРМУЛА(Z2193),ЕФОРМУЛА(AA2193),ЕФОРМУЛА(AB2193),ЕФОРМУЛА(AC2193),NOT(ЕФОРМУЛА(O2193)),NOT(ЕФОРМУЛА(P2193)),M2193&lt;&gt;0,N2193&lt;&gt;0,OR(YEAR(M2193=#REF!),YEAR(M2193=#REF!),YEAR(M2193=#REF!)),OR(YEAR(N2193=#REF!),YEAR(N2193=#REF!),YEAR(N2193=#REF!)),OR(AND(A2193="20. Выдача займов по договору № 1 (в кэш-пул ПАО «Газпром»)",H2193="КЭШ-ПУЛ"),AND(A2193&lt;&gt;"20. Выдача займов по договору № 1 (в кэш-пул ПАО «Газпром»)",H2193&lt;&gt;"КЭШ-ПУЛ")))</f>
        <v>#REF!</v>
      </c>
    </row>
    <row r="2194" spans="1:30" ht="14.25" customHeight="1" x14ac:dyDescent="0.2">
      <c r="A2194" s="8" t="s">
        <v>52</v>
      </c>
      <c r="B2194" s="8"/>
      <c r="C2194" s="2" t="s">
        <v>19</v>
      </c>
      <c r="D2194" s="6" t="s">
        <v>0</v>
      </c>
      <c r="E2194" s="7" t="s">
        <v>2</v>
      </c>
      <c r="F2194" s="8"/>
      <c r="G2194" s="8"/>
      <c r="H2194" s="8"/>
      <c r="I2194" s="8" t="s">
        <v>25</v>
      </c>
      <c r="J2194" s="8">
        <v>4</v>
      </c>
      <c r="K2194" s="8" t="s">
        <v>69</v>
      </c>
      <c r="L2194" s="8" t="s">
        <v>27</v>
      </c>
      <c r="M2194" s="9">
        <v>44545</v>
      </c>
      <c r="N2194" s="9">
        <v>44554</v>
      </c>
      <c r="O2194" s="20"/>
      <c r="P2194" s="20">
        <v>407438.62</v>
      </c>
      <c r="X2194" s="22" t="e">
        <f>IF(B2194="",VLOOKUP(A2194,#REF!,2,FALSE),B2194)</f>
        <v>#REF!</v>
      </c>
      <c r="Y2194" s="22">
        <f t="shared" si="175"/>
        <v>12</v>
      </c>
      <c r="Z2194" s="22">
        <f t="shared" si="176"/>
        <v>12</v>
      </c>
      <c r="AA2194" s="22">
        <f t="shared" si="177"/>
        <v>2021</v>
      </c>
      <c r="AB2194" s="22">
        <f t="shared" si="178"/>
        <v>2021</v>
      </c>
      <c r="AC2194" s="22">
        <f t="shared" si="179"/>
        <v>2021</v>
      </c>
      <c r="AD2194" s="25" t="e">
        <f>AND(ROUND(O2194,2)=O2194,ROUND(P2194,2)=P2194,OR(AND(O2194&lt;&gt;0,L2194="п"),AND(P2194&lt;&gt;0,L2194="ф")),ЕФОРМУЛА(X2194),ЕФОРМУЛА(Y2194),ЕФОРМУЛА(Z2194),ЕФОРМУЛА(AA2194),ЕФОРМУЛА(AB2194),ЕФОРМУЛА(AC2194),NOT(ЕФОРМУЛА(O2194)),NOT(ЕФОРМУЛА(P2194)),M2194&lt;&gt;0,N2194&lt;&gt;0,OR(YEAR(M2194=#REF!),YEAR(M2194=#REF!),YEAR(M2194=#REF!)),OR(YEAR(N2194=#REF!),YEAR(N2194=#REF!),YEAR(N2194=#REF!)),OR(AND(A2194="20. Выдача займов по договору № 1 (в кэш-пул ПАО «Газпром»)",H2194="КЭШ-ПУЛ"),AND(A2194&lt;&gt;"20. Выдача займов по договору № 1 (в кэш-пул ПАО «Газпром»)",H2194&lt;&gt;"КЭШ-ПУЛ")))</f>
        <v>#REF!</v>
      </c>
    </row>
    <row r="2195" spans="1:30" ht="14.25" customHeight="1" x14ac:dyDescent="0.2">
      <c r="A2195" s="8" t="s">
        <v>52</v>
      </c>
      <c r="B2195" s="8"/>
      <c r="C2195" s="2" t="s">
        <v>19</v>
      </c>
      <c r="D2195" s="6" t="s">
        <v>0</v>
      </c>
      <c r="E2195" s="7" t="s">
        <v>2</v>
      </c>
      <c r="F2195" s="8"/>
      <c r="G2195" s="8"/>
      <c r="H2195" s="8"/>
      <c r="I2195" s="8"/>
      <c r="J2195" s="8">
        <v>4</v>
      </c>
      <c r="K2195" s="8" t="s">
        <v>69</v>
      </c>
      <c r="L2195" s="8" t="s">
        <v>27</v>
      </c>
      <c r="M2195" s="9">
        <v>44545</v>
      </c>
      <c r="N2195" s="9">
        <v>44554</v>
      </c>
      <c r="O2195" s="20"/>
      <c r="P2195" s="20">
        <v>54370982.829999998</v>
      </c>
      <c r="X2195" s="22" t="e">
        <f>IF(B2195="",VLOOKUP(A2195,#REF!,2,FALSE),B2195)</f>
        <v>#REF!</v>
      </c>
      <c r="Y2195" s="22">
        <f t="shared" si="175"/>
        <v>12</v>
      </c>
      <c r="Z2195" s="22">
        <f t="shared" si="176"/>
        <v>12</v>
      </c>
      <c r="AA2195" s="22">
        <f t="shared" si="177"/>
        <v>2021</v>
      </c>
      <c r="AB2195" s="22">
        <f t="shared" si="178"/>
        <v>2021</v>
      </c>
      <c r="AC2195" s="22">
        <f t="shared" si="179"/>
        <v>2021</v>
      </c>
      <c r="AD2195" s="25" t="e">
        <f>AND(ROUND(O2195,2)=O2195,ROUND(P2195,2)=P2195,OR(AND(O2195&lt;&gt;0,L2195="п"),AND(P2195&lt;&gt;0,L2195="ф")),ЕФОРМУЛА(X2195),ЕФОРМУЛА(Y2195),ЕФОРМУЛА(Z2195),ЕФОРМУЛА(AA2195),ЕФОРМУЛА(AB2195),ЕФОРМУЛА(AC2195),NOT(ЕФОРМУЛА(O2195)),NOT(ЕФОРМУЛА(P2195)),M2195&lt;&gt;0,N2195&lt;&gt;0,OR(YEAR(M2195=#REF!),YEAR(M2195=#REF!),YEAR(M2195=#REF!)),OR(YEAR(N2195=#REF!),YEAR(N2195=#REF!),YEAR(N2195=#REF!)),OR(AND(A2195="20. Выдача займов по договору № 1 (в кэш-пул ПАО «Газпром»)",H2195="КЭШ-ПУЛ"),AND(A2195&lt;&gt;"20. Выдача займов по договору № 1 (в кэш-пул ПАО «Газпром»)",H2195&lt;&gt;"КЭШ-ПУЛ")))</f>
        <v>#REF!</v>
      </c>
    </row>
    <row r="2196" spans="1:30" ht="15" customHeight="1" x14ac:dyDescent="0.2">
      <c r="A2196" s="8" t="s">
        <v>64</v>
      </c>
      <c r="B2196" s="8"/>
      <c r="C2196" s="2" t="s">
        <v>19</v>
      </c>
      <c r="D2196" s="6" t="s">
        <v>0</v>
      </c>
      <c r="E2196" s="7" t="s">
        <v>1</v>
      </c>
      <c r="F2196" s="8"/>
      <c r="G2196" s="8"/>
      <c r="H2196" s="8"/>
      <c r="I2196" s="8"/>
      <c r="J2196" s="8"/>
      <c r="K2196" s="8" t="s">
        <v>69</v>
      </c>
      <c r="L2196" s="8" t="s">
        <v>27</v>
      </c>
      <c r="M2196" s="9">
        <v>44546</v>
      </c>
      <c r="N2196" s="9">
        <v>44546</v>
      </c>
      <c r="O2196" s="20"/>
      <c r="P2196" s="20">
        <v>1034243.8</v>
      </c>
      <c r="Q2196" s="12"/>
      <c r="R2196" s="12"/>
      <c r="S2196" s="12"/>
      <c r="T2196" s="12"/>
      <c r="U2196" s="12"/>
      <c r="X2196" s="22" t="e">
        <f>IF(B2196="",VLOOKUP(A2196,#REF!,2,FALSE),B2196)</f>
        <v>#REF!</v>
      </c>
      <c r="Y2196" s="22">
        <f t="shared" si="175"/>
        <v>12</v>
      </c>
      <c r="Z2196" s="22">
        <f t="shared" si="176"/>
        <v>12</v>
      </c>
      <c r="AA2196" s="22">
        <f t="shared" si="177"/>
        <v>2021</v>
      </c>
      <c r="AB2196" s="22">
        <f t="shared" si="178"/>
        <v>2021</v>
      </c>
      <c r="AC2196" s="22">
        <f t="shared" si="179"/>
        <v>2021</v>
      </c>
      <c r="AD2196" s="25" t="e">
        <f>AND(ROUND(O2196,2)=O2196,ROUND(P2196,2)=P2196,OR(AND(O2196&lt;&gt;0,L2196="п"),AND(P2196&lt;&gt;0,L2196="ф")),ЕФОРМУЛА(X2196),ЕФОРМУЛА(Y2196),ЕФОРМУЛА(Z2196),ЕФОРМУЛА(AA2196),ЕФОРМУЛА(AB2196),ЕФОРМУЛА(AC2196),NOT(ЕФОРМУЛА(O2196)),NOT(ЕФОРМУЛА(P2196)),M2196&lt;&gt;0,N2196&lt;&gt;0,OR(YEAR(M2196=#REF!),YEAR(M2196=#REF!),YEAR(M2196=#REF!)),OR(YEAR(N2196=#REF!),YEAR(N2196=#REF!),YEAR(N2196=#REF!)),OR(AND(A2196="20. Выдача займов по договору № 1 (в кэш-пул ПАО «Газпром»)",H2196="КЭШ-ПУЛ"),AND(A2196&lt;&gt;"20. Выдача займов по договору № 1 (в кэш-пул ПАО «Газпром»)",H2196&lt;&gt;"КЭШ-ПУЛ")))</f>
        <v>#REF!</v>
      </c>
    </row>
    <row r="2197" spans="1:30" ht="15" customHeight="1" x14ac:dyDescent="0.2">
      <c r="A2197" s="8" t="s">
        <v>64</v>
      </c>
      <c r="B2197" s="8"/>
      <c r="C2197" s="2" t="s">
        <v>19</v>
      </c>
      <c r="D2197" s="6" t="s">
        <v>0</v>
      </c>
      <c r="E2197" s="7" t="s">
        <v>1</v>
      </c>
      <c r="F2197" s="8"/>
      <c r="G2197" s="8"/>
      <c r="H2197" s="8"/>
      <c r="I2197" s="8"/>
      <c r="J2197" s="8"/>
      <c r="K2197" s="8" t="s">
        <v>69</v>
      </c>
      <c r="L2197" s="8" t="s">
        <v>27</v>
      </c>
      <c r="M2197" s="9">
        <v>44547</v>
      </c>
      <c r="N2197" s="9">
        <v>44547</v>
      </c>
      <c r="O2197" s="20"/>
      <c r="P2197" s="20">
        <v>59562239.810000002</v>
      </c>
      <c r="Q2197" s="12"/>
      <c r="R2197" s="12"/>
      <c r="S2197" s="12"/>
      <c r="T2197" s="12"/>
      <c r="U2197" s="12"/>
      <c r="X2197" s="22" t="e">
        <f>IF(B2197="",VLOOKUP(A2197,#REF!,2,FALSE),B2197)</f>
        <v>#REF!</v>
      </c>
      <c r="Y2197" s="22">
        <f t="shared" si="175"/>
        <v>12</v>
      </c>
      <c r="Z2197" s="22">
        <f t="shared" si="176"/>
        <v>12</v>
      </c>
      <c r="AA2197" s="22">
        <f t="shared" si="177"/>
        <v>2021</v>
      </c>
      <c r="AB2197" s="22">
        <f t="shared" si="178"/>
        <v>2021</v>
      </c>
      <c r="AC2197" s="22">
        <f t="shared" si="179"/>
        <v>2021</v>
      </c>
      <c r="AD2197" s="25" t="e">
        <f>AND(ROUND(O2197,2)=O2197,ROUND(P2197,2)=P2197,OR(AND(O2197&lt;&gt;0,L2197="п"),AND(P2197&lt;&gt;0,L2197="ф")),ЕФОРМУЛА(X2197),ЕФОРМУЛА(Y2197),ЕФОРМУЛА(Z2197),ЕФОРМУЛА(AA2197),ЕФОРМУЛА(AB2197),ЕФОРМУЛА(AC2197),NOT(ЕФОРМУЛА(O2197)),NOT(ЕФОРМУЛА(P2197)),M2197&lt;&gt;0,N2197&lt;&gt;0,OR(YEAR(M2197=#REF!),YEAR(M2197=#REF!),YEAR(M2197=#REF!)),OR(YEAR(N2197=#REF!),YEAR(N2197=#REF!),YEAR(N2197=#REF!)),OR(AND(A2197="20. Выдача займов по договору № 1 (в кэш-пул ПАО «Газпром»)",H2197="КЭШ-ПУЛ"),AND(A2197&lt;&gt;"20. Выдача займов по договору № 1 (в кэш-пул ПАО «Газпром»)",H2197&lt;&gt;"КЭШ-ПУЛ")))</f>
        <v>#REF!</v>
      </c>
    </row>
    <row r="2198" spans="1:30" ht="15" customHeight="1" x14ac:dyDescent="0.2">
      <c r="A2198" s="8" t="s">
        <v>97</v>
      </c>
      <c r="B2198" s="8"/>
      <c r="C2198" s="2" t="s">
        <v>19</v>
      </c>
      <c r="D2198" s="6" t="s">
        <v>0</v>
      </c>
      <c r="E2198" s="7" t="s">
        <v>1</v>
      </c>
      <c r="F2198" s="8"/>
      <c r="G2198" s="8"/>
      <c r="H2198" s="8"/>
      <c r="I2198" s="8"/>
      <c r="J2198" s="8"/>
      <c r="K2198" s="8" t="s">
        <v>69</v>
      </c>
      <c r="L2198" s="8" t="s">
        <v>27</v>
      </c>
      <c r="M2198" s="9">
        <v>44550</v>
      </c>
      <c r="N2198" s="9">
        <v>44550</v>
      </c>
      <c r="O2198" s="20"/>
      <c r="P2198" s="20">
        <v>4128730.73</v>
      </c>
      <c r="Q2198" s="12"/>
      <c r="R2198" s="12"/>
      <c r="S2198" s="12"/>
      <c r="T2198" s="12"/>
      <c r="U2198" s="12"/>
      <c r="X2198" s="22" t="e">
        <f>IF(B2198="",VLOOKUP(A2198,#REF!,2,FALSE),B2198)</f>
        <v>#REF!</v>
      </c>
      <c r="Y2198" s="22">
        <f t="shared" si="175"/>
        <v>12</v>
      </c>
      <c r="Z2198" s="22">
        <f t="shared" si="176"/>
        <v>12</v>
      </c>
      <c r="AA2198" s="22">
        <f t="shared" si="177"/>
        <v>2021</v>
      </c>
      <c r="AB2198" s="22">
        <f t="shared" si="178"/>
        <v>2021</v>
      </c>
      <c r="AC2198" s="22">
        <f t="shared" si="179"/>
        <v>2021</v>
      </c>
      <c r="AD2198" s="25" t="e">
        <f>AND(ROUND(O2198,2)=O2198,ROUND(P2198,2)=P2198,OR(AND(O2198&lt;&gt;0,L2198="п"),AND(P2198&lt;&gt;0,L2198="ф")),ЕФОРМУЛА(X2198),ЕФОРМУЛА(Y2198),ЕФОРМУЛА(Z2198),ЕФОРМУЛА(AA2198),ЕФОРМУЛА(AB2198),ЕФОРМУЛА(AC2198),NOT(ЕФОРМУЛА(O2198)),NOT(ЕФОРМУЛА(P2198)),M2198&lt;&gt;0,N2198&lt;&gt;0,OR(YEAR(M2198=#REF!),YEAR(M2198=#REF!),YEAR(M2198=#REF!)),OR(YEAR(N2198=#REF!),YEAR(N2198=#REF!),YEAR(N2198=#REF!)),OR(AND(A2198="20. Выдача займов по договору № 1 (в кэш-пул ПАО «Газпром»)",H2198="КЭШ-ПУЛ"),AND(A2198&lt;&gt;"20. Выдача займов по договору № 1 (в кэш-пул ПАО «Газпром»)",H2198&lt;&gt;"КЭШ-ПУЛ")))</f>
        <v>#REF!</v>
      </c>
    </row>
    <row r="2199" spans="1:30" ht="12.6" customHeight="1" x14ac:dyDescent="0.2">
      <c r="A2199" s="8" t="s">
        <v>55</v>
      </c>
      <c r="B2199" s="8"/>
      <c r="C2199" s="2" t="s">
        <v>19</v>
      </c>
      <c r="D2199" s="6" t="s">
        <v>3</v>
      </c>
      <c r="E2199" s="7" t="s">
        <v>2</v>
      </c>
      <c r="F2199" s="8"/>
      <c r="G2199" s="8"/>
      <c r="H2199" s="8"/>
      <c r="I2199" s="8"/>
      <c r="J2199" s="8">
        <v>1</v>
      </c>
      <c r="K2199" s="8" t="s">
        <v>69</v>
      </c>
      <c r="L2199" s="8" t="s">
        <v>27</v>
      </c>
      <c r="M2199" s="9">
        <v>44536</v>
      </c>
      <c r="N2199" s="9">
        <v>44550</v>
      </c>
      <c r="O2199" s="20"/>
      <c r="P2199" s="20">
        <v>4128730.73</v>
      </c>
      <c r="Q2199" s="12"/>
      <c r="R2199" s="12"/>
      <c r="S2199" s="12"/>
      <c r="T2199" s="12"/>
      <c r="U2199" s="12"/>
      <c r="X2199" s="22" t="e">
        <f>IF(B2199="",VLOOKUP(A2199,#REF!,2,FALSE),B2199)</f>
        <v>#REF!</v>
      </c>
      <c r="Y2199" s="22">
        <f t="shared" si="175"/>
        <v>12</v>
      </c>
      <c r="Z2199" s="22">
        <f t="shared" si="176"/>
        <v>12</v>
      </c>
      <c r="AA2199" s="22">
        <f t="shared" si="177"/>
        <v>2021</v>
      </c>
      <c r="AB2199" s="22">
        <f t="shared" si="178"/>
        <v>2021</v>
      </c>
      <c r="AC2199" s="22">
        <f t="shared" si="179"/>
        <v>2021</v>
      </c>
      <c r="AD2199" s="25" t="e">
        <f>AND(ROUND(O2199,2)=O2199,ROUND(P2199,2)=P2199,OR(AND(O2199&lt;&gt;0,L2199="п"),AND(P2199&lt;&gt;0,L2199="ф")),ЕФОРМУЛА(X2199),ЕФОРМУЛА(Y2199),ЕФОРМУЛА(Z2199),ЕФОРМУЛА(AA2199),ЕФОРМУЛА(AB2199),ЕФОРМУЛА(AC2199),NOT(ЕФОРМУЛА(O2199)),NOT(ЕФОРМУЛА(P2199)),M2199&lt;&gt;0,N2199&lt;&gt;0,OR(YEAR(M2199=#REF!),YEAR(M2199=#REF!),YEAR(M2199=#REF!)),OR(YEAR(N2199=#REF!),YEAR(N2199=#REF!),YEAR(N2199=#REF!)),OR(AND(A2199="20. Выдача займов по договору № 1 (в кэш-пул ПАО «Газпром»)",H2199="КЭШ-ПУЛ"),AND(A2199&lt;&gt;"20. Выдача займов по договору № 1 (в кэш-пул ПАО «Газпром»)",H2199&lt;&gt;"КЭШ-ПУЛ")))</f>
        <v>#REF!</v>
      </c>
    </row>
    <row r="2200" spans="1:30" ht="15" customHeight="1" x14ac:dyDescent="0.2">
      <c r="A2200" s="8" t="s">
        <v>45</v>
      </c>
      <c r="B2200" s="8"/>
      <c r="C2200" s="2" t="s">
        <v>19</v>
      </c>
      <c r="D2200" s="6" t="s">
        <v>0</v>
      </c>
      <c r="E2200" s="7" t="s">
        <v>2</v>
      </c>
      <c r="F2200" s="8"/>
      <c r="G2200" s="8"/>
      <c r="H2200" s="8"/>
      <c r="I2200" s="8"/>
      <c r="J2200" s="8">
        <v>1</v>
      </c>
      <c r="K2200" s="8" t="s">
        <v>69</v>
      </c>
      <c r="L2200" s="8" t="s">
        <v>27</v>
      </c>
      <c r="M2200" s="9">
        <v>44533</v>
      </c>
      <c r="N2200" s="9">
        <v>44547</v>
      </c>
      <c r="O2200" s="20"/>
      <c r="P2200" s="20">
        <v>1795112.48</v>
      </c>
      <c r="Q2200" s="29"/>
      <c r="R2200" s="29"/>
      <c r="S2200" s="29"/>
      <c r="T2200" s="29"/>
      <c r="U2200" s="29"/>
      <c r="X2200" s="22" t="e">
        <f>IF(B2200="",VLOOKUP(A2200,#REF!,2,FALSE),B2200)</f>
        <v>#REF!</v>
      </c>
      <c r="Y2200" s="22">
        <f t="shared" si="175"/>
        <v>12</v>
      </c>
      <c r="Z2200" s="22">
        <f t="shared" si="176"/>
        <v>12</v>
      </c>
      <c r="AA2200" s="22">
        <f t="shared" si="177"/>
        <v>2021</v>
      </c>
      <c r="AB2200" s="22">
        <f t="shared" si="178"/>
        <v>2021</v>
      </c>
      <c r="AC2200" s="22">
        <f t="shared" si="179"/>
        <v>2021</v>
      </c>
      <c r="AD2200" s="25" t="e">
        <f>AND(ROUND(O2200,2)=O2200,ROUND(P2200,2)=P2200,OR(AND(O2200&lt;&gt;0,L2200="п"),AND(P2200&lt;&gt;0,L2200="ф")),ЕФОРМУЛА(X2200),ЕФОРМУЛА(Y2200),ЕФОРМУЛА(Z2200),ЕФОРМУЛА(AA2200),ЕФОРМУЛА(AB2200),ЕФОРМУЛА(AC2200),NOT(ЕФОРМУЛА(O2200)),NOT(ЕФОРМУЛА(P2200)),M2200&lt;&gt;0,N2200&lt;&gt;0,OR(YEAR(M2200=#REF!),YEAR(M2200=#REF!),YEAR(M2200=#REF!)),OR(YEAR(N2200=#REF!),YEAR(N2200=#REF!),YEAR(N2200=#REF!)),OR(AND(A2200="20. Выдача займов по договору № 1 (в кэш-пул ПАО «Газпром»)",H2200="КЭШ-ПУЛ"),AND(A2200&lt;&gt;"20. Выдача займов по договору № 1 (в кэш-пул ПАО «Газпром»)",H2200&lt;&gt;"КЭШ-ПУЛ")))</f>
        <v>#REF!</v>
      </c>
    </row>
    <row r="2201" spans="1:30" ht="15" customHeight="1" x14ac:dyDescent="0.2">
      <c r="A2201" s="8" t="s">
        <v>652</v>
      </c>
      <c r="B2201" s="8"/>
      <c r="C2201" s="2" t="s">
        <v>19</v>
      </c>
      <c r="D2201" s="6" t="s">
        <v>0</v>
      </c>
      <c r="E2201" s="7" t="s">
        <v>2</v>
      </c>
      <c r="F2201" s="8"/>
      <c r="G2201" s="8"/>
      <c r="H2201" s="8"/>
      <c r="I2201" s="8" t="s">
        <v>25</v>
      </c>
      <c r="J2201" s="8">
        <v>2</v>
      </c>
      <c r="K2201" s="8" t="s">
        <v>69</v>
      </c>
      <c r="L2201" s="8" t="s">
        <v>27</v>
      </c>
      <c r="M2201" s="9">
        <v>44540</v>
      </c>
      <c r="N2201" s="9">
        <v>44551</v>
      </c>
      <c r="O2201" s="20"/>
      <c r="P2201" s="20">
        <v>3723595.78</v>
      </c>
      <c r="Q2201" s="11"/>
      <c r="R2201" s="11"/>
      <c r="S2201" s="11"/>
      <c r="T2201" s="11"/>
      <c r="U2201" s="11"/>
      <c r="X2201" s="22" t="e">
        <f>IF(B2201="",VLOOKUP(A2201,#REF!,2,FALSE),B2201)</f>
        <v>#REF!</v>
      </c>
      <c r="Y2201" s="22">
        <f t="shared" si="175"/>
        <v>12</v>
      </c>
      <c r="Z2201" s="22">
        <f t="shared" si="176"/>
        <v>12</v>
      </c>
      <c r="AA2201" s="22">
        <f t="shared" si="177"/>
        <v>2021</v>
      </c>
      <c r="AB2201" s="22">
        <f t="shared" si="178"/>
        <v>2021</v>
      </c>
      <c r="AC2201" s="22">
        <f t="shared" si="179"/>
        <v>2021</v>
      </c>
      <c r="AD2201" s="25" t="e">
        <f>AND(ROUND(O2201,2)=O2201,ROUND(P2201,2)=P2201,OR(AND(O2201&lt;&gt;0,L2201="п"),AND(P2201&lt;&gt;0,L2201="ф")),ЕФОРМУЛА(X2201),ЕФОРМУЛА(Y2201),ЕФОРМУЛА(Z2201),ЕФОРМУЛА(AA2201),ЕФОРМУЛА(AB2201),ЕФОРМУЛА(AC2201),NOT(ЕФОРМУЛА(O2201)),NOT(ЕФОРМУЛА(P2201)),M2201&lt;&gt;0,N2201&lt;&gt;0,OR(YEAR(M2201=#REF!),YEAR(M2201=#REF!),YEAR(M2201=#REF!)),OR(YEAR(N2201=#REF!),YEAR(N2201=#REF!),YEAR(N2201=#REF!)),OR(AND(A2201="20. Выдача займов по договору № 1 (в кэш-пул ПАО «Газпром»)",H2201="КЭШ-ПУЛ"),AND(A2201&lt;&gt;"20. Выдача займов по договору № 1 (в кэш-пул ПАО «Газпром»)",H2201&lt;&gt;"КЭШ-ПУЛ")))</f>
        <v>#REF!</v>
      </c>
    </row>
    <row r="2202" spans="1:30" ht="12.6" customHeight="1" x14ac:dyDescent="0.2">
      <c r="A2202" s="8" t="s">
        <v>96</v>
      </c>
      <c r="B2202" s="8"/>
      <c r="C2202" s="2" t="s">
        <v>19</v>
      </c>
      <c r="D2202" s="6" t="s">
        <v>0</v>
      </c>
      <c r="E2202" s="7" t="s">
        <v>2</v>
      </c>
      <c r="F2202" s="8"/>
      <c r="G2202" s="8"/>
      <c r="H2202" s="8"/>
      <c r="I2202" s="8"/>
      <c r="J2202" s="8">
        <v>1</v>
      </c>
      <c r="K2202" s="8" t="s">
        <v>69</v>
      </c>
      <c r="L2202" s="8" t="s">
        <v>27</v>
      </c>
      <c r="M2202" s="9">
        <v>44543</v>
      </c>
      <c r="N2202" s="9">
        <v>44551</v>
      </c>
      <c r="O2202" s="20"/>
      <c r="P2202" s="20">
        <v>19853386.280000001</v>
      </c>
      <c r="Q2202" s="12"/>
      <c r="R2202" s="12"/>
      <c r="S2202" s="12"/>
      <c r="T2202" s="12"/>
      <c r="U2202" s="12"/>
      <c r="X2202" s="22" t="e">
        <f>IF(B2202="",VLOOKUP(A2202,#REF!,2,FALSE),B2202)</f>
        <v>#REF!</v>
      </c>
      <c r="Y2202" s="22">
        <f t="shared" si="175"/>
        <v>12</v>
      </c>
      <c r="Z2202" s="22">
        <f t="shared" si="176"/>
        <v>12</v>
      </c>
      <c r="AA2202" s="22">
        <f t="shared" si="177"/>
        <v>2021</v>
      </c>
      <c r="AB2202" s="22">
        <f t="shared" si="178"/>
        <v>2021</v>
      </c>
      <c r="AC2202" s="22">
        <f t="shared" si="179"/>
        <v>2021</v>
      </c>
      <c r="AD2202" s="25" t="e">
        <f>AND(ROUND(O2202,2)=O2202,ROUND(P2202,2)=P2202,OR(AND(O2202&lt;&gt;0,L2202="п"),AND(P2202&lt;&gt;0,L2202="ф")),ЕФОРМУЛА(X2202),ЕФОРМУЛА(Y2202),ЕФОРМУЛА(Z2202),ЕФОРМУЛА(AA2202),ЕФОРМУЛА(AB2202),ЕФОРМУЛА(AC2202),NOT(ЕФОРМУЛА(O2202)),NOT(ЕФОРМУЛА(P2202)),M2202&lt;&gt;0,N2202&lt;&gt;0,OR(YEAR(M2202=#REF!),YEAR(M2202=#REF!),YEAR(M2202=#REF!)),OR(YEAR(N2202=#REF!),YEAR(N2202=#REF!),YEAR(N2202=#REF!)),OR(AND(A2202="20. Выдача займов по договору № 1 (в кэш-пул ПАО «Газпром»)",H2202="КЭШ-ПУЛ"),AND(A2202&lt;&gt;"20. Выдача займов по договору № 1 (в кэш-пул ПАО «Газпром»)",H2202&lt;&gt;"КЭШ-ПУЛ")))</f>
        <v>#REF!</v>
      </c>
    </row>
    <row r="2203" spans="1:30" ht="14.25" customHeight="1" x14ac:dyDescent="0.2">
      <c r="A2203" s="8" t="s">
        <v>15</v>
      </c>
      <c r="B2203" s="8"/>
      <c r="C2203" s="2" t="s">
        <v>19</v>
      </c>
      <c r="D2203" s="6" t="s">
        <v>0</v>
      </c>
      <c r="E2203" s="7" t="s">
        <v>2</v>
      </c>
      <c r="F2203" s="8"/>
      <c r="G2203" s="8"/>
      <c r="H2203" s="8"/>
      <c r="I2203" s="8" t="s">
        <v>25</v>
      </c>
      <c r="J2203" s="8">
        <v>1</v>
      </c>
      <c r="K2203" s="8" t="s">
        <v>69</v>
      </c>
      <c r="L2203" s="8" t="s">
        <v>27</v>
      </c>
      <c r="M2203" s="9">
        <v>44547</v>
      </c>
      <c r="N2203" s="9">
        <v>44558</v>
      </c>
      <c r="O2203" s="20"/>
      <c r="P2203" s="20">
        <v>90270000</v>
      </c>
      <c r="Q2203" s="12"/>
      <c r="R2203" s="12"/>
      <c r="S2203" s="12"/>
      <c r="T2203" s="12"/>
      <c r="U2203" s="12"/>
      <c r="X2203" s="22" t="e">
        <f>IF(B2203="",VLOOKUP(A2203,#REF!,2,FALSE),B2203)</f>
        <v>#REF!</v>
      </c>
      <c r="Y2203" s="22">
        <f t="shared" si="175"/>
        <v>12</v>
      </c>
      <c r="Z2203" s="22">
        <f t="shared" si="176"/>
        <v>12</v>
      </c>
      <c r="AA2203" s="22">
        <f t="shared" si="177"/>
        <v>2021</v>
      </c>
      <c r="AB2203" s="22">
        <f t="shared" si="178"/>
        <v>2021</v>
      </c>
      <c r="AC2203" s="22">
        <f t="shared" si="179"/>
        <v>2021</v>
      </c>
      <c r="AD2203" s="25" t="e">
        <f>AND(ROUND(O2203,2)=O2203,ROUND(P2203,2)=P2203,OR(AND(O2203&lt;&gt;0,L2203="п"),AND(P2203&lt;&gt;0,L2203="ф")),ЕФОРМУЛА(X2203),ЕФОРМУЛА(Y2203),ЕФОРМУЛА(Z2203),ЕФОРМУЛА(AA2203),ЕФОРМУЛА(AB2203),ЕФОРМУЛА(AC2203),NOT(ЕФОРМУЛА(O2203)),NOT(ЕФОРМУЛА(P2203)),M2203&lt;&gt;0,N2203&lt;&gt;0,OR(YEAR(M2203=#REF!),YEAR(M2203=#REF!),YEAR(M2203=#REF!)),OR(YEAR(N2203=#REF!),YEAR(N2203=#REF!),YEAR(N2203=#REF!)),OR(AND(A2203="20. Выдача займов по договору № 1 (в кэш-пул ПАО «Газпром»)",H2203="КЭШ-ПУЛ"),AND(A2203&lt;&gt;"20. Выдача займов по договору № 1 (в кэш-пул ПАО «Газпром»)",H2203&lt;&gt;"КЭШ-ПУЛ")))</f>
        <v>#REF!</v>
      </c>
    </row>
    <row r="2204" spans="1:30" ht="15" customHeight="1" x14ac:dyDescent="0.2">
      <c r="A2204" s="8" t="s">
        <v>64</v>
      </c>
      <c r="B2204" s="8"/>
      <c r="C2204" s="2" t="s">
        <v>19</v>
      </c>
      <c r="D2204" s="6" t="s">
        <v>0</v>
      </c>
      <c r="E2204" s="7" t="s">
        <v>1</v>
      </c>
      <c r="F2204" s="8"/>
      <c r="G2204" s="8"/>
      <c r="H2204" s="8"/>
      <c r="I2204" s="8"/>
      <c r="J2204" s="8"/>
      <c r="K2204" s="8" t="s">
        <v>69</v>
      </c>
      <c r="L2204" s="8" t="s">
        <v>27</v>
      </c>
      <c r="M2204" s="9">
        <v>44551</v>
      </c>
      <c r="N2204" s="9">
        <v>44551</v>
      </c>
      <c r="O2204" s="20"/>
      <c r="P2204" s="20">
        <v>37421944.18</v>
      </c>
      <c r="Q2204" s="12"/>
      <c r="R2204" s="12"/>
      <c r="S2204" s="12"/>
      <c r="T2204" s="12"/>
      <c r="U2204" s="12"/>
      <c r="X2204" s="22" t="e">
        <f>IF(B2204="",VLOOKUP(A2204,#REF!,2,FALSE),B2204)</f>
        <v>#REF!</v>
      </c>
      <c r="Y2204" s="22">
        <f t="shared" si="175"/>
        <v>12</v>
      </c>
      <c r="Z2204" s="22">
        <f t="shared" si="176"/>
        <v>12</v>
      </c>
      <c r="AA2204" s="22">
        <f t="shared" si="177"/>
        <v>2021</v>
      </c>
      <c r="AB2204" s="22">
        <f t="shared" si="178"/>
        <v>2021</v>
      </c>
      <c r="AC2204" s="22">
        <f t="shared" si="179"/>
        <v>2021</v>
      </c>
      <c r="AD2204" s="25" t="e">
        <f>AND(ROUND(O2204,2)=O2204,ROUND(P2204,2)=P2204,OR(AND(O2204&lt;&gt;0,L2204="п"),AND(P2204&lt;&gt;0,L2204="ф")),ЕФОРМУЛА(X2204),ЕФОРМУЛА(Y2204),ЕФОРМУЛА(Z2204),ЕФОРМУЛА(AA2204),ЕФОРМУЛА(AB2204),ЕФОРМУЛА(AC2204),NOT(ЕФОРМУЛА(O2204)),NOT(ЕФОРМУЛА(P2204)),M2204&lt;&gt;0,N2204&lt;&gt;0,OR(YEAR(M2204=#REF!),YEAR(M2204=#REF!),YEAR(M2204=#REF!)),OR(YEAR(N2204=#REF!),YEAR(N2204=#REF!),YEAR(N2204=#REF!)),OR(AND(A2204="20. Выдача займов по договору № 1 (в кэш-пул ПАО «Газпром»)",H2204="КЭШ-ПУЛ"),AND(A2204&lt;&gt;"20. Выдача займов по договору № 1 (в кэш-пул ПАО «Газпром»)",H2204&lt;&gt;"КЭШ-ПУЛ")))</f>
        <v>#REF!</v>
      </c>
    </row>
    <row r="2205" spans="1:30" ht="14.25" customHeight="1" x14ac:dyDescent="0.2">
      <c r="A2205" s="8" t="s">
        <v>52</v>
      </c>
      <c r="B2205" s="8"/>
      <c r="C2205" s="2" t="s">
        <v>19</v>
      </c>
      <c r="D2205" s="6" t="s">
        <v>0</v>
      </c>
      <c r="E2205" s="7" t="s">
        <v>2</v>
      </c>
      <c r="F2205" s="8"/>
      <c r="G2205" s="8"/>
      <c r="H2205" s="8"/>
      <c r="I2205" s="8" t="s">
        <v>25</v>
      </c>
      <c r="J2205" s="8">
        <v>4</v>
      </c>
      <c r="K2205" s="8" t="s">
        <v>69</v>
      </c>
      <c r="L2205" s="8" t="s">
        <v>27</v>
      </c>
      <c r="M2205" s="9">
        <v>44545</v>
      </c>
      <c r="N2205" s="9">
        <v>44557</v>
      </c>
      <c r="O2205" s="20"/>
      <c r="P2205" s="20">
        <v>983.55</v>
      </c>
      <c r="X2205" s="22" t="e">
        <f>IF(B2205="",VLOOKUP(A2205,#REF!,2,FALSE),B2205)</f>
        <v>#REF!</v>
      </c>
      <c r="Y2205" s="22">
        <f t="shared" si="175"/>
        <v>12</v>
      </c>
      <c r="Z2205" s="22">
        <f t="shared" si="176"/>
        <v>12</v>
      </c>
      <c r="AA2205" s="22">
        <f t="shared" si="177"/>
        <v>2021</v>
      </c>
      <c r="AB2205" s="22">
        <f t="shared" si="178"/>
        <v>2021</v>
      </c>
      <c r="AC2205" s="22">
        <f t="shared" si="179"/>
        <v>2021</v>
      </c>
      <c r="AD2205" s="25" t="e">
        <f>AND(ROUND(O2205,2)=O2205,ROUND(P2205,2)=P2205,OR(AND(O2205&lt;&gt;0,L2205="п"),AND(P2205&lt;&gt;0,L2205="ф")),ЕФОРМУЛА(X2205),ЕФОРМУЛА(Y2205),ЕФОРМУЛА(Z2205),ЕФОРМУЛА(AA2205),ЕФОРМУЛА(AB2205),ЕФОРМУЛА(AC2205),NOT(ЕФОРМУЛА(O2205)),NOT(ЕФОРМУЛА(P2205)),M2205&lt;&gt;0,N2205&lt;&gt;0,OR(YEAR(M2205=#REF!),YEAR(M2205=#REF!),YEAR(M2205=#REF!)),OR(YEAR(N2205=#REF!),YEAR(N2205=#REF!),YEAR(N2205=#REF!)),OR(AND(A2205="20. Выдача займов по договору № 1 (в кэш-пул ПАО «Газпром»)",H2205="КЭШ-ПУЛ"),AND(A2205&lt;&gt;"20. Выдача займов по договору № 1 (в кэш-пул ПАО «Газпром»)",H2205&lt;&gt;"КЭШ-ПУЛ")))</f>
        <v>#REF!</v>
      </c>
    </row>
    <row r="2206" spans="1:30" ht="15" customHeight="1" x14ac:dyDescent="0.2">
      <c r="A2206" s="8" t="s">
        <v>64</v>
      </c>
      <c r="B2206" s="8"/>
      <c r="C2206" s="2" t="s">
        <v>19</v>
      </c>
      <c r="D2206" s="6" t="s">
        <v>0</v>
      </c>
      <c r="E2206" s="7" t="s">
        <v>1</v>
      </c>
      <c r="F2206" s="8"/>
      <c r="G2206" s="8"/>
      <c r="H2206" s="8"/>
      <c r="I2206" s="8"/>
      <c r="J2206" s="8"/>
      <c r="K2206" s="8" t="s">
        <v>69</v>
      </c>
      <c r="L2206" s="8" t="s">
        <v>27</v>
      </c>
      <c r="M2206" s="9">
        <v>44552</v>
      </c>
      <c r="N2206" s="9">
        <v>44552</v>
      </c>
      <c r="O2206" s="20"/>
      <c r="P2206" s="20">
        <v>1276737.6200000001</v>
      </c>
      <c r="Q2206" s="12"/>
      <c r="R2206" s="12"/>
      <c r="S2206" s="12"/>
      <c r="T2206" s="12"/>
      <c r="U2206" s="12"/>
      <c r="X2206" s="22" t="e">
        <f>IF(B2206="",VLOOKUP(A2206,#REF!,2,FALSE),B2206)</f>
        <v>#REF!</v>
      </c>
      <c r="Y2206" s="22">
        <f t="shared" si="175"/>
        <v>12</v>
      </c>
      <c r="Z2206" s="22">
        <f t="shared" si="176"/>
        <v>12</v>
      </c>
      <c r="AA2206" s="22">
        <f t="shared" si="177"/>
        <v>2021</v>
      </c>
      <c r="AB2206" s="22">
        <f t="shared" si="178"/>
        <v>2021</v>
      </c>
      <c r="AC2206" s="22">
        <f t="shared" si="179"/>
        <v>2021</v>
      </c>
      <c r="AD2206" s="25" t="e">
        <f>AND(ROUND(O2206,2)=O2206,ROUND(P2206,2)=P2206,OR(AND(O2206&lt;&gt;0,L2206="п"),AND(P2206&lt;&gt;0,L2206="ф")),ЕФОРМУЛА(X2206),ЕФОРМУЛА(Y2206),ЕФОРМУЛА(Z2206),ЕФОРМУЛА(AA2206),ЕФОРМУЛА(AB2206),ЕФОРМУЛА(AC2206),NOT(ЕФОРМУЛА(O2206)),NOT(ЕФОРМУЛА(P2206)),M2206&lt;&gt;0,N2206&lt;&gt;0,OR(YEAR(M2206=#REF!),YEAR(M2206=#REF!),YEAR(M2206=#REF!)),OR(YEAR(N2206=#REF!),YEAR(N2206=#REF!),YEAR(N2206=#REF!)),OR(AND(A2206="20. Выдача займов по договору № 1 (в кэш-пул ПАО «Газпром»)",H2206="КЭШ-ПУЛ"),AND(A2206&lt;&gt;"20. Выдача займов по договору № 1 (в кэш-пул ПАО «Газпром»)",H2206&lt;&gt;"КЭШ-ПУЛ")))</f>
        <v>#REF!</v>
      </c>
    </row>
    <row r="2207" spans="1:30" ht="15" customHeight="1" x14ac:dyDescent="0.2">
      <c r="A2207" s="8" t="s">
        <v>64</v>
      </c>
      <c r="B2207" s="8"/>
      <c r="C2207" s="2" t="s">
        <v>19</v>
      </c>
      <c r="D2207" s="6" t="s">
        <v>0</v>
      </c>
      <c r="E2207" s="7" t="s">
        <v>1</v>
      </c>
      <c r="F2207" s="8"/>
      <c r="G2207" s="8"/>
      <c r="H2207" s="8"/>
      <c r="I2207" s="8"/>
      <c r="J2207" s="8"/>
      <c r="K2207" s="8" t="s">
        <v>69</v>
      </c>
      <c r="L2207" s="8" t="s">
        <v>27</v>
      </c>
      <c r="M2207" s="9">
        <v>44553</v>
      </c>
      <c r="N2207" s="9">
        <v>44553</v>
      </c>
      <c r="O2207" s="20"/>
      <c r="P2207" s="20">
        <v>65559812.710000001</v>
      </c>
      <c r="Q2207" s="12"/>
      <c r="R2207" s="12"/>
      <c r="S2207" s="12"/>
      <c r="T2207" s="12"/>
      <c r="U2207" s="12"/>
      <c r="X2207" s="22" t="e">
        <f>IF(B2207="",VLOOKUP(A2207,#REF!,2,FALSE),B2207)</f>
        <v>#REF!</v>
      </c>
      <c r="Y2207" s="22">
        <f t="shared" si="175"/>
        <v>12</v>
      </c>
      <c r="Z2207" s="22">
        <f t="shared" si="176"/>
        <v>12</v>
      </c>
      <c r="AA2207" s="22">
        <f t="shared" si="177"/>
        <v>2021</v>
      </c>
      <c r="AB2207" s="22">
        <f t="shared" si="178"/>
        <v>2021</v>
      </c>
      <c r="AC2207" s="22">
        <f t="shared" si="179"/>
        <v>2021</v>
      </c>
      <c r="AD2207" s="25" t="e">
        <f>AND(ROUND(O2207,2)=O2207,ROUND(P2207,2)=P2207,OR(AND(O2207&lt;&gt;0,L2207="п"),AND(P2207&lt;&gt;0,L2207="ф")),ЕФОРМУЛА(X2207),ЕФОРМУЛА(Y2207),ЕФОРМУЛА(Z2207),ЕФОРМУЛА(AA2207),ЕФОРМУЛА(AB2207),ЕФОРМУЛА(AC2207),NOT(ЕФОРМУЛА(O2207)),NOT(ЕФОРМУЛА(P2207)),M2207&lt;&gt;0,N2207&lt;&gt;0,OR(YEAR(M2207=#REF!),YEAR(M2207=#REF!),YEAR(M2207=#REF!)),OR(YEAR(N2207=#REF!),YEAR(N2207=#REF!),YEAR(N2207=#REF!)),OR(AND(A2207="20. Выдача займов по договору № 1 (в кэш-пул ПАО «Газпром»)",H2207="КЭШ-ПУЛ"),AND(A2207&lt;&gt;"20. Выдача займов по договору № 1 (в кэш-пул ПАО «Газпром»)",H2207&lt;&gt;"КЭШ-ПУЛ")))</f>
        <v>#REF!</v>
      </c>
    </row>
    <row r="2208" spans="1:30" ht="15" customHeight="1" x14ac:dyDescent="0.2">
      <c r="A2208" s="8" t="s">
        <v>141</v>
      </c>
      <c r="B2208" s="8"/>
      <c r="C2208" s="2" t="s">
        <v>19</v>
      </c>
      <c r="D2208" s="6" t="s">
        <v>0</v>
      </c>
      <c r="E2208" s="7" t="s">
        <v>2</v>
      </c>
      <c r="F2208" s="8"/>
      <c r="G2208" s="8"/>
      <c r="H2208" s="8"/>
      <c r="I2208" s="8" t="s">
        <v>25</v>
      </c>
      <c r="J2208" s="8">
        <v>3</v>
      </c>
      <c r="K2208" s="8" t="s">
        <v>69</v>
      </c>
      <c r="L2208" s="8" t="s">
        <v>27</v>
      </c>
      <c r="M2208" s="9">
        <v>44545</v>
      </c>
      <c r="N2208" s="9">
        <v>44558</v>
      </c>
      <c r="O2208" s="20"/>
      <c r="P2208" s="20">
        <v>1605411.96</v>
      </c>
      <c r="Q2208" s="29"/>
      <c r="R2208" s="29"/>
      <c r="S2208" s="29"/>
      <c r="T2208" s="29"/>
      <c r="U2208" s="29"/>
      <c r="X2208" s="22" t="e">
        <f>IF(B2208="",VLOOKUP(A2208,#REF!,2,FALSE),B2208)</f>
        <v>#REF!</v>
      </c>
      <c r="Y2208" s="22">
        <f t="shared" si="175"/>
        <v>12</v>
      </c>
      <c r="Z2208" s="22">
        <f t="shared" si="176"/>
        <v>12</v>
      </c>
      <c r="AA2208" s="22">
        <f t="shared" si="177"/>
        <v>2021</v>
      </c>
      <c r="AB2208" s="22">
        <f t="shared" si="178"/>
        <v>2021</v>
      </c>
      <c r="AC2208" s="22">
        <f t="shared" si="179"/>
        <v>2021</v>
      </c>
      <c r="AD2208" s="25" t="e">
        <f>AND(ROUND(O2208,2)=O2208,ROUND(P2208,2)=P2208,OR(AND(O2208&lt;&gt;0,L2208="п"),AND(P2208&lt;&gt;0,L2208="ф")),ЕФОРМУЛА(X2208),ЕФОРМУЛА(Y2208),ЕФОРМУЛА(Z2208),ЕФОРМУЛА(AA2208),ЕФОРМУЛА(AB2208),ЕФОРМУЛА(AC2208),NOT(ЕФОРМУЛА(O2208)),NOT(ЕФОРМУЛА(P2208)),M2208&lt;&gt;0,N2208&lt;&gt;0,OR(YEAR(M2208=#REF!),YEAR(M2208=#REF!),YEAR(M2208=#REF!)),OR(YEAR(N2208=#REF!),YEAR(N2208=#REF!),YEAR(N2208=#REF!)),OR(AND(A2208="20. Выдача займов по договору № 1 (в кэш-пул ПАО «Газпром»)",H2208="КЭШ-ПУЛ"),AND(A2208&lt;&gt;"20. Выдача займов по договору № 1 (в кэш-пул ПАО «Газпром»)",H2208&lt;&gt;"КЭШ-ПУЛ")))</f>
        <v>#REF!</v>
      </c>
    </row>
    <row r="2209" spans="1:30" ht="15" customHeight="1" x14ac:dyDescent="0.2">
      <c r="A2209" s="8" t="s">
        <v>141</v>
      </c>
      <c r="B2209" s="8"/>
      <c r="C2209" s="2" t="s">
        <v>19</v>
      </c>
      <c r="D2209" s="6" t="s">
        <v>0</v>
      </c>
      <c r="E2209" s="7" t="s">
        <v>2</v>
      </c>
      <c r="F2209" s="8"/>
      <c r="G2209" s="8"/>
      <c r="H2209" s="8"/>
      <c r="I2209" s="8"/>
      <c r="J2209" s="8">
        <v>3</v>
      </c>
      <c r="K2209" s="8" t="s">
        <v>69</v>
      </c>
      <c r="L2209" s="8" t="s">
        <v>27</v>
      </c>
      <c r="M2209" s="9">
        <v>44545</v>
      </c>
      <c r="N2209" s="9">
        <v>44559</v>
      </c>
      <c r="O2209" s="20"/>
      <c r="P2209" s="20">
        <v>50163861.810000002</v>
      </c>
      <c r="Q2209" s="29"/>
      <c r="R2209" s="29"/>
      <c r="S2209" s="29"/>
      <c r="T2209" s="29"/>
      <c r="U2209" s="29"/>
      <c r="X2209" s="22" t="e">
        <f>IF(B2209="",VLOOKUP(A2209,#REF!,2,FALSE),B2209)</f>
        <v>#REF!</v>
      </c>
      <c r="Y2209" s="22">
        <f t="shared" si="175"/>
        <v>12</v>
      </c>
      <c r="Z2209" s="22">
        <f t="shared" si="176"/>
        <v>12</v>
      </c>
      <c r="AA2209" s="22">
        <f t="shared" si="177"/>
        <v>2021</v>
      </c>
      <c r="AB2209" s="22">
        <f t="shared" si="178"/>
        <v>2021</v>
      </c>
      <c r="AC2209" s="22">
        <f t="shared" si="179"/>
        <v>2021</v>
      </c>
      <c r="AD2209" s="25" t="e">
        <f>AND(ROUND(O2209,2)=O2209,ROUND(P2209,2)=P2209,OR(AND(O2209&lt;&gt;0,L2209="п"),AND(P2209&lt;&gt;0,L2209="ф")),ЕФОРМУЛА(X2209),ЕФОРМУЛА(Y2209),ЕФОРМУЛА(Z2209),ЕФОРМУЛА(AA2209),ЕФОРМУЛА(AB2209),ЕФОРМУЛА(AC2209),NOT(ЕФОРМУЛА(O2209)),NOT(ЕФОРМУЛА(P2209)),M2209&lt;&gt;0,N2209&lt;&gt;0,OR(YEAR(M2209=#REF!),YEAR(M2209=#REF!),YEAR(M2209=#REF!)),OR(YEAR(N2209=#REF!),YEAR(N2209=#REF!),YEAR(N2209=#REF!)),OR(AND(A2209="20. Выдача займов по договору № 1 (в кэш-пул ПАО «Газпром»)",H2209="КЭШ-ПУЛ"),AND(A2209&lt;&gt;"20. Выдача займов по договору № 1 (в кэш-пул ПАО «Газпром»)",H2209&lt;&gt;"КЭШ-ПУЛ")))</f>
        <v>#REF!</v>
      </c>
    </row>
    <row r="2210" spans="1:30" ht="15" customHeight="1" x14ac:dyDescent="0.2">
      <c r="A2210" s="8" t="s">
        <v>64</v>
      </c>
      <c r="B2210" s="8"/>
      <c r="C2210" s="2" t="s">
        <v>19</v>
      </c>
      <c r="D2210" s="6" t="s">
        <v>0</v>
      </c>
      <c r="E2210" s="7" t="s">
        <v>1</v>
      </c>
      <c r="F2210" s="8"/>
      <c r="G2210" s="8"/>
      <c r="H2210" s="8"/>
      <c r="I2210" s="8"/>
      <c r="J2210" s="8"/>
      <c r="K2210" s="8" t="s">
        <v>69</v>
      </c>
      <c r="L2210" s="8" t="s">
        <v>27</v>
      </c>
      <c r="M2210" s="9">
        <v>44554</v>
      </c>
      <c r="N2210" s="9">
        <v>44554</v>
      </c>
      <c r="O2210" s="20"/>
      <c r="P2210" s="20">
        <v>72482592.709999993</v>
      </c>
      <c r="Q2210" s="12"/>
      <c r="R2210" s="12"/>
      <c r="S2210" s="12"/>
      <c r="T2210" s="12"/>
      <c r="U2210" s="12"/>
      <c r="X2210" s="22" t="e">
        <f>IF(B2210="",VLOOKUP(A2210,#REF!,2,FALSE),B2210)</f>
        <v>#REF!</v>
      </c>
      <c r="Y2210" s="22">
        <f t="shared" si="175"/>
        <v>12</v>
      </c>
      <c r="Z2210" s="22">
        <f t="shared" si="176"/>
        <v>12</v>
      </c>
      <c r="AA2210" s="22">
        <f t="shared" si="177"/>
        <v>2021</v>
      </c>
      <c r="AB2210" s="22">
        <f t="shared" si="178"/>
        <v>2021</v>
      </c>
      <c r="AC2210" s="22">
        <f t="shared" si="179"/>
        <v>2021</v>
      </c>
      <c r="AD2210" s="25" t="e">
        <f>AND(ROUND(O2210,2)=O2210,ROUND(P2210,2)=P2210,OR(AND(O2210&lt;&gt;0,L2210="п"),AND(P2210&lt;&gt;0,L2210="ф")),ЕФОРМУЛА(X2210),ЕФОРМУЛА(Y2210),ЕФОРМУЛА(Z2210),ЕФОРМУЛА(AA2210),ЕФОРМУЛА(AB2210),ЕФОРМУЛА(AC2210),NOT(ЕФОРМУЛА(O2210)),NOT(ЕФОРМУЛА(P2210)),M2210&lt;&gt;0,N2210&lt;&gt;0,OR(YEAR(M2210=#REF!),YEAR(M2210=#REF!),YEAR(M2210=#REF!)),OR(YEAR(N2210=#REF!),YEAR(N2210=#REF!),YEAR(N2210=#REF!)),OR(AND(A2210="20. Выдача займов по договору № 1 (в кэш-пул ПАО «Газпром»)",H2210="КЭШ-ПУЛ"),AND(A2210&lt;&gt;"20. Выдача займов по договору № 1 (в кэш-пул ПАО «Газпром»)",H2210&lt;&gt;"КЭШ-ПУЛ")))</f>
        <v>#REF!</v>
      </c>
    </row>
    <row r="2211" spans="1:30" ht="15" customHeight="1" x14ac:dyDescent="0.2">
      <c r="A2211" s="8" t="s">
        <v>42</v>
      </c>
      <c r="B2211" s="8"/>
      <c r="C2211" s="2" t="s">
        <v>19</v>
      </c>
      <c r="D2211" s="6" t="s">
        <v>0</v>
      </c>
      <c r="E2211" s="7" t="s">
        <v>2</v>
      </c>
      <c r="F2211" s="8"/>
      <c r="G2211" s="8"/>
      <c r="H2211" s="8"/>
      <c r="I2211" s="8"/>
      <c r="J2211" s="8">
        <v>3</v>
      </c>
      <c r="K2211" s="8" t="s">
        <v>69</v>
      </c>
      <c r="L2211" s="8" t="s">
        <v>27</v>
      </c>
      <c r="M2211" s="9">
        <v>44545</v>
      </c>
      <c r="N2211" s="9">
        <v>44554</v>
      </c>
      <c r="O2211" s="20"/>
      <c r="P2211" s="20">
        <v>10189226.35</v>
      </c>
      <c r="Q2211" s="29"/>
      <c r="R2211" s="29"/>
      <c r="S2211" s="29"/>
      <c r="T2211" s="29"/>
      <c r="U2211" s="29"/>
      <c r="X2211" s="22" t="e">
        <f>IF(B2211="",VLOOKUP(A2211,#REF!,2,FALSE),B2211)</f>
        <v>#REF!</v>
      </c>
      <c r="Y2211" s="22">
        <f t="shared" si="175"/>
        <v>12</v>
      </c>
      <c r="Z2211" s="22">
        <f t="shared" si="176"/>
        <v>12</v>
      </c>
      <c r="AA2211" s="22">
        <f t="shared" si="177"/>
        <v>2021</v>
      </c>
      <c r="AB2211" s="22">
        <f t="shared" si="178"/>
        <v>2021</v>
      </c>
      <c r="AC2211" s="22">
        <f t="shared" si="179"/>
        <v>2021</v>
      </c>
      <c r="AD2211" s="25" t="e">
        <f>AND(ROUND(O2211,2)=O2211,ROUND(P2211,2)=P2211,OR(AND(O2211&lt;&gt;0,L2211="п"),AND(P2211&lt;&gt;0,L2211="ф")),ЕФОРМУЛА(X2211),ЕФОРМУЛА(Y2211),ЕФОРМУЛА(Z2211),ЕФОРМУЛА(AA2211),ЕФОРМУЛА(AB2211),ЕФОРМУЛА(AC2211),NOT(ЕФОРМУЛА(O2211)),NOT(ЕФОРМУЛА(P2211)),M2211&lt;&gt;0,N2211&lt;&gt;0,OR(YEAR(M2211=#REF!),YEAR(M2211=#REF!),YEAR(M2211=#REF!)),OR(YEAR(N2211=#REF!),YEAR(N2211=#REF!),YEAR(N2211=#REF!)),OR(AND(A2211="20. Выдача займов по договору № 1 (в кэш-пул ПАО «Газпром»)",H2211="КЭШ-ПУЛ"),AND(A2211&lt;&gt;"20. Выдача займов по договору № 1 (в кэш-пул ПАО «Газпром»)",H2211&lt;&gt;"КЭШ-ПУЛ")))</f>
        <v>#REF!</v>
      </c>
    </row>
    <row r="2212" spans="1:30" ht="15" customHeight="1" x14ac:dyDescent="0.2">
      <c r="A2212" s="8" t="s">
        <v>32</v>
      </c>
      <c r="B2212" s="8"/>
      <c r="C2212" s="2" t="s">
        <v>19</v>
      </c>
      <c r="D2212" s="6" t="s">
        <v>0</v>
      </c>
      <c r="E2212" s="7" t="s">
        <v>2</v>
      </c>
      <c r="F2212" s="8"/>
      <c r="G2212" s="8"/>
      <c r="H2212" s="8"/>
      <c r="I2212" s="8"/>
      <c r="J2212" s="8">
        <v>3</v>
      </c>
      <c r="K2212" s="8" t="s">
        <v>69</v>
      </c>
      <c r="L2212" s="8" t="s">
        <v>27</v>
      </c>
      <c r="M2212" s="9">
        <v>44545</v>
      </c>
      <c r="N2212" s="9">
        <v>44557</v>
      </c>
      <c r="O2212" s="20"/>
      <c r="P2212" s="20">
        <v>147000000</v>
      </c>
      <c r="Q2212" s="29"/>
      <c r="R2212" s="29"/>
      <c r="S2212" s="29"/>
      <c r="T2212" s="29"/>
      <c r="U2212" s="29"/>
      <c r="X2212" s="22" t="e">
        <f>IF(B2212="",VLOOKUP(A2212,#REF!,2,FALSE),B2212)</f>
        <v>#REF!</v>
      </c>
      <c r="Y2212" s="22">
        <f t="shared" si="175"/>
        <v>12</v>
      </c>
      <c r="Z2212" s="22">
        <f t="shared" si="176"/>
        <v>12</v>
      </c>
      <c r="AA2212" s="22">
        <f t="shared" si="177"/>
        <v>2021</v>
      </c>
      <c r="AB2212" s="22">
        <f t="shared" si="178"/>
        <v>2021</v>
      </c>
      <c r="AC2212" s="22">
        <f t="shared" si="179"/>
        <v>2021</v>
      </c>
      <c r="AD2212" s="25" t="e">
        <f>AND(ROUND(O2212,2)=O2212,ROUND(P2212,2)=P2212,OR(AND(O2212&lt;&gt;0,L2212="п"),AND(P2212&lt;&gt;0,L2212="ф")),ЕФОРМУЛА(X2212),ЕФОРМУЛА(Y2212),ЕФОРМУЛА(Z2212),ЕФОРМУЛА(AA2212),ЕФОРМУЛА(AB2212),ЕФОРМУЛА(AC2212),NOT(ЕФОРМУЛА(O2212)),NOT(ЕФОРМУЛА(P2212)),M2212&lt;&gt;0,N2212&lt;&gt;0,OR(YEAR(M2212=#REF!),YEAR(M2212=#REF!),YEAR(M2212=#REF!)),OR(YEAR(N2212=#REF!),YEAR(N2212=#REF!),YEAR(N2212=#REF!)),OR(AND(A2212="20. Выдача займов по договору № 1 (в кэш-пул ПАО «Газпром»)",H2212="КЭШ-ПУЛ"),AND(A2212&lt;&gt;"20. Выдача займов по договору № 1 (в кэш-пул ПАО «Газпром»)",H2212&lt;&gt;"КЭШ-ПУЛ")))</f>
        <v>#REF!</v>
      </c>
    </row>
    <row r="2213" spans="1:30" ht="15" customHeight="1" x14ac:dyDescent="0.2">
      <c r="A2213" s="27" t="s">
        <v>41</v>
      </c>
      <c r="B2213" s="27"/>
      <c r="C2213" s="2" t="s">
        <v>19</v>
      </c>
      <c r="D2213" s="6" t="s">
        <v>0</v>
      </c>
      <c r="E2213" s="7" t="s">
        <v>2</v>
      </c>
      <c r="F2213" s="8"/>
      <c r="G2213" s="8"/>
      <c r="H2213" s="8"/>
      <c r="I2213" s="8"/>
      <c r="J2213" s="8">
        <v>3</v>
      </c>
      <c r="K2213" s="8" t="s">
        <v>69</v>
      </c>
      <c r="L2213" s="8" t="s">
        <v>27</v>
      </c>
      <c r="M2213" s="9">
        <v>44545</v>
      </c>
      <c r="N2213" s="9">
        <v>44557</v>
      </c>
      <c r="O2213" s="20"/>
      <c r="P2213" s="20">
        <v>394278.94</v>
      </c>
      <c r="Q2213" s="11"/>
      <c r="R2213" s="11"/>
      <c r="S2213" s="11"/>
      <c r="T2213" s="11"/>
      <c r="U2213" s="11"/>
      <c r="X2213" s="22" t="e">
        <f>IF(B2213="",VLOOKUP(A2213,#REF!,2,FALSE),B2213)</f>
        <v>#REF!</v>
      </c>
      <c r="Y2213" s="22">
        <f t="shared" si="175"/>
        <v>12</v>
      </c>
      <c r="Z2213" s="22">
        <f t="shared" si="176"/>
        <v>12</v>
      </c>
      <c r="AA2213" s="22">
        <f t="shared" si="177"/>
        <v>2021</v>
      </c>
      <c r="AB2213" s="22">
        <f t="shared" si="178"/>
        <v>2021</v>
      </c>
      <c r="AC2213" s="22">
        <f t="shared" si="179"/>
        <v>2021</v>
      </c>
      <c r="AD2213" s="25" t="e">
        <f>AND(ROUND(O2213,2)=O2213,ROUND(P2213,2)=P2213,OR(AND(O2213&lt;&gt;0,L2213="п"),AND(P2213&lt;&gt;0,L2213="ф")),ЕФОРМУЛА(X2213),ЕФОРМУЛА(Y2213),ЕФОРМУЛА(Z2213),ЕФОРМУЛА(AA2213),ЕФОРМУЛА(AB2213),ЕФОРМУЛА(AC2213),NOT(ЕФОРМУЛА(O2213)),NOT(ЕФОРМУЛА(P2213)),M2213&lt;&gt;0,N2213&lt;&gt;0,OR(YEAR(M2213=#REF!),YEAR(M2213=#REF!),YEAR(M2213=#REF!)),OR(YEAR(N2213=#REF!),YEAR(N2213=#REF!),YEAR(N2213=#REF!)),OR(AND(A2213="20. Выдача займов по договору № 1 (в кэш-пул ПАО «Газпром»)",H2213="КЭШ-ПУЛ"),AND(A2213&lt;&gt;"20. Выдача займов по договору № 1 (в кэш-пул ПАО «Газпром»)",H2213&lt;&gt;"КЭШ-ПУЛ")))</f>
        <v>#REF!</v>
      </c>
    </row>
    <row r="2214" spans="1:30" ht="15" customHeight="1" x14ac:dyDescent="0.2">
      <c r="A2214" s="27" t="s">
        <v>41</v>
      </c>
      <c r="B2214" s="27"/>
      <c r="C2214" s="2" t="s">
        <v>19</v>
      </c>
      <c r="D2214" s="6" t="s">
        <v>0</v>
      </c>
      <c r="E2214" s="7" t="s">
        <v>2</v>
      </c>
      <c r="F2214" s="8"/>
      <c r="G2214" s="8"/>
      <c r="H2214" s="8"/>
      <c r="I2214" s="8"/>
      <c r="J2214" s="8">
        <v>3</v>
      </c>
      <c r="K2214" s="8" t="s">
        <v>69</v>
      </c>
      <c r="L2214" s="8" t="s">
        <v>27</v>
      </c>
      <c r="M2214" s="9">
        <v>44545</v>
      </c>
      <c r="N2214" s="9">
        <v>44557</v>
      </c>
      <c r="O2214" s="20"/>
      <c r="P2214" s="20">
        <v>4664165.18</v>
      </c>
      <c r="Q2214" s="11"/>
      <c r="R2214" s="11"/>
      <c r="S2214" s="11"/>
      <c r="T2214" s="11"/>
      <c r="U2214" s="11"/>
      <c r="X2214" s="22" t="e">
        <f>IF(B2214="",VLOOKUP(A2214,#REF!,2,FALSE),B2214)</f>
        <v>#REF!</v>
      </c>
      <c r="Y2214" s="22">
        <f t="shared" si="175"/>
        <v>12</v>
      </c>
      <c r="Z2214" s="22">
        <f t="shared" si="176"/>
        <v>12</v>
      </c>
      <c r="AA2214" s="22">
        <f t="shared" si="177"/>
        <v>2021</v>
      </c>
      <c r="AB2214" s="22">
        <f t="shared" si="178"/>
        <v>2021</v>
      </c>
      <c r="AC2214" s="22">
        <f t="shared" si="179"/>
        <v>2021</v>
      </c>
      <c r="AD2214" s="25" t="e">
        <f>AND(ROUND(O2214,2)=O2214,ROUND(P2214,2)=P2214,OR(AND(O2214&lt;&gt;0,L2214="п"),AND(P2214&lt;&gt;0,L2214="ф")),ЕФОРМУЛА(X2214),ЕФОРМУЛА(Y2214),ЕФОРМУЛА(Z2214),ЕФОРМУЛА(AA2214),ЕФОРМУЛА(AB2214),ЕФОРМУЛА(AC2214),NOT(ЕФОРМУЛА(O2214)),NOT(ЕФОРМУЛА(P2214)),M2214&lt;&gt;0,N2214&lt;&gt;0,OR(YEAR(M2214=#REF!),YEAR(M2214=#REF!),YEAR(M2214=#REF!)),OR(YEAR(N2214=#REF!),YEAR(N2214=#REF!),YEAR(N2214=#REF!)),OR(AND(A2214="20. Выдача займов по договору № 1 (в кэш-пул ПАО «Газпром»)",H2214="КЭШ-ПУЛ"),AND(A2214&lt;&gt;"20. Выдача займов по договору № 1 (в кэш-пул ПАО «Газпром»)",H2214&lt;&gt;"КЭШ-ПУЛ")))</f>
        <v>#REF!</v>
      </c>
    </row>
    <row r="2215" spans="1:30" ht="15" customHeight="1" x14ac:dyDescent="0.2">
      <c r="A2215" s="27" t="s">
        <v>11</v>
      </c>
      <c r="B2215" s="27"/>
      <c r="C2215" s="2" t="s">
        <v>19</v>
      </c>
      <c r="D2215" s="6" t="s">
        <v>0</v>
      </c>
      <c r="E2215" s="7" t="s">
        <v>2</v>
      </c>
      <c r="F2215" s="8"/>
      <c r="G2215" s="8"/>
      <c r="H2215" s="8"/>
      <c r="I2215" s="8"/>
      <c r="J2215" s="8">
        <v>3</v>
      </c>
      <c r="K2215" s="8" t="s">
        <v>69</v>
      </c>
      <c r="L2215" s="8" t="s">
        <v>27</v>
      </c>
      <c r="M2215" s="9">
        <v>44545</v>
      </c>
      <c r="N2215" s="9">
        <v>44557</v>
      </c>
      <c r="O2215" s="20"/>
      <c r="P2215" s="20">
        <v>369935.6</v>
      </c>
      <c r="Q2215" s="11"/>
      <c r="R2215" s="11"/>
      <c r="S2215" s="11"/>
      <c r="T2215" s="11"/>
      <c r="U2215" s="11"/>
      <c r="X2215" s="22" t="e">
        <f>IF(B2215="",VLOOKUP(A2215,#REF!,2,FALSE),B2215)</f>
        <v>#REF!</v>
      </c>
      <c r="Y2215" s="22">
        <f t="shared" si="175"/>
        <v>12</v>
      </c>
      <c r="Z2215" s="22">
        <f t="shared" si="176"/>
        <v>12</v>
      </c>
      <c r="AA2215" s="22">
        <f t="shared" si="177"/>
        <v>2021</v>
      </c>
      <c r="AB2215" s="22">
        <f t="shared" si="178"/>
        <v>2021</v>
      </c>
      <c r="AC2215" s="22">
        <f t="shared" si="179"/>
        <v>2021</v>
      </c>
      <c r="AD2215" s="25" t="e">
        <f>AND(ROUND(O2215,2)=O2215,ROUND(P2215,2)=P2215,OR(AND(O2215&lt;&gt;0,L2215="п"),AND(P2215&lt;&gt;0,L2215="ф")),ЕФОРМУЛА(X2215),ЕФОРМУЛА(Y2215),ЕФОРМУЛА(Z2215),ЕФОРМУЛА(AA2215),ЕФОРМУЛА(AB2215),ЕФОРМУЛА(AC2215),NOT(ЕФОРМУЛА(O2215)),NOT(ЕФОРМУЛА(P2215)),M2215&lt;&gt;0,N2215&lt;&gt;0,OR(YEAR(M2215=#REF!),YEAR(M2215=#REF!),YEAR(M2215=#REF!)),OR(YEAR(N2215=#REF!),YEAR(N2215=#REF!),YEAR(N2215=#REF!)),OR(AND(A2215="20. Выдача займов по договору № 1 (в кэш-пул ПАО «Газпром»)",H2215="КЭШ-ПУЛ"),AND(A2215&lt;&gt;"20. Выдача займов по договору № 1 (в кэш-пул ПАО «Газпром»)",H2215&lt;&gt;"КЭШ-ПУЛ")))</f>
        <v>#REF!</v>
      </c>
    </row>
    <row r="2216" spans="1:30" ht="15.75" customHeight="1" x14ac:dyDescent="0.2">
      <c r="A2216" s="27" t="s">
        <v>41</v>
      </c>
      <c r="B2216" s="27"/>
      <c r="C2216" s="2" t="s">
        <v>19</v>
      </c>
      <c r="D2216" s="6" t="s">
        <v>0</v>
      </c>
      <c r="E2216" s="7" t="s">
        <v>2</v>
      </c>
      <c r="F2216" s="8"/>
      <c r="G2216" s="8"/>
      <c r="H2216" s="8"/>
      <c r="I2216" s="8"/>
      <c r="J2216" s="8">
        <v>3</v>
      </c>
      <c r="K2216" s="8" t="s">
        <v>69</v>
      </c>
      <c r="L2216" s="8" t="s">
        <v>27</v>
      </c>
      <c r="M2216" s="9">
        <v>44545</v>
      </c>
      <c r="N2216" s="9">
        <v>44558</v>
      </c>
      <c r="O2216" s="20"/>
      <c r="P2216" s="20">
        <v>527320.31999999995</v>
      </c>
      <c r="Q2216" s="29"/>
      <c r="R2216" s="29"/>
      <c r="S2216" s="29"/>
      <c r="T2216" s="29"/>
      <c r="U2216" s="29"/>
      <c r="X2216" s="22" t="e">
        <f>IF(B2216="",VLOOKUP(A2216,#REF!,2,FALSE),B2216)</f>
        <v>#REF!</v>
      </c>
      <c r="Y2216" s="22">
        <f t="shared" si="175"/>
        <v>12</v>
      </c>
      <c r="Z2216" s="22">
        <f t="shared" si="176"/>
        <v>12</v>
      </c>
      <c r="AA2216" s="22">
        <f t="shared" si="177"/>
        <v>2021</v>
      </c>
      <c r="AB2216" s="22">
        <f t="shared" si="178"/>
        <v>2021</v>
      </c>
      <c r="AC2216" s="22">
        <f t="shared" si="179"/>
        <v>2021</v>
      </c>
      <c r="AD2216" s="25" t="e">
        <f>AND(ROUND(O2216,2)=O2216,ROUND(P2216,2)=P2216,OR(AND(O2216&lt;&gt;0,L2216="п"),AND(P2216&lt;&gt;0,L2216="ф")),ЕФОРМУЛА(X2216),ЕФОРМУЛА(Y2216),ЕФОРМУЛА(Z2216),ЕФОРМУЛА(AA2216),ЕФОРМУЛА(AB2216),ЕФОРМУЛА(AC2216),NOT(ЕФОРМУЛА(O2216)),NOT(ЕФОРМУЛА(P2216)),M2216&lt;&gt;0,N2216&lt;&gt;0,OR(YEAR(M2216=#REF!),YEAR(M2216=#REF!),YEAR(M2216=#REF!)),OR(YEAR(N2216=#REF!),YEAR(N2216=#REF!),YEAR(N2216=#REF!)),OR(AND(A2216="20. Выдача займов по договору № 1 (в кэш-пул ПАО «Газпром»)",H2216="КЭШ-ПУЛ"),AND(A2216&lt;&gt;"20. Выдача займов по договору № 1 (в кэш-пул ПАО «Газпром»)",H2216&lt;&gt;"КЭШ-ПУЛ")))</f>
        <v>#REF!</v>
      </c>
    </row>
    <row r="2217" spans="1:30" ht="15.75" customHeight="1" x14ac:dyDescent="0.2">
      <c r="A2217" s="27" t="s">
        <v>41</v>
      </c>
      <c r="B2217" s="27"/>
      <c r="C2217" s="2" t="s">
        <v>19</v>
      </c>
      <c r="D2217" s="6" t="s">
        <v>0</v>
      </c>
      <c r="E2217" s="7" t="s">
        <v>2</v>
      </c>
      <c r="F2217" s="8"/>
      <c r="G2217" s="8"/>
      <c r="H2217" s="8"/>
      <c r="I2217" s="8"/>
      <c r="J2217" s="8">
        <v>3</v>
      </c>
      <c r="K2217" s="8" t="s">
        <v>69</v>
      </c>
      <c r="L2217" s="8" t="s">
        <v>27</v>
      </c>
      <c r="M2217" s="9">
        <v>44545</v>
      </c>
      <c r="N2217" s="9">
        <v>44559</v>
      </c>
      <c r="O2217" s="20"/>
      <c r="P2217" s="20">
        <v>2529583.37</v>
      </c>
      <c r="Q2217" s="29"/>
      <c r="R2217" s="29"/>
      <c r="S2217" s="29"/>
      <c r="T2217" s="29"/>
      <c r="U2217" s="29"/>
      <c r="X2217" s="22" t="e">
        <f>IF(B2217="",VLOOKUP(A2217,#REF!,2,FALSE),B2217)</f>
        <v>#REF!</v>
      </c>
      <c r="Y2217" s="22">
        <f t="shared" si="175"/>
        <v>12</v>
      </c>
      <c r="Z2217" s="22">
        <f t="shared" si="176"/>
        <v>12</v>
      </c>
      <c r="AA2217" s="22">
        <f t="shared" si="177"/>
        <v>2021</v>
      </c>
      <c r="AB2217" s="22">
        <f t="shared" si="178"/>
        <v>2021</v>
      </c>
      <c r="AC2217" s="22">
        <f t="shared" si="179"/>
        <v>2021</v>
      </c>
      <c r="AD2217" s="25" t="e">
        <f>AND(ROUND(O2217,2)=O2217,ROUND(P2217,2)=P2217,OR(AND(O2217&lt;&gt;0,L2217="п"),AND(P2217&lt;&gt;0,L2217="ф")),ЕФОРМУЛА(X2217),ЕФОРМУЛА(Y2217),ЕФОРМУЛА(Z2217),ЕФОРМУЛА(AA2217),ЕФОРМУЛА(AB2217),ЕФОРМУЛА(AC2217),NOT(ЕФОРМУЛА(O2217)),NOT(ЕФОРМУЛА(P2217)),M2217&lt;&gt;0,N2217&lt;&gt;0,OR(YEAR(M2217=#REF!),YEAR(M2217=#REF!),YEAR(M2217=#REF!)),OR(YEAR(N2217=#REF!),YEAR(N2217=#REF!),YEAR(N2217=#REF!)),OR(AND(A2217="20. Выдача займов по договору № 1 (в кэш-пул ПАО «Газпром»)",H2217="КЭШ-ПУЛ"),AND(A2217&lt;&gt;"20. Выдача займов по договору № 1 (в кэш-пул ПАО «Газпром»)",H2217&lt;&gt;"КЭШ-ПУЛ")))</f>
        <v>#REF!</v>
      </c>
    </row>
    <row r="2218" spans="1:30" ht="15" customHeight="1" x14ac:dyDescent="0.2">
      <c r="A2218" s="8" t="s">
        <v>59</v>
      </c>
      <c r="B2218" s="8"/>
      <c r="C2218" s="2" t="s">
        <v>19</v>
      </c>
      <c r="D2218" s="6" t="s">
        <v>0</v>
      </c>
      <c r="E2218" s="7" t="s">
        <v>2</v>
      </c>
      <c r="F2218" s="8"/>
      <c r="G2218" s="8"/>
      <c r="H2218" s="8"/>
      <c r="I2218" s="8"/>
      <c r="J2218" s="8">
        <v>3</v>
      </c>
      <c r="K2218" s="8" t="s">
        <v>69</v>
      </c>
      <c r="L2218" s="8" t="s">
        <v>27</v>
      </c>
      <c r="M2218" s="9">
        <v>44545</v>
      </c>
      <c r="N2218" s="9">
        <v>44559</v>
      </c>
      <c r="O2218" s="20"/>
      <c r="P2218" s="20">
        <v>390391182</v>
      </c>
      <c r="Q2218" s="29"/>
      <c r="R2218" s="29"/>
      <c r="S2218" s="29"/>
      <c r="T2218" s="29"/>
      <c r="U2218" s="29"/>
      <c r="X2218" s="22" t="e">
        <f>IF(B2218="",VLOOKUP(A2218,#REF!,2,FALSE),B2218)</f>
        <v>#REF!</v>
      </c>
      <c r="Y2218" s="22">
        <f t="shared" si="175"/>
        <v>12</v>
      </c>
      <c r="Z2218" s="22">
        <f t="shared" si="176"/>
        <v>12</v>
      </c>
      <c r="AA2218" s="22">
        <f t="shared" si="177"/>
        <v>2021</v>
      </c>
      <c r="AB2218" s="22">
        <f t="shared" si="178"/>
        <v>2021</v>
      </c>
      <c r="AC2218" s="22">
        <f t="shared" si="179"/>
        <v>2021</v>
      </c>
      <c r="AD2218" s="25" t="e">
        <f>AND(ROUND(O2218,2)=O2218,ROUND(P2218,2)=P2218,OR(AND(O2218&lt;&gt;0,L2218="п"),AND(P2218&lt;&gt;0,L2218="ф")),ЕФОРМУЛА(X2218),ЕФОРМУЛА(Y2218),ЕФОРМУЛА(Z2218),ЕФОРМУЛА(AA2218),ЕФОРМУЛА(AB2218),ЕФОРМУЛА(AC2218),NOT(ЕФОРМУЛА(O2218)),NOT(ЕФОРМУЛА(P2218)),M2218&lt;&gt;0,N2218&lt;&gt;0,OR(YEAR(M2218=#REF!),YEAR(M2218=#REF!),YEAR(M2218=#REF!)),OR(YEAR(N2218=#REF!),YEAR(N2218=#REF!),YEAR(N2218=#REF!)),OR(AND(A2218="20. Выдача займов по договору № 1 (в кэш-пул ПАО «Газпром»)",H2218="КЭШ-ПУЛ"),AND(A2218&lt;&gt;"20. Выдача займов по договору № 1 (в кэш-пул ПАО «Газпром»)",H2218&lt;&gt;"КЭШ-ПУЛ")))</f>
        <v>#REF!</v>
      </c>
    </row>
    <row r="2219" spans="1:30" ht="15.75" customHeight="1" x14ac:dyDescent="0.2">
      <c r="A2219" s="27" t="s">
        <v>142</v>
      </c>
      <c r="B2219" s="27"/>
      <c r="C2219" s="2" t="s">
        <v>19</v>
      </c>
      <c r="D2219" s="6" t="s">
        <v>0</v>
      </c>
      <c r="E2219" s="7" t="s">
        <v>2</v>
      </c>
      <c r="F2219" s="8"/>
      <c r="G2219" s="8"/>
      <c r="H2219" s="8"/>
      <c r="I2219" s="8"/>
      <c r="J2219" s="8">
        <v>3</v>
      </c>
      <c r="K2219" s="8" t="s">
        <v>69</v>
      </c>
      <c r="L2219" s="8" t="s">
        <v>27</v>
      </c>
      <c r="M2219" s="9">
        <v>44545</v>
      </c>
      <c r="N2219" s="9">
        <v>44559</v>
      </c>
      <c r="O2219" s="20"/>
      <c r="P2219" s="20">
        <v>1164170.7</v>
      </c>
      <c r="Q2219" s="29" t="s">
        <v>683</v>
      </c>
      <c r="R2219" s="29"/>
      <c r="S2219" s="29"/>
      <c r="T2219" s="29"/>
      <c r="U2219" s="29"/>
      <c r="X2219" s="22" t="e">
        <f>IF(B2219="",VLOOKUP(A2219,#REF!,2,FALSE),B2219)</f>
        <v>#REF!</v>
      </c>
      <c r="Y2219" s="22">
        <f t="shared" si="175"/>
        <v>12</v>
      </c>
      <c r="Z2219" s="22">
        <f t="shared" si="176"/>
        <v>12</v>
      </c>
      <c r="AA2219" s="22">
        <f t="shared" si="177"/>
        <v>2021</v>
      </c>
      <c r="AB2219" s="22">
        <f t="shared" si="178"/>
        <v>2021</v>
      </c>
      <c r="AC2219" s="22">
        <f t="shared" si="179"/>
        <v>2021</v>
      </c>
      <c r="AD2219" s="25" t="e">
        <f>AND(ROUND(O2219,2)=O2219,ROUND(P2219,2)=P2219,OR(AND(O2219&lt;&gt;0,L2219="п"),AND(P2219&lt;&gt;0,L2219="ф")),ЕФОРМУЛА(X2219),ЕФОРМУЛА(Y2219),ЕФОРМУЛА(Z2219),ЕФОРМУЛА(AA2219),ЕФОРМУЛА(AB2219),ЕФОРМУЛА(AC2219),NOT(ЕФОРМУЛА(O2219)),NOT(ЕФОРМУЛА(P2219)),M2219&lt;&gt;0,N2219&lt;&gt;0,OR(YEAR(M2219=#REF!),YEAR(M2219=#REF!),YEAR(M2219=#REF!)),OR(YEAR(N2219=#REF!),YEAR(N2219=#REF!),YEAR(N2219=#REF!)),OR(AND(A2219="20. Выдача займов по договору № 1 (в кэш-пул ПАО «Газпром»)",H2219="КЭШ-ПУЛ"),AND(A2219&lt;&gt;"20. Выдача займов по договору № 1 (в кэш-пул ПАО «Газпром»)",H2219&lt;&gt;"КЭШ-ПУЛ")))</f>
        <v>#REF!</v>
      </c>
    </row>
    <row r="2220" spans="1:30" ht="15.75" customHeight="1" x14ac:dyDescent="0.2">
      <c r="A2220" s="27" t="s">
        <v>142</v>
      </c>
      <c r="B2220" s="27"/>
      <c r="C2220" s="2" t="s">
        <v>19</v>
      </c>
      <c r="D2220" s="6" t="s">
        <v>0</v>
      </c>
      <c r="E2220" s="7" t="s">
        <v>2</v>
      </c>
      <c r="F2220" s="8"/>
      <c r="G2220" s="8"/>
      <c r="H2220" s="8"/>
      <c r="I2220" s="8"/>
      <c r="J2220" s="8">
        <v>3</v>
      </c>
      <c r="K2220" s="8" t="s">
        <v>69</v>
      </c>
      <c r="L2220" s="8" t="s">
        <v>27</v>
      </c>
      <c r="M2220" s="9">
        <v>44545</v>
      </c>
      <c r="N2220" s="9">
        <v>44558</v>
      </c>
      <c r="O2220" s="20"/>
      <c r="P2220" s="20">
        <v>23060294.699999999</v>
      </c>
      <c r="Q2220" s="29" t="s">
        <v>682</v>
      </c>
      <c r="R2220" s="29"/>
      <c r="S2220" s="29"/>
      <c r="T2220" s="29"/>
      <c r="U2220" s="29"/>
      <c r="X2220" s="22" t="e">
        <f>IF(B2220="",VLOOKUP(A2220,#REF!,2,FALSE),B2220)</f>
        <v>#REF!</v>
      </c>
      <c r="Y2220" s="22">
        <f t="shared" si="175"/>
        <v>12</v>
      </c>
      <c r="Z2220" s="22">
        <f t="shared" si="176"/>
        <v>12</v>
      </c>
      <c r="AA2220" s="22">
        <f t="shared" si="177"/>
        <v>2021</v>
      </c>
      <c r="AB2220" s="22">
        <f t="shared" si="178"/>
        <v>2021</v>
      </c>
      <c r="AC2220" s="22">
        <f t="shared" si="179"/>
        <v>2021</v>
      </c>
      <c r="AD2220" s="25" t="e">
        <f>AND(ROUND(O2220,2)=O2220,ROUND(P2220,2)=P2220,OR(AND(O2220&lt;&gt;0,L2220="п"),AND(P2220&lt;&gt;0,L2220="ф")),ЕФОРМУЛА(X2220),ЕФОРМУЛА(Y2220),ЕФОРМУЛА(Z2220),ЕФОРМУЛА(AA2220),ЕФОРМУЛА(AB2220),ЕФОРМУЛА(AC2220),NOT(ЕФОРМУЛА(O2220)),NOT(ЕФОРМУЛА(P2220)),M2220&lt;&gt;0,N2220&lt;&gt;0,OR(YEAR(M2220=#REF!),YEAR(M2220=#REF!),YEAR(M2220=#REF!)),OR(YEAR(N2220=#REF!),YEAR(N2220=#REF!),YEAR(N2220=#REF!)),OR(AND(A2220="20. Выдача займов по договору № 1 (в кэш-пул ПАО «Газпром»)",H2220="КЭШ-ПУЛ"),AND(A2220&lt;&gt;"20. Выдача займов по договору № 1 (в кэш-пул ПАО «Газпром»)",H2220&lt;&gt;"КЭШ-ПУЛ")))</f>
        <v>#REF!</v>
      </c>
    </row>
    <row r="2221" spans="1:30" ht="15" customHeight="1" x14ac:dyDescent="0.2">
      <c r="A2221" s="8"/>
      <c r="B2221" s="8" t="s">
        <v>56</v>
      </c>
      <c r="C2221" s="2" t="s">
        <v>19</v>
      </c>
      <c r="D2221" s="6" t="s">
        <v>3</v>
      </c>
      <c r="E2221" s="7" t="s">
        <v>2</v>
      </c>
      <c r="F2221" s="8"/>
      <c r="G2221" s="8"/>
      <c r="H2221" s="8"/>
      <c r="I2221" s="8"/>
      <c r="J2221" s="8"/>
      <c r="K2221" s="8"/>
      <c r="L2221" s="8" t="s">
        <v>26</v>
      </c>
      <c r="M2221" s="9">
        <v>44531</v>
      </c>
      <c r="N2221" s="9">
        <v>44531</v>
      </c>
      <c r="O2221" s="20">
        <v>143030000</v>
      </c>
      <c r="P2221" s="20"/>
      <c r="Q2221" s="11"/>
      <c r="R2221" s="10"/>
      <c r="S2221" s="10"/>
      <c r="T2221" s="10"/>
      <c r="U2221" s="10"/>
      <c r="X2221" s="22" t="str">
        <f>IF(B2221="",VLOOKUP(A2221,#REF!,2,FALSE),B2221)</f>
        <v>18. АВР</v>
      </c>
      <c r="Y2221" s="22">
        <f t="shared" si="175"/>
        <v>12</v>
      </c>
      <c r="Z2221" s="22">
        <f t="shared" si="176"/>
        <v>12</v>
      </c>
      <c r="AA2221" s="22">
        <f t="shared" si="177"/>
        <v>2021</v>
      </c>
      <c r="AB2221" s="22">
        <f t="shared" si="178"/>
        <v>2021</v>
      </c>
      <c r="AC2221" s="22">
        <f t="shared" si="179"/>
        <v>2021</v>
      </c>
      <c r="AD2221" s="25" t="e">
        <f>AND(ROUND(O2221,2)=O2221,ROUND(P2221,2)=P2221,OR(AND(O2221&lt;&gt;0,L2221="п"),AND(P2221&lt;&gt;0,L2221="ф")),ЕФОРМУЛА(X2221),ЕФОРМУЛА(Y2221),ЕФОРМУЛА(Z2221),ЕФОРМУЛА(AA2221),ЕФОРМУЛА(AB2221),ЕФОРМУЛА(AC2221),NOT(ЕФОРМУЛА(O2221)),NOT(ЕФОРМУЛА(P2221)),M2221&lt;&gt;0,N2221&lt;&gt;0,OR(YEAR(M2221=#REF!),YEAR(M2221=#REF!),YEAR(M2221=#REF!)),OR(YEAR(N2221=#REF!),YEAR(N2221=#REF!),YEAR(N2221=#REF!)),OR(AND(A2221="20. Выдача займов по договору № 1 (в кэш-пул ПАО «Газпром»)",H2221="КЭШ-ПУЛ"),AND(A2221&lt;&gt;"20. Выдача займов по договору № 1 (в кэш-пул ПАО «Газпром»)",H2221&lt;&gt;"КЭШ-ПУЛ")))</f>
        <v>#REF!</v>
      </c>
    </row>
    <row r="2222" spans="1:30" ht="15" customHeight="1" x14ac:dyDescent="0.2">
      <c r="A2222" s="8" t="s">
        <v>64</v>
      </c>
      <c r="B2222" s="8"/>
      <c r="C2222" s="2" t="s">
        <v>19</v>
      </c>
      <c r="D2222" s="6" t="s">
        <v>0</v>
      </c>
      <c r="E2222" s="7" t="s">
        <v>1</v>
      </c>
      <c r="F2222" s="8"/>
      <c r="G2222" s="8"/>
      <c r="H2222" s="8"/>
      <c r="I2222" s="8"/>
      <c r="J2222" s="8"/>
      <c r="K2222" s="8" t="s">
        <v>69</v>
      </c>
      <c r="L2222" s="8" t="s">
        <v>27</v>
      </c>
      <c r="M2222" s="9">
        <v>44557</v>
      </c>
      <c r="N2222" s="9">
        <v>44557</v>
      </c>
      <c r="O2222" s="20"/>
      <c r="P2222" s="20">
        <v>152685606.56</v>
      </c>
      <c r="Q2222" s="12"/>
      <c r="R2222" s="12"/>
      <c r="S2222" s="12"/>
      <c r="T2222" s="12"/>
      <c r="U2222" s="12"/>
      <c r="X2222" s="22" t="e">
        <f>IF(B2222="",VLOOKUP(A2222,#REF!,2,FALSE),B2222)</f>
        <v>#REF!</v>
      </c>
      <c r="Y2222" s="22">
        <f t="shared" si="175"/>
        <v>12</v>
      </c>
      <c r="Z2222" s="22">
        <f t="shared" si="176"/>
        <v>12</v>
      </c>
      <c r="AA2222" s="22">
        <f t="shared" si="177"/>
        <v>2021</v>
      </c>
      <c r="AB2222" s="22">
        <f t="shared" si="178"/>
        <v>2021</v>
      </c>
      <c r="AC2222" s="22">
        <f t="shared" si="179"/>
        <v>2021</v>
      </c>
      <c r="AD2222" s="25" t="e">
        <f>AND(ROUND(O2222,2)=O2222,ROUND(P2222,2)=P2222,OR(AND(O2222&lt;&gt;0,L2222="п"),AND(P2222&lt;&gt;0,L2222="ф")),ЕФОРМУЛА(X2222),ЕФОРМУЛА(Y2222),ЕФОРМУЛА(Z2222),ЕФОРМУЛА(AA2222),ЕФОРМУЛА(AB2222),ЕФОРМУЛА(AC2222),NOT(ЕФОРМУЛА(O2222)),NOT(ЕФОРМУЛА(P2222)),M2222&lt;&gt;0,N2222&lt;&gt;0,OR(YEAR(M2222=#REF!),YEAR(M2222=#REF!),YEAR(M2222=#REF!)),OR(YEAR(N2222=#REF!),YEAR(N2222=#REF!),YEAR(N2222=#REF!)),OR(AND(A2222="20. Выдача займов по договору № 1 (в кэш-пул ПАО «Газпром»)",H2222="КЭШ-ПУЛ"),AND(A2222&lt;&gt;"20. Выдача займов по договору № 1 (в кэш-пул ПАО «Газпром»)",H2222&lt;&gt;"КЭШ-ПУЛ")))</f>
        <v>#REF!</v>
      </c>
    </row>
    <row r="2223" spans="1:30" ht="15" customHeight="1" x14ac:dyDescent="0.2">
      <c r="A2223" s="8" t="s">
        <v>64</v>
      </c>
      <c r="B2223" s="8"/>
      <c r="C2223" s="2" t="s">
        <v>19</v>
      </c>
      <c r="D2223" s="6" t="s">
        <v>0</v>
      </c>
      <c r="E2223" s="7" t="s">
        <v>1</v>
      </c>
      <c r="F2223" s="8"/>
      <c r="G2223" s="8"/>
      <c r="H2223" s="8"/>
      <c r="I2223" s="8"/>
      <c r="J2223" s="8"/>
      <c r="K2223" s="8" t="s">
        <v>69</v>
      </c>
      <c r="L2223" s="8" t="s">
        <v>27</v>
      </c>
      <c r="M2223" s="9">
        <v>44558</v>
      </c>
      <c r="N2223" s="9">
        <v>44558</v>
      </c>
      <c r="O2223" s="20"/>
      <c r="P2223" s="20">
        <v>160823291.58000001</v>
      </c>
      <c r="Q2223" s="12"/>
      <c r="R2223" s="12"/>
      <c r="S2223" s="12"/>
      <c r="T2223" s="12"/>
      <c r="U2223" s="12"/>
      <c r="X2223" s="22" t="e">
        <f>IF(B2223="",VLOOKUP(A2223,#REF!,2,FALSE),B2223)</f>
        <v>#REF!</v>
      </c>
      <c r="Y2223" s="22">
        <f t="shared" si="175"/>
        <v>12</v>
      </c>
      <c r="Z2223" s="22">
        <f t="shared" si="176"/>
        <v>12</v>
      </c>
      <c r="AA2223" s="22">
        <f t="shared" si="177"/>
        <v>2021</v>
      </c>
      <c r="AB2223" s="22">
        <f t="shared" si="178"/>
        <v>2021</v>
      </c>
      <c r="AC2223" s="22">
        <f t="shared" si="179"/>
        <v>2021</v>
      </c>
      <c r="AD2223" s="25" t="e">
        <f>AND(ROUND(O2223,2)=O2223,ROUND(P2223,2)=P2223,OR(AND(O2223&lt;&gt;0,L2223="п"),AND(P2223&lt;&gt;0,L2223="ф")),ЕФОРМУЛА(X2223),ЕФОРМУЛА(Y2223),ЕФОРМУЛА(Z2223),ЕФОРМУЛА(AA2223),ЕФОРМУЛА(AB2223),ЕФОРМУЛА(AC2223),NOT(ЕФОРМУЛА(O2223)),NOT(ЕФОРМУЛА(P2223)),M2223&lt;&gt;0,N2223&lt;&gt;0,OR(YEAR(M2223=#REF!),YEAR(M2223=#REF!),YEAR(M2223=#REF!)),OR(YEAR(N2223=#REF!),YEAR(N2223=#REF!),YEAR(N2223=#REF!)),OR(AND(A2223="20. Выдача займов по договору № 1 (в кэш-пул ПАО «Газпром»)",H2223="КЭШ-ПУЛ"),AND(A2223&lt;&gt;"20. Выдача займов по договору № 1 (в кэш-пул ПАО «Газпром»)",H2223&lt;&gt;"КЭШ-ПУЛ")))</f>
        <v>#REF!</v>
      </c>
    </row>
    <row r="2224" spans="1:30" ht="15" customHeight="1" x14ac:dyDescent="0.2">
      <c r="A2224" s="8" t="s">
        <v>64</v>
      </c>
      <c r="B2224" s="8"/>
      <c r="C2224" s="2" t="s">
        <v>19</v>
      </c>
      <c r="D2224" s="6" t="s">
        <v>0</v>
      </c>
      <c r="E2224" s="7" t="s">
        <v>1</v>
      </c>
      <c r="F2224" s="8"/>
      <c r="G2224" s="8"/>
      <c r="H2224" s="8"/>
      <c r="I2224" s="8"/>
      <c r="J2224" s="8"/>
      <c r="K2224" s="8" t="s">
        <v>69</v>
      </c>
      <c r="L2224" s="8" t="s">
        <v>27</v>
      </c>
      <c r="M2224" s="9">
        <v>44559</v>
      </c>
      <c r="N2224" s="9">
        <v>44559</v>
      </c>
      <c r="O2224" s="20"/>
      <c r="P2224" s="20">
        <v>960789354.82000005</v>
      </c>
      <c r="Q2224" s="12"/>
      <c r="R2224" s="12"/>
      <c r="S2224" s="12"/>
      <c r="T2224" s="12"/>
      <c r="U2224" s="12"/>
      <c r="X2224" s="22" t="e">
        <f>IF(B2224="",VLOOKUP(A2224,#REF!,2,FALSE),B2224)</f>
        <v>#REF!</v>
      </c>
      <c r="Y2224" s="22">
        <f t="shared" si="175"/>
        <v>12</v>
      </c>
      <c r="Z2224" s="22">
        <f t="shared" si="176"/>
        <v>12</v>
      </c>
      <c r="AA2224" s="22">
        <f t="shared" si="177"/>
        <v>2021</v>
      </c>
      <c r="AB2224" s="22">
        <f t="shared" si="178"/>
        <v>2021</v>
      </c>
      <c r="AC2224" s="22">
        <f t="shared" si="179"/>
        <v>2021</v>
      </c>
      <c r="AD2224" s="25" t="e">
        <f>AND(ROUND(O2224,2)=O2224,ROUND(P2224,2)=P2224,OR(AND(O2224&lt;&gt;0,L2224="п"),AND(P2224&lt;&gt;0,L2224="ф")),ЕФОРМУЛА(X2224),ЕФОРМУЛА(Y2224),ЕФОРМУЛА(Z2224),ЕФОРМУЛА(AA2224),ЕФОРМУЛА(AB2224),ЕФОРМУЛА(AC2224),NOT(ЕФОРМУЛА(O2224)),NOT(ЕФОРМУЛА(P2224)),M2224&lt;&gt;0,N2224&lt;&gt;0,OR(YEAR(M2224=#REF!),YEAR(M2224=#REF!),YEAR(M2224=#REF!)),OR(YEAR(N2224=#REF!),YEAR(N2224=#REF!),YEAR(N2224=#REF!)),OR(AND(A2224="20. Выдача займов по договору № 1 (в кэш-пул ПАО «Газпром»)",H2224="КЭШ-ПУЛ"),AND(A2224&lt;&gt;"20. Выдача займов по договору № 1 (в кэш-пул ПАО «Газпром»)",H2224&lt;&gt;"КЭШ-ПУЛ")))</f>
        <v>#REF!</v>
      </c>
    </row>
    <row r="2225" spans="1:30" ht="15" customHeight="1" x14ac:dyDescent="0.2">
      <c r="A2225" s="8" t="s">
        <v>12</v>
      </c>
      <c r="B2225" s="8"/>
      <c r="C2225" s="2" t="s">
        <v>19</v>
      </c>
      <c r="D2225" s="6" t="s">
        <v>0</v>
      </c>
      <c r="E2225" s="7" t="s">
        <v>2</v>
      </c>
      <c r="F2225" s="8"/>
      <c r="G2225" s="8"/>
      <c r="H2225" s="8"/>
      <c r="I2225" s="8"/>
      <c r="J2225" s="8"/>
      <c r="K2225" s="8"/>
      <c r="L2225" s="8" t="s">
        <v>26</v>
      </c>
      <c r="M2225" s="9">
        <v>44562</v>
      </c>
      <c r="N2225" s="9">
        <v>44562</v>
      </c>
      <c r="O2225" s="54">
        <v>287200000</v>
      </c>
      <c r="P2225" s="20"/>
      <c r="Q2225" s="11"/>
      <c r="R2225" s="10"/>
      <c r="S2225" s="10"/>
      <c r="T2225" s="10"/>
      <c r="U2225" s="10"/>
      <c r="X2225" s="22" t="e">
        <f>IF(B2225="",VLOOKUP(A2225,#REF!,2,FALSE),B2225)</f>
        <v>#REF!</v>
      </c>
      <c r="Y2225" s="22">
        <f t="shared" si="175"/>
        <v>1</v>
      </c>
      <c r="Z2225" s="22">
        <f t="shared" si="176"/>
        <v>1</v>
      </c>
      <c r="AA2225" s="22">
        <f t="shared" si="177"/>
        <v>2022</v>
      </c>
      <c r="AB2225" s="22">
        <f t="shared" si="178"/>
        <v>2022</v>
      </c>
      <c r="AC2225" s="22">
        <f t="shared" si="179"/>
        <v>2022</v>
      </c>
      <c r="AD2225" s="25" t="e">
        <f>AND(ROUND(O2225,2)=O2225,ROUND(P2225,2)=P2225,OR(AND(O2225&lt;&gt;0,L2225="п"),AND(P2225&lt;&gt;0,L2225="ф")),ЕФОРМУЛА(X2225),ЕФОРМУЛА(Y2225),ЕФОРМУЛА(Z2225),ЕФОРМУЛА(AA2225),ЕФОРМУЛА(AB2225),ЕФОРМУЛА(AC2225),NOT(ЕФОРМУЛА(O2225)),NOT(ЕФОРМУЛА(P2225)),M2225&lt;&gt;0,N2225&lt;&gt;0,OR(YEAR(M2225=#REF!),YEAR(M2225=#REF!),YEAR(M2225=#REF!)),OR(YEAR(N2225=#REF!),YEAR(N2225=#REF!),YEAR(N2225=#REF!)),OR(AND(A2225="20. Выдача займов по договору № 1 (в кэш-пул ПАО «Газпром»)",H2225="КЭШ-ПУЛ"),AND(A2225&lt;&gt;"20. Выдача займов по договору № 1 (в кэш-пул ПАО «Газпром»)",H2225&lt;&gt;"КЭШ-ПУЛ")))</f>
        <v>#REF!</v>
      </c>
    </row>
    <row r="2226" spans="1:30" ht="15" customHeight="1" x14ac:dyDescent="0.2">
      <c r="A2226" s="8" t="s">
        <v>63</v>
      </c>
      <c r="B2226" s="8"/>
      <c r="C2226" s="2" t="s">
        <v>19</v>
      </c>
      <c r="D2226" s="6" t="s">
        <v>0</v>
      </c>
      <c r="E2226" s="7" t="s">
        <v>2</v>
      </c>
      <c r="F2226" s="8"/>
      <c r="G2226" s="8"/>
      <c r="H2226" s="8"/>
      <c r="I2226" s="8"/>
      <c r="J2226" s="8"/>
      <c r="K2226" s="8"/>
      <c r="L2226" s="8" t="s">
        <v>26</v>
      </c>
      <c r="M2226" s="9">
        <v>44562</v>
      </c>
      <c r="N2226" s="9">
        <v>44562</v>
      </c>
      <c r="O2226" s="54">
        <v>70300000</v>
      </c>
      <c r="P2226" s="20"/>
      <c r="Q2226" s="11"/>
      <c r="R2226" s="10"/>
      <c r="S2226" s="10"/>
      <c r="T2226" s="10"/>
      <c r="U2226" s="10"/>
      <c r="X2226" s="22" t="e">
        <f>IF(B2226="",VLOOKUP(A2226,#REF!,2,FALSE),B2226)</f>
        <v>#REF!</v>
      </c>
      <c r="Y2226" s="22">
        <f t="shared" si="175"/>
        <v>1</v>
      </c>
      <c r="Z2226" s="22">
        <f t="shared" si="176"/>
        <v>1</v>
      </c>
      <c r="AA2226" s="22">
        <f t="shared" si="177"/>
        <v>2022</v>
      </c>
      <c r="AB2226" s="22">
        <f t="shared" si="178"/>
        <v>2022</v>
      </c>
      <c r="AC2226" s="22">
        <f t="shared" si="179"/>
        <v>2022</v>
      </c>
      <c r="AD2226" s="25" t="e">
        <f>AND(ROUND(O2226,2)=O2226,ROUND(P2226,2)=P2226,OR(AND(O2226&lt;&gt;0,L2226="п"),AND(P2226&lt;&gt;0,L2226="ф")),ЕФОРМУЛА(X2226),ЕФОРМУЛА(Y2226),ЕФОРМУЛА(Z2226),ЕФОРМУЛА(AA2226),ЕФОРМУЛА(AB2226),ЕФОРМУЛА(AC2226),NOT(ЕФОРМУЛА(O2226)),NOT(ЕФОРМУЛА(P2226)),M2226&lt;&gt;0,N2226&lt;&gt;0,OR(YEAR(M2226=#REF!),YEAR(M2226=#REF!),YEAR(M2226=#REF!)),OR(YEAR(N2226=#REF!),YEAR(N2226=#REF!),YEAR(N2226=#REF!)),OR(AND(A2226="20. Выдача займов по договору № 1 (в кэш-пул ПАО «Газпром»)",H2226="КЭШ-ПУЛ"),AND(A2226&lt;&gt;"20. Выдача займов по договору № 1 (в кэш-пул ПАО «Газпром»)",H2226&lt;&gt;"КЭШ-ПУЛ")))</f>
        <v>#REF!</v>
      </c>
    </row>
    <row r="2227" spans="1:30" ht="15" customHeight="1" x14ac:dyDescent="0.2">
      <c r="A2227" s="8"/>
      <c r="B2227" s="8" t="s">
        <v>62</v>
      </c>
      <c r="C2227" s="2" t="s">
        <v>19</v>
      </c>
      <c r="D2227" s="6" t="s">
        <v>0</v>
      </c>
      <c r="E2227" s="7" t="s">
        <v>2</v>
      </c>
      <c r="F2227" s="8"/>
      <c r="G2227" s="8"/>
      <c r="H2227" s="8"/>
      <c r="I2227" s="8"/>
      <c r="J2227" s="8"/>
      <c r="K2227" s="8"/>
      <c r="L2227" s="8" t="s">
        <v>26</v>
      </c>
      <c r="M2227" s="9">
        <v>44562</v>
      </c>
      <c r="N2227" s="9">
        <v>44562</v>
      </c>
      <c r="O2227" s="54">
        <v>71211109.480000004</v>
      </c>
      <c r="P2227" s="20"/>
      <c r="Q2227" s="11"/>
      <c r="R2227" s="11"/>
      <c r="S2227" s="11"/>
      <c r="T2227" s="11"/>
      <c r="U2227" s="11"/>
      <c r="X2227" s="22" t="str">
        <f>IF(B2227="",VLOOKUP(A2227,#REF!,2,FALSE),B2227)</f>
        <v>03. Налоги</v>
      </c>
      <c r="Y2227" s="22">
        <f t="shared" si="175"/>
        <v>1</v>
      </c>
      <c r="Z2227" s="22">
        <f t="shared" si="176"/>
        <v>1</v>
      </c>
      <c r="AA2227" s="22">
        <f t="shared" si="177"/>
        <v>2022</v>
      </c>
      <c r="AB2227" s="22">
        <f t="shared" si="178"/>
        <v>2022</v>
      </c>
      <c r="AC2227" s="22">
        <f t="shared" si="179"/>
        <v>2022</v>
      </c>
      <c r="AD2227" s="25" t="e">
        <f>AND(ROUND(O2227,2)=O2227,ROUND(P2227,2)=P2227,OR(AND(O2227&lt;&gt;0,L2227="п"),AND(P2227&lt;&gt;0,L2227="ф")),ЕФОРМУЛА(X2227),ЕФОРМУЛА(Y2227),ЕФОРМУЛА(Z2227),ЕФОРМУЛА(AA2227),ЕФОРМУЛА(AB2227),ЕФОРМУЛА(AC2227),NOT(ЕФОРМУЛА(O2227)),NOT(ЕФОРМУЛА(P2227)),M2227&lt;&gt;0,N2227&lt;&gt;0,OR(YEAR(M2227=#REF!),YEAR(M2227=#REF!),YEAR(M2227=#REF!)),OR(YEAR(N2227=#REF!),YEAR(N2227=#REF!),YEAR(N2227=#REF!)),OR(AND(A2227="20. Выдача займов по договору № 1 (в кэш-пул ПАО «Газпром»)",H2227="КЭШ-ПУЛ"),AND(A2227&lt;&gt;"20. Выдача займов по договору № 1 (в кэш-пул ПАО «Газпром»)",H2227&lt;&gt;"КЭШ-ПУЛ")))</f>
        <v>#REF!</v>
      </c>
    </row>
    <row r="2228" spans="1:30" ht="15" customHeight="1" x14ac:dyDescent="0.2">
      <c r="A2228" s="8" t="s">
        <v>59</v>
      </c>
      <c r="B2228" s="8"/>
      <c r="C2228" s="2" t="s">
        <v>19</v>
      </c>
      <c r="D2228" s="6" t="s">
        <v>0</v>
      </c>
      <c r="E2228" s="7" t="s">
        <v>2</v>
      </c>
      <c r="F2228" s="8"/>
      <c r="G2228" s="8"/>
      <c r="H2228" s="8"/>
      <c r="I2228" s="8"/>
      <c r="J2228" s="8"/>
      <c r="K2228" s="8"/>
      <c r="L2228" s="8" t="s">
        <v>26</v>
      </c>
      <c r="M2228" s="9">
        <v>44562</v>
      </c>
      <c r="N2228" s="9">
        <v>44562</v>
      </c>
      <c r="O2228" s="54">
        <v>264034214.41</v>
      </c>
      <c r="P2228" s="20"/>
      <c r="Q2228" s="11"/>
      <c r="R2228" s="11"/>
      <c r="S2228" s="11"/>
      <c r="T2228" s="11"/>
      <c r="U2228" s="11"/>
      <c r="X2228" s="22" t="e">
        <f>IF(B2228="",VLOOKUP(A2228,#REF!,2,FALSE),B2228)</f>
        <v>#REF!</v>
      </c>
      <c r="Y2228" s="22">
        <f t="shared" si="175"/>
        <v>1</v>
      </c>
      <c r="Z2228" s="22">
        <f t="shared" si="176"/>
        <v>1</v>
      </c>
      <c r="AA2228" s="22">
        <f t="shared" si="177"/>
        <v>2022</v>
      </c>
      <c r="AB2228" s="22">
        <f t="shared" si="178"/>
        <v>2022</v>
      </c>
      <c r="AC2228" s="22">
        <f t="shared" si="179"/>
        <v>2022</v>
      </c>
      <c r="AD2228" s="25" t="e">
        <f>AND(ROUND(O2228,2)=O2228,ROUND(P2228,2)=P2228,OR(AND(O2228&lt;&gt;0,L2228="п"),AND(P2228&lt;&gt;0,L2228="ф")),ЕФОРМУЛА(X2228),ЕФОРМУЛА(Y2228),ЕФОРМУЛА(Z2228),ЕФОРМУЛА(AA2228),ЕФОРМУЛА(AB2228),ЕФОРМУЛА(AC2228),NOT(ЕФОРМУЛА(O2228)),NOT(ЕФОРМУЛА(P2228)),M2228&lt;&gt;0,N2228&lt;&gt;0,OR(YEAR(M2228=#REF!),YEAR(M2228=#REF!),YEAR(M2228=#REF!)),OR(YEAR(N2228=#REF!),YEAR(N2228=#REF!),YEAR(N2228=#REF!)),OR(AND(A2228="20. Выдача займов по договору № 1 (в кэш-пул ПАО «Газпром»)",H2228="КЭШ-ПУЛ"),AND(A2228&lt;&gt;"20. Выдача займов по договору № 1 (в кэш-пул ПАО «Газпром»)",H2228&lt;&gt;"КЭШ-ПУЛ")))</f>
        <v>#REF!</v>
      </c>
    </row>
    <row r="2229" spans="1:30" ht="14.25" customHeight="1" x14ac:dyDescent="0.2">
      <c r="A2229" s="8" t="s">
        <v>60</v>
      </c>
      <c r="B2229" s="8"/>
      <c r="C2229" s="2" t="s">
        <v>19</v>
      </c>
      <c r="D2229" s="6" t="s">
        <v>0</v>
      </c>
      <c r="E2229" s="7" t="s">
        <v>2</v>
      </c>
      <c r="F2229" s="8"/>
      <c r="G2229" s="8"/>
      <c r="H2229" s="8"/>
      <c r="I2229" s="8"/>
      <c r="J2229" s="8"/>
      <c r="K2229" s="8"/>
      <c r="L2229" s="8" t="s">
        <v>26</v>
      </c>
      <c r="M2229" s="9">
        <v>44562</v>
      </c>
      <c r="N2229" s="9">
        <v>44562</v>
      </c>
      <c r="O2229" s="54">
        <v>640000</v>
      </c>
      <c r="P2229" s="20"/>
      <c r="Q2229" s="11"/>
      <c r="R2229" s="11"/>
      <c r="S2229" s="11"/>
      <c r="T2229" s="11"/>
      <c r="U2229" s="11"/>
      <c r="X2229" s="22" t="e">
        <f>IF(B2229="",VLOOKUP(A2229,#REF!,2,FALSE),B2229)</f>
        <v>#REF!</v>
      </c>
      <c r="Y2229" s="22">
        <f t="shared" si="175"/>
        <v>1</v>
      </c>
      <c r="Z2229" s="22">
        <f t="shared" si="176"/>
        <v>1</v>
      </c>
      <c r="AA2229" s="22">
        <f t="shared" si="177"/>
        <v>2022</v>
      </c>
      <c r="AB2229" s="22">
        <f t="shared" si="178"/>
        <v>2022</v>
      </c>
      <c r="AC2229" s="22">
        <f t="shared" si="179"/>
        <v>2022</v>
      </c>
      <c r="AD2229" s="25" t="e">
        <f>AND(ROUND(O2229,2)=O2229,ROUND(P2229,2)=P2229,OR(AND(O2229&lt;&gt;0,L2229="п"),AND(P2229&lt;&gt;0,L2229="ф")),ЕФОРМУЛА(X2229),ЕФОРМУЛА(Y2229),ЕФОРМУЛА(Z2229),ЕФОРМУЛА(AA2229),ЕФОРМУЛА(AB2229),ЕФОРМУЛА(AC2229),NOT(ЕФОРМУЛА(O2229)),NOT(ЕФОРМУЛА(P2229)),M2229&lt;&gt;0,N2229&lt;&gt;0,OR(YEAR(M2229=#REF!),YEAR(M2229=#REF!),YEAR(M2229=#REF!)),OR(YEAR(N2229=#REF!),YEAR(N2229=#REF!),YEAR(N2229=#REF!)),OR(AND(A2229="20. Выдача займов по договору № 1 (в кэш-пул ПАО «Газпром»)",H2229="КЭШ-ПУЛ"),AND(A2229&lt;&gt;"20. Выдача займов по договору № 1 (в кэш-пул ПАО «Газпром»)",H2229&lt;&gt;"КЭШ-ПУЛ")))</f>
        <v>#REF!</v>
      </c>
    </row>
    <row r="2230" spans="1:30" ht="12" customHeight="1" x14ac:dyDescent="0.2">
      <c r="A2230" s="8" t="s">
        <v>15</v>
      </c>
      <c r="B2230" s="8"/>
      <c r="C2230" s="2" t="s">
        <v>19</v>
      </c>
      <c r="D2230" s="6" t="s">
        <v>0</v>
      </c>
      <c r="E2230" s="7" t="s">
        <v>2</v>
      </c>
      <c r="F2230" s="8"/>
      <c r="G2230" s="8"/>
      <c r="H2230" s="8"/>
      <c r="I2230" s="8"/>
      <c r="J2230" s="8"/>
      <c r="K2230" s="8"/>
      <c r="L2230" s="8" t="s">
        <v>26</v>
      </c>
      <c r="M2230" s="9">
        <v>44562</v>
      </c>
      <c r="N2230" s="9">
        <v>44562</v>
      </c>
      <c r="O2230" s="54">
        <v>240000000</v>
      </c>
      <c r="P2230" s="20"/>
      <c r="Q2230" s="11"/>
      <c r="R2230" s="11"/>
      <c r="S2230" s="11"/>
      <c r="T2230" s="11"/>
      <c r="U2230" s="11"/>
      <c r="X2230" s="22" t="e">
        <f>IF(B2230="",VLOOKUP(A2230,#REF!,2,FALSE),B2230)</f>
        <v>#REF!</v>
      </c>
      <c r="Y2230" s="22">
        <f t="shared" si="175"/>
        <v>1</v>
      </c>
      <c r="Z2230" s="22">
        <f t="shared" si="176"/>
        <v>1</v>
      </c>
      <c r="AA2230" s="22">
        <f t="shared" si="177"/>
        <v>2022</v>
      </c>
      <c r="AB2230" s="22">
        <f t="shared" si="178"/>
        <v>2022</v>
      </c>
      <c r="AC2230" s="22">
        <f t="shared" si="179"/>
        <v>2022</v>
      </c>
      <c r="AD2230" s="25" t="e">
        <f>AND(ROUND(O2230,2)=O2230,ROUND(P2230,2)=P2230,OR(AND(O2230&lt;&gt;0,L2230="п"),AND(P2230&lt;&gt;0,L2230="ф")),ЕФОРМУЛА(X2230),ЕФОРМУЛА(Y2230),ЕФОРМУЛА(Z2230),ЕФОРМУЛА(AA2230),ЕФОРМУЛА(AB2230),ЕФОРМУЛА(AC2230),NOT(ЕФОРМУЛА(O2230)),NOT(ЕФОРМУЛА(P2230)),M2230&lt;&gt;0,N2230&lt;&gt;0,OR(YEAR(M2230=#REF!),YEAR(M2230=#REF!),YEAR(M2230=#REF!)),OR(YEAR(N2230=#REF!),YEAR(N2230=#REF!),YEAR(N2230=#REF!)),OR(AND(A2230="20. Выдача займов по договору № 1 (в кэш-пул ПАО «Газпром»)",H2230="КЭШ-ПУЛ"),AND(A2230&lt;&gt;"20. Выдача займов по договору № 1 (в кэш-пул ПАО «Газпром»)",H2230&lt;&gt;"КЭШ-ПУЛ")))</f>
        <v>#REF!</v>
      </c>
    </row>
    <row r="2231" spans="1:30" ht="15" customHeight="1" x14ac:dyDescent="0.2">
      <c r="A2231" s="8" t="s">
        <v>16</v>
      </c>
      <c r="B2231" s="8"/>
      <c r="C2231" s="2" t="s">
        <v>19</v>
      </c>
      <c r="D2231" s="6" t="s">
        <v>0</v>
      </c>
      <c r="E2231" s="7" t="s">
        <v>2</v>
      </c>
      <c r="F2231" s="8"/>
      <c r="G2231" s="8"/>
      <c r="H2231" s="8"/>
      <c r="I2231" s="8"/>
      <c r="J2231" s="8"/>
      <c r="K2231" s="8"/>
      <c r="L2231" s="8" t="s">
        <v>26</v>
      </c>
      <c r="M2231" s="9">
        <v>44562</v>
      </c>
      <c r="N2231" s="9">
        <v>44562</v>
      </c>
      <c r="O2231" s="54">
        <v>432360000</v>
      </c>
      <c r="P2231" s="20"/>
      <c r="Q2231" s="11"/>
      <c r="R2231" s="11"/>
      <c r="S2231" s="11"/>
      <c r="T2231" s="11"/>
      <c r="U2231" s="11"/>
      <c r="X2231" s="22" t="e">
        <f>IF(B2231="",VLOOKUP(A2231,#REF!,2,FALSE),B2231)</f>
        <v>#REF!</v>
      </c>
      <c r="Y2231" s="22">
        <f t="shared" si="175"/>
        <v>1</v>
      </c>
      <c r="Z2231" s="22">
        <f t="shared" si="176"/>
        <v>1</v>
      </c>
      <c r="AA2231" s="22">
        <f t="shared" si="177"/>
        <v>2022</v>
      </c>
      <c r="AB2231" s="22">
        <f t="shared" si="178"/>
        <v>2022</v>
      </c>
      <c r="AC2231" s="22">
        <f t="shared" si="179"/>
        <v>2022</v>
      </c>
      <c r="AD2231" s="25" t="e">
        <f>AND(ROUND(O2231,2)=O2231,ROUND(P2231,2)=P2231,OR(AND(O2231&lt;&gt;0,L2231="п"),AND(P2231&lt;&gt;0,L2231="ф")),ЕФОРМУЛА(X2231),ЕФОРМУЛА(Y2231),ЕФОРМУЛА(Z2231),ЕФОРМУЛА(AA2231),ЕФОРМУЛА(AB2231),ЕФОРМУЛА(AC2231),NOT(ЕФОРМУЛА(O2231)),NOT(ЕФОРМУЛА(P2231)),M2231&lt;&gt;0,N2231&lt;&gt;0,OR(YEAR(M2231=#REF!),YEAR(M2231=#REF!),YEAR(M2231=#REF!)),OR(YEAR(N2231=#REF!),YEAR(N2231=#REF!),YEAR(N2231=#REF!)),OR(AND(A2231="20. Выдача займов по договору № 1 (в кэш-пул ПАО «Газпром»)",H2231="КЭШ-ПУЛ"),AND(A2231&lt;&gt;"20. Выдача займов по договору № 1 (в кэш-пул ПАО «Газпром»)",H2231&lt;&gt;"КЭШ-ПУЛ")))</f>
        <v>#REF!</v>
      </c>
    </row>
    <row r="2232" spans="1:30" ht="15" customHeight="1" x14ac:dyDescent="0.2">
      <c r="A2232" s="8" t="s">
        <v>17</v>
      </c>
      <c r="B2232" s="8"/>
      <c r="C2232" s="2" t="s">
        <v>19</v>
      </c>
      <c r="D2232" s="6" t="s">
        <v>0</v>
      </c>
      <c r="E2232" s="7" t="s">
        <v>2</v>
      </c>
      <c r="F2232" s="8" t="s">
        <v>25</v>
      </c>
      <c r="G2232" s="8"/>
      <c r="H2232" s="8"/>
      <c r="I2232" s="8"/>
      <c r="J2232" s="8"/>
      <c r="K2232" s="8"/>
      <c r="L2232" s="8" t="s">
        <v>26</v>
      </c>
      <c r="M2232" s="9">
        <v>44562</v>
      </c>
      <c r="N2232" s="9">
        <v>44562</v>
      </c>
      <c r="O2232" s="55">
        <v>18996000</v>
      </c>
      <c r="P2232" s="20"/>
      <c r="Q2232" s="11"/>
      <c r="R2232" s="11"/>
      <c r="S2232" s="11"/>
      <c r="T2232" s="11"/>
      <c r="U2232" s="11"/>
      <c r="X2232" s="22" t="e">
        <f>IF(B2232="",VLOOKUP(A2232,#REF!,2,FALSE),B2232)</f>
        <v>#REF!</v>
      </c>
      <c r="Y2232" s="22">
        <f t="shared" si="175"/>
        <v>1</v>
      </c>
      <c r="Z2232" s="22">
        <f t="shared" si="176"/>
        <v>1</v>
      </c>
      <c r="AA2232" s="22">
        <f t="shared" si="177"/>
        <v>2022</v>
      </c>
      <c r="AB2232" s="22">
        <f t="shared" si="178"/>
        <v>2022</v>
      </c>
      <c r="AC2232" s="22">
        <f t="shared" si="179"/>
        <v>2021</v>
      </c>
      <c r="AD2232" s="25" t="e">
        <f>AND(ROUND(O2232,2)=O2232,ROUND(P2232,2)=P2232,OR(AND(O2232&lt;&gt;0,L2232="п"),AND(P2232&lt;&gt;0,L2232="ф")),ЕФОРМУЛА(X2232),ЕФОРМУЛА(Y2232),ЕФОРМУЛА(Z2232),ЕФОРМУЛА(AA2232),ЕФОРМУЛА(AB2232),ЕФОРМУЛА(AC2232),NOT(ЕФОРМУЛА(O2232)),NOT(ЕФОРМУЛА(P2232)),M2232&lt;&gt;0,N2232&lt;&gt;0,OR(YEAR(M2232=#REF!),YEAR(M2232=#REF!),YEAR(M2232=#REF!)),OR(YEAR(N2232=#REF!),YEAR(N2232=#REF!),YEAR(N2232=#REF!)),OR(AND(A2232="20. Выдача займов по договору № 1 (в кэш-пул ПАО «Газпром»)",H2232="КЭШ-ПУЛ"),AND(A2232&lt;&gt;"20. Выдача займов по договору № 1 (в кэш-пул ПАО «Газпром»)",H2232&lt;&gt;"КЭШ-ПУЛ")))</f>
        <v>#REF!</v>
      </c>
    </row>
    <row r="2233" spans="1:30" ht="15" customHeight="1" x14ac:dyDescent="0.2">
      <c r="A2233" s="8" t="s">
        <v>17</v>
      </c>
      <c r="B2233" s="8"/>
      <c r="C2233" s="2" t="s">
        <v>19</v>
      </c>
      <c r="D2233" s="6" t="s">
        <v>0</v>
      </c>
      <c r="E2233" s="7" t="s">
        <v>2</v>
      </c>
      <c r="F2233" s="8"/>
      <c r="G2233" s="8"/>
      <c r="H2233" s="8"/>
      <c r="I2233" s="8"/>
      <c r="J2233" s="8"/>
      <c r="K2233" s="8"/>
      <c r="L2233" s="8" t="s">
        <v>26</v>
      </c>
      <c r="M2233" s="9">
        <v>44562</v>
      </c>
      <c r="N2233" s="9">
        <v>44562</v>
      </c>
      <c r="O2233" s="54">
        <v>5710000</v>
      </c>
      <c r="P2233" s="20"/>
      <c r="Q2233" s="11"/>
      <c r="R2233" s="11"/>
      <c r="S2233" s="11"/>
      <c r="T2233" s="11"/>
      <c r="U2233" s="11"/>
      <c r="X2233" s="22" t="e">
        <f>IF(B2233="",VLOOKUP(A2233,#REF!,2,FALSE),B2233)</f>
        <v>#REF!</v>
      </c>
      <c r="Y2233" s="22">
        <f t="shared" si="175"/>
        <v>1</v>
      </c>
      <c r="Z2233" s="22">
        <f t="shared" si="176"/>
        <v>1</v>
      </c>
      <c r="AA2233" s="22">
        <f t="shared" si="177"/>
        <v>2022</v>
      </c>
      <c r="AB2233" s="22">
        <f t="shared" si="178"/>
        <v>2022</v>
      </c>
      <c r="AC2233" s="22">
        <f t="shared" si="179"/>
        <v>2022</v>
      </c>
      <c r="AD2233" s="25" t="e">
        <f>AND(ROUND(O2233,2)=O2233,ROUND(P2233,2)=P2233,OR(AND(O2233&lt;&gt;0,L2233="п"),AND(P2233&lt;&gt;0,L2233="ф")),ЕФОРМУЛА(X2233),ЕФОРМУЛА(Y2233),ЕФОРМУЛА(Z2233),ЕФОРМУЛА(AA2233),ЕФОРМУЛА(AB2233),ЕФОРМУЛА(AC2233),NOT(ЕФОРМУЛА(O2233)),NOT(ЕФОРМУЛА(P2233)),M2233&lt;&gt;0,N2233&lt;&gt;0,OR(YEAR(M2233=#REF!),YEAR(M2233=#REF!),YEAR(M2233=#REF!)),OR(YEAR(N2233=#REF!),YEAR(N2233=#REF!),YEAR(N2233=#REF!)),OR(AND(A2233="20. Выдача займов по договору № 1 (в кэш-пул ПАО «Газпром»)",H2233="КЭШ-ПУЛ"),AND(A2233&lt;&gt;"20. Выдача займов по договору № 1 (в кэш-пул ПАО «Газпром»)",H2233&lt;&gt;"КЭШ-ПУЛ")))</f>
        <v>#REF!</v>
      </c>
    </row>
    <row r="2234" spans="1:30" ht="15" customHeight="1" x14ac:dyDescent="0.2">
      <c r="A2234" s="27" t="s">
        <v>142</v>
      </c>
      <c r="B2234" s="27"/>
      <c r="C2234" s="2" t="s">
        <v>19</v>
      </c>
      <c r="D2234" s="6" t="s">
        <v>0</v>
      </c>
      <c r="E2234" s="7" t="s">
        <v>2</v>
      </c>
      <c r="F2234" s="8"/>
      <c r="G2234" s="8"/>
      <c r="H2234" s="8"/>
      <c r="I2234" s="8"/>
      <c r="J2234" s="8"/>
      <c r="K2234" s="8"/>
      <c r="L2234" s="8" t="s">
        <v>26</v>
      </c>
      <c r="M2234" s="9">
        <v>44562</v>
      </c>
      <c r="N2234" s="9">
        <v>44562</v>
      </c>
      <c r="O2234" s="54">
        <v>122400000</v>
      </c>
      <c r="P2234" s="20"/>
      <c r="Q2234" s="11"/>
      <c r="R2234" s="11"/>
      <c r="S2234" s="11"/>
      <c r="T2234" s="11"/>
      <c r="U2234" s="11"/>
      <c r="X2234" s="22" t="e">
        <f>IF(B2234="",VLOOKUP(A2234,#REF!,2,FALSE),B2234)</f>
        <v>#REF!</v>
      </c>
      <c r="Y2234" s="22">
        <f t="shared" si="175"/>
        <v>1</v>
      </c>
      <c r="Z2234" s="22">
        <f t="shared" si="176"/>
        <v>1</v>
      </c>
      <c r="AA2234" s="22">
        <f t="shared" si="177"/>
        <v>2022</v>
      </c>
      <c r="AB2234" s="22">
        <f t="shared" si="178"/>
        <v>2022</v>
      </c>
      <c r="AC2234" s="22">
        <f t="shared" si="179"/>
        <v>2022</v>
      </c>
      <c r="AD2234" s="25" t="e">
        <f>AND(ROUND(O2234,2)=O2234,ROUND(P2234,2)=P2234,OR(AND(O2234&lt;&gt;0,L2234="п"),AND(P2234&lt;&gt;0,L2234="ф")),ЕФОРМУЛА(X2234),ЕФОРМУЛА(Y2234),ЕФОРМУЛА(Z2234),ЕФОРМУЛА(AA2234),ЕФОРМУЛА(AB2234),ЕФОРМУЛА(AC2234),NOT(ЕФОРМУЛА(O2234)),NOT(ЕФОРМУЛА(P2234)),M2234&lt;&gt;0,N2234&lt;&gt;0,OR(YEAR(M2234=#REF!),YEAR(M2234=#REF!),YEAR(M2234=#REF!)),OR(YEAR(N2234=#REF!),YEAR(N2234=#REF!),YEAR(N2234=#REF!)),OR(AND(A2234="20. Выдача займов по договору № 1 (в кэш-пул ПАО «Газпром»)",H2234="КЭШ-ПУЛ"),AND(A2234&lt;&gt;"20. Выдача займов по договору № 1 (в кэш-пул ПАО «Газпром»)",H2234&lt;&gt;"КЭШ-ПУЛ")))</f>
        <v>#REF!</v>
      </c>
    </row>
    <row r="2235" spans="1:30" ht="15" customHeight="1" x14ac:dyDescent="0.2">
      <c r="A2235" s="8" t="s">
        <v>42</v>
      </c>
      <c r="B2235" s="8"/>
      <c r="C2235" s="2" t="s">
        <v>19</v>
      </c>
      <c r="D2235" s="6" t="s">
        <v>0</v>
      </c>
      <c r="E2235" s="7" t="s">
        <v>2</v>
      </c>
      <c r="F2235" s="8" t="s">
        <v>25</v>
      </c>
      <c r="G2235" s="8"/>
      <c r="H2235" s="8"/>
      <c r="I2235" s="8"/>
      <c r="J2235" s="8"/>
      <c r="K2235" s="8"/>
      <c r="L2235" s="8" t="s">
        <v>26</v>
      </c>
      <c r="M2235" s="9">
        <v>44562</v>
      </c>
      <c r="N2235" s="9">
        <v>44562</v>
      </c>
      <c r="O2235" s="55">
        <v>8308000</v>
      </c>
      <c r="P2235" s="20"/>
      <c r="Q2235" s="11"/>
      <c r="R2235" s="10"/>
      <c r="S2235" s="10"/>
      <c r="T2235" s="10"/>
      <c r="U2235" s="10"/>
      <c r="X2235" s="22" t="e">
        <f>IF(B2235="",VLOOKUP(A2235,#REF!,2,FALSE),B2235)</f>
        <v>#REF!</v>
      </c>
      <c r="Y2235" s="22">
        <f t="shared" si="175"/>
        <v>1</v>
      </c>
      <c r="Z2235" s="22">
        <f t="shared" si="176"/>
        <v>1</v>
      </c>
      <c r="AA2235" s="22">
        <f t="shared" si="177"/>
        <v>2022</v>
      </c>
      <c r="AB2235" s="22">
        <f t="shared" si="178"/>
        <v>2022</v>
      </c>
      <c r="AC2235" s="22">
        <f t="shared" si="179"/>
        <v>2021</v>
      </c>
      <c r="AD2235" s="25" t="e">
        <f>AND(ROUND(O2235,2)=O2235,ROUND(P2235,2)=P2235,OR(AND(O2235&lt;&gt;0,L2235="п"),AND(P2235&lt;&gt;0,L2235="ф")),ЕФОРМУЛА(X2235),ЕФОРМУЛА(Y2235),ЕФОРМУЛА(Z2235),ЕФОРМУЛА(AA2235),ЕФОРМУЛА(AB2235),ЕФОРМУЛА(AC2235),NOT(ЕФОРМУЛА(O2235)),NOT(ЕФОРМУЛА(P2235)),M2235&lt;&gt;0,N2235&lt;&gt;0,OR(YEAR(M2235=#REF!),YEAR(M2235=#REF!),YEAR(M2235=#REF!)),OR(YEAR(N2235=#REF!),YEAR(N2235=#REF!),YEAR(N2235=#REF!)),OR(AND(A2235="20. Выдача займов по договору № 1 (в кэш-пул ПАО «Газпром»)",H2235="КЭШ-ПУЛ"),AND(A2235&lt;&gt;"20. Выдача займов по договору № 1 (в кэш-пул ПАО «Газпром»)",H2235&lt;&gt;"КЭШ-ПУЛ")))</f>
        <v>#REF!</v>
      </c>
    </row>
    <row r="2236" spans="1:30" ht="15" customHeight="1" x14ac:dyDescent="0.2">
      <c r="A2236" s="8" t="s">
        <v>42</v>
      </c>
      <c r="B2236" s="8"/>
      <c r="C2236" s="2" t="s">
        <v>19</v>
      </c>
      <c r="D2236" s="6" t="s">
        <v>0</v>
      </c>
      <c r="E2236" s="7" t="s">
        <v>2</v>
      </c>
      <c r="F2236" s="8"/>
      <c r="G2236" s="8"/>
      <c r="H2236" s="8"/>
      <c r="I2236" s="8"/>
      <c r="J2236" s="8"/>
      <c r="K2236" s="8"/>
      <c r="L2236" s="8" t="s">
        <v>26</v>
      </c>
      <c r="M2236" s="9">
        <v>44562</v>
      </c>
      <c r="N2236" s="9">
        <v>44562</v>
      </c>
      <c r="O2236" s="54">
        <v>5690000</v>
      </c>
      <c r="P2236" s="20"/>
      <c r="Q2236" s="11"/>
      <c r="R2236" s="10"/>
      <c r="S2236" s="10"/>
      <c r="T2236" s="10"/>
      <c r="U2236" s="10"/>
      <c r="X2236" s="22" t="e">
        <f>IF(B2236="",VLOOKUP(A2236,#REF!,2,FALSE),B2236)</f>
        <v>#REF!</v>
      </c>
      <c r="Y2236" s="22">
        <f t="shared" si="175"/>
        <v>1</v>
      </c>
      <c r="Z2236" s="22">
        <f t="shared" si="176"/>
        <v>1</v>
      </c>
      <c r="AA2236" s="22">
        <f t="shared" si="177"/>
        <v>2022</v>
      </c>
      <c r="AB2236" s="22">
        <f t="shared" si="178"/>
        <v>2022</v>
      </c>
      <c r="AC2236" s="22">
        <f t="shared" si="179"/>
        <v>2022</v>
      </c>
      <c r="AD2236" s="25" t="e">
        <f>AND(ROUND(O2236,2)=O2236,ROUND(P2236,2)=P2236,OR(AND(O2236&lt;&gt;0,L2236="п"),AND(P2236&lt;&gt;0,L2236="ф")),ЕФОРМУЛА(X2236),ЕФОРМУЛА(Y2236),ЕФОРМУЛА(Z2236),ЕФОРМУЛА(AA2236),ЕФОРМУЛА(AB2236),ЕФОРМУЛА(AC2236),NOT(ЕФОРМУЛА(O2236)),NOT(ЕФОРМУЛА(P2236)),M2236&lt;&gt;0,N2236&lt;&gt;0,OR(YEAR(M2236=#REF!),YEAR(M2236=#REF!),YEAR(M2236=#REF!)),OR(YEAR(N2236=#REF!),YEAR(N2236=#REF!),YEAR(N2236=#REF!)),OR(AND(A2236="20. Выдача займов по договору № 1 (в кэш-пул ПАО «Газпром»)",H2236="КЭШ-ПУЛ"),AND(A2236&lt;&gt;"20. Выдача займов по договору № 1 (в кэш-пул ПАО «Газпром»)",H2236&lt;&gt;"КЭШ-ПУЛ")))</f>
        <v>#REF!</v>
      </c>
    </row>
    <row r="2237" spans="1:30" ht="15" customHeight="1" x14ac:dyDescent="0.2">
      <c r="A2237" s="8" t="s">
        <v>41</v>
      </c>
      <c r="B2237" s="8"/>
      <c r="C2237" s="2" t="s">
        <v>19</v>
      </c>
      <c r="D2237" s="6" t="s">
        <v>0</v>
      </c>
      <c r="E2237" s="7" t="s">
        <v>2</v>
      </c>
      <c r="F2237" s="8"/>
      <c r="G2237" s="8"/>
      <c r="H2237" s="8"/>
      <c r="I2237" s="8"/>
      <c r="J2237" s="8"/>
      <c r="K2237" s="8"/>
      <c r="L2237" s="8" t="s">
        <v>26</v>
      </c>
      <c r="M2237" s="9">
        <v>44562</v>
      </c>
      <c r="N2237" s="9">
        <v>44562</v>
      </c>
      <c r="O2237" s="54">
        <v>38857000</v>
      </c>
      <c r="P2237" s="20"/>
      <c r="Q2237" s="11"/>
      <c r="R2237" s="11"/>
      <c r="S2237" s="11"/>
      <c r="T2237" s="11"/>
      <c r="U2237" s="11"/>
      <c r="X2237" s="22" t="e">
        <f>IF(B2237="",VLOOKUP(A2237,#REF!,2,FALSE),B2237)</f>
        <v>#REF!</v>
      </c>
      <c r="Y2237" s="22">
        <f t="shared" si="175"/>
        <v>1</v>
      </c>
      <c r="Z2237" s="22">
        <f t="shared" si="176"/>
        <v>1</v>
      </c>
      <c r="AA2237" s="22">
        <f t="shared" si="177"/>
        <v>2022</v>
      </c>
      <c r="AB2237" s="22">
        <f t="shared" si="178"/>
        <v>2022</v>
      </c>
      <c r="AC2237" s="22">
        <f t="shared" si="179"/>
        <v>2022</v>
      </c>
      <c r="AD2237" s="25" t="e">
        <f>AND(ROUND(O2237,2)=O2237,ROUND(P2237,2)=P2237,OR(AND(O2237&lt;&gt;0,L2237="п"),AND(P2237&lt;&gt;0,L2237="ф")),ЕФОРМУЛА(X2237),ЕФОРМУЛА(Y2237),ЕФОРМУЛА(Z2237),ЕФОРМУЛА(AA2237),ЕФОРМУЛА(AB2237),ЕФОРМУЛА(AC2237),NOT(ЕФОРМУЛА(O2237)),NOT(ЕФОРМУЛА(P2237)),M2237&lt;&gt;0,N2237&lt;&gt;0,OR(YEAR(M2237=#REF!),YEAR(M2237=#REF!),YEAR(M2237=#REF!)),OR(YEAR(N2237=#REF!),YEAR(N2237=#REF!),YEAR(N2237=#REF!)),OR(AND(A2237="20. Выдача займов по договору № 1 (в кэш-пул ПАО «Газпром»)",H2237="КЭШ-ПУЛ"),AND(A2237&lt;&gt;"20. Выдача займов по договору № 1 (в кэш-пул ПАО «Газпром»)",H2237&lt;&gt;"КЭШ-ПУЛ")))</f>
        <v>#REF!</v>
      </c>
    </row>
    <row r="2238" spans="1:30" ht="15" customHeight="1" x14ac:dyDescent="0.2">
      <c r="A2238" s="8"/>
      <c r="B2238" s="8" t="s">
        <v>7</v>
      </c>
      <c r="C2238" s="2" t="s">
        <v>19</v>
      </c>
      <c r="D2238" s="6" t="s">
        <v>0</v>
      </c>
      <c r="E2238" s="7" t="s">
        <v>2</v>
      </c>
      <c r="F2238" s="8"/>
      <c r="G2238" s="8"/>
      <c r="H2238" s="8"/>
      <c r="I2238" s="8"/>
      <c r="J2238" s="8"/>
      <c r="K2238" s="8"/>
      <c r="L2238" s="8" t="s">
        <v>26</v>
      </c>
      <c r="M2238" s="9">
        <v>44562</v>
      </c>
      <c r="N2238" s="9">
        <v>44562</v>
      </c>
      <c r="O2238" s="54">
        <v>2680000</v>
      </c>
      <c r="P2238" s="20"/>
      <c r="Q2238" s="29"/>
      <c r="R2238" s="12"/>
      <c r="S2238" s="12"/>
      <c r="T2238" s="12"/>
      <c r="U2238" s="12"/>
      <c r="X2238" s="22" t="str">
        <f>IF(B2238="",VLOOKUP(A2238,#REF!,2,FALSE),B2238)</f>
        <v>10. Услуги транспорта</v>
      </c>
      <c r="Y2238" s="22">
        <f t="shared" si="175"/>
        <v>1</v>
      </c>
      <c r="Z2238" s="22">
        <f t="shared" si="176"/>
        <v>1</v>
      </c>
      <c r="AA2238" s="22">
        <f t="shared" si="177"/>
        <v>2022</v>
      </c>
      <c r="AB2238" s="22">
        <f t="shared" si="178"/>
        <v>2022</v>
      </c>
      <c r="AC2238" s="22">
        <f t="shared" si="179"/>
        <v>2022</v>
      </c>
      <c r="AD2238" s="25" t="e">
        <f>AND(ROUND(O2238,2)=O2238,ROUND(P2238,2)=P2238,OR(AND(O2238&lt;&gt;0,L2238="п"),AND(P2238&lt;&gt;0,L2238="ф")),ЕФОРМУЛА(X2238),ЕФОРМУЛА(Y2238),ЕФОРМУЛА(Z2238),ЕФОРМУЛА(AA2238),ЕФОРМУЛА(AB2238),ЕФОРМУЛА(AC2238),NOT(ЕФОРМУЛА(O2238)),NOT(ЕФОРМУЛА(P2238)),M2238&lt;&gt;0,N2238&lt;&gt;0,OR(YEAR(M2238=#REF!),YEAR(M2238=#REF!),YEAR(M2238=#REF!)),OR(YEAR(N2238=#REF!),YEAR(N2238=#REF!),YEAR(N2238=#REF!)),OR(AND(A2238="20. Выдача займов по договору № 1 (в кэш-пул ПАО «Газпром»)",H2238="КЭШ-ПУЛ"),AND(A2238&lt;&gt;"20. Выдача займов по договору № 1 (в кэш-пул ПАО «Газпром»)",H2238&lt;&gt;"КЭШ-ПУЛ")))</f>
        <v>#REF!</v>
      </c>
    </row>
    <row r="2239" spans="1:30" ht="15" customHeight="1" x14ac:dyDescent="0.2">
      <c r="A2239" s="8" t="s">
        <v>8</v>
      </c>
      <c r="B2239" s="8"/>
      <c r="C2239" s="2" t="s">
        <v>19</v>
      </c>
      <c r="D2239" s="6" t="s">
        <v>0</v>
      </c>
      <c r="E2239" s="7" t="s">
        <v>2</v>
      </c>
      <c r="F2239" s="8"/>
      <c r="G2239" s="8"/>
      <c r="H2239" s="8"/>
      <c r="I2239" s="8"/>
      <c r="J2239" s="8"/>
      <c r="K2239" s="8"/>
      <c r="L2239" s="8" t="s">
        <v>26</v>
      </c>
      <c r="M2239" s="9">
        <v>44562</v>
      </c>
      <c r="N2239" s="9">
        <v>44562</v>
      </c>
      <c r="O2239" s="54">
        <v>2020000</v>
      </c>
      <c r="P2239" s="20"/>
      <c r="Q2239" s="29"/>
      <c r="R2239" s="12"/>
      <c r="S2239" s="12"/>
      <c r="T2239" s="12"/>
      <c r="U2239" s="12"/>
      <c r="X2239" s="22" t="e">
        <f>IF(B2239="",VLOOKUP(A2239,#REF!,2,FALSE),B2239)</f>
        <v>#REF!</v>
      </c>
      <c r="Y2239" s="22">
        <f t="shared" si="175"/>
        <v>1</v>
      </c>
      <c r="Z2239" s="22">
        <f t="shared" si="176"/>
        <v>1</v>
      </c>
      <c r="AA2239" s="22">
        <f t="shared" si="177"/>
        <v>2022</v>
      </c>
      <c r="AB2239" s="22">
        <f t="shared" si="178"/>
        <v>2022</v>
      </c>
      <c r="AC2239" s="22">
        <f t="shared" si="179"/>
        <v>2022</v>
      </c>
      <c r="AD2239" s="25" t="e">
        <f>AND(ROUND(O2239,2)=O2239,ROUND(P2239,2)=P2239,OR(AND(O2239&lt;&gt;0,L2239="п"),AND(P2239&lt;&gt;0,L2239="ф")),ЕФОРМУЛА(X2239),ЕФОРМУЛА(Y2239),ЕФОРМУЛА(Z2239),ЕФОРМУЛА(AA2239),ЕФОРМУЛА(AB2239),ЕФОРМУЛА(AC2239),NOT(ЕФОРМУЛА(O2239)),NOT(ЕФОРМУЛА(P2239)),M2239&lt;&gt;0,N2239&lt;&gt;0,OR(YEAR(M2239=#REF!),YEAR(M2239=#REF!),YEAR(M2239=#REF!)),OR(YEAR(N2239=#REF!),YEAR(N2239=#REF!),YEAR(N2239=#REF!)),OR(AND(A2239="20. Выдача займов по договору № 1 (в кэш-пул ПАО «Газпром»)",H2239="КЭШ-ПУЛ"),AND(A2239&lt;&gt;"20. Выдача займов по договору № 1 (в кэш-пул ПАО «Газпром»)",H2239&lt;&gt;"КЭШ-ПУЛ")))</f>
        <v>#REF!</v>
      </c>
    </row>
    <row r="2240" spans="1:30" ht="13.5" customHeight="1" x14ac:dyDescent="0.2">
      <c r="A2240" s="27" t="s">
        <v>652</v>
      </c>
      <c r="B2240" s="27"/>
      <c r="C2240" s="2" t="s">
        <v>19</v>
      </c>
      <c r="D2240" s="6" t="s">
        <v>0</v>
      </c>
      <c r="E2240" s="7" t="s">
        <v>2</v>
      </c>
      <c r="F2240" s="8"/>
      <c r="G2240" s="8"/>
      <c r="H2240" s="8"/>
      <c r="I2240" s="8"/>
      <c r="J2240" s="8"/>
      <c r="K2240" s="8"/>
      <c r="L2240" s="8" t="s">
        <v>26</v>
      </c>
      <c r="M2240" s="9">
        <v>44562</v>
      </c>
      <c r="N2240" s="9">
        <v>44562</v>
      </c>
      <c r="O2240" s="54">
        <v>9120000</v>
      </c>
      <c r="P2240" s="20"/>
      <c r="Q2240" s="29"/>
      <c r="R2240" s="12"/>
      <c r="S2240" s="12"/>
      <c r="T2240" s="12"/>
      <c r="U2240" s="12"/>
      <c r="X2240" s="22" t="e">
        <f>IF(B2240="",VLOOKUP(A2240,#REF!,2,FALSE),B2240)</f>
        <v>#REF!</v>
      </c>
      <c r="Y2240" s="22">
        <f t="shared" si="175"/>
        <v>1</v>
      </c>
      <c r="Z2240" s="22">
        <f t="shared" si="176"/>
        <v>1</v>
      </c>
      <c r="AA2240" s="22">
        <f t="shared" si="177"/>
        <v>2022</v>
      </c>
      <c r="AB2240" s="22">
        <f t="shared" si="178"/>
        <v>2022</v>
      </c>
      <c r="AC2240" s="22">
        <f t="shared" si="179"/>
        <v>2022</v>
      </c>
      <c r="AD2240" s="25" t="e">
        <f>AND(ROUND(O2240,2)=O2240,ROUND(P2240,2)=P2240,OR(AND(O2240&lt;&gt;0,L2240="п"),AND(P2240&lt;&gt;0,L2240="ф")),ЕФОРМУЛА(X2240),ЕФОРМУЛА(Y2240),ЕФОРМУЛА(Z2240),ЕФОРМУЛА(AA2240),ЕФОРМУЛА(AB2240),ЕФОРМУЛА(AC2240),NOT(ЕФОРМУЛА(O2240)),NOT(ЕФОРМУЛА(P2240)),M2240&lt;&gt;0,N2240&lt;&gt;0,OR(YEAR(M2240=#REF!),YEAR(M2240=#REF!),YEAR(M2240=#REF!)),OR(YEAR(N2240=#REF!),YEAR(N2240=#REF!),YEAR(N2240=#REF!)),OR(AND(A2240="20. Выдача займов по договору № 1 (в кэш-пул ПАО «Газпром»)",H2240="КЭШ-ПУЛ"),AND(A2240&lt;&gt;"20. Выдача займов по договору № 1 (в кэш-пул ПАО «Газпром»)",H2240&lt;&gt;"КЭШ-ПУЛ")))</f>
        <v>#REF!</v>
      </c>
    </row>
    <row r="2241" spans="1:32" ht="15" customHeight="1" x14ac:dyDescent="0.2">
      <c r="A2241" s="8"/>
      <c r="B2241" s="8" t="s">
        <v>10</v>
      </c>
      <c r="C2241" s="2" t="s">
        <v>19</v>
      </c>
      <c r="D2241" s="6" t="s">
        <v>0</v>
      </c>
      <c r="E2241" s="7" t="s">
        <v>2</v>
      </c>
      <c r="F2241" s="8" t="s">
        <v>25</v>
      </c>
      <c r="G2241" s="8"/>
      <c r="H2241" s="8"/>
      <c r="I2241" s="8"/>
      <c r="J2241" s="8"/>
      <c r="K2241" s="8"/>
      <c r="L2241" s="8" t="s">
        <v>26</v>
      </c>
      <c r="M2241" s="9">
        <v>44562</v>
      </c>
      <c r="N2241" s="9">
        <v>44562</v>
      </c>
      <c r="O2241" s="55">
        <v>13120000</v>
      </c>
      <c r="P2241" s="20"/>
      <c r="Q2241" s="11"/>
      <c r="R2241" s="10"/>
      <c r="S2241" s="10"/>
      <c r="T2241" s="10"/>
      <c r="U2241" s="10"/>
      <c r="X2241" s="22" t="str">
        <f>IF(B2241="",VLOOKUP(A2241,#REF!,2,FALSE),B2241)</f>
        <v>13. Прочие расходы</v>
      </c>
      <c r="Y2241" s="22">
        <f t="shared" si="175"/>
        <v>1</v>
      </c>
      <c r="Z2241" s="22">
        <f t="shared" si="176"/>
        <v>1</v>
      </c>
      <c r="AA2241" s="22">
        <f t="shared" si="177"/>
        <v>2022</v>
      </c>
      <c r="AB2241" s="22">
        <f t="shared" si="178"/>
        <v>2022</v>
      </c>
      <c r="AC2241" s="22">
        <f t="shared" si="179"/>
        <v>2021</v>
      </c>
      <c r="AD2241" s="25" t="e">
        <f>AND(ROUND(O2241,2)=O2241,ROUND(P2241,2)=P2241,OR(AND(O2241&lt;&gt;0,L2241="п"),AND(P2241&lt;&gt;0,L2241="ф")),ЕФОРМУЛА(X2241),ЕФОРМУЛА(Y2241),ЕФОРМУЛА(Z2241),ЕФОРМУЛА(AA2241),ЕФОРМУЛА(AB2241),ЕФОРМУЛА(AC2241),NOT(ЕФОРМУЛА(O2241)),NOT(ЕФОРМУЛА(P2241)),M2241&lt;&gt;0,N2241&lt;&gt;0,OR(YEAR(M2241=#REF!),YEAR(M2241=#REF!),YEAR(M2241=#REF!)),OR(YEAR(N2241=#REF!),YEAR(N2241=#REF!),YEAR(N2241=#REF!)),OR(AND(A2241="20. Выдача займов по договору № 1 (в кэш-пул ПАО «Газпром»)",H2241="КЭШ-ПУЛ"),AND(A2241&lt;&gt;"20. Выдача займов по договору № 1 (в кэш-пул ПАО «Газпром»)",H2241&lt;&gt;"КЭШ-ПУЛ")))</f>
        <v>#REF!</v>
      </c>
    </row>
    <row r="2242" spans="1:32" ht="28.5" customHeight="1" x14ac:dyDescent="0.2">
      <c r="A2242" s="8"/>
      <c r="B2242" s="8" t="s">
        <v>10</v>
      </c>
      <c r="C2242" s="2" t="s">
        <v>19</v>
      </c>
      <c r="D2242" s="6" t="s">
        <v>0</v>
      </c>
      <c r="E2242" s="7" t="s">
        <v>2</v>
      </c>
      <c r="F2242" s="8"/>
      <c r="G2242" s="8"/>
      <c r="H2242" s="8"/>
      <c r="I2242" s="8"/>
      <c r="J2242" s="8"/>
      <c r="K2242" s="8"/>
      <c r="L2242" s="8" t="s">
        <v>26</v>
      </c>
      <c r="M2242" s="9">
        <v>44562</v>
      </c>
      <c r="N2242" s="9">
        <v>44562</v>
      </c>
      <c r="O2242" s="54">
        <v>76889432.980000004</v>
      </c>
      <c r="P2242" s="20"/>
      <c r="Q2242" s="29"/>
      <c r="R2242" s="12"/>
      <c r="S2242" s="12"/>
      <c r="T2242" s="12"/>
      <c r="U2242" s="12"/>
      <c r="X2242" s="22" t="str">
        <f>IF(B2242="",VLOOKUP(A2242,#REF!,2,FALSE),B2242)</f>
        <v>13. Прочие расходы</v>
      </c>
      <c r="Y2242" s="22">
        <f t="shared" si="175"/>
        <v>1</v>
      </c>
      <c r="Z2242" s="22">
        <f t="shared" si="176"/>
        <v>1</v>
      </c>
      <c r="AA2242" s="22">
        <f t="shared" si="177"/>
        <v>2022</v>
      </c>
      <c r="AB2242" s="22">
        <f t="shared" si="178"/>
        <v>2022</v>
      </c>
      <c r="AC2242" s="22">
        <f t="shared" si="179"/>
        <v>2022</v>
      </c>
      <c r="AD2242" s="25" t="e">
        <f>AND(ROUND(O2242,2)=O2242,ROUND(P2242,2)=P2242,OR(AND(O2242&lt;&gt;0,L2242="п"),AND(P2242&lt;&gt;0,L2242="ф")),ЕФОРМУЛА(X2242),ЕФОРМУЛА(Y2242),ЕФОРМУЛА(Z2242),ЕФОРМУЛА(AA2242),ЕФОРМУЛА(AB2242),ЕФОРМУЛА(AC2242),NOT(ЕФОРМУЛА(O2242)),NOT(ЕФОРМУЛА(P2242)),M2242&lt;&gt;0,N2242&lt;&gt;0,OR(YEAR(M2242=#REF!),YEAR(M2242=#REF!),YEAR(M2242=#REF!)),OR(YEAR(N2242=#REF!),YEAR(N2242=#REF!),YEAR(N2242=#REF!)),OR(AND(A2242="20. Выдача займов по договору № 1 (в кэш-пул ПАО «Газпром»)",H2242="КЭШ-ПУЛ"),AND(A2242&lt;&gt;"20. Выдача займов по договору № 1 (в кэш-пул ПАО «Газпром»)",H2242&lt;&gt;"КЭШ-ПУЛ")))</f>
        <v>#REF!</v>
      </c>
    </row>
    <row r="2243" spans="1:32" ht="31.5" customHeight="1" x14ac:dyDescent="0.2">
      <c r="A2243" s="8" t="s">
        <v>11</v>
      </c>
      <c r="B2243" s="8"/>
      <c r="C2243" s="2" t="s">
        <v>19</v>
      </c>
      <c r="D2243" s="6" t="s">
        <v>0</v>
      </c>
      <c r="E2243" s="7" t="s">
        <v>2</v>
      </c>
      <c r="F2243" s="8" t="s">
        <v>25</v>
      </c>
      <c r="G2243" s="8"/>
      <c r="H2243" s="8"/>
      <c r="I2243" s="8"/>
      <c r="J2243" s="8"/>
      <c r="K2243" s="8"/>
      <c r="L2243" s="8" t="s">
        <v>26</v>
      </c>
      <c r="M2243" s="9">
        <v>44562</v>
      </c>
      <c r="N2243" s="9">
        <v>44562</v>
      </c>
      <c r="O2243" s="55">
        <v>191985000</v>
      </c>
      <c r="P2243" s="20"/>
      <c r="Q2243" s="29"/>
      <c r="R2243" s="12"/>
      <c r="S2243" s="12"/>
      <c r="T2243" s="12"/>
      <c r="U2243" s="12"/>
      <c r="X2243" s="22" t="e">
        <f>IF(B2243="",VLOOKUP(A2243,#REF!,2,FALSE),B2243)</f>
        <v>#REF!</v>
      </c>
      <c r="Y2243" s="22">
        <f t="shared" si="175"/>
        <v>1</v>
      </c>
      <c r="Z2243" s="22">
        <f t="shared" si="176"/>
        <v>1</v>
      </c>
      <c r="AA2243" s="22">
        <f t="shared" si="177"/>
        <v>2022</v>
      </c>
      <c r="AB2243" s="22">
        <f t="shared" si="178"/>
        <v>2022</v>
      </c>
      <c r="AC2243" s="22">
        <f t="shared" si="179"/>
        <v>2021</v>
      </c>
      <c r="AD2243" s="25" t="e">
        <f>AND(ROUND(O2243,2)=O2243,ROUND(P2243,2)=P2243,OR(AND(O2243&lt;&gt;0,L2243="п"),AND(P2243&lt;&gt;0,L2243="ф")),ЕФОРМУЛА(X2243),ЕФОРМУЛА(Y2243),ЕФОРМУЛА(Z2243),ЕФОРМУЛА(AA2243),ЕФОРМУЛА(AB2243),ЕФОРМУЛА(AC2243),NOT(ЕФОРМУЛА(O2243)),NOT(ЕФОРМУЛА(P2243)),M2243&lt;&gt;0,N2243&lt;&gt;0,OR(YEAR(M2243=#REF!),YEAR(M2243=#REF!),YEAR(M2243=#REF!)),OR(YEAR(N2243=#REF!),YEAR(N2243=#REF!),YEAR(N2243=#REF!)),OR(AND(A2243="20. Выдача займов по договору № 1 (в кэш-пул ПАО «Газпром»)",H2243="КЭШ-ПУЛ"),AND(A2243&lt;&gt;"20. Выдача займов по договору № 1 (в кэш-пул ПАО «Газпром»)",H2243&lt;&gt;"КЭШ-ПУЛ")))</f>
        <v>#REF!</v>
      </c>
      <c r="AF2243"/>
    </row>
    <row r="2244" spans="1:32" ht="30" customHeight="1" x14ac:dyDescent="0.2">
      <c r="A2244" s="8" t="s">
        <v>11</v>
      </c>
      <c r="B2244" s="8"/>
      <c r="C2244" s="2" t="s">
        <v>19</v>
      </c>
      <c r="D2244" s="6" t="s">
        <v>0</v>
      </c>
      <c r="E2244" s="7" t="s">
        <v>2</v>
      </c>
      <c r="F2244" s="8"/>
      <c r="G2244" s="8"/>
      <c r="H2244" s="8"/>
      <c r="I2244" s="8"/>
      <c r="J2244" s="8"/>
      <c r="K2244" s="8"/>
      <c r="L2244" s="8" t="s">
        <v>26</v>
      </c>
      <c r="M2244" s="9">
        <v>44562</v>
      </c>
      <c r="N2244" s="9">
        <v>44562</v>
      </c>
      <c r="O2244" s="54">
        <v>6580000</v>
      </c>
      <c r="P2244" s="20"/>
      <c r="Q2244" s="29"/>
      <c r="R2244" s="12"/>
      <c r="S2244" s="12"/>
      <c r="T2244" s="12"/>
      <c r="U2244" s="12"/>
      <c r="X2244" s="22" t="e">
        <f>IF(B2244="",VLOOKUP(A2244,#REF!,2,FALSE),B2244)</f>
        <v>#REF!</v>
      </c>
      <c r="Y2244" s="22">
        <f t="shared" ref="Y2244:Y2307" si="180">MONTH(M2244)</f>
        <v>1</v>
      </c>
      <c r="Z2244" s="22">
        <f t="shared" ref="Z2244:Z2307" si="181">MONTH(N2244)</f>
        <v>1</v>
      </c>
      <c r="AA2244" s="22">
        <f t="shared" ref="AA2244:AA2307" si="182">YEAR(N2244)</f>
        <v>2022</v>
      </c>
      <c r="AB2244" s="22">
        <f t="shared" ref="AB2244:AB2307" si="183">YEAR(M2244)</f>
        <v>2022</v>
      </c>
      <c r="AC2244" s="22">
        <f t="shared" ref="AC2244:AC2307" si="184">IF(F2244="X",AA2244-1,AA2244)</f>
        <v>2022</v>
      </c>
      <c r="AD2244" s="25" t="e">
        <f>AND(ROUND(O2244,2)=O2244,ROUND(P2244,2)=P2244,OR(AND(O2244&lt;&gt;0,L2244="п"),AND(P2244&lt;&gt;0,L2244="ф")),ЕФОРМУЛА(X2244),ЕФОРМУЛА(Y2244),ЕФОРМУЛА(Z2244),ЕФОРМУЛА(AA2244),ЕФОРМУЛА(AB2244),ЕФОРМУЛА(AC2244),NOT(ЕФОРМУЛА(O2244)),NOT(ЕФОРМУЛА(P2244)),M2244&lt;&gt;0,N2244&lt;&gt;0,OR(YEAR(M2244=#REF!),YEAR(M2244=#REF!),YEAR(M2244=#REF!)),OR(YEAR(N2244=#REF!),YEAR(N2244=#REF!),YEAR(N2244=#REF!)),OR(AND(A2244="20. Выдача займов по договору № 1 (в кэш-пул ПАО «Газпром»)",H2244="КЭШ-ПУЛ"),AND(A2244&lt;&gt;"20. Выдача займов по договору № 1 (в кэш-пул ПАО «Газпром»)",H2244&lt;&gt;"КЭШ-ПУЛ")))</f>
        <v>#REF!</v>
      </c>
    </row>
    <row r="2245" spans="1:32" ht="15" customHeight="1" x14ac:dyDescent="0.2">
      <c r="A2245" s="8" t="s">
        <v>41</v>
      </c>
      <c r="B2245" s="8"/>
      <c r="C2245" s="2" t="s">
        <v>19</v>
      </c>
      <c r="D2245" s="6" t="s">
        <v>0</v>
      </c>
      <c r="E2245" s="7" t="s">
        <v>2</v>
      </c>
      <c r="F2245" s="8" t="s">
        <v>25</v>
      </c>
      <c r="G2245" s="8"/>
      <c r="H2245" s="8"/>
      <c r="I2245" s="8"/>
      <c r="J2245" s="8"/>
      <c r="K2245" s="8"/>
      <c r="L2245" s="8" t="s">
        <v>26</v>
      </c>
      <c r="M2245" s="9">
        <v>44562</v>
      </c>
      <c r="N2245" s="9">
        <v>44562</v>
      </c>
      <c r="O2245" s="55">
        <v>11146000</v>
      </c>
      <c r="P2245" s="20"/>
      <c r="Q2245" s="11"/>
      <c r="R2245" s="11"/>
      <c r="S2245" s="11"/>
      <c r="T2245" s="11"/>
      <c r="U2245" s="11"/>
      <c r="X2245" s="22" t="e">
        <f>IF(B2245="",VLOOKUP(A2245,#REF!,2,FALSE),B2245)</f>
        <v>#REF!</v>
      </c>
      <c r="Y2245" s="22">
        <f t="shared" si="180"/>
        <v>1</v>
      </c>
      <c r="Z2245" s="22">
        <f t="shared" si="181"/>
        <v>1</v>
      </c>
      <c r="AA2245" s="22">
        <f t="shared" si="182"/>
        <v>2022</v>
      </c>
      <c r="AB2245" s="22">
        <f t="shared" si="183"/>
        <v>2022</v>
      </c>
      <c r="AC2245" s="22">
        <f t="shared" si="184"/>
        <v>2021</v>
      </c>
      <c r="AD2245" s="25" t="e">
        <f>AND(ROUND(O2245,2)=O2245,ROUND(P2245,2)=P2245,OR(AND(O2245&lt;&gt;0,L2245="п"),AND(P2245&lt;&gt;0,L2245="ф")),ЕФОРМУЛА(X2245),ЕФОРМУЛА(Y2245),ЕФОРМУЛА(Z2245),ЕФОРМУЛА(AA2245),ЕФОРМУЛА(AB2245),ЕФОРМУЛА(AC2245),NOT(ЕФОРМУЛА(O2245)),NOT(ЕФОРМУЛА(P2245)),M2245&lt;&gt;0,N2245&lt;&gt;0,OR(YEAR(M2245=#REF!),YEAR(M2245=#REF!),YEAR(M2245=#REF!)),OR(YEAR(N2245=#REF!),YEAR(N2245=#REF!),YEAR(N2245=#REF!)),OR(AND(A2245="20. Выдача займов по договору № 1 (в кэш-пул ПАО «Газпром»)",H2245="КЭШ-ПУЛ"),AND(A2245&lt;&gt;"20. Выдача займов по договору № 1 (в кэш-пул ПАО «Газпром»)",H2245&lt;&gt;"КЭШ-ПУЛ")))</f>
        <v>#REF!</v>
      </c>
    </row>
    <row r="2246" spans="1:32" ht="15" customHeight="1" x14ac:dyDescent="0.2">
      <c r="A2246" s="8" t="s">
        <v>57</v>
      </c>
      <c r="B2246" s="8"/>
      <c r="C2246" s="2" t="s">
        <v>19</v>
      </c>
      <c r="D2246" s="6" t="s">
        <v>0</v>
      </c>
      <c r="E2246" s="7" t="s">
        <v>2</v>
      </c>
      <c r="F2246" s="8"/>
      <c r="G2246" s="8"/>
      <c r="H2246" s="8"/>
      <c r="I2246" s="8"/>
      <c r="J2246" s="8"/>
      <c r="K2246" s="8"/>
      <c r="L2246" s="8" t="s">
        <v>26</v>
      </c>
      <c r="M2246" s="9">
        <v>44562</v>
      </c>
      <c r="N2246" s="9">
        <v>44562</v>
      </c>
      <c r="O2246" s="54">
        <v>44389000</v>
      </c>
      <c r="P2246" s="20"/>
      <c r="Q2246" s="29"/>
      <c r="R2246" s="12"/>
      <c r="S2246" s="12"/>
      <c r="T2246" s="12"/>
      <c r="U2246" s="12"/>
      <c r="X2246" s="22" t="e">
        <f>IF(B2246="",VLOOKUP(A2246,#REF!,2,FALSE),B2246)</f>
        <v>#REF!</v>
      </c>
      <c r="Y2246" s="22">
        <f t="shared" si="180"/>
        <v>1</v>
      </c>
      <c r="Z2246" s="22">
        <f t="shared" si="181"/>
        <v>1</v>
      </c>
      <c r="AA2246" s="22">
        <f t="shared" si="182"/>
        <v>2022</v>
      </c>
      <c r="AB2246" s="22">
        <f t="shared" si="183"/>
        <v>2022</v>
      </c>
      <c r="AC2246" s="22">
        <f t="shared" si="184"/>
        <v>2022</v>
      </c>
      <c r="AD2246" s="25" t="e">
        <f>AND(ROUND(O2246,2)=O2246,ROUND(P2246,2)=P2246,OR(AND(O2246&lt;&gt;0,L2246="п"),AND(P2246&lt;&gt;0,L2246="ф")),ЕФОРМУЛА(X2246),ЕФОРМУЛА(Y2246),ЕФОРМУЛА(Z2246),ЕФОРМУЛА(AA2246),ЕФОРМУЛА(AB2246),ЕФОРМУЛА(AC2246),NOT(ЕФОРМУЛА(O2246)),NOT(ЕФОРМУЛА(P2246)),M2246&lt;&gt;0,N2246&lt;&gt;0,OR(YEAR(M2246=#REF!),YEAR(M2246=#REF!),YEAR(M2246=#REF!)),OR(YEAR(N2246=#REF!),YEAR(N2246=#REF!),YEAR(N2246=#REF!)),OR(AND(A2246="20. Выдача займов по договору № 1 (в кэш-пул ПАО «Газпром»)",H2246="КЭШ-ПУЛ"),AND(A2246&lt;&gt;"20. Выдача займов по договору № 1 (в кэш-пул ПАО «Газпром»)",H2246&lt;&gt;"КЭШ-ПУЛ")))</f>
        <v>#REF!</v>
      </c>
    </row>
    <row r="2247" spans="1:32" ht="15" customHeight="1" x14ac:dyDescent="0.2">
      <c r="A2247" s="8" t="s">
        <v>141</v>
      </c>
      <c r="B2247" s="8"/>
      <c r="C2247" s="2" t="s">
        <v>19</v>
      </c>
      <c r="D2247" s="6" t="s">
        <v>0</v>
      </c>
      <c r="E2247" s="7" t="s">
        <v>2</v>
      </c>
      <c r="F2247" s="8"/>
      <c r="G2247" s="8"/>
      <c r="H2247" s="8"/>
      <c r="I2247" s="8"/>
      <c r="J2247" s="8"/>
      <c r="K2247" s="8"/>
      <c r="L2247" s="8" t="s">
        <v>26</v>
      </c>
      <c r="M2247" s="9">
        <v>44562</v>
      </c>
      <c r="N2247" s="9">
        <v>44562</v>
      </c>
      <c r="O2247" s="54">
        <v>249131642.02000001</v>
      </c>
      <c r="P2247" s="20"/>
      <c r="Q2247" s="29"/>
      <c r="R2247" s="12"/>
      <c r="S2247" s="12"/>
      <c r="T2247" s="12"/>
      <c r="U2247" s="12"/>
      <c r="X2247" s="22" t="e">
        <f>IF(B2247="",VLOOKUP(A2247,#REF!,2,FALSE),B2247)</f>
        <v>#REF!</v>
      </c>
      <c r="Y2247" s="22">
        <f t="shared" si="180"/>
        <v>1</v>
      </c>
      <c r="Z2247" s="22">
        <f t="shared" si="181"/>
        <v>1</v>
      </c>
      <c r="AA2247" s="22">
        <f t="shared" si="182"/>
        <v>2022</v>
      </c>
      <c r="AB2247" s="22">
        <f t="shared" si="183"/>
        <v>2022</v>
      </c>
      <c r="AC2247" s="22">
        <f t="shared" si="184"/>
        <v>2022</v>
      </c>
      <c r="AD2247" s="25" t="e">
        <f>AND(ROUND(O2247,2)=O2247,ROUND(P2247,2)=P2247,OR(AND(O2247&lt;&gt;0,L2247="п"),AND(P2247&lt;&gt;0,L2247="ф")),ЕФОРМУЛА(X2247),ЕФОРМУЛА(Y2247),ЕФОРМУЛА(Z2247),ЕФОРМУЛА(AA2247),ЕФОРМУЛА(AB2247),ЕФОРМУЛА(AC2247),NOT(ЕФОРМУЛА(O2247)),NOT(ЕФОРМУЛА(P2247)),M2247&lt;&gt;0,N2247&lt;&gt;0,OR(YEAR(M2247=#REF!),YEAR(M2247=#REF!),YEAR(M2247=#REF!)),OR(YEAR(N2247=#REF!),YEAR(N2247=#REF!),YEAR(N2247=#REF!)),OR(AND(A2247="20. Выдача займов по договору № 1 (в кэш-пул ПАО «Газпром»)",H2247="КЭШ-ПУЛ"),AND(A2247&lt;&gt;"20. Выдача займов по договору № 1 (в кэш-пул ПАО «Газпром»)",H2247&lt;&gt;"КЭШ-ПУЛ")))</f>
        <v>#REF!</v>
      </c>
    </row>
    <row r="2248" spans="1:32" ht="15" customHeight="1" x14ac:dyDescent="0.2">
      <c r="A2248" s="8" t="s">
        <v>141</v>
      </c>
      <c r="B2248" s="8"/>
      <c r="C2248" s="2" t="s">
        <v>19</v>
      </c>
      <c r="D2248" s="6" t="s">
        <v>0</v>
      </c>
      <c r="E2248" s="7" t="s">
        <v>2</v>
      </c>
      <c r="F2248" s="8" t="s">
        <v>25</v>
      </c>
      <c r="G2248" s="8"/>
      <c r="H2248" s="8"/>
      <c r="I2248" s="8"/>
      <c r="J2248" s="8"/>
      <c r="K2248" s="8"/>
      <c r="L2248" s="8" t="s">
        <v>26</v>
      </c>
      <c r="M2248" s="9">
        <v>44562</v>
      </c>
      <c r="N2248" s="9">
        <v>44562</v>
      </c>
      <c r="O2248" s="55">
        <v>283770000</v>
      </c>
      <c r="P2248" s="20"/>
      <c r="Q2248" s="29"/>
      <c r="R2248" s="12"/>
      <c r="S2248" s="12"/>
      <c r="T2248" s="12"/>
      <c r="U2248" s="12"/>
      <c r="X2248" s="22" t="e">
        <f>IF(B2248="",VLOOKUP(A2248,#REF!,2,FALSE),B2248)</f>
        <v>#REF!</v>
      </c>
      <c r="Y2248" s="22">
        <f t="shared" si="180"/>
        <v>1</v>
      </c>
      <c r="Z2248" s="22">
        <f t="shared" si="181"/>
        <v>1</v>
      </c>
      <c r="AA2248" s="22">
        <f t="shared" si="182"/>
        <v>2022</v>
      </c>
      <c r="AB2248" s="22">
        <f t="shared" si="183"/>
        <v>2022</v>
      </c>
      <c r="AC2248" s="22">
        <f t="shared" si="184"/>
        <v>2021</v>
      </c>
      <c r="AD2248" s="25" t="e">
        <f>AND(ROUND(O2248,2)=O2248,ROUND(P2248,2)=P2248,OR(AND(O2248&lt;&gt;0,L2248="п"),AND(P2248&lt;&gt;0,L2248="ф")),ЕФОРМУЛА(X2248),ЕФОРМУЛА(Y2248),ЕФОРМУЛА(Z2248),ЕФОРМУЛА(AA2248),ЕФОРМУЛА(AB2248),ЕФОРМУЛА(AC2248),NOT(ЕФОРМУЛА(O2248)),NOT(ЕФОРМУЛА(P2248)),M2248&lt;&gt;0,N2248&lt;&gt;0,OR(YEAR(M2248=#REF!),YEAR(M2248=#REF!),YEAR(M2248=#REF!)),OR(YEAR(N2248=#REF!),YEAR(N2248=#REF!),YEAR(N2248=#REF!)),OR(AND(A2248="20. Выдача займов по договору № 1 (в кэш-пул ПАО «Газпром»)",H2248="КЭШ-ПУЛ"),AND(A2248&lt;&gt;"20. Выдача займов по договору № 1 (в кэш-пул ПАО «Газпром»)",H2248&lt;&gt;"КЭШ-ПУЛ")))</f>
        <v>#REF!</v>
      </c>
    </row>
    <row r="2249" spans="1:32" ht="15" customHeight="1" x14ac:dyDescent="0.2">
      <c r="A2249" s="8" t="s">
        <v>40</v>
      </c>
      <c r="B2249" s="8"/>
      <c r="C2249" s="2" t="s">
        <v>19</v>
      </c>
      <c r="D2249" s="6" t="s">
        <v>0</v>
      </c>
      <c r="E2249" s="7" t="s">
        <v>2</v>
      </c>
      <c r="F2249" s="8"/>
      <c r="G2249" s="8"/>
      <c r="H2249" s="8"/>
      <c r="I2249" s="8"/>
      <c r="J2249" s="8"/>
      <c r="K2249" s="8"/>
      <c r="L2249" s="8" t="s">
        <v>26</v>
      </c>
      <c r="M2249" s="9">
        <v>44562</v>
      </c>
      <c r="N2249" s="9">
        <v>44562</v>
      </c>
      <c r="O2249" s="54">
        <v>19048357.98</v>
      </c>
      <c r="P2249" s="20"/>
      <c r="Q2249" s="29"/>
      <c r="R2249" s="12"/>
      <c r="S2249" s="12"/>
      <c r="T2249" s="12"/>
      <c r="U2249" s="12"/>
      <c r="X2249" s="22" t="e">
        <f>IF(B2249="",VLOOKUP(A2249,#REF!,2,FALSE),B2249)</f>
        <v>#REF!</v>
      </c>
      <c r="Y2249" s="22">
        <f t="shared" si="180"/>
        <v>1</v>
      </c>
      <c r="Z2249" s="22">
        <f t="shared" si="181"/>
        <v>1</v>
      </c>
      <c r="AA2249" s="22">
        <f t="shared" si="182"/>
        <v>2022</v>
      </c>
      <c r="AB2249" s="22">
        <f t="shared" si="183"/>
        <v>2022</v>
      </c>
      <c r="AC2249" s="22">
        <f t="shared" si="184"/>
        <v>2022</v>
      </c>
      <c r="AD2249" s="25" t="e">
        <f>AND(ROUND(O2249,2)=O2249,ROUND(P2249,2)=P2249,OR(AND(O2249&lt;&gt;0,L2249="п"),AND(P2249&lt;&gt;0,L2249="ф")),ЕФОРМУЛА(X2249),ЕФОРМУЛА(Y2249),ЕФОРМУЛА(Z2249),ЕФОРМУЛА(AA2249),ЕФОРМУЛА(AB2249),ЕФОРМУЛА(AC2249),NOT(ЕФОРМУЛА(O2249)),NOT(ЕФОРМУЛА(P2249)),M2249&lt;&gt;0,N2249&lt;&gt;0,OR(YEAR(M2249=#REF!),YEAR(M2249=#REF!),YEAR(M2249=#REF!)),OR(YEAR(N2249=#REF!),YEAR(N2249=#REF!),YEAR(N2249=#REF!)),OR(AND(A2249="20. Выдача займов по договору № 1 (в кэш-пул ПАО «Газпром»)",H2249="КЭШ-ПУЛ"),AND(A2249&lt;&gt;"20. Выдача займов по договору № 1 (в кэш-пул ПАО «Газпром»)",H2249&lt;&gt;"КЭШ-ПУЛ")))</f>
        <v>#REF!</v>
      </c>
    </row>
    <row r="2250" spans="1:32" ht="15" customHeight="1" x14ac:dyDescent="0.2">
      <c r="A2250" s="27" t="s">
        <v>142</v>
      </c>
      <c r="B2250" s="27"/>
      <c r="C2250" s="2" t="s">
        <v>19</v>
      </c>
      <c r="D2250" s="6" t="s">
        <v>0</v>
      </c>
      <c r="E2250" s="7" t="s">
        <v>2</v>
      </c>
      <c r="F2250" s="8" t="s">
        <v>25</v>
      </c>
      <c r="G2250" s="8"/>
      <c r="H2250" s="8"/>
      <c r="I2250" s="8"/>
      <c r="J2250" s="8"/>
      <c r="K2250" s="8"/>
      <c r="L2250" s="8" t="s">
        <v>26</v>
      </c>
      <c r="M2250" s="9">
        <v>44562</v>
      </c>
      <c r="N2250" s="9">
        <v>44562</v>
      </c>
      <c r="O2250" s="55">
        <v>161000000</v>
      </c>
      <c r="P2250" s="20"/>
      <c r="Q2250" s="11"/>
      <c r="R2250" s="11"/>
      <c r="S2250" s="11"/>
      <c r="T2250" s="11"/>
      <c r="U2250" s="11"/>
      <c r="X2250" s="22" t="e">
        <f>IF(B2250="",VLOOKUP(A2250,#REF!,2,FALSE),B2250)</f>
        <v>#REF!</v>
      </c>
      <c r="Y2250" s="22">
        <f t="shared" si="180"/>
        <v>1</v>
      </c>
      <c r="Z2250" s="22">
        <f t="shared" si="181"/>
        <v>1</v>
      </c>
      <c r="AA2250" s="22">
        <f t="shared" si="182"/>
        <v>2022</v>
      </c>
      <c r="AB2250" s="22">
        <f t="shared" si="183"/>
        <v>2022</v>
      </c>
      <c r="AC2250" s="22">
        <f t="shared" si="184"/>
        <v>2021</v>
      </c>
      <c r="AD2250" s="25" t="e">
        <f>AND(ROUND(O2250,2)=O2250,ROUND(P2250,2)=P2250,OR(AND(O2250&lt;&gt;0,L2250="п"),AND(P2250&lt;&gt;0,L2250="ф")),ЕФОРМУЛА(X2250),ЕФОРМУЛА(Y2250),ЕФОРМУЛА(Z2250),ЕФОРМУЛА(AA2250),ЕФОРМУЛА(AB2250),ЕФОРМУЛА(AC2250),NOT(ЕФОРМУЛА(O2250)),NOT(ЕФОРМУЛА(P2250)),M2250&lt;&gt;0,N2250&lt;&gt;0,OR(YEAR(M2250=#REF!),YEAR(M2250=#REF!),YEAR(M2250=#REF!)),OR(YEAR(N2250=#REF!),YEAR(N2250=#REF!),YEAR(N2250=#REF!)),OR(AND(A2250="20. Выдача займов по договору № 1 (в кэш-пул ПАО «Газпром»)",H2250="КЭШ-ПУЛ"),AND(A2250&lt;&gt;"20. Выдача займов по договору № 1 (в кэш-пул ПАО «Газпром»)",H2250&lt;&gt;"КЭШ-ПУЛ")))</f>
        <v>#REF!</v>
      </c>
    </row>
    <row r="2251" spans="1:32" ht="15" customHeight="1" x14ac:dyDescent="0.2">
      <c r="A2251" s="8"/>
      <c r="B2251" s="8" t="s">
        <v>7</v>
      </c>
      <c r="C2251" s="2" t="s">
        <v>19</v>
      </c>
      <c r="D2251" s="6" t="s">
        <v>0</v>
      </c>
      <c r="E2251" s="7" t="s">
        <v>2</v>
      </c>
      <c r="F2251" s="8" t="s">
        <v>25</v>
      </c>
      <c r="G2251" s="8"/>
      <c r="H2251" s="8"/>
      <c r="I2251" s="8"/>
      <c r="J2251" s="8"/>
      <c r="K2251" s="8"/>
      <c r="L2251" s="8" t="s">
        <v>26</v>
      </c>
      <c r="M2251" s="9">
        <v>44562</v>
      </c>
      <c r="N2251" s="9">
        <v>44562</v>
      </c>
      <c r="O2251" s="55">
        <v>730000</v>
      </c>
      <c r="P2251" s="20"/>
      <c r="Q2251" s="29"/>
      <c r="R2251" s="12"/>
      <c r="S2251" s="12"/>
      <c r="T2251" s="12"/>
      <c r="U2251" s="12"/>
      <c r="X2251" s="22" t="str">
        <f>IF(B2251="",VLOOKUP(A2251,#REF!,2,FALSE),B2251)</f>
        <v>10. Услуги транспорта</v>
      </c>
      <c r="Y2251" s="22">
        <f t="shared" si="180"/>
        <v>1</v>
      </c>
      <c r="Z2251" s="22">
        <f t="shared" si="181"/>
        <v>1</v>
      </c>
      <c r="AA2251" s="22">
        <f t="shared" si="182"/>
        <v>2022</v>
      </c>
      <c r="AB2251" s="22">
        <f t="shared" si="183"/>
        <v>2022</v>
      </c>
      <c r="AC2251" s="22">
        <f t="shared" si="184"/>
        <v>2021</v>
      </c>
      <c r="AD2251" s="25" t="e">
        <f>AND(ROUND(O2251,2)=O2251,ROUND(P2251,2)=P2251,OR(AND(O2251&lt;&gt;0,L2251="п"),AND(P2251&lt;&gt;0,L2251="ф")),ЕФОРМУЛА(X2251),ЕФОРМУЛА(Y2251),ЕФОРМУЛА(Z2251),ЕФОРМУЛА(AA2251),ЕФОРМУЛА(AB2251),ЕФОРМУЛА(AC2251),NOT(ЕФОРМУЛА(O2251)),NOT(ЕФОРМУЛА(P2251)),M2251&lt;&gt;0,N2251&lt;&gt;0,OR(YEAR(M2251=#REF!),YEAR(M2251=#REF!),YEAR(M2251=#REF!)),OR(YEAR(N2251=#REF!),YEAR(N2251=#REF!),YEAR(N2251=#REF!)),OR(AND(A2251="20. Выдача займов по договору № 1 (в кэш-пул ПАО «Газпром»)",H2251="КЭШ-ПУЛ"),AND(A2251&lt;&gt;"20. Выдача займов по договору № 1 (в кэш-пул ПАО «Газпром»)",H2251&lt;&gt;"КЭШ-ПУЛ")))</f>
        <v>#REF!</v>
      </c>
    </row>
    <row r="2252" spans="1:32" ht="27.75" customHeight="1" x14ac:dyDescent="0.2">
      <c r="A2252" s="8" t="s">
        <v>60</v>
      </c>
      <c r="B2252" s="8"/>
      <c r="C2252" s="2" t="s">
        <v>19</v>
      </c>
      <c r="D2252" s="6" t="s">
        <v>0</v>
      </c>
      <c r="E2252" s="7" t="s">
        <v>2</v>
      </c>
      <c r="F2252" s="8" t="s">
        <v>25</v>
      </c>
      <c r="G2252" s="8"/>
      <c r="H2252" s="8"/>
      <c r="I2252" s="8"/>
      <c r="J2252" s="8"/>
      <c r="K2252" s="8"/>
      <c r="L2252" s="8" t="s">
        <v>26</v>
      </c>
      <c r="M2252" s="9">
        <v>44562</v>
      </c>
      <c r="N2252" s="9">
        <v>44562</v>
      </c>
      <c r="O2252" s="55">
        <v>1200000</v>
      </c>
      <c r="P2252" s="20"/>
      <c r="Q2252" s="11"/>
      <c r="R2252" s="11"/>
      <c r="S2252" s="11"/>
      <c r="T2252" s="11"/>
      <c r="U2252" s="11"/>
      <c r="X2252" s="22" t="e">
        <f>IF(B2252="",VLOOKUP(A2252,#REF!,2,FALSE),B2252)</f>
        <v>#REF!</v>
      </c>
      <c r="Y2252" s="22">
        <f t="shared" si="180"/>
        <v>1</v>
      </c>
      <c r="Z2252" s="22">
        <f t="shared" si="181"/>
        <v>1</v>
      </c>
      <c r="AA2252" s="22">
        <f t="shared" si="182"/>
        <v>2022</v>
      </c>
      <c r="AB2252" s="22">
        <f t="shared" si="183"/>
        <v>2022</v>
      </c>
      <c r="AC2252" s="22">
        <f t="shared" si="184"/>
        <v>2021</v>
      </c>
      <c r="AD2252" s="25" t="e">
        <f>AND(ROUND(O2252,2)=O2252,ROUND(P2252,2)=P2252,OR(AND(O2252&lt;&gt;0,L2252="п"),AND(P2252&lt;&gt;0,L2252="ф")),ЕФОРМУЛА(X2252),ЕФОРМУЛА(Y2252),ЕФОРМУЛА(Z2252),ЕФОРМУЛА(AA2252),ЕФОРМУЛА(AB2252),ЕФОРМУЛА(AC2252),NOT(ЕФОРМУЛА(O2252)),NOT(ЕФОРМУЛА(P2252)),M2252&lt;&gt;0,N2252&lt;&gt;0,OR(YEAR(M2252=#REF!),YEAR(M2252=#REF!),YEAR(M2252=#REF!)),OR(YEAR(N2252=#REF!),YEAR(N2252=#REF!),YEAR(N2252=#REF!)),OR(AND(A2252="20. Выдача займов по договору № 1 (в кэш-пул ПАО «Газпром»)",H2252="КЭШ-ПУЛ"),AND(A2252&lt;&gt;"20. Выдача займов по договору № 1 (в кэш-пул ПАО «Газпром»)",H2252&lt;&gt;"КЭШ-ПУЛ")))</f>
        <v>#REF!</v>
      </c>
    </row>
    <row r="2253" spans="1:32" ht="15" customHeight="1" x14ac:dyDescent="0.2">
      <c r="A2253" s="8" t="s">
        <v>59</v>
      </c>
      <c r="B2253" s="8"/>
      <c r="C2253" s="2" t="s">
        <v>19</v>
      </c>
      <c r="D2253" s="6" t="s">
        <v>3</v>
      </c>
      <c r="E2253" s="7" t="s">
        <v>2</v>
      </c>
      <c r="F2253" s="8"/>
      <c r="G2253" s="8"/>
      <c r="H2253" s="8"/>
      <c r="I2253" s="8"/>
      <c r="J2253" s="8"/>
      <c r="K2253" s="8"/>
      <c r="L2253" s="8" t="s">
        <v>26</v>
      </c>
      <c r="M2253" s="9">
        <v>44562</v>
      </c>
      <c r="N2253" s="9">
        <v>44562</v>
      </c>
      <c r="O2253" s="53">
        <v>24115785.59</v>
      </c>
      <c r="P2253" s="20"/>
      <c r="Q2253" s="11"/>
      <c r="R2253" s="11"/>
      <c r="S2253" s="11"/>
      <c r="T2253" s="11"/>
      <c r="U2253" s="11"/>
      <c r="X2253" s="22" t="e">
        <f>IF(B2253="",VLOOKUP(A2253,#REF!,2,FALSE),B2253)</f>
        <v>#REF!</v>
      </c>
      <c r="Y2253" s="22">
        <f t="shared" si="180"/>
        <v>1</v>
      </c>
      <c r="Z2253" s="22">
        <f t="shared" si="181"/>
        <v>1</v>
      </c>
      <c r="AA2253" s="22">
        <f t="shared" si="182"/>
        <v>2022</v>
      </c>
      <c r="AB2253" s="22">
        <f t="shared" si="183"/>
        <v>2022</v>
      </c>
      <c r="AC2253" s="22">
        <f t="shared" si="184"/>
        <v>2022</v>
      </c>
      <c r="AD2253" s="25" t="e">
        <f>AND(ROUND(O2253,2)=O2253,ROUND(P2253,2)=P2253,OR(AND(O2253&lt;&gt;0,L2253="п"),AND(P2253&lt;&gt;0,L2253="ф")),ЕФОРМУЛА(X2253),ЕФОРМУЛА(Y2253),ЕФОРМУЛА(Z2253),ЕФОРМУЛА(AA2253),ЕФОРМУЛА(AB2253),ЕФОРМУЛА(AC2253),NOT(ЕФОРМУЛА(O2253)),NOT(ЕФОРМУЛА(P2253)),M2253&lt;&gt;0,N2253&lt;&gt;0,OR(YEAR(M2253=#REF!),YEAR(M2253=#REF!),YEAR(M2253=#REF!)),OR(YEAR(N2253=#REF!),YEAR(N2253=#REF!),YEAR(N2253=#REF!)),OR(AND(A2253="20. Выдача займов по договору № 1 (в кэш-пул ПАО «Газпром»)",H2253="КЭШ-ПУЛ"),AND(A2253&lt;&gt;"20. Выдача займов по договору № 1 (в кэш-пул ПАО «Газпром»)",H2253&lt;&gt;"КЭШ-ПУЛ")))</f>
        <v>#REF!</v>
      </c>
    </row>
    <row r="2254" spans="1:32" ht="15" customHeight="1" x14ac:dyDescent="0.2">
      <c r="A2254" s="8" t="s">
        <v>12</v>
      </c>
      <c r="B2254" s="8"/>
      <c r="C2254" s="2" t="s">
        <v>19</v>
      </c>
      <c r="D2254" s="6" t="s">
        <v>3</v>
      </c>
      <c r="E2254" s="7" t="s">
        <v>2</v>
      </c>
      <c r="F2254" s="8"/>
      <c r="G2254" s="8"/>
      <c r="H2254" s="8"/>
      <c r="I2254" s="8"/>
      <c r="J2254" s="8"/>
      <c r="K2254" s="8"/>
      <c r="L2254" s="8" t="s">
        <v>26</v>
      </c>
      <c r="M2254" s="9">
        <v>44562</v>
      </c>
      <c r="N2254" s="9">
        <v>44562</v>
      </c>
      <c r="O2254" s="53">
        <v>13701047.390000001</v>
      </c>
      <c r="P2254" s="20"/>
      <c r="Q2254" s="11"/>
      <c r="R2254" s="10"/>
      <c r="S2254" s="10"/>
      <c r="T2254" s="10"/>
      <c r="U2254" s="10"/>
      <c r="X2254" s="22" t="e">
        <f>IF(B2254="",VLOOKUP(A2254,#REF!,2,FALSE),B2254)</f>
        <v>#REF!</v>
      </c>
      <c r="Y2254" s="22">
        <f t="shared" si="180"/>
        <v>1</v>
      </c>
      <c r="Z2254" s="22">
        <f t="shared" si="181"/>
        <v>1</v>
      </c>
      <c r="AA2254" s="22">
        <f t="shared" si="182"/>
        <v>2022</v>
      </c>
      <c r="AB2254" s="22">
        <f t="shared" si="183"/>
        <v>2022</v>
      </c>
      <c r="AC2254" s="22">
        <f t="shared" si="184"/>
        <v>2022</v>
      </c>
      <c r="AD2254" s="25" t="e">
        <f>AND(ROUND(O2254,2)=O2254,ROUND(P2254,2)=P2254,OR(AND(O2254&lt;&gt;0,L2254="п"),AND(P2254&lt;&gt;0,L2254="ф")),ЕФОРМУЛА(X2254),ЕФОРМУЛА(Y2254),ЕФОРМУЛА(Z2254),ЕФОРМУЛА(AA2254),ЕФОРМУЛА(AB2254),ЕФОРМУЛА(AC2254),NOT(ЕФОРМУЛА(O2254)),NOT(ЕФОРМУЛА(P2254)),M2254&lt;&gt;0,N2254&lt;&gt;0,OR(YEAR(M2254=#REF!),YEAR(M2254=#REF!),YEAR(M2254=#REF!)),OR(YEAR(N2254=#REF!),YEAR(N2254=#REF!),YEAR(N2254=#REF!)),OR(AND(A2254="20. Выдача займов по договору № 1 (в кэш-пул ПАО «Газпром»)",H2254="КЭШ-ПУЛ"),AND(A2254&lt;&gt;"20. Выдача займов по договору № 1 (в кэш-пул ПАО «Газпром»)",H2254&lt;&gt;"КЭШ-ПУЛ")))</f>
        <v>#REF!</v>
      </c>
    </row>
    <row r="2255" spans="1:32" ht="12.6" customHeight="1" x14ac:dyDescent="0.2">
      <c r="A2255" s="8" t="s">
        <v>55</v>
      </c>
      <c r="B2255" s="8"/>
      <c r="C2255" s="2" t="s">
        <v>19</v>
      </c>
      <c r="D2255" s="6" t="s">
        <v>3</v>
      </c>
      <c r="E2255" s="7" t="s">
        <v>2</v>
      </c>
      <c r="F2255" s="8"/>
      <c r="G2255" s="8"/>
      <c r="H2255" s="8"/>
      <c r="I2255" s="8"/>
      <c r="J2255" s="8"/>
      <c r="K2255" s="8"/>
      <c r="L2255" s="8" t="s">
        <v>26</v>
      </c>
      <c r="M2255" s="9">
        <v>44562</v>
      </c>
      <c r="N2255" s="9">
        <v>44562</v>
      </c>
      <c r="O2255" s="53">
        <v>330000</v>
      </c>
      <c r="P2255" s="20"/>
      <c r="Q2255" s="12"/>
      <c r="R2255" s="12"/>
      <c r="S2255" s="12"/>
      <c r="T2255" s="12"/>
      <c r="U2255" s="12"/>
      <c r="X2255" s="22" t="e">
        <f>IF(B2255="",VLOOKUP(A2255,#REF!,2,FALSE),B2255)</f>
        <v>#REF!</v>
      </c>
      <c r="Y2255" s="22">
        <f t="shared" si="180"/>
        <v>1</v>
      </c>
      <c r="Z2255" s="22">
        <f t="shared" si="181"/>
        <v>1</v>
      </c>
      <c r="AA2255" s="22">
        <f t="shared" si="182"/>
        <v>2022</v>
      </c>
      <c r="AB2255" s="22">
        <f t="shared" si="183"/>
        <v>2022</v>
      </c>
      <c r="AC2255" s="22">
        <f t="shared" si="184"/>
        <v>2022</v>
      </c>
      <c r="AD2255" s="25" t="e">
        <f>AND(ROUND(O2255,2)=O2255,ROUND(P2255,2)=P2255,OR(AND(O2255&lt;&gt;0,L2255="п"),AND(P2255&lt;&gt;0,L2255="ф")),ЕФОРМУЛА(X2255),ЕФОРМУЛА(Y2255),ЕФОРМУЛА(Z2255),ЕФОРМУЛА(AA2255),ЕФОРМУЛА(AB2255),ЕФОРМУЛА(AC2255),NOT(ЕФОРМУЛА(O2255)),NOT(ЕФОРМУЛА(P2255)),M2255&lt;&gt;0,N2255&lt;&gt;0,OR(YEAR(M2255=#REF!),YEAR(M2255=#REF!),YEAR(M2255=#REF!)),OR(YEAR(N2255=#REF!),YEAR(N2255=#REF!),YEAR(N2255=#REF!)),OR(AND(A2255="20. Выдача займов по договору № 1 (в кэш-пул ПАО «Газпром»)",H2255="КЭШ-ПУЛ"),AND(A2255&lt;&gt;"20. Выдача займов по договору № 1 (в кэш-пул ПАО «Газпром»)",H2255&lt;&gt;"КЭШ-ПУЛ")))</f>
        <v>#REF!</v>
      </c>
    </row>
    <row r="2256" spans="1:32" ht="15" customHeight="1" x14ac:dyDescent="0.2">
      <c r="A2256" s="8" t="s">
        <v>64</v>
      </c>
      <c r="B2256" s="8"/>
      <c r="C2256" s="2" t="s">
        <v>28</v>
      </c>
      <c r="D2256" s="6" t="s">
        <v>0</v>
      </c>
      <c r="E2256" s="7" t="s">
        <v>1</v>
      </c>
      <c r="F2256" s="8"/>
      <c r="G2256" s="8"/>
      <c r="H2256" s="8"/>
      <c r="I2256" s="8"/>
      <c r="J2256" s="8"/>
      <c r="K2256" s="8"/>
      <c r="L2256" s="8" t="s">
        <v>27</v>
      </c>
      <c r="M2256" s="9">
        <v>44561</v>
      </c>
      <c r="N2256" s="9">
        <v>44561</v>
      </c>
      <c r="O2256" s="20"/>
      <c r="P2256" s="20">
        <v>1953160896.1700001</v>
      </c>
      <c r="Q2256" s="12"/>
      <c r="R2256" s="12"/>
      <c r="S2256" s="12"/>
      <c r="T2256" s="12"/>
      <c r="U2256" s="12"/>
      <c r="X2256" s="22" t="e">
        <f>IF(B2256="",VLOOKUP(A2256,#REF!,2,FALSE),B2256)</f>
        <v>#REF!</v>
      </c>
      <c r="Y2256" s="22">
        <f t="shared" si="180"/>
        <v>12</v>
      </c>
      <c r="Z2256" s="22">
        <f t="shared" si="181"/>
        <v>12</v>
      </c>
      <c r="AA2256" s="22">
        <f t="shared" si="182"/>
        <v>2021</v>
      </c>
      <c r="AB2256" s="22">
        <f t="shared" si="183"/>
        <v>2021</v>
      </c>
      <c r="AC2256" s="22">
        <f t="shared" si="184"/>
        <v>2021</v>
      </c>
      <c r="AD2256" s="25" t="e">
        <f>AND(ROUND(O2256,2)=O2256,ROUND(P2256,2)=P2256,OR(AND(O2256&lt;&gt;0,L2256="п"),AND(P2256&lt;&gt;0,L2256="ф")),ЕФОРМУЛА(X2256),ЕФОРМУЛА(Y2256),ЕФОРМУЛА(Z2256),ЕФОРМУЛА(AA2256),ЕФОРМУЛА(AB2256),ЕФОРМУЛА(AC2256),NOT(ЕФОРМУЛА(O2256)),NOT(ЕФОРМУЛА(P2256)),M2256&lt;&gt;0,N2256&lt;&gt;0,OR(YEAR(M2256=#REF!),YEAR(M2256=#REF!),YEAR(M2256=#REF!)),OR(YEAR(N2256=#REF!),YEAR(N2256=#REF!),YEAR(N2256=#REF!)),OR(AND(A2256="20. Выдача займов по договору № 1 (в кэш-пул ПАО «Газпром»)",H2256="КЭШ-ПУЛ"),AND(A2256&lt;&gt;"20. Выдача займов по договору № 1 (в кэш-пул ПАО «Газпром»)",H2256&lt;&gt;"КЭШ-ПУЛ")))</f>
        <v>#REF!</v>
      </c>
    </row>
    <row r="2257" spans="1:30" ht="14.25" customHeight="1" x14ac:dyDescent="0.2">
      <c r="A2257" s="8" t="s">
        <v>15</v>
      </c>
      <c r="B2257" s="8"/>
      <c r="C2257" s="2" t="s">
        <v>19</v>
      </c>
      <c r="D2257" s="6" t="s">
        <v>0</v>
      </c>
      <c r="E2257" s="7" t="s">
        <v>2</v>
      </c>
      <c r="F2257" s="8"/>
      <c r="G2257" s="8"/>
      <c r="H2257" s="8"/>
      <c r="I2257" s="8" t="s">
        <v>25</v>
      </c>
      <c r="J2257" s="8">
        <v>1</v>
      </c>
      <c r="K2257" s="8" t="s">
        <v>69</v>
      </c>
      <c r="L2257" s="8" t="s">
        <v>27</v>
      </c>
      <c r="M2257" s="9">
        <v>44574</v>
      </c>
      <c r="N2257" s="9">
        <v>44582</v>
      </c>
      <c r="O2257" s="20"/>
      <c r="P2257" s="20">
        <v>110000000</v>
      </c>
      <c r="Q2257" s="12"/>
      <c r="R2257" s="12"/>
      <c r="S2257" s="12"/>
      <c r="T2257" s="12"/>
      <c r="U2257" s="12"/>
      <c r="X2257" s="22" t="e">
        <f>IF(B2257="",VLOOKUP(A2257,#REF!,2,FALSE),B2257)</f>
        <v>#REF!</v>
      </c>
      <c r="Y2257" s="22">
        <f t="shared" si="180"/>
        <v>1</v>
      </c>
      <c r="Z2257" s="22">
        <f t="shared" si="181"/>
        <v>1</v>
      </c>
      <c r="AA2257" s="22">
        <f t="shared" si="182"/>
        <v>2022</v>
      </c>
      <c r="AB2257" s="22">
        <f t="shared" si="183"/>
        <v>2022</v>
      </c>
      <c r="AC2257" s="22">
        <f t="shared" si="184"/>
        <v>2022</v>
      </c>
      <c r="AD2257" s="25" t="e">
        <f>AND(ROUND(O2257,2)=O2257,ROUND(P2257,2)=P2257,OR(AND(O2257&lt;&gt;0,L2257="п"),AND(P2257&lt;&gt;0,L2257="ф")),ЕФОРМУЛА(X2257),ЕФОРМУЛА(Y2257),ЕФОРМУЛА(Z2257),ЕФОРМУЛА(AA2257),ЕФОРМУЛА(AB2257),ЕФОРМУЛА(AC2257),NOT(ЕФОРМУЛА(O2257)),NOT(ЕФОРМУЛА(P2257)),M2257&lt;&gt;0,N2257&lt;&gt;0,OR(YEAR(M2257=#REF!),YEAR(M2257=#REF!),YEAR(M2257=#REF!)),OR(YEAR(N2257=#REF!),YEAR(N2257=#REF!),YEAR(N2257=#REF!)),OR(AND(A2257="20. Выдача займов по договору № 1 (в кэш-пул ПАО «Газпром»)",H2257="КЭШ-ПУЛ"),AND(A2257&lt;&gt;"20. Выдача займов по договору № 1 (в кэш-пул ПАО «Газпром»)",H2257&lt;&gt;"КЭШ-ПУЛ")))</f>
        <v>#REF!</v>
      </c>
    </row>
    <row r="2258" spans="1:30" ht="15" customHeight="1" x14ac:dyDescent="0.2">
      <c r="A2258" s="8" t="s">
        <v>44</v>
      </c>
      <c r="B2258" s="8"/>
      <c r="C2258" s="2" t="s">
        <v>19</v>
      </c>
      <c r="D2258" s="6" t="s">
        <v>0</v>
      </c>
      <c r="E2258" s="7" t="s">
        <v>2</v>
      </c>
      <c r="F2258" s="8"/>
      <c r="G2258" s="8"/>
      <c r="H2258" s="8"/>
      <c r="I2258" s="8"/>
      <c r="J2258" s="8">
        <v>1</v>
      </c>
      <c r="K2258" s="8" t="s">
        <v>69</v>
      </c>
      <c r="L2258" s="8" t="s">
        <v>27</v>
      </c>
      <c r="M2258" s="9">
        <v>44575</v>
      </c>
      <c r="N2258" s="9">
        <v>44585</v>
      </c>
      <c r="O2258" s="20"/>
      <c r="P2258" s="54">
        <v>188258</v>
      </c>
      <c r="Q2258" s="29"/>
      <c r="R2258" s="29"/>
      <c r="S2258" s="29"/>
      <c r="T2258" s="29"/>
      <c r="U2258" s="29"/>
      <c r="X2258" s="22" t="e">
        <f>IF(B2258="",VLOOKUP(A2258,#REF!,2,FALSE),B2258)</f>
        <v>#REF!</v>
      </c>
      <c r="Y2258" s="22">
        <f t="shared" si="180"/>
        <v>1</v>
      </c>
      <c r="Z2258" s="22">
        <f t="shared" si="181"/>
        <v>1</v>
      </c>
      <c r="AA2258" s="22">
        <f t="shared" si="182"/>
        <v>2022</v>
      </c>
      <c r="AB2258" s="22">
        <f t="shared" si="183"/>
        <v>2022</v>
      </c>
      <c r="AC2258" s="22">
        <f t="shared" si="184"/>
        <v>2022</v>
      </c>
      <c r="AD2258" s="25" t="e">
        <f>AND(ROUND(O2258,2)=O2258,ROUND(P2258,2)=P2258,OR(AND(O2258&lt;&gt;0,L2258="п"),AND(P2258&lt;&gt;0,L2258="ф")),ЕФОРМУЛА(X2258),ЕФОРМУЛА(Y2258),ЕФОРМУЛА(Z2258),ЕФОРМУЛА(AA2258),ЕФОРМУЛА(AB2258),ЕФОРМУЛА(AC2258),NOT(ЕФОРМУЛА(O2258)),NOT(ЕФОРМУЛА(P2258)),M2258&lt;&gt;0,N2258&lt;&gt;0,OR(YEAR(M2258=#REF!),YEAR(M2258=#REF!),YEAR(M2258=#REF!)),OR(YEAR(N2258=#REF!),YEAR(N2258=#REF!),YEAR(N2258=#REF!)),OR(AND(A2258="20. Выдача займов по договору № 1 (в кэш-пул ПАО «Газпром»)",H2258="КЭШ-ПУЛ"),AND(A2258&lt;&gt;"20. Выдача займов по договору № 1 (в кэш-пул ПАО «Газпром»)",H2258&lt;&gt;"КЭШ-ПУЛ")))</f>
        <v>#REF!</v>
      </c>
    </row>
    <row r="2259" spans="1:30" ht="12.6" customHeight="1" x14ac:dyDescent="0.2">
      <c r="A2259" s="8" t="s">
        <v>55</v>
      </c>
      <c r="B2259" s="8"/>
      <c r="C2259" s="2" t="s">
        <v>19</v>
      </c>
      <c r="D2259" s="6" t="s">
        <v>3</v>
      </c>
      <c r="E2259" s="7" t="s">
        <v>2</v>
      </c>
      <c r="F2259" s="8"/>
      <c r="G2259" s="8"/>
      <c r="H2259" s="8"/>
      <c r="I2259" s="8"/>
      <c r="J2259" s="8">
        <v>4</v>
      </c>
      <c r="K2259" s="8" t="s">
        <v>69</v>
      </c>
      <c r="L2259" s="8" t="s">
        <v>27</v>
      </c>
      <c r="M2259" s="9">
        <v>44557</v>
      </c>
      <c r="N2259" s="9">
        <v>44575</v>
      </c>
      <c r="O2259" s="20"/>
      <c r="P2259" s="20">
        <v>42360.5</v>
      </c>
      <c r="Q2259" s="12" t="s">
        <v>695</v>
      </c>
      <c r="R2259" s="12"/>
      <c r="S2259" s="12"/>
      <c r="T2259" s="12"/>
      <c r="U2259" s="12"/>
      <c r="X2259" s="22" t="e">
        <f>IF(B2259="",VLOOKUP(A2259,#REF!,2,FALSE),B2259)</f>
        <v>#REF!</v>
      </c>
      <c r="Y2259" s="22">
        <f t="shared" si="180"/>
        <v>12</v>
      </c>
      <c r="Z2259" s="22">
        <f t="shared" si="181"/>
        <v>1</v>
      </c>
      <c r="AA2259" s="22">
        <f t="shared" si="182"/>
        <v>2022</v>
      </c>
      <c r="AB2259" s="22">
        <f t="shared" si="183"/>
        <v>2021</v>
      </c>
      <c r="AC2259" s="22">
        <f t="shared" si="184"/>
        <v>2022</v>
      </c>
      <c r="AD2259" s="25" t="e">
        <f>AND(ROUND(O2259,2)=O2259,ROUND(P2259,2)=P2259,OR(AND(O2259&lt;&gt;0,L2259="п"),AND(P2259&lt;&gt;0,L2259="ф")),ЕФОРМУЛА(X2259),ЕФОРМУЛА(Y2259),ЕФОРМУЛА(Z2259),ЕФОРМУЛА(AA2259),ЕФОРМУЛА(AB2259),ЕФОРМУЛА(AC2259),NOT(ЕФОРМУЛА(O2259)),NOT(ЕФОРМУЛА(P2259)),M2259&lt;&gt;0,N2259&lt;&gt;0,OR(YEAR(M2259=#REF!),YEAR(M2259=#REF!),YEAR(M2259=#REF!)),OR(YEAR(N2259=#REF!),YEAR(N2259=#REF!),YEAR(N2259=#REF!)),OR(AND(A2259="20. Выдача займов по договору № 1 (в кэш-пул ПАО «Газпром»)",H2259="КЭШ-ПУЛ"),AND(A2259&lt;&gt;"20. Выдача займов по договору № 1 (в кэш-пул ПАО «Газпром»)",H2259&lt;&gt;"КЭШ-ПУЛ")))</f>
        <v>#REF!</v>
      </c>
    </row>
    <row r="2260" spans="1:30" ht="15" customHeight="1" x14ac:dyDescent="0.2">
      <c r="A2260" s="8" t="s">
        <v>97</v>
      </c>
      <c r="B2260" s="8"/>
      <c r="C2260" s="2" t="s">
        <v>19</v>
      </c>
      <c r="D2260" s="6" t="s">
        <v>0</v>
      </c>
      <c r="E2260" s="7" t="s">
        <v>1</v>
      </c>
      <c r="F2260" s="8"/>
      <c r="G2260" s="8"/>
      <c r="H2260" s="8"/>
      <c r="I2260" s="8"/>
      <c r="J2260" s="8"/>
      <c r="K2260" s="8" t="s">
        <v>69</v>
      </c>
      <c r="L2260" s="8" t="s">
        <v>27</v>
      </c>
      <c r="M2260" s="9">
        <v>44575</v>
      </c>
      <c r="N2260" s="9">
        <v>44575</v>
      </c>
      <c r="O2260" s="20"/>
      <c r="P2260" s="20">
        <v>42360.5</v>
      </c>
      <c r="Q2260" s="12" t="s">
        <v>695</v>
      </c>
      <c r="R2260" s="12"/>
      <c r="S2260" s="12"/>
      <c r="T2260" s="12"/>
      <c r="U2260" s="12"/>
      <c r="X2260" s="22" t="e">
        <f>IF(B2260="",VLOOKUP(A2260,#REF!,2,FALSE),B2260)</f>
        <v>#REF!</v>
      </c>
      <c r="Y2260" s="22">
        <f t="shared" si="180"/>
        <v>1</v>
      </c>
      <c r="Z2260" s="22">
        <f t="shared" si="181"/>
        <v>1</v>
      </c>
      <c r="AA2260" s="22">
        <f t="shared" si="182"/>
        <v>2022</v>
      </c>
      <c r="AB2260" s="22">
        <f t="shared" si="183"/>
        <v>2022</v>
      </c>
      <c r="AC2260" s="22">
        <f t="shared" si="184"/>
        <v>2022</v>
      </c>
      <c r="AD2260" s="25" t="e">
        <f>AND(ROUND(O2260,2)=O2260,ROUND(P2260,2)=P2260,OR(AND(O2260&lt;&gt;0,L2260="п"),AND(P2260&lt;&gt;0,L2260="ф")),ЕФОРМУЛА(X2260),ЕФОРМУЛА(Y2260),ЕФОРМУЛА(Z2260),ЕФОРМУЛА(AA2260),ЕФОРМУЛА(AB2260),ЕФОРМУЛА(AC2260),NOT(ЕФОРМУЛА(O2260)),NOT(ЕФОРМУЛА(P2260)),M2260&lt;&gt;0,N2260&lt;&gt;0,OR(YEAR(M2260=#REF!),YEAR(M2260=#REF!),YEAR(M2260=#REF!)),OR(YEAR(N2260=#REF!),YEAR(N2260=#REF!),YEAR(N2260=#REF!)),OR(AND(A2260="20. Выдача займов по договору № 1 (в кэш-пул ПАО «Газпром»)",H2260="КЭШ-ПУЛ"),AND(A2260&lt;&gt;"20. Выдача займов по договору № 1 (в кэш-пул ПАО «Газпром»)",H2260&lt;&gt;"КЭШ-ПУЛ")))</f>
        <v>#REF!</v>
      </c>
    </row>
    <row r="2261" spans="1:30" ht="16.5" customHeight="1" x14ac:dyDescent="0.2">
      <c r="A2261" s="8" t="s">
        <v>55</v>
      </c>
      <c r="B2261" s="8"/>
      <c r="C2261" s="2" t="s">
        <v>19</v>
      </c>
      <c r="D2261" s="6" t="s">
        <v>3</v>
      </c>
      <c r="E2261" s="7" t="s">
        <v>2</v>
      </c>
      <c r="F2261" s="8"/>
      <c r="G2261" s="8"/>
      <c r="H2261" s="8"/>
      <c r="I2261" s="8"/>
      <c r="J2261" s="8">
        <v>1</v>
      </c>
      <c r="K2261" s="8" t="s">
        <v>69</v>
      </c>
      <c r="L2261" s="8" t="s">
        <v>27</v>
      </c>
      <c r="M2261" s="9">
        <v>44572</v>
      </c>
      <c r="N2261" s="9">
        <v>44579</v>
      </c>
      <c r="O2261" s="20"/>
      <c r="P2261" s="20">
        <v>208000</v>
      </c>
      <c r="Q2261" s="12" t="s">
        <v>696</v>
      </c>
      <c r="R2261" s="12"/>
      <c r="S2261" s="12"/>
      <c r="T2261" s="12"/>
      <c r="U2261" s="12"/>
      <c r="X2261" s="22" t="e">
        <f>IF(B2261="",VLOOKUP(A2261,#REF!,2,FALSE),B2261)</f>
        <v>#REF!</v>
      </c>
      <c r="Y2261" s="22">
        <f t="shared" si="180"/>
        <v>1</v>
      </c>
      <c r="Z2261" s="22">
        <f t="shared" si="181"/>
        <v>1</v>
      </c>
      <c r="AA2261" s="22">
        <f t="shared" si="182"/>
        <v>2022</v>
      </c>
      <c r="AB2261" s="22">
        <f t="shared" si="183"/>
        <v>2022</v>
      </c>
      <c r="AC2261" s="22">
        <f t="shared" si="184"/>
        <v>2022</v>
      </c>
      <c r="AD2261" s="25" t="e">
        <f>AND(ROUND(O2261,2)=O2261,ROUND(P2261,2)=P2261,OR(AND(O2261&lt;&gt;0,L2261="п"),AND(P2261&lt;&gt;0,L2261="ф")),ЕФОРМУЛА(X2261),ЕФОРМУЛА(Y2261),ЕФОРМУЛА(Z2261),ЕФОРМУЛА(AA2261),ЕФОРМУЛА(AB2261),ЕФОРМУЛА(AC2261),NOT(ЕФОРМУЛА(O2261)),NOT(ЕФОРМУЛА(P2261)),M2261&lt;&gt;0,N2261&lt;&gt;0,OR(YEAR(M2261=#REF!),YEAR(M2261=#REF!),YEAR(M2261=#REF!)),OR(YEAR(N2261=#REF!),YEAR(N2261=#REF!),YEAR(N2261=#REF!)),OR(AND(A2261="20. Выдача займов по договору № 1 (в кэш-пул ПАО «Газпром»)",H2261="КЭШ-ПУЛ"),AND(A2261&lt;&gt;"20. Выдача займов по договору № 1 (в кэш-пул ПАО «Газпром»)",H2261&lt;&gt;"КЭШ-ПУЛ")))</f>
        <v>#REF!</v>
      </c>
    </row>
    <row r="2262" spans="1:30" ht="15" customHeight="1" x14ac:dyDescent="0.2">
      <c r="A2262" s="8" t="s">
        <v>45</v>
      </c>
      <c r="B2262" s="8"/>
      <c r="C2262" s="2" t="s">
        <v>19</v>
      </c>
      <c r="D2262" s="6" t="s">
        <v>0</v>
      </c>
      <c r="E2262" s="7" t="s">
        <v>2</v>
      </c>
      <c r="F2262" s="8" t="s">
        <v>25</v>
      </c>
      <c r="G2262" s="8"/>
      <c r="H2262" s="8"/>
      <c r="I2262" s="8"/>
      <c r="J2262" s="8">
        <v>1</v>
      </c>
      <c r="K2262" s="8" t="s">
        <v>69</v>
      </c>
      <c r="L2262" s="8" t="s">
        <v>27</v>
      </c>
      <c r="M2262" s="9">
        <v>44575</v>
      </c>
      <c r="N2262" s="9">
        <v>44587</v>
      </c>
      <c r="O2262" s="20"/>
      <c r="P2262" s="54">
        <v>640325.89</v>
      </c>
      <c r="Q2262" s="29"/>
      <c r="R2262" s="29"/>
      <c r="S2262" s="29"/>
      <c r="T2262" s="29"/>
      <c r="U2262" s="29"/>
      <c r="X2262" s="22" t="e">
        <f>IF(B2262="",VLOOKUP(A2262,#REF!,2,FALSE),B2262)</f>
        <v>#REF!</v>
      </c>
      <c r="Y2262" s="22">
        <f t="shared" si="180"/>
        <v>1</v>
      </c>
      <c r="Z2262" s="22">
        <f t="shared" si="181"/>
        <v>1</v>
      </c>
      <c r="AA2262" s="22">
        <f t="shared" si="182"/>
        <v>2022</v>
      </c>
      <c r="AB2262" s="22">
        <f t="shared" si="183"/>
        <v>2022</v>
      </c>
      <c r="AC2262" s="22">
        <f t="shared" si="184"/>
        <v>2021</v>
      </c>
      <c r="AD2262" s="25" t="e">
        <f>AND(ROUND(O2262,2)=O2262,ROUND(P2262,2)=P2262,OR(AND(O2262&lt;&gt;0,L2262="п"),AND(P2262&lt;&gt;0,L2262="ф")),ЕФОРМУЛА(X2262),ЕФОРМУЛА(Y2262),ЕФОРМУЛА(Z2262),ЕФОРМУЛА(AA2262),ЕФОРМУЛА(AB2262),ЕФОРМУЛА(AC2262),NOT(ЕФОРМУЛА(O2262)),NOT(ЕФОРМУЛА(P2262)),M2262&lt;&gt;0,N2262&lt;&gt;0,OR(YEAR(M2262=#REF!),YEAR(M2262=#REF!),YEAR(M2262=#REF!)),OR(YEAR(N2262=#REF!),YEAR(N2262=#REF!),YEAR(N2262=#REF!)),OR(AND(A2262="20. Выдача займов по договору № 1 (в кэш-пул ПАО «Газпром»)",H2262="КЭШ-ПУЛ"),AND(A2262&lt;&gt;"20. Выдача займов по договору № 1 (в кэш-пул ПАО «Газпром»)",H2262&lt;&gt;"КЭШ-ПУЛ")))</f>
        <v>#REF!</v>
      </c>
    </row>
    <row r="2263" spans="1:30" ht="15" customHeight="1" x14ac:dyDescent="0.2">
      <c r="A2263" s="8" t="s">
        <v>45</v>
      </c>
      <c r="B2263" s="8"/>
      <c r="C2263" s="2" t="s">
        <v>19</v>
      </c>
      <c r="D2263" s="6" t="s">
        <v>0</v>
      </c>
      <c r="E2263" s="7" t="s">
        <v>2</v>
      </c>
      <c r="F2263" s="8"/>
      <c r="G2263" s="8"/>
      <c r="H2263" s="8"/>
      <c r="I2263" s="8"/>
      <c r="J2263" s="8">
        <v>1</v>
      </c>
      <c r="K2263" s="8" t="s">
        <v>69</v>
      </c>
      <c r="L2263" s="8" t="s">
        <v>27</v>
      </c>
      <c r="M2263" s="9">
        <v>44575</v>
      </c>
      <c r="N2263" s="9">
        <v>44587</v>
      </c>
      <c r="O2263" s="20"/>
      <c r="P2263" s="54">
        <v>2491742</v>
      </c>
      <c r="Q2263" s="29"/>
      <c r="R2263" s="29"/>
      <c r="S2263" s="29"/>
      <c r="T2263" s="29"/>
      <c r="U2263" s="29"/>
      <c r="X2263" s="22" t="e">
        <f>IF(B2263="",VLOOKUP(A2263,#REF!,2,FALSE),B2263)</f>
        <v>#REF!</v>
      </c>
      <c r="Y2263" s="22">
        <f t="shared" si="180"/>
        <v>1</v>
      </c>
      <c r="Z2263" s="22">
        <f t="shared" si="181"/>
        <v>1</v>
      </c>
      <c r="AA2263" s="22">
        <f t="shared" si="182"/>
        <v>2022</v>
      </c>
      <c r="AB2263" s="22">
        <f t="shared" si="183"/>
        <v>2022</v>
      </c>
      <c r="AC2263" s="22">
        <f t="shared" si="184"/>
        <v>2022</v>
      </c>
      <c r="AD2263" s="25" t="e">
        <f>AND(ROUND(O2263,2)=O2263,ROUND(P2263,2)=P2263,OR(AND(O2263&lt;&gt;0,L2263="п"),AND(P2263&lt;&gt;0,L2263="ф")),ЕФОРМУЛА(X2263),ЕФОРМУЛА(Y2263),ЕФОРМУЛА(Z2263),ЕФОРМУЛА(AA2263),ЕФОРМУЛА(AB2263),ЕФОРМУЛА(AC2263),NOT(ЕФОРМУЛА(O2263)),NOT(ЕФОРМУЛА(P2263)),M2263&lt;&gt;0,N2263&lt;&gt;0,OR(YEAR(M2263=#REF!),YEAR(M2263=#REF!),YEAR(M2263=#REF!)),OR(YEAR(N2263=#REF!),YEAR(N2263=#REF!),YEAR(N2263=#REF!)),OR(AND(A2263="20. Выдача займов по договору № 1 (в кэш-пул ПАО «Газпром»)",H2263="КЭШ-ПУЛ"),AND(A2263&lt;&gt;"20. Выдача займов по договору № 1 (в кэш-пул ПАО «Газпром»)",H2263&lt;&gt;"КЭШ-ПУЛ")))</f>
        <v>#REF!</v>
      </c>
    </row>
    <row r="2264" spans="1:30" ht="15.75" customHeight="1" x14ac:dyDescent="0.2">
      <c r="A2264" s="27" t="s">
        <v>35</v>
      </c>
      <c r="B2264" s="27"/>
      <c r="C2264" s="2" t="s">
        <v>19</v>
      </c>
      <c r="D2264" s="6" t="s">
        <v>0</v>
      </c>
      <c r="E2264" s="7" t="s">
        <v>2</v>
      </c>
      <c r="F2264" s="8"/>
      <c r="G2264" s="8"/>
      <c r="H2264" s="8"/>
      <c r="I2264" s="8"/>
      <c r="J2264" s="8">
        <v>1</v>
      </c>
      <c r="K2264" s="8" t="s">
        <v>69</v>
      </c>
      <c r="L2264" s="8" t="s">
        <v>27</v>
      </c>
      <c r="M2264" s="9">
        <v>44578</v>
      </c>
      <c r="N2264" s="9">
        <v>44581</v>
      </c>
      <c r="O2264" s="20"/>
      <c r="P2264" s="54">
        <v>9335</v>
      </c>
      <c r="Q2264" s="20"/>
      <c r="R2264" s="12"/>
      <c r="S2264" s="12"/>
      <c r="T2264" s="12"/>
      <c r="U2264" s="12"/>
      <c r="X2264" s="22" t="e">
        <f>IF(B2264="",VLOOKUP(A2264,#REF!,2,FALSE),B2264)</f>
        <v>#REF!</v>
      </c>
      <c r="Y2264" s="22">
        <f t="shared" si="180"/>
        <v>1</v>
      </c>
      <c r="Z2264" s="22">
        <f t="shared" si="181"/>
        <v>1</v>
      </c>
      <c r="AA2264" s="22">
        <f t="shared" si="182"/>
        <v>2022</v>
      </c>
      <c r="AB2264" s="22">
        <f t="shared" si="183"/>
        <v>2022</v>
      </c>
      <c r="AC2264" s="22">
        <f t="shared" si="184"/>
        <v>2022</v>
      </c>
      <c r="AD2264" s="25" t="e">
        <f>AND(ROUND(O2264,2)=O2264,ROUND(P2264,2)=P2264,OR(AND(O2264&lt;&gt;0,L2264="п"),AND(P2264&lt;&gt;0,L2264="ф")),ЕФОРМУЛА(X2264),ЕФОРМУЛА(Y2264),ЕФОРМУЛА(Z2264),ЕФОРМУЛА(AA2264),ЕФОРМУЛА(AB2264),ЕФОРМУЛА(AC2264),NOT(ЕФОРМУЛА(O2264)),NOT(ЕФОРМУЛА(P2264)),M2264&lt;&gt;0,N2264&lt;&gt;0,OR(YEAR(M2264=#REF!),YEAR(M2264=#REF!),YEAR(M2264=#REF!)),OR(YEAR(N2264=#REF!),YEAR(N2264=#REF!),YEAR(N2264=#REF!)),OR(AND(A2264="20. Выдача займов по договору № 1 (в кэш-пул ПАО «Газпром»)",H2264="КЭШ-ПУЛ"),AND(A2264&lt;&gt;"20. Выдача займов по договору № 1 (в кэш-пул ПАО «Газпром»)",H2264&lt;&gt;"КЭШ-ПУЛ")))</f>
        <v>#REF!</v>
      </c>
    </row>
    <row r="2265" spans="1:30" ht="15" customHeight="1" x14ac:dyDescent="0.2">
      <c r="A2265" s="8" t="s">
        <v>37</v>
      </c>
      <c r="B2265" s="8"/>
      <c r="C2265" s="2" t="s">
        <v>19</v>
      </c>
      <c r="D2265" s="6" t="s">
        <v>0</v>
      </c>
      <c r="E2265" s="7" t="s">
        <v>2</v>
      </c>
      <c r="F2265" s="8"/>
      <c r="G2265" s="8"/>
      <c r="H2265" s="8"/>
      <c r="I2265" s="8"/>
      <c r="J2265" s="8">
        <v>1</v>
      </c>
      <c r="K2265" s="8" t="s">
        <v>69</v>
      </c>
      <c r="L2265" s="8" t="s">
        <v>27</v>
      </c>
      <c r="M2265" s="9">
        <v>44578</v>
      </c>
      <c r="N2265" s="9">
        <v>44592</v>
      </c>
      <c r="O2265" s="20"/>
      <c r="P2265" s="20">
        <v>1785980</v>
      </c>
      <c r="Q2265" s="12"/>
      <c r="R2265" s="12"/>
      <c r="S2265" s="12"/>
      <c r="T2265" s="12"/>
      <c r="U2265" s="12"/>
      <c r="X2265" s="22" t="e">
        <f>IF(B2265="",VLOOKUP(A2265,#REF!,2,FALSE),B2265)</f>
        <v>#REF!</v>
      </c>
      <c r="Y2265" s="22">
        <f t="shared" si="180"/>
        <v>1</v>
      </c>
      <c r="Z2265" s="22">
        <f t="shared" si="181"/>
        <v>1</v>
      </c>
      <c r="AA2265" s="22">
        <f t="shared" si="182"/>
        <v>2022</v>
      </c>
      <c r="AB2265" s="22">
        <f t="shared" si="183"/>
        <v>2022</v>
      </c>
      <c r="AC2265" s="22">
        <f t="shared" si="184"/>
        <v>2022</v>
      </c>
      <c r="AD2265" s="25" t="e">
        <f>AND(ROUND(O2265,2)=O2265,ROUND(P2265,2)=P2265,OR(AND(O2265&lt;&gt;0,L2265="п"),AND(P2265&lt;&gt;0,L2265="ф")),ЕФОРМУЛА(X2265),ЕФОРМУЛА(Y2265),ЕФОРМУЛА(Z2265),ЕФОРМУЛА(AA2265),ЕФОРМУЛА(AB2265),ЕФОРМУЛА(AC2265),NOT(ЕФОРМУЛА(O2265)),NOT(ЕФОРМУЛА(P2265)),M2265&lt;&gt;0,N2265&lt;&gt;0,OR(YEAR(M2265=#REF!),YEAR(M2265=#REF!),YEAR(M2265=#REF!)),OR(YEAR(N2265=#REF!),YEAR(N2265=#REF!),YEAR(N2265=#REF!)),OR(AND(A2265="20. Выдача займов по договору № 1 (в кэш-пул ПАО «Газпром»)",H2265="КЭШ-ПУЛ"),AND(A2265&lt;&gt;"20. Выдача займов по договору № 1 (в кэш-пул ПАО «Газпром»)",H2265&lt;&gt;"КЭШ-ПУЛ")))</f>
        <v>#REF!</v>
      </c>
    </row>
    <row r="2266" spans="1:30" ht="15" customHeight="1" x14ac:dyDescent="0.2">
      <c r="A2266" s="27" t="s">
        <v>40</v>
      </c>
      <c r="B2266" s="27"/>
      <c r="C2266" s="2" t="s">
        <v>19</v>
      </c>
      <c r="D2266" s="6" t="s">
        <v>0</v>
      </c>
      <c r="E2266" s="7" t="s">
        <v>2</v>
      </c>
      <c r="F2266" s="8"/>
      <c r="G2266" s="8"/>
      <c r="H2266" s="8"/>
      <c r="I2266" s="8" t="s">
        <v>25</v>
      </c>
      <c r="J2266" s="8">
        <v>1</v>
      </c>
      <c r="K2266" s="8" t="s">
        <v>69</v>
      </c>
      <c r="L2266" s="8" t="s">
        <v>27</v>
      </c>
      <c r="M2266" s="9">
        <v>44575</v>
      </c>
      <c r="N2266" s="9">
        <v>44586</v>
      </c>
      <c r="O2266" s="20"/>
      <c r="P2266" s="54">
        <v>11883.33</v>
      </c>
      <c r="Q2266" s="11"/>
      <c r="R2266" s="11"/>
      <c r="S2266" s="11"/>
      <c r="T2266" s="11"/>
      <c r="U2266" s="11"/>
      <c r="X2266" s="22" t="e">
        <f>IF(B2266="",VLOOKUP(A2266,#REF!,2,FALSE),B2266)</f>
        <v>#REF!</v>
      </c>
      <c r="Y2266" s="22">
        <f t="shared" si="180"/>
        <v>1</v>
      </c>
      <c r="Z2266" s="22">
        <f t="shared" si="181"/>
        <v>1</v>
      </c>
      <c r="AA2266" s="22">
        <f t="shared" si="182"/>
        <v>2022</v>
      </c>
      <c r="AB2266" s="22">
        <f t="shared" si="183"/>
        <v>2022</v>
      </c>
      <c r="AC2266" s="22">
        <f t="shared" si="184"/>
        <v>2022</v>
      </c>
      <c r="AD2266" s="25" t="e">
        <f>AND(ROUND(O2266,2)=O2266,ROUND(P2266,2)=P2266,OR(AND(O2266&lt;&gt;0,L2266="п"),AND(P2266&lt;&gt;0,L2266="ф")),ЕФОРМУЛА(X2266),ЕФОРМУЛА(Y2266),ЕФОРМУЛА(Z2266),ЕФОРМУЛА(AA2266),ЕФОРМУЛА(AB2266),ЕФОРМУЛА(AC2266),NOT(ЕФОРМУЛА(O2266)),NOT(ЕФОРМУЛА(P2266)),M2266&lt;&gt;0,N2266&lt;&gt;0,OR(YEAR(M2266=#REF!),YEAR(M2266=#REF!),YEAR(M2266=#REF!)),OR(YEAR(N2266=#REF!),YEAR(N2266=#REF!),YEAR(N2266=#REF!)),OR(AND(A2266="20. Выдача займов по договору № 1 (в кэш-пул ПАО «Газпром»)",H2266="КЭШ-ПУЛ"),AND(A2266&lt;&gt;"20. Выдача займов по договору № 1 (в кэш-пул ПАО «Газпром»)",H2266&lt;&gt;"КЭШ-ПУЛ")))</f>
        <v>#REF!</v>
      </c>
    </row>
    <row r="2267" spans="1:30" ht="15" customHeight="1" x14ac:dyDescent="0.2">
      <c r="A2267" s="27" t="s">
        <v>40</v>
      </c>
      <c r="B2267" s="27"/>
      <c r="C2267" s="2" t="s">
        <v>19</v>
      </c>
      <c r="D2267" s="6" t="s">
        <v>0</v>
      </c>
      <c r="E2267" s="7" t="s">
        <v>2</v>
      </c>
      <c r="F2267" s="8"/>
      <c r="G2267" s="8"/>
      <c r="H2267" s="8"/>
      <c r="I2267" s="8"/>
      <c r="J2267" s="8">
        <v>1</v>
      </c>
      <c r="K2267" s="8" t="s">
        <v>69</v>
      </c>
      <c r="L2267" s="8" t="s">
        <v>27</v>
      </c>
      <c r="M2267" s="9">
        <v>44575</v>
      </c>
      <c r="N2267" s="9">
        <v>44586</v>
      </c>
      <c r="O2267" s="20"/>
      <c r="P2267" s="54">
        <v>19036474.649999999</v>
      </c>
      <c r="Q2267" s="11"/>
      <c r="R2267" s="11"/>
      <c r="S2267" s="11"/>
      <c r="T2267" s="11"/>
      <c r="U2267" s="11"/>
      <c r="X2267" s="22" t="e">
        <f>IF(B2267="",VLOOKUP(A2267,#REF!,2,FALSE),B2267)</f>
        <v>#REF!</v>
      </c>
      <c r="Y2267" s="22">
        <f t="shared" si="180"/>
        <v>1</v>
      </c>
      <c r="Z2267" s="22">
        <f t="shared" si="181"/>
        <v>1</v>
      </c>
      <c r="AA2267" s="22">
        <f t="shared" si="182"/>
        <v>2022</v>
      </c>
      <c r="AB2267" s="22">
        <f t="shared" si="183"/>
        <v>2022</v>
      </c>
      <c r="AC2267" s="22">
        <f t="shared" si="184"/>
        <v>2022</v>
      </c>
      <c r="AD2267" s="25" t="e">
        <f>AND(ROUND(O2267,2)=O2267,ROUND(P2267,2)=P2267,OR(AND(O2267&lt;&gt;0,L2267="п"),AND(P2267&lt;&gt;0,L2267="ф")),ЕФОРМУЛА(X2267),ЕФОРМУЛА(Y2267),ЕФОРМУЛА(Z2267),ЕФОРМУЛА(AA2267),ЕФОРМУЛА(AB2267),ЕФОРМУЛА(AC2267),NOT(ЕФОРМУЛА(O2267)),NOT(ЕФОРМУЛА(P2267)),M2267&lt;&gt;0,N2267&lt;&gt;0,OR(YEAR(M2267=#REF!),YEAR(M2267=#REF!),YEAR(M2267=#REF!)),OR(YEAR(N2267=#REF!),YEAR(N2267=#REF!),YEAR(N2267=#REF!)),OR(AND(A2267="20. Выдача займов по договору № 1 (в кэш-пул ПАО «Газпром»)",H2267="КЭШ-ПУЛ"),AND(A2267&lt;&gt;"20. Выдача займов по договору № 1 (в кэш-пул ПАО «Газпром»)",H2267&lt;&gt;"КЭШ-ПУЛ")))</f>
        <v>#REF!</v>
      </c>
    </row>
    <row r="2268" spans="1:30" ht="15" customHeight="1" x14ac:dyDescent="0.2">
      <c r="A2268" s="8" t="s">
        <v>59</v>
      </c>
      <c r="B2268" s="8"/>
      <c r="C2268" s="2" t="s">
        <v>19</v>
      </c>
      <c r="D2268" s="6" t="s">
        <v>0</v>
      </c>
      <c r="E2268" s="7" t="s">
        <v>2</v>
      </c>
      <c r="F2268" s="8"/>
      <c r="G2268" s="8"/>
      <c r="H2268" s="8"/>
      <c r="I2268" s="8"/>
      <c r="J2268" s="8">
        <v>3</v>
      </c>
      <c r="K2268" s="8" t="s">
        <v>69</v>
      </c>
      <c r="L2268" s="8" t="s">
        <v>27</v>
      </c>
      <c r="M2268" s="9">
        <v>44575</v>
      </c>
      <c r="N2268" s="9">
        <v>44589</v>
      </c>
      <c r="O2268" s="20"/>
      <c r="P2268" s="54">
        <v>264030086.41</v>
      </c>
      <c r="Q2268" s="29"/>
      <c r="R2268" s="29"/>
      <c r="S2268" s="29"/>
      <c r="T2268" s="29"/>
      <c r="U2268" s="29"/>
      <c r="X2268" s="22" t="e">
        <f>IF(B2268="",VLOOKUP(A2268,#REF!,2,FALSE),B2268)</f>
        <v>#REF!</v>
      </c>
      <c r="Y2268" s="22">
        <f t="shared" si="180"/>
        <v>1</v>
      </c>
      <c r="Z2268" s="22">
        <f t="shared" si="181"/>
        <v>1</v>
      </c>
      <c r="AA2268" s="22">
        <f t="shared" si="182"/>
        <v>2022</v>
      </c>
      <c r="AB2268" s="22">
        <f t="shared" si="183"/>
        <v>2022</v>
      </c>
      <c r="AC2268" s="22">
        <f t="shared" si="184"/>
        <v>2022</v>
      </c>
      <c r="AD2268" s="25" t="e">
        <f>AND(ROUND(O2268,2)=O2268,ROUND(P2268,2)=P2268,OR(AND(O2268&lt;&gt;0,L2268="п"),AND(P2268&lt;&gt;0,L2268="ф")),ЕФОРМУЛА(X2268),ЕФОРМУЛА(Y2268),ЕФОРМУЛА(Z2268),ЕФОРМУЛА(AA2268),ЕФОРМУЛА(AB2268),ЕФОРМУЛА(AC2268),NOT(ЕФОРМУЛА(O2268)),NOT(ЕФОРМУЛА(P2268)),M2268&lt;&gt;0,N2268&lt;&gt;0,OR(YEAR(M2268=#REF!),YEAR(M2268=#REF!),YEAR(M2268=#REF!)),OR(YEAR(N2268=#REF!),YEAR(N2268=#REF!),YEAR(N2268=#REF!)),OR(AND(A2268="20. Выдача займов по договору № 1 (в кэш-пул ПАО «Газпром»)",H2268="КЭШ-ПУЛ"),AND(A2268&lt;&gt;"20. Выдача займов по договору № 1 (в кэш-пул ПАО «Газпром»)",H2268&lt;&gt;"КЭШ-ПУЛ")))</f>
        <v>#REF!</v>
      </c>
    </row>
    <row r="2269" spans="1:30" ht="15" customHeight="1" x14ac:dyDescent="0.2">
      <c r="A2269" s="8" t="s">
        <v>16</v>
      </c>
      <c r="B2269" s="8"/>
      <c r="C2269" s="2" t="s">
        <v>19</v>
      </c>
      <c r="D2269" s="6" t="s">
        <v>0</v>
      </c>
      <c r="E2269" s="7" t="s">
        <v>2</v>
      </c>
      <c r="F2269" s="8"/>
      <c r="G2269" s="8"/>
      <c r="H2269" s="8"/>
      <c r="I2269" s="8"/>
      <c r="J2269" s="8">
        <v>3</v>
      </c>
      <c r="K2269" s="8" t="s">
        <v>69</v>
      </c>
      <c r="L2269" s="8" t="s">
        <v>27</v>
      </c>
      <c r="M2269" s="9">
        <v>44578</v>
      </c>
      <c r="N2269" s="9">
        <v>44589</v>
      </c>
      <c r="O2269" s="20"/>
      <c r="P2269" s="54">
        <v>396392398.08999997</v>
      </c>
      <c r="Q2269" s="29"/>
      <c r="R2269" s="29"/>
      <c r="S2269" s="29"/>
      <c r="T2269" s="29"/>
      <c r="U2269" s="29"/>
      <c r="X2269" s="22" t="e">
        <f>IF(B2269="",VLOOKUP(A2269,#REF!,2,FALSE),B2269)</f>
        <v>#REF!</v>
      </c>
      <c r="Y2269" s="22">
        <f t="shared" si="180"/>
        <v>1</v>
      </c>
      <c r="Z2269" s="22">
        <f t="shared" si="181"/>
        <v>1</v>
      </c>
      <c r="AA2269" s="22">
        <f t="shared" si="182"/>
        <v>2022</v>
      </c>
      <c r="AB2269" s="22">
        <f t="shared" si="183"/>
        <v>2022</v>
      </c>
      <c r="AC2269" s="22">
        <f t="shared" si="184"/>
        <v>2022</v>
      </c>
      <c r="AD2269" s="25" t="e">
        <f>AND(ROUND(O2269,2)=O2269,ROUND(P2269,2)=P2269,OR(AND(O2269&lt;&gt;0,L2269="п"),AND(P2269&lt;&gt;0,L2269="ф")),ЕФОРМУЛА(X2269),ЕФОРМУЛА(Y2269),ЕФОРМУЛА(Z2269),ЕФОРМУЛА(AA2269),ЕФОРМУЛА(AB2269),ЕФОРМУЛА(AC2269),NOT(ЕФОРМУЛА(O2269)),NOT(ЕФОРМУЛА(P2269)),M2269&lt;&gt;0,N2269&lt;&gt;0,OR(YEAR(M2269=#REF!),YEAR(M2269=#REF!),YEAR(M2269=#REF!)),OR(YEAR(N2269=#REF!),YEAR(N2269=#REF!),YEAR(N2269=#REF!)),OR(AND(A2269="20. Выдача займов по договору № 1 (в кэш-пул ПАО «Газпром»)",H2269="КЭШ-ПУЛ"),AND(A2269&lt;&gt;"20. Выдача займов по договору № 1 (в кэш-пул ПАО «Газпром»)",H2269&lt;&gt;"КЭШ-ПУЛ")))</f>
        <v>#REF!</v>
      </c>
    </row>
    <row r="2270" spans="1:30" ht="17.25" customHeight="1" x14ac:dyDescent="0.2">
      <c r="A2270" s="8" t="s">
        <v>42</v>
      </c>
      <c r="B2270" s="8"/>
      <c r="C2270" s="2" t="s">
        <v>19</v>
      </c>
      <c r="D2270" s="6" t="s">
        <v>0</v>
      </c>
      <c r="E2270" s="7" t="s">
        <v>2</v>
      </c>
      <c r="F2270" s="8"/>
      <c r="G2270" s="8"/>
      <c r="H2270" s="8"/>
      <c r="I2270" s="8"/>
      <c r="J2270" s="8">
        <v>3</v>
      </c>
      <c r="K2270" s="8" t="s">
        <v>69</v>
      </c>
      <c r="L2270" s="8" t="s">
        <v>27</v>
      </c>
      <c r="M2270" s="9">
        <v>44578</v>
      </c>
      <c r="N2270" s="9">
        <v>44586</v>
      </c>
      <c r="O2270" s="20"/>
      <c r="P2270" s="54">
        <v>5690000</v>
      </c>
      <c r="Q2270" s="12"/>
      <c r="R2270" s="12"/>
      <c r="S2270" s="12"/>
      <c r="T2270" s="12"/>
      <c r="U2270" s="12"/>
      <c r="X2270" s="22" t="e">
        <f>IF(B2270="",VLOOKUP(A2270,#REF!,2,FALSE),B2270)</f>
        <v>#REF!</v>
      </c>
      <c r="Y2270" s="22">
        <f t="shared" si="180"/>
        <v>1</v>
      </c>
      <c r="Z2270" s="22">
        <f t="shared" si="181"/>
        <v>1</v>
      </c>
      <c r="AA2270" s="22">
        <f t="shared" si="182"/>
        <v>2022</v>
      </c>
      <c r="AB2270" s="22">
        <f t="shared" si="183"/>
        <v>2022</v>
      </c>
      <c r="AC2270" s="22">
        <f t="shared" si="184"/>
        <v>2022</v>
      </c>
      <c r="AD2270" s="25" t="e">
        <f>AND(ROUND(O2270,2)=O2270,ROUND(P2270,2)=P2270,OR(AND(O2270&lt;&gt;0,L2270="п"),AND(P2270&lt;&gt;0,L2270="ф")),ЕФОРМУЛА(X2270),ЕФОРМУЛА(Y2270),ЕФОРМУЛА(Z2270),ЕФОРМУЛА(AA2270),ЕФОРМУЛА(AB2270),ЕФОРМУЛА(AC2270),NOT(ЕФОРМУЛА(O2270)),NOT(ЕФОРМУЛА(P2270)),M2270&lt;&gt;0,N2270&lt;&gt;0,OR(YEAR(M2270=#REF!),YEAR(M2270=#REF!),YEAR(M2270=#REF!)),OR(YEAR(N2270=#REF!),YEAR(N2270=#REF!),YEAR(N2270=#REF!)),OR(AND(A2270="20. Выдача займов по договору № 1 (в кэш-пул ПАО «Газпром»)",H2270="КЭШ-ПУЛ"),AND(A2270&lt;&gt;"20. Выдача займов по договору № 1 (в кэш-пул ПАО «Газпром»)",H2270&lt;&gt;"КЭШ-ПУЛ")))</f>
        <v>#REF!</v>
      </c>
    </row>
    <row r="2271" spans="1:30" ht="15" customHeight="1" x14ac:dyDescent="0.2">
      <c r="A2271" s="8" t="s">
        <v>42</v>
      </c>
      <c r="B2271" s="8"/>
      <c r="C2271" s="2" t="s">
        <v>19</v>
      </c>
      <c r="D2271" s="6" t="s">
        <v>0</v>
      </c>
      <c r="E2271" s="7" t="s">
        <v>2</v>
      </c>
      <c r="F2271" s="8" t="s">
        <v>25</v>
      </c>
      <c r="G2271" s="8"/>
      <c r="H2271" s="8"/>
      <c r="I2271" s="8"/>
      <c r="J2271" s="8">
        <v>3</v>
      </c>
      <c r="K2271" s="8" t="s">
        <v>69</v>
      </c>
      <c r="L2271" s="8" t="s">
        <v>27</v>
      </c>
      <c r="M2271" s="9">
        <v>44578</v>
      </c>
      <c r="N2271" s="9">
        <v>44586</v>
      </c>
      <c r="O2271" s="20"/>
      <c r="P2271" s="54">
        <v>7581100.6200000001</v>
      </c>
      <c r="Q2271" s="12"/>
      <c r="R2271" s="12"/>
      <c r="S2271" s="12"/>
      <c r="T2271" s="12"/>
      <c r="U2271" s="12"/>
      <c r="X2271" s="22" t="e">
        <f>IF(B2271="",VLOOKUP(A2271,#REF!,2,FALSE),B2271)</f>
        <v>#REF!</v>
      </c>
      <c r="Y2271" s="22">
        <f t="shared" si="180"/>
        <v>1</v>
      </c>
      <c r="Z2271" s="22">
        <f t="shared" si="181"/>
        <v>1</v>
      </c>
      <c r="AA2271" s="22">
        <f t="shared" si="182"/>
        <v>2022</v>
      </c>
      <c r="AB2271" s="22">
        <f t="shared" si="183"/>
        <v>2022</v>
      </c>
      <c r="AC2271" s="22">
        <f t="shared" si="184"/>
        <v>2021</v>
      </c>
      <c r="AD2271" s="25" t="e">
        <f>AND(ROUND(O2271,2)=O2271,ROUND(P2271,2)=P2271,OR(AND(O2271&lt;&gt;0,L2271="п"),AND(P2271&lt;&gt;0,L2271="ф")),ЕФОРМУЛА(X2271),ЕФОРМУЛА(Y2271),ЕФОРМУЛА(Z2271),ЕФОРМУЛА(AA2271),ЕФОРМУЛА(AB2271),ЕФОРМУЛА(AC2271),NOT(ЕФОРМУЛА(O2271)),NOT(ЕФОРМУЛА(P2271)),M2271&lt;&gt;0,N2271&lt;&gt;0,OR(YEAR(M2271=#REF!),YEAR(M2271=#REF!),YEAR(M2271=#REF!)),OR(YEAR(N2271=#REF!),YEAR(N2271=#REF!),YEAR(N2271=#REF!)),OR(AND(A2271="20. Выдача займов по договору № 1 (в кэш-пул ПАО «Газпром»)",H2271="КЭШ-ПУЛ"),AND(A2271&lt;&gt;"20. Выдача займов по договору № 1 (в кэш-пул ПАО «Газпром»)",H2271&lt;&gt;"КЭШ-ПУЛ")))</f>
        <v>#REF!</v>
      </c>
    </row>
    <row r="2272" spans="1:30" ht="15" customHeight="1" x14ac:dyDescent="0.2">
      <c r="A2272" s="8" t="s">
        <v>48</v>
      </c>
      <c r="B2272" s="8"/>
      <c r="C2272" s="2" t="s">
        <v>19</v>
      </c>
      <c r="D2272" s="6" t="s">
        <v>0</v>
      </c>
      <c r="E2272" s="7" t="s">
        <v>2</v>
      </c>
      <c r="F2272" s="8"/>
      <c r="G2272" s="8"/>
      <c r="H2272" s="8"/>
      <c r="I2272" s="8"/>
      <c r="J2272" s="8">
        <v>3</v>
      </c>
      <c r="K2272" s="8" t="s">
        <v>69</v>
      </c>
      <c r="L2272" s="8" t="s">
        <v>27</v>
      </c>
      <c r="M2272" s="9">
        <v>44578</v>
      </c>
      <c r="N2272" s="9">
        <v>44580</v>
      </c>
      <c r="O2272" s="20"/>
      <c r="P2272" s="54">
        <v>1833172.24</v>
      </c>
      <c r="Q2272" s="12"/>
      <c r="R2272" s="12"/>
      <c r="S2272" s="12"/>
      <c r="T2272" s="12"/>
      <c r="U2272" s="12"/>
      <c r="X2272" s="22" t="e">
        <f>IF(B2272="",VLOOKUP(A2272,#REF!,2,FALSE),B2272)</f>
        <v>#REF!</v>
      </c>
      <c r="Y2272" s="22">
        <f t="shared" si="180"/>
        <v>1</v>
      </c>
      <c r="Z2272" s="22">
        <f t="shared" si="181"/>
        <v>1</v>
      </c>
      <c r="AA2272" s="22">
        <f t="shared" si="182"/>
        <v>2022</v>
      </c>
      <c r="AB2272" s="22">
        <f t="shared" si="183"/>
        <v>2022</v>
      </c>
      <c r="AC2272" s="22">
        <f t="shared" si="184"/>
        <v>2022</v>
      </c>
      <c r="AD2272" s="25" t="e">
        <f>AND(ROUND(O2272,2)=O2272,ROUND(P2272,2)=P2272,OR(AND(O2272&lt;&gt;0,L2272="п"),AND(P2272&lt;&gt;0,L2272="ф")),ЕФОРМУЛА(X2272),ЕФОРМУЛА(Y2272),ЕФОРМУЛА(Z2272),ЕФОРМУЛА(AA2272),ЕФОРМУЛА(AB2272),ЕФОРМУЛА(AC2272),NOT(ЕФОРМУЛА(O2272)),NOT(ЕФОРМУЛА(P2272)),M2272&lt;&gt;0,N2272&lt;&gt;0,OR(YEAR(M2272=#REF!),YEAR(M2272=#REF!),YEAR(M2272=#REF!)),OR(YEAR(N2272=#REF!),YEAR(N2272=#REF!),YEAR(N2272=#REF!)),OR(AND(A2272="20. Выдача займов по договору № 1 (в кэш-пул ПАО «Газпром»)",H2272="КЭШ-ПУЛ"),AND(A2272&lt;&gt;"20. Выдача займов по договору № 1 (в кэш-пул ПАО «Газпром»)",H2272&lt;&gt;"КЭШ-ПУЛ")))</f>
        <v>#REF!</v>
      </c>
    </row>
    <row r="2273" spans="1:30" ht="15" customHeight="1" x14ac:dyDescent="0.2">
      <c r="A2273" s="8" t="s">
        <v>48</v>
      </c>
      <c r="B2273" s="8"/>
      <c r="C2273" s="2" t="s">
        <v>19</v>
      </c>
      <c r="D2273" s="6" t="s">
        <v>0</v>
      </c>
      <c r="E2273" s="7" t="s">
        <v>2</v>
      </c>
      <c r="F2273" s="8"/>
      <c r="G2273" s="8"/>
      <c r="H2273" s="8"/>
      <c r="I2273" s="8"/>
      <c r="J2273" s="8">
        <v>3</v>
      </c>
      <c r="K2273" s="8" t="s">
        <v>69</v>
      </c>
      <c r="L2273" s="8" t="s">
        <v>27</v>
      </c>
      <c r="M2273" s="9">
        <v>44578</v>
      </c>
      <c r="N2273" s="9">
        <v>44585</v>
      </c>
      <c r="O2273" s="20"/>
      <c r="P2273" s="54">
        <v>1767916.12</v>
      </c>
      <c r="Q2273" s="12"/>
      <c r="R2273" s="12"/>
      <c r="S2273" s="12"/>
      <c r="T2273" s="12"/>
      <c r="U2273" s="12"/>
      <c r="X2273" s="22" t="e">
        <f>IF(B2273="",VLOOKUP(A2273,#REF!,2,FALSE),B2273)</f>
        <v>#REF!</v>
      </c>
      <c r="Y2273" s="22">
        <f t="shared" si="180"/>
        <v>1</v>
      </c>
      <c r="Z2273" s="22">
        <f t="shared" si="181"/>
        <v>1</v>
      </c>
      <c r="AA2273" s="22">
        <f t="shared" si="182"/>
        <v>2022</v>
      </c>
      <c r="AB2273" s="22">
        <f t="shared" si="183"/>
        <v>2022</v>
      </c>
      <c r="AC2273" s="22">
        <f t="shared" si="184"/>
        <v>2022</v>
      </c>
      <c r="AD2273" s="25" t="e">
        <f>AND(ROUND(O2273,2)=O2273,ROUND(P2273,2)=P2273,OR(AND(O2273&lt;&gt;0,L2273="п"),AND(P2273&lt;&gt;0,L2273="ф")),ЕФОРМУЛА(X2273),ЕФОРМУЛА(Y2273),ЕФОРМУЛА(Z2273),ЕФОРМУЛА(AA2273),ЕФОРМУЛА(AB2273),ЕФОРМУЛА(AC2273),NOT(ЕФОРМУЛА(O2273)),NOT(ЕФОРМУЛА(P2273)),M2273&lt;&gt;0,N2273&lt;&gt;0,OR(YEAR(M2273=#REF!),YEAR(M2273=#REF!),YEAR(M2273=#REF!)),OR(YEAR(N2273=#REF!),YEAR(N2273=#REF!),YEAR(N2273=#REF!)),OR(AND(A2273="20. Выдача займов по договору № 1 (в кэш-пул ПАО «Газпром»)",H2273="КЭШ-ПУЛ"),AND(A2273&lt;&gt;"20. Выдача займов по договору № 1 (в кэш-пул ПАО «Газпром»)",H2273&lt;&gt;"КЭШ-ПУЛ")))</f>
        <v>#REF!</v>
      </c>
    </row>
    <row r="2274" spans="1:30" ht="15" customHeight="1" x14ac:dyDescent="0.2">
      <c r="A2274" s="8" t="s">
        <v>48</v>
      </c>
      <c r="B2274" s="8"/>
      <c r="C2274" s="2" t="s">
        <v>19</v>
      </c>
      <c r="D2274" s="6" t="s">
        <v>0</v>
      </c>
      <c r="E2274" s="7" t="s">
        <v>2</v>
      </c>
      <c r="F2274" s="8"/>
      <c r="G2274" s="8"/>
      <c r="H2274" s="8"/>
      <c r="I2274" s="8"/>
      <c r="J2274" s="8">
        <v>3</v>
      </c>
      <c r="K2274" s="8" t="s">
        <v>69</v>
      </c>
      <c r="L2274" s="8" t="s">
        <v>27</v>
      </c>
      <c r="M2274" s="9">
        <v>44578</v>
      </c>
      <c r="N2274" s="9">
        <v>44586</v>
      </c>
      <c r="O2274" s="20"/>
      <c r="P2274" s="54">
        <v>3879086.03</v>
      </c>
      <c r="Q2274" s="12"/>
      <c r="R2274" s="12"/>
      <c r="S2274" s="12"/>
      <c r="T2274" s="12"/>
      <c r="U2274" s="12"/>
      <c r="X2274" s="22" t="e">
        <f>IF(B2274="",VLOOKUP(A2274,#REF!,2,FALSE),B2274)</f>
        <v>#REF!</v>
      </c>
      <c r="Y2274" s="22">
        <f t="shared" si="180"/>
        <v>1</v>
      </c>
      <c r="Z2274" s="22">
        <f t="shared" si="181"/>
        <v>1</v>
      </c>
      <c r="AA2274" s="22">
        <f t="shared" si="182"/>
        <v>2022</v>
      </c>
      <c r="AB2274" s="22">
        <f t="shared" si="183"/>
        <v>2022</v>
      </c>
      <c r="AC2274" s="22">
        <f t="shared" si="184"/>
        <v>2022</v>
      </c>
      <c r="AD2274" s="25" t="e">
        <f>AND(ROUND(O2274,2)=O2274,ROUND(P2274,2)=P2274,OR(AND(O2274&lt;&gt;0,L2274="п"),AND(P2274&lt;&gt;0,L2274="ф")),ЕФОРМУЛА(X2274),ЕФОРМУЛА(Y2274),ЕФОРМУЛА(Z2274),ЕФОРМУЛА(AA2274),ЕФОРМУЛА(AB2274),ЕФОРМУЛА(AC2274),NOT(ЕФОРМУЛА(O2274)),NOT(ЕФОРМУЛА(P2274)),M2274&lt;&gt;0,N2274&lt;&gt;0,OR(YEAR(M2274=#REF!),YEAR(M2274=#REF!),YEAR(M2274=#REF!)),OR(YEAR(N2274=#REF!),YEAR(N2274=#REF!),YEAR(N2274=#REF!)),OR(AND(A2274="20. Выдача займов по договору № 1 (в кэш-пул ПАО «Газпром»)",H2274="КЭШ-ПУЛ"),AND(A2274&lt;&gt;"20. Выдача займов по договору № 1 (в кэш-пул ПАО «Газпром»)",H2274&lt;&gt;"КЭШ-ПУЛ")))</f>
        <v>#REF!</v>
      </c>
    </row>
    <row r="2275" spans="1:30" ht="15" customHeight="1" x14ac:dyDescent="0.2">
      <c r="A2275" s="8" t="s">
        <v>48</v>
      </c>
      <c r="B2275" s="8"/>
      <c r="C2275" s="2" t="s">
        <v>19</v>
      </c>
      <c r="D2275" s="6" t="s">
        <v>0</v>
      </c>
      <c r="E2275" s="7" t="s">
        <v>2</v>
      </c>
      <c r="F2275" s="8" t="s">
        <v>25</v>
      </c>
      <c r="G2275" s="8"/>
      <c r="H2275" s="8"/>
      <c r="I2275" s="8"/>
      <c r="J2275" s="8">
        <v>3</v>
      </c>
      <c r="K2275" s="8" t="s">
        <v>69</v>
      </c>
      <c r="L2275" s="8" t="s">
        <v>27</v>
      </c>
      <c r="M2275" s="9">
        <v>44578</v>
      </c>
      <c r="N2275" s="9">
        <v>44586</v>
      </c>
      <c r="O2275" s="20"/>
      <c r="P2275" s="54">
        <v>607.1</v>
      </c>
      <c r="Q2275" s="12"/>
      <c r="R2275" s="12"/>
      <c r="S2275" s="12"/>
      <c r="T2275" s="12"/>
      <c r="U2275" s="12"/>
      <c r="X2275" s="22" t="e">
        <f>IF(B2275="",VLOOKUP(A2275,#REF!,2,FALSE),B2275)</f>
        <v>#REF!</v>
      </c>
      <c r="Y2275" s="22">
        <f t="shared" si="180"/>
        <v>1</v>
      </c>
      <c r="Z2275" s="22">
        <f t="shared" si="181"/>
        <v>1</v>
      </c>
      <c r="AA2275" s="22">
        <f t="shared" si="182"/>
        <v>2022</v>
      </c>
      <c r="AB2275" s="22">
        <f t="shared" si="183"/>
        <v>2022</v>
      </c>
      <c r="AC2275" s="22">
        <f t="shared" si="184"/>
        <v>2021</v>
      </c>
      <c r="AD2275" s="25" t="e">
        <f>AND(ROUND(O2275,2)=O2275,ROUND(P2275,2)=P2275,OR(AND(O2275&lt;&gt;0,L2275="п"),AND(P2275&lt;&gt;0,L2275="ф")),ЕФОРМУЛА(X2275),ЕФОРМУЛА(Y2275),ЕФОРМУЛА(Z2275),ЕФОРМУЛА(AA2275),ЕФОРМУЛА(AB2275),ЕФОРМУЛА(AC2275),NOT(ЕФОРМУЛА(O2275)),NOT(ЕФОРМУЛА(P2275)),M2275&lt;&gt;0,N2275&lt;&gt;0,OR(YEAR(M2275=#REF!),YEAR(M2275=#REF!),YEAR(M2275=#REF!)),OR(YEAR(N2275=#REF!),YEAR(N2275=#REF!),YEAR(N2275=#REF!)),OR(AND(A2275="20. Выдача займов по договору № 1 (в кэш-пул ПАО «Газпром»)",H2275="КЭШ-ПУЛ"),AND(A2275&lt;&gt;"20. Выдача займов по договору № 1 (в кэш-пул ПАО «Газпром»)",H2275&lt;&gt;"КЭШ-ПУЛ")))</f>
        <v>#REF!</v>
      </c>
    </row>
    <row r="2276" spans="1:30" ht="15" customHeight="1" x14ac:dyDescent="0.2">
      <c r="A2276" s="8" t="s">
        <v>48</v>
      </c>
      <c r="B2276" s="8"/>
      <c r="C2276" s="2" t="s">
        <v>19</v>
      </c>
      <c r="D2276" s="6" t="s">
        <v>0</v>
      </c>
      <c r="E2276" s="7" t="s">
        <v>2</v>
      </c>
      <c r="F2276" s="8"/>
      <c r="G2276" s="8"/>
      <c r="H2276" s="8"/>
      <c r="I2276" s="8"/>
      <c r="J2276" s="8">
        <v>3</v>
      </c>
      <c r="K2276" s="8" t="s">
        <v>69</v>
      </c>
      <c r="L2276" s="8" t="s">
        <v>27</v>
      </c>
      <c r="M2276" s="9">
        <v>44578</v>
      </c>
      <c r="N2276" s="9">
        <v>44587</v>
      </c>
      <c r="O2276" s="20"/>
      <c r="P2276" s="54">
        <v>1919555.42</v>
      </c>
      <c r="Q2276" s="12"/>
      <c r="R2276" s="12"/>
      <c r="S2276" s="12"/>
      <c r="T2276" s="12"/>
      <c r="U2276" s="12"/>
      <c r="X2276" s="22" t="e">
        <f>IF(B2276="",VLOOKUP(A2276,#REF!,2,FALSE),B2276)</f>
        <v>#REF!</v>
      </c>
      <c r="Y2276" s="22">
        <f t="shared" si="180"/>
        <v>1</v>
      </c>
      <c r="Z2276" s="22">
        <f t="shared" si="181"/>
        <v>1</v>
      </c>
      <c r="AA2276" s="22">
        <f t="shared" si="182"/>
        <v>2022</v>
      </c>
      <c r="AB2276" s="22">
        <f t="shared" si="183"/>
        <v>2022</v>
      </c>
      <c r="AC2276" s="22">
        <f t="shared" si="184"/>
        <v>2022</v>
      </c>
      <c r="AD2276" s="25" t="e">
        <f>AND(ROUND(O2276,2)=O2276,ROUND(P2276,2)=P2276,OR(AND(O2276&lt;&gt;0,L2276="п"),AND(P2276&lt;&gt;0,L2276="ф")),ЕФОРМУЛА(X2276),ЕФОРМУЛА(Y2276),ЕФОРМУЛА(Z2276),ЕФОРМУЛА(AA2276),ЕФОРМУЛА(AB2276),ЕФОРМУЛА(AC2276),NOT(ЕФОРМУЛА(O2276)),NOT(ЕФОРМУЛА(P2276)),M2276&lt;&gt;0,N2276&lt;&gt;0,OR(YEAR(M2276=#REF!),YEAR(M2276=#REF!),YEAR(M2276=#REF!)),OR(YEAR(N2276=#REF!),YEAR(N2276=#REF!),YEAR(N2276=#REF!)),OR(AND(A2276="20. Выдача займов по договору № 1 (в кэш-пул ПАО «Газпром»)",H2276="КЭШ-ПУЛ"),AND(A2276&lt;&gt;"20. Выдача займов по договору № 1 (в кэш-пул ПАО «Газпром»)",H2276&lt;&gt;"КЭШ-ПУЛ")))</f>
        <v>#REF!</v>
      </c>
    </row>
    <row r="2277" spans="1:30" ht="15" customHeight="1" x14ac:dyDescent="0.2">
      <c r="A2277" s="27" t="s">
        <v>41</v>
      </c>
      <c r="B2277" s="27"/>
      <c r="C2277" s="2" t="s">
        <v>19</v>
      </c>
      <c r="D2277" s="6" t="s">
        <v>0</v>
      </c>
      <c r="E2277" s="7" t="s">
        <v>2</v>
      </c>
      <c r="F2277" s="8"/>
      <c r="G2277" s="8"/>
      <c r="H2277" s="8"/>
      <c r="I2277" s="8"/>
      <c r="J2277" s="8">
        <v>3</v>
      </c>
      <c r="K2277" s="8" t="s">
        <v>69</v>
      </c>
      <c r="L2277" s="8" t="s">
        <v>27</v>
      </c>
      <c r="M2277" s="9">
        <v>44571</v>
      </c>
      <c r="N2277" s="9">
        <v>44580</v>
      </c>
      <c r="O2277" s="20"/>
      <c r="P2277" s="54">
        <v>9473011.0500000007</v>
      </c>
      <c r="Q2277" s="11"/>
      <c r="R2277" s="11"/>
      <c r="S2277" s="11"/>
      <c r="T2277" s="11"/>
      <c r="U2277" s="11"/>
      <c r="X2277" s="22" t="e">
        <f>IF(B2277="",VLOOKUP(A2277,#REF!,2,FALSE),B2277)</f>
        <v>#REF!</v>
      </c>
      <c r="Y2277" s="22">
        <f t="shared" si="180"/>
        <v>1</v>
      </c>
      <c r="Z2277" s="22">
        <f t="shared" si="181"/>
        <v>1</v>
      </c>
      <c r="AA2277" s="22">
        <f t="shared" si="182"/>
        <v>2022</v>
      </c>
      <c r="AB2277" s="22">
        <f t="shared" si="183"/>
        <v>2022</v>
      </c>
      <c r="AC2277" s="22">
        <f t="shared" si="184"/>
        <v>2022</v>
      </c>
      <c r="AD2277" s="25" t="e">
        <f>AND(ROUND(O2277,2)=O2277,ROUND(P2277,2)=P2277,OR(AND(O2277&lt;&gt;0,L2277="п"),AND(P2277&lt;&gt;0,L2277="ф")),ЕФОРМУЛА(X2277),ЕФОРМУЛА(Y2277),ЕФОРМУЛА(Z2277),ЕФОРМУЛА(AA2277),ЕФОРМУЛА(AB2277),ЕФОРМУЛА(AC2277),NOT(ЕФОРМУЛА(O2277)),NOT(ЕФОРМУЛА(P2277)),M2277&lt;&gt;0,N2277&lt;&gt;0,OR(YEAR(M2277=#REF!),YEAR(M2277=#REF!),YEAR(M2277=#REF!)),OR(YEAR(N2277=#REF!),YEAR(N2277=#REF!),YEAR(N2277=#REF!)),OR(AND(A2277="20. Выдача займов по договору № 1 (в кэш-пул ПАО «Газпром»)",H2277="КЭШ-ПУЛ"),AND(A2277&lt;&gt;"20. Выдача займов по договору № 1 (в кэш-пул ПАО «Газпром»)",H2277&lt;&gt;"КЭШ-ПУЛ")))</f>
        <v>#REF!</v>
      </c>
    </row>
    <row r="2278" spans="1:30" ht="15" customHeight="1" x14ac:dyDescent="0.2">
      <c r="A2278" s="27" t="s">
        <v>41</v>
      </c>
      <c r="B2278" s="27"/>
      <c r="C2278" s="2" t="s">
        <v>19</v>
      </c>
      <c r="D2278" s="6" t="s">
        <v>0</v>
      </c>
      <c r="E2278" s="7" t="s">
        <v>2</v>
      </c>
      <c r="F2278" s="8"/>
      <c r="G2278" s="8"/>
      <c r="H2278" s="8"/>
      <c r="I2278" s="8"/>
      <c r="J2278" s="8">
        <v>3</v>
      </c>
      <c r="K2278" s="8" t="s">
        <v>69</v>
      </c>
      <c r="L2278" s="8" t="s">
        <v>27</v>
      </c>
      <c r="M2278" s="9">
        <v>44575</v>
      </c>
      <c r="N2278" s="9">
        <v>44582</v>
      </c>
      <c r="O2278" s="20"/>
      <c r="P2278" s="20">
        <v>6178661.6600000001</v>
      </c>
      <c r="Q2278" s="11"/>
      <c r="R2278" s="11"/>
      <c r="S2278" s="11"/>
      <c r="T2278" s="11"/>
      <c r="U2278" s="11"/>
      <c r="X2278" s="22" t="e">
        <f>IF(B2278="",VLOOKUP(A2278,#REF!,2,FALSE),B2278)</f>
        <v>#REF!</v>
      </c>
      <c r="Y2278" s="22">
        <f t="shared" si="180"/>
        <v>1</v>
      </c>
      <c r="Z2278" s="22">
        <f t="shared" si="181"/>
        <v>1</v>
      </c>
      <c r="AA2278" s="22">
        <f t="shared" si="182"/>
        <v>2022</v>
      </c>
      <c r="AB2278" s="22">
        <f t="shared" si="183"/>
        <v>2022</v>
      </c>
      <c r="AC2278" s="22">
        <f t="shared" si="184"/>
        <v>2022</v>
      </c>
      <c r="AD2278" s="25" t="e">
        <f>AND(ROUND(O2278,2)=O2278,ROUND(P2278,2)=P2278,OR(AND(O2278&lt;&gt;0,L2278="п"),AND(P2278&lt;&gt;0,L2278="ф")),ЕФОРМУЛА(X2278),ЕФОРМУЛА(Y2278),ЕФОРМУЛА(Z2278),ЕФОРМУЛА(AA2278),ЕФОРМУЛА(AB2278),ЕФОРМУЛА(AC2278),NOT(ЕФОРМУЛА(O2278)),NOT(ЕФОРМУЛА(P2278)),M2278&lt;&gt;0,N2278&lt;&gt;0,OR(YEAR(M2278=#REF!),YEAR(M2278=#REF!),YEAR(M2278=#REF!)),OR(YEAR(N2278=#REF!),YEAR(N2278=#REF!),YEAR(N2278=#REF!)),OR(AND(A2278="20. Выдача займов по договору № 1 (в кэш-пул ПАО «Газпром»)",H2278="КЭШ-ПУЛ"),AND(A2278&lt;&gt;"20. Выдача займов по договору № 1 (в кэш-пул ПАО «Газпром»)",H2278&lt;&gt;"КЭШ-ПУЛ")))</f>
        <v>#REF!</v>
      </c>
    </row>
    <row r="2279" spans="1:30" ht="15.75" customHeight="1" x14ac:dyDescent="0.2">
      <c r="A2279" s="27" t="s">
        <v>41</v>
      </c>
      <c r="B2279" s="27"/>
      <c r="C2279" s="2" t="s">
        <v>19</v>
      </c>
      <c r="D2279" s="6" t="s">
        <v>0</v>
      </c>
      <c r="E2279" s="7" t="s">
        <v>2</v>
      </c>
      <c r="F2279" s="8"/>
      <c r="G2279" s="8"/>
      <c r="H2279" s="8"/>
      <c r="I2279" s="8"/>
      <c r="J2279" s="8">
        <v>3</v>
      </c>
      <c r="K2279" s="8" t="s">
        <v>69</v>
      </c>
      <c r="L2279" s="8" t="s">
        <v>27</v>
      </c>
      <c r="M2279" s="9">
        <v>44575</v>
      </c>
      <c r="N2279" s="9">
        <v>44587</v>
      </c>
      <c r="O2279" s="20"/>
      <c r="P2279" s="54">
        <v>7792425.0999999996</v>
      </c>
      <c r="Q2279" s="29"/>
      <c r="R2279" s="29"/>
      <c r="S2279" s="29"/>
      <c r="T2279" s="29"/>
      <c r="U2279" s="29"/>
      <c r="X2279" s="22" t="e">
        <f>IF(B2279="",VLOOKUP(A2279,#REF!,2,FALSE),B2279)</f>
        <v>#REF!</v>
      </c>
      <c r="Y2279" s="22">
        <f t="shared" si="180"/>
        <v>1</v>
      </c>
      <c r="Z2279" s="22">
        <f t="shared" si="181"/>
        <v>1</v>
      </c>
      <c r="AA2279" s="22">
        <f t="shared" si="182"/>
        <v>2022</v>
      </c>
      <c r="AB2279" s="22">
        <f t="shared" si="183"/>
        <v>2022</v>
      </c>
      <c r="AC2279" s="22">
        <f t="shared" si="184"/>
        <v>2022</v>
      </c>
      <c r="AD2279" s="25" t="e">
        <f>AND(ROUND(O2279,2)=O2279,ROUND(P2279,2)=P2279,OR(AND(O2279&lt;&gt;0,L2279="п"),AND(P2279&lt;&gt;0,L2279="ф")),ЕФОРМУЛА(X2279),ЕФОРМУЛА(Y2279),ЕФОРМУЛА(Z2279),ЕФОРМУЛА(AA2279),ЕФОРМУЛА(AB2279),ЕФОРМУЛА(AC2279),NOT(ЕФОРМУЛА(O2279)),NOT(ЕФОРМУЛА(P2279)),M2279&lt;&gt;0,N2279&lt;&gt;0,OR(YEAR(M2279=#REF!),YEAR(M2279=#REF!),YEAR(M2279=#REF!)),OR(YEAR(N2279=#REF!),YEAR(N2279=#REF!),YEAR(N2279=#REF!)),OR(AND(A2279="20. Выдача займов по договору № 1 (в кэш-пул ПАО «Газпром»)",H2279="КЭШ-ПУЛ"),AND(A2279&lt;&gt;"20. Выдача займов по договору № 1 (в кэш-пул ПАО «Газпром»)",H2279&lt;&gt;"КЭШ-ПУЛ")))</f>
        <v>#REF!</v>
      </c>
    </row>
    <row r="2280" spans="1:30" ht="15.75" customHeight="1" x14ac:dyDescent="0.2">
      <c r="A2280" s="27" t="s">
        <v>41</v>
      </c>
      <c r="B2280" s="27"/>
      <c r="C2280" s="2" t="s">
        <v>19</v>
      </c>
      <c r="D2280" s="6" t="s">
        <v>0</v>
      </c>
      <c r="E2280" s="7" t="s">
        <v>2</v>
      </c>
      <c r="F2280" s="8" t="s">
        <v>25</v>
      </c>
      <c r="G2280" s="8"/>
      <c r="H2280" s="8"/>
      <c r="I2280" s="8"/>
      <c r="J2280" s="8">
        <v>3</v>
      </c>
      <c r="K2280" s="8" t="s">
        <v>69</v>
      </c>
      <c r="L2280" s="8" t="s">
        <v>27</v>
      </c>
      <c r="M2280" s="9">
        <v>44575</v>
      </c>
      <c r="N2280" s="9">
        <v>44589</v>
      </c>
      <c r="O2280" s="20"/>
      <c r="P2280" s="54">
        <v>6813502.7999999998</v>
      </c>
      <c r="Q2280" s="29"/>
      <c r="R2280" s="29"/>
      <c r="S2280" s="29"/>
      <c r="T2280" s="29"/>
      <c r="U2280" s="29"/>
      <c r="X2280" s="22" t="e">
        <f>IF(B2280="",VLOOKUP(A2280,#REF!,2,FALSE),B2280)</f>
        <v>#REF!</v>
      </c>
      <c r="Y2280" s="22">
        <f t="shared" si="180"/>
        <v>1</v>
      </c>
      <c r="Z2280" s="22">
        <f t="shared" si="181"/>
        <v>1</v>
      </c>
      <c r="AA2280" s="22">
        <f t="shared" si="182"/>
        <v>2022</v>
      </c>
      <c r="AB2280" s="22">
        <f t="shared" si="183"/>
        <v>2022</v>
      </c>
      <c r="AC2280" s="22">
        <f t="shared" si="184"/>
        <v>2021</v>
      </c>
      <c r="AD2280" s="25" t="e">
        <f>AND(ROUND(O2280,2)=O2280,ROUND(P2280,2)=P2280,OR(AND(O2280&lt;&gt;0,L2280="п"),AND(P2280&lt;&gt;0,L2280="ф")),ЕФОРМУЛА(X2280),ЕФОРМУЛА(Y2280),ЕФОРМУЛА(Z2280),ЕФОРМУЛА(AA2280),ЕФОРМУЛА(AB2280),ЕФОРМУЛА(AC2280),NOT(ЕФОРМУЛА(O2280)),NOT(ЕФОРМУЛА(P2280)),M2280&lt;&gt;0,N2280&lt;&gt;0,OR(YEAR(M2280=#REF!),YEAR(M2280=#REF!),YEAR(M2280=#REF!)),OR(YEAR(N2280=#REF!),YEAR(N2280=#REF!),YEAR(N2280=#REF!)),OR(AND(A2280="20. Выдача займов по договору № 1 (в кэш-пул ПАО «Газпром»)",H2280="КЭШ-ПУЛ"),AND(A2280&lt;&gt;"20. Выдача займов по договору № 1 (в кэш-пул ПАО «Газпром»)",H2280&lt;&gt;"КЭШ-ПУЛ")))</f>
        <v>#REF!</v>
      </c>
    </row>
    <row r="2281" spans="1:30" ht="15.75" customHeight="1" x14ac:dyDescent="0.2">
      <c r="A2281" s="27" t="s">
        <v>41</v>
      </c>
      <c r="B2281" s="27"/>
      <c r="C2281" s="2" t="s">
        <v>19</v>
      </c>
      <c r="D2281" s="6" t="s">
        <v>0</v>
      </c>
      <c r="E2281" s="7" t="s">
        <v>2</v>
      </c>
      <c r="F2281" s="8" t="s">
        <v>25</v>
      </c>
      <c r="G2281" s="8"/>
      <c r="H2281" s="8"/>
      <c r="I2281" s="8"/>
      <c r="J2281" s="8">
        <v>3</v>
      </c>
      <c r="K2281" s="8" t="s">
        <v>69</v>
      </c>
      <c r="L2281" s="8" t="s">
        <v>27</v>
      </c>
      <c r="M2281" s="9">
        <v>44575</v>
      </c>
      <c r="N2281" s="9">
        <v>44587</v>
      </c>
      <c r="O2281" s="20"/>
      <c r="P2281" s="54">
        <v>295537.74</v>
      </c>
      <c r="Q2281" s="29"/>
      <c r="R2281" s="29"/>
      <c r="S2281" s="29"/>
      <c r="T2281" s="29"/>
      <c r="U2281" s="29"/>
      <c r="X2281" s="22" t="e">
        <f>IF(B2281="",VLOOKUP(A2281,#REF!,2,FALSE),B2281)</f>
        <v>#REF!</v>
      </c>
      <c r="Y2281" s="22">
        <f t="shared" si="180"/>
        <v>1</v>
      </c>
      <c r="Z2281" s="22">
        <f t="shared" si="181"/>
        <v>1</v>
      </c>
      <c r="AA2281" s="22">
        <f t="shared" si="182"/>
        <v>2022</v>
      </c>
      <c r="AB2281" s="22">
        <f t="shared" si="183"/>
        <v>2022</v>
      </c>
      <c r="AC2281" s="22">
        <f t="shared" si="184"/>
        <v>2021</v>
      </c>
      <c r="AD2281" s="25" t="e">
        <f>AND(ROUND(O2281,2)=O2281,ROUND(P2281,2)=P2281,OR(AND(O2281&lt;&gt;0,L2281="п"),AND(P2281&lt;&gt;0,L2281="ф")),ЕФОРМУЛА(X2281),ЕФОРМУЛА(Y2281),ЕФОРМУЛА(Z2281),ЕФОРМУЛА(AA2281),ЕФОРМУЛА(AB2281),ЕФОРМУЛА(AC2281),NOT(ЕФОРМУЛА(O2281)),NOT(ЕФОРМУЛА(P2281)),M2281&lt;&gt;0,N2281&lt;&gt;0,OR(YEAR(M2281=#REF!),YEAR(M2281=#REF!),YEAR(M2281=#REF!)),OR(YEAR(N2281=#REF!),YEAR(N2281=#REF!),YEAR(N2281=#REF!)),OR(AND(A2281="20. Выдача займов по договору № 1 (в кэш-пул ПАО «Газпром»)",H2281="КЭШ-ПУЛ"),AND(A2281&lt;&gt;"20. Выдача займов по договору № 1 (в кэш-пул ПАО «Газпром»)",H2281&lt;&gt;"КЭШ-ПУЛ")))</f>
        <v>#REF!</v>
      </c>
    </row>
    <row r="2282" spans="1:30" ht="13.5" customHeight="1" x14ac:dyDescent="0.2">
      <c r="A2282" s="8" t="s">
        <v>57</v>
      </c>
      <c r="B2282" s="8"/>
      <c r="C2282" s="2" t="s">
        <v>19</v>
      </c>
      <c r="D2282" s="6" t="s">
        <v>0</v>
      </c>
      <c r="E2282" s="7" t="s">
        <v>2</v>
      </c>
      <c r="F2282" s="8"/>
      <c r="G2282" s="8"/>
      <c r="H2282" s="8"/>
      <c r="I2282" s="8"/>
      <c r="J2282" s="8">
        <v>4</v>
      </c>
      <c r="K2282" s="8" t="s">
        <v>69</v>
      </c>
      <c r="L2282" s="8" t="s">
        <v>27</v>
      </c>
      <c r="M2282" s="9">
        <v>44579</v>
      </c>
      <c r="N2282" s="9">
        <v>44589</v>
      </c>
      <c r="O2282" s="20"/>
      <c r="P2282" s="54">
        <v>42354289</v>
      </c>
      <c r="Q2282" s="12"/>
      <c r="R2282" s="12"/>
      <c r="S2282" s="12"/>
      <c r="T2282" s="12"/>
      <c r="U2282" s="12"/>
      <c r="X2282" s="22" t="e">
        <f>IF(B2282="",VLOOKUP(A2282,#REF!,2,FALSE),B2282)</f>
        <v>#REF!</v>
      </c>
      <c r="Y2282" s="22">
        <f t="shared" si="180"/>
        <v>1</v>
      </c>
      <c r="Z2282" s="22">
        <f t="shared" si="181"/>
        <v>1</v>
      </c>
      <c r="AA2282" s="22">
        <f t="shared" si="182"/>
        <v>2022</v>
      </c>
      <c r="AB2282" s="22">
        <f t="shared" si="183"/>
        <v>2022</v>
      </c>
      <c r="AC2282" s="22">
        <f t="shared" si="184"/>
        <v>2022</v>
      </c>
      <c r="AD2282" s="25" t="e">
        <f>AND(ROUND(O2282,2)=O2282,ROUND(P2282,2)=P2282,OR(AND(O2282&lt;&gt;0,L2282="п"),AND(P2282&lt;&gt;0,L2282="ф")),ЕФОРМУЛА(X2282),ЕФОРМУЛА(Y2282),ЕФОРМУЛА(Z2282),ЕФОРМУЛА(AA2282),ЕФОРМУЛА(AB2282),ЕФОРМУЛА(AC2282),NOT(ЕФОРМУЛА(O2282)),NOT(ЕФОРМУЛА(P2282)),M2282&lt;&gt;0,N2282&lt;&gt;0,OR(YEAR(M2282=#REF!),YEAR(M2282=#REF!),YEAR(M2282=#REF!)),OR(YEAR(N2282=#REF!),YEAR(N2282=#REF!),YEAR(N2282=#REF!)),OR(AND(A2282="20. Выдача займов по договору № 1 (в кэш-пул ПАО «Газпром»)",H2282="КЭШ-ПУЛ"),AND(A2282&lt;&gt;"20. Выдача займов по договору № 1 (в кэш-пул ПАО «Газпром»)",H2282&lt;&gt;"КЭШ-ПУЛ")))</f>
        <v>#REF!</v>
      </c>
    </row>
    <row r="2283" spans="1:30" ht="15" customHeight="1" x14ac:dyDescent="0.2">
      <c r="A2283" s="27" t="s">
        <v>60</v>
      </c>
      <c r="B2283" s="27"/>
      <c r="C2283" s="2" t="s">
        <v>19</v>
      </c>
      <c r="D2283" s="6" t="s">
        <v>0</v>
      </c>
      <c r="E2283" s="7" t="s">
        <v>2</v>
      </c>
      <c r="F2283" s="8"/>
      <c r="G2283" s="8"/>
      <c r="H2283" s="8"/>
      <c r="I2283" s="8" t="s">
        <v>25</v>
      </c>
      <c r="J2283" s="8">
        <v>4</v>
      </c>
      <c r="K2283" s="8" t="s">
        <v>69</v>
      </c>
      <c r="L2283" s="8" t="s">
        <v>27</v>
      </c>
      <c r="M2283" s="9">
        <v>44575</v>
      </c>
      <c r="N2283" s="9">
        <v>44587</v>
      </c>
      <c r="O2283" s="20"/>
      <c r="P2283" s="54">
        <v>634883.79999999993</v>
      </c>
      <c r="Q2283" s="11"/>
      <c r="R2283" s="11"/>
      <c r="S2283" s="11"/>
      <c r="T2283" s="11"/>
      <c r="U2283" s="11"/>
      <c r="X2283" s="22" t="e">
        <f>IF(B2283="",VLOOKUP(A2283,#REF!,2,FALSE),B2283)</f>
        <v>#REF!</v>
      </c>
      <c r="Y2283" s="22">
        <f t="shared" si="180"/>
        <v>1</v>
      </c>
      <c r="Z2283" s="22">
        <f t="shared" si="181"/>
        <v>1</v>
      </c>
      <c r="AA2283" s="22">
        <f t="shared" si="182"/>
        <v>2022</v>
      </c>
      <c r="AB2283" s="22">
        <f t="shared" si="183"/>
        <v>2022</v>
      </c>
      <c r="AC2283" s="22">
        <f t="shared" si="184"/>
        <v>2022</v>
      </c>
      <c r="AD2283" s="25" t="e">
        <f>AND(ROUND(O2283,2)=O2283,ROUND(P2283,2)=P2283,OR(AND(O2283&lt;&gt;0,L2283="п"),AND(P2283&lt;&gt;0,L2283="ф")),ЕФОРМУЛА(X2283),ЕФОРМУЛА(Y2283),ЕФОРМУЛА(Z2283),ЕФОРМУЛА(AA2283),ЕФОРМУЛА(AB2283),ЕФОРМУЛА(AC2283),NOT(ЕФОРМУЛА(O2283)),NOT(ЕФОРМУЛА(P2283)),M2283&lt;&gt;0,N2283&lt;&gt;0,OR(YEAR(M2283=#REF!),YEAR(M2283=#REF!),YEAR(M2283=#REF!)),OR(YEAR(N2283=#REF!),YEAR(N2283=#REF!),YEAR(N2283=#REF!)),OR(AND(A2283="20. Выдача займов по договору № 1 (в кэш-пул ПАО «Газпром»)",H2283="КЭШ-ПУЛ"),AND(A2283&lt;&gt;"20. Выдача займов по договору № 1 (в кэш-пул ПАО «Газпром»)",H2283&lt;&gt;"КЭШ-ПУЛ")))</f>
        <v>#REF!</v>
      </c>
    </row>
    <row r="2284" spans="1:30" ht="15" customHeight="1" x14ac:dyDescent="0.2">
      <c r="A2284" s="27" t="s">
        <v>60</v>
      </c>
      <c r="B2284" s="27"/>
      <c r="C2284" s="2" t="s">
        <v>19</v>
      </c>
      <c r="D2284" s="6" t="s">
        <v>0</v>
      </c>
      <c r="E2284" s="7" t="s">
        <v>2</v>
      </c>
      <c r="F2284" s="8"/>
      <c r="G2284" s="8"/>
      <c r="H2284" s="8"/>
      <c r="I2284" s="8"/>
      <c r="J2284" s="8">
        <v>4</v>
      </c>
      <c r="K2284" s="8" t="s">
        <v>69</v>
      </c>
      <c r="L2284" s="8" t="s">
        <v>27</v>
      </c>
      <c r="M2284" s="9">
        <v>44575</v>
      </c>
      <c r="N2284" s="9">
        <v>44587</v>
      </c>
      <c r="O2284" s="20"/>
      <c r="P2284" s="54">
        <v>44.14</v>
      </c>
      <c r="Q2284" s="11"/>
      <c r="R2284" s="11"/>
      <c r="S2284" s="11"/>
      <c r="T2284" s="11"/>
      <c r="U2284" s="11"/>
      <c r="X2284" s="22" t="e">
        <f>IF(B2284="",VLOOKUP(A2284,#REF!,2,FALSE),B2284)</f>
        <v>#REF!</v>
      </c>
      <c r="Y2284" s="22">
        <f t="shared" si="180"/>
        <v>1</v>
      </c>
      <c r="Z2284" s="22">
        <f t="shared" si="181"/>
        <v>1</v>
      </c>
      <c r="AA2284" s="22">
        <f t="shared" si="182"/>
        <v>2022</v>
      </c>
      <c r="AB2284" s="22">
        <f t="shared" si="183"/>
        <v>2022</v>
      </c>
      <c r="AC2284" s="22">
        <f t="shared" si="184"/>
        <v>2022</v>
      </c>
      <c r="AD2284" s="25" t="e">
        <f>AND(ROUND(O2284,2)=O2284,ROUND(P2284,2)=P2284,OR(AND(O2284&lt;&gt;0,L2284="п"),AND(P2284&lt;&gt;0,L2284="ф")),ЕФОРМУЛА(X2284),ЕФОРМУЛА(Y2284),ЕФОРМУЛА(Z2284),ЕФОРМУЛА(AA2284),ЕФОРМУЛА(AB2284),ЕФОРМУЛА(AC2284),NOT(ЕФОРМУЛА(O2284)),NOT(ЕФОРМУЛА(P2284)),M2284&lt;&gt;0,N2284&lt;&gt;0,OR(YEAR(M2284=#REF!),YEAR(M2284=#REF!),YEAR(M2284=#REF!)),OR(YEAR(N2284=#REF!),YEAR(N2284=#REF!),YEAR(N2284=#REF!)),OR(AND(A2284="20. Выдача займов по договору № 1 (в кэш-пул ПАО «Газпром»)",H2284="КЭШ-ПУЛ"),AND(A2284&lt;&gt;"20. Выдача займов по договору № 1 (в кэш-пул ПАО «Газпром»)",H2284&lt;&gt;"КЭШ-ПУЛ")))</f>
        <v>#REF!</v>
      </c>
    </row>
    <row r="2285" spans="1:30" ht="15" customHeight="1" x14ac:dyDescent="0.2">
      <c r="A2285" s="27" t="s">
        <v>60</v>
      </c>
      <c r="B2285" s="27"/>
      <c r="C2285" s="2" t="s">
        <v>19</v>
      </c>
      <c r="D2285" s="6" t="s">
        <v>0</v>
      </c>
      <c r="E2285" s="7" t="s">
        <v>2</v>
      </c>
      <c r="F2285" s="8" t="s">
        <v>25</v>
      </c>
      <c r="G2285" s="8"/>
      <c r="H2285" s="8"/>
      <c r="I2285" s="8"/>
      <c r="J2285" s="8">
        <v>4</v>
      </c>
      <c r="K2285" s="8" t="s">
        <v>69</v>
      </c>
      <c r="L2285" s="8" t="s">
        <v>27</v>
      </c>
      <c r="M2285" s="9">
        <v>44575</v>
      </c>
      <c r="N2285" s="9">
        <v>44587</v>
      </c>
      <c r="O2285" s="20"/>
      <c r="P2285" s="54">
        <v>423887.05</v>
      </c>
      <c r="Q2285" s="11"/>
      <c r="R2285" s="11"/>
      <c r="S2285" s="11"/>
      <c r="T2285" s="11"/>
      <c r="U2285" s="11"/>
      <c r="X2285" s="22" t="e">
        <f>IF(B2285="",VLOOKUP(A2285,#REF!,2,FALSE),B2285)</f>
        <v>#REF!</v>
      </c>
      <c r="Y2285" s="22">
        <f t="shared" si="180"/>
        <v>1</v>
      </c>
      <c r="Z2285" s="22">
        <f t="shared" si="181"/>
        <v>1</v>
      </c>
      <c r="AA2285" s="22">
        <f t="shared" si="182"/>
        <v>2022</v>
      </c>
      <c r="AB2285" s="22">
        <f t="shared" si="183"/>
        <v>2022</v>
      </c>
      <c r="AC2285" s="22">
        <f t="shared" si="184"/>
        <v>2021</v>
      </c>
      <c r="AD2285" s="25" t="e">
        <f>AND(ROUND(O2285,2)=O2285,ROUND(P2285,2)=P2285,OR(AND(O2285&lt;&gt;0,L2285="п"),AND(P2285&lt;&gt;0,L2285="ф")),ЕФОРМУЛА(X2285),ЕФОРМУЛА(Y2285),ЕФОРМУЛА(Z2285),ЕФОРМУЛА(AA2285),ЕФОРМУЛА(AB2285),ЕФОРМУЛА(AC2285),NOT(ЕФОРМУЛА(O2285)),NOT(ЕФОРМУЛА(P2285)),M2285&lt;&gt;0,N2285&lt;&gt;0,OR(YEAR(M2285=#REF!),YEAR(M2285=#REF!),YEAR(M2285=#REF!)),OR(YEAR(N2285=#REF!),YEAR(N2285=#REF!),YEAR(N2285=#REF!)),OR(AND(A2285="20. Выдача займов по договору № 1 (в кэш-пул ПАО «Газпром»)",H2285="КЭШ-ПУЛ"),AND(A2285&lt;&gt;"20. Выдача займов по договору № 1 (в кэш-пул ПАО «Газпром»)",H2285&lt;&gt;"КЭШ-ПУЛ")))</f>
        <v>#REF!</v>
      </c>
    </row>
    <row r="2286" spans="1:30" ht="15" customHeight="1" x14ac:dyDescent="0.2">
      <c r="A2286" s="8" t="s">
        <v>8</v>
      </c>
      <c r="B2286" s="8"/>
      <c r="C2286" s="2" t="s">
        <v>19</v>
      </c>
      <c r="D2286" s="6" t="s">
        <v>0</v>
      </c>
      <c r="E2286" s="7" t="s">
        <v>2</v>
      </c>
      <c r="F2286" s="8"/>
      <c r="G2286" s="8"/>
      <c r="H2286" s="8"/>
      <c r="I2286" s="8" t="s">
        <v>25</v>
      </c>
      <c r="J2286" s="8">
        <v>4</v>
      </c>
      <c r="K2286" s="8" t="s">
        <v>69</v>
      </c>
      <c r="L2286" s="8" t="s">
        <v>27</v>
      </c>
      <c r="M2286" s="9">
        <v>44575</v>
      </c>
      <c r="N2286" s="9">
        <v>44586</v>
      </c>
      <c r="O2286" s="20"/>
      <c r="P2286" s="54">
        <v>208338.7</v>
      </c>
      <c r="Q2286" s="29"/>
      <c r="R2286" s="29"/>
      <c r="S2286" s="29"/>
      <c r="T2286" s="29"/>
      <c r="U2286" s="29"/>
      <c r="X2286" s="22" t="e">
        <f>IF(B2286="",VLOOKUP(A2286,#REF!,2,FALSE),B2286)</f>
        <v>#REF!</v>
      </c>
      <c r="Y2286" s="22">
        <f t="shared" si="180"/>
        <v>1</v>
      </c>
      <c r="Z2286" s="22">
        <f t="shared" si="181"/>
        <v>1</v>
      </c>
      <c r="AA2286" s="22">
        <f t="shared" si="182"/>
        <v>2022</v>
      </c>
      <c r="AB2286" s="22">
        <f t="shared" si="183"/>
        <v>2022</v>
      </c>
      <c r="AC2286" s="22">
        <f t="shared" si="184"/>
        <v>2022</v>
      </c>
      <c r="AD2286" s="25" t="e">
        <f>AND(ROUND(O2286,2)=O2286,ROUND(P2286,2)=P2286,OR(AND(O2286&lt;&gt;0,L2286="п"),AND(P2286&lt;&gt;0,L2286="ф")),ЕФОРМУЛА(X2286),ЕФОРМУЛА(Y2286),ЕФОРМУЛА(Z2286),ЕФОРМУЛА(AA2286),ЕФОРМУЛА(AB2286),ЕФОРМУЛА(AC2286),NOT(ЕФОРМУЛА(O2286)),NOT(ЕФОРМУЛА(P2286)),M2286&lt;&gt;0,N2286&lt;&gt;0,OR(YEAR(M2286=#REF!),YEAR(M2286=#REF!),YEAR(M2286=#REF!)),OR(YEAR(N2286=#REF!),YEAR(N2286=#REF!),YEAR(N2286=#REF!)),OR(AND(A2286="20. Выдача займов по договору № 1 (в кэш-пул ПАО «Газпром»)",H2286="КЭШ-ПУЛ"),AND(A2286&lt;&gt;"20. Выдача займов по договору № 1 (в кэш-пул ПАО «Газпром»)",H2286&lt;&gt;"КЭШ-ПУЛ")))</f>
        <v>#REF!</v>
      </c>
    </row>
    <row r="2287" spans="1:30" ht="15" customHeight="1" x14ac:dyDescent="0.2">
      <c r="A2287" s="8" t="s">
        <v>8</v>
      </c>
      <c r="B2287" s="8"/>
      <c r="C2287" s="2" t="s">
        <v>19</v>
      </c>
      <c r="D2287" s="6" t="s">
        <v>0</v>
      </c>
      <c r="E2287" s="7" t="s">
        <v>2</v>
      </c>
      <c r="F2287" s="8"/>
      <c r="G2287" s="8"/>
      <c r="H2287" s="8"/>
      <c r="I2287" s="8"/>
      <c r="J2287" s="8">
        <v>4</v>
      </c>
      <c r="K2287" s="8" t="s">
        <v>69</v>
      </c>
      <c r="L2287" s="8" t="s">
        <v>27</v>
      </c>
      <c r="M2287" s="9">
        <v>44575</v>
      </c>
      <c r="N2287" s="9">
        <v>44586</v>
      </c>
      <c r="O2287" s="20"/>
      <c r="P2287" s="54">
        <v>1690593.25</v>
      </c>
      <c r="Q2287" s="29"/>
      <c r="R2287" s="29"/>
      <c r="S2287" s="29"/>
      <c r="T2287" s="29"/>
      <c r="U2287" s="29"/>
      <c r="X2287" s="22" t="e">
        <f>IF(B2287="",VLOOKUP(A2287,#REF!,2,FALSE),B2287)</f>
        <v>#REF!</v>
      </c>
      <c r="Y2287" s="22">
        <f t="shared" si="180"/>
        <v>1</v>
      </c>
      <c r="Z2287" s="22">
        <f t="shared" si="181"/>
        <v>1</v>
      </c>
      <c r="AA2287" s="22">
        <f t="shared" si="182"/>
        <v>2022</v>
      </c>
      <c r="AB2287" s="22">
        <f t="shared" si="183"/>
        <v>2022</v>
      </c>
      <c r="AC2287" s="22">
        <f t="shared" si="184"/>
        <v>2022</v>
      </c>
      <c r="AD2287" s="25" t="e">
        <f>AND(ROUND(O2287,2)=O2287,ROUND(P2287,2)=P2287,OR(AND(O2287&lt;&gt;0,L2287="п"),AND(P2287&lt;&gt;0,L2287="ф")),ЕФОРМУЛА(X2287),ЕФОРМУЛА(Y2287),ЕФОРМУЛА(Z2287),ЕФОРМУЛА(AA2287),ЕФОРМУЛА(AB2287),ЕФОРМУЛА(AC2287),NOT(ЕФОРМУЛА(O2287)),NOT(ЕФОРМУЛА(P2287)),M2287&lt;&gt;0,N2287&lt;&gt;0,OR(YEAR(M2287=#REF!),YEAR(M2287=#REF!),YEAR(M2287=#REF!)),OR(YEAR(N2287=#REF!),YEAR(N2287=#REF!),YEAR(N2287=#REF!)),OR(AND(A2287="20. Выдача займов по договору № 1 (в кэш-пул ПАО «Газпром»)",H2287="КЭШ-ПУЛ"),AND(A2287&lt;&gt;"20. Выдача займов по договору № 1 (в кэш-пул ПАО «Газпром»)",H2287&lt;&gt;"КЭШ-ПУЛ")))</f>
        <v>#REF!</v>
      </c>
    </row>
    <row r="2288" spans="1:30" ht="12.6" customHeight="1" x14ac:dyDescent="0.2">
      <c r="A2288" s="8" t="s">
        <v>51</v>
      </c>
      <c r="B2288" s="8"/>
      <c r="C2288" s="2" t="s">
        <v>19</v>
      </c>
      <c r="D2288" s="6" t="s">
        <v>0</v>
      </c>
      <c r="E2288" s="7" t="s">
        <v>2</v>
      </c>
      <c r="F2288" s="8"/>
      <c r="G2288" s="8"/>
      <c r="H2288" s="8"/>
      <c r="I2288" s="8"/>
      <c r="J2288" s="8">
        <v>4</v>
      </c>
      <c r="K2288" s="8" t="s">
        <v>69</v>
      </c>
      <c r="L2288" s="8" t="s">
        <v>27</v>
      </c>
      <c r="M2288" s="9">
        <v>44575</v>
      </c>
      <c r="N2288" s="9">
        <v>44586</v>
      </c>
      <c r="O2288" s="20"/>
      <c r="P2288" s="54">
        <v>2433726.71</v>
      </c>
      <c r="Q2288" s="29"/>
      <c r="R2288" s="29"/>
      <c r="S2288" s="29"/>
      <c r="T2288" s="29"/>
      <c r="U2288" s="29"/>
      <c r="X2288" s="22" t="e">
        <f>IF(B2288="",VLOOKUP(A2288,#REF!,2,FALSE),B2288)</f>
        <v>#REF!</v>
      </c>
      <c r="Y2288" s="22">
        <f t="shared" si="180"/>
        <v>1</v>
      </c>
      <c r="Z2288" s="22">
        <f t="shared" si="181"/>
        <v>1</v>
      </c>
      <c r="AA2288" s="22">
        <f t="shared" si="182"/>
        <v>2022</v>
      </c>
      <c r="AB2288" s="22">
        <f t="shared" si="183"/>
        <v>2022</v>
      </c>
      <c r="AC2288" s="22">
        <f t="shared" si="184"/>
        <v>2022</v>
      </c>
      <c r="AD2288" s="25" t="e">
        <f>AND(ROUND(O2288,2)=O2288,ROUND(P2288,2)=P2288,OR(AND(O2288&lt;&gt;0,L2288="п"),AND(P2288&lt;&gt;0,L2288="ф")),ЕФОРМУЛА(X2288),ЕФОРМУЛА(Y2288),ЕФОРМУЛА(Z2288),ЕФОРМУЛА(AA2288),ЕФОРМУЛА(AB2288),ЕФОРМУЛА(AC2288),NOT(ЕФОРМУЛА(O2288)),NOT(ЕФОРМУЛА(P2288)),M2288&lt;&gt;0,N2288&lt;&gt;0,OR(YEAR(M2288=#REF!),YEAR(M2288=#REF!),YEAR(M2288=#REF!)),OR(YEAR(N2288=#REF!),YEAR(N2288=#REF!),YEAR(N2288=#REF!)),OR(AND(A2288="20. Выдача займов по договору № 1 (в кэш-пул ПАО «Газпром»)",H2288="КЭШ-ПУЛ"),AND(A2288&lt;&gt;"20. Выдача займов по договору № 1 (в кэш-пул ПАО «Газпром»)",H2288&lt;&gt;"КЭШ-ПУЛ")))</f>
        <v>#REF!</v>
      </c>
    </row>
    <row r="2289" spans="1:30" ht="14.25" customHeight="1" x14ac:dyDescent="0.2">
      <c r="A2289" s="8" t="s">
        <v>52</v>
      </c>
      <c r="B2289" s="8"/>
      <c r="C2289" s="2" t="s">
        <v>19</v>
      </c>
      <c r="D2289" s="6" t="s">
        <v>0</v>
      </c>
      <c r="E2289" s="7" t="s">
        <v>2</v>
      </c>
      <c r="F2289" s="8" t="s">
        <v>25</v>
      </c>
      <c r="G2289" s="8"/>
      <c r="H2289" s="8"/>
      <c r="I2289" s="8"/>
      <c r="J2289" s="8">
        <v>4</v>
      </c>
      <c r="K2289" s="8" t="s">
        <v>69</v>
      </c>
      <c r="L2289" s="8" t="s">
        <v>27</v>
      </c>
      <c r="M2289" s="9">
        <v>44575</v>
      </c>
      <c r="N2289" s="9">
        <v>44586</v>
      </c>
      <c r="O2289" s="20"/>
      <c r="P2289" s="54">
        <v>382767.74</v>
      </c>
      <c r="X2289" s="22" t="e">
        <f>IF(B2289="",VLOOKUP(A2289,#REF!,2,FALSE),B2289)</f>
        <v>#REF!</v>
      </c>
      <c r="Y2289" s="22">
        <f t="shared" si="180"/>
        <v>1</v>
      </c>
      <c r="Z2289" s="22">
        <f t="shared" si="181"/>
        <v>1</v>
      </c>
      <c r="AA2289" s="22">
        <f t="shared" si="182"/>
        <v>2022</v>
      </c>
      <c r="AB2289" s="22">
        <f t="shared" si="183"/>
        <v>2022</v>
      </c>
      <c r="AC2289" s="22">
        <f t="shared" si="184"/>
        <v>2021</v>
      </c>
      <c r="AD2289" s="25" t="e">
        <f>AND(ROUND(O2289,2)=O2289,ROUND(P2289,2)=P2289,OR(AND(O2289&lt;&gt;0,L2289="п"),AND(P2289&lt;&gt;0,L2289="ф")),ЕФОРМУЛА(X2289),ЕФОРМУЛА(Y2289),ЕФОРМУЛА(Z2289),ЕФОРМУЛА(AA2289),ЕФОРМУЛА(AB2289),ЕФОРМУЛА(AC2289),NOT(ЕФОРМУЛА(O2289)),NOT(ЕФОРМУЛА(P2289)),M2289&lt;&gt;0,N2289&lt;&gt;0,OR(YEAR(M2289=#REF!),YEAR(M2289=#REF!),YEAR(M2289=#REF!)),OR(YEAR(N2289=#REF!),YEAR(N2289=#REF!),YEAR(N2289=#REF!)),OR(AND(A2289="20. Выдача займов по договору № 1 (в кэш-пул ПАО «Газпром»)",H2289="КЭШ-ПУЛ"),AND(A2289&lt;&gt;"20. Выдача займов по договору № 1 (в кэш-пул ПАО «Газпром»)",H2289&lt;&gt;"КЭШ-ПУЛ")))</f>
        <v>#REF!</v>
      </c>
    </row>
    <row r="2290" spans="1:30" ht="14.25" customHeight="1" x14ac:dyDescent="0.2">
      <c r="A2290" s="8" t="s">
        <v>52</v>
      </c>
      <c r="B2290" s="8"/>
      <c r="C2290" s="2" t="s">
        <v>19</v>
      </c>
      <c r="D2290" s="6" t="s">
        <v>0</v>
      </c>
      <c r="E2290" s="7" t="s">
        <v>2</v>
      </c>
      <c r="F2290" s="8" t="s">
        <v>25</v>
      </c>
      <c r="G2290" s="8"/>
      <c r="H2290" s="8"/>
      <c r="I2290" s="8"/>
      <c r="J2290" s="8">
        <v>4</v>
      </c>
      <c r="K2290" s="8" t="s">
        <v>69</v>
      </c>
      <c r="L2290" s="8" t="s">
        <v>27</v>
      </c>
      <c r="M2290" s="9">
        <v>44575</v>
      </c>
      <c r="N2290" s="9">
        <v>44587</v>
      </c>
      <c r="O2290" s="20"/>
      <c r="P2290" s="54">
        <v>0.8</v>
      </c>
      <c r="X2290" s="22" t="e">
        <f>IF(B2290="",VLOOKUP(A2290,#REF!,2,FALSE),B2290)</f>
        <v>#REF!</v>
      </c>
      <c r="Y2290" s="22">
        <f t="shared" si="180"/>
        <v>1</v>
      </c>
      <c r="Z2290" s="22">
        <f t="shared" si="181"/>
        <v>1</v>
      </c>
      <c r="AA2290" s="22">
        <f t="shared" si="182"/>
        <v>2022</v>
      </c>
      <c r="AB2290" s="22">
        <f t="shared" si="183"/>
        <v>2022</v>
      </c>
      <c r="AC2290" s="22">
        <f t="shared" si="184"/>
        <v>2021</v>
      </c>
      <c r="AD2290" s="25" t="e">
        <f>AND(ROUND(O2290,2)=O2290,ROUND(P2290,2)=P2290,OR(AND(O2290&lt;&gt;0,L2290="п"),AND(P2290&lt;&gt;0,L2290="ф")),ЕФОРМУЛА(X2290),ЕФОРМУЛА(Y2290),ЕФОРМУЛА(Z2290),ЕФОРМУЛА(AA2290),ЕФОРМУЛА(AB2290),ЕФОРМУЛА(AC2290),NOT(ЕФОРМУЛА(O2290)),NOT(ЕФОРМУЛА(P2290)),M2290&lt;&gt;0,N2290&lt;&gt;0,OR(YEAR(M2290=#REF!),YEAR(M2290=#REF!),YEAR(M2290=#REF!)),OR(YEAR(N2290=#REF!),YEAR(N2290=#REF!),YEAR(N2290=#REF!)),OR(AND(A2290="20. Выдача займов по договору № 1 (в кэш-пул ПАО «Газпром»)",H2290="КЭШ-ПУЛ"),AND(A2290&lt;&gt;"20. Выдача займов по договору № 1 (в кэш-пул ПАО «Газпром»)",H2290&lt;&gt;"КЭШ-ПУЛ")))</f>
        <v>#REF!</v>
      </c>
    </row>
    <row r="2291" spans="1:30" ht="14.25" customHeight="1" x14ac:dyDescent="0.2">
      <c r="A2291" s="8" t="s">
        <v>52</v>
      </c>
      <c r="B2291" s="8"/>
      <c r="C2291" s="2" t="s">
        <v>19</v>
      </c>
      <c r="D2291" s="6" t="s">
        <v>0</v>
      </c>
      <c r="E2291" s="7" t="s">
        <v>2</v>
      </c>
      <c r="F2291" s="8"/>
      <c r="G2291" s="8"/>
      <c r="H2291" s="8"/>
      <c r="I2291" s="8"/>
      <c r="J2291" s="8">
        <v>4</v>
      </c>
      <c r="K2291" s="8" t="s">
        <v>69</v>
      </c>
      <c r="L2291" s="8" t="s">
        <v>27</v>
      </c>
      <c r="M2291" s="9">
        <v>44575</v>
      </c>
      <c r="N2291" s="9">
        <v>44580</v>
      </c>
      <c r="O2291" s="20"/>
      <c r="P2291" s="54">
        <v>4235683.91</v>
      </c>
      <c r="X2291" s="22" t="e">
        <f>IF(B2291="",VLOOKUP(A2291,#REF!,2,FALSE),B2291)</f>
        <v>#REF!</v>
      </c>
      <c r="Y2291" s="22">
        <f t="shared" si="180"/>
        <v>1</v>
      </c>
      <c r="Z2291" s="22">
        <f t="shared" si="181"/>
        <v>1</v>
      </c>
      <c r="AA2291" s="22">
        <f t="shared" si="182"/>
        <v>2022</v>
      </c>
      <c r="AB2291" s="22">
        <f t="shared" si="183"/>
        <v>2022</v>
      </c>
      <c r="AC2291" s="22">
        <f t="shared" si="184"/>
        <v>2022</v>
      </c>
      <c r="AD2291" s="25" t="e">
        <f>AND(ROUND(O2291,2)=O2291,ROUND(P2291,2)=P2291,OR(AND(O2291&lt;&gt;0,L2291="п"),AND(P2291&lt;&gt;0,L2291="ф")),ЕФОРМУЛА(X2291),ЕФОРМУЛА(Y2291),ЕФОРМУЛА(Z2291),ЕФОРМУЛА(AA2291),ЕФОРМУЛА(AB2291),ЕФОРМУЛА(AC2291),NOT(ЕФОРМУЛА(O2291)),NOT(ЕФОРМУЛА(P2291)),M2291&lt;&gt;0,N2291&lt;&gt;0,OR(YEAR(M2291=#REF!),YEAR(M2291=#REF!),YEAR(M2291=#REF!)),OR(YEAR(N2291=#REF!),YEAR(N2291=#REF!),YEAR(N2291=#REF!)),OR(AND(A2291="20. Выдача займов по договору № 1 (в кэш-пул ПАО «Газпром»)",H2291="КЭШ-ПУЛ"),AND(A2291&lt;&gt;"20. Выдача займов по договору № 1 (в кэш-пул ПАО «Газпром»)",H2291&lt;&gt;"КЭШ-ПУЛ")))</f>
        <v>#REF!</v>
      </c>
    </row>
    <row r="2292" spans="1:30" ht="14.25" customHeight="1" x14ac:dyDescent="0.2">
      <c r="A2292" s="8" t="s">
        <v>52</v>
      </c>
      <c r="B2292" s="8"/>
      <c r="C2292" s="2" t="s">
        <v>19</v>
      </c>
      <c r="D2292" s="6" t="s">
        <v>0</v>
      </c>
      <c r="E2292" s="7" t="s">
        <v>2</v>
      </c>
      <c r="F2292" s="8"/>
      <c r="G2292" s="8"/>
      <c r="H2292" s="8"/>
      <c r="I2292" s="8" t="s">
        <v>25</v>
      </c>
      <c r="J2292" s="8">
        <v>4</v>
      </c>
      <c r="K2292" s="8" t="s">
        <v>69</v>
      </c>
      <c r="L2292" s="8" t="s">
        <v>27</v>
      </c>
      <c r="M2292" s="9">
        <v>44575</v>
      </c>
      <c r="N2292" s="9">
        <v>44580</v>
      </c>
      <c r="O2292" s="20"/>
      <c r="P2292" s="54">
        <v>78840</v>
      </c>
      <c r="X2292" s="22" t="e">
        <f>IF(B2292="",VLOOKUP(A2292,#REF!,2,FALSE),B2292)</f>
        <v>#REF!</v>
      </c>
      <c r="Y2292" s="22">
        <f t="shared" si="180"/>
        <v>1</v>
      </c>
      <c r="Z2292" s="22">
        <f t="shared" si="181"/>
        <v>1</v>
      </c>
      <c r="AA2292" s="22">
        <f t="shared" si="182"/>
        <v>2022</v>
      </c>
      <c r="AB2292" s="22">
        <f t="shared" si="183"/>
        <v>2022</v>
      </c>
      <c r="AC2292" s="22">
        <f t="shared" si="184"/>
        <v>2022</v>
      </c>
      <c r="AD2292" s="25" t="e">
        <f>AND(ROUND(O2292,2)=O2292,ROUND(P2292,2)=P2292,OR(AND(O2292&lt;&gt;0,L2292="п"),AND(P2292&lt;&gt;0,L2292="ф")),ЕФОРМУЛА(X2292),ЕФОРМУЛА(Y2292),ЕФОРМУЛА(Z2292),ЕФОРМУЛА(AA2292),ЕФОРМУЛА(AB2292),ЕФОРМУЛА(AC2292),NOT(ЕФОРМУЛА(O2292)),NOT(ЕФОРМУЛА(P2292)),M2292&lt;&gt;0,N2292&lt;&gt;0,OR(YEAR(M2292=#REF!),YEAR(M2292=#REF!),YEAR(M2292=#REF!)),OR(YEAR(N2292=#REF!),YEAR(N2292=#REF!),YEAR(N2292=#REF!)),OR(AND(A2292="20. Выдача займов по договору № 1 (в кэш-пул ПАО «Газпром»)",H2292="КЭШ-ПУЛ"),AND(A2292&lt;&gt;"20. Выдача займов по договору № 1 (в кэш-пул ПАО «Газпром»)",H2292&lt;&gt;"КЭШ-ПУЛ")))</f>
        <v>#REF!</v>
      </c>
    </row>
    <row r="2293" spans="1:30" ht="14.25" customHeight="1" x14ac:dyDescent="0.2">
      <c r="A2293" s="8" t="s">
        <v>52</v>
      </c>
      <c r="B2293" s="8"/>
      <c r="C2293" s="2" t="s">
        <v>19</v>
      </c>
      <c r="D2293" s="6" t="s">
        <v>0</v>
      </c>
      <c r="E2293" s="7" t="s">
        <v>2</v>
      </c>
      <c r="F2293" s="8"/>
      <c r="G2293" s="8"/>
      <c r="H2293" s="8"/>
      <c r="I2293" s="8"/>
      <c r="J2293" s="8">
        <v>4</v>
      </c>
      <c r="K2293" s="8" t="s">
        <v>69</v>
      </c>
      <c r="L2293" s="8" t="s">
        <v>27</v>
      </c>
      <c r="M2293" s="9">
        <v>44575</v>
      </c>
      <c r="N2293" s="9">
        <v>44581</v>
      </c>
      <c r="O2293" s="20"/>
      <c r="P2293" s="54">
        <v>673853.5</v>
      </c>
      <c r="X2293" s="22" t="e">
        <f>IF(B2293="",VLOOKUP(A2293,#REF!,2,FALSE),B2293)</f>
        <v>#REF!</v>
      </c>
      <c r="Y2293" s="22">
        <f t="shared" si="180"/>
        <v>1</v>
      </c>
      <c r="Z2293" s="22">
        <f t="shared" si="181"/>
        <v>1</v>
      </c>
      <c r="AA2293" s="22">
        <f t="shared" si="182"/>
        <v>2022</v>
      </c>
      <c r="AB2293" s="22">
        <f t="shared" si="183"/>
        <v>2022</v>
      </c>
      <c r="AC2293" s="22">
        <f t="shared" si="184"/>
        <v>2022</v>
      </c>
      <c r="AD2293" s="25" t="e">
        <f>AND(ROUND(O2293,2)=O2293,ROUND(P2293,2)=P2293,OR(AND(O2293&lt;&gt;0,L2293="п"),AND(P2293&lt;&gt;0,L2293="ф")),ЕФОРМУЛА(X2293),ЕФОРМУЛА(Y2293),ЕФОРМУЛА(Z2293),ЕФОРМУЛА(AA2293),ЕФОРМУЛА(AB2293),ЕФОРМУЛА(AC2293),NOT(ЕФОРМУЛА(O2293)),NOT(ЕФОРМУЛА(P2293)),M2293&lt;&gt;0,N2293&lt;&gt;0,OR(YEAR(M2293=#REF!),YEAR(M2293=#REF!),YEAR(M2293=#REF!)),OR(YEAR(N2293=#REF!),YEAR(N2293=#REF!),YEAR(N2293=#REF!)),OR(AND(A2293="20. Выдача займов по договору № 1 (в кэш-пул ПАО «Газпром»)",H2293="КЭШ-ПУЛ"),AND(A2293&lt;&gt;"20. Выдача займов по договору № 1 (в кэш-пул ПАО «Газпром»)",H2293&lt;&gt;"КЭШ-ПУЛ")))</f>
        <v>#REF!</v>
      </c>
    </row>
    <row r="2294" spans="1:30" ht="14.25" customHeight="1" x14ac:dyDescent="0.2">
      <c r="A2294" s="8" t="s">
        <v>52</v>
      </c>
      <c r="B2294" s="8"/>
      <c r="C2294" s="2" t="s">
        <v>19</v>
      </c>
      <c r="D2294" s="6" t="s">
        <v>0</v>
      </c>
      <c r="E2294" s="7" t="s">
        <v>2</v>
      </c>
      <c r="F2294" s="8"/>
      <c r="G2294" s="8"/>
      <c r="H2294" s="8"/>
      <c r="I2294" s="8"/>
      <c r="J2294" s="8">
        <v>4</v>
      </c>
      <c r="K2294" s="8" t="s">
        <v>69</v>
      </c>
      <c r="L2294" s="8" t="s">
        <v>27</v>
      </c>
      <c r="M2294" s="9">
        <v>44575</v>
      </c>
      <c r="N2294" s="9">
        <v>44582</v>
      </c>
      <c r="O2294" s="20"/>
      <c r="P2294" s="20">
        <v>652030.56999999995</v>
      </c>
      <c r="X2294" s="22" t="e">
        <f>IF(B2294="",VLOOKUP(A2294,#REF!,2,FALSE),B2294)</f>
        <v>#REF!</v>
      </c>
      <c r="Y2294" s="22">
        <f t="shared" si="180"/>
        <v>1</v>
      </c>
      <c r="Z2294" s="22">
        <f t="shared" si="181"/>
        <v>1</v>
      </c>
      <c r="AA2294" s="22">
        <f t="shared" si="182"/>
        <v>2022</v>
      </c>
      <c r="AB2294" s="22">
        <f t="shared" si="183"/>
        <v>2022</v>
      </c>
      <c r="AC2294" s="22">
        <f t="shared" si="184"/>
        <v>2022</v>
      </c>
      <c r="AD2294" s="25" t="e">
        <f>AND(ROUND(O2294,2)=O2294,ROUND(P2294,2)=P2294,OR(AND(O2294&lt;&gt;0,L2294="п"),AND(P2294&lt;&gt;0,L2294="ф")),ЕФОРМУЛА(X2294),ЕФОРМУЛА(Y2294),ЕФОРМУЛА(Z2294),ЕФОРМУЛА(AA2294),ЕФОРМУЛА(AB2294),ЕФОРМУЛА(AC2294),NOT(ЕФОРМУЛА(O2294)),NOT(ЕФОРМУЛА(P2294)),M2294&lt;&gt;0,N2294&lt;&gt;0,OR(YEAR(M2294=#REF!),YEAR(M2294=#REF!),YEAR(M2294=#REF!)),OR(YEAR(N2294=#REF!),YEAR(N2294=#REF!),YEAR(N2294=#REF!)),OR(AND(A2294="20. Выдача займов по договору № 1 (в кэш-пул ПАО «Газпром»)",H2294="КЭШ-ПУЛ"),AND(A2294&lt;&gt;"20. Выдача займов по договору № 1 (в кэш-пул ПАО «Газпром»)",H2294&lt;&gt;"КЭШ-ПУЛ")))</f>
        <v>#REF!</v>
      </c>
    </row>
    <row r="2295" spans="1:30" ht="14.25" customHeight="1" x14ac:dyDescent="0.2">
      <c r="A2295" s="8" t="s">
        <v>52</v>
      </c>
      <c r="B2295" s="8"/>
      <c r="C2295" s="2" t="s">
        <v>19</v>
      </c>
      <c r="D2295" s="6" t="s">
        <v>0</v>
      </c>
      <c r="E2295" s="7" t="s">
        <v>2</v>
      </c>
      <c r="F2295" s="8"/>
      <c r="G2295" s="8"/>
      <c r="H2295" s="8"/>
      <c r="I2295" s="8" t="s">
        <v>25</v>
      </c>
      <c r="J2295" s="8">
        <v>4</v>
      </c>
      <c r="K2295" s="8" t="s">
        <v>69</v>
      </c>
      <c r="L2295" s="8" t="s">
        <v>27</v>
      </c>
      <c r="M2295" s="9">
        <v>44575</v>
      </c>
      <c r="N2295" s="9">
        <v>44585</v>
      </c>
      <c r="O2295" s="20"/>
      <c r="P2295" s="54">
        <v>168979.52</v>
      </c>
      <c r="X2295" s="22" t="e">
        <f>IF(B2295="",VLOOKUP(A2295,#REF!,2,FALSE),B2295)</f>
        <v>#REF!</v>
      </c>
      <c r="Y2295" s="22">
        <f t="shared" si="180"/>
        <v>1</v>
      </c>
      <c r="Z2295" s="22">
        <f t="shared" si="181"/>
        <v>1</v>
      </c>
      <c r="AA2295" s="22">
        <f t="shared" si="182"/>
        <v>2022</v>
      </c>
      <c r="AB2295" s="22">
        <f t="shared" si="183"/>
        <v>2022</v>
      </c>
      <c r="AC2295" s="22">
        <f t="shared" si="184"/>
        <v>2022</v>
      </c>
      <c r="AD2295" s="25" t="e">
        <f>AND(ROUND(O2295,2)=O2295,ROUND(P2295,2)=P2295,OR(AND(O2295&lt;&gt;0,L2295="п"),AND(P2295&lt;&gt;0,L2295="ф")),ЕФОРМУЛА(X2295),ЕФОРМУЛА(Y2295),ЕФОРМУЛА(Z2295),ЕФОРМУЛА(AA2295),ЕФОРМУЛА(AB2295),ЕФОРМУЛА(AC2295),NOT(ЕФОРМУЛА(O2295)),NOT(ЕФОРМУЛА(P2295)),M2295&lt;&gt;0,N2295&lt;&gt;0,OR(YEAR(M2295=#REF!),YEAR(M2295=#REF!),YEAR(M2295=#REF!)),OR(YEAR(N2295=#REF!),YEAR(N2295=#REF!),YEAR(N2295=#REF!)),OR(AND(A2295="20. Выдача займов по договору № 1 (в кэш-пул ПАО «Газпром»)",H2295="КЭШ-ПУЛ"),AND(A2295&lt;&gt;"20. Выдача займов по договору № 1 (в кэш-пул ПАО «Газпром»)",H2295&lt;&gt;"КЭШ-ПУЛ")))</f>
        <v>#REF!</v>
      </c>
    </row>
    <row r="2296" spans="1:30" ht="14.25" customHeight="1" x14ac:dyDescent="0.2">
      <c r="A2296" s="8" t="s">
        <v>52</v>
      </c>
      <c r="B2296" s="8"/>
      <c r="C2296" s="2" t="s">
        <v>19</v>
      </c>
      <c r="D2296" s="6" t="s">
        <v>0</v>
      </c>
      <c r="E2296" s="7" t="s">
        <v>2</v>
      </c>
      <c r="F2296" s="8"/>
      <c r="G2296" s="8"/>
      <c r="H2296" s="8"/>
      <c r="I2296" s="8"/>
      <c r="J2296" s="8">
        <v>4</v>
      </c>
      <c r="K2296" s="8" t="s">
        <v>69</v>
      </c>
      <c r="L2296" s="8" t="s">
        <v>27</v>
      </c>
      <c r="M2296" s="9">
        <v>44575</v>
      </c>
      <c r="N2296" s="9">
        <v>44585</v>
      </c>
      <c r="O2296" s="20"/>
      <c r="P2296" s="54">
        <v>1610056.3699999999</v>
      </c>
      <c r="X2296" s="22" t="e">
        <f>IF(B2296="",VLOOKUP(A2296,#REF!,2,FALSE),B2296)</f>
        <v>#REF!</v>
      </c>
      <c r="Y2296" s="22">
        <f t="shared" si="180"/>
        <v>1</v>
      </c>
      <c r="Z2296" s="22">
        <f t="shared" si="181"/>
        <v>1</v>
      </c>
      <c r="AA2296" s="22">
        <f t="shared" si="182"/>
        <v>2022</v>
      </c>
      <c r="AB2296" s="22">
        <f t="shared" si="183"/>
        <v>2022</v>
      </c>
      <c r="AC2296" s="22">
        <f t="shared" si="184"/>
        <v>2022</v>
      </c>
      <c r="AD2296" s="25" t="e">
        <f>AND(ROUND(O2296,2)=O2296,ROUND(P2296,2)=P2296,OR(AND(O2296&lt;&gt;0,L2296="п"),AND(P2296&lt;&gt;0,L2296="ф")),ЕФОРМУЛА(X2296),ЕФОРМУЛА(Y2296),ЕФОРМУЛА(Z2296),ЕФОРМУЛА(AA2296),ЕФОРМУЛА(AB2296),ЕФОРМУЛА(AC2296),NOT(ЕФОРМУЛА(O2296)),NOT(ЕФОРМУЛА(P2296)),M2296&lt;&gt;0,N2296&lt;&gt;0,OR(YEAR(M2296=#REF!),YEAR(M2296=#REF!),YEAR(M2296=#REF!)),OR(YEAR(N2296=#REF!),YEAR(N2296=#REF!),YEAR(N2296=#REF!)),OR(AND(A2296="20. Выдача займов по договору № 1 (в кэш-пул ПАО «Газпром»)",H2296="КЭШ-ПУЛ"),AND(A2296&lt;&gt;"20. Выдача займов по договору № 1 (в кэш-пул ПАО «Газпром»)",H2296&lt;&gt;"КЭШ-ПУЛ")))</f>
        <v>#REF!</v>
      </c>
    </row>
    <row r="2297" spans="1:30" ht="14.25" customHeight="1" x14ac:dyDescent="0.2">
      <c r="A2297" s="8" t="s">
        <v>52</v>
      </c>
      <c r="B2297" s="8"/>
      <c r="C2297" s="2" t="s">
        <v>19</v>
      </c>
      <c r="D2297" s="6" t="s">
        <v>0</v>
      </c>
      <c r="E2297" s="7" t="s">
        <v>2</v>
      </c>
      <c r="F2297" s="8"/>
      <c r="G2297" s="8"/>
      <c r="H2297" s="8"/>
      <c r="I2297" s="8" t="s">
        <v>25</v>
      </c>
      <c r="J2297" s="8">
        <v>4</v>
      </c>
      <c r="K2297" s="8" t="s">
        <v>69</v>
      </c>
      <c r="L2297" s="8" t="s">
        <v>27</v>
      </c>
      <c r="M2297" s="9">
        <v>44575</v>
      </c>
      <c r="N2297" s="9">
        <v>44586</v>
      </c>
      <c r="O2297" s="20"/>
      <c r="P2297" s="54">
        <v>1407119.21</v>
      </c>
      <c r="X2297" s="22" t="e">
        <f>IF(B2297="",VLOOKUP(A2297,#REF!,2,FALSE),B2297)</f>
        <v>#REF!</v>
      </c>
      <c r="Y2297" s="22">
        <f t="shared" si="180"/>
        <v>1</v>
      </c>
      <c r="Z2297" s="22">
        <f t="shared" si="181"/>
        <v>1</v>
      </c>
      <c r="AA2297" s="22">
        <f t="shared" si="182"/>
        <v>2022</v>
      </c>
      <c r="AB2297" s="22">
        <f t="shared" si="183"/>
        <v>2022</v>
      </c>
      <c r="AC2297" s="22">
        <f t="shared" si="184"/>
        <v>2022</v>
      </c>
      <c r="AD2297" s="25" t="e">
        <f>AND(ROUND(O2297,2)=O2297,ROUND(P2297,2)=P2297,OR(AND(O2297&lt;&gt;0,L2297="п"),AND(P2297&lt;&gt;0,L2297="ф")),ЕФОРМУЛА(X2297),ЕФОРМУЛА(Y2297),ЕФОРМУЛА(Z2297),ЕФОРМУЛА(AA2297),ЕФОРМУЛА(AB2297),ЕФОРМУЛА(AC2297),NOT(ЕФОРМУЛА(O2297)),NOT(ЕФОРМУЛА(P2297)),M2297&lt;&gt;0,N2297&lt;&gt;0,OR(YEAR(M2297=#REF!),YEAR(M2297=#REF!),YEAR(M2297=#REF!)),OR(YEAR(N2297=#REF!),YEAR(N2297=#REF!),YEAR(N2297=#REF!)),OR(AND(A2297="20. Выдача займов по договору № 1 (в кэш-пул ПАО «Газпром»)",H2297="КЭШ-ПУЛ"),AND(A2297&lt;&gt;"20. Выдача займов по договору № 1 (в кэш-пул ПАО «Газпром»)",H2297&lt;&gt;"КЭШ-ПУЛ")))</f>
        <v>#REF!</v>
      </c>
    </row>
    <row r="2298" spans="1:30" ht="14.25" customHeight="1" x14ac:dyDescent="0.2">
      <c r="A2298" s="8" t="s">
        <v>52</v>
      </c>
      <c r="B2298" s="8"/>
      <c r="C2298" s="2" t="s">
        <v>19</v>
      </c>
      <c r="D2298" s="6" t="s">
        <v>0</v>
      </c>
      <c r="E2298" s="7" t="s">
        <v>2</v>
      </c>
      <c r="F2298" s="8"/>
      <c r="G2298" s="8"/>
      <c r="H2298" s="8"/>
      <c r="I2298" s="8"/>
      <c r="J2298" s="8">
        <v>4</v>
      </c>
      <c r="K2298" s="8" t="s">
        <v>69</v>
      </c>
      <c r="L2298" s="8" t="s">
        <v>27</v>
      </c>
      <c r="M2298" s="9">
        <v>44575</v>
      </c>
      <c r="N2298" s="9">
        <v>44586</v>
      </c>
      <c r="O2298" s="20"/>
      <c r="P2298" s="54">
        <v>6974380.5499999998</v>
      </c>
      <c r="X2298" s="22" t="e">
        <f>IF(B2298="",VLOOKUP(A2298,#REF!,2,FALSE),B2298)</f>
        <v>#REF!</v>
      </c>
      <c r="Y2298" s="22">
        <f t="shared" si="180"/>
        <v>1</v>
      </c>
      <c r="Z2298" s="22">
        <f t="shared" si="181"/>
        <v>1</v>
      </c>
      <c r="AA2298" s="22">
        <f t="shared" si="182"/>
        <v>2022</v>
      </c>
      <c r="AB2298" s="22">
        <f t="shared" si="183"/>
        <v>2022</v>
      </c>
      <c r="AC2298" s="22">
        <f t="shared" si="184"/>
        <v>2022</v>
      </c>
      <c r="AD2298" s="25" t="e">
        <f>AND(ROUND(O2298,2)=O2298,ROUND(P2298,2)=P2298,OR(AND(O2298&lt;&gt;0,L2298="п"),AND(P2298&lt;&gt;0,L2298="ф")),ЕФОРМУЛА(X2298),ЕФОРМУЛА(Y2298),ЕФОРМУЛА(Z2298),ЕФОРМУЛА(AA2298),ЕФОРМУЛА(AB2298),ЕФОРМУЛА(AC2298),NOT(ЕФОРМУЛА(O2298)),NOT(ЕФОРМУЛА(P2298)),M2298&lt;&gt;0,N2298&lt;&gt;0,OR(YEAR(M2298=#REF!),YEAR(M2298=#REF!),YEAR(M2298=#REF!)),OR(YEAR(N2298=#REF!),YEAR(N2298=#REF!),YEAR(N2298=#REF!)),OR(AND(A2298="20. Выдача займов по договору № 1 (в кэш-пул ПАО «Газпром»)",H2298="КЭШ-ПУЛ"),AND(A2298&lt;&gt;"20. Выдача займов по договору № 1 (в кэш-пул ПАО «Газпром»)",H2298&lt;&gt;"КЭШ-ПУЛ")))</f>
        <v>#REF!</v>
      </c>
    </row>
    <row r="2299" spans="1:30" ht="14.25" customHeight="1" x14ac:dyDescent="0.2">
      <c r="A2299" s="8" t="s">
        <v>52</v>
      </c>
      <c r="B2299" s="8"/>
      <c r="C2299" s="2" t="s">
        <v>19</v>
      </c>
      <c r="D2299" s="6" t="s">
        <v>0</v>
      </c>
      <c r="E2299" s="7" t="s">
        <v>2</v>
      </c>
      <c r="F2299" s="8"/>
      <c r="G2299" s="8"/>
      <c r="H2299" s="8"/>
      <c r="I2299" s="8" t="s">
        <v>25</v>
      </c>
      <c r="J2299" s="8">
        <v>4</v>
      </c>
      <c r="K2299" s="8" t="s">
        <v>69</v>
      </c>
      <c r="L2299" s="8" t="s">
        <v>27</v>
      </c>
      <c r="M2299" s="9">
        <v>44575</v>
      </c>
      <c r="N2299" s="9">
        <v>44587</v>
      </c>
      <c r="O2299" s="20"/>
      <c r="P2299" s="54">
        <v>2000</v>
      </c>
      <c r="X2299" s="22" t="e">
        <f>IF(B2299="",VLOOKUP(A2299,#REF!,2,FALSE),B2299)</f>
        <v>#REF!</v>
      </c>
      <c r="Y2299" s="22">
        <f t="shared" si="180"/>
        <v>1</v>
      </c>
      <c r="Z2299" s="22">
        <f t="shared" si="181"/>
        <v>1</v>
      </c>
      <c r="AA2299" s="22">
        <f t="shared" si="182"/>
        <v>2022</v>
      </c>
      <c r="AB2299" s="22">
        <f t="shared" si="183"/>
        <v>2022</v>
      </c>
      <c r="AC2299" s="22">
        <f t="shared" si="184"/>
        <v>2022</v>
      </c>
      <c r="AD2299" s="25" t="e">
        <f>AND(ROUND(O2299,2)=O2299,ROUND(P2299,2)=P2299,OR(AND(O2299&lt;&gt;0,L2299="п"),AND(P2299&lt;&gt;0,L2299="ф")),ЕФОРМУЛА(X2299),ЕФОРМУЛА(Y2299),ЕФОРМУЛА(Z2299),ЕФОРМУЛА(AA2299),ЕФОРМУЛА(AB2299),ЕФОРМУЛА(AC2299),NOT(ЕФОРМУЛА(O2299)),NOT(ЕФОРМУЛА(P2299)),M2299&lt;&gt;0,N2299&lt;&gt;0,OR(YEAR(M2299=#REF!),YEAR(M2299=#REF!),YEAR(M2299=#REF!)),OR(YEAR(N2299=#REF!),YEAR(N2299=#REF!),YEAR(N2299=#REF!)),OR(AND(A2299="20. Выдача займов по договору № 1 (в кэш-пул ПАО «Газпром»)",H2299="КЭШ-ПУЛ"),AND(A2299&lt;&gt;"20. Выдача займов по договору № 1 (в кэш-пул ПАО «Газпром»)",H2299&lt;&gt;"КЭШ-ПУЛ")))</f>
        <v>#REF!</v>
      </c>
    </row>
    <row r="2300" spans="1:30" ht="14.25" customHeight="1" x14ac:dyDescent="0.2">
      <c r="A2300" s="8" t="s">
        <v>52</v>
      </c>
      <c r="B2300" s="8"/>
      <c r="C2300" s="2" t="s">
        <v>19</v>
      </c>
      <c r="D2300" s="6" t="s">
        <v>0</v>
      </c>
      <c r="E2300" s="7" t="s">
        <v>2</v>
      </c>
      <c r="F2300" s="8"/>
      <c r="G2300" s="8"/>
      <c r="H2300" s="8"/>
      <c r="I2300" s="8"/>
      <c r="J2300" s="8">
        <v>4</v>
      </c>
      <c r="K2300" s="8" t="s">
        <v>69</v>
      </c>
      <c r="L2300" s="8" t="s">
        <v>27</v>
      </c>
      <c r="M2300" s="9">
        <v>44575</v>
      </c>
      <c r="N2300" s="9">
        <v>44587</v>
      </c>
      <c r="O2300" s="20"/>
      <c r="P2300" s="54">
        <v>15019363.35</v>
      </c>
      <c r="X2300" s="22" t="e">
        <f>IF(B2300="",VLOOKUP(A2300,#REF!,2,FALSE),B2300)</f>
        <v>#REF!</v>
      </c>
      <c r="Y2300" s="22">
        <f t="shared" si="180"/>
        <v>1</v>
      </c>
      <c r="Z2300" s="22">
        <f t="shared" si="181"/>
        <v>1</v>
      </c>
      <c r="AA2300" s="22">
        <f t="shared" si="182"/>
        <v>2022</v>
      </c>
      <c r="AB2300" s="22">
        <f t="shared" si="183"/>
        <v>2022</v>
      </c>
      <c r="AC2300" s="22">
        <f t="shared" si="184"/>
        <v>2022</v>
      </c>
      <c r="AD2300" s="25" t="e">
        <f>AND(ROUND(O2300,2)=O2300,ROUND(P2300,2)=P2300,OR(AND(O2300&lt;&gt;0,L2300="п"),AND(P2300&lt;&gt;0,L2300="ф")),ЕФОРМУЛА(X2300),ЕФОРМУЛА(Y2300),ЕФОРМУЛА(Z2300),ЕФОРМУЛА(AA2300),ЕФОРМУЛА(AB2300),ЕФОРМУЛА(AC2300),NOT(ЕФОРМУЛА(O2300)),NOT(ЕФОРМУЛА(P2300)),M2300&lt;&gt;0,N2300&lt;&gt;0,OR(YEAR(M2300=#REF!),YEAR(M2300=#REF!),YEAR(M2300=#REF!)),OR(YEAR(N2300=#REF!),YEAR(N2300=#REF!),YEAR(N2300=#REF!)),OR(AND(A2300="20. Выдача займов по договору № 1 (в кэш-пул ПАО «Газпром»)",H2300="КЭШ-ПУЛ"),AND(A2300&lt;&gt;"20. Выдача займов по договору № 1 (в кэш-пул ПАО «Газпром»)",H2300&lt;&gt;"КЭШ-ПУЛ")))</f>
        <v>#REF!</v>
      </c>
    </row>
    <row r="2301" spans="1:30" ht="15.75" customHeight="1" x14ac:dyDescent="0.2">
      <c r="A2301" s="8" t="s">
        <v>52</v>
      </c>
      <c r="B2301" s="8"/>
      <c r="C2301" s="2" t="s">
        <v>19</v>
      </c>
      <c r="D2301" s="6" t="s">
        <v>0</v>
      </c>
      <c r="E2301" s="7" t="s">
        <v>2</v>
      </c>
      <c r="F2301" s="8" t="s">
        <v>25</v>
      </c>
      <c r="G2301" s="8"/>
      <c r="H2301" s="8"/>
      <c r="I2301" s="8"/>
      <c r="J2301" s="8">
        <v>4</v>
      </c>
      <c r="K2301" s="8" t="s">
        <v>69</v>
      </c>
      <c r="L2301" s="8" t="s">
        <v>27</v>
      </c>
      <c r="M2301" s="9">
        <v>44575</v>
      </c>
      <c r="N2301" s="9">
        <v>44587</v>
      </c>
      <c r="O2301" s="20"/>
      <c r="P2301" s="54">
        <v>1852752</v>
      </c>
      <c r="X2301" s="22" t="e">
        <f>IF(B2301="",VLOOKUP(A2301,#REF!,2,FALSE),B2301)</f>
        <v>#REF!</v>
      </c>
      <c r="Y2301" s="22">
        <f t="shared" si="180"/>
        <v>1</v>
      </c>
      <c r="Z2301" s="22">
        <f t="shared" si="181"/>
        <v>1</v>
      </c>
      <c r="AA2301" s="22">
        <f t="shared" si="182"/>
        <v>2022</v>
      </c>
      <c r="AB2301" s="22">
        <f t="shared" si="183"/>
        <v>2022</v>
      </c>
      <c r="AC2301" s="22">
        <f t="shared" si="184"/>
        <v>2021</v>
      </c>
      <c r="AD2301" s="25" t="e">
        <f>AND(ROUND(O2301,2)=O2301,ROUND(P2301,2)=P2301,OR(AND(O2301&lt;&gt;0,L2301="п"),AND(P2301&lt;&gt;0,L2301="ф")),ЕФОРМУЛА(X2301),ЕФОРМУЛА(Y2301),ЕФОРМУЛА(Z2301),ЕФОРМУЛА(AA2301),ЕФОРМУЛА(AB2301),ЕФОРМУЛА(AC2301),NOT(ЕФОРМУЛА(O2301)),NOT(ЕФОРМУЛА(P2301)),M2301&lt;&gt;0,N2301&lt;&gt;0,OR(YEAR(M2301=#REF!),YEAR(M2301=#REF!),YEAR(M2301=#REF!)),OR(YEAR(N2301=#REF!),YEAR(N2301=#REF!),YEAR(N2301=#REF!)),OR(AND(A2301="20. Выдача займов по договору № 1 (в кэш-пул ПАО «Газпром»)",H2301="КЭШ-ПУЛ"),AND(A2301&lt;&gt;"20. Выдача займов по договору № 1 (в кэш-пул ПАО «Газпром»)",H2301&lt;&gt;"КЭШ-ПУЛ")))</f>
        <v>#REF!</v>
      </c>
    </row>
    <row r="2302" spans="1:30" ht="14.25" customHeight="1" x14ac:dyDescent="0.2">
      <c r="A2302" s="8" t="s">
        <v>15</v>
      </c>
      <c r="B2302" s="8"/>
      <c r="C2302" s="2" t="s">
        <v>19</v>
      </c>
      <c r="D2302" s="6" t="s">
        <v>0</v>
      </c>
      <c r="E2302" s="7" t="s">
        <v>2</v>
      </c>
      <c r="F2302" s="8"/>
      <c r="G2302" s="8"/>
      <c r="H2302" s="8"/>
      <c r="I2302" s="8" t="s">
        <v>25</v>
      </c>
      <c r="J2302" s="8">
        <v>4</v>
      </c>
      <c r="K2302" s="8" t="s">
        <v>69</v>
      </c>
      <c r="L2302" s="8" t="s">
        <v>27</v>
      </c>
      <c r="M2302" s="9">
        <v>44578</v>
      </c>
      <c r="N2302" s="9">
        <v>44587</v>
      </c>
      <c r="O2302" s="20"/>
      <c r="P2302" s="54">
        <v>118099068.71000001</v>
      </c>
      <c r="Q2302" s="12"/>
      <c r="R2302" s="12"/>
      <c r="S2302" s="12"/>
      <c r="T2302" s="12"/>
      <c r="U2302" s="12"/>
      <c r="X2302" s="22" t="e">
        <f>IF(B2302="",VLOOKUP(A2302,#REF!,2,FALSE),B2302)</f>
        <v>#REF!</v>
      </c>
      <c r="Y2302" s="22">
        <f t="shared" si="180"/>
        <v>1</v>
      </c>
      <c r="Z2302" s="22">
        <f t="shared" si="181"/>
        <v>1</v>
      </c>
      <c r="AA2302" s="22">
        <f t="shared" si="182"/>
        <v>2022</v>
      </c>
      <c r="AB2302" s="22">
        <f t="shared" si="183"/>
        <v>2022</v>
      </c>
      <c r="AC2302" s="22">
        <f t="shared" si="184"/>
        <v>2022</v>
      </c>
      <c r="AD2302" s="25" t="e">
        <f>AND(ROUND(O2302,2)=O2302,ROUND(P2302,2)=P2302,OR(AND(O2302&lt;&gt;0,L2302="п"),AND(P2302&lt;&gt;0,L2302="ф")),ЕФОРМУЛА(X2302),ЕФОРМУЛА(Y2302),ЕФОРМУЛА(Z2302),ЕФОРМУЛА(AA2302),ЕФОРМУЛА(AB2302),ЕФОРМУЛА(AC2302),NOT(ЕФОРМУЛА(O2302)),NOT(ЕФОРМУЛА(P2302)),M2302&lt;&gt;0,N2302&lt;&gt;0,OR(YEAR(M2302=#REF!),YEAR(M2302=#REF!),YEAR(M2302=#REF!)),OR(YEAR(N2302=#REF!),YEAR(N2302=#REF!),YEAR(N2302=#REF!)),OR(AND(A2302="20. Выдача займов по договору № 1 (в кэш-пул ПАО «Газпром»)",H2302="КЭШ-ПУЛ"),AND(A2302&lt;&gt;"20. Выдача займов по договору № 1 (в кэш-пул ПАО «Газпром»)",H2302&lt;&gt;"КЭШ-ПУЛ")))</f>
        <v>#REF!</v>
      </c>
    </row>
    <row r="2303" spans="1:30" ht="14.25" customHeight="1" x14ac:dyDescent="0.2">
      <c r="A2303" s="8" t="s">
        <v>15</v>
      </c>
      <c r="B2303" s="8"/>
      <c r="C2303" s="2" t="s">
        <v>19</v>
      </c>
      <c r="D2303" s="6" t="s">
        <v>0</v>
      </c>
      <c r="E2303" s="7" t="s">
        <v>2</v>
      </c>
      <c r="F2303" s="8"/>
      <c r="G2303" s="8"/>
      <c r="H2303" s="8"/>
      <c r="I2303" s="8"/>
      <c r="J2303" s="8">
        <v>4</v>
      </c>
      <c r="K2303" s="8" t="s">
        <v>69</v>
      </c>
      <c r="L2303" s="8" t="s">
        <v>27</v>
      </c>
      <c r="M2303" s="9">
        <v>44578</v>
      </c>
      <c r="N2303" s="9">
        <v>44587</v>
      </c>
      <c r="O2303" s="20"/>
      <c r="P2303" s="54">
        <v>9400931.2899999991</v>
      </c>
      <c r="Q2303" s="12"/>
      <c r="R2303" s="12"/>
      <c r="S2303" s="12"/>
      <c r="T2303" s="12"/>
      <c r="U2303" s="12"/>
      <c r="X2303" s="22" t="e">
        <f>IF(B2303="",VLOOKUP(A2303,#REF!,2,FALSE),B2303)</f>
        <v>#REF!</v>
      </c>
      <c r="Y2303" s="22">
        <f t="shared" si="180"/>
        <v>1</v>
      </c>
      <c r="Z2303" s="22">
        <f t="shared" si="181"/>
        <v>1</v>
      </c>
      <c r="AA2303" s="22">
        <f t="shared" si="182"/>
        <v>2022</v>
      </c>
      <c r="AB2303" s="22">
        <f t="shared" si="183"/>
        <v>2022</v>
      </c>
      <c r="AC2303" s="22">
        <f t="shared" si="184"/>
        <v>2022</v>
      </c>
      <c r="AD2303" s="25" t="e">
        <f>AND(ROUND(O2303,2)=O2303,ROUND(P2303,2)=P2303,OR(AND(O2303&lt;&gt;0,L2303="п"),AND(P2303&lt;&gt;0,L2303="ф")),ЕФОРМУЛА(X2303),ЕФОРМУЛА(Y2303),ЕФОРМУЛА(Z2303),ЕФОРМУЛА(AA2303),ЕФОРМУЛА(AB2303),ЕФОРМУЛА(AC2303),NOT(ЕФОРМУЛА(O2303)),NOT(ЕФОРМУЛА(P2303)),M2303&lt;&gt;0,N2303&lt;&gt;0,OR(YEAR(M2303=#REF!),YEAR(M2303=#REF!),YEAR(M2303=#REF!)),OR(YEAR(N2303=#REF!),YEAR(N2303=#REF!),YEAR(N2303=#REF!)),OR(AND(A2303="20. Выдача займов по договору № 1 (в кэш-пул ПАО «Газпром»)",H2303="КЭШ-ПУЛ"),AND(A2303&lt;&gt;"20. Выдача займов по договору № 1 (в кэш-пул ПАО «Газпром»)",H2303&lt;&gt;"КЭШ-ПУЛ")))</f>
        <v>#REF!</v>
      </c>
    </row>
    <row r="2304" spans="1:30" ht="15" customHeight="1" x14ac:dyDescent="0.2">
      <c r="A2304" s="8" t="s">
        <v>97</v>
      </c>
      <c r="B2304" s="8"/>
      <c r="C2304" s="2" t="s">
        <v>19</v>
      </c>
      <c r="D2304" s="6" t="s">
        <v>0</v>
      </c>
      <c r="E2304" s="7" t="s">
        <v>1</v>
      </c>
      <c r="F2304" s="8"/>
      <c r="G2304" s="8"/>
      <c r="H2304" s="8"/>
      <c r="I2304" s="8"/>
      <c r="J2304" s="8"/>
      <c r="K2304" s="8" t="s">
        <v>69</v>
      </c>
      <c r="L2304" s="8" t="s">
        <v>27</v>
      </c>
      <c r="M2304" s="9">
        <v>44579</v>
      </c>
      <c r="N2304" s="9">
        <v>44579</v>
      </c>
      <c r="O2304" s="20"/>
      <c r="P2304" s="20">
        <v>208000</v>
      </c>
      <c r="Q2304" s="12" t="s">
        <v>696</v>
      </c>
      <c r="R2304" s="12"/>
      <c r="S2304" s="12"/>
      <c r="T2304" s="12"/>
      <c r="U2304" s="12"/>
      <c r="X2304" s="22" t="e">
        <f>IF(B2304="",VLOOKUP(A2304,#REF!,2,FALSE),B2304)</f>
        <v>#REF!</v>
      </c>
      <c r="Y2304" s="22">
        <f t="shared" si="180"/>
        <v>1</v>
      </c>
      <c r="Z2304" s="22">
        <f t="shared" si="181"/>
        <v>1</v>
      </c>
      <c r="AA2304" s="22">
        <f t="shared" si="182"/>
        <v>2022</v>
      </c>
      <c r="AB2304" s="22">
        <f t="shared" si="183"/>
        <v>2022</v>
      </c>
      <c r="AC2304" s="22">
        <f t="shared" si="184"/>
        <v>2022</v>
      </c>
      <c r="AD2304" s="25" t="e">
        <f>AND(ROUND(O2304,2)=O2304,ROUND(P2304,2)=P2304,OR(AND(O2304&lt;&gt;0,L2304="п"),AND(P2304&lt;&gt;0,L2304="ф")),ЕФОРМУЛА(X2304),ЕФОРМУЛА(Y2304),ЕФОРМУЛА(Z2304),ЕФОРМУЛА(AA2304),ЕФОРМУЛА(AB2304),ЕФОРМУЛА(AC2304),NOT(ЕФОРМУЛА(O2304)),NOT(ЕФОРМУЛА(P2304)),M2304&lt;&gt;0,N2304&lt;&gt;0,OR(YEAR(M2304=#REF!),YEAR(M2304=#REF!),YEAR(M2304=#REF!)),OR(YEAR(N2304=#REF!),YEAR(N2304=#REF!),YEAR(N2304=#REF!)),OR(AND(A2304="20. Выдача займов по договору № 1 (в кэш-пул ПАО «Газпром»)",H2304="КЭШ-ПУЛ"),AND(A2304&lt;&gt;"20. Выдача займов по договору № 1 (в кэш-пул ПАО «Газпром»)",H2304&lt;&gt;"КЭШ-ПУЛ")))</f>
        <v>#REF!</v>
      </c>
    </row>
    <row r="2305" spans="1:30" ht="15" customHeight="1" x14ac:dyDescent="0.2">
      <c r="A2305" s="27" t="s">
        <v>11</v>
      </c>
      <c r="B2305" s="27"/>
      <c r="C2305" s="2" t="s">
        <v>19</v>
      </c>
      <c r="D2305" s="6" t="s">
        <v>0</v>
      </c>
      <c r="E2305" s="7" t="s">
        <v>2</v>
      </c>
      <c r="F2305" s="8" t="s">
        <v>25</v>
      </c>
      <c r="G2305" s="8"/>
      <c r="H2305" s="8"/>
      <c r="I2305" s="8"/>
      <c r="J2305" s="8">
        <v>4</v>
      </c>
      <c r="K2305" s="8" t="s">
        <v>69</v>
      </c>
      <c r="L2305" s="8" t="s">
        <v>27</v>
      </c>
      <c r="M2305" s="9">
        <v>44578</v>
      </c>
      <c r="N2305" s="9">
        <v>44582</v>
      </c>
      <c r="O2305" s="20"/>
      <c r="P2305" s="20">
        <v>156081.51999999999</v>
      </c>
      <c r="Q2305" s="11"/>
      <c r="R2305" s="11"/>
      <c r="S2305" s="11"/>
      <c r="T2305" s="11"/>
      <c r="U2305" s="11"/>
      <c r="X2305" s="22" t="e">
        <f>IF(B2305="",VLOOKUP(A2305,#REF!,2,FALSE),B2305)</f>
        <v>#REF!</v>
      </c>
      <c r="Y2305" s="22">
        <f t="shared" si="180"/>
        <v>1</v>
      </c>
      <c r="Z2305" s="22">
        <f t="shared" si="181"/>
        <v>1</v>
      </c>
      <c r="AA2305" s="22">
        <f t="shared" si="182"/>
        <v>2022</v>
      </c>
      <c r="AB2305" s="22">
        <f t="shared" si="183"/>
        <v>2022</v>
      </c>
      <c r="AC2305" s="22">
        <f t="shared" si="184"/>
        <v>2021</v>
      </c>
      <c r="AD2305" s="25" t="e">
        <f>AND(ROUND(O2305,2)=O2305,ROUND(P2305,2)=P2305,OR(AND(O2305&lt;&gt;0,L2305="п"),AND(P2305&lt;&gt;0,L2305="ф")),ЕФОРМУЛА(X2305),ЕФОРМУЛА(Y2305),ЕФОРМУЛА(Z2305),ЕФОРМУЛА(AA2305),ЕФОРМУЛА(AB2305),ЕФОРМУЛА(AC2305),NOT(ЕФОРМУЛА(O2305)),NOT(ЕФОРМУЛА(P2305)),M2305&lt;&gt;0,N2305&lt;&gt;0,OR(YEAR(M2305=#REF!),YEAR(M2305=#REF!),YEAR(M2305=#REF!)),OR(YEAR(N2305=#REF!),YEAR(N2305=#REF!),YEAR(N2305=#REF!)),OR(AND(A2305="20. Выдача займов по договору № 1 (в кэш-пул ПАО «Газпром»)",H2305="КЭШ-ПУЛ"),AND(A2305&lt;&gt;"20. Выдача займов по договору № 1 (в кэш-пул ПАО «Газпром»)",H2305&lt;&gt;"КЭШ-ПУЛ")))</f>
        <v>#REF!</v>
      </c>
    </row>
    <row r="2306" spans="1:30" ht="15" customHeight="1" x14ac:dyDescent="0.2">
      <c r="A2306" s="27" t="s">
        <v>11</v>
      </c>
      <c r="B2306" s="27"/>
      <c r="C2306" s="2" t="s">
        <v>19</v>
      </c>
      <c r="D2306" s="6" t="s">
        <v>0</v>
      </c>
      <c r="E2306" s="7" t="s">
        <v>2</v>
      </c>
      <c r="F2306" s="8" t="s">
        <v>25</v>
      </c>
      <c r="G2306" s="8"/>
      <c r="H2306" s="8"/>
      <c r="I2306" s="8"/>
      <c r="J2306" s="8">
        <v>4</v>
      </c>
      <c r="K2306" s="8" t="s">
        <v>69</v>
      </c>
      <c r="L2306" s="8" t="s">
        <v>27</v>
      </c>
      <c r="M2306" s="9">
        <v>44578</v>
      </c>
      <c r="N2306" s="9">
        <v>44582</v>
      </c>
      <c r="O2306" s="20"/>
      <c r="P2306" s="20">
        <v>42231636.780000001</v>
      </c>
      <c r="Q2306" s="11"/>
      <c r="R2306" s="11"/>
      <c r="S2306" s="11"/>
      <c r="T2306" s="11"/>
      <c r="U2306" s="11"/>
      <c r="X2306" s="22" t="e">
        <f>IF(B2306="",VLOOKUP(A2306,#REF!,2,FALSE),B2306)</f>
        <v>#REF!</v>
      </c>
      <c r="Y2306" s="22">
        <f t="shared" si="180"/>
        <v>1</v>
      </c>
      <c r="Z2306" s="22">
        <f t="shared" si="181"/>
        <v>1</v>
      </c>
      <c r="AA2306" s="22">
        <f t="shared" si="182"/>
        <v>2022</v>
      </c>
      <c r="AB2306" s="22">
        <f t="shared" si="183"/>
        <v>2022</v>
      </c>
      <c r="AC2306" s="22">
        <f t="shared" si="184"/>
        <v>2021</v>
      </c>
      <c r="AD2306" s="25" t="e">
        <f>AND(ROUND(O2306,2)=O2306,ROUND(P2306,2)=P2306,OR(AND(O2306&lt;&gt;0,L2306="п"),AND(P2306&lt;&gt;0,L2306="ф")),ЕФОРМУЛА(X2306),ЕФОРМУЛА(Y2306),ЕФОРМУЛА(Z2306),ЕФОРМУЛА(AA2306),ЕФОРМУЛА(AB2306),ЕФОРМУЛА(AC2306),NOT(ЕФОРМУЛА(O2306)),NOT(ЕФОРМУЛА(P2306)),M2306&lt;&gt;0,N2306&lt;&gt;0,OR(YEAR(M2306=#REF!),YEAR(M2306=#REF!),YEAR(M2306=#REF!)),OR(YEAR(N2306=#REF!),YEAR(N2306=#REF!),YEAR(N2306=#REF!)),OR(AND(A2306="20. Выдача займов по договору № 1 (в кэш-пул ПАО «Газпром»)",H2306="КЭШ-ПУЛ"),AND(A2306&lt;&gt;"20. Выдача займов по договору № 1 (в кэш-пул ПАО «Газпром»)",H2306&lt;&gt;"КЭШ-ПУЛ")))</f>
        <v>#REF!</v>
      </c>
    </row>
    <row r="2307" spans="1:30" ht="12.6" customHeight="1" x14ac:dyDescent="0.2">
      <c r="A2307" s="8" t="s">
        <v>55</v>
      </c>
      <c r="B2307" s="8"/>
      <c r="C2307" s="2" t="s">
        <v>19</v>
      </c>
      <c r="D2307" s="6" t="s">
        <v>3</v>
      </c>
      <c r="E2307" s="7" t="s">
        <v>2</v>
      </c>
      <c r="F2307" s="8"/>
      <c r="G2307" s="8"/>
      <c r="H2307" s="8"/>
      <c r="I2307" s="8"/>
      <c r="J2307" s="8">
        <v>1</v>
      </c>
      <c r="K2307" s="8" t="s">
        <v>69</v>
      </c>
      <c r="L2307" s="8" t="s">
        <v>27</v>
      </c>
      <c r="M2307" s="9">
        <v>44575</v>
      </c>
      <c r="N2307" s="9">
        <v>44582</v>
      </c>
      <c r="O2307" s="20"/>
      <c r="P2307" s="20">
        <v>1850540.4</v>
      </c>
      <c r="Q2307" s="12" t="s">
        <v>697</v>
      </c>
      <c r="R2307" s="12"/>
      <c r="S2307" s="12"/>
      <c r="T2307" s="12"/>
      <c r="U2307" s="12"/>
      <c r="X2307" s="22" t="e">
        <f>IF(B2307="",VLOOKUP(A2307,#REF!,2,FALSE),B2307)</f>
        <v>#REF!</v>
      </c>
      <c r="Y2307" s="22">
        <f t="shared" si="180"/>
        <v>1</v>
      </c>
      <c r="Z2307" s="22">
        <f t="shared" si="181"/>
        <v>1</v>
      </c>
      <c r="AA2307" s="22">
        <f t="shared" si="182"/>
        <v>2022</v>
      </c>
      <c r="AB2307" s="22">
        <f t="shared" si="183"/>
        <v>2022</v>
      </c>
      <c r="AC2307" s="22">
        <f t="shared" si="184"/>
        <v>2022</v>
      </c>
      <c r="AD2307" s="25" t="e">
        <f>AND(ROUND(O2307,2)=O2307,ROUND(P2307,2)=P2307,OR(AND(O2307&lt;&gt;0,L2307="п"),AND(P2307&lt;&gt;0,L2307="ф")),ЕФОРМУЛА(X2307),ЕФОРМУЛА(Y2307),ЕФОРМУЛА(Z2307),ЕФОРМУЛА(AA2307),ЕФОРМУЛА(AB2307),ЕФОРМУЛА(AC2307),NOT(ЕФОРМУЛА(O2307)),NOT(ЕФОРМУЛА(P2307)),M2307&lt;&gt;0,N2307&lt;&gt;0,OR(YEAR(M2307=#REF!),YEAR(M2307=#REF!),YEAR(M2307=#REF!)),OR(YEAR(N2307=#REF!),YEAR(N2307=#REF!),YEAR(N2307=#REF!)),OR(AND(A2307="20. Выдача займов по договору № 1 (в кэш-пул ПАО «Газпром»)",H2307="КЭШ-ПУЛ"),AND(A2307&lt;&gt;"20. Выдача займов по договору № 1 (в кэш-пул ПАО «Газпром»)",H2307&lt;&gt;"КЭШ-ПУЛ")))</f>
        <v>#REF!</v>
      </c>
    </row>
    <row r="2308" spans="1:30" ht="15" customHeight="1" x14ac:dyDescent="0.2">
      <c r="A2308" s="27" t="s">
        <v>141</v>
      </c>
      <c r="B2308" s="27"/>
      <c r="C2308" s="2" t="s">
        <v>19</v>
      </c>
      <c r="D2308" s="6" t="s">
        <v>0</v>
      </c>
      <c r="E2308" s="7" t="s">
        <v>2</v>
      </c>
      <c r="F2308" s="8"/>
      <c r="G2308" s="8"/>
      <c r="H2308" s="8"/>
      <c r="I2308" s="8"/>
      <c r="J2308" s="8">
        <v>1</v>
      </c>
      <c r="K2308" s="8" t="s">
        <v>69</v>
      </c>
      <c r="L2308" s="8" t="s">
        <v>27</v>
      </c>
      <c r="M2308" s="9">
        <v>44575</v>
      </c>
      <c r="N2308" s="9">
        <v>44586</v>
      </c>
      <c r="O2308" s="20"/>
      <c r="P2308" s="54">
        <v>1264618.8</v>
      </c>
      <c r="Q2308" s="11"/>
      <c r="R2308" s="11"/>
      <c r="S2308" s="11"/>
      <c r="T2308" s="11"/>
      <c r="U2308" s="11"/>
      <c r="X2308" s="22" t="e">
        <f>IF(B2308="",VLOOKUP(A2308,#REF!,2,FALSE),B2308)</f>
        <v>#REF!</v>
      </c>
      <c r="Y2308" s="22">
        <f t="shared" ref="Y2308:Y2365" si="185">MONTH(M2308)</f>
        <v>1</v>
      </c>
      <c r="Z2308" s="22">
        <f t="shared" ref="Z2308:Z2365" si="186">MONTH(N2308)</f>
        <v>1</v>
      </c>
      <c r="AA2308" s="22">
        <f t="shared" ref="AA2308:AA2365" si="187">YEAR(N2308)</f>
        <v>2022</v>
      </c>
      <c r="AB2308" s="22">
        <f t="shared" ref="AB2308:AB2365" si="188">YEAR(M2308)</f>
        <v>2022</v>
      </c>
      <c r="AC2308" s="22">
        <f t="shared" ref="AC2308:AC2365" si="189">IF(F2308="X",AA2308-1,AA2308)</f>
        <v>2022</v>
      </c>
      <c r="AD2308" s="25" t="e">
        <f>AND(ROUND(O2308,2)=O2308,ROUND(P2308,2)=P2308,OR(AND(O2308&lt;&gt;0,L2308="п"),AND(P2308&lt;&gt;0,L2308="ф")),ЕФОРМУЛА(X2308),ЕФОРМУЛА(Y2308),ЕФОРМУЛА(Z2308),ЕФОРМУЛА(AA2308),ЕФОРМУЛА(AB2308),ЕФОРМУЛА(AC2308),NOT(ЕФОРМУЛА(O2308)),NOT(ЕФОРМУЛА(P2308)),M2308&lt;&gt;0,N2308&lt;&gt;0,OR(YEAR(M2308=#REF!),YEAR(M2308=#REF!),YEAR(M2308=#REF!)),OR(YEAR(N2308=#REF!),YEAR(N2308=#REF!),YEAR(N2308=#REF!)),OR(AND(A2308="20. Выдача займов по договору № 1 (в кэш-пул ПАО «Газпром»)",H2308="КЭШ-ПУЛ"),AND(A2308&lt;&gt;"20. Выдача займов по договору № 1 (в кэш-пул ПАО «Газпром»)",H2308&lt;&gt;"КЭШ-ПУЛ")))</f>
        <v>#REF!</v>
      </c>
    </row>
    <row r="2309" spans="1:30" ht="15" customHeight="1" x14ac:dyDescent="0.2">
      <c r="A2309" s="27" t="s">
        <v>17</v>
      </c>
      <c r="B2309" s="27"/>
      <c r="C2309" s="2" t="s">
        <v>19</v>
      </c>
      <c r="D2309" s="6" t="s">
        <v>0</v>
      </c>
      <c r="E2309" s="7" t="s">
        <v>2</v>
      </c>
      <c r="F2309" s="8"/>
      <c r="G2309" s="8"/>
      <c r="H2309" s="8"/>
      <c r="I2309" s="8"/>
      <c r="J2309" s="8">
        <v>1</v>
      </c>
      <c r="K2309" s="8" t="s">
        <v>69</v>
      </c>
      <c r="L2309" s="8" t="s">
        <v>27</v>
      </c>
      <c r="M2309" s="9">
        <v>44575</v>
      </c>
      <c r="N2309" s="9">
        <v>44586</v>
      </c>
      <c r="O2309" s="20"/>
      <c r="P2309" s="54">
        <v>3587278.2</v>
      </c>
      <c r="Q2309" s="11"/>
      <c r="R2309" s="11"/>
      <c r="S2309" s="11"/>
      <c r="T2309" s="11"/>
      <c r="U2309" s="11"/>
      <c r="X2309" s="22" t="e">
        <f>IF(B2309="",VLOOKUP(A2309,#REF!,2,FALSE),B2309)</f>
        <v>#REF!</v>
      </c>
      <c r="Y2309" s="22">
        <f t="shared" si="185"/>
        <v>1</v>
      </c>
      <c r="Z2309" s="22">
        <f t="shared" si="186"/>
        <v>1</v>
      </c>
      <c r="AA2309" s="22">
        <f t="shared" si="187"/>
        <v>2022</v>
      </c>
      <c r="AB2309" s="22">
        <f t="shared" si="188"/>
        <v>2022</v>
      </c>
      <c r="AC2309" s="22">
        <f t="shared" si="189"/>
        <v>2022</v>
      </c>
      <c r="AD2309" s="25" t="e">
        <f>AND(ROUND(O2309,2)=O2309,ROUND(P2309,2)=P2309,OR(AND(O2309&lt;&gt;0,L2309="п"),AND(P2309&lt;&gt;0,L2309="ф")),ЕФОРМУЛА(X2309),ЕФОРМУЛА(Y2309),ЕФОРМУЛА(Z2309),ЕФОРМУЛА(AA2309),ЕФОРМУЛА(AB2309),ЕФОРМУЛА(AC2309),NOT(ЕФОРМУЛА(O2309)),NOT(ЕФОРМУЛА(P2309)),M2309&lt;&gt;0,N2309&lt;&gt;0,OR(YEAR(M2309=#REF!),YEAR(M2309=#REF!),YEAR(M2309=#REF!)),OR(YEAR(N2309=#REF!),YEAR(N2309=#REF!),YEAR(N2309=#REF!)),OR(AND(A2309="20. Выдача займов по договору № 1 (в кэш-пул ПАО «Газпром»)",H2309="КЭШ-ПУЛ"),AND(A2309&lt;&gt;"20. Выдача займов по договору № 1 (в кэш-пул ПАО «Газпром»)",H2309&lt;&gt;"КЭШ-ПУЛ")))</f>
        <v>#REF!</v>
      </c>
    </row>
    <row r="2310" spans="1:30" ht="15" customHeight="1" x14ac:dyDescent="0.2">
      <c r="A2310" s="8" t="s">
        <v>47</v>
      </c>
      <c r="B2310" s="8"/>
      <c r="C2310" s="2" t="s">
        <v>19</v>
      </c>
      <c r="D2310" s="6" t="s">
        <v>0</v>
      </c>
      <c r="E2310" s="7" t="s">
        <v>2</v>
      </c>
      <c r="F2310" s="8"/>
      <c r="G2310" s="8"/>
      <c r="H2310" s="8"/>
      <c r="I2310" s="8"/>
      <c r="J2310" s="8">
        <v>3</v>
      </c>
      <c r="K2310" s="8" t="s">
        <v>69</v>
      </c>
      <c r="L2310" s="8" t="s">
        <v>27</v>
      </c>
      <c r="M2310" s="9">
        <v>44578</v>
      </c>
      <c r="N2310" s="9">
        <v>44587</v>
      </c>
      <c r="O2310" s="20"/>
      <c r="P2310" s="54">
        <v>9848591.1099999994</v>
      </c>
      <c r="Q2310" s="12"/>
      <c r="R2310" s="12"/>
      <c r="S2310" s="12"/>
      <c r="T2310" s="12"/>
      <c r="U2310" s="12"/>
      <c r="X2310" s="22" t="e">
        <f>IF(B2310="",VLOOKUP(A2310,#REF!,2,FALSE),B2310)</f>
        <v>#REF!</v>
      </c>
      <c r="Y2310" s="22">
        <f t="shared" si="185"/>
        <v>1</v>
      </c>
      <c r="Z2310" s="22">
        <f t="shared" si="186"/>
        <v>1</v>
      </c>
      <c r="AA2310" s="22">
        <f t="shared" si="187"/>
        <v>2022</v>
      </c>
      <c r="AB2310" s="22">
        <f t="shared" si="188"/>
        <v>2022</v>
      </c>
      <c r="AC2310" s="22">
        <f t="shared" si="189"/>
        <v>2022</v>
      </c>
      <c r="AD2310" s="25" t="e">
        <f>AND(ROUND(O2310,2)=O2310,ROUND(P2310,2)=P2310,OR(AND(O2310&lt;&gt;0,L2310="п"),AND(P2310&lt;&gt;0,L2310="ф")),ЕФОРМУЛА(X2310),ЕФОРМУЛА(Y2310),ЕФОРМУЛА(Z2310),ЕФОРМУЛА(AA2310),ЕФОРМУЛА(AB2310),ЕФОРМУЛА(AC2310),NOT(ЕФОРМУЛА(O2310)),NOT(ЕФОРМУЛА(P2310)),M2310&lt;&gt;0,N2310&lt;&gt;0,OR(YEAR(M2310=#REF!),YEAR(M2310=#REF!),YEAR(M2310=#REF!)),OR(YEAR(N2310=#REF!),YEAR(N2310=#REF!),YEAR(N2310=#REF!)),OR(AND(A2310="20. Выдача займов по договору № 1 (в кэш-пул ПАО «Газпром»)",H2310="КЭШ-ПУЛ"),AND(A2310&lt;&gt;"20. Выдача займов по договору № 1 (в кэш-пул ПАО «Газпром»)",H2310&lt;&gt;"КЭШ-ПУЛ")))</f>
        <v>#REF!</v>
      </c>
    </row>
    <row r="2311" spans="1:30" ht="15" customHeight="1" x14ac:dyDescent="0.2">
      <c r="A2311" s="27" t="s">
        <v>17</v>
      </c>
      <c r="B2311" s="27"/>
      <c r="C2311" s="2" t="s">
        <v>19</v>
      </c>
      <c r="D2311" s="6" t="s">
        <v>0</v>
      </c>
      <c r="E2311" s="7" t="s">
        <v>2</v>
      </c>
      <c r="F2311" s="8" t="s">
        <v>25</v>
      </c>
      <c r="G2311" s="8"/>
      <c r="H2311" s="8"/>
      <c r="I2311" s="8"/>
      <c r="J2311" s="8">
        <v>1</v>
      </c>
      <c r="K2311" s="8" t="s">
        <v>69</v>
      </c>
      <c r="L2311" s="8" t="s">
        <v>27</v>
      </c>
      <c r="M2311" s="9">
        <v>44575</v>
      </c>
      <c r="N2311" s="9">
        <v>44587</v>
      </c>
      <c r="O2311" s="20"/>
      <c r="P2311" s="54">
        <v>15877923.41</v>
      </c>
      <c r="Q2311" s="11"/>
      <c r="R2311" s="11"/>
      <c r="S2311" s="11"/>
      <c r="T2311" s="11"/>
      <c r="U2311" s="11"/>
      <c r="X2311" s="22" t="e">
        <f>IF(B2311="",VLOOKUP(A2311,#REF!,2,FALSE),B2311)</f>
        <v>#REF!</v>
      </c>
      <c r="Y2311" s="22">
        <f t="shared" si="185"/>
        <v>1</v>
      </c>
      <c r="Z2311" s="22">
        <f t="shared" si="186"/>
        <v>1</v>
      </c>
      <c r="AA2311" s="22">
        <f t="shared" si="187"/>
        <v>2022</v>
      </c>
      <c r="AB2311" s="22">
        <f t="shared" si="188"/>
        <v>2022</v>
      </c>
      <c r="AC2311" s="22">
        <f t="shared" si="189"/>
        <v>2021</v>
      </c>
      <c r="AD2311" s="25" t="e">
        <f>AND(ROUND(O2311,2)=O2311,ROUND(P2311,2)=P2311,OR(AND(O2311&lt;&gt;0,L2311="п"),AND(P2311&lt;&gt;0,L2311="ф")),ЕФОРМУЛА(X2311),ЕФОРМУЛА(Y2311),ЕФОРМУЛА(Z2311),ЕФОРМУЛА(AA2311),ЕФОРМУЛА(AB2311),ЕФОРМУЛА(AC2311),NOT(ЕФОРМУЛА(O2311)),NOT(ЕФОРМУЛА(P2311)),M2311&lt;&gt;0,N2311&lt;&gt;0,OR(YEAR(M2311=#REF!),YEAR(M2311=#REF!),YEAR(M2311=#REF!)),OR(YEAR(N2311=#REF!),YEAR(N2311=#REF!),YEAR(N2311=#REF!)),OR(AND(A2311="20. Выдача займов по договору № 1 (в кэш-пул ПАО «Газпром»)",H2311="КЭШ-ПУЛ"),AND(A2311&lt;&gt;"20. Выдача займов по договору № 1 (в кэш-пул ПАО «Газпром»)",H2311&lt;&gt;"КЭШ-ПУЛ")))</f>
        <v>#REF!</v>
      </c>
    </row>
    <row r="2312" spans="1:30" ht="15" customHeight="1" x14ac:dyDescent="0.2">
      <c r="A2312" s="27" t="s">
        <v>141</v>
      </c>
      <c r="B2312" s="27"/>
      <c r="C2312" s="2" t="s">
        <v>19</v>
      </c>
      <c r="D2312" s="6" t="s">
        <v>0</v>
      </c>
      <c r="E2312" s="7" t="s">
        <v>2</v>
      </c>
      <c r="F2312" s="8"/>
      <c r="G2312" s="8"/>
      <c r="H2312" s="8"/>
      <c r="I2312" s="8"/>
      <c r="J2312" s="8">
        <v>1</v>
      </c>
      <c r="K2312" s="8" t="s">
        <v>69</v>
      </c>
      <c r="L2312" s="8" t="s">
        <v>27</v>
      </c>
      <c r="M2312" s="9">
        <v>44575</v>
      </c>
      <c r="N2312" s="9">
        <v>44587</v>
      </c>
      <c r="O2312" s="20"/>
      <c r="P2312" s="54">
        <v>6840342.54</v>
      </c>
      <c r="Q2312" s="11"/>
      <c r="R2312" s="11"/>
      <c r="S2312" s="11"/>
      <c r="T2312" s="11"/>
      <c r="U2312" s="11"/>
      <c r="X2312" s="22" t="e">
        <f>IF(B2312="",VLOOKUP(A2312,#REF!,2,FALSE),B2312)</f>
        <v>#REF!</v>
      </c>
      <c r="Y2312" s="22">
        <f t="shared" si="185"/>
        <v>1</v>
      </c>
      <c r="Z2312" s="22">
        <f t="shared" si="186"/>
        <v>1</v>
      </c>
      <c r="AA2312" s="22">
        <f t="shared" si="187"/>
        <v>2022</v>
      </c>
      <c r="AB2312" s="22">
        <f t="shared" si="188"/>
        <v>2022</v>
      </c>
      <c r="AC2312" s="22">
        <f t="shared" si="189"/>
        <v>2022</v>
      </c>
      <c r="AD2312" s="25" t="e">
        <f>AND(ROUND(O2312,2)=O2312,ROUND(P2312,2)=P2312,OR(AND(O2312&lt;&gt;0,L2312="п"),AND(P2312&lt;&gt;0,L2312="ф")),ЕФОРМУЛА(X2312),ЕФОРМУЛА(Y2312),ЕФОРМУЛА(Z2312),ЕФОРМУЛА(AA2312),ЕФОРМУЛА(AB2312),ЕФОРМУЛА(AC2312),NOT(ЕФОРМУЛА(O2312)),NOT(ЕФОРМУЛА(P2312)),M2312&lt;&gt;0,N2312&lt;&gt;0,OR(YEAR(M2312=#REF!),YEAR(M2312=#REF!),YEAR(M2312=#REF!)),OR(YEAR(N2312=#REF!),YEAR(N2312=#REF!),YEAR(N2312=#REF!)),OR(AND(A2312="20. Выдача займов по договору № 1 (в кэш-пул ПАО «Газпром»)",H2312="КЭШ-ПУЛ"),AND(A2312&lt;&gt;"20. Выдача займов по договору № 1 (в кэш-пул ПАО «Газпром»)",H2312&lt;&gt;"КЭШ-ПУЛ")))</f>
        <v>#REF!</v>
      </c>
    </row>
    <row r="2313" spans="1:30" ht="15.75" customHeight="1" x14ac:dyDescent="0.2">
      <c r="A2313" s="27" t="s">
        <v>142</v>
      </c>
      <c r="B2313" s="27"/>
      <c r="C2313" s="2" t="s">
        <v>19</v>
      </c>
      <c r="D2313" s="6" t="s">
        <v>0</v>
      </c>
      <c r="E2313" s="7" t="s">
        <v>2</v>
      </c>
      <c r="F2313" s="8"/>
      <c r="G2313" s="8"/>
      <c r="H2313" s="8"/>
      <c r="I2313" s="8"/>
      <c r="J2313" s="8">
        <v>3</v>
      </c>
      <c r="K2313" s="8" t="s">
        <v>69</v>
      </c>
      <c r="L2313" s="8" t="s">
        <v>27</v>
      </c>
      <c r="M2313" s="9">
        <v>44575</v>
      </c>
      <c r="N2313" s="9">
        <v>44588</v>
      </c>
      <c r="O2313" s="20"/>
      <c r="P2313" s="54">
        <v>2257238.4</v>
      </c>
      <c r="Q2313" s="56" t="s">
        <v>698</v>
      </c>
      <c r="R2313" s="29"/>
      <c r="S2313" s="29"/>
      <c r="T2313" s="29"/>
      <c r="U2313" s="29"/>
      <c r="X2313" s="22" t="e">
        <f>IF(B2313="",VLOOKUP(A2313,#REF!,2,FALSE),B2313)</f>
        <v>#REF!</v>
      </c>
      <c r="Y2313" s="22">
        <f t="shared" si="185"/>
        <v>1</v>
      </c>
      <c r="Z2313" s="22">
        <f t="shared" si="186"/>
        <v>1</v>
      </c>
      <c r="AA2313" s="22">
        <f t="shared" si="187"/>
        <v>2022</v>
      </c>
      <c r="AB2313" s="22">
        <f t="shared" si="188"/>
        <v>2022</v>
      </c>
      <c r="AC2313" s="22">
        <f t="shared" si="189"/>
        <v>2022</v>
      </c>
      <c r="AD2313" s="25" t="e">
        <f>AND(ROUND(O2313,2)=O2313,ROUND(P2313,2)=P2313,OR(AND(O2313&lt;&gt;0,L2313="п"),AND(P2313&lt;&gt;0,L2313="ф")),ЕФОРМУЛА(X2313),ЕФОРМУЛА(Y2313),ЕФОРМУЛА(Z2313),ЕФОРМУЛА(AA2313),ЕФОРМУЛА(AB2313),ЕФОРМУЛА(AC2313),NOT(ЕФОРМУЛА(O2313)),NOT(ЕФОРМУЛА(P2313)),M2313&lt;&gt;0,N2313&lt;&gt;0,OR(YEAR(M2313=#REF!),YEAR(M2313=#REF!),YEAR(M2313=#REF!)),OR(YEAR(N2313=#REF!),YEAR(N2313=#REF!),YEAR(N2313=#REF!)),OR(AND(A2313="20. Выдача займов по договору № 1 (в кэш-пул ПАО «Газпром»)",H2313="КЭШ-ПУЛ"),AND(A2313&lt;&gt;"20. Выдача займов по договору № 1 (в кэш-пул ПАО «Газпром»)",H2313&lt;&gt;"КЭШ-ПУЛ")))</f>
        <v>#REF!</v>
      </c>
    </row>
    <row r="2314" spans="1:30" ht="16.5" customHeight="1" x14ac:dyDescent="0.2">
      <c r="A2314" s="8" t="s">
        <v>652</v>
      </c>
      <c r="B2314" s="8"/>
      <c r="C2314" s="2" t="s">
        <v>19</v>
      </c>
      <c r="D2314" s="6" t="s">
        <v>0</v>
      </c>
      <c r="E2314" s="7" t="s">
        <v>2</v>
      </c>
      <c r="F2314" s="8"/>
      <c r="G2314" s="8"/>
      <c r="H2314" s="8"/>
      <c r="I2314" s="8"/>
      <c r="J2314" s="8">
        <v>1</v>
      </c>
      <c r="K2314" s="8" t="s">
        <v>69</v>
      </c>
      <c r="L2314" s="8" t="s">
        <v>27</v>
      </c>
      <c r="M2314" s="9">
        <v>44572</v>
      </c>
      <c r="N2314" s="9">
        <v>44582</v>
      </c>
      <c r="O2314" s="20"/>
      <c r="P2314" s="20">
        <v>9100620.9900000002</v>
      </c>
      <c r="Q2314" s="12"/>
      <c r="R2314" s="12"/>
      <c r="S2314" s="12"/>
      <c r="T2314" s="12"/>
      <c r="U2314" s="12"/>
      <c r="X2314" s="22" t="e">
        <f>IF(B2314="",VLOOKUP(A2314,#REF!,2,FALSE),B2314)</f>
        <v>#REF!</v>
      </c>
      <c r="Y2314" s="22">
        <f t="shared" si="185"/>
        <v>1</v>
      </c>
      <c r="Z2314" s="22">
        <f t="shared" si="186"/>
        <v>1</v>
      </c>
      <c r="AA2314" s="22">
        <f t="shared" si="187"/>
        <v>2022</v>
      </c>
      <c r="AB2314" s="22">
        <f t="shared" si="188"/>
        <v>2022</v>
      </c>
      <c r="AC2314" s="22">
        <f t="shared" si="189"/>
        <v>2022</v>
      </c>
      <c r="AD2314" s="25" t="e">
        <f>AND(ROUND(O2314,2)=O2314,ROUND(P2314,2)=P2314,OR(AND(O2314&lt;&gt;0,L2314="п"),AND(P2314&lt;&gt;0,L2314="ф")),ЕФОРМУЛА(X2314),ЕФОРМУЛА(Y2314),ЕФОРМУЛА(Z2314),ЕФОРМУЛА(AA2314),ЕФОРМУЛА(AB2314),ЕФОРМУЛА(AC2314),NOT(ЕФОРМУЛА(O2314)),NOT(ЕФОРМУЛА(P2314)),M2314&lt;&gt;0,N2314&lt;&gt;0,OR(YEAR(M2314=#REF!),YEAR(M2314=#REF!),YEAR(M2314=#REF!)),OR(YEAR(N2314=#REF!),YEAR(N2314=#REF!),YEAR(N2314=#REF!)),OR(AND(A2314="20. Выдача займов по договору № 1 (в кэш-пул ПАО «Газпром»)",H2314="КЭШ-ПУЛ"),AND(A2314&lt;&gt;"20. Выдача займов по договору № 1 (в кэш-пул ПАО «Газпром»)",H2314&lt;&gt;"КЭШ-ПУЛ")))</f>
        <v>#REF!</v>
      </c>
    </row>
    <row r="2315" spans="1:30" ht="15" customHeight="1" x14ac:dyDescent="0.2">
      <c r="A2315" s="8" t="s">
        <v>64</v>
      </c>
      <c r="B2315" s="8"/>
      <c r="C2315" s="2" t="s">
        <v>19</v>
      </c>
      <c r="D2315" s="6" t="s">
        <v>0</v>
      </c>
      <c r="E2315" s="7" t="s">
        <v>1</v>
      </c>
      <c r="F2315" s="8"/>
      <c r="G2315" s="8"/>
      <c r="H2315" s="8"/>
      <c r="I2315" s="8"/>
      <c r="J2315" s="8"/>
      <c r="K2315" s="8" t="s">
        <v>69</v>
      </c>
      <c r="L2315" s="8" t="s">
        <v>27</v>
      </c>
      <c r="M2315" s="9">
        <v>44580</v>
      </c>
      <c r="N2315" s="9">
        <v>44580</v>
      </c>
      <c r="O2315" s="20"/>
      <c r="P2315" s="20">
        <v>15620707.199999999</v>
      </c>
      <c r="Q2315" s="12"/>
      <c r="R2315" s="12"/>
      <c r="S2315" s="12"/>
      <c r="T2315" s="12"/>
      <c r="U2315" s="12"/>
      <c r="X2315" s="22" t="e">
        <f>IF(B2315="",VLOOKUP(A2315,#REF!,2,FALSE),B2315)</f>
        <v>#REF!</v>
      </c>
      <c r="Y2315" s="22">
        <f t="shared" si="185"/>
        <v>1</v>
      </c>
      <c r="Z2315" s="22">
        <f t="shared" si="186"/>
        <v>1</v>
      </c>
      <c r="AA2315" s="22">
        <f t="shared" si="187"/>
        <v>2022</v>
      </c>
      <c r="AB2315" s="22">
        <f t="shared" si="188"/>
        <v>2022</v>
      </c>
      <c r="AC2315" s="22">
        <f t="shared" si="189"/>
        <v>2022</v>
      </c>
      <c r="AD2315" s="25" t="e">
        <f>AND(ROUND(O2315,2)=O2315,ROUND(P2315,2)=P2315,OR(AND(O2315&lt;&gt;0,L2315="п"),AND(P2315&lt;&gt;0,L2315="ф")),ЕФОРМУЛА(X2315),ЕФОРМУЛА(Y2315),ЕФОРМУЛА(Z2315),ЕФОРМУЛА(AA2315),ЕФОРМУЛА(AB2315),ЕФОРМУЛА(AC2315),NOT(ЕФОРМУЛА(O2315)),NOT(ЕФОРМУЛА(P2315)),M2315&lt;&gt;0,N2315&lt;&gt;0,OR(YEAR(M2315=#REF!),YEAR(M2315=#REF!),YEAR(M2315=#REF!)),OR(YEAR(N2315=#REF!),YEAR(N2315=#REF!),YEAR(N2315=#REF!)),OR(AND(A2315="20. Выдача займов по договору № 1 (в кэш-пул ПАО «Газпром»)",H2315="КЭШ-ПУЛ"),AND(A2315&lt;&gt;"20. Выдача займов по договору № 1 (в кэш-пул ПАО «Газпром»)",H2315&lt;&gt;"КЭШ-ПУЛ")))</f>
        <v>#REF!</v>
      </c>
    </row>
    <row r="2316" spans="1:30" ht="14.25" customHeight="1" x14ac:dyDescent="0.2">
      <c r="A2316" s="8" t="s">
        <v>52</v>
      </c>
      <c r="B2316" s="8"/>
      <c r="C2316" s="2" t="s">
        <v>19</v>
      </c>
      <c r="D2316" s="6" t="s">
        <v>0</v>
      </c>
      <c r="E2316" s="7" t="s">
        <v>2</v>
      </c>
      <c r="F2316" s="8"/>
      <c r="G2316" s="8"/>
      <c r="H2316" s="8"/>
      <c r="I2316" s="8"/>
      <c r="J2316" s="8">
        <v>4</v>
      </c>
      <c r="K2316" s="8" t="s">
        <v>69</v>
      </c>
      <c r="L2316" s="8" t="s">
        <v>27</v>
      </c>
      <c r="M2316" s="9">
        <v>44575</v>
      </c>
      <c r="N2316" s="9">
        <v>44586</v>
      </c>
      <c r="O2316" s="20"/>
      <c r="P2316" s="54">
        <v>8246.27</v>
      </c>
      <c r="X2316" s="22" t="e">
        <f>IF(B2316="",VLOOKUP(A2316,#REF!,2,FALSE),B2316)</f>
        <v>#REF!</v>
      </c>
      <c r="Y2316" s="22">
        <f t="shared" si="185"/>
        <v>1</v>
      </c>
      <c r="Z2316" s="22">
        <f t="shared" si="186"/>
        <v>1</v>
      </c>
      <c r="AA2316" s="22">
        <f t="shared" si="187"/>
        <v>2022</v>
      </c>
      <c r="AB2316" s="22">
        <f t="shared" si="188"/>
        <v>2022</v>
      </c>
      <c r="AC2316" s="22">
        <f t="shared" si="189"/>
        <v>2022</v>
      </c>
      <c r="AD2316" s="25" t="e">
        <f>AND(ROUND(O2316,2)=O2316,ROUND(P2316,2)=P2316,OR(AND(O2316&lt;&gt;0,L2316="п"),AND(P2316&lt;&gt;0,L2316="ф")),ЕФОРМУЛА(X2316),ЕФОРМУЛА(Y2316),ЕФОРМУЛА(Z2316),ЕФОРМУЛА(AA2316),ЕФОРМУЛА(AB2316),ЕФОРМУЛА(AC2316),NOT(ЕФОРМУЛА(O2316)),NOT(ЕФОРМУЛА(P2316)),M2316&lt;&gt;0,N2316&lt;&gt;0,OR(YEAR(M2316=#REF!),YEAR(M2316=#REF!),YEAR(M2316=#REF!)),OR(YEAR(N2316=#REF!),YEAR(N2316=#REF!),YEAR(N2316=#REF!)),OR(AND(A2316="20. Выдача займов по договору № 1 (в кэш-пул ПАО «Газпром»)",H2316="КЭШ-ПУЛ"),AND(A2316&lt;&gt;"20. Выдача займов по договору № 1 (в кэш-пул ПАО «Газпром»)",H2316&lt;&gt;"КЭШ-ПУЛ")))</f>
        <v>#REF!</v>
      </c>
    </row>
    <row r="2317" spans="1:30" ht="15" customHeight="1" x14ac:dyDescent="0.2">
      <c r="A2317" s="8" t="s">
        <v>32</v>
      </c>
      <c r="B2317" s="8"/>
      <c r="C2317" s="2" t="s">
        <v>19</v>
      </c>
      <c r="D2317" s="6" t="s">
        <v>0</v>
      </c>
      <c r="E2317" s="7" t="s">
        <v>2</v>
      </c>
      <c r="F2317" s="8"/>
      <c r="G2317" s="8"/>
      <c r="H2317" s="8"/>
      <c r="I2317" s="8"/>
      <c r="J2317" s="8">
        <v>3</v>
      </c>
      <c r="K2317" s="8" t="s">
        <v>69</v>
      </c>
      <c r="L2317" s="8" t="s">
        <v>27</v>
      </c>
      <c r="M2317" s="9">
        <v>44580</v>
      </c>
      <c r="N2317" s="9">
        <v>44586</v>
      </c>
      <c r="O2317" s="20"/>
      <c r="P2317" s="54">
        <v>72000000</v>
      </c>
      <c r="Q2317" s="29"/>
      <c r="R2317" s="29"/>
      <c r="S2317" s="29"/>
      <c r="T2317" s="29"/>
      <c r="U2317" s="29"/>
      <c r="X2317" s="22" t="e">
        <f>IF(B2317="",VLOOKUP(A2317,#REF!,2,FALSE),B2317)</f>
        <v>#REF!</v>
      </c>
      <c r="Y2317" s="22">
        <f t="shared" si="185"/>
        <v>1</v>
      </c>
      <c r="Z2317" s="22">
        <f t="shared" si="186"/>
        <v>1</v>
      </c>
      <c r="AA2317" s="22">
        <f t="shared" si="187"/>
        <v>2022</v>
      </c>
      <c r="AB2317" s="22">
        <f t="shared" si="188"/>
        <v>2022</v>
      </c>
      <c r="AC2317" s="22">
        <f t="shared" si="189"/>
        <v>2022</v>
      </c>
      <c r="AD2317" s="25" t="e">
        <f>AND(ROUND(O2317,2)=O2317,ROUND(P2317,2)=P2317,OR(AND(O2317&lt;&gt;0,L2317="п"),AND(P2317&lt;&gt;0,L2317="ф")),ЕФОРМУЛА(X2317),ЕФОРМУЛА(Y2317),ЕФОРМУЛА(Z2317),ЕФОРМУЛА(AA2317),ЕФОРМУЛА(AB2317),ЕФОРМУЛА(AC2317),NOT(ЕФОРМУЛА(O2317)),NOT(ЕФОРМУЛА(P2317)),M2317&lt;&gt;0,N2317&lt;&gt;0,OR(YEAR(M2317=#REF!),YEAR(M2317=#REF!),YEAR(M2317=#REF!)),OR(YEAR(N2317=#REF!),YEAR(N2317=#REF!),YEAR(N2317=#REF!)),OR(AND(A2317="20. Выдача займов по договору № 1 (в кэш-пул ПАО «Газпром»)",H2317="КЭШ-ПУЛ"),AND(A2317&lt;&gt;"20. Выдача займов по договору № 1 (в кэш-пул ПАО «Газпром»)",H2317&lt;&gt;"КЭШ-ПУЛ")))</f>
        <v>#REF!</v>
      </c>
    </row>
    <row r="2318" spans="1:30" ht="15.75" customHeight="1" x14ac:dyDescent="0.2">
      <c r="A2318" s="27" t="s">
        <v>41</v>
      </c>
      <c r="B2318" s="27"/>
      <c r="C2318" s="2" t="s">
        <v>19</v>
      </c>
      <c r="D2318" s="6" t="s">
        <v>0</v>
      </c>
      <c r="E2318" s="7" t="s">
        <v>2</v>
      </c>
      <c r="F2318" s="8"/>
      <c r="G2318" s="8"/>
      <c r="H2318" s="8"/>
      <c r="I2318" s="8"/>
      <c r="J2318" s="8">
        <v>3</v>
      </c>
      <c r="K2318" s="8" t="s">
        <v>69</v>
      </c>
      <c r="L2318" s="8" t="s">
        <v>27</v>
      </c>
      <c r="M2318" s="9">
        <v>44575</v>
      </c>
      <c r="N2318" s="9">
        <v>44587</v>
      </c>
      <c r="O2318" s="20"/>
      <c r="P2318" s="54">
        <v>6423981.3300000001</v>
      </c>
      <c r="Q2318" s="29"/>
      <c r="R2318" s="29"/>
      <c r="S2318" s="29"/>
      <c r="T2318" s="29"/>
      <c r="U2318" s="29"/>
      <c r="X2318" s="22" t="e">
        <f>IF(B2318="",VLOOKUP(A2318,#REF!,2,FALSE),B2318)</f>
        <v>#REF!</v>
      </c>
      <c r="Y2318" s="22">
        <f t="shared" si="185"/>
        <v>1</v>
      </c>
      <c r="Z2318" s="22">
        <f t="shared" si="186"/>
        <v>1</v>
      </c>
      <c r="AA2318" s="22">
        <f t="shared" si="187"/>
        <v>2022</v>
      </c>
      <c r="AB2318" s="22">
        <f t="shared" si="188"/>
        <v>2022</v>
      </c>
      <c r="AC2318" s="22">
        <f t="shared" si="189"/>
        <v>2022</v>
      </c>
      <c r="AD2318" s="25" t="e">
        <f>AND(ROUND(O2318,2)=O2318,ROUND(P2318,2)=P2318,OR(AND(O2318&lt;&gt;0,L2318="п"),AND(P2318&lt;&gt;0,L2318="ф")),ЕФОРМУЛА(X2318),ЕФОРМУЛА(Y2318),ЕФОРМУЛА(Z2318),ЕФОРМУЛА(AA2318),ЕФОРМУЛА(AB2318),ЕФОРМУЛА(AC2318),NOT(ЕФОРМУЛА(O2318)),NOT(ЕФОРМУЛА(P2318)),M2318&lt;&gt;0,N2318&lt;&gt;0,OR(YEAR(M2318=#REF!),YEAR(M2318=#REF!),YEAR(M2318=#REF!)),OR(YEAR(N2318=#REF!),YEAR(N2318=#REF!),YEAR(N2318=#REF!)),OR(AND(A2318="20. Выдача займов по договору № 1 (в кэш-пул ПАО «Газпром»)",H2318="КЭШ-ПУЛ"),AND(A2318&lt;&gt;"20. Выдача займов по договору № 1 (в кэш-пул ПАО «Газпром»)",H2318&lt;&gt;"КЭШ-ПУЛ")))</f>
        <v>#REF!</v>
      </c>
    </row>
    <row r="2319" spans="1:30" ht="15" customHeight="1" x14ac:dyDescent="0.2">
      <c r="A2319" s="27" t="s">
        <v>141</v>
      </c>
      <c r="B2319" s="27"/>
      <c r="C2319" s="2" t="s">
        <v>19</v>
      </c>
      <c r="D2319" s="6" t="s">
        <v>0</v>
      </c>
      <c r="E2319" s="7" t="s">
        <v>2</v>
      </c>
      <c r="F2319" s="8"/>
      <c r="G2319" s="8"/>
      <c r="H2319" s="8"/>
      <c r="I2319" s="8"/>
      <c r="J2319" s="8">
        <v>1</v>
      </c>
      <c r="K2319" s="8" t="s">
        <v>69</v>
      </c>
      <c r="L2319" s="8" t="s">
        <v>27</v>
      </c>
      <c r="M2319" s="9">
        <v>44575</v>
      </c>
      <c r="N2319" s="9">
        <v>44588</v>
      </c>
      <c r="O2319" s="20"/>
      <c r="P2319" s="54">
        <v>239447163.16999999</v>
      </c>
      <c r="Q2319" s="11"/>
      <c r="R2319" s="11"/>
      <c r="S2319" s="11"/>
      <c r="T2319" s="11"/>
      <c r="U2319" s="11"/>
      <c r="X2319" s="22" t="e">
        <f>IF(B2319="",VLOOKUP(A2319,#REF!,2,FALSE),B2319)</f>
        <v>#REF!</v>
      </c>
      <c r="Y2319" s="22">
        <f t="shared" si="185"/>
        <v>1</v>
      </c>
      <c r="Z2319" s="22">
        <f t="shared" si="186"/>
        <v>1</v>
      </c>
      <c r="AA2319" s="22">
        <f t="shared" si="187"/>
        <v>2022</v>
      </c>
      <c r="AB2319" s="22">
        <f t="shared" si="188"/>
        <v>2022</v>
      </c>
      <c r="AC2319" s="22">
        <f t="shared" si="189"/>
        <v>2022</v>
      </c>
      <c r="AD2319" s="25" t="e">
        <f>AND(ROUND(O2319,2)=O2319,ROUND(P2319,2)=P2319,OR(AND(O2319&lt;&gt;0,L2319="п"),AND(P2319&lt;&gt;0,L2319="ф")),ЕФОРМУЛА(X2319),ЕФОРМУЛА(Y2319),ЕФОРМУЛА(Z2319),ЕФОРМУЛА(AA2319),ЕФОРМУЛА(AB2319),ЕФОРМУЛА(AC2319),NOT(ЕФОРМУЛА(O2319)),NOT(ЕФОРМУЛА(P2319)),M2319&lt;&gt;0,N2319&lt;&gt;0,OR(YEAR(M2319=#REF!),YEAR(M2319=#REF!),YEAR(M2319=#REF!)),OR(YEAR(N2319=#REF!),YEAR(N2319=#REF!),YEAR(N2319=#REF!)),OR(AND(A2319="20. Выдача займов по договору № 1 (в кэш-пул ПАО «Газпром»)",H2319="КЭШ-ПУЛ"),AND(A2319&lt;&gt;"20. Выдача займов по договору № 1 (в кэш-пул ПАО «Газпром»)",H2319&lt;&gt;"КЭШ-ПУЛ")))</f>
        <v>#REF!</v>
      </c>
    </row>
    <row r="2320" spans="1:30" ht="15.75" customHeight="1" x14ac:dyDescent="0.2">
      <c r="A2320" s="27" t="s">
        <v>142</v>
      </c>
      <c r="B2320" s="27"/>
      <c r="C2320" s="2" t="s">
        <v>19</v>
      </c>
      <c r="D2320" s="6" t="s">
        <v>0</v>
      </c>
      <c r="E2320" s="7" t="s">
        <v>2</v>
      </c>
      <c r="F2320" s="8"/>
      <c r="G2320" s="8"/>
      <c r="H2320" s="8"/>
      <c r="I2320" s="8"/>
      <c r="J2320" s="8">
        <v>3</v>
      </c>
      <c r="K2320" s="8" t="s">
        <v>69</v>
      </c>
      <c r="L2320" s="8" t="s">
        <v>27</v>
      </c>
      <c r="M2320" s="9">
        <v>44575</v>
      </c>
      <c r="N2320" s="9">
        <v>44588</v>
      </c>
      <c r="O2320" s="20"/>
      <c r="P2320" s="54">
        <v>469948.29</v>
      </c>
      <c r="Q2320" s="56" t="s">
        <v>699</v>
      </c>
      <c r="R2320" s="29"/>
      <c r="S2320" s="29"/>
      <c r="T2320" s="29"/>
      <c r="U2320" s="29"/>
      <c r="X2320" s="22" t="e">
        <f>IF(B2320="",VLOOKUP(A2320,#REF!,2,FALSE),B2320)</f>
        <v>#REF!</v>
      </c>
      <c r="Y2320" s="22">
        <f t="shared" si="185"/>
        <v>1</v>
      </c>
      <c r="Z2320" s="22">
        <f t="shared" si="186"/>
        <v>1</v>
      </c>
      <c r="AA2320" s="22">
        <f t="shared" si="187"/>
        <v>2022</v>
      </c>
      <c r="AB2320" s="22">
        <f t="shared" si="188"/>
        <v>2022</v>
      </c>
      <c r="AC2320" s="22">
        <f t="shared" si="189"/>
        <v>2022</v>
      </c>
      <c r="AD2320" s="25" t="e">
        <f>AND(ROUND(O2320,2)=O2320,ROUND(P2320,2)=P2320,OR(AND(O2320&lt;&gt;0,L2320="п"),AND(P2320&lt;&gt;0,L2320="ф")),ЕФОРМУЛА(X2320),ЕФОРМУЛА(Y2320),ЕФОРМУЛА(Z2320),ЕФОРМУЛА(AA2320),ЕФОРМУЛА(AB2320),ЕФОРМУЛА(AC2320),NOT(ЕФОРМУЛА(O2320)),NOT(ЕФОРМУЛА(P2320)),M2320&lt;&gt;0,N2320&lt;&gt;0,OR(YEAR(M2320=#REF!),YEAR(M2320=#REF!),YEAR(M2320=#REF!)),OR(YEAR(N2320=#REF!),YEAR(N2320=#REF!),YEAR(N2320=#REF!)),OR(AND(A2320="20. Выдача займов по договору № 1 (в кэш-пул ПАО «Газпром»)",H2320="КЭШ-ПУЛ"),AND(A2320&lt;&gt;"20. Выдача займов по договору № 1 (в кэш-пул ПАО «Газпром»)",H2320&lt;&gt;"КЭШ-ПУЛ")))</f>
        <v>#REF!</v>
      </c>
    </row>
    <row r="2321" spans="1:30" ht="15.75" customHeight="1" x14ac:dyDescent="0.2">
      <c r="A2321" s="27" t="s">
        <v>142</v>
      </c>
      <c r="B2321" s="27"/>
      <c r="C2321" s="2" t="s">
        <v>19</v>
      </c>
      <c r="D2321" s="6" t="s">
        <v>0</v>
      </c>
      <c r="E2321" s="7" t="s">
        <v>2</v>
      </c>
      <c r="F2321" s="8"/>
      <c r="G2321" s="8"/>
      <c r="H2321" s="8"/>
      <c r="I2321" s="8"/>
      <c r="J2321" s="8">
        <v>3</v>
      </c>
      <c r="K2321" s="8" t="s">
        <v>69</v>
      </c>
      <c r="L2321" s="8" t="s">
        <v>27</v>
      </c>
      <c r="M2321" s="9">
        <v>44575</v>
      </c>
      <c r="N2321" s="9">
        <v>44588</v>
      </c>
      <c r="O2321" s="20"/>
      <c r="P2321" s="54">
        <v>71103</v>
      </c>
      <c r="Q2321" s="56" t="s">
        <v>698</v>
      </c>
      <c r="R2321" s="29"/>
      <c r="S2321" s="29"/>
      <c r="T2321" s="29"/>
      <c r="U2321" s="29"/>
      <c r="X2321" s="22" t="e">
        <f>IF(B2321="",VLOOKUP(A2321,#REF!,2,FALSE),B2321)</f>
        <v>#REF!</v>
      </c>
      <c r="Y2321" s="22">
        <f t="shared" si="185"/>
        <v>1</v>
      </c>
      <c r="Z2321" s="22">
        <f t="shared" si="186"/>
        <v>1</v>
      </c>
      <c r="AA2321" s="22">
        <f t="shared" si="187"/>
        <v>2022</v>
      </c>
      <c r="AB2321" s="22">
        <f t="shared" si="188"/>
        <v>2022</v>
      </c>
      <c r="AC2321" s="22">
        <f t="shared" si="189"/>
        <v>2022</v>
      </c>
      <c r="AD2321" s="25" t="e">
        <f>AND(ROUND(O2321,2)=O2321,ROUND(P2321,2)=P2321,OR(AND(O2321&lt;&gt;0,L2321="п"),AND(P2321&lt;&gt;0,L2321="ф")),ЕФОРМУЛА(X2321),ЕФОРМУЛА(Y2321),ЕФОРМУЛА(Z2321),ЕФОРМУЛА(AA2321),ЕФОРМУЛА(AB2321),ЕФОРМУЛА(AC2321),NOT(ЕФОРМУЛА(O2321)),NOT(ЕФОРМУЛА(P2321)),M2321&lt;&gt;0,N2321&lt;&gt;0,OR(YEAR(M2321=#REF!),YEAR(M2321=#REF!),YEAR(M2321=#REF!)),OR(YEAR(N2321=#REF!),YEAR(N2321=#REF!),YEAR(N2321=#REF!)),OR(AND(A2321="20. Выдача займов по договору № 1 (в кэш-пул ПАО «Газпром»)",H2321="КЭШ-ПУЛ"),AND(A2321&lt;&gt;"20. Выдача займов по договору № 1 (в кэш-пул ПАО «Газпром»)",H2321&lt;&gt;"КЭШ-ПУЛ")))</f>
        <v>#REF!</v>
      </c>
    </row>
    <row r="2322" spans="1:30" ht="15" customHeight="1" x14ac:dyDescent="0.2">
      <c r="A2322" s="8" t="s">
        <v>47</v>
      </c>
      <c r="B2322" s="8"/>
      <c r="C2322" s="2" t="s">
        <v>19</v>
      </c>
      <c r="D2322" s="6" t="s">
        <v>0</v>
      </c>
      <c r="E2322" s="7" t="s">
        <v>2</v>
      </c>
      <c r="F2322" s="8"/>
      <c r="G2322" s="8"/>
      <c r="H2322" s="8"/>
      <c r="I2322" s="8"/>
      <c r="J2322" s="8">
        <v>3</v>
      </c>
      <c r="K2322" s="8" t="s">
        <v>69</v>
      </c>
      <c r="L2322" s="8" t="s">
        <v>27</v>
      </c>
      <c r="M2322" s="9">
        <v>44578</v>
      </c>
      <c r="N2322" s="9">
        <v>44588</v>
      </c>
      <c r="O2322" s="20"/>
      <c r="P2322" s="54">
        <v>10532911.25</v>
      </c>
      <c r="Q2322" s="12"/>
      <c r="R2322" s="12"/>
      <c r="S2322" s="12"/>
      <c r="T2322" s="12"/>
      <c r="U2322" s="12"/>
      <c r="X2322" s="22" t="e">
        <f>IF(B2322="",VLOOKUP(A2322,#REF!,2,FALSE),B2322)</f>
        <v>#REF!</v>
      </c>
      <c r="Y2322" s="22">
        <f t="shared" si="185"/>
        <v>1</v>
      </c>
      <c r="Z2322" s="22">
        <f t="shared" si="186"/>
        <v>1</v>
      </c>
      <c r="AA2322" s="22">
        <f t="shared" si="187"/>
        <v>2022</v>
      </c>
      <c r="AB2322" s="22">
        <f t="shared" si="188"/>
        <v>2022</v>
      </c>
      <c r="AC2322" s="22">
        <f t="shared" si="189"/>
        <v>2022</v>
      </c>
      <c r="AD2322" s="25" t="e">
        <f>AND(ROUND(O2322,2)=O2322,ROUND(P2322,2)=P2322,OR(AND(O2322&lt;&gt;0,L2322="п"),AND(P2322&lt;&gt;0,L2322="ф")),ЕФОРМУЛА(X2322),ЕФОРМУЛА(Y2322),ЕФОРМУЛА(Z2322),ЕФОРМУЛА(AA2322),ЕФОРМУЛА(AB2322),ЕФОРМУЛА(AC2322),NOT(ЕФОРМУЛА(O2322)),NOT(ЕФОРМУЛА(P2322)),M2322&lt;&gt;0,N2322&lt;&gt;0,OR(YEAR(M2322=#REF!),YEAR(M2322=#REF!),YEAR(M2322=#REF!)),OR(YEAR(N2322=#REF!),YEAR(N2322=#REF!),YEAR(N2322=#REF!)),OR(AND(A2322="20. Выдача займов по договору № 1 (в кэш-пул ПАО «Газпром»)",H2322="КЭШ-ПУЛ"),AND(A2322&lt;&gt;"20. Выдача займов по договору № 1 (в кэш-пул ПАО «Газпром»)",H2322&lt;&gt;"КЭШ-ПУЛ")))</f>
        <v>#REF!</v>
      </c>
    </row>
    <row r="2323" spans="1:30" ht="15" customHeight="1" x14ac:dyDescent="0.2">
      <c r="A2323" s="8" t="s">
        <v>47</v>
      </c>
      <c r="B2323" s="8"/>
      <c r="C2323" s="2" t="s">
        <v>19</v>
      </c>
      <c r="D2323" s="6" t="s">
        <v>0</v>
      </c>
      <c r="E2323" s="7" t="s">
        <v>2</v>
      </c>
      <c r="F2323" s="8" t="s">
        <v>25</v>
      </c>
      <c r="G2323" s="8"/>
      <c r="H2323" s="8"/>
      <c r="I2323" s="8"/>
      <c r="J2323" s="8">
        <v>3</v>
      </c>
      <c r="K2323" s="8" t="s">
        <v>69</v>
      </c>
      <c r="L2323" s="8" t="s">
        <v>27</v>
      </c>
      <c r="M2323" s="9">
        <v>44578</v>
      </c>
      <c r="N2323" s="9">
        <v>44588</v>
      </c>
      <c r="O2323" s="20"/>
      <c r="P2323" s="54">
        <v>8255384.0800000001</v>
      </c>
      <c r="Q2323" s="12"/>
      <c r="R2323" s="12"/>
      <c r="S2323" s="12"/>
      <c r="T2323" s="12"/>
      <c r="U2323" s="12"/>
      <c r="X2323" s="22" t="e">
        <f>IF(B2323="",VLOOKUP(A2323,#REF!,2,FALSE),B2323)</f>
        <v>#REF!</v>
      </c>
      <c r="Y2323" s="22">
        <f t="shared" si="185"/>
        <v>1</v>
      </c>
      <c r="Z2323" s="22">
        <f t="shared" si="186"/>
        <v>1</v>
      </c>
      <c r="AA2323" s="22">
        <f t="shared" si="187"/>
        <v>2022</v>
      </c>
      <c r="AB2323" s="22">
        <f t="shared" si="188"/>
        <v>2022</v>
      </c>
      <c r="AC2323" s="22">
        <f t="shared" si="189"/>
        <v>2021</v>
      </c>
      <c r="AD2323" s="25" t="e">
        <f>AND(ROUND(O2323,2)=O2323,ROUND(P2323,2)=P2323,OR(AND(O2323&lt;&gt;0,L2323="п"),AND(P2323&lt;&gt;0,L2323="ф")),ЕФОРМУЛА(X2323),ЕФОРМУЛА(Y2323),ЕФОРМУЛА(Z2323),ЕФОРМУЛА(AA2323),ЕФОРМУЛА(AB2323),ЕФОРМУЛА(AC2323),NOT(ЕФОРМУЛА(O2323)),NOT(ЕФОРМУЛА(P2323)),M2323&lt;&gt;0,N2323&lt;&gt;0,OR(YEAR(M2323=#REF!),YEAR(M2323=#REF!),YEAR(M2323=#REF!)),OR(YEAR(N2323=#REF!),YEAR(N2323=#REF!),YEAR(N2323=#REF!)),OR(AND(A2323="20. Выдача займов по договору № 1 (в кэш-пул ПАО «Газпром»)",H2323="КЭШ-ПУЛ"),AND(A2323&lt;&gt;"20. Выдача займов по договору № 1 (в кэш-пул ПАО «Газпром»)",H2323&lt;&gt;"КЭШ-ПУЛ")))</f>
        <v>#REF!</v>
      </c>
    </row>
    <row r="2324" spans="1:30" ht="15.75" customHeight="1" x14ac:dyDescent="0.2">
      <c r="A2324" s="27" t="s">
        <v>142</v>
      </c>
      <c r="B2324" s="27"/>
      <c r="C2324" s="2" t="s">
        <v>19</v>
      </c>
      <c r="D2324" s="6" t="s">
        <v>0</v>
      </c>
      <c r="E2324" s="7" t="s">
        <v>2</v>
      </c>
      <c r="F2324" s="8" t="s">
        <v>25</v>
      </c>
      <c r="G2324" s="8"/>
      <c r="H2324" s="8"/>
      <c r="I2324" s="8"/>
      <c r="J2324" s="8">
        <v>3</v>
      </c>
      <c r="K2324" s="8" t="s">
        <v>69</v>
      </c>
      <c r="L2324" s="8" t="s">
        <v>27</v>
      </c>
      <c r="M2324" s="9">
        <v>44575</v>
      </c>
      <c r="N2324" s="9">
        <v>44588</v>
      </c>
      <c r="O2324" s="20"/>
      <c r="P2324" s="54">
        <v>1686000.02</v>
      </c>
      <c r="Q2324" s="56" t="s">
        <v>699</v>
      </c>
      <c r="R2324" s="29"/>
      <c r="S2324" s="29"/>
      <c r="T2324" s="29"/>
      <c r="U2324" s="29"/>
      <c r="X2324" s="22" t="e">
        <f>IF(B2324="",VLOOKUP(A2324,#REF!,2,FALSE),B2324)</f>
        <v>#REF!</v>
      </c>
      <c r="Y2324" s="22">
        <f t="shared" si="185"/>
        <v>1</v>
      </c>
      <c r="Z2324" s="22">
        <f t="shared" si="186"/>
        <v>1</v>
      </c>
      <c r="AA2324" s="22">
        <f t="shared" si="187"/>
        <v>2022</v>
      </c>
      <c r="AB2324" s="22">
        <f t="shared" si="188"/>
        <v>2022</v>
      </c>
      <c r="AC2324" s="22">
        <f t="shared" si="189"/>
        <v>2021</v>
      </c>
      <c r="AD2324" s="25" t="e">
        <f>AND(ROUND(O2324,2)=O2324,ROUND(P2324,2)=P2324,OR(AND(O2324&lt;&gt;0,L2324="п"),AND(P2324&lt;&gt;0,L2324="ф")),ЕФОРМУЛА(X2324),ЕФОРМУЛА(Y2324),ЕФОРМУЛА(Z2324),ЕФОРМУЛА(AA2324),ЕФОРМУЛА(AB2324),ЕФОРМУЛА(AC2324),NOT(ЕФОРМУЛА(O2324)),NOT(ЕФОРМУЛА(P2324)),M2324&lt;&gt;0,N2324&lt;&gt;0,OR(YEAR(M2324=#REF!),YEAR(M2324=#REF!),YEAR(M2324=#REF!)),OR(YEAR(N2324=#REF!),YEAR(N2324=#REF!),YEAR(N2324=#REF!)),OR(AND(A2324="20. Выдача займов по договору № 1 (в кэш-пул ПАО «Газпром»)",H2324="КЭШ-ПУЛ"),AND(A2324&lt;&gt;"20. Выдача займов по договору № 1 (в кэш-пул ПАО «Газпром»)",H2324&lt;&gt;"КЭШ-ПУЛ")))</f>
        <v>#REF!</v>
      </c>
    </row>
    <row r="2325" spans="1:30" ht="15.75" customHeight="1" x14ac:dyDescent="0.2">
      <c r="A2325" s="27" t="s">
        <v>142</v>
      </c>
      <c r="B2325" s="27"/>
      <c r="C2325" s="2" t="s">
        <v>19</v>
      </c>
      <c r="D2325" s="6" t="s">
        <v>0</v>
      </c>
      <c r="E2325" s="7" t="s">
        <v>2</v>
      </c>
      <c r="F2325" s="8" t="s">
        <v>25</v>
      </c>
      <c r="G2325" s="8"/>
      <c r="H2325" s="8"/>
      <c r="I2325" s="8"/>
      <c r="J2325" s="8">
        <v>3</v>
      </c>
      <c r="K2325" s="8" t="s">
        <v>69</v>
      </c>
      <c r="L2325" s="8" t="s">
        <v>27</v>
      </c>
      <c r="M2325" s="9">
        <v>44575</v>
      </c>
      <c r="N2325" s="9">
        <v>44588</v>
      </c>
      <c r="O2325" s="20"/>
      <c r="P2325" s="54">
        <v>391865.04</v>
      </c>
      <c r="Q2325" s="56" t="s">
        <v>698</v>
      </c>
      <c r="R2325" s="29"/>
      <c r="S2325" s="29"/>
      <c r="T2325" s="29"/>
      <c r="U2325" s="29"/>
      <c r="X2325" s="22" t="e">
        <f>IF(B2325="",VLOOKUP(A2325,#REF!,2,FALSE),B2325)</f>
        <v>#REF!</v>
      </c>
      <c r="Y2325" s="22">
        <f t="shared" si="185"/>
        <v>1</v>
      </c>
      <c r="Z2325" s="22">
        <f t="shared" si="186"/>
        <v>1</v>
      </c>
      <c r="AA2325" s="22">
        <f t="shared" si="187"/>
        <v>2022</v>
      </c>
      <c r="AB2325" s="22">
        <f t="shared" si="188"/>
        <v>2022</v>
      </c>
      <c r="AC2325" s="22">
        <f t="shared" si="189"/>
        <v>2021</v>
      </c>
      <c r="AD2325" s="25" t="e">
        <f>AND(ROUND(O2325,2)=O2325,ROUND(P2325,2)=P2325,OR(AND(O2325&lt;&gt;0,L2325="п"),AND(P2325&lt;&gt;0,L2325="ф")),ЕФОРМУЛА(X2325),ЕФОРМУЛА(Y2325),ЕФОРМУЛА(Z2325),ЕФОРМУЛА(AA2325),ЕФОРМУЛА(AB2325),ЕФОРМУЛА(AC2325),NOT(ЕФОРМУЛА(O2325)),NOT(ЕФОРМУЛА(P2325)),M2325&lt;&gt;0,N2325&lt;&gt;0,OR(YEAR(M2325=#REF!),YEAR(M2325=#REF!),YEAR(M2325=#REF!)),OR(YEAR(N2325=#REF!),YEAR(N2325=#REF!),YEAR(N2325=#REF!)),OR(AND(A2325="20. Выдача займов по договору № 1 (в кэш-пул ПАО «Газпром»)",H2325="КЭШ-ПУЛ"),AND(A2325&lt;&gt;"20. Выдача займов по договору № 1 (в кэш-пул ПАО «Газпром»)",H2325&lt;&gt;"КЭШ-ПУЛ")))</f>
        <v>#REF!</v>
      </c>
    </row>
    <row r="2326" spans="1:30" ht="15" customHeight="1" x14ac:dyDescent="0.2">
      <c r="A2326" s="27" t="s">
        <v>141</v>
      </c>
      <c r="B2326" s="27"/>
      <c r="C2326" s="2" t="s">
        <v>19</v>
      </c>
      <c r="D2326" s="6" t="s">
        <v>0</v>
      </c>
      <c r="E2326" s="7" t="s">
        <v>2</v>
      </c>
      <c r="F2326" s="8" t="s">
        <v>25</v>
      </c>
      <c r="G2326" s="8"/>
      <c r="H2326" s="8"/>
      <c r="I2326" s="8"/>
      <c r="J2326" s="8">
        <v>1</v>
      </c>
      <c r="K2326" s="8" t="s">
        <v>69</v>
      </c>
      <c r="L2326" s="8" t="s">
        <v>27</v>
      </c>
      <c r="M2326" s="9">
        <v>44575</v>
      </c>
      <c r="N2326" s="9">
        <v>44588</v>
      </c>
      <c r="O2326" s="20"/>
      <c r="P2326" s="54">
        <v>15248968.57</v>
      </c>
      <c r="Q2326" s="11"/>
      <c r="R2326" s="11"/>
      <c r="S2326" s="11"/>
      <c r="T2326" s="11"/>
      <c r="U2326" s="11"/>
      <c r="X2326" s="22" t="e">
        <f>IF(B2326="",VLOOKUP(A2326,#REF!,2,FALSE),B2326)</f>
        <v>#REF!</v>
      </c>
      <c r="Y2326" s="22">
        <f t="shared" si="185"/>
        <v>1</v>
      </c>
      <c r="Z2326" s="22">
        <f t="shared" si="186"/>
        <v>1</v>
      </c>
      <c r="AA2326" s="22">
        <f t="shared" si="187"/>
        <v>2022</v>
      </c>
      <c r="AB2326" s="22">
        <f t="shared" si="188"/>
        <v>2022</v>
      </c>
      <c r="AC2326" s="22">
        <f t="shared" si="189"/>
        <v>2021</v>
      </c>
      <c r="AD2326" s="25" t="e">
        <f>AND(ROUND(O2326,2)=O2326,ROUND(P2326,2)=P2326,OR(AND(O2326&lt;&gt;0,L2326="п"),AND(P2326&lt;&gt;0,L2326="ф")),ЕФОРМУЛА(X2326),ЕФОРМУЛА(Y2326),ЕФОРМУЛА(Z2326),ЕФОРМУЛА(AA2326),ЕФОРМУЛА(AB2326),ЕФОРМУЛА(AC2326),NOT(ЕФОРМУЛА(O2326)),NOT(ЕФОРМУЛА(P2326)),M2326&lt;&gt;0,N2326&lt;&gt;0,OR(YEAR(M2326=#REF!),YEAR(M2326=#REF!),YEAR(M2326=#REF!)),OR(YEAR(N2326=#REF!),YEAR(N2326=#REF!),YEAR(N2326=#REF!)),OR(AND(A2326="20. Выдача займов по договору № 1 (в кэш-пул ПАО «Газпром»)",H2326="КЭШ-ПУЛ"),AND(A2326&lt;&gt;"20. Выдача займов по договору № 1 (в кэш-пул ПАО «Газпром»)",H2326&lt;&gt;"КЭШ-ПУЛ")))</f>
        <v>#REF!</v>
      </c>
    </row>
    <row r="2327" spans="1:30" ht="15.75" customHeight="1" x14ac:dyDescent="0.2">
      <c r="A2327" s="27" t="s">
        <v>142</v>
      </c>
      <c r="B2327" s="27"/>
      <c r="C2327" s="2" t="s">
        <v>19</v>
      </c>
      <c r="D2327" s="6" t="s">
        <v>0</v>
      </c>
      <c r="E2327" s="7" t="s">
        <v>2</v>
      </c>
      <c r="F2327" s="8" t="s">
        <v>25</v>
      </c>
      <c r="G2327" s="8"/>
      <c r="H2327" s="8"/>
      <c r="I2327" s="8"/>
      <c r="J2327" s="8">
        <v>3</v>
      </c>
      <c r="K2327" s="8" t="s">
        <v>69</v>
      </c>
      <c r="L2327" s="8" t="s">
        <v>27</v>
      </c>
      <c r="M2327" s="9">
        <v>44575</v>
      </c>
      <c r="N2327" s="9">
        <v>44588</v>
      </c>
      <c r="O2327" s="20"/>
      <c r="P2327" s="54">
        <v>748010.96</v>
      </c>
      <c r="Q2327" s="56" t="s">
        <v>699</v>
      </c>
      <c r="R2327" s="29"/>
      <c r="S2327" s="29"/>
      <c r="T2327" s="29"/>
      <c r="U2327" s="29"/>
      <c r="X2327" s="22" t="e">
        <f>IF(B2327="",VLOOKUP(A2327,#REF!,2,FALSE),B2327)</f>
        <v>#REF!</v>
      </c>
      <c r="Y2327" s="22">
        <f t="shared" si="185"/>
        <v>1</v>
      </c>
      <c r="Z2327" s="22">
        <f t="shared" si="186"/>
        <v>1</v>
      </c>
      <c r="AA2327" s="22">
        <f t="shared" si="187"/>
        <v>2022</v>
      </c>
      <c r="AB2327" s="22">
        <f t="shared" si="188"/>
        <v>2022</v>
      </c>
      <c r="AC2327" s="22">
        <f t="shared" si="189"/>
        <v>2021</v>
      </c>
      <c r="AD2327" s="25" t="e">
        <f>AND(ROUND(O2327,2)=O2327,ROUND(P2327,2)=P2327,OR(AND(O2327&lt;&gt;0,L2327="п"),AND(P2327&lt;&gt;0,L2327="ф")),ЕФОРМУЛА(X2327),ЕФОРМУЛА(Y2327),ЕФОРМУЛА(Z2327),ЕФОРМУЛА(AA2327),ЕФОРМУЛА(AB2327),ЕФОРМУЛА(AC2327),NOT(ЕФОРМУЛА(O2327)),NOT(ЕФОРМУЛА(P2327)),M2327&lt;&gt;0,N2327&lt;&gt;0,OR(YEAR(M2327=#REF!),YEAR(M2327=#REF!),YEAR(M2327=#REF!)),OR(YEAR(N2327=#REF!),YEAR(N2327=#REF!),YEAR(N2327=#REF!)),OR(AND(A2327="20. Выдача займов по договору № 1 (в кэш-пул ПАО «Газпром»)",H2327="КЭШ-ПУЛ"),AND(A2327&lt;&gt;"20. Выдача займов по договору № 1 (в кэш-пул ПАО «Газпром»)",H2327&lt;&gt;"КЭШ-ПУЛ")))</f>
        <v>#REF!</v>
      </c>
    </row>
    <row r="2328" spans="1:30" ht="15.75" customHeight="1" x14ac:dyDescent="0.2">
      <c r="A2328" s="27" t="s">
        <v>142</v>
      </c>
      <c r="B2328" s="27"/>
      <c r="C2328" s="2" t="s">
        <v>19</v>
      </c>
      <c r="D2328" s="6" t="s">
        <v>0</v>
      </c>
      <c r="E2328" s="7" t="s">
        <v>2</v>
      </c>
      <c r="F2328" s="8" t="s">
        <v>25</v>
      </c>
      <c r="G2328" s="8"/>
      <c r="H2328" s="8"/>
      <c r="I2328" s="8"/>
      <c r="J2328" s="8">
        <v>3</v>
      </c>
      <c r="K2328" s="8" t="s">
        <v>69</v>
      </c>
      <c r="L2328" s="8" t="s">
        <v>27</v>
      </c>
      <c r="M2328" s="9">
        <v>44575</v>
      </c>
      <c r="N2328" s="9">
        <v>44588</v>
      </c>
      <c r="O2328" s="20"/>
      <c r="P2328" s="54">
        <v>42652030.990000002</v>
      </c>
      <c r="Q2328" s="56" t="s">
        <v>698</v>
      </c>
      <c r="R2328" s="29"/>
      <c r="S2328" s="29"/>
      <c r="T2328" s="29"/>
      <c r="U2328" s="29"/>
      <c r="X2328" s="22" t="e">
        <f>IF(B2328="",VLOOKUP(A2328,#REF!,2,FALSE),B2328)</f>
        <v>#REF!</v>
      </c>
      <c r="Y2328" s="22">
        <f t="shared" si="185"/>
        <v>1</v>
      </c>
      <c r="Z2328" s="22">
        <f t="shared" si="186"/>
        <v>1</v>
      </c>
      <c r="AA2328" s="22">
        <f t="shared" si="187"/>
        <v>2022</v>
      </c>
      <c r="AB2328" s="22">
        <f t="shared" si="188"/>
        <v>2022</v>
      </c>
      <c r="AC2328" s="22">
        <f t="shared" si="189"/>
        <v>2021</v>
      </c>
      <c r="AD2328" s="25" t="e">
        <f>AND(ROUND(O2328,2)=O2328,ROUND(P2328,2)=P2328,OR(AND(O2328&lt;&gt;0,L2328="п"),AND(P2328&lt;&gt;0,L2328="ф")),ЕФОРМУЛА(X2328),ЕФОРМУЛА(Y2328),ЕФОРМУЛА(Z2328),ЕФОРМУЛА(AA2328),ЕФОРМУЛА(AB2328),ЕФОРМУЛА(AC2328),NOT(ЕФОРМУЛА(O2328)),NOT(ЕФОРМУЛА(P2328)),M2328&lt;&gt;0,N2328&lt;&gt;0,OR(YEAR(M2328=#REF!),YEAR(M2328=#REF!),YEAR(M2328=#REF!)),OR(YEAR(N2328=#REF!),YEAR(N2328=#REF!),YEAR(N2328=#REF!)),OR(AND(A2328="20. Выдача займов по договору № 1 (в кэш-пул ПАО «Газпром»)",H2328="КЭШ-ПУЛ"),AND(A2328&lt;&gt;"20. Выдача займов по договору № 1 (в кэш-пул ПАО «Газпром»)",H2328&lt;&gt;"КЭШ-ПУЛ")))</f>
        <v>#REF!</v>
      </c>
    </row>
    <row r="2329" spans="1:30" ht="15" customHeight="1" x14ac:dyDescent="0.2">
      <c r="A2329" s="27" t="s">
        <v>17</v>
      </c>
      <c r="B2329" s="27"/>
      <c r="C2329" s="2" t="s">
        <v>19</v>
      </c>
      <c r="D2329" s="6" t="s">
        <v>0</v>
      </c>
      <c r="E2329" s="7" t="s">
        <v>2</v>
      </c>
      <c r="F2329" s="8"/>
      <c r="G2329" s="8"/>
      <c r="H2329" s="8"/>
      <c r="I2329" s="8"/>
      <c r="J2329" s="8">
        <v>1</v>
      </c>
      <c r="K2329" s="8" t="s">
        <v>69</v>
      </c>
      <c r="L2329" s="8" t="s">
        <v>27</v>
      </c>
      <c r="M2329" s="9">
        <v>44575</v>
      </c>
      <c r="N2329" s="9">
        <v>44589</v>
      </c>
      <c r="O2329" s="20"/>
      <c r="P2329" s="54">
        <v>385162.78</v>
      </c>
      <c r="Q2329" s="11"/>
      <c r="R2329" s="11"/>
      <c r="S2329" s="11"/>
      <c r="T2329" s="11"/>
      <c r="U2329" s="11"/>
      <c r="X2329" s="22" t="e">
        <f>IF(B2329="",VLOOKUP(A2329,#REF!,2,FALSE),B2329)</f>
        <v>#REF!</v>
      </c>
      <c r="Y2329" s="22">
        <f t="shared" si="185"/>
        <v>1</v>
      </c>
      <c r="Z2329" s="22">
        <f t="shared" si="186"/>
        <v>1</v>
      </c>
      <c r="AA2329" s="22">
        <f t="shared" si="187"/>
        <v>2022</v>
      </c>
      <c r="AB2329" s="22">
        <f t="shared" si="188"/>
        <v>2022</v>
      </c>
      <c r="AC2329" s="22">
        <f t="shared" si="189"/>
        <v>2022</v>
      </c>
      <c r="AD2329" s="25" t="e">
        <f>AND(ROUND(O2329,2)=O2329,ROUND(P2329,2)=P2329,OR(AND(O2329&lt;&gt;0,L2329="п"),AND(P2329&lt;&gt;0,L2329="ф")),ЕФОРМУЛА(X2329),ЕФОРМУЛА(Y2329),ЕФОРМУЛА(Z2329),ЕФОРМУЛА(AA2329),ЕФОРМУЛА(AB2329),ЕФОРМУЛА(AC2329),NOT(ЕФОРМУЛА(O2329)),NOT(ЕФОРМУЛА(P2329)),M2329&lt;&gt;0,N2329&lt;&gt;0,OR(YEAR(M2329=#REF!),YEAR(M2329=#REF!),YEAR(M2329=#REF!)),OR(YEAR(N2329=#REF!),YEAR(N2329=#REF!),YEAR(N2329=#REF!)),OR(AND(A2329="20. Выдача займов по договору № 1 (в кэш-пул ПАО «Газпром»)",H2329="КЭШ-ПУЛ"),AND(A2329&lt;&gt;"20. Выдача займов по договору № 1 (в кэш-пул ПАО «Газпром»)",H2329&lt;&gt;"КЭШ-ПУЛ")))</f>
        <v>#REF!</v>
      </c>
    </row>
    <row r="2330" spans="1:30" ht="15" customHeight="1" x14ac:dyDescent="0.2">
      <c r="A2330" s="8" t="s">
        <v>47</v>
      </c>
      <c r="B2330" s="8"/>
      <c r="C2330" s="2" t="s">
        <v>19</v>
      </c>
      <c r="D2330" s="6" t="s">
        <v>0</v>
      </c>
      <c r="E2330" s="7" t="s">
        <v>2</v>
      </c>
      <c r="F2330" s="8"/>
      <c r="G2330" s="8"/>
      <c r="H2330" s="8"/>
      <c r="I2330" s="8"/>
      <c r="J2330" s="8">
        <v>3</v>
      </c>
      <c r="K2330" s="8" t="s">
        <v>69</v>
      </c>
      <c r="L2330" s="8" t="s">
        <v>27</v>
      </c>
      <c r="M2330" s="9">
        <v>44578</v>
      </c>
      <c r="N2330" s="9">
        <v>44589</v>
      </c>
      <c r="O2330" s="20"/>
      <c r="P2330" s="54">
        <v>1908648</v>
      </c>
      <c r="Q2330" s="29"/>
      <c r="R2330" s="12"/>
      <c r="S2330" s="12"/>
      <c r="T2330" s="12"/>
      <c r="U2330" s="12"/>
      <c r="X2330" s="22" t="e">
        <f>IF(B2330="",VLOOKUP(A2330,#REF!,2,FALSE),B2330)</f>
        <v>#REF!</v>
      </c>
      <c r="Y2330" s="22">
        <f t="shared" si="185"/>
        <v>1</v>
      </c>
      <c r="Z2330" s="22">
        <f t="shared" si="186"/>
        <v>1</v>
      </c>
      <c r="AA2330" s="22">
        <f t="shared" si="187"/>
        <v>2022</v>
      </c>
      <c r="AB2330" s="22">
        <f t="shared" si="188"/>
        <v>2022</v>
      </c>
      <c r="AC2330" s="22">
        <f t="shared" si="189"/>
        <v>2022</v>
      </c>
      <c r="AD2330" s="25" t="e">
        <f>AND(ROUND(O2330,2)=O2330,ROUND(P2330,2)=P2330,OR(AND(O2330&lt;&gt;0,L2330="п"),AND(P2330&lt;&gt;0,L2330="ф")),ЕФОРМУЛА(X2330),ЕФОРМУЛА(Y2330),ЕФОРМУЛА(Z2330),ЕФОРМУЛА(AA2330),ЕФОРМУЛА(AB2330),ЕФОРМУЛА(AC2330),NOT(ЕФОРМУЛА(O2330)),NOT(ЕФОРМУЛА(P2330)),M2330&lt;&gt;0,N2330&lt;&gt;0,OR(YEAR(M2330=#REF!),YEAR(M2330=#REF!),YEAR(M2330=#REF!)),OR(YEAR(N2330=#REF!),YEAR(N2330=#REF!),YEAR(N2330=#REF!)),OR(AND(A2330="20. Выдача займов по договору № 1 (в кэш-пул ПАО «Газпром»)",H2330="КЭШ-ПУЛ"),AND(A2330&lt;&gt;"20. Выдача займов по договору № 1 (в кэш-пул ПАО «Газпром»)",H2330&lt;&gt;"КЭШ-ПУЛ")))</f>
        <v>#REF!</v>
      </c>
    </row>
    <row r="2331" spans="1:30" ht="15.75" customHeight="1" x14ac:dyDescent="0.2">
      <c r="A2331" s="27" t="s">
        <v>142</v>
      </c>
      <c r="B2331" s="27"/>
      <c r="C2331" s="2" t="s">
        <v>19</v>
      </c>
      <c r="D2331" s="6" t="s">
        <v>0</v>
      </c>
      <c r="E2331" s="7" t="s">
        <v>2</v>
      </c>
      <c r="F2331" s="8"/>
      <c r="G2331" s="8"/>
      <c r="H2331" s="8"/>
      <c r="I2331" s="8"/>
      <c r="J2331" s="8">
        <v>3</v>
      </c>
      <c r="K2331" s="8" t="s">
        <v>69</v>
      </c>
      <c r="L2331" s="8" t="s">
        <v>27</v>
      </c>
      <c r="M2331" s="9">
        <v>44575</v>
      </c>
      <c r="N2331" s="9">
        <v>44589</v>
      </c>
      <c r="O2331" s="20"/>
      <c r="P2331" s="54">
        <v>1837114.06</v>
      </c>
      <c r="Q2331" s="56" t="s">
        <v>699</v>
      </c>
      <c r="R2331" s="29"/>
      <c r="S2331" s="29"/>
      <c r="T2331" s="29"/>
      <c r="U2331" s="29"/>
      <c r="X2331" s="22" t="e">
        <f>IF(B2331="",VLOOKUP(A2331,#REF!,2,FALSE),B2331)</f>
        <v>#REF!</v>
      </c>
      <c r="Y2331" s="22">
        <f t="shared" si="185"/>
        <v>1</v>
      </c>
      <c r="Z2331" s="22">
        <f t="shared" si="186"/>
        <v>1</v>
      </c>
      <c r="AA2331" s="22">
        <f t="shared" si="187"/>
        <v>2022</v>
      </c>
      <c r="AB2331" s="22">
        <f t="shared" si="188"/>
        <v>2022</v>
      </c>
      <c r="AC2331" s="22">
        <f t="shared" si="189"/>
        <v>2022</v>
      </c>
      <c r="AD2331" s="25" t="e">
        <f>AND(ROUND(O2331,2)=O2331,ROUND(P2331,2)=P2331,OR(AND(O2331&lt;&gt;0,L2331="п"),AND(P2331&lt;&gt;0,L2331="ф")),ЕФОРМУЛА(X2331),ЕФОРМУЛА(Y2331),ЕФОРМУЛА(Z2331),ЕФОРМУЛА(AA2331),ЕФОРМУЛА(AB2331),ЕФОРМУЛА(AC2331),NOT(ЕФОРМУЛА(O2331)),NOT(ЕФОРМУЛА(P2331)),M2331&lt;&gt;0,N2331&lt;&gt;0,OR(YEAR(M2331=#REF!),YEAR(M2331=#REF!),YEAR(M2331=#REF!)),OR(YEAR(N2331=#REF!),YEAR(N2331=#REF!),YEAR(N2331=#REF!)),OR(AND(A2331="20. Выдача займов по договору № 1 (в кэш-пул ПАО «Газпром»)",H2331="КЭШ-ПУЛ"),AND(A2331&lt;&gt;"20. Выдача займов по договору № 1 (в кэш-пул ПАО «Газпром»)",H2331&lt;&gt;"КЭШ-ПУЛ")))</f>
        <v>#REF!</v>
      </c>
    </row>
    <row r="2332" spans="1:30" ht="15.75" customHeight="1" x14ac:dyDescent="0.2">
      <c r="A2332" s="27" t="s">
        <v>142</v>
      </c>
      <c r="B2332" s="27"/>
      <c r="C2332" s="2" t="s">
        <v>19</v>
      </c>
      <c r="D2332" s="6" t="s">
        <v>0</v>
      </c>
      <c r="E2332" s="7" t="s">
        <v>2</v>
      </c>
      <c r="F2332" s="8"/>
      <c r="G2332" s="8"/>
      <c r="H2332" s="8"/>
      <c r="I2332" s="8"/>
      <c r="J2332" s="8">
        <v>3</v>
      </c>
      <c r="K2332" s="8" t="s">
        <v>69</v>
      </c>
      <c r="L2332" s="8" t="s">
        <v>27</v>
      </c>
      <c r="M2332" s="9">
        <v>44575</v>
      </c>
      <c r="N2332" s="9">
        <v>44589</v>
      </c>
      <c r="O2332" s="20"/>
      <c r="P2332" s="54">
        <v>6352864.5899999999</v>
      </c>
      <c r="Q2332" s="56" t="s">
        <v>698</v>
      </c>
      <c r="R2332" s="29"/>
      <c r="S2332" s="29"/>
      <c r="T2332" s="29"/>
      <c r="U2332" s="29"/>
      <c r="X2332" s="22" t="e">
        <f>IF(B2332="",VLOOKUP(A2332,#REF!,2,FALSE),B2332)</f>
        <v>#REF!</v>
      </c>
      <c r="Y2332" s="22">
        <f t="shared" si="185"/>
        <v>1</v>
      </c>
      <c r="Z2332" s="22">
        <f t="shared" si="186"/>
        <v>1</v>
      </c>
      <c r="AA2332" s="22">
        <f t="shared" si="187"/>
        <v>2022</v>
      </c>
      <c r="AB2332" s="22">
        <f t="shared" si="188"/>
        <v>2022</v>
      </c>
      <c r="AC2332" s="22">
        <f t="shared" si="189"/>
        <v>2022</v>
      </c>
      <c r="AD2332" s="25" t="e">
        <f>AND(ROUND(O2332,2)=O2332,ROUND(P2332,2)=P2332,OR(AND(O2332&lt;&gt;0,L2332="п"),AND(P2332&lt;&gt;0,L2332="ф")),ЕФОРМУЛА(X2332),ЕФОРМУЛА(Y2332),ЕФОРМУЛА(Z2332),ЕФОРМУЛА(AA2332),ЕФОРМУЛА(AB2332),ЕФОРМУЛА(AC2332),NOT(ЕФОРМУЛА(O2332)),NOT(ЕФОРМУЛА(P2332)),M2332&lt;&gt;0,N2332&lt;&gt;0,OR(YEAR(M2332=#REF!),YEAR(M2332=#REF!),YEAR(M2332=#REF!)),OR(YEAR(N2332=#REF!),YEAR(N2332=#REF!),YEAR(N2332=#REF!)),OR(AND(A2332="20. Выдача займов по договору № 1 (в кэш-пул ПАО «Газпром»)",H2332="КЭШ-ПУЛ"),AND(A2332&lt;&gt;"20. Выдача займов по договору № 1 (в кэш-пул ПАО «Газпром»)",H2332&lt;&gt;"КЭШ-ПУЛ")))</f>
        <v>#REF!</v>
      </c>
    </row>
    <row r="2333" spans="1:30" ht="15.75" customHeight="1" x14ac:dyDescent="0.2">
      <c r="A2333" s="27" t="s">
        <v>41</v>
      </c>
      <c r="B2333" s="27"/>
      <c r="C2333" s="2" t="s">
        <v>19</v>
      </c>
      <c r="D2333" s="6" t="s">
        <v>0</v>
      </c>
      <c r="E2333" s="7" t="s">
        <v>2</v>
      </c>
      <c r="F2333" s="8"/>
      <c r="G2333" s="8"/>
      <c r="H2333" s="8"/>
      <c r="I2333" s="8"/>
      <c r="J2333" s="8">
        <v>3</v>
      </c>
      <c r="K2333" s="8" t="s">
        <v>69</v>
      </c>
      <c r="L2333" s="8" t="s">
        <v>27</v>
      </c>
      <c r="M2333" s="9">
        <v>44575</v>
      </c>
      <c r="N2333" s="9">
        <v>44589</v>
      </c>
      <c r="O2333" s="20"/>
      <c r="P2333" s="54">
        <v>238090</v>
      </c>
      <c r="Q2333" s="29"/>
      <c r="R2333" s="29"/>
      <c r="S2333" s="29"/>
      <c r="T2333" s="29"/>
      <c r="U2333" s="29"/>
      <c r="X2333" s="22" t="e">
        <f>IF(B2333="",VLOOKUP(A2333,#REF!,2,FALSE),B2333)</f>
        <v>#REF!</v>
      </c>
      <c r="Y2333" s="22">
        <f t="shared" si="185"/>
        <v>1</v>
      </c>
      <c r="Z2333" s="22">
        <f t="shared" si="186"/>
        <v>1</v>
      </c>
      <c r="AA2333" s="22">
        <f t="shared" si="187"/>
        <v>2022</v>
      </c>
      <c r="AB2333" s="22">
        <f t="shared" si="188"/>
        <v>2022</v>
      </c>
      <c r="AC2333" s="22">
        <f t="shared" si="189"/>
        <v>2022</v>
      </c>
      <c r="AD2333" s="25" t="e">
        <f>AND(ROUND(O2333,2)=O2333,ROUND(P2333,2)=P2333,OR(AND(O2333&lt;&gt;0,L2333="п"),AND(P2333&lt;&gt;0,L2333="ф")),ЕФОРМУЛА(X2333),ЕФОРМУЛА(Y2333),ЕФОРМУЛА(Z2333),ЕФОРМУЛА(AA2333),ЕФОРМУЛА(AB2333),ЕФОРМУЛА(AC2333),NOT(ЕФОРМУЛА(O2333)),NOT(ЕФОРМУЛА(P2333)),M2333&lt;&gt;0,N2333&lt;&gt;0,OR(YEAR(M2333=#REF!),YEAR(M2333=#REF!),YEAR(M2333=#REF!)),OR(YEAR(N2333=#REF!),YEAR(N2333=#REF!),YEAR(N2333=#REF!)),OR(AND(A2333="20. Выдача займов по договору № 1 (в кэш-пул ПАО «Газпром»)",H2333="КЭШ-ПУЛ"),AND(A2333&lt;&gt;"20. Выдача займов по договору № 1 (в кэш-пул ПАО «Газпром»)",H2333&lt;&gt;"КЭШ-ПУЛ")))</f>
        <v>#REF!</v>
      </c>
    </row>
    <row r="2334" spans="1:30" ht="15" customHeight="1" x14ac:dyDescent="0.2">
      <c r="A2334" s="27" t="s">
        <v>141</v>
      </c>
      <c r="B2334" s="27"/>
      <c r="C2334" s="2" t="s">
        <v>19</v>
      </c>
      <c r="D2334" s="6" t="s">
        <v>0</v>
      </c>
      <c r="E2334" s="7" t="s">
        <v>2</v>
      </c>
      <c r="F2334" s="8" t="s">
        <v>25</v>
      </c>
      <c r="G2334" s="8"/>
      <c r="H2334" s="8"/>
      <c r="I2334" s="8"/>
      <c r="J2334" s="8">
        <v>1</v>
      </c>
      <c r="K2334" s="8" t="s">
        <v>69</v>
      </c>
      <c r="L2334" s="8" t="s">
        <v>27</v>
      </c>
      <c r="M2334" s="9">
        <v>44575</v>
      </c>
      <c r="N2334" s="9">
        <v>44589</v>
      </c>
      <c r="O2334" s="20"/>
      <c r="P2334" s="54">
        <v>26535416.629999999</v>
      </c>
      <c r="Q2334" s="11"/>
      <c r="R2334" s="11"/>
      <c r="S2334" s="11"/>
      <c r="T2334" s="11"/>
      <c r="U2334" s="11"/>
      <c r="X2334" s="22" t="e">
        <f>IF(B2334="",VLOOKUP(A2334,#REF!,2,FALSE),B2334)</f>
        <v>#REF!</v>
      </c>
      <c r="Y2334" s="22">
        <f t="shared" si="185"/>
        <v>1</v>
      </c>
      <c r="Z2334" s="22">
        <f t="shared" si="186"/>
        <v>1</v>
      </c>
      <c r="AA2334" s="22">
        <f t="shared" si="187"/>
        <v>2022</v>
      </c>
      <c r="AB2334" s="22">
        <f t="shared" si="188"/>
        <v>2022</v>
      </c>
      <c r="AC2334" s="22">
        <f t="shared" si="189"/>
        <v>2021</v>
      </c>
      <c r="AD2334" s="25" t="e">
        <f>AND(ROUND(O2334,2)=O2334,ROUND(P2334,2)=P2334,OR(AND(O2334&lt;&gt;0,L2334="п"),AND(P2334&lt;&gt;0,L2334="ф")),ЕФОРМУЛА(X2334),ЕФОРМУЛА(Y2334),ЕФОРМУЛА(Z2334),ЕФОРМУЛА(AA2334),ЕФОРМУЛА(AB2334),ЕФОРМУЛА(AC2334),NOT(ЕФОРМУЛА(O2334)),NOT(ЕФОРМУЛА(P2334)),M2334&lt;&gt;0,N2334&lt;&gt;0,OR(YEAR(M2334=#REF!),YEAR(M2334=#REF!),YEAR(M2334=#REF!)),OR(YEAR(N2334=#REF!),YEAR(N2334=#REF!),YEAR(N2334=#REF!)),OR(AND(A2334="20. Выдача займов по договору № 1 (в кэш-пул ПАО «Газпром»)",H2334="КЭШ-ПУЛ"),AND(A2334&lt;&gt;"20. Выдача займов по договору № 1 (в кэш-пул ПАО «Газпром»)",H2334&lt;&gt;"КЭШ-ПУЛ")))</f>
        <v>#REF!</v>
      </c>
    </row>
    <row r="2335" spans="1:30" ht="15" customHeight="1" x14ac:dyDescent="0.2">
      <c r="A2335" s="27" t="s">
        <v>17</v>
      </c>
      <c r="B2335" s="27"/>
      <c r="C2335" s="2" t="s">
        <v>19</v>
      </c>
      <c r="D2335" s="6" t="s">
        <v>0</v>
      </c>
      <c r="E2335" s="7" t="s">
        <v>2</v>
      </c>
      <c r="F2335" s="8" t="s">
        <v>25</v>
      </c>
      <c r="G2335" s="8"/>
      <c r="H2335" s="8"/>
      <c r="I2335" s="8"/>
      <c r="J2335" s="8">
        <v>1</v>
      </c>
      <c r="K2335" s="8" t="s">
        <v>69</v>
      </c>
      <c r="L2335" s="8" t="s">
        <v>27</v>
      </c>
      <c r="M2335" s="9">
        <v>44575</v>
      </c>
      <c r="N2335" s="9">
        <v>44589</v>
      </c>
      <c r="O2335" s="20"/>
      <c r="P2335" s="54">
        <v>1735944</v>
      </c>
      <c r="Q2335" s="11"/>
      <c r="R2335" s="11"/>
      <c r="S2335" s="11"/>
      <c r="T2335" s="11"/>
      <c r="U2335" s="11"/>
      <c r="X2335" s="22" t="e">
        <f>IF(B2335="",VLOOKUP(A2335,#REF!,2,FALSE),B2335)</f>
        <v>#REF!</v>
      </c>
      <c r="Y2335" s="22">
        <f t="shared" si="185"/>
        <v>1</v>
      </c>
      <c r="Z2335" s="22">
        <f t="shared" si="186"/>
        <v>1</v>
      </c>
      <c r="AA2335" s="22">
        <f t="shared" si="187"/>
        <v>2022</v>
      </c>
      <c r="AB2335" s="22">
        <f t="shared" si="188"/>
        <v>2022</v>
      </c>
      <c r="AC2335" s="22">
        <f t="shared" si="189"/>
        <v>2021</v>
      </c>
      <c r="AD2335" s="25" t="e">
        <f>AND(ROUND(O2335,2)=O2335,ROUND(P2335,2)=P2335,OR(AND(O2335&lt;&gt;0,L2335="п"),AND(P2335&lt;&gt;0,L2335="ф")),ЕФОРМУЛА(X2335),ЕФОРМУЛА(Y2335),ЕФОРМУЛА(Z2335),ЕФОРМУЛА(AA2335),ЕФОРМУЛА(AB2335),ЕФОРМУЛА(AC2335),NOT(ЕФОРМУЛА(O2335)),NOT(ЕФОРМУЛА(P2335)),M2335&lt;&gt;0,N2335&lt;&gt;0,OR(YEAR(M2335=#REF!),YEAR(M2335=#REF!),YEAR(M2335=#REF!)),OR(YEAR(N2335=#REF!),YEAR(N2335=#REF!),YEAR(N2335=#REF!)),OR(AND(A2335="20. Выдача займов по договору № 1 (в кэш-пул ПАО «Газпром»)",H2335="КЭШ-ПУЛ"),AND(A2335&lt;&gt;"20. Выдача займов по договору № 1 (в кэш-пул ПАО «Газпром»)",H2335&lt;&gt;"КЭШ-ПУЛ")))</f>
        <v>#REF!</v>
      </c>
    </row>
    <row r="2336" spans="1:30" ht="15.75" customHeight="1" x14ac:dyDescent="0.2">
      <c r="A2336" s="27" t="s">
        <v>142</v>
      </c>
      <c r="B2336" s="27"/>
      <c r="C2336" s="2" t="s">
        <v>19</v>
      </c>
      <c r="D2336" s="6" t="s">
        <v>0</v>
      </c>
      <c r="E2336" s="7" t="s">
        <v>2</v>
      </c>
      <c r="F2336" s="8" t="s">
        <v>25</v>
      </c>
      <c r="G2336" s="8"/>
      <c r="H2336" s="8"/>
      <c r="I2336" s="8"/>
      <c r="J2336" s="8">
        <v>3</v>
      </c>
      <c r="K2336" s="8" t="s">
        <v>69</v>
      </c>
      <c r="L2336" s="8" t="s">
        <v>27</v>
      </c>
      <c r="M2336" s="9">
        <v>44575</v>
      </c>
      <c r="N2336" s="9">
        <v>44589</v>
      </c>
      <c r="O2336" s="20"/>
      <c r="P2336" s="54">
        <v>3366343.39</v>
      </c>
      <c r="Q2336" s="57" t="s">
        <v>699</v>
      </c>
      <c r="R2336" s="29"/>
      <c r="S2336" s="29"/>
      <c r="T2336" s="29"/>
      <c r="U2336" s="29"/>
      <c r="X2336" s="22" t="e">
        <f>IF(B2336="",VLOOKUP(A2336,#REF!,2,FALSE),B2336)</f>
        <v>#REF!</v>
      </c>
      <c r="Y2336" s="22">
        <f t="shared" si="185"/>
        <v>1</v>
      </c>
      <c r="Z2336" s="22">
        <f t="shared" si="186"/>
        <v>1</v>
      </c>
      <c r="AA2336" s="22">
        <f t="shared" si="187"/>
        <v>2022</v>
      </c>
      <c r="AB2336" s="22">
        <f t="shared" si="188"/>
        <v>2022</v>
      </c>
      <c r="AC2336" s="22">
        <f t="shared" si="189"/>
        <v>2021</v>
      </c>
      <c r="AD2336" s="25" t="e">
        <f>AND(ROUND(O2336,2)=O2336,ROUND(P2336,2)=P2336,OR(AND(O2336&lt;&gt;0,L2336="п"),AND(P2336&lt;&gt;0,L2336="ф")),ЕФОРМУЛА(X2336),ЕФОРМУЛА(Y2336),ЕФОРМУЛА(Z2336),ЕФОРМУЛА(AA2336),ЕФОРМУЛА(AB2336),ЕФОРМУЛА(AC2336),NOT(ЕФОРМУЛА(O2336)),NOT(ЕФОРМУЛА(P2336)),M2336&lt;&gt;0,N2336&lt;&gt;0,OR(YEAR(M2336=#REF!),YEAR(M2336=#REF!),YEAR(M2336=#REF!)),OR(YEAR(N2336=#REF!),YEAR(N2336=#REF!),YEAR(N2336=#REF!)),OR(AND(A2336="20. Выдача займов по договору № 1 (в кэш-пул ПАО «Газпром»)",H2336="КЭШ-ПУЛ"),AND(A2336&lt;&gt;"20. Выдача займов по договору № 1 (в кэш-пул ПАО «Газпром»)",H2336&lt;&gt;"КЭШ-ПУЛ")))</f>
        <v>#REF!</v>
      </c>
    </row>
    <row r="2337" spans="1:30" ht="15.75" customHeight="1" x14ac:dyDescent="0.2">
      <c r="A2337" s="27" t="s">
        <v>38</v>
      </c>
      <c r="B2337" s="27"/>
      <c r="C2337" s="2" t="s">
        <v>19</v>
      </c>
      <c r="D2337" s="6" t="s">
        <v>0</v>
      </c>
      <c r="E2337" s="7" t="s">
        <v>2</v>
      </c>
      <c r="F2337" s="8"/>
      <c r="G2337" s="8"/>
      <c r="H2337" s="8"/>
      <c r="I2337" s="8"/>
      <c r="J2337" s="8">
        <v>3</v>
      </c>
      <c r="K2337" s="8" t="s">
        <v>69</v>
      </c>
      <c r="L2337" s="8" t="s">
        <v>27</v>
      </c>
      <c r="M2337" s="9">
        <v>44581</v>
      </c>
      <c r="N2337" s="9">
        <v>44589</v>
      </c>
      <c r="O2337" s="20"/>
      <c r="P2337" s="54">
        <v>369268.01</v>
      </c>
      <c r="Q2337" s="12"/>
      <c r="R2337" s="12"/>
      <c r="S2337" s="12"/>
      <c r="T2337" s="12"/>
      <c r="U2337" s="12"/>
      <c r="X2337" s="22" t="e">
        <f>IF(B2337="",VLOOKUP(A2337,#REF!,2,FALSE),B2337)</f>
        <v>#REF!</v>
      </c>
      <c r="Y2337" s="22">
        <f t="shared" si="185"/>
        <v>1</v>
      </c>
      <c r="Z2337" s="22">
        <f t="shared" si="186"/>
        <v>1</v>
      </c>
      <c r="AA2337" s="22">
        <f t="shared" si="187"/>
        <v>2022</v>
      </c>
      <c r="AB2337" s="22">
        <f t="shared" si="188"/>
        <v>2022</v>
      </c>
      <c r="AC2337" s="22">
        <f t="shared" si="189"/>
        <v>2022</v>
      </c>
      <c r="AD2337" s="25" t="e">
        <f>AND(ROUND(O2337,2)=O2337,ROUND(P2337,2)=P2337,OR(AND(O2337&lt;&gt;0,L2337="п"),AND(P2337&lt;&gt;0,L2337="ф")),ЕФОРМУЛА(X2337),ЕФОРМУЛА(Y2337),ЕФОРМУЛА(Z2337),ЕФОРМУЛА(AA2337),ЕФОРМУЛА(AB2337),ЕФОРМУЛА(AC2337),NOT(ЕФОРМУЛА(O2337)),NOT(ЕФОРМУЛА(P2337)),M2337&lt;&gt;0,N2337&lt;&gt;0,OR(YEAR(M2337=#REF!),YEAR(M2337=#REF!),YEAR(M2337=#REF!)),OR(YEAR(N2337=#REF!),YEAR(N2337=#REF!),YEAR(N2337=#REF!)),OR(AND(A2337="20. Выдача займов по договору № 1 (в кэш-пул ПАО «Газпром»)",H2337="КЭШ-ПУЛ"),AND(A2337&lt;&gt;"20. Выдача займов по договору № 1 (в кэш-пул ПАО «Газпром»)",H2337&lt;&gt;"КЭШ-ПУЛ")))</f>
        <v>#REF!</v>
      </c>
    </row>
    <row r="2338" spans="1:30" ht="15" customHeight="1" x14ac:dyDescent="0.2">
      <c r="A2338" s="27" t="s">
        <v>141</v>
      </c>
      <c r="B2338" s="27"/>
      <c r="C2338" s="2" t="s">
        <v>19</v>
      </c>
      <c r="D2338" s="6" t="s">
        <v>0</v>
      </c>
      <c r="E2338" s="7" t="s">
        <v>2</v>
      </c>
      <c r="F2338" s="8"/>
      <c r="G2338" s="8"/>
      <c r="H2338" s="8"/>
      <c r="I2338" s="8"/>
      <c r="J2338" s="8">
        <v>4</v>
      </c>
      <c r="K2338" s="8" t="s">
        <v>68</v>
      </c>
      <c r="L2338" s="8" t="s">
        <v>27</v>
      </c>
      <c r="M2338" s="9">
        <v>44581</v>
      </c>
      <c r="N2338" s="9">
        <v>44594</v>
      </c>
      <c r="O2338" s="20"/>
      <c r="P2338" s="20">
        <v>497940</v>
      </c>
      <c r="Q2338" s="11"/>
      <c r="R2338" s="11"/>
      <c r="S2338" s="11"/>
      <c r="T2338" s="11"/>
      <c r="U2338" s="11"/>
      <c r="X2338" s="22" t="e">
        <f>IF(B2338="",VLOOKUP(A2338,#REF!,2,FALSE),B2338)</f>
        <v>#REF!</v>
      </c>
      <c r="Y2338" s="22">
        <f t="shared" si="185"/>
        <v>1</v>
      </c>
      <c r="Z2338" s="22">
        <f t="shared" si="186"/>
        <v>2</v>
      </c>
      <c r="AA2338" s="22">
        <f t="shared" si="187"/>
        <v>2022</v>
      </c>
      <c r="AB2338" s="22">
        <f t="shared" si="188"/>
        <v>2022</v>
      </c>
      <c r="AC2338" s="22">
        <f t="shared" si="189"/>
        <v>2022</v>
      </c>
      <c r="AD2338" s="25" t="e">
        <f>AND(ROUND(O2338,2)=O2338,ROUND(P2338,2)=P2338,OR(AND(O2338&lt;&gt;0,L2338="п"),AND(P2338&lt;&gt;0,L2338="ф")),ЕФОРМУЛА(X2338),ЕФОРМУЛА(Y2338),ЕФОРМУЛА(Z2338),ЕФОРМУЛА(AA2338),ЕФОРМУЛА(AB2338),ЕФОРМУЛА(AC2338),NOT(ЕФОРМУЛА(O2338)),NOT(ЕФОРМУЛА(P2338)),M2338&lt;&gt;0,N2338&lt;&gt;0,OR(YEAR(M2338=#REF!),YEAR(M2338=#REF!),YEAR(M2338=#REF!)),OR(YEAR(N2338=#REF!),YEAR(N2338=#REF!),YEAR(N2338=#REF!)),OR(AND(A2338="20. Выдача займов по договору № 1 (в кэш-пул ПАО «Газпром»)",H2338="КЭШ-ПУЛ"),AND(A2338&lt;&gt;"20. Выдача займов по договору № 1 (в кэш-пул ПАО «Газпром»)",H2338&lt;&gt;"КЭШ-ПУЛ")))</f>
        <v>#REF!</v>
      </c>
    </row>
    <row r="2339" spans="1:30" ht="15" customHeight="1" x14ac:dyDescent="0.2">
      <c r="A2339" s="27" t="s">
        <v>17</v>
      </c>
      <c r="B2339" s="27"/>
      <c r="C2339" s="2" t="s">
        <v>19</v>
      </c>
      <c r="D2339" s="6" t="s">
        <v>0</v>
      </c>
      <c r="E2339" s="7" t="s">
        <v>2</v>
      </c>
      <c r="F2339" s="8"/>
      <c r="G2339" s="8"/>
      <c r="H2339" s="8"/>
      <c r="I2339" s="8"/>
      <c r="J2339" s="8">
        <v>3</v>
      </c>
      <c r="K2339" s="8" t="s">
        <v>68</v>
      </c>
      <c r="L2339" s="8" t="s">
        <v>27</v>
      </c>
      <c r="M2339" s="9">
        <v>44578</v>
      </c>
      <c r="N2339" s="9">
        <v>44594</v>
      </c>
      <c r="O2339" s="20"/>
      <c r="P2339" s="20">
        <v>1737324.23</v>
      </c>
      <c r="Q2339" s="11"/>
      <c r="R2339" s="11"/>
      <c r="S2339" s="11"/>
      <c r="T2339" s="11"/>
      <c r="U2339" s="11"/>
      <c r="X2339" s="22" t="e">
        <f>IF(B2339="",VLOOKUP(A2339,#REF!,2,FALSE),B2339)</f>
        <v>#REF!</v>
      </c>
      <c r="Y2339" s="22">
        <f t="shared" si="185"/>
        <v>1</v>
      </c>
      <c r="Z2339" s="22">
        <f t="shared" si="186"/>
        <v>2</v>
      </c>
      <c r="AA2339" s="22">
        <f t="shared" si="187"/>
        <v>2022</v>
      </c>
      <c r="AB2339" s="22">
        <f t="shared" si="188"/>
        <v>2022</v>
      </c>
      <c r="AC2339" s="22">
        <f t="shared" si="189"/>
        <v>2022</v>
      </c>
      <c r="AD2339" s="25" t="e">
        <f>AND(ROUND(O2339,2)=O2339,ROUND(P2339,2)=P2339,OR(AND(O2339&lt;&gt;0,L2339="п"),AND(P2339&lt;&gt;0,L2339="ф")),ЕФОРМУЛА(X2339),ЕФОРМУЛА(Y2339),ЕФОРМУЛА(Z2339),ЕФОРМУЛА(AA2339),ЕФОРМУЛА(AB2339),ЕФОРМУЛА(AC2339),NOT(ЕФОРМУЛА(O2339)),NOT(ЕФОРМУЛА(P2339)),M2339&lt;&gt;0,N2339&lt;&gt;0,OR(YEAR(M2339=#REF!),YEAR(M2339=#REF!),YEAR(M2339=#REF!)),OR(YEAR(N2339=#REF!),YEAR(N2339=#REF!),YEAR(N2339=#REF!)),OR(AND(A2339="20. Выдача займов по договору № 1 (в кэш-пул ПАО «Газпром»)",H2339="КЭШ-ПУЛ"),AND(A2339&lt;&gt;"20. Выдача займов по договору № 1 (в кэш-пул ПАО «Газпром»)",H2339&lt;&gt;"КЭШ-ПУЛ")))</f>
        <v>#REF!</v>
      </c>
    </row>
    <row r="2340" spans="1:30" ht="15" customHeight="1" x14ac:dyDescent="0.2">
      <c r="A2340" s="27" t="s">
        <v>17</v>
      </c>
      <c r="B2340" s="27"/>
      <c r="C2340" s="2" t="s">
        <v>19</v>
      </c>
      <c r="D2340" s="6" t="s">
        <v>0</v>
      </c>
      <c r="E2340" s="7" t="s">
        <v>2</v>
      </c>
      <c r="F2340" s="8" t="s">
        <v>25</v>
      </c>
      <c r="G2340" s="8"/>
      <c r="H2340" s="8"/>
      <c r="I2340" s="8"/>
      <c r="J2340" s="8">
        <v>3</v>
      </c>
      <c r="K2340" s="8" t="s">
        <v>68</v>
      </c>
      <c r="L2340" s="8" t="s">
        <v>27</v>
      </c>
      <c r="M2340" s="58">
        <v>44578</v>
      </c>
      <c r="N2340" s="58">
        <v>44600</v>
      </c>
      <c r="O2340" s="54"/>
      <c r="P2340" s="54">
        <v>1010955.84</v>
      </c>
      <c r="Q2340" s="11"/>
      <c r="R2340" s="11"/>
      <c r="S2340" s="11"/>
      <c r="T2340" s="11"/>
      <c r="U2340" s="11"/>
      <c r="X2340" s="22" t="e">
        <f>IF(B2340="",VLOOKUP(A2340,#REF!,2,FALSE),B2340)</f>
        <v>#REF!</v>
      </c>
      <c r="Y2340" s="22">
        <f t="shared" si="185"/>
        <v>1</v>
      </c>
      <c r="Z2340" s="22">
        <f t="shared" si="186"/>
        <v>2</v>
      </c>
      <c r="AA2340" s="22">
        <f t="shared" si="187"/>
        <v>2022</v>
      </c>
      <c r="AB2340" s="22">
        <f t="shared" si="188"/>
        <v>2022</v>
      </c>
      <c r="AC2340" s="22">
        <f t="shared" si="189"/>
        <v>2021</v>
      </c>
      <c r="AD2340" s="25" t="e">
        <f>AND(ROUND(O2340,2)=O2340,ROUND(P2340,2)=P2340,OR(AND(O2340&lt;&gt;0,L2340="п"),AND(P2340&lt;&gt;0,L2340="ф")),ЕФОРМУЛА(X2340),ЕФОРМУЛА(Y2340),ЕФОРМУЛА(Z2340),ЕФОРМУЛА(AA2340),ЕФОРМУЛА(AB2340),ЕФОРМУЛА(AC2340),NOT(ЕФОРМУЛА(O2340)),NOT(ЕФОРМУЛА(P2340)),M2340&lt;&gt;0,N2340&lt;&gt;0,OR(YEAR(M2340=#REF!),YEAR(M2340=#REF!),YEAR(M2340=#REF!)),OR(YEAR(N2340=#REF!),YEAR(N2340=#REF!),YEAR(N2340=#REF!)),OR(AND(A2340="20. Выдача займов по договору № 1 (в кэш-пул ПАО «Газпром»)",H2340="КЭШ-ПУЛ"),AND(A2340&lt;&gt;"20. Выдача займов по договору № 1 (в кэш-пул ПАО «Газпром»)",H2340&lt;&gt;"КЭШ-ПУЛ")))</f>
        <v>#REF!</v>
      </c>
    </row>
    <row r="2341" spans="1:30" ht="15.75" customHeight="1" x14ac:dyDescent="0.2">
      <c r="A2341" s="27" t="s">
        <v>142</v>
      </c>
      <c r="B2341" s="27"/>
      <c r="C2341" s="2" t="s">
        <v>19</v>
      </c>
      <c r="D2341" s="6" t="s">
        <v>0</v>
      </c>
      <c r="E2341" s="7" t="s">
        <v>2</v>
      </c>
      <c r="F2341" s="8"/>
      <c r="G2341" s="8"/>
      <c r="H2341" s="8"/>
      <c r="I2341" s="8" t="s">
        <v>25</v>
      </c>
      <c r="J2341" s="8">
        <v>4</v>
      </c>
      <c r="K2341" s="31" t="s">
        <v>67</v>
      </c>
      <c r="L2341" s="31" t="s">
        <v>27</v>
      </c>
      <c r="M2341" s="51">
        <v>44578</v>
      </c>
      <c r="N2341" s="51">
        <v>44602</v>
      </c>
      <c r="O2341" s="37"/>
      <c r="P2341" s="37">
        <v>34107064.68</v>
      </c>
      <c r="Q2341" s="56" t="s">
        <v>699</v>
      </c>
      <c r="R2341" s="29"/>
      <c r="S2341" s="29"/>
      <c r="T2341" s="29"/>
      <c r="U2341" s="29"/>
      <c r="X2341" s="22" t="e">
        <f>IF(B2341="",VLOOKUP(A2341,#REF!,2,FALSE),B2341)</f>
        <v>#REF!</v>
      </c>
      <c r="Y2341" s="22">
        <f t="shared" si="185"/>
        <v>1</v>
      </c>
      <c r="Z2341" s="22">
        <f t="shared" si="186"/>
        <v>2</v>
      </c>
      <c r="AA2341" s="22">
        <f t="shared" si="187"/>
        <v>2022</v>
      </c>
      <c r="AB2341" s="22">
        <f t="shared" si="188"/>
        <v>2022</v>
      </c>
      <c r="AC2341" s="22">
        <f t="shared" si="189"/>
        <v>2022</v>
      </c>
      <c r="AD2341" s="25" t="e">
        <f>AND(ROUND(O2341,2)=O2341,ROUND(P2341,2)=P2341,OR(AND(O2341&lt;&gt;0,L2341="п"),AND(P2341&lt;&gt;0,L2341="ф")),ЕФОРМУЛА(X2341),ЕФОРМУЛА(Y2341),ЕФОРМУЛА(Z2341),ЕФОРМУЛА(AA2341),ЕФОРМУЛА(AB2341),ЕФОРМУЛА(AC2341),NOT(ЕФОРМУЛА(O2341)),NOT(ЕФОРМУЛА(P2341)),M2341&lt;&gt;0,N2341&lt;&gt;0,OR(YEAR(M2341=#REF!),YEAR(M2341=#REF!),YEAR(M2341=#REF!)),OR(YEAR(N2341=#REF!),YEAR(N2341=#REF!),YEAR(N2341=#REF!)),OR(AND(A2341="20. Выдача займов по договору № 1 (в кэш-пул ПАО «Газпром»)",H2341="КЭШ-ПУЛ"),AND(A2341&lt;&gt;"20. Выдача займов по договору № 1 (в кэш-пул ПАО «Газпром»)",H2341&lt;&gt;"КЭШ-ПУЛ")))</f>
        <v>#REF!</v>
      </c>
    </row>
    <row r="2342" spans="1:30" ht="15" customHeight="1" x14ac:dyDescent="0.2">
      <c r="A2342" s="27" t="s">
        <v>142</v>
      </c>
      <c r="B2342" s="27"/>
      <c r="C2342" s="2" t="s">
        <v>19</v>
      </c>
      <c r="D2342" s="6" t="s">
        <v>0</v>
      </c>
      <c r="E2342" s="7" t="s">
        <v>2</v>
      </c>
      <c r="F2342" s="8" t="s">
        <v>25</v>
      </c>
      <c r="G2342" s="8"/>
      <c r="H2342" s="8"/>
      <c r="I2342" s="8"/>
      <c r="J2342" s="8">
        <v>3</v>
      </c>
      <c r="K2342" s="8" t="s">
        <v>69</v>
      </c>
      <c r="L2342" s="8" t="s">
        <v>27</v>
      </c>
      <c r="M2342" s="9">
        <v>44578</v>
      </c>
      <c r="N2342" s="9">
        <v>44592</v>
      </c>
      <c r="O2342" s="20"/>
      <c r="P2342" s="20">
        <v>465.92</v>
      </c>
      <c r="Q2342" s="56" t="s">
        <v>699</v>
      </c>
      <c r="R2342" s="29"/>
      <c r="S2342" s="29"/>
      <c r="T2342" s="29"/>
      <c r="U2342" s="29"/>
      <c r="X2342" s="22" t="e">
        <f>IF(B2342="",VLOOKUP(A2342,#REF!,2,FALSE),B2342)</f>
        <v>#REF!</v>
      </c>
      <c r="Y2342" s="22">
        <f t="shared" si="185"/>
        <v>1</v>
      </c>
      <c r="Z2342" s="22">
        <f t="shared" si="186"/>
        <v>1</v>
      </c>
      <c r="AA2342" s="22">
        <f t="shared" si="187"/>
        <v>2022</v>
      </c>
      <c r="AB2342" s="22">
        <f t="shared" si="188"/>
        <v>2022</v>
      </c>
      <c r="AC2342" s="22">
        <f t="shared" si="189"/>
        <v>2021</v>
      </c>
      <c r="AD2342" s="25" t="e">
        <f>AND(ROUND(O2342,2)=O2342,ROUND(P2342,2)=P2342,OR(AND(O2342&lt;&gt;0,L2342="п"),AND(P2342&lt;&gt;0,L2342="ф")),ЕФОРМУЛА(X2342),ЕФОРМУЛА(Y2342),ЕФОРМУЛА(Z2342),ЕФОРМУЛА(AA2342),ЕФОРМУЛА(AB2342),ЕФОРМУЛА(AC2342),NOT(ЕФОРМУЛА(O2342)),NOT(ЕФОРМУЛА(P2342)),M2342&lt;&gt;0,N2342&lt;&gt;0,OR(YEAR(M2342=#REF!),YEAR(M2342=#REF!),YEAR(M2342=#REF!)),OR(YEAR(N2342=#REF!),YEAR(N2342=#REF!),YEAR(N2342=#REF!)),OR(AND(A2342="20. Выдача займов по договору № 1 (в кэш-пул ПАО «Газпром»)",H2342="КЭШ-ПУЛ"),AND(A2342&lt;&gt;"20. Выдача займов по договору № 1 (в кэш-пул ПАО «Газпром»)",H2342&lt;&gt;"КЭШ-ПУЛ")))</f>
        <v>#REF!</v>
      </c>
    </row>
    <row r="2343" spans="1:30" ht="15" customHeight="1" x14ac:dyDescent="0.2">
      <c r="A2343" s="27" t="s">
        <v>11</v>
      </c>
      <c r="B2343" s="27"/>
      <c r="C2343" s="2" t="s">
        <v>19</v>
      </c>
      <c r="D2343" s="6" t="s">
        <v>0</v>
      </c>
      <c r="E2343" s="7" t="s">
        <v>2</v>
      </c>
      <c r="F2343" s="8"/>
      <c r="G2343" s="8"/>
      <c r="H2343" s="8"/>
      <c r="I2343" s="8"/>
      <c r="J2343" s="8">
        <v>4</v>
      </c>
      <c r="K2343" s="31" t="s">
        <v>67</v>
      </c>
      <c r="L2343" s="31" t="s">
        <v>27</v>
      </c>
      <c r="M2343" s="51">
        <v>44578</v>
      </c>
      <c r="N2343" s="51">
        <v>44602</v>
      </c>
      <c r="O2343" s="37"/>
      <c r="P2343" s="37">
        <v>375274.98</v>
      </c>
      <c r="Q2343" s="11"/>
      <c r="R2343" s="11"/>
      <c r="S2343" s="11"/>
      <c r="T2343" s="11"/>
      <c r="U2343" s="11"/>
      <c r="X2343" s="22" t="e">
        <f>IF(B2343="",VLOOKUP(A2343,#REF!,2,FALSE),B2343)</f>
        <v>#REF!</v>
      </c>
      <c r="Y2343" s="22">
        <f t="shared" si="185"/>
        <v>1</v>
      </c>
      <c r="Z2343" s="22">
        <f t="shared" si="186"/>
        <v>2</v>
      </c>
      <c r="AA2343" s="22">
        <f t="shared" si="187"/>
        <v>2022</v>
      </c>
      <c r="AB2343" s="22">
        <f t="shared" si="188"/>
        <v>2022</v>
      </c>
      <c r="AC2343" s="22">
        <f t="shared" si="189"/>
        <v>2022</v>
      </c>
      <c r="AD2343" s="25" t="e">
        <f>AND(ROUND(O2343,2)=O2343,ROUND(P2343,2)=P2343,OR(AND(O2343&lt;&gt;0,L2343="п"),AND(P2343&lt;&gt;0,L2343="ф")),ЕФОРМУЛА(X2343),ЕФОРМУЛА(Y2343),ЕФОРМУЛА(Z2343),ЕФОРМУЛА(AA2343),ЕФОРМУЛА(AB2343),ЕФОРМУЛА(AC2343),NOT(ЕФОРМУЛА(O2343)),NOT(ЕФОРМУЛА(P2343)),M2343&lt;&gt;0,N2343&lt;&gt;0,OR(YEAR(M2343=#REF!),YEAR(M2343=#REF!),YEAR(M2343=#REF!)),OR(YEAR(N2343=#REF!),YEAR(N2343=#REF!),YEAR(N2343=#REF!)),OR(AND(A2343="20. Выдача займов по договору № 1 (в кэш-пул ПАО «Газпром»)",H2343="КЭШ-ПУЛ"),AND(A2343&lt;&gt;"20. Выдача займов по договору № 1 (в кэш-пул ПАО «Газпром»)",H2343&lt;&gt;"КЭШ-ПУЛ")))</f>
        <v>#REF!</v>
      </c>
    </row>
    <row r="2344" spans="1:30" ht="15" customHeight="1" x14ac:dyDescent="0.2">
      <c r="A2344" s="27" t="s">
        <v>11</v>
      </c>
      <c r="B2344" s="27"/>
      <c r="C2344" s="2" t="s">
        <v>19</v>
      </c>
      <c r="D2344" s="6" t="s">
        <v>0</v>
      </c>
      <c r="E2344" s="7" t="s">
        <v>2</v>
      </c>
      <c r="F2344" s="8" t="s">
        <v>25</v>
      </c>
      <c r="G2344" s="8"/>
      <c r="H2344" s="8"/>
      <c r="I2344" s="8"/>
      <c r="J2344" s="8">
        <v>4</v>
      </c>
      <c r="K2344" s="8" t="s">
        <v>68</v>
      </c>
      <c r="L2344" s="8" t="s">
        <v>27</v>
      </c>
      <c r="M2344" s="9">
        <v>44578</v>
      </c>
      <c r="N2344" s="9">
        <v>44595</v>
      </c>
      <c r="O2344" s="20"/>
      <c r="P2344" s="20">
        <v>17499378.469999999</v>
      </c>
      <c r="Q2344" s="11"/>
      <c r="R2344" s="11"/>
      <c r="S2344" s="11"/>
      <c r="T2344" s="11"/>
      <c r="U2344" s="11"/>
      <c r="X2344" s="22" t="e">
        <f>IF(B2344="",VLOOKUP(A2344,#REF!,2,FALSE),B2344)</f>
        <v>#REF!</v>
      </c>
      <c r="Y2344" s="22">
        <f t="shared" si="185"/>
        <v>1</v>
      </c>
      <c r="Z2344" s="22">
        <f t="shared" si="186"/>
        <v>2</v>
      </c>
      <c r="AA2344" s="22">
        <f t="shared" si="187"/>
        <v>2022</v>
      </c>
      <c r="AB2344" s="22">
        <f t="shared" si="188"/>
        <v>2022</v>
      </c>
      <c r="AC2344" s="22">
        <f t="shared" si="189"/>
        <v>2021</v>
      </c>
      <c r="AD2344" s="25" t="e">
        <f>AND(ROUND(O2344,2)=O2344,ROUND(P2344,2)=P2344,OR(AND(O2344&lt;&gt;0,L2344="п"),AND(P2344&lt;&gt;0,L2344="ф")),ЕФОРМУЛА(X2344),ЕФОРМУЛА(Y2344),ЕФОРМУЛА(Z2344),ЕФОРМУЛА(AA2344),ЕФОРМУЛА(AB2344),ЕФОРМУЛА(AC2344),NOT(ЕФОРМУЛА(O2344)),NOT(ЕФОРМУЛА(P2344)),M2344&lt;&gt;0,N2344&lt;&gt;0,OR(YEAR(M2344=#REF!),YEAR(M2344=#REF!),YEAR(M2344=#REF!)),OR(YEAR(N2344=#REF!),YEAR(N2344=#REF!),YEAR(N2344=#REF!)),OR(AND(A2344="20. Выдача займов по договору № 1 (в кэш-пул ПАО «Газпром»)",H2344="КЭШ-ПУЛ"),AND(A2344&lt;&gt;"20. Выдача займов по договору № 1 (в кэш-пул ПАО «Газпром»)",H2344&lt;&gt;"КЭШ-ПУЛ")))</f>
        <v>#REF!</v>
      </c>
    </row>
    <row r="2345" spans="1:30" ht="15" customHeight="1" x14ac:dyDescent="0.2">
      <c r="A2345" s="8" t="s">
        <v>64</v>
      </c>
      <c r="B2345" s="8"/>
      <c r="C2345" s="2" t="s">
        <v>19</v>
      </c>
      <c r="D2345" s="6" t="s">
        <v>0</v>
      </c>
      <c r="E2345" s="7" t="s">
        <v>1</v>
      </c>
      <c r="F2345" s="8"/>
      <c r="G2345" s="8"/>
      <c r="H2345" s="8"/>
      <c r="I2345" s="8"/>
      <c r="J2345" s="8"/>
      <c r="K2345" s="8" t="s">
        <v>69</v>
      </c>
      <c r="L2345" s="8" t="s">
        <v>27</v>
      </c>
      <c r="M2345" s="9">
        <v>44582</v>
      </c>
      <c r="N2345" s="9">
        <v>44582</v>
      </c>
      <c r="O2345" s="20"/>
      <c r="P2345" s="20">
        <v>168319031.52000001</v>
      </c>
      <c r="Q2345" s="12"/>
      <c r="R2345" s="12"/>
      <c r="S2345" s="12"/>
      <c r="T2345" s="12"/>
      <c r="U2345" s="12"/>
      <c r="X2345" s="22" t="e">
        <f>IF(B2345="",VLOOKUP(A2345,#REF!,2,FALSE),B2345)</f>
        <v>#REF!</v>
      </c>
      <c r="Y2345" s="22">
        <f t="shared" si="185"/>
        <v>1</v>
      </c>
      <c r="Z2345" s="22">
        <f t="shared" si="186"/>
        <v>1</v>
      </c>
      <c r="AA2345" s="22">
        <f t="shared" si="187"/>
        <v>2022</v>
      </c>
      <c r="AB2345" s="22">
        <f t="shared" si="188"/>
        <v>2022</v>
      </c>
      <c r="AC2345" s="22">
        <f t="shared" si="189"/>
        <v>2022</v>
      </c>
      <c r="AD2345" s="25" t="e">
        <f>AND(ROUND(O2345,2)=O2345,ROUND(P2345,2)=P2345,OR(AND(O2345&lt;&gt;0,L2345="п"),AND(P2345&lt;&gt;0,L2345="ф")),ЕФОРМУЛА(X2345),ЕФОРМУЛА(Y2345),ЕФОРМУЛА(Z2345),ЕФОРМУЛА(AA2345),ЕФОРМУЛА(AB2345),ЕФОРМУЛА(AC2345),NOT(ЕФОРМУЛА(O2345)),NOT(ЕФОРМУЛА(P2345)),M2345&lt;&gt;0,N2345&lt;&gt;0,OR(YEAR(M2345=#REF!),YEAR(M2345=#REF!),YEAR(M2345=#REF!)),OR(YEAR(N2345=#REF!),YEAR(N2345=#REF!),YEAR(N2345=#REF!)),OR(AND(A2345="20. Выдача займов по договору № 1 (в кэш-пул ПАО «Газпром»)",H2345="КЭШ-ПУЛ"),AND(A2345&lt;&gt;"20. Выдача займов по договору № 1 (в кэш-пул ПАО «Газпром»)",H2345&lt;&gt;"КЭШ-ПУЛ")))</f>
        <v>#REF!</v>
      </c>
    </row>
    <row r="2346" spans="1:30" ht="15" customHeight="1" x14ac:dyDescent="0.2">
      <c r="A2346" s="8" t="s">
        <v>64</v>
      </c>
      <c r="B2346" s="8"/>
      <c r="C2346" s="2" t="s">
        <v>19</v>
      </c>
      <c r="D2346" s="6" t="s">
        <v>0</v>
      </c>
      <c r="E2346" s="7" t="s">
        <v>1</v>
      </c>
      <c r="F2346" s="8"/>
      <c r="G2346" s="8"/>
      <c r="H2346" s="8"/>
      <c r="I2346" s="8"/>
      <c r="J2346" s="8"/>
      <c r="K2346" s="8" t="s">
        <v>69</v>
      </c>
      <c r="L2346" s="8" t="s">
        <v>27</v>
      </c>
      <c r="M2346" s="9">
        <v>44581</v>
      </c>
      <c r="N2346" s="9">
        <v>44581</v>
      </c>
      <c r="O2346" s="20"/>
      <c r="P2346" s="20">
        <v>683188.5</v>
      </c>
      <c r="Q2346" s="12"/>
      <c r="R2346" s="12"/>
      <c r="S2346" s="12"/>
      <c r="T2346" s="12"/>
      <c r="U2346" s="12"/>
      <c r="X2346" s="22" t="e">
        <f>IF(B2346="",VLOOKUP(A2346,#REF!,2,FALSE),B2346)</f>
        <v>#REF!</v>
      </c>
      <c r="Y2346" s="22">
        <f t="shared" si="185"/>
        <v>1</v>
      </c>
      <c r="Z2346" s="22">
        <f t="shared" si="186"/>
        <v>1</v>
      </c>
      <c r="AA2346" s="22">
        <f t="shared" si="187"/>
        <v>2022</v>
      </c>
      <c r="AB2346" s="22">
        <f t="shared" si="188"/>
        <v>2022</v>
      </c>
      <c r="AC2346" s="22">
        <f t="shared" si="189"/>
        <v>2022</v>
      </c>
      <c r="AD2346" s="25" t="e">
        <f>AND(ROUND(O2346,2)=O2346,ROUND(P2346,2)=P2346,OR(AND(O2346&lt;&gt;0,L2346="п"),AND(P2346&lt;&gt;0,L2346="ф")),ЕФОРМУЛА(X2346),ЕФОРМУЛА(Y2346),ЕФОРМУЛА(Z2346),ЕФОРМУЛА(AA2346),ЕФОРМУЛА(AB2346),ЕФОРМУЛА(AC2346),NOT(ЕФОРМУЛА(O2346)),NOT(ЕФОРМУЛА(P2346)),M2346&lt;&gt;0,N2346&lt;&gt;0,OR(YEAR(M2346=#REF!),YEAR(M2346=#REF!),YEAR(M2346=#REF!)),OR(YEAR(N2346=#REF!),YEAR(N2346=#REF!),YEAR(N2346=#REF!)),OR(AND(A2346="20. Выдача займов по договору № 1 (в кэш-пул ПАО «Газпром»)",H2346="КЭШ-ПУЛ"),AND(A2346&lt;&gt;"20. Выдача займов по договору № 1 (в кэш-пул ПАО «Газпром»)",H2346&lt;&gt;"КЭШ-ПУЛ")))</f>
        <v>#REF!</v>
      </c>
    </row>
    <row r="2347" spans="1:30" ht="15" customHeight="1" x14ac:dyDescent="0.2">
      <c r="A2347" s="8" t="s">
        <v>97</v>
      </c>
      <c r="B2347" s="8"/>
      <c r="C2347" s="2" t="s">
        <v>19</v>
      </c>
      <c r="D2347" s="6" t="s">
        <v>0</v>
      </c>
      <c r="E2347" s="7" t="s">
        <v>1</v>
      </c>
      <c r="F2347" s="8"/>
      <c r="G2347" s="8"/>
      <c r="H2347" s="8"/>
      <c r="I2347" s="8"/>
      <c r="J2347" s="8"/>
      <c r="K2347" s="8" t="s">
        <v>69</v>
      </c>
      <c r="L2347" s="8" t="s">
        <v>27</v>
      </c>
      <c r="M2347" s="9">
        <v>44582</v>
      </c>
      <c r="N2347" s="9">
        <v>44582</v>
      </c>
      <c r="O2347" s="20"/>
      <c r="P2347" s="20">
        <v>1850540.4</v>
      </c>
      <c r="Q2347" s="12" t="s">
        <v>697</v>
      </c>
      <c r="R2347" s="12"/>
      <c r="S2347" s="12"/>
      <c r="T2347" s="12"/>
      <c r="U2347" s="12"/>
      <c r="X2347" s="22" t="e">
        <f>IF(B2347="",VLOOKUP(A2347,#REF!,2,FALSE),B2347)</f>
        <v>#REF!</v>
      </c>
      <c r="Y2347" s="22">
        <f t="shared" si="185"/>
        <v>1</v>
      </c>
      <c r="Z2347" s="22">
        <f t="shared" si="186"/>
        <v>1</v>
      </c>
      <c r="AA2347" s="22">
        <f t="shared" si="187"/>
        <v>2022</v>
      </c>
      <c r="AB2347" s="22">
        <f t="shared" si="188"/>
        <v>2022</v>
      </c>
      <c r="AC2347" s="22">
        <f t="shared" si="189"/>
        <v>2022</v>
      </c>
      <c r="AD2347" s="25" t="e">
        <f>AND(ROUND(O2347,2)=O2347,ROUND(P2347,2)=P2347,OR(AND(O2347&lt;&gt;0,L2347="п"),AND(P2347&lt;&gt;0,L2347="ф")),ЕФОРМУЛА(X2347),ЕФОРМУЛА(Y2347),ЕФОРМУЛА(Z2347),ЕФОРМУЛА(AA2347),ЕФОРМУЛА(AB2347),ЕФОРМУЛА(AC2347),NOT(ЕФОРМУЛА(O2347)),NOT(ЕФОРМУЛА(P2347)),M2347&lt;&gt;0,N2347&lt;&gt;0,OR(YEAR(M2347=#REF!),YEAR(M2347=#REF!),YEAR(M2347=#REF!)),OR(YEAR(N2347=#REF!),YEAR(N2347=#REF!),YEAR(N2347=#REF!)),OR(AND(A2347="20. Выдача займов по договору № 1 (в кэш-пул ПАО «Газпром»)",H2347="КЭШ-ПУЛ"),AND(A2347&lt;&gt;"20. Выдача займов по договору № 1 (в кэш-пул ПАО «Газпром»)",H2347&lt;&gt;"КЭШ-ПУЛ")))</f>
        <v>#REF!</v>
      </c>
    </row>
    <row r="2348" spans="1:30" ht="12.6" customHeight="1" x14ac:dyDescent="0.2">
      <c r="A2348" s="8" t="s">
        <v>55</v>
      </c>
      <c r="B2348" s="8"/>
      <c r="C2348" s="2" t="s">
        <v>19</v>
      </c>
      <c r="D2348" s="6" t="s">
        <v>3</v>
      </c>
      <c r="E2348" s="7" t="s">
        <v>2</v>
      </c>
      <c r="F2348" s="8"/>
      <c r="G2348" s="8"/>
      <c r="H2348" s="8"/>
      <c r="I2348" s="8"/>
      <c r="J2348" s="8">
        <v>4</v>
      </c>
      <c r="K2348" s="8" t="s">
        <v>69</v>
      </c>
      <c r="L2348" s="8" t="s">
        <v>27</v>
      </c>
      <c r="M2348" s="9">
        <v>44581</v>
      </c>
      <c r="N2348" s="9">
        <v>44589</v>
      </c>
      <c r="O2348" s="20"/>
      <c r="P2348" s="20">
        <v>260213.2</v>
      </c>
      <c r="Q2348" s="12" t="s">
        <v>700</v>
      </c>
      <c r="R2348" s="12"/>
      <c r="S2348" s="12"/>
      <c r="T2348" s="12"/>
      <c r="U2348" s="12"/>
      <c r="X2348" s="22" t="e">
        <f>IF(B2348="",VLOOKUP(A2348,#REF!,2,FALSE),B2348)</f>
        <v>#REF!</v>
      </c>
      <c r="Y2348" s="22">
        <f t="shared" si="185"/>
        <v>1</v>
      </c>
      <c r="Z2348" s="22">
        <f t="shared" si="186"/>
        <v>1</v>
      </c>
      <c r="AA2348" s="22">
        <f t="shared" si="187"/>
        <v>2022</v>
      </c>
      <c r="AB2348" s="22">
        <f t="shared" si="188"/>
        <v>2022</v>
      </c>
      <c r="AC2348" s="22">
        <f t="shared" si="189"/>
        <v>2022</v>
      </c>
      <c r="AD2348" s="25" t="e">
        <f>AND(ROUND(O2348,2)=O2348,ROUND(P2348,2)=P2348,OR(AND(O2348&lt;&gt;0,L2348="п"),AND(P2348&lt;&gt;0,L2348="ф")),ЕФОРМУЛА(X2348),ЕФОРМУЛА(Y2348),ЕФОРМУЛА(Z2348),ЕФОРМУЛА(AA2348),ЕФОРМУЛА(AB2348),ЕФОРМУЛА(AC2348),NOT(ЕФОРМУЛА(O2348)),NOT(ЕФОРМУЛА(P2348)),M2348&lt;&gt;0,N2348&lt;&gt;0,OR(YEAR(M2348=#REF!),YEAR(M2348=#REF!),YEAR(M2348=#REF!)),OR(YEAR(N2348=#REF!),YEAR(N2348=#REF!),YEAR(N2348=#REF!)),OR(AND(A2348="20. Выдача займов по договору № 1 (в кэш-пул ПАО «Газпром»)",H2348="КЭШ-ПУЛ"),AND(A2348&lt;&gt;"20. Выдача займов по договору № 1 (в кэш-пул ПАО «Газпром»)",H2348&lt;&gt;"КЭШ-ПУЛ")))</f>
        <v>#REF!</v>
      </c>
    </row>
    <row r="2349" spans="1:30" ht="12.6" customHeight="1" x14ac:dyDescent="0.2">
      <c r="A2349" s="8" t="s">
        <v>55</v>
      </c>
      <c r="B2349" s="8"/>
      <c r="C2349" s="2" t="s">
        <v>19</v>
      </c>
      <c r="D2349" s="6" t="s">
        <v>3</v>
      </c>
      <c r="E2349" s="7" t="s">
        <v>2</v>
      </c>
      <c r="F2349" s="8"/>
      <c r="G2349" s="8"/>
      <c r="H2349" s="8"/>
      <c r="I2349" s="8"/>
      <c r="J2349" s="8">
        <v>4</v>
      </c>
      <c r="K2349" s="8" t="s">
        <v>69</v>
      </c>
      <c r="L2349" s="8" t="s">
        <v>27</v>
      </c>
      <c r="M2349" s="9">
        <v>44581</v>
      </c>
      <c r="N2349" s="9">
        <v>44589</v>
      </c>
      <c r="O2349" s="20"/>
      <c r="P2349" s="20">
        <v>197000</v>
      </c>
      <c r="Q2349" s="12" t="s">
        <v>701</v>
      </c>
      <c r="R2349" s="12"/>
      <c r="S2349" s="12"/>
      <c r="T2349" s="12"/>
      <c r="U2349" s="12"/>
      <c r="X2349" s="22" t="e">
        <f>IF(B2349="",VLOOKUP(A2349,#REF!,2,FALSE),B2349)</f>
        <v>#REF!</v>
      </c>
      <c r="Y2349" s="22">
        <f t="shared" si="185"/>
        <v>1</v>
      </c>
      <c r="Z2349" s="22">
        <f t="shared" si="186"/>
        <v>1</v>
      </c>
      <c r="AA2349" s="22">
        <f t="shared" si="187"/>
        <v>2022</v>
      </c>
      <c r="AB2349" s="22">
        <f t="shared" si="188"/>
        <v>2022</v>
      </c>
      <c r="AC2349" s="22">
        <f t="shared" si="189"/>
        <v>2022</v>
      </c>
      <c r="AD2349" s="25" t="e">
        <f>AND(ROUND(O2349,2)=O2349,ROUND(P2349,2)=P2349,OR(AND(O2349&lt;&gt;0,L2349="п"),AND(P2349&lt;&gt;0,L2349="ф")),ЕФОРМУЛА(X2349),ЕФОРМУЛА(Y2349),ЕФОРМУЛА(Z2349),ЕФОРМУЛА(AA2349),ЕФОРМУЛА(AB2349),ЕФОРМУЛА(AC2349),NOT(ЕФОРМУЛА(O2349)),NOT(ЕФОРМУЛА(P2349)),M2349&lt;&gt;0,N2349&lt;&gt;0,OR(YEAR(M2349=#REF!),YEAR(M2349=#REF!),YEAR(M2349=#REF!)),OR(YEAR(N2349=#REF!),YEAR(N2349=#REF!),YEAR(N2349=#REF!)),OR(AND(A2349="20. Выдача займов по договору № 1 (в кэш-пул ПАО «Газпром»)",H2349="КЭШ-ПУЛ"),AND(A2349&lt;&gt;"20. Выдача займов по договору № 1 (в кэш-пул ПАО «Газпром»)",H2349&lt;&gt;"КЭШ-ПУЛ")))</f>
        <v>#REF!</v>
      </c>
    </row>
    <row r="2350" spans="1:30" ht="15" customHeight="1" x14ac:dyDescent="0.2">
      <c r="A2350" s="27" t="s">
        <v>141</v>
      </c>
      <c r="B2350" s="27"/>
      <c r="C2350" s="2" t="s">
        <v>19</v>
      </c>
      <c r="D2350" s="6" t="s">
        <v>0</v>
      </c>
      <c r="E2350" s="7" t="s">
        <v>2</v>
      </c>
      <c r="F2350" s="8" t="s">
        <v>25</v>
      </c>
      <c r="G2350" s="8"/>
      <c r="H2350" s="8"/>
      <c r="I2350" s="8"/>
      <c r="J2350" s="8">
        <v>4</v>
      </c>
      <c r="K2350" s="8" t="s">
        <v>69</v>
      </c>
      <c r="L2350" s="8" t="s">
        <v>27</v>
      </c>
      <c r="M2350" s="9">
        <v>44581</v>
      </c>
      <c r="N2350" s="9">
        <v>44592</v>
      </c>
      <c r="O2350" s="20"/>
      <c r="P2350" s="20">
        <v>116988625.17</v>
      </c>
      <c r="Q2350" s="11"/>
      <c r="R2350" s="11"/>
      <c r="S2350" s="11"/>
      <c r="T2350" s="11"/>
      <c r="U2350" s="11"/>
      <c r="X2350" s="22" t="e">
        <f>IF(B2350="",VLOOKUP(A2350,#REF!,2,FALSE),B2350)</f>
        <v>#REF!</v>
      </c>
      <c r="Y2350" s="22">
        <f t="shared" si="185"/>
        <v>1</v>
      </c>
      <c r="Z2350" s="22">
        <f t="shared" si="186"/>
        <v>1</v>
      </c>
      <c r="AA2350" s="22">
        <f t="shared" si="187"/>
        <v>2022</v>
      </c>
      <c r="AB2350" s="22">
        <f t="shared" si="188"/>
        <v>2022</v>
      </c>
      <c r="AC2350" s="22">
        <f t="shared" si="189"/>
        <v>2021</v>
      </c>
      <c r="AD2350" s="25" t="e">
        <f>AND(ROUND(O2350,2)=O2350,ROUND(P2350,2)=P2350,OR(AND(O2350&lt;&gt;0,L2350="п"),AND(P2350&lt;&gt;0,L2350="ф")),ЕФОРМУЛА(X2350),ЕФОРМУЛА(Y2350),ЕФОРМУЛА(Z2350),ЕФОРМУЛА(AA2350),ЕФОРМУЛА(AB2350),ЕФОРМУЛА(AC2350),NOT(ЕФОРМУЛА(O2350)),NOT(ЕФОРМУЛА(P2350)),M2350&lt;&gt;0,N2350&lt;&gt;0,OR(YEAR(M2350=#REF!),YEAR(M2350=#REF!),YEAR(M2350=#REF!)),OR(YEAR(N2350=#REF!),YEAR(N2350=#REF!),YEAR(N2350=#REF!)),OR(AND(A2350="20. Выдача займов по договору № 1 (в кэш-пул ПАО «Газпром»)",H2350="КЭШ-ПУЛ"),AND(A2350&lt;&gt;"20. Выдача займов по договору № 1 (в кэш-пул ПАО «Газпром»)",H2350&lt;&gt;"КЭШ-ПУЛ")))</f>
        <v>#REF!</v>
      </c>
    </row>
    <row r="2351" spans="1:30" ht="15.75" customHeight="1" x14ac:dyDescent="0.2">
      <c r="A2351" s="27" t="s">
        <v>41</v>
      </c>
      <c r="B2351" s="27"/>
      <c r="C2351" s="2" t="s">
        <v>19</v>
      </c>
      <c r="D2351" s="6" t="s">
        <v>0</v>
      </c>
      <c r="E2351" s="7" t="s">
        <v>2</v>
      </c>
      <c r="F2351" s="8"/>
      <c r="G2351" s="8"/>
      <c r="H2351" s="8"/>
      <c r="I2351" s="8"/>
      <c r="J2351" s="8">
        <v>4</v>
      </c>
      <c r="K2351" s="8" t="s">
        <v>68</v>
      </c>
      <c r="L2351" s="8" t="s">
        <v>27</v>
      </c>
      <c r="M2351" s="9">
        <v>44579</v>
      </c>
      <c r="N2351" s="9">
        <v>44594</v>
      </c>
      <c r="O2351" s="20"/>
      <c r="P2351" s="20">
        <v>466173.54</v>
      </c>
      <c r="Q2351" s="29"/>
      <c r="R2351" s="29"/>
      <c r="S2351" s="29"/>
      <c r="T2351" s="29"/>
      <c r="U2351" s="29"/>
      <c r="X2351" s="22" t="e">
        <f>IF(B2351="",VLOOKUP(A2351,#REF!,2,FALSE),B2351)</f>
        <v>#REF!</v>
      </c>
      <c r="Y2351" s="22">
        <f t="shared" si="185"/>
        <v>1</v>
      </c>
      <c r="Z2351" s="22">
        <f t="shared" si="186"/>
        <v>2</v>
      </c>
      <c r="AA2351" s="22">
        <f t="shared" si="187"/>
        <v>2022</v>
      </c>
      <c r="AB2351" s="22">
        <f t="shared" si="188"/>
        <v>2022</v>
      </c>
      <c r="AC2351" s="22">
        <f t="shared" si="189"/>
        <v>2022</v>
      </c>
      <c r="AD2351" s="25" t="e">
        <f>AND(ROUND(O2351,2)=O2351,ROUND(P2351,2)=P2351,OR(AND(O2351&lt;&gt;0,L2351="п"),AND(P2351&lt;&gt;0,L2351="ф")),ЕФОРМУЛА(X2351),ЕФОРМУЛА(Y2351),ЕФОРМУЛА(Z2351),ЕФОРМУЛА(AA2351),ЕФОРМУЛА(AB2351),ЕФОРМУЛА(AC2351),NOT(ЕФОРМУЛА(O2351)),NOT(ЕФОРМУЛА(P2351)),M2351&lt;&gt;0,N2351&lt;&gt;0,OR(YEAR(M2351=#REF!),YEAR(M2351=#REF!),YEAR(M2351=#REF!)),OR(YEAR(N2351=#REF!),YEAR(N2351=#REF!),YEAR(N2351=#REF!)),OR(AND(A2351="20. Выдача займов по договору № 1 (в кэш-пул ПАО «Газпром»)",H2351="КЭШ-ПУЛ"),AND(A2351&lt;&gt;"20. Выдача займов по договору № 1 (в кэш-пул ПАО «Газпром»)",H2351&lt;&gt;"КЭШ-ПУЛ")))</f>
        <v>#REF!</v>
      </c>
    </row>
    <row r="2352" spans="1:30" ht="15" customHeight="1" x14ac:dyDescent="0.2">
      <c r="A2352" s="27" t="s">
        <v>11</v>
      </c>
      <c r="B2352" s="27"/>
      <c r="C2352" s="2" t="s">
        <v>19</v>
      </c>
      <c r="D2352" s="6" t="s">
        <v>0</v>
      </c>
      <c r="E2352" s="7" t="s">
        <v>2</v>
      </c>
      <c r="F2352" s="8"/>
      <c r="G2352" s="8"/>
      <c r="H2352" s="8"/>
      <c r="I2352" s="8"/>
      <c r="J2352" s="8">
        <v>1</v>
      </c>
      <c r="K2352" s="8" t="s">
        <v>69</v>
      </c>
      <c r="L2352" s="8" t="s">
        <v>27</v>
      </c>
      <c r="M2352" s="9">
        <v>44581</v>
      </c>
      <c r="N2352" s="9">
        <v>44589</v>
      </c>
      <c r="O2352" s="20"/>
      <c r="P2352" s="54">
        <v>5055000</v>
      </c>
      <c r="Q2352" s="11"/>
      <c r="R2352" s="11"/>
      <c r="S2352" s="11"/>
      <c r="T2352" s="11"/>
      <c r="U2352" s="11"/>
      <c r="X2352" s="22" t="e">
        <f>IF(B2352="",VLOOKUP(A2352,#REF!,2,FALSE),B2352)</f>
        <v>#REF!</v>
      </c>
      <c r="Y2352" s="22">
        <f t="shared" si="185"/>
        <v>1</v>
      </c>
      <c r="Z2352" s="22">
        <f t="shared" si="186"/>
        <v>1</v>
      </c>
      <c r="AA2352" s="22">
        <f t="shared" si="187"/>
        <v>2022</v>
      </c>
      <c r="AB2352" s="22">
        <f t="shared" si="188"/>
        <v>2022</v>
      </c>
      <c r="AC2352" s="22">
        <f t="shared" si="189"/>
        <v>2022</v>
      </c>
      <c r="AD2352" s="25" t="e">
        <f>AND(ROUND(O2352,2)=O2352,ROUND(P2352,2)=P2352,OR(AND(O2352&lt;&gt;0,L2352="п"),AND(P2352&lt;&gt;0,L2352="ф")),ЕФОРМУЛА(X2352),ЕФОРМУЛА(Y2352),ЕФОРМУЛА(Z2352),ЕФОРМУЛА(AA2352),ЕФОРМУЛА(AB2352),ЕФОРМУЛА(AC2352),NOT(ЕФОРМУЛА(O2352)),NOT(ЕФОРМУЛА(P2352)),M2352&lt;&gt;0,N2352&lt;&gt;0,OR(YEAR(M2352=#REF!),YEAR(M2352=#REF!),YEAR(M2352=#REF!)),OR(YEAR(N2352=#REF!),YEAR(N2352=#REF!),YEAR(N2352=#REF!)),OR(AND(A2352="20. Выдача займов по договору № 1 (в кэш-пул ПАО «Газпром»)",H2352="КЭШ-ПУЛ"),AND(A2352&lt;&gt;"20. Выдача займов по договору № 1 (в кэш-пул ПАО «Газпром»)",H2352&lt;&gt;"КЭШ-ПУЛ")))</f>
        <v>#REF!</v>
      </c>
    </row>
    <row r="2353" spans="1:30" ht="15" customHeight="1" x14ac:dyDescent="0.2">
      <c r="A2353" s="8" t="s">
        <v>47</v>
      </c>
      <c r="B2353" s="8"/>
      <c r="C2353" s="2" t="s">
        <v>19</v>
      </c>
      <c r="D2353" s="6" t="s">
        <v>0</v>
      </c>
      <c r="E2353" s="7" t="s">
        <v>2</v>
      </c>
      <c r="F2353" s="8"/>
      <c r="G2353" s="8"/>
      <c r="H2353" s="8"/>
      <c r="I2353" s="8"/>
      <c r="J2353" s="8">
        <v>3</v>
      </c>
      <c r="K2353" s="8" t="s">
        <v>69</v>
      </c>
      <c r="L2353" s="8" t="s">
        <v>27</v>
      </c>
      <c r="M2353" s="9">
        <v>44578</v>
      </c>
      <c r="N2353" s="9">
        <v>44592</v>
      </c>
      <c r="O2353" s="20"/>
      <c r="P2353" s="20">
        <v>190946.4</v>
      </c>
      <c r="Q2353" s="29"/>
      <c r="R2353" s="12"/>
      <c r="S2353" s="12"/>
      <c r="T2353" s="12"/>
      <c r="U2353" s="12"/>
      <c r="X2353" s="22" t="e">
        <f>IF(B2353="",VLOOKUP(A2353,#REF!,2,FALSE),B2353)</f>
        <v>#REF!</v>
      </c>
      <c r="Y2353" s="22">
        <f t="shared" si="185"/>
        <v>1</v>
      </c>
      <c r="Z2353" s="22">
        <f t="shared" si="186"/>
        <v>1</v>
      </c>
      <c r="AA2353" s="22">
        <f t="shared" si="187"/>
        <v>2022</v>
      </c>
      <c r="AB2353" s="22">
        <f t="shared" si="188"/>
        <v>2022</v>
      </c>
      <c r="AC2353" s="22">
        <f t="shared" si="189"/>
        <v>2022</v>
      </c>
      <c r="AD2353" s="25" t="e">
        <f>AND(ROUND(O2353,2)=O2353,ROUND(P2353,2)=P2353,OR(AND(O2353&lt;&gt;0,L2353="п"),AND(P2353&lt;&gt;0,L2353="ф")),ЕФОРМУЛА(X2353),ЕФОРМУЛА(Y2353),ЕФОРМУЛА(Z2353),ЕФОРМУЛА(AA2353),ЕФОРМУЛА(AB2353),ЕФОРМУЛА(AC2353),NOT(ЕФОРМУЛА(O2353)),NOT(ЕФОРМУЛА(P2353)),M2353&lt;&gt;0,N2353&lt;&gt;0,OR(YEAR(M2353=#REF!),YEAR(M2353=#REF!),YEAR(M2353=#REF!)),OR(YEAR(N2353=#REF!),YEAR(N2353=#REF!),YEAR(N2353=#REF!)),OR(AND(A2353="20. Выдача займов по договору № 1 (в кэш-пул ПАО «Газпром»)",H2353="КЭШ-ПУЛ"),AND(A2353&lt;&gt;"20. Выдача займов по договору № 1 (в кэш-пул ПАО «Газпром»)",H2353&lt;&gt;"КЭШ-ПУЛ")))</f>
        <v>#REF!</v>
      </c>
    </row>
    <row r="2354" spans="1:30" ht="15" customHeight="1" x14ac:dyDescent="0.2">
      <c r="A2354" s="27" t="s">
        <v>141</v>
      </c>
      <c r="B2354" s="27"/>
      <c r="C2354" s="2" t="s">
        <v>19</v>
      </c>
      <c r="D2354" s="6" t="s">
        <v>0</v>
      </c>
      <c r="E2354" s="7" t="s">
        <v>2</v>
      </c>
      <c r="F2354" s="8" t="s">
        <v>25</v>
      </c>
      <c r="G2354" s="8"/>
      <c r="H2354" s="8"/>
      <c r="I2354" s="8"/>
      <c r="J2354" s="8">
        <v>4</v>
      </c>
      <c r="K2354" s="8" t="s">
        <v>69</v>
      </c>
      <c r="L2354" s="8" t="s">
        <v>27</v>
      </c>
      <c r="M2354" s="9">
        <v>44581</v>
      </c>
      <c r="N2354" s="9">
        <v>44592</v>
      </c>
      <c r="O2354" s="20"/>
      <c r="P2354" s="20">
        <v>4483639.51</v>
      </c>
      <c r="Q2354" s="11"/>
      <c r="R2354" s="11"/>
      <c r="S2354" s="11"/>
      <c r="T2354" s="11"/>
      <c r="U2354" s="11"/>
      <c r="X2354" s="22" t="e">
        <f>IF(B2354="",VLOOKUP(A2354,#REF!,2,FALSE),B2354)</f>
        <v>#REF!</v>
      </c>
      <c r="Y2354" s="22">
        <f t="shared" si="185"/>
        <v>1</v>
      </c>
      <c r="Z2354" s="22">
        <f t="shared" si="186"/>
        <v>1</v>
      </c>
      <c r="AA2354" s="22">
        <f t="shared" si="187"/>
        <v>2022</v>
      </c>
      <c r="AB2354" s="22">
        <f t="shared" si="188"/>
        <v>2022</v>
      </c>
      <c r="AC2354" s="22">
        <f t="shared" si="189"/>
        <v>2021</v>
      </c>
      <c r="AD2354" s="25" t="e">
        <f>AND(ROUND(O2354,2)=O2354,ROUND(P2354,2)=P2354,OR(AND(O2354&lt;&gt;0,L2354="п"),AND(P2354&lt;&gt;0,L2354="ф")),ЕФОРМУЛА(X2354),ЕФОРМУЛА(Y2354),ЕФОРМУЛА(Z2354),ЕФОРМУЛА(AA2354),ЕФОРМУЛА(AB2354),ЕФОРМУЛА(AC2354),NOT(ЕФОРМУЛА(O2354)),NOT(ЕФОРМУЛА(P2354)),M2354&lt;&gt;0,N2354&lt;&gt;0,OR(YEAR(M2354=#REF!),YEAR(M2354=#REF!),YEAR(M2354=#REF!)),OR(YEAR(N2354=#REF!),YEAR(N2354=#REF!),YEAR(N2354=#REF!)),OR(AND(A2354="20. Выдача займов по договору № 1 (в кэш-пул ПАО «Газпром»)",H2354="КЭШ-ПУЛ"),AND(A2354&lt;&gt;"20. Выдача займов по договору № 1 (в кэш-пул ПАО «Газпром»)",H2354&lt;&gt;"КЭШ-ПУЛ")))</f>
        <v>#REF!</v>
      </c>
    </row>
    <row r="2355" spans="1:30" ht="15" customHeight="1" x14ac:dyDescent="0.2">
      <c r="A2355" s="27" t="s">
        <v>17</v>
      </c>
      <c r="B2355" s="27"/>
      <c r="C2355" s="2" t="s">
        <v>19</v>
      </c>
      <c r="D2355" s="6" t="s">
        <v>0</v>
      </c>
      <c r="E2355" s="7" t="s">
        <v>2</v>
      </c>
      <c r="F2355" s="8" t="s">
        <v>25</v>
      </c>
      <c r="G2355" s="8"/>
      <c r="H2355" s="8"/>
      <c r="I2355" s="8"/>
      <c r="J2355" s="8">
        <v>3</v>
      </c>
      <c r="K2355" s="8" t="s">
        <v>69</v>
      </c>
      <c r="L2355" s="8" t="s">
        <v>27</v>
      </c>
      <c r="M2355" s="9">
        <v>44578</v>
      </c>
      <c r="N2355" s="9">
        <v>44592</v>
      </c>
      <c r="O2355" s="20"/>
      <c r="P2355" s="20">
        <v>369244.13</v>
      </c>
      <c r="Q2355" s="11"/>
      <c r="R2355" s="11"/>
      <c r="S2355" s="11"/>
      <c r="T2355" s="11"/>
      <c r="U2355" s="11"/>
      <c r="X2355" s="22" t="e">
        <f>IF(B2355="",VLOOKUP(A2355,#REF!,2,FALSE),B2355)</f>
        <v>#REF!</v>
      </c>
      <c r="Y2355" s="22">
        <f t="shared" si="185"/>
        <v>1</v>
      </c>
      <c r="Z2355" s="22">
        <f t="shared" si="186"/>
        <v>1</v>
      </c>
      <c r="AA2355" s="22">
        <f t="shared" si="187"/>
        <v>2022</v>
      </c>
      <c r="AB2355" s="22">
        <f t="shared" si="188"/>
        <v>2022</v>
      </c>
      <c r="AC2355" s="22">
        <f t="shared" si="189"/>
        <v>2021</v>
      </c>
      <c r="AD2355" s="25" t="e">
        <f>AND(ROUND(O2355,2)=O2355,ROUND(P2355,2)=P2355,OR(AND(O2355&lt;&gt;0,L2355="п"),AND(P2355&lt;&gt;0,L2355="ф")),ЕФОРМУЛА(X2355),ЕФОРМУЛА(Y2355),ЕФОРМУЛА(Z2355),ЕФОРМУЛА(AA2355),ЕФОРМУЛА(AB2355),ЕФОРМУЛА(AC2355),NOT(ЕФОРМУЛА(O2355)),NOT(ЕФОРМУЛА(P2355)),M2355&lt;&gt;0,N2355&lt;&gt;0,OR(YEAR(M2355=#REF!),YEAR(M2355=#REF!),YEAR(M2355=#REF!)),OR(YEAR(N2355=#REF!),YEAR(N2355=#REF!),YEAR(N2355=#REF!)),OR(AND(A2355="20. Выдача займов по договору № 1 (в кэш-пул ПАО «Газпром»)",H2355="КЭШ-ПУЛ"),AND(A2355&lt;&gt;"20. Выдача займов по договору № 1 (в кэш-пул ПАО «Газпром»)",H2355&lt;&gt;"КЭШ-ПУЛ")))</f>
        <v>#REF!</v>
      </c>
    </row>
    <row r="2356" spans="1:30" ht="15" customHeight="1" x14ac:dyDescent="0.2">
      <c r="A2356" s="27" t="s">
        <v>141</v>
      </c>
      <c r="B2356" s="27"/>
      <c r="C2356" s="2" t="s">
        <v>19</v>
      </c>
      <c r="D2356" s="6" t="s">
        <v>0</v>
      </c>
      <c r="E2356" s="7" t="s">
        <v>2</v>
      </c>
      <c r="F2356" s="8"/>
      <c r="G2356" s="8"/>
      <c r="H2356" s="8"/>
      <c r="I2356" s="8"/>
      <c r="J2356" s="8">
        <v>4</v>
      </c>
      <c r="K2356" s="8" t="s">
        <v>68</v>
      </c>
      <c r="L2356" s="8" t="s">
        <v>27</v>
      </c>
      <c r="M2356" s="58">
        <v>44581</v>
      </c>
      <c r="N2356" s="58">
        <v>44599</v>
      </c>
      <c r="O2356" s="54"/>
      <c r="P2356" s="54">
        <v>1063883.9099999999</v>
      </c>
      <c r="Q2356" s="11"/>
      <c r="R2356" s="11"/>
      <c r="S2356" s="11"/>
      <c r="T2356" s="11"/>
      <c r="U2356" s="11"/>
      <c r="X2356" s="22" t="e">
        <f>IF(B2356="",VLOOKUP(A2356,#REF!,2,FALSE),B2356)</f>
        <v>#REF!</v>
      </c>
      <c r="Y2356" s="22">
        <f t="shared" si="185"/>
        <v>1</v>
      </c>
      <c r="Z2356" s="22">
        <f t="shared" si="186"/>
        <v>2</v>
      </c>
      <c r="AA2356" s="22">
        <f t="shared" si="187"/>
        <v>2022</v>
      </c>
      <c r="AB2356" s="22">
        <f t="shared" si="188"/>
        <v>2022</v>
      </c>
      <c r="AC2356" s="22">
        <f t="shared" si="189"/>
        <v>2022</v>
      </c>
      <c r="AD2356" s="25" t="e">
        <f>AND(ROUND(O2356,2)=O2356,ROUND(P2356,2)=P2356,OR(AND(O2356&lt;&gt;0,L2356="п"),AND(P2356&lt;&gt;0,L2356="ф")),ЕФОРМУЛА(X2356),ЕФОРМУЛА(Y2356),ЕФОРМУЛА(Z2356),ЕФОРМУЛА(AA2356),ЕФОРМУЛА(AB2356),ЕФОРМУЛА(AC2356),NOT(ЕФОРМУЛА(O2356)),NOT(ЕФОРМУЛА(P2356)),M2356&lt;&gt;0,N2356&lt;&gt;0,OR(YEAR(M2356=#REF!),YEAR(M2356=#REF!),YEAR(M2356=#REF!)),OR(YEAR(N2356=#REF!),YEAR(N2356=#REF!),YEAR(N2356=#REF!)),OR(AND(A2356="20. Выдача займов по договору № 1 (в кэш-пул ПАО «Газпром»)",H2356="КЭШ-ПУЛ"),AND(A2356&lt;&gt;"20. Выдача займов по договору № 1 (в кэш-пул ПАО «Газпром»)",H2356&lt;&gt;"КЭШ-ПУЛ")))</f>
        <v>#REF!</v>
      </c>
    </row>
    <row r="2357" spans="1:30" ht="15" customHeight="1" x14ac:dyDescent="0.2">
      <c r="A2357" s="27" t="s">
        <v>142</v>
      </c>
      <c r="B2357" s="27"/>
      <c r="C2357" s="2" t="s">
        <v>19</v>
      </c>
      <c r="D2357" s="6" t="s">
        <v>0</v>
      </c>
      <c r="E2357" s="7" t="s">
        <v>2</v>
      </c>
      <c r="F2357" s="8"/>
      <c r="G2357" s="8"/>
      <c r="H2357" s="8"/>
      <c r="I2357" s="8"/>
      <c r="J2357" s="8">
        <v>3</v>
      </c>
      <c r="K2357" s="8" t="s">
        <v>68</v>
      </c>
      <c r="L2357" s="8" t="s">
        <v>27</v>
      </c>
      <c r="M2357" s="9">
        <v>44585</v>
      </c>
      <c r="N2357" s="58">
        <v>44594</v>
      </c>
      <c r="O2357" s="20"/>
      <c r="P2357" s="54">
        <v>48030.58</v>
      </c>
      <c r="Q2357" s="56" t="s">
        <v>699</v>
      </c>
      <c r="R2357" s="29"/>
      <c r="S2357" s="29"/>
      <c r="T2357" s="29"/>
      <c r="U2357" s="29"/>
      <c r="X2357" s="22" t="e">
        <f>IF(B2357="",VLOOKUP(A2357,#REF!,2,FALSE),B2357)</f>
        <v>#REF!</v>
      </c>
      <c r="Y2357" s="22">
        <f t="shared" si="185"/>
        <v>1</v>
      </c>
      <c r="Z2357" s="22">
        <f t="shared" si="186"/>
        <v>2</v>
      </c>
      <c r="AA2357" s="22">
        <f t="shared" si="187"/>
        <v>2022</v>
      </c>
      <c r="AB2357" s="22">
        <f t="shared" si="188"/>
        <v>2022</v>
      </c>
      <c r="AC2357" s="22">
        <f t="shared" si="189"/>
        <v>2022</v>
      </c>
      <c r="AD2357" s="25" t="e">
        <f>AND(ROUND(O2357,2)=O2357,ROUND(P2357,2)=P2357,OR(AND(O2357&lt;&gt;0,L2357="п"),AND(P2357&lt;&gt;0,L2357="ф")),ЕФОРМУЛА(X2357),ЕФОРМУЛА(Y2357),ЕФОРМУЛА(Z2357),ЕФОРМУЛА(AA2357),ЕФОРМУЛА(AB2357),ЕФОРМУЛА(AC2357),NOT(ЕФОРМУЛА(O2357)),NOT(ЕФОРМУЛА(P2357)),M2357&lt;&gt;0,N2357&lt;&gt;0,OR(YEAR(M2357=#REF!),YEAR(M2357=#REF!),YEAR(M2357=#REF!)),OR(YEAR(N2357=#REF!),YEAR(N2357=#REF!),YEAR(N2357=#REF!)),OR(AND(A2357="20. Выдача займов по договору № 1 (в кэш-пул ПАО «Газпром»)",H2357="КЭШ-ПУЛ"),AND(A2357&lt;&gt;"20. Выдача займов по договору № 1 (в кэш-пул ПАО «Газпром»)",H2357&lt;&gt;"КЭШ-ПУЛ")))</f>
        <v>#REF!</v>
      </c>
    </row>
    <row r="2358" spans="1:30" ht="15" customHeight="1" x14ac:dyDescent="0.2">
      <c r="A2358" s="27" t="s">
        <v>142</v>
      </c>
      <c r="B2358" s="27"/>
      <c r="C2358" s="2" t="s">
        <v>19</v>
      </c>
      <c r="D2358" s="6" t="s">
        <v>0</v>
      </c>
      <c r="E2358" s="7" t="s">
        <v>2</v>
      </c>
      <c r="F2358" s="8" t="s">
        <v>25</v>
      </c>
      <c r="G2358" s="8"/>
      <c r="H2358" s="8"/>
      <c r="I2358" s="8"/>
      <c r="J2358" s="8">
        <v>3</v>
      </c>
      <c r="K2358" s="8" t="s">
        <v>68</v>
      </c>
      <c r="L2358" s="8" t="s">
        <v>27</v>
      </c>
      <c r="M2358" s="9">
        <v>44585</v>
      </c>
      <c r="N2358" s="58">
        <v>44594</v>
      </c>
      <c r="O2358" s="20"/>
      <c r="P2358" s="54">
        <v>1557966.15</v>
      </c>
      <c r="Q2358" s="56" t="s">
        <v>699</v>
      </c>
      <c r="R2358" s="29"/>
      <c r="S2358" s="29"/>
      <c r="T2358" s="29"/>
      <c r="U2358" s="29"/>
      <c r="X2358" s="22" t="e">
        <f>IF(B2358="",VLOOKUP(A2358,#REF!,2,FALSE),B2358)</f>
        <v>#REF!</v>
      </c>
      <c r="Y2358" s="22">
        <f t="shared" si="185"/>
        <v>1</v>
      </c>
      <c r="Z2358" s="22">
        <f t="shared" si="186"/>
        <v>2</v>
      </c>
      <c r="AA2358" s="22">
        <f t="shared" si="187"/>
        <v>2022</v>
      </c>
      <c r="AB2358" s="22">
        <f t="shared" si="188"/>
        <v>2022</v>
      </c>
      <c r="AC2358" s="22">
        <f t="shared" si="189"/>
        <v>2021</v>
      </c>
      <c r="AD2358" s="25" t="e">
        <f>AND(ROUND(O2358,2)=O2358,ROUND(P2358,2)=P2358,OR(AND(O2358&lt;&gt;0,L2358="п"),AND(P2358&lt;&gt;0,L2358="ф")),ЕФОРМУЛА(X2358),ЕФОРМУЛА(Y2358),ЕФОРМУЛА(Z2358),ЕФОРМУЛА(AA2358),ЕФОРМУЛА(AB2358),ЕФОРМУЛА(AC2358),NOT(ЕФОРМУЛА(O2358)),NOT(ЕФОРМУЛА(P2358)),M2358&lt;&gt;0,N2358&lt;&gt;0,OR(YEAR(M2358=#REF!),YEAR(M2358=#REF!),YEAR(M2358=#REF!)),OR(YEAR(N2358=#REF!),YEAR(N2358=#REF!),YEAR(N2358=#REF!)),OR(AND(A2358="20. Выдача займов по договору № 1 (в кэш-пул ПАО «Газпром»)",H2358="КЭШ-ПУЛ"),AND(A2358&lt;&gt;"20. Выдача займов по договору № 1 (в кэш-пул ПАО «Газпром»)",H2358&lt;&gt;"КЭШ-ПУЛ")))</f>
        <v>#REF!</v>
      </c>
    </row>
    <row r="2359" spans="1:30" ht="15" customHeight="1" x14ac:dyDescent="0.2">
      <c r="A2359" s="27" t="s">
        <v>142</v>
      </c>
      <c r="B2359" s="27"/>
      <c r="C2359" s="2" t="s">
        <v>19</v>
      </c>
      <c r="D2359" s="6" t="s">
        <v>0</v>
      </c>
      <c r="E2359" s="7" t="s">
        <v>2</v>
      </c>
      <c r="F2359" s="8"/>
      <c r="G2359" s="8"/>
      <c r="H2359" s="8"/>
      <c r="I2359" s="8"/>
      <c r="J2359" s="8">
        <v>3</v>
      </c>
      <c r="K2359" s="8" t="s">
        <v>68</v>
      </c>
      <c r="L2359" s="8" t="s">
        <v>27</v>
      </c>
      <c r="M2359" s="9">
        <v>44585</v>
      </c>
      <c r="N2359" s="58">
        <v>44594</v>
      </c>
      <c r="O2359" s="20"/>
      <c r="P2359" s="54">
        <v>3235528.74</v>
      </c>
      <c r="Q2359" s="56" t="s">
        <v>699</v>
      </c>
      <c r="R2359" s="29"/>
      <c r="S2359" s="29"/>
      <c r="T2359" s="29"/>
      <c r="U2359" s="29"/>
      <c r="X2359" s="22" t="e">
        <f>IF(B2359="",VLOOKUP(A2359,#REF!,2,FALSE),B2359)</f>
        <v>#REF!</v>
      </c>
      <c r="Y2359" s="22">
        <f t="shared" si="185"/>
        <v>1</v>
      </c>
      <c r="Z2359" s="22">
        <f t="shared" si="186"/>
        <v>2</v>
      </c>
      <c r="AA2359" s="22">
        <f t="shared" si="187"/>
        <v>2022</v>
      </c>
      <c r="AB2359" s="22">
        <f t="shared" si="188"/>
        <v>2022</v>
      </c>
      <c r="AC2359" s="22">
        <f t="shared" si="189"/>
        <v>2022</v>
      </c>
      <c r="AD2359" s="25" t="e">
        <f>AND(ROUND(O2359,2)=O2359,ROUND(P2359,2)=P2359,OR(AND(O2359&lt;&gt;0,L2359="п"),AND(P2359&lt;&gt;0,L2359="ф")),ЕФОРМУЛА(X2359),ЕФОРМУЛА(Y2359),ЕФОРМУЛА(Z2359),ЕФОРМУЛА(AA2359),ЕФОРМУЛА(AB2359),ЕФОРМУЛА(AC2359),NOT(ЕФОРМУЛА(O2359)),NOT(ЕФОРМУЛА(P2359)),M2359&lt;&gt;0,N2359&lt;&gt;0,OR(YEAR(M2359=#REF!),YEAR(M2359=#REF!),YEAR(M2359=#REF!)),OR(YEAR(N2359=#REF!),YEAR(N2359=#REF!),YEAR(N2359=#REF!)),OR(AND(A2359="20. Выдача займов по договору № 1 (в кэш-пул ПАО «Газпром»)",H2359="КЭШ-ПУЛ"),AND(A2359&lt;&gt;"20. Выдача займов по договору № 1 (в кэш-пул ПАО «Газпром»)",H2359&lt;&gt;"КЭШ-ПУЛ")))</f>
        <v>#REF!</v>
      </c>
    </row>
    <row r="2360" spans="1:30" ht="15" customHeight="1" x14ac:dyDescent="0.2">
      <c r="A2360" s="27" t="s">
        <v>142</v>
      </c>
      <c r="B2360" s="27"/>
      <c r="C2360" s="2" t="s">
        <v>19</v>
      </c>
      <c r="D2360" s="6" t="s">
        <v>0</v>
      </c>
      <c r="E2360" s="7" t="s">
        <v>2</v>
      </c>
      <c r="F2360" s="8"/>
      <c r="G2360" s="8"/>
      <c r="H2360" s="8"/>
      <c r="I2360" s="8" t="s">
        <v>25</v>
      </c>
      <c r="J2360" s="8">
        <v>3</v>
      </c>
      <c r="K2360" s="8" t="s">
        <v>68</v>
      </c>
      <c r="L2360" s="8" t="s">
        <v>27</v>
      </c>
      <c r="M2360" s="9">
        <v>44585</v>
      </c>
      <c r="N2360" s="58">
        <v>44594</v>
      </c>
      <c r="O2360" s="20"/>
      <c r="P2360" s="54">
        <v>3955413.6</v>
      </c>
      <c r="Q2360" s="56" t="s">
        <v>699</v>
      </c>
      <c r="R2360" s="29"/>
      <c r="S2360" s="29"/>
      <c r="T2360" s="29"/>
      <c r="U2360" s="29"/>
      <c r="X2360" s="22" t="e">
        <f>IF(B2360="",VLOOKUP(A2360,#REF!,2,FALSE),B2360)</f>
        <v>#REF!</v>
      </c>
      <c r="Y2360" s="22">
        <f t="shared" si="185"/>
        <v>1</v>
      </c>
      <c r="Z2360" s="22">
        <f t="shared" si="186"/>
        <v>2</v>
      </c>
      <c r="AA2360" s="22">
        <f t="shared" si="187"/>
        <v>2022</v>
      </c>
      <c r="AB2360" s="22">
        <f t="shared" si="188"/>
        <v>2022</v>
      </c>
      <c r="AC2360" s="22">
        <f t="shared" si="189"/>
        <v>2022</v>
      </c>
      <c r="AD2360" s="25" t="e">
        <f>AND(ROUND(O2360,2)=O2360,ROUND(P2360,2)=P2360,OR(AND(O2360&lt;&gt;0,L2360="п"),AND(P2360&lt;&gt;0,L2360="ф")),ЕФОРМУЛА(X2360),ЕФОРМУЛА(Y2360),ЕФОРМУЛА(Z2360),ЕФОРМУЛА(AA2360),ЕФОРМУЛА(AB2360),ЕФОРМУЛА(AC2360),NOT(ЕФОРМУЛА(O2360)),NOT(ЕФОРМУЛА(P2360)),M2360&lt;&gt;0,N2360&lt;&gt;0,OR(YEAR(M2360=#REF!),YEAR(M2360=#REF!),YEAR(M2360=#REF!)),OR(YEAR(N2360=#REF!),YEAR(N2360=#REF!),YEAR(N2360=#REF!)),OR(AND(A2360="20. Выдача займов по договору № 1 (в кэш-пул ПАО «Газпром»)",H2360="КЭШ-ПУЛ"),AND(A2360&lt;&gt;"20. Выдача займов по договору № 1 (в кэш-пул ПАО «Газпром»)",H2360&lt;&gt;"КЭШ-ПУЛ")))</f>
        <v>#REF!</v>
      </c>
    </row>
    <row r="2361" spans="1:30" ht="15" customHeight="1" x14ac:dyDescent="0.2">
      <c r="A2361" s="27" t="s">
        <v>142</v>
      </c>
      <c r="B2361" s="27"/>
      <c r="C2361" s="2" t="s">
        <v>19</v>
      </c>
      <c r="D2361" s="6" t="s">
        <v>0</v>
      </c>
      <c r="E2361" s="7" t="s">
        <v>2</v>
      </c>
      <c r="F2361" s="8"/>
      <c r="G2361" s="8"/>
      <c r="H2361" s="8"/>
      <c r="I2361" s="8"/>
      <c r="J2361" s="8">
        <v>3</v>
      </c>
      <c r="K2361" s="8" t="s">
        <v>68</v>
      </c>
      <c r="L2361" s="8" t="s">
        <v>27</v>
      </c>
      <c r="M2361" s="9">
        <v>44585</v>
      </c>
      <c r="N2361" s="58">
        <v>44595</v>
      </c>
      <c r="O2361" s="20"/>
      <c r="P2361" s="54">
        <v>92235.78</v>
      </c>
      <c r="Q2361" s="56" t="s">
        <v>699</v>
      </c>
      <c r="R2361" s="29"/>
      <c r="S2361" s="29"/>
      <c r="T2361" s="29"/>
      <c r="U2361" s="29"/>
      <c r="X2361" s="22" t="e">
        <f>IF(B2361="",VLOOKUP(A2361,#REF!,2,FALSE),B2361)</f>
        <v>#REF!</v>
      </c>
      <c r="Y2361" s="22">
        <f t="shared" si="185"/>
        <v>1</v>
      </c>
      <c r="Z2361" s="22">
        <f t="shared" si="186"/>
        <v>2</v>
      </c>
      <c r="AA2361" s="22">
        <f t="shared" si="187"/>
        <v>2022</v>
      </c>
      <c r="AB2361" s="22">
        <f t="shared" si="188"/>
        <v>2022</v>
      </c>
      <c r="AC2361" s="22">
        <f t="shared" si="189"/>
        <v>2022</v>
      </c>
      <c r="AD2361" s="25" t="e">
        <f>AND(ROUND(O2361,2)=O2361,ROUND(P2361,2)=P2361,OR(AND(O2361&lt;&gt;0,L2361="п"),AND(P2361&lt;&gt;0,L2361="ф")),ЕФОРМУЛА(X2361),ЕФОРМУЛА(Y2361),ЕФОРМУЛА(Z2361),ЕФОРМУЛА(AA2361),ЕФОРМУЛА(AB2361),ЕФОРМУЛА(AC2361),NOT(ЕФОРМУЛА(O2361)),NOT(ЕФОРМУЛА(P2361)),M2361&lt;&gt;0,N2361&lt;&gt;0,OR(YEAR(M2361=#REF!),YEAR(M2361=#REF!),YEAR(M2361=#REF!)),OR(YEAR(N2361=#REF!),YEAR(N2361=#REF!),YEAR(N2361=#REF!)),OR(AND(A2361="20. Выдача займов по договору № 1 (в кэш-пул ПАО «Газпром»)",H2361="КЭШ-ПУЛ"),AND(A2361&lt;&gt;"20. Выдача займов по договору № 1 (в кэш-пул ПАО «Газпром»)",H2361&lt;&gt;"КЭШ-ПУЛ")))</f>
        <v>#REF!</v>
      </c>
    </row>
    <row r="2362" spans="1:30" ht="15" customHeight="1" x14ac:dyDescent="0.2">
      <c r="A2362" s="27" t="s">
        <v>11</v>
      </c>
      <c r="B2362" s="27"/>
      <c r="C2362" s="2" t="s">
        <v>19</v>
      </c>
      <c r="D2362" s="6" t="s">
        <v>0</v>
      </c>
      <c r="E2362" s="7" t="s">
        <v>2</v>
      </c>
      <c r="F2362" s="8"/>
      <c r="G2362" s="8"/>
      <c r="H2362" s="8"/>
      <c r="I2362" s="8"/>
      <c r="J2362" s="8">
        <v>4</v>
      </c>
      <c r="K2362" s="8" t="s">
        <v>69</v>
      </c>
      <c r="L2362" s="8" t="s">
        <v>27</v>
      </c>
      <c r="M2362" s="9">
        <v>44578</v>
      </c>
      <c r="N2362" s="9">
        <v>44592</v>
      </c>
      <c r="O2362" s="20"/>
      <c r="P2362" s="20">
        <v>972192.4</v>
      </c>
      <c r="Q2362" s="11"/>
      <c r="R2362" s="11"/>
      <c r="S2362" s="11"/>
      <c r="T2362" s="11"/>
      <c r="U2362" s="11"/>
      <c r="X2362" s="22" t="e">
        <f>IF(B2362="",VLOOKUP(A2362,#REF!,2,FALSE),B2362)</f>
        <v>#REF!</v>
      </c>
      <c r="Y2362" s="22">
        <f t="shared" si="185"/>
        <v>1</v>
      </c>
      <c r="Z2362" s="22">
        <f t="shared" si="186"/>
        <v>1</v>
      </c>
      <c r="AA2362" s="22">
        <f t="shared" si="187"/>
        <v>2022</v>
      </c>
      <c r="AB2362" s="22">
        <f t="shared" si="188"/>
        <v>2022</v>
      </c>
      <c r="AC2362" s="22">
        <f t="shared" si="189"/>
        <v>2022</v>
      </c>
      <c r="AD2362" s="25" t="e">
        <f>AND(ROUND(O2362,2)=O2362,ROUND(P2362,2)=P2362,OR(AND(O2362&lt;&gt;0,L2362="п"),AND(P2362&lt;&gt;0,L2362="ф")),ЕФОРМУЛА(X2362),ЕФОРМУЛА(Y2362),ЕФОРМУЛА(Z2362),ЕФОРМУЛА(AA2362),ЕФОРМУЛА(AB2362),ЕФОРМУЛА(AC2362),NOT(ЕФОРМУЛА(O2362)),NOT(ЕФОРМУЛА(P2362)),M2362&lt;&gt;0,N2362&lt;&gt;0,OR(YEAR(M2362=#REF!),YEAR(M2362=#REF!),YEAR(M2362=#REF!)),OR(YEAR(N2362=#REF!),YEAR(N2362=#REF!),YEAR(N2362=#REF!)),OR(AND(A2362="20. Выдача займов по договору № 1 (в кэш-пул ПАО «Газпром»)",H2362="КЭШ-ПУЛ"),AND(A2362&lt;&gt;"20. Выдача займов по договору № 1 (в кэш-пул ПАО «Газпром»)",H2362&lt;&gt;"КЭШ-ПУЛ")))</f>
        <v>#REF!</v>
      </c>
    </row>
    <row r="2363" spans="1:30" ht="15" customHeight="1" x14ac:dyDescent="0.2">
      <c r="A2363" s="27" t="s">
        <v>11</v>
      </c>
      <c r="B2363" s="27"/>
      <c r="C2363" s="2" t="s">
        <v>19</v>
      </c>
      <c r="D2363" s="6" t="s">
        <v>0</v>
      </c>
      <c r="E2363" s="7" t="s">
        <v>2</v>
      </c>
      <c r="F2363" s="8" t="s">
        <v>25</v>
      </c>
      <c r="G2363" s="8"/>
      <c r="H2363" s="8"/>
      <c r="I2363" s="8"/>
      <c r="J2363" s="8">
        <v>4</v>
      </c>
      <c r="K2363" s="8" t="s">
        <v>69</v>
      </c>
      <c r="L2363" s="8" t="s">
        <v>27</v>
      </c>
      <c r="M2363" s="9">
        <v>44578</v>
      </c>
      <c r="N2363" s="9">
        <v>44592</v>
      </c>
      <c r="O2363" s="20"/>
      <c r="P2363" s="20">
        <v>76095501.590000004</v>
      </c>
      <c r="Q2363" s="11"/>
      <c r="R2363" s="11"/>
      <c r="S2363" s="11"/>
      <c r="T2363" s="11"/>
      <c r="U2363" s="11"/>
      <c r="X2363" s="22" t="e">
        <f>IF(B2363="",VLOOKUP(A2363,#REF!,2,FALSE),B2363)</f>
        <v>#REF!</v>
      </c>
      <c r="Y2363" s="22">
        <f t="shared" si="185"/>
        <v>1</v>
      </c>
      <c r="Z2363" s="22">
        <f t="shared" si="186"/>
        <v>1</v>
      </c>
      <c r="AA2363" s="22">
        <f t="shared" si="187"/>
        <v>2022</v>
      </c>
      <c r="AB2363" s="22">
        <f t="shared" si="188"/>
        <v>2022</v>
      </c>
      <c r="AC2363" s="22">
        <f t="shared" si="189"/>
        <v>2021</v>
      </c>
      <c r="AD2363" s="25" t="e">
        <f>AND(ROUND(O2363,2)=O2363,ROUND(P2363,2)=P2363,OR(AND(O2363&lt;&gt;0,L2363="п"),AND(P2363&lt;&gt;0,L2363="ф")),ЕФОРМУЛА(X2363),ЕФОРМУЛА(Y2363),ЕФОРМУЛА(Z2363),ЕФОРМУЛА(AA2363),ЕФОРМУЛА(AB2363),ЕФОРМУЛА(AC2363),NOT(ЕФОРМУЛА(O2363)),NOT(ЕФОРМУЛА(P2363)),M2363&lt;&gt;0,N2363&lt;&gt;0,OR(YEAR(M2363=#REF!),YEAR(M2363=#REF!),YEAR(M2363=#REF!)),OR(YEAR(N2363=#REF!),YEAR(N2363=#REF!),YEAR(N2363=#REF!)),OR(AND(A2363="20. Выдача займов по договору № 1 (в кэш-пул ПАО «Газпром»)",H2363="КЭШ-ПУЛ"),AND(A2363&lt;&gt;"20. Выдача займов по договору № 1 (в кэш-пул ПАО «Газпром»)",H2363&lt;&gt;"КЭШ-ПУЛ")))</f>
        <v>#REF!</v>
      </c>
    </row>
    <row r="2364" spans="1:30" ht="15" customHeight="1" x14ac:dyDescent="0.2">
      <c r="A2364" s="8" t="s">
        <v>64</v>
      </c>
      <c r="B2364" s="8"/>
      <c r="C2364" s="2" t="s">
        <v>19</v>
      </c>
      <c r="D2364" s="6" t="s">
        <v>0</v>
      </c>
      <c r="E2364" s="7" t="s">
        <v>1</v>
      </c>
      <c r="F2364" s="8"/>
      <c r="G2364" s="8"/>
      <c r="H2364" s="8"/>
      <c r="I2364" s="8"/>
      <c r="J2364" s="8"/>
      <c r="K2364" s="8" t="s">
        <v>69</v>
      </c>
      <c r="L2364" s="8" t="s">
        <v>27</v>
      </c>
      <c r="M2364" s="9">
        <v>44585</v>
      </c>
      <c r="N2364" s="9">
        <v>44585</v>
      </c>
      <c r="O2364" s="20"/>
      <c r="P2364" s="20">
        <v>3735210.01</v>
      </c>
      <c r="Q2364" s="12"/>
      <c r="R2364" s="12"/>
      <c r="S2364" s="12"/>
      <c r="T2364" s="12"/>
      <c r="U2364" s="12"/>
      <c r="X2364" s="22" t="e">
        <f>IF(B2364="",VLOOKUP(A2364,#REF!,2,FALSE),B2364)</f>
        <v>#REF!</v>
      </c>
      <c r="Y2364" s="22">
        <f t="shared" si="185"/>
        <v>1</v>
      </c>
      <c r="Z2364" s="22">
        <f t="shared" si="186"/>
        <v>1</v>
      </c>
      <c r="AA2364" s="22">
        <f t="shared" si="187"/>
        <v>2022</v>
      </c>
      <c r="AB2364" s="22">
        <f t="shared" si="188"/>
        <v>2022</v>
      </c>
      <c r="AC2364" s="22">
        <f t="shared" si="189"/>
        <v>2022</v>
      </c>
      <c r="AD2364" s="25" t="e">
        <f>AND(ROUND(O2364,2)=O2364,ROUND(P2364,2)=P2364,OR(AND(O2364&lt;&gt;0,L2364="п"),AND(P2364&lt;&gt;0,L2364="ф")),ЕФОРМУЛА(X2364),ЕФОРМУЛА(Y2364),ЕФОРМУЛА(Z2364),ЕФОРМУЛА(AA2364),ЕФОРМУЛА(AB2364),ЕФОРМУЛА(AC2364),NOT(ЕФОРМУЛА(O2364)),NOT(ЕФОРМУЛА(P2364)),M2364&lt;&gt;0,N2364&lt;&gt;0,OR(YEAR(M2364=#REF!),YEAR(M2364=#REF!),YEAR(M2364=#REF!)),OR(YEAR(N2364=#REF!),YEAR(N2364=#REF!),YEAR(N2364=#REF!)),OR(AND(A2364="20. Выдача займов по договору № 1 (в кэш-пул ПАО «Газпром»)",H2364="КЭШ-ПУЛ"),AND(A2364&lt;&gt;"20. Выдача займов по договору № 1 (в кэш-пул ПАО «Газпром»)",H2364&lt;&gt;"КЭШ-ПУЛ")))</f>
        <v>#REF!</v>
      </c>
    </row>
    <row r="2365" spans="1:30" ht="15" customHeight="1" x14ac:dyDescent="0.2">
      <c r="A2365" s="8" t="s">
        <v>64</v>
      </c>
      <c r="B2365" s="8"/>
      <c r="C2365" s="2" t="s">
        <v>19</v>
      </c>
      <c r="D2365" s="6" t="s">
        <v>0</v>
      </c>
      <c r="E2365" s="7" t="s">
        <v>1</v>
      </c>
      <c r="F2365" s="8"/>
      <c r="G2365" s="8"/>
      <c r="H2365" s="8"/>
      <c r="I2365" s="8"/>
      <c r="J2365" s="8"/>
      <c r="K2365" s="8" t="s">
        <v>69</v>
      </c>
      <c r="L2365" s="8" t="s">
        <v>27</v>
      </c>
      <c r="M2365" s="9">
        <v>44586</v>
      </c>
      <c r="N2365" s="9">
        <v>44586</v>
      </c>
      <c r="O2365" s="20"/>
      <c r="P2365" s="20">
        <v>126156221.16</v>
      </c>
      <c r="Q2365" s="12"/>
      <c r="R2365" s="12"/>
      <c r="S2365" s="12"/>
      <c r="T2365" s="12"/>
      <c r="U2365" s="12"/>
      <c r="X2365" s="22" t="e">
        <f>IF(B2365="",VLOOKUP(A2365,#REF!,2,FALSE),B2365)</f>
        <v>#REF!</v>
      </c>
      <c r="Y2365" s="22">
        <f t="shared" si="185"/>
        <v>1</v>
      </c>
      <c r="Z2365" s="22">
        <f t="shared" si="186"/>
        <v>1</v>
      </c>
      <c r="AA2365" s="22">
        <f t="shared" si="187"/>
        <v>2022</v>
      </c>
      <c r="AB2365" s="22">
        <f t="shared" si="188"/>
        <v>2022</v>
      </c>
      <c r="AC2365" s="22">
        <f t="shared" si="189"/>
        <v>2022</v>
      </c>
      <c r="AD2365" s="25" t="e">
        <f>AND(ROUND(O2365,2)=O2365,ROUND(P2365,2)=P2365,OR(AND(O2365&lt;&gt;0,L2365="п"),AND(P2365&lt;&gt;0,L2365="ф")),ЕФОРМУЛА(X2365),ЕФОРМУЛА(Y2365),ЕФОРМУЛА(Z2365),ЕФОРМУЛА(AA2365),ЕФОРМУЛА(AB2365),ЕФОРМУЛА(AC2365),NOT(ЕФОРМУЛА(O2365)),NOT(ЕФОРМУЛА(P2365)),M2365&lt;&gt;0,N2365&lt;&gt;0,OR(YEAR(M2365=#REF!),YEAR(M2365=#REF!),YEAR(M2365=#REF!)),OR(YEAR(N2365=#REF!),YEAR(N2365=#REF!),YEAR(N2365=#REF!)),OR(AND(A2365="20. Выдача займов по договору № 1 (в кэш-пул ПАО «Газпром»)",H2365="КЭШ-ПУЛ"),AND(A2365&lt;&gt;"20. Выдача займов по договору № 1 (в кэш-пул ПАО «Газпром»)",H2365&lt;&gt;"КЭШ-ПУЛ")))</f>
        <v>#REF!</v>
      </c>
    </row>
    <row r="2366" spans="1:30" ht="15" customHeight="1" x14ac:dyDescent="0.2">
      <c r="A2366" s="8" t="s">
        <v>64</v>
      </c>
      <c r="B2366" s="8"/>
      <c r="C2366" s="2" t="s">
        <v>19</v>
      </c>
      <c r="D2366" s="6" t="s">
        <v>0</v>
      </c>
      <c r="E2366" s="7" t="s">
        <v>1</v>
      </c>
      <c r="F2366" s="8"/>
      <c r="G2366" s="8"/>
      <c r="H2366" s="8"/>
      <c r="I2366" s="8"/>
      <c r="J2366" s="8"/>
      <c r="K2366" s="8" t="s">
        <v>69</v>
      </c>
      <c r="L2366" s="8" t="s">
        <v>27</v>
      </c>
      <c r="M2366" s="9">
        <v>44587</v>
      </c>
      <c r="N2366" s="9">
        <v>44587</v>
      </c>
      <c r="O2366" s="20"/>
      <c r="P2366" s="20">
        <v>197563355.68000001</v>
      </c>
      <c r="Q2366" s="12"/>
      <c r="R2366" s="12"/>
      <c r="S2366" s="12"/>
      <c r="T2366" s="12"/>
      <c r="U2366" s="12"/>
      <c r="X2366" s="22" t="e">
        <f>IF(B2366="",VLOOKUP(A2366,#REF!,2,FALSE),B2366)</f>
        <v>#REF!</v>
      </c>
      <c r="Y2366" s="22">
        <f t="shared" ref="Y2366" si="190">MONTH(M2366)</f>
        <v>1</v>
      </c>
      <c r="Z2366" s="22">
        <f t="shared" ref="Z2366" si="191">MONTH(N2366)</f>
        <v>1</v>
      </c>
      <c r="AA2366" s="22">
        <f t="shared" ref="AA2366" si="192">YEAR(N2366)</f>
        <v>2022</v>
      </c>
      <c r="AB2366" s="22">
        <f t="shared" ref="AB2366" si="193">YEAR(M2366)</f>
        <v>2022</v>
      </c>
      <c r="AC2366" s="22">
        <f t="shared" ref="AC2366" si="194">IF(F2366="X",AA2366-1,AA2366)</f>
        <v>2022</v>
      </c>
      <c r="AD2366" s="25" t="e">
        <f>AND(ROUND(O2366,2)=O2366,ROUND(P2366,2)=P2366,OR(AND(O2366&lt;&gt;0,L2366="п"),AND(P2366&lt;&gt;0,L2366="ф")),ЕФОРМУЛА(X2366),ЕФОРМУЛА(Y2366),ЕФОРМУЛА(Z2366),ЕФОРМУЛА(AA2366),ЕФОРМУЛА(AB2366),ЕФОРМУЛА(AC2366),NOT(ЕФОРМУЛА(O2366)),NOT(ЕФОРМУЛА(P2366)),M2366&lt;&gt;0,N2366&lt;&gt;0,OR(YEAR(M2366=#REF!),YEAR(M2366=#REF!),YEAR(M2366=#REF!)),OR(YEAR(N2366=#REF!),YEAR(N2366=#REF!),YEAR(N2366=#REF!)),OR(AND(A2366="20. Выдача займов по договору № 1 (в кэш-пул ПАО «Газпром»)",H2366="КЭШ-ПУЛ"),AND(A2366&lt;&gt;"20. Выдача займов по договору № 1 (в кэш-пул ПАО «Газпром»)",H2366&lt;&gt;"КЭШ-ПУЛ")))</f>
        <v>#REF!</v>
      </c>
    </row>
    <row r="2367" spans="1:30" ht="15" customHeight="1" x14ac:dyDescent="0.2">
      <c r="A2367" s="8" t="s">
        <v>64</v>
      </c>
      <c r="B2367" s="8"/>
      <c r="C2367" s="2" t="s">
        <v>19</v>
      </c>
      <c r="D2367" s="6" t="s">
        <v>0</v>
      </c>
      <c r="E2367" s="7" t="s">
        <v>1</v>
      </c>
      <c r="F2367" s="8"/>
      <c r="G2367" s="8"/>
      <c r="H2367" s="8"/>
      <c r="I2367" s="8"/>
      <c r="J2367" s="8"/>
      <c r="K2367" s="8" t="s">
        <v>69</v>
      </c>
      <c r="L2367" s="8" t="s">
        <v>27</v>
      </c>
      <c r="M2367" s="9">
        <v>44588</v>
      </c>
      <c r="N2367" s="9">
        <v>44588</v>
      </c>
      <c r="O2367" s="20"/>
      <c r="P2367" s="20">
        <v>321760623.76999998</v>
      </c>
      <c r="Q2367" s="12"/>
      <c r="R2367" s="12"/>
      <c r="S2367" s="12"/>
      <c r="T2367" s="12"/>
      <c r="U2367" s="12"/>
      <c r="X2367" s="22" t="e">
        <f>IF(B2367="",VLOOKUP(A2367,#REF!,2,FALSE),B2367)</f>
        <v>#REF!</v>
      </c>
      <c r="Y2367" s="22">
        <f t="shared" ref="Y2367:Y2389" si="195">MONTH(M2367)</f>
        <v>1</v>
      </c>
      <c r="Z2367" s="22">
        <f t="shared" ref="Z2367:Z2389" si="196">MONTH(N2367)</f>
        <v>1</v>
      </c>
      <c r="AA2367" s="22">
        <f t="shared" ref="AA2367:AA2389" si="197">YEAR(N2367)</f>
        <v>2022</v>
      </c>
      <c r="AB2367" s="22">
        <f t="shared" ref="AB2367:AB2389" si="198">YEAR(M2367)</f>
        <v>2022</v>
      </c>
      <c r="AC2367" s="22">
        <f t="shared" ref="AC2367:AC2389" si="199">IF(F2367="X",AA2367-1,AA2367)</f>
        <v>2022</v>
      </c>
      <c r="AD2367" s="25" t="e">
        <f>AND(ROUND(O2367,2)=O2367,ROUND(P2367,2)=P2367,OR(AND(O2367&lt;&gt;0,L2367="п"),AND(P2367&lt;&gt;0,L2367="ф")),ЕФОРМУЛА(X2367),ЕФОРМУЛА(Y2367),ЕФОРМУЛА(Z2367),ЕФОРМУЛА(AA2367),ЕФОРМУЛА(AB2367),ЕФОРМУЛА(AC2367),NOT(ЕФОРМУЛА(O2367)),NOT(ЕФОРМУЛА(P2367)),M2367&lt;&gt;0,N2367&lt;&gt;0,OR(YEAR(M2367=#REF!),YEAR(M2367=#REF!),YEAR(M2367=#REF!)),OR(YEAR(N2367=#REF!),YEAR(N2367=#REF!),YEAR(N2367=#REF!)),OR(AND(A2367="20. Выдача займов по договору № 1 (в кэш-пул ПАО «Газпром»)",H2367="КЭШ-ПУЛ"),AND(A2367&lt;&gt;"20. Выдача займов по договору № 1 (в кэш-пул ПАО «Газпром»)",H2367&lt;&gt;"КЭШ-ПУЛ")))</f>
        <v>#REF!</v>
      </c>
    </row>
    <row r="2368" spans="1:30" ht="15" customHeight="1" x14ac:dyDescent="0.2">
      <c r="A2368" s="27" t="s">
        <v>142</v>
      </c>
      <c r="B2368" s="27"/>
      <c r="C2368" s="2" t="s">
        <v>19</v>
      </c>
      <c r="D2368" s="6" t="s">
        <v>0</v>
      </c>
      <c r="E2368" s="7" t="s">
        <v>2</v>
      </c>
      <c r="F2368" s="8" t="s">
        <v>25</v>
      </c>
      <c r="G2368" s="8"/>
      <c r="H2368" s="8"/>
      <c r="I2368" s="8"/>
      <c r="J2368" s="8">
        <v>3</v>
      </c>
      <c r="K2368" s="8" t="s">
        <v>68</v>
      </c>
      <c r="L2368" s="8" t="s">
        <v>27</v>
      </c>
      <c r="M2368" s="9">
        <v>44585</v>
      </c>
      <c r="N2368" s="58">
        <v>44600</v>
      </c>
      <c r="O2368" s="54"/>
      <c r="P2368" s="54">
        <v>4858356.91</v>
      </c>
      <c r="Q2368" s="56" t="s">
        <v>699</v>
      </c>
      <c r="R2368" s="29"/>
      <c r="S2368" s="29"/>
      <c r="T2368" s="29"/>
      <c r="U2368" s="29"/>
      <c r="X2368" s="22" t="e">
        <f>IF(B2368="",VLOOKUP(A2368,#REF!,2,FALSE),B2368)</f>
        <v>#REF!</v>
      </c>
      <c r="Y2368" s="22">
        <f t="shared" si="195"/>
        <v>1</v>
      </c>
      <c r="Z2368" s="22">
        <f t="shared" si="196"/>
        <v>2</v>
      </c>
      <c r="AA2368" s="22">
        <f t="shared" si="197"/>
        <v>2022</v>
      </c>
      <c r="AB2368" s="22">
        <f t="shared" si="198"/>
        <v>2022</v>
      </c>
      <c r="AC2368" s="22">
        <f t="shared" si="199"/>
        <v>2021</v>
      </c>
      <c r="AD2368" s="25" t="e">
        <f>AND(ROUND(O2368,2)=O2368,ROUND(P2368,2)=P2368,OR(AND(O2368&lt;&gt;0,L2368="п"),AND(P2368&lt;&gt;0,L2368="ф")),ЕФОРМУЛА(X2368),ЕФОРМУЛА(Y2368),ЕФОРМУЛА(Z2368),ЕФОРМУЛА(AA2368),ЕФОРМУЛА(AB2368),ЕФОРМУЛА(AC2368),NOT(ЕФОРМУЛА(O2368)),NOT(ЕФОРМУЛА(P2368)),M2368&lt;&gt;0,N2368&lt;&gt;0,OR(YEAR(M2368=#REF!),YEAR(M2368=#REF!),YEAR(M2368=#REF!)),OR(YEAR(N2368=#REF!),YEAR(N2368=#REF!),YEAR(N2368=#REF!)),OR(AND(A2368="20. Выдача займов по договору № 1 (в кэш-пул ПАО «Газпром»)",H2368="КЭШ-ПУЛ"),AND(A2368&lt;&gt;"20. Выдача займов по договору № 1 (в кэш-пул ПАО «Газпром»)",H2368&lt;&gt;"КЭШ-ПУЛ")))</f>
        <v>#REF!</v>
      </c>
    </row>
    <row r="2369" spans="1:30" ht="15" customHeight="1" x14ac:dyDescent="0.2">
      <c r="A2369" s="8" t="s">
        <v>40</v>
      </c>
      <c r="B2369" s="8"/>
      <c r="C2369" s="2" t="s">
        <v>28</v>
      </c>
      <c r="D2369" s="6" t="s">
        <v>0</v>
      </c>
      <c r="E2369" s="7" t="s">
        <v>2</v>
      </c>
      <c r="F2369" s="8"/>
      <c r="G2369" s="8"/>
      <c r="H2369" s="8"/>
      <c r="I2369" s="8"/>
      <c r="J2369" s="8"/>
      <c r="K2369" s="8"/>
      <c r="L2369" s="8" t="s">
        <v>27</v>
      </c>
      <c r="M2369" s="9">
        <v>44562</v>
      </c>
      <c r="N2369" s="9">
        <v>44562</v>
      </c>
      <c r="O2369" s="19"/>
      <c r="P2369" s="20">
        <v>19048258.649999999</v>
      </c>
      <c r="Q2369" s="12"/>
      <c r="R2369" s="12"/>
      <c r="S2369" s="12"/>
      <c r="T2369" s="12"/>
      <c r="U2369" s="12"/>
      <c r="X2369" s="22" t="e">
        <f>IF(B2369="",VLOOKUP(A2369,#REF!,2,FALSE),B2369)</f>
        <v>#REF!</v>
      </c>
      <c r="Y2369" s="22">
        <f t="shared" si="195"/>
        <v>1</v>
      </c>
      <c r="Z2369" s="22">
        <f t="shared" si="196"/>
        <v>1</v>
      </c>
      <c r="AA2369" s="22">
        <f t="shared" si="197"/>
        <v>2022</v>
      </c>
      <c r="AB2369" s="22">
        <f t="shared" si="198"/>
        <v>2022</v>
      </c>
      <c r="AC2369" s="22">
        <f t="shared" si="199"/>
        <v>2022</v>
      </c>
      <c r="AD2369" s="25" t="e">
        <f>AND(ROUND(O2369,2)=O2369,ROUND(P2369,2)=P2369,OR(AND(O2369&lt;&gt;0,L2369="п"),AND(P2369&lt;&gt;0,L2369="ф")),ЕФОРМУЛА(X2369),ЕФОРМУЛА(Y2369),ЕФОРМУЛА(Z2369),ЕФОРМУЛА(AA2369),ЕФОРМУЛА(AB2369),ЕФОРМУЛА(AC2369),NOT(ЕФОРМУЛА(O2369)),NOT(ЕФОРМУЛА(P2369)),M2369&lt;&gt;0,N2369&lt;&gt;0,OR(YEAR(M2369=#REF!),YEAR(M2369=#REF!),YEAR(M2369=#REF!)),OR(YEAR(N2369=#REF!),YEAR(N2369=#REF!),YEAR(N2369=#REF!)),OR(AND(A2369="20. Выдача займов по договору № 1 (в кэш-пул ПАО «Газпром»)",H2369="КЭШ-ПУЛ"),AND(A2369&lt;&gt;"20. Выдача займов по договору № 1 (в кэш-пул ПАО «Газпром»)",H2369&lt;&gt;"КЭШ-ПУЛ")))</f>
        <v>#REF!</v>
      </c>
    </row>
    <row r="2370" spans="1:30" ht="15" customHeight="1" x14ac:dyDescent="0.2">
      <c r="A2370" s="8" t="s">
        <v>141</v>
      </c>
      <c r="B2370" s="8"/>
      <c r="C2370" s="2" t="s">
        <v>28</v>
      </c>
      <c r="D2370" s="6" t="s">
        <v>0</v>
      </c>
      <c r="E2370" s="7" t="s">
        <v>2</v>
      </c>
      <c r="F2370" s="8"/>
      <c r="G2370" s="8"/>
      <c r="H2370" s="8"/>
      <c r="I2370" s="8"/>
      <c r="J2370" s="8"/>
      <c r="K2370" s="8"/>
      <c r="L2370" s="8" t="s">
        <v>27</v>
      </c>
      <c r="M2370" s="9">
        <v>44562</v>
      </c>
      <c r="N2370" s="9">
        <v>44562</v>
      </c>
      <c r="O2370" s="19"/>
      <c r="P2370" s="20">
        <v>426034838.92000002</v>
      </c>
      <c r="Q2370" s="12"/>
      <c r="R2370" s="12"/>
      <c r="S2370" s="12"/>
      <c r="T2370" s="12"/>
      <c r="U2370" s="12"/>
      <c r="X2370" s="22" t="e">
        <f>IF(B2370="",VLOOKUP(A2370,#REF!,2,FALSE),B2370)</f>
        <v>#REF!</v>
      </c>
      <c r="Y2370" s="22">
        <f t="shared" si="195"/>
        <v>1</v>
      </c>
      <c r="Z2370" s="22">
        <f t="shared" si="196"/>
        <v>1</v>
      </c>
      <c r="AA2370" s="22">
        <f t="shared" si="197"/>
        <v>2022</v>
      </c>
      <c r="AB2370" s="22">
        <f t="shared" si="198"/>
        <v>2022</v>
      </c>
      <c r="AC2370" s="22">
        <f t="shared" si="199"/>
        <v>2022</v>
      </c>
      <c r="AD2370" s="25" t="e">
        <f>AND(ROUND(O2370,2)=O2370,ROUND(P2370,2)=P2370,OR(AND(O2370&lt;&gt;0,L2370="п"),AND(P2370&lt;&gt;0,L2370="ф")),ЕФОРМУЛА(X2370),ЕФОРМУЛА(Y2370),ЕФОРМУЛА(Z2370),ЕФОРМУЛА(AA2370),ЕФОРМУЛА(AB2370),ЕФОРМУЛА(AC2370),NOT(ЕФОРМУЛА(O2370)),NOT(ЕФОРМУЛА(P2370)),M2370&lt;&gt;0,N2370&lt;&gt;0,OR(YEAR(M2370=#REF!),YEAR(M2370=#REF!),YEAR(M2370=#REF!)),OR(YEAR(N2370=#REF!),YEAR(N2370=#REF!),YEAR(N2370=#REF!)),OR(AND(A2370="20. Выдача займов по договору № 1 (в кэш-пул ПАО «Газпром»)",H2370="КЭШ-ПУЛ"),AND(A2370&lt;&gt;"20. Выдача займов по договору № 1 (в кэш-пул ПАО «Газпром»)",H2370&lt;&gt;"КЭШ-ПУЛ")))</f>
        <v>#REF!</v>
      </c>
    </row>
    <row r="2371" spans="1:30" ht="15" customHeight="1" x14ac:dyDescent="0.2">
      <c r="A2371" s="8" t="s">
        <v>59</v>
      </c>
      <c r="B2371" s="8"/>
      <c r="C2371" s="2" t="s">
        <v>28</v>
      </c>
      <c r="D2371" s="6" t="s">
        <v>0</v>
      </c>
      <c r="E2371" s="7" t="s">
        <v>2</v>
      </c>
      <c r="F2371" s="8"/>
      <c r="G2371" s="8"/>
      <c r="H2371" s="8"/>
      <c r="I2371" s="8"/>
      <c r="J2371" s="8"/>
      <c r="K2371" s="8"/>
      <c r="L2371" s="8" t="s">
        <v>27</v>
      </c>
      <c r="M2371" s="9">
        <v>44562</v>
      </c>
      <c r="N2371" s="9">
        <v>44562</v>
      </c>
      <c r="O2371" s="20"/>
      <c r="P2371" s="20">
        <v>288145872</v>
      </c>
      <c r="Q2371" s="12"/>
      <c r="R2371" s="12"/>
      <c r="S2371" s="12"/>
      <c r="T2371" s="12"/>
      <c r="U2371" s="12"/>
      <c r="X2371" s="22" t="e">
        <f>IF(B2371="",VLOOKUP(A2371,#REF!,2,FALSE),B2371)</f>
        <v>#REF!</v>
      </c>
      <c r="Y2371" s="22">
        <f t="shared" si="195"/>
        <v>1</v>
      </c>
      <c r="Z2371" s="22">
        <f t="shared" si="196"/>
        <v>1</v>
      </c>
      <c r="AA2371" s="22">
        <f t="shared" si="197"/>
        <v>2022</v>
      </c>
      <c r="AB2371" s="22">
        <f t="shared" si="198"/>
        <v>2022</v>
      </c>
      <c r="AC2371" s="22">
        <f t="shared" si="199"/>
        <v>2022</v>
      </c>
      <c r="AD2371" s="25" t="e">
        <f>AND(ROUND(O2371,2)=O2371,ROUND(P2371,2)=P2371,OR(AND(O2371&lt;&gt;0,L2371="п"),AND(P2371&lt;&gt;0,L2371="ф")),ЕФОРМУЛА(X2371),ЕФОРМУЛА(Y2371),ЕФОРМУЛА(Z2371),ЕФОРМУЛА(AA2371),ЕФОРМУЛА(AB2371),ЕФОРМУЛА(AC2371),NOT(ЕФОРМУЛА(O2371)),NOT(ЕФОРМУЛА(P2371)),M2371&lt;&gt;0,N2371&lt;&gt;0,OR(YEAR(M2371=#REF!),YEAR(M2371=#REF!),YEAR(M2371=#REF!)),OR(YEAR(N2371=#REF!),YEAR(N2371=#REF!),YEAR(N2371=#REF!)),OR(AND(A2371="20. Выдача займов по договору № 1 (в кэш-пул ПАО «Газпром»)",H2371="КЭШ-ПУЛ"),AND(A2371&lt;&gt;"20. Выдача займов по договору № 1 (в кэш-пул ПАО «Газпром»)",H2371&lt;&gt;"КЭШ-ПУЛ")))</f>
        <v>#REF!</v>
      </c>
    </row>
    <row r="2372" spans="1:30" ht="15" customHeight="1" x14ac:dyDescent="0.2">
      <c r="A2372" s="8" t="s">
        <v>60</v>
      </c>
      <c r="B2372" s="8"/>
      <c r="C2372" s="2" t="s">
        <v>28</v>
      </c>
      <c r="D2372" s="6" t="s">
        <v>0</v>
      </c>
      <c r="E2372" s="7" t="s">
        <v>2</v>
      </c>
      <c r="F2372" s="8"/>
      <c r="G2372" s="8"/>
      <c r="H2372" s="8"/>
      <c r="I2372" s="8"/>
      <c r="J2372" s="8"/>
      <c r="K2372" s="8"/>
      <c r="L2372" s="8" t="s">
        <v>27</v>
      </c>
      <c r="M2372" s="9">
        <v>44562</v>
      </c>
      <c r="N2372" s="9">
        <v>44562</v>
      </c>
      <c r="O2372" s="20">
        <v>3393.97</v>
      </c>
      <c r="P2372" s="20">
        <v>418997.66</v>
      </c>
      <c r="Q2372" s="12"/>
      <c r="R2372" s="12"/>
      <c r="S2372" s="12"/>
      <c r="T2372" s="12"/>
      <c r="U2372" s="12"/>
      <c r="X2372" s="22" t="e">
        <f>IF(B2372="",VLOOKUP(A2372,#REF!,2,FALSE),B2372)</f>
        <v>#REF!</v>
      </c>
      <c r="Y2372" s="22">
        <f t="shared" si="195"/>
        <v>1</v>
      </c>
      <c r="Z2372" s="22">
        <f t="shared" si="196"/>
        <v>1</v>
      </c>
      <c r="AA2372" s="22">
        <f t="shared" si="197"/>
        <v>2022</v>
      </c>
      <c r="AB2372" s="22">
        <f t="shared" si="198"/>
        <v>2022</v>
      </c>
      <c r="AC2372" s="22">
        <f t="shared" si="199"/>
        <v>2022</v>
      </c>
      <c r="AD2372" s="25" t="e">
        <f>AND(ROUND(O2372,2)=O2372,ROUND(P2372,2)=P2372,OR(AND(O2372&lt;&gt;0,L2372="п"),AND(P2372&lt;&gt;0,L2372="ф")),ЕФОРМУЛА(X2372),ЕФОРМУЛА(Y2372),ЕФОРМУЛА(Z2372),ЕФОРМУЛА(AA2372),ЕФОРМУЛА(AB2372),ЕФОРМУЛА(AC2372),NOT(ЕФОРМУЛА(O2372)),NOT(ЕФОРМУЛА(P2372)),M2372&lt;&gt;0,N2372&lt;&gt;0,OR(YEAR(M2372=#REF!),YEAR(M2372=#REF!),YEAR(M2372=#REF!)),OR(YEAR(N2372=#REF!),YEAR(N2372=#REF!),YEAR(N2372=#REF!)),OR(AND(A2372="20. Выдача займов по договору № 1 (в кэш-пул ПАО «Газпром»)",H2372="КЭШ-ПУЛ"),AND(A2372&lt;&gt;"20. Выдача займов по договору № 1 (в кэш-пул ПАО «Газпром»)",H2372&lt;&gt;"КЭШ-ПУЛ")))</f>
        <v>#REF!</v>
      </c>
    </row>
    <row r="2373" spans="1:30" ht="15" customHeight="1" x14ac:dyDescent="0.2">
      <c r="A2373" s="8" t="s">
        <v>15</v>
      </c>
      <c r="B2373" s="8"/>
      <c r="C2373" s="2" t="s">
        <v>28</v>
      </c>
      <c r="D2373" s="6" t="s">
        <v>0</v>
      </c>
      <c r="E2373" s="7" t="s">
        <v>2</v>
      </c>
      <c r="F2373" s="8"/>
      <c r="G2373" s="8"/>
      <c r="H2373" s="8"/>
      <c r="I2373" s="8"/>
      <c r="J2373" s="8"/>
      <c r="K2373" s="8"/>
      <c r="L2373" s="8" t="s">
        <v>27</v>
      </c>
      <c r="M2373" s="9">
        <v>44562</v>
      </c>
      <c r="N2373" s="9">
        <v>44562</v>
      </c>
      <c r="O2373" s="20"/>
      <c r="P2373" s="20">
        <v>10231473.58</v>
      </c>
      <c r="Q2373" s="12"/>
      <c r="R2373" s="12"/>
      <c r="S2373" s="12"/>
      <c r="T2373" s="12"/>
      <c r="U2373" s="12"/>
      <c r="X2373" s="22" t="e">
        <f>IF(B2373="",VLOOKUP(A2373,#REF!,2,FALSE),B2373)</f>
        <v>#REF!</v>
      </c>
      <c r="Y2373" s="22">
        <f t="shared" si="195"/>
        <v>1</v>
      </c>
      <c r="Z2373" s="22">
        <f t="shared" si="196"/>
        <v>1</v>
      </c>
      <c r="AA2373" s="22">
        <f t="shared" si="197"/>
        <v>2022</v>
      </c>
      <c r="AB2373" s="22">
        <f t="shared" si="198"/>
        <v>2022</v>
      </c>
      <c r="AC2373" s="22">
        <f t="shared" si="199"/>
        <v>2022</v>
      </c>
      <c r="AD2373" s="25" t="e">
        <f>AND(ROUND(O2373,2)=O2373,ROUND(P2373,2)=P2373,OR(AND(O2373&lt;&gt;0,L2373="п"),AND(P2373&lt;&gt;0,L2373="ф")),ЕФОРМУЛА(X2373),ЕФОРМУЛА(Y2373),ЕФОРМУЛА(Z2373),ЕФОРМУЛА(AA2373),ЕФОРМУЛА(AB2373),ЕФОРМУЛА(AC2373),NOT(ЕФОРМУЛА(O2373)),NOT(ЕФОРМУЛА(P2373)),M2373&lt;&gt;0,N2373&lt;&gt;0,OR(YEAR(M2373=#REF!),YEAR(M2373=#REF!),YEAR(M2373=#REF!)),OR(YEAR(N2373=#REF!),YEAR(N2373=#REF!),YEAR(N2373=#REF!)),OR(AND(A2373="20. Выдача займов по договору № 1 (в кэш-пул ПАО «Газпром»)",H2373="КЭШ-ПУЛ"),AND(A2373&lt;&gt;"20. Выдача займов по договору № 1 (в кэш-пул ПАО «Газпром»)",H2373&lt;&gt;"КЭШ-ПУЛ")))</f>
        <v>#REF!</v>
      </c>
    </row>
    <row r="2374" spans="1:30" ht="15" customHeight="1" x14ac:dyDescent="0.2">
      <c r="A2374" s="8" t="s">
        <v>16</v>
      </c>
      <c r="B2374" s="8"/>
      <c r="C2374" s="2" t="s">
        <v>28</v>
      </c>
      <c r="D2374" s="6" t="s">
        <v>0</v>
      </c>
      <c r="E2374" s="7" t="s">
        <v>2</v>
      </c>
      <c r="F2374" s="8"/>
      <c r="G2374" s="8"/>
      <c r="H2374" s="8"/>
      <c r="I2374" s="8"/>
      <c r="J2374" s="8"/>
      <c r="K2374" s="8"/>
      <c r="L2374" s="8" t="s">
        <v>27</v>
      </c>
      <c r="M2374" s="9">
        <v>44562</v>
      </c>
      <c r="N2374" s="9">
        <v>44562</v>
      </c>
      <c r="O2374" s="19"/>
      <c r="P2374" s="20">
        <v>396392398.08999997</v>
      </c>
      <c r="Q2374" s="12"/>
      <c r="R2374" s="12"/>
      <c r="S2374" s="12"/>
      <c r="T2374" s="12"/>
      <c r="U2374" s="12"/>
      <c r="X2374" s="22" t="e">
        <f>IF(B2374="",VLOOKUP(A2374,#REF!,2,FALSE),B2374)</f>
        <v>#REF!</v>
      </c>
      <c r="Y2374" s="22">
        <f t="shared" si="195"/>
        <v>1</v>
      </c>
      <c r="Z2374" s="22">
        <f t="shared" si="196"/>
        <v>1</v>
      </c>
      <c r="AA2374" s="22">
        <f t="shared" si="197"/>
        <v>2022</v>
      </c>
      <c r="AB2374" s="22">
        <f t="shared" si="198"/>
        <v>2022</v>
      </c>
      <c r="AC2374" s="22">
        <f t="shared" si="199"/>
        <v>2022</v>
      </c>
      <c r="AD2374" s="25" t="e">
        <f>AND(ROUND(O2374,2)=O2374,ROUND(P2374,2)=P2374,OR(AND(O2374&lt;&gt;0,L2374="п"),AND(P2374&lt;&gt;0,L2374="ф")),ЕФОРМУЛА(X2374),ЕФОРМУЛА(Y2374),ЕФОРМУЛА(Z2374),ЕФОРМУЛА(AA2374),ЕФОРМУЛА(AB2374),ЕФОРМУЛА(AC2374),NOT(ЕФОРМУЛА(O2374)),NOT(ЕФОРМУЛА(P2374)),M2374&lt;&gt;0,N2374&lt;&gt;0,OR(YEAR(M2374=#REF!),YEAR(M2374=#REF!),YEAR(M2374=#REF!)),OR(YEAR(N2374=#REF!),YEAR(N2374=#REF!),YEAR(N2374=#REF!)),OR(AND(A2374="20. Выдача займов по договору № 1 (в кэш-пул ПАО «Газпром»)",H2374="КЭШ-ПУЛ"),AND(A2374&lt;&gt;"20. Выдача займов по договору № 1 (в кэш-пул ПАО «Газпром»)",H2374&lt;&gt;"КЭШ-ПУЛ")))</f>
        <v>#REF!</v>
      </c>
    </row>
    <row r="2375" spans="1:30" ht="15" customHeight="1" x14ac:dyDescent="0.2">
      <c r="A2375" s="8" t="s">
        <v>17</v>
      </c>
      <c r="B2375" s="8"/>
      <c r="C2375" s="2" t="s">
        <v>28</v>
      </c>
      <c r="D2375" s="6" t="s">
        <v>0</v>
      </c>
      <c r="E2375" s="7" t="s">
        <v>2</v>
      </c>
      <c r="F2375" s="8"/>
      <c r="G2375" s="8"/>
      <c r="H2375" s="8"/>
      <c r="I2375" s="8"/>
      <c r="J2375" s="8"/>
      <c r="K2375" s="8"/>
      <c r="L2375" s="8" t="s">
        <v>27</v>
      </c>
      <c r="M2375" s="9">
        <v>44562</v>
      </c>
      <c r="N2375" s="9">
        <v>44562</v>
      </c>
      <c r="O2375" s="19"/>
      <c r="P2375" s="20">
        <v>24703832.59</v>
      </c>
      <c r="Q2375" s="12"/>
      <c r="R2375" s="12"/>
      <c r="S2375" s="12"/>
      <c r="T2375" s="12"/>
      <c r="U2375" s="12"/>
      <c r="X2375" s="22" t="e">
        <f>IF(B2375="",VLOOKUP(A2375,#REF!,2,FALSE),B2375)</f>
        <v>#REF!</v>
      </c>
      <c r="Y2375" s="22">
        <f t="shared" si="195"/>
        <v>1</v>
      </c>
      <c r="Z2375" s="22">
        <f t="shared" si="196"/>
        <v>1</v>
      </c>
      <c r="AA2375" s="22">
        <f t="shared" si="197"/>
        <v>2022</v>
      </c>
      <c r="AB2375" s="22">
        <f t="shared" si="198"/>
        <v>2022</v>
      </c>
      <c r="AC2375" s="22">
        <f t="shared" si="199"/>
        <v>2022</v>
      </c>
      <c r="AD2375" s="25" t="e">
        <f>AND(ROUND(O2375,2)=O2375,ROUND(P2375,2)=P2375,OR(AND(O2375&lt;&gt;0,L2375="п"),AND(P2375&lt;&gt;0,L2375="ф")),ЕФОРМУЛА(X2375),ЕФОРМУЛА(Y2375),ЕФОРМУЛА(Z2375),ЕФОРМУЛА(AA2375),ЕФОРМУЛА(AB2375),ЕФОРМУЛА(AC2375),NOT(ЕФОРМУЛА(O2375)),NOT(ЕФОРМУЛА(P2375)),M2375&lt;&gt;0,N2375&lt;&gt;0,OR(YEAR(M2375=#REF!),YEAR(M2375=#REF!),YEAR(M2375=#REF!)),OR(YEAR(N2375=#REF!),YEAR(N2375=#REF!),YEAR(N2375=#REF!)),OR(AND(A2375="20. Выдача займов по договору № 1 (в кэш-пул ПАО «Газпром»)",H2375="КЭШ-ПУЛ"),AND(A2375&lt;&gt;"20. Выдача займов по договору № 1 (в кэш-пул ПАО «Газпром»)",H2375&lt;&gt;"КЭШ-ПУЛ")))</f>
        <v>#REF!</v>
      </c>
    </row>
    <row r="2376" spans="1:30" ht="15" customHeight="1" x14ac:dyDescent="0.2">
      <c r="A2376" s="8" t="s">
        <v>142</v>
      </c>
      <c r="B2376" s="8"/>
      <c r="C2376" s="2" t="s">
        <v>28</v>
      </c>
      <c r="D2376" s="6" t="s">
        <v>0</v>
      </c>
      <c r="E2376" s="7" t="s">
        <v>2</v>
      </c>
      <c r="F2376" s="8"/>
      <c r="G2376" s="8"/>
      <c r="H2376" s="8"/>
      <c r="I2376" s="8"/>
      <c r="J2376" s="8"/>
      <c r="K2376" s="8"/>
      <c r="L2376" s="8" t="s">
        <v>27</v>
      </c>
      <c r="M2376" s="9">
        <v>44562</v>
      </c>
      <c r="N2376" s="9">
        <v>44562</v>
      </c>
      <c r="O2376" s="19"/>
      <c r="P2376" s="20">
        <v>159261866.49000001</v>
      </c>
      <c r="X2376" s="22" t="e">
        <f>IF(B2376="",VLOOKUP(A2376,#REF!,2,FALSE),B2376)</f>
        <v>#REF!</v>
      </c>
      <c r="Y2376" s="22">
        <f t="shared" si="195"/>
        <v>1</v>
      </c>
      <c r="Z2376" s="22">
        <f t="shared" si="196"/>
        <v>1</v>
      </c>
      <c r="AA2376" s="22">
        <f t="shared" si="197"/>
        <v>2022</v>
      </c>
      <c r="AB2376" s="22">
        <f t="shared" si="198"/>
        <v>2022</v>
      </c>
      <c r="AC2376" s="22">
        <f t="shared" si="199"/>
        <v>2022</v>
      </c>
      <c r="AD2376" s="25" t="e">
        <f>AND(ROUND(O2376,2)=O2376,ROUND(P2376,2)=P2376,OR(AND(O2376&lt;&gt;0,L2376="п"),AND(P2376&lt;&gt;0,L2376="ф")),ЕФОРМУЛА(X2376),ЕФОРМУЛА(Y2376),ЕФОРМУЛА(Z2376),ЕФОРМУЛА(AA2376),ЕФОРМУЛА(AB2376),ЕФОРМУЛА(AC2376),NOT(ЕФОРМУЛА(O2376)),NOT(ЕФОРМУЛА(P2376)),M2376&lt;&gt;0,N2376&lt;&gt;0,OR(YEAR(M2376=#REF!),YEAR(M2376=#REF!),YEAR(M2376=#REF!)),OR(YEAR(N2376=#REF!),YEAR(N2376=#REF!),YEAR(N2376=#REF!)),OR(AND(A2376="20. Выдача займов по договору № 1 (в кэш-пул ПАО «Газпром»)",H2376="КЭШ-ПУЛ"),AND(A2376&lt;&gt;"20. Выдача займов по договору № 1 (в кэш-пул ПАО «Газпром»)",H2376&lt;&gt;"КЭШ-ПУЛ")))</f>
        <v>#REF!</v>
      </c>
    </row>
    <row r="2377" spans="1:30" ht="15" customHeight="1" x14ac:dyDescent="0.2">
      <c r="A2377" s="8" t="s">
        <v>42</v>
      </c>
      <c r="B2377" s="8"/>
      <c r="C2377" s="2" t="s">
        <v>28</v>
      </c>
      <c r="D2377" s="6" t="s">
        <v>0</v>
      </c>
      <c r="E2377" s="7" t="s">
        <v>2</v>
      </c>
      <c r="F2377" s="8"/>
      <c r="G2377" s="8"/>
      <c r="H2377" s="8"/>
      <c r="I2377" s="8"/>
      <c r="J2377" s="8"/>
      <c r="K2377" s="8"/>
      <c r="L2377" s="8" t="s">
        <v>27</v>
      </c>
      <c r="M2377" s="9">
        <v>44562</v>
      </c>
      <c r="N2377" s="9">
        <v>44562</v>
      </c>
      <c r="O2377" s="19"/>
      <c r="P2377" s="20">
        <v>13271100.619999999</v>
      </c>
      <c r="X2377" s="22" t="e">
        <f>IF(B2377="",VLOOKUP(A2377,#REF!,2,FALSE),B2377)</f>
        <v>#REF!</v>
      </c>
      <c r="Y2377" s="22">
        <f t="shared" si="195"/>
        <v>1</v>
      </c>
      <c r="Z2377" s="22">
        <f t="shared" si="196"/>
        <v>1</v>
      </c>
      <c r="AA2377" s="22">
        <f t="shared" si="197"/>
        <v>2022</v>
      </c>
      <c r="AB2377" s="22">
        <f t="shared" si="198"/>
        <v>2022</v>
      </c>
      <c r="AC2377" s="22">
        <f t="shared" si="199"/>
        <v>2022</v>
      </c>
      <c r="AD2377" s="25" t="e">
        <f>AND(ROUND(O2377,2)=O2377,ROUND(P2377,2)=P2377,OR(AND(O2377&lt;&gt;0,L2377="п"),AND(P2377&lt;&gt;0,L2377="ф")),ЕФОРМУЛА(X2377),ЕФОРМУЛА(Y2377),ЕФОРМУЛА(Z2377),ЕФОРМУЛА(AA2377),ЕФОРМУЛА(AB2377),ЕФОРМУЛА(AC2377),NOT(ЕФОРМУЛА(O2377)),NOT(ЕФОРМУЛА(P2377)),M2377&lt;&gt;0,N2377&lt;&gt;0,OR(YEAR(M2377=#REF!),YEAR(M2377=#REF!),YEAR(M2377=#REF!)),OR(YEAR(N2377=#REF!),YEAR(N2377=#REF!),YEAR(N2377=#REF!)),OR(AND(A2377="20. Выдача займов по договору № 1 (в кэш-пул ПАО «Газпром»)",H2377="КЭШ-ПУЛ"),AND(A2377&lt;&gt;"20. Выдача займов по договору № 1 (в кэш-пул ПАО «Газпром»)",H2377&lt;&gt;"КЭШ-ПУЛ")))</f>
        <v>#REF!</v>
      </c>
    </row>
    <row r="2378" spans="1:30" ht="12.75" customHeight="1" x14ac:dyDescent="0.2">
      <c r="A2378" s="8" t="s">
        <v>41</v>
      </c>
      <c r="B2378" s="8"/>
      <c r="C2378" s="2" t="s">
        <v>28</v>
      </c>
      <c r="D2378" s="6" t="s">
        <v>0</v>
      </c>
      <c r="E2378" s="7" t="s">
        <v>2</v>
      </c>
      <c r="F2378" s="8"/>
      <c r="G2378" s="8"/>
      <c r="H2378" s="8"/>
      <c r="I2378" s="8"/>
      <c r="J2378" s="8"/>
      <c r="K2378" s="8"/>
      <c r="L2378" s="8" t="s">
        <v>27</v>
      </c>
      <c r="M2378" s="9">
        <v>44562</v>
      </c>
      <c r="N2378" s="9">
        <v>44562</v>
      </c>
      <c r="O2378" s="19">
        <v>250339.66</v>
      </c>
      <c r="P2378" s="20">
        <v>45512186.909999996</v>
      </c>
      <c r="X2378" s="22" t="e">
        <f>IF(B2378="",VLOOKUP(A2378,#REF!,2,FALSE),B2378)</f>
        <v>#REF!</v>
      </c>
      <c r="Y2378" s="22">
        <f t="shared" si="195"/>
        <v>1</v>
      </c>
      <c r="Z2378" s="22">
        <f t="shared" si="196"/>
        <v>1</v>
      </c>
      <c r="AA2378" s="22">
        <f t="shared" si="197"/>
        <v>2022</v>
      </c>
      <c r="AB2378" s="22">
        <f t="shared" si="198"/>
        <v>2022</v>
      </c>
      <c r="AC2378" s="22">
        <f t="shared" si="199"/>
        <v>2022</v>
      </c>
      <c r="AD2378" s="25" t="e">
        <f>AND(ROUND(O2378,2)=O2378,ROUND(P2378,2)=P2378,OR(AND(O2378&lt;&gt;0,L2378="п"),AND(P2378&lt;&gt;0,L2378="ф")),ЕФОРМУЛА(X2378),ЕФОРМУЛА(Y2378),ЕФОРМУЛА(Z2378),ЕФОРМУЛА(AA2378),ЕФОРМУЛА(AB2378),ЕФОРМУЛА(AC2378),NOT(ЕФОРМУЛА(O2378)),NOT(ЕФОРМУЛА(P2378)),M2378&lt;&gt;0,N2378&lt;&gt;0,OR(YEAR(M2378=#REF!),YEAR(M2378=#REF!),YEAR(M2378=#REF!)),OR(YEAR(N2378=#REF!),YEAR(N2378=#REF!),YEAR(N2378=#REF!)),OR(AND(A2378="20. Выдача займов по договору № 1 (в кэш-пул ПАО «Газпром»)",H2378="КЭШ-ПУЛ"),AND(A2378&lt;&gt;"20. Выдача займов по договору № 1 (в кэш-пул ПАО «Газпром»)",H2378&lt;&gt;"КЭШ-ПУЛ")))</f>
        <v>#REF!</v>
      </c>
    </row>
    <row r="2379" spans="1:30" ht="15.75" customHeight="1" x14ac:dyDescent="0.2">
      <c r="A2379" s="8" t="s">
        <v>44</v>
      </c>
      <c r="B2379" s="8"/>
      <c r="C2379" s="2" t="s">
        <v>28</v>
      </c>
      <c r="D2379" s="6" t="s">
        <v>0</v>
      </c>
      <c r="E2379" s="7" t="s">
        <v>2</v>
      </c>
      <c r="F2379" s="8"/>
      <c r="G2379" s="8"/>
      <c r="H2379" s="8"/>
      <c r="I2379" s="8"/>
      <c r="J2379" s="8"/>
      <c r="K2379" s="8"/>
      <c r="L2379" s="8" t="s">
        <v>27</v>
      </c>
      <c r="M2379" s="9">
        <v>44562</v>
      </c>
      <c r="N2379" s="9">
        <v>44562</v>
      </c>
      <c r="O2379" s="19"/>
      <c r="P2379" s="20">
        <v>188258</v>
      </c>
      <c r="Q2379" s="12"/>
      <c r="R2379" s="12"/>
      <c r="S2379" s="12"/>
      <c r="T2379" s="12"/>
      <c r="U2379" s="12"/>
      <c r="X2379" s="22" t="e">
        <f>IF(B2379="",VLOOKUP(A2379,#REF!,2,FALSE),B2379)</f>
        <v>#REF!</v>
      </c>
      <c r="Y2379" s="22">
        <f t="shared" si="195"/>
        <v>1</v>
      </c>
      <c r="Z2379" s="22">
        <f t="shared" si="196"/>
        <v>1</v>
      </c>
      <c r="AA2379" s="22">
        <f t="shared" si="197"/>
        <v>2022</v>
      </c>
      <c r="AB2379" s="22">
        <f t="shared" si="198"/>
        <v>2022</v>
      </c>
      <c r="AC2379" s="22">
        <f t="shared" si="199"/>
        <v>2022</v>
      </c>
      <c r="AD2379" s="25" t="e">
        <f>AND(ROUND(O2379,2)=O2379,ROUND(P2379,2)=P2379,OR(AND(O2379&lt;&gt;0,L2379="п"),AND(P2379&lt;&gt;0,L2379="ф")),ЕФОРМУЛА(X2379),ЕФОРМУЛА(Y2379),ЕФОРМУЛА(Z2379),ЕФОРМУЛА(AA2379),ЕФОРМУЛА(AB2379),ЕФОРМУЛА(AC2379),NOT(ЕФОРМУЛА(O2379)),NOT(ЕФОРМУЛА(P2379)),M2379&lt;&gt;0,N2379&lt;&gt;0,OR(YEAR(M2379=#REF!),YEAR(M2379=#REF!),YEAR(M2379=#REF!)),OR(YEAR(N2379=#REF!),YEAR(N2379=#REF!),YEAR(N2379=#REF!)),OR(AND(A2379="20. Выдача займов по договору № 1 (в кэш-пул ПАО «Газпром»)",H2379="КЭШ-ПУЛ"),AND(A2379&lt;&gt;"20. Выдача займов по договору № 1 (в кэш-пул ПАО «Газпром»)",H2379&lt;&gt;"КЭШ-ПУЛ")))</f>
        <v>#REF!</v>
      </c>
    </row>
    <row r="2380" spans="1:30" ht="15.75" customHeight="1" x14ac:dyDescent="0.2">
      <c r="A2380" s="8" t="s">
        <v>45</v>
      </c>
      <c r="B2380" s="8"/>
      <c r="C2380" s="2" t="s">
        <v>28</v>
      </c>
      <c r="D2380" s="6" t="s">
        <v>0</v>
      </c>
      <c r="E2380" s="7" t="s">
        <v>2</v>
      </c>
      <c r="F2380" s="8"/>
      <c r="G2380" s="8"/>
      <c r="H2380" s="8"/>
      <c r="I2380" s="8"/>
      <c r="J2380" s="8"/>
      <c r="K2380" s="8"/>
      <c r="L2380" s="8" t="s">
        <v>27</v>
      </c>
      <c r="M2380" s="9">
        <v>44562</v>
      </c>
      <c r="N2380" s="9">
        <v>44562</v>
      </c>
      <c r="O2380" s="19"/>
      <c r="P2380" s="20">
        <v>3132067.89</v>
      </c>
      <c r="Q2380" s="12"/>
      <c r="R2380" s="12"/>
      <c r="S2380" s="12"/>
      <c r="T2380" s="12"/>
      <c r="U2380" s="12"/>
      <c r="X2380" s="22" t="e">
        <f>IF(B2380="",VLOOKUP(A2380,#REF!,2,FALSE),B2380)</f>
        <v>#REF!</v>
      </c>
      <c r="Y2380" s="22">
        <f t="shared" si="195"/>
        <v>1</v>
      </c>
      <c r="Z2380" s="22">
        <f t="shared" si="196"/>
        <v>1</v>
      </c>
      <c r="AA2380" s="22">
        <f t="shared" si="197"/>
        <v>2022</v>
      </c>
      <c r="AB2380" s="22">
        <f t="shared" si="198"/>
        <v>2022</v>
      </c>
      <c r="AC2380" s="22">
        <f t="shared" si="199"/>
        <v>2022</v>
      </c>
      <c r="AD2380" s="25" t="e">
        <f>AND(ROUND(O2380,2)=O2380,ROUND(P2380,2)=P2380,OR(AND(O2380&lt;&gt;0,L2380="п"),AND(P2380&lt;&gt;0,L2380="ф")),ЕФОРМУЛА(X2380),ЕФОРМУЛА(Y2380),ЕФОРМУЛА(Z2380),ЕФОРМУЛА(AA2380),ЕФОРМУЛА(AB2380),ЕФОРМУЛА(AC2380),NOT(ЕФОРМУЛА(O2380)),NOT(ЕФОРМУЛА(P2380)),M2380&lt;&gt;0,N2380&lt;&gt;0,OR(YEAR(M2380=#REF!),YEAR(M2380=#REF!),YEAR(M2380=#REF!)),OR(YEAR(N2380=#REF!),YEAR(N2380=#REF!),YEAR(N2380=#REF!)),OR(AND(A2380="20. Выдача займов по договору № 1 (в кэш-пул ПАО «Газпром»)",H2380="КЭШ-ПУЛ"),AND(A2380&lt;&gt;"20. Выдача займов по договору № 1 (в кэш-пул ПАО «Газпром»)",H2380&lt;&gt;"КЭШ-ПУЛ")))</f>
        <v>#REF!</v>
      </c>
    </row>
    <row r="2381" spans="1:30" ht="15" customHeight="1" x14ac:dyDescent="0.2">
      <c r="A2381" s="8" t="s">
        <v>8</v>
      </c>
      <c r="B2381" s="8"/>
      <c r="C2381" s="2" t="s">
        <v>28</v>
      </c>
      <c r="D2381" s="6" t="s">
        <v>0</v>
      </c>
      <c r="E2381" s="7" t="s">
        <v>2</v>
      </c>
      <c r="F2381" s="8"/>
      <c r="G2381" s="8"/>
      <c r="H2381" s="8"/>
      <c r="I2381" s="8"/>
      <c r="J2381" s="8"/>
      <c r="K2381" s="8"/>
      <c r="L2381" s="8" t="s">
        <v>27</v>
      </c>
      <c r="M2381" s="9">
        <v>44562</v>
      </c>
      <c r="N2381" s="9">
        <v>44562</v>
      </c>
      <c r="O2381" s="19"/>
      <c r="P2381" s="20">
        <v>1313726.55</v>
      </c>
      <c r="Q2381" s="12"/>
      <c r="R2381" s="12"/>
      <c r="S2381" s="12"/>
      <c r="T2381" s="12"/>
      <c r="U2381" s="12"/>
      <c r="X2381" s="22" t="e">
        <f>IF(B2381="",VLOOKUP(A2381,#REF!,2,FALSE),B2381)</f>
        <v>#REF!</v>
      </c>
      <c r="Y2381" s="22">
        <f t="shared" si="195"/>
        <v>1</v>
      </c>
      <c r="Z2381" s="22">
        <f t="shared" si="196"/>
        <v>1</v>
      </c>
      <c r="AA2381" s="22">
        <f t="shared" si="197"/>
        <v>2022</v>
      </c>
      <c r="AB2381" s="22">
        <f t="shared" si="198"/>
        <v>2022</v>
      </c>
      <c r="AC2381" s="22">
        <f t="shared" si="199"/>
        <v>2022</v>
      </c>
      <c r="AD2381" s="25" t="e">
        <f>AND(ROUND(O2381,2)=O2381,ROUND(P2381,2)=P2381,OR(AND(O2381&lt;&gt;0,L2381="п"),AND(P2381&lt;&gt;0,L2381="ф")),ЕФОРМУЛА(X2381),ЕФОРМУЛА(Y2381),ЕФОРМУЛА(Z2381),ЕФОРМУЛА(AA2381),ЕФОРМУЛА(AB2381),ЕФОРМУЛА(AC2381),NOT(ЕФОРМУЛА(O2381)),NOT(ЕФОРМУЛА(P2381)),M2381&lt;&gt;0,N2381&lt;&gt;0,OR(YEAR(M2381=#REF!),YEAR(M2381=#REF!),YEAR(M2381=#REF!)),OR(YEAR(N2381=#REF!),YEAR(N2381=#REF!),YEAR(N2381=#REF!)),OR(AND(A2381="20. Выдача займов по договору № 1 (в кэш-пул ПАО «Газпром»)",H2381="КЭШ-ПУЛ"),AND(A2381&lt;&gt;"20. Выдача займов по договору № 1 (в кэш-пул ПАО «Газпром»)",H2381&lt;&gt;"КЭШ-ПУЛ")))</f>
        <v>#REF!</v>
      </c>
    </row>
    <row r="2382" spans="1:30" ht="17.25" customHeight="1" x14ac:dyDescent="0.2">
      <c r="A2382" s="8" t="s">
        <v>47</v>
      </c>
      <c r="B2382" s="8"/>
      <c r="C2382" s="2" t="s">
        <v>28</v>
      </c>
      <c r="D2382" s="6" t="s">
        <v>0</v>
      </c>
      <c r="E2382" s="7" t="s">
        <v>2</v>
      </c>
      <c r="F2382" s="8"/>
      <c r="G2382" s="8"/>
      <c r="H2382" s="8"/>
      <c r="I2382" s="8"/>
      <c r="J2382" s="8"/>
      <c r="K2382" s="8"/>
      <c r="L2382" s="8" t="s">
        <v>27</v>
      </c>
      <c r="M2382" s="9">
        <v>44562</v>
      </c>
      <c r="N2382" s="9">
        <v>44562</v>
      </c>
      <c r="O2382" s="19"/>
      <c r="P2382" s="20">
        <v>30736480.84</v>
      </c>
      <c r="Q2382" s="12"/>
      <c r="R2382" s="12"/>
      <c r="S2382" s="12"/>
      <c r="T2382" s="12"/>
      <c r="U2382" s="12"/>
      <c r="X2382" s="22" t="e">
        <f>IF(B2382="",VLOOKUP(A2382,#REF!,2,FALSE),B2382)</f>
        <v>#REF!</v>
      </c>
      <c r="Y2382" s="22">
        <f t="shared" si="195"/>
        <v>1</v>
      </c>
      <c r="Z2382" s="22">
        <f t="shared" si="196"/>
        <v>1</v>
      </c>
      <c r="AA2382" s="22">
        <f t="shared" si="197"/>
        <v>2022</v>
      </c>
      <c r="AB2382" s="22">
        <f t="shared" si="198"/>
        <v>2022</v>
      </c>
      <c r="AC2382" s="22">
        <f t="shared" si="199"/>
        <v>2022</v>
      </c>
      <c r="AD2382" s="25" t="e">
        <f>AND(ROUND(O2382,2)=O2382,ROUND(P2382,2)=P2382,OR(AND(O2382&lt;&gt;0,L2382="п"),AND(P2382&lt;&gt;0,L2382="ф")),ЕФОРМУЛА(X2382),ЕФОРМУЛА(Y2382),ЕФОРМУЛА(Z2382),ЕФОРМУЛА(AA2382),ЕФОРМУЛА(AB2382),ЕФОРМУЛА(AC2382),NOT(ЕФОРМУЛА(O2382)),NOT(ЕФОРМУЛА(P2382)),M2382&lt;&gt;0,N2382&lt;&gt;0,OR(YEAR(M2382=#REF!),YEAR(M2382=#REF!),YEAR(M2382=#REF!)),OR(YEAR(N2382=#REF!),YEAR(N2382=#REF!),YEAR(N2382=#REF!)),OR(AND(A2382="20. Выдача займов по договору № 1 (в кэш-пул ПАО «Газпром»)",H2382="КЭШ-ПУЛ"),AND(A2382&lt;&gt;"20. Выдача займов по договору № 1 (в кэш-пул ПАО «Газпром»)",H2382&lt;&gt;"КЭШ-ПУЛ")))</f>
        <v>#REF!</v>
      </c>
    </row>
    <row r="2383" spans="1:30" ht="15" customHeight="1" x14ac:dyDescent="0.2">
      <c r="A2383" s="8" t="s">
        <v>48</v>
      </c>
      <c r="B2383" s="8"/>
      <c r="C2383" s="2" t="s">
        <v>28</v>
      </c>
      <c r="D2383" s="6" t="s">
        <v>0</v>
      </c>
      <c r="E2383" s="7" t="s">
        <v>2</v>
      </c>
      <c r="F2383" s="8"/>
      <c r="G2383" s="8"/>
      <c r="H2383" s="8"/>
      <c r="I2383" s="8"/>
      <c r="J2383" s="8"/>
      <c r="K2383" s="8"/>
      <c r="L2383" s="8" t="s">
        <v>27</v>
      </c>
      <c r="M2383" s="9">
        <v>44562</v>
      </c>
      <c r="N2383" s="9">
        <v>44562</v>
      </c>
      <c r="O2383" s="19"/>
      <c r="P2383" s="20">
        <v>9400336.9100000001</v>
      </c>
      <c r="Q2383" s="12"/>
      <c r="R2383" s="12"/>
      <c r="S2383" s="12"/>
      <c r="T2383" s="12"/>
      <c r="U2383" s="12"/>
      <c r="X2383" s="22" t="e">
        <f>IF(B2383="",VLOOKUP(A2383,#REF!,2,FALSE),B2383)</f>
        <v>#REF!</v>
      </c>
      <c r="Y2383" s="22">
        <f t="shared" si="195"/>
        <v>1</v>
      </c>
      <c r="Z2383" s="22">
        <f t="shared" si="196"/>
        <v>1</v>
      </c>
      <c r="AA2383" s="22">
        <f t="shared" si="197"/>
        <v>2022</v>
      </c>
      <c r="AB2383" s="22">
        <f t="shared" si="198"/>
        <v>2022</v>
      </c>
      <c r="AC2383" s="22">
        <f t="shared" si="199"/>
        <v>2022</v>
      </c>
      <c r="AD2383" s="25" t="e">
        <f>AND(ROUND(O2383,2)=O2383,ROUND(P2383,2)=P2383,OR(AND(O2383&lt;&gt;0,L2383="п"),AND(P2383&lt;&gt;0,L2383="ф")),ЕФОРМУЛА(X2383),ЕФОРМУЛА(Y2383),ЕФОРМУЛА(Z2383),ЕФОРМУЛА(AA2383),ЕФОРМУЛА(AB2383),ЕФОРМУЛА(AC2383),NOT(ЕФОРМУЛА(O2383)),NOT(ЕФОРМУЛА(P2383)),M2383&lt;&gt;0,N2383&lt;&gt;0,OR(YEAR(M2383=#REF!),YEAR(M2383=#REF!),YEAR(M2383=#REF!)),OR(YEAR(N2383=#REF!),YEAR(N2383=#REF!),YEAR(N2383=#REF!)),OR(AND(A2383="20. Выдача займов по договору № 1 (в кэш-пул ПАО «Газпром»)",H2383="КЭШ-ПУЛ"),AND(A2383&lt;&gt;"20. Выдача займов по договору № 1 (в кэш-пул ПАО «Газпром»)",H2383&lt;&gt;"КЭШ-ПУЛ")))</f>
        <v>#REF!</v>
      </c>
    </row>
    <row r="2384" spans="1:30" ht="15" customHeight="1" x14ac:dyDescent="0.2">
      <c r="A2384" s="8" t="s">
        <v>49</v>
      </c>
      <c r="B2384" s="8"/>
      <c r="C2384" s="2" t="s">
        <v>28</v>
      </c>
      <c r="D2384" s="6" t="s">
        <v>0</v>
      </c>
      <c r="E2384" s="7" t="s">
        <v>2</v>
      </c>
      <c r="F2384" s="8"/>
      <c r="G2384" s="8"/>
      <c r="H2384" s="8"/>
      <c r="I2384" s="8"/>
      <c r="J2384" s="8"/>
      <c r="K2384" s="8"/>
      <c r="L2384" s="8" t="s">
        <v>27</v>
      </c>
      <c r="M2384" s="9">
        <v>44562</v>
      </c>
      <c r="N2384" s="9">
        <v>44562</v>
      </c>
      <c r="O2384" s="19"/>
      <c r="P2384" s="20">
        <v>6030</v>
      </c>
      <c r="Q2384" s="12"/>
      <c r="R2384" s="12"/>
      <c r="S2384" s="12"/>
      <c r="T2384" s="12"/>
      <c r="U2384" s="12"/>
      <c r="X2384" s="22" t="e">
        <f>IF(B2384="",VLOOKUP(A2384,#REF!,2,FALSE),B2384)</f>
        <v>#REF!</v>
      </c>
      <c r="Y2384" s="22">
        <f t="shared" si="195"/>
        <v>1</v>
      </c>
      <c r="Z2384" s="22">
        <f t="shared" si="196"/>
        <v>1</v>
      </c>
      <c r="AA2384" s="22">
        <f t="shared" si="197"/>
        <v>2022</v>
      </c>
      <c r="AB2384" s="22">
        <f t="shared" si="198"/>
        <v>2022</v>
      </c>
      <c r="AC2384" s="22">
        <f t="shared" si="199"/>
        <v>2022</v>
      </c>
      <c r="AD2384" s="25" t="e">
        <f>AND(ROUND(O2384,2)=O2384,ROUND(P2384,2)=P2384,OR(AND(O2384&lt;&gt;0,L2384="п"),AND(P2384&lt;&gt;0,L2384="ф")),ЕФОРМУЛА(X2384),ЕФОРМУЛА(Y2384),ЕФОРМУЛА(Z2384),ЕФОРМУЛА(AA2384),ЕФОРМУЛА(AB2384),ЕФОРМУЛА(AC2384),NOT(ЕФОРМУЛА(O2384)),NOT(ЕФОРМУЛА(P2384)),M2384&lt;&gt;0,N2384&lt;&gt;0,OR(YEAR(M2384=#REF!),YEAR(M2384=#REF!),YEAR(M2384=#REF!)),OR(YEAR(N2384=#REF!),YEAR(N2384=#REF!),YEAR(N2384=#REF!)),OR(AND(A2384="20. Выдача займов по договору № 1 (в кэш-пул ПАО «Газпром»)",H2384="КЭШ-ПУЛ"),AND(A2384&lt;&gt;"20. Выдача займов по договору № 1 (в кэш-пул ПАО «Газпром»)",H2384&lt;&gt;"КЭШ-ПУЛ")))</f>
        <v>#REF!</v>
      </c>
    </row>
    <row r="2385" spans="1:30" ht="13.5" x14ac:dyDescent="0.2">
      <c r="A2385" s="27" t="s">
        <v>51</v>
      </c>
      <c r="B2385" s="8"/>
      <c r="C2385" s="2" t="s">
        <v>28</v>
      </c>
      <c r="D2385" s="6" t="s">
        <v>0</v>
      </c>
      <c r="E2385" s="7" t="s">
        <v>2</v>
      </c>
      <c r="F2385" s="8"/>
      <c r="G2385" s="8"/>
      <c r="H2385" s="8"/>
      <c r="I2385" s="8"/>
      <c r="J2385" s="8"/>
      <c r="K2385" s="8"/>
      <c r="L2385" s="8" t="s">
        <v>27</v>
      </c>
      <c r="M2385" s="9">
        <v>44562</v>
      </c>
      <c r="N2385" s="9">
        <v>44562</v>
      </c>
      <c r="O2385" s="19"/>
      <c r="P2385" s="20">
        <v>2433726.71</v>
      </c>
      <c r="Q2385" s="12"/>
      <c r="R2385" s="12"/>
      <c r="S2385" s="12"/>
      <c r="T2385" s="12"/>
      <c r="U2385" s="12"/>
      <c r="X2385" s="22" t="e">
        <f>IF(B2385="",VLOOKUP(A2385,#REF!,2,FALSE),B2385)</f>
        <v>#REF!</v>
      </c>
      <c r="Y2385" s="22">
        <f t="shared" si="195"/>
        <v>1</v>
      </c>
      <c r="Z2385" s="22">
        <f t="shared" si="196"/>
        <v>1</v>
      </c>
      <c r="AA2385" s="22">
        <f t="shared" si="197"/>
        <v>2022</v>
      </c>
      <c r="AB2385" s="22">
        <f t="shared" si="198"/>
        <v>2022</v>
      </c>
      <c r="AC2385" s="22">
        <f t="shared" si="199"/>
        <v>2022</v>
      </c>
      <c r="AD2385" s="25" t="e">
        <f>AND(ROUND(O2385,2)=O2385,ROUND(P2385,2)=P2385,OR(AND(O2385&lt;&gt;0,L2385="п"),AND(P2385&lt;&gt;0,L2385="ф")),ЕФОРМУЛА(X2385),ЕФОРМУЛА(Y2385),ЕФОРМУЛА(Z2385),ЕФОРМУЛА(AA2385),ЕФОРМУЛА(AB2385),ЕФОРМУЛА(AC2385),NOT(ЕФОРМУЛА(O2385)),NOT(ЕФОРМУЛА(P2385)),M2385&lt;&gt;0,N2385&lt;&gt;0,OR(YEAR(M2385=#REF!),YEAR(M2385=#REF!),YEAR(M2385=#REF!)),OR(YEAR(N2385=#REF!),YEAR(N2385=#REF!),YEAR(N2385=#REF!)),OR(AND(A2385="20. Выдача займов по договору № 1 (в кэш-пул ПАО «Газпром»)",H2385="КЭШ-ПУЛ"),AND(A2385&lt;&gt;"20. Выдача займов по договору № 1 (в кэш-пул ПАО «Газпром»)",H2385&lt;&gt;"КЭШ-ПУЛ")))</f>
        <v>#REF!</v>
      </c>
    </row>
    <row r="2386" spans="1:30" ht="13.5" x14ac:dyDescent="0.2">
      <c r="A2386" s="8" t="s">
        <v>50</v>
      </c>
      <c r="B2386" s="8"/>
      <c r="C2386" s="2" t="s">
        <v>28</v>
      </c>
      <c r="D2386" s="6" t="s">
        <v>0</v>
      </c>
      <c r="E2386" s="7" t="s">
        <v>2</v>
      </c>
      <c r="F2386" s="8"/>
      <c r="G2386" s="8"/>
      <c r="H2386" s="8"/>
      <c r="I2386" s="8"/>
      <c r="J2386" s="8"/>
      <c r="K2386" s="8"/>
      <c r="L2386" s="8" t="s">
        <v>27</v>
      </c>
      <c r="M2386" s="9">
        <v>44562</v>
      </c>
      <c r="N2386" s="9">
        <v>44562</v>
      </c>
      <c r="O2386" s="19"/>
      <c r="P2386" s="20">
        <v>359747.94</v>
      </c>
      <c r="Q2386" s="12"/>
      <c r="R2386" s="12"/>
      <c r="S2386" s="12"/>
      <c r="T2386" s="12"/>
      <c r="U2386" s="12"/>
      <c r="X2386" s="22" t="e">
        <f>IF(B2386="",VLOOKUP(A2386,#REF!,2,FALSE),B2386)</f>
        <v>#REF!</v>
      </c>
      <c r="Y2386" s="22">
        <f t="shared" si="195"/>
        <v>1</v>
      </c>
      <c r="Z2386" s="22">
        <f t="shared" si="196"/>
        <v>1</v>
      </c>
      <c r="AA2386" s="22">
        <f t="shared" si="197"/>
        <v>2022</v>
      </c>
      <c r="AB2386" s="22">
        <f t="shared" si="198"/>
        <v>2022</v>
      </c>
      <c r="AC2386" s="22">
        <f t="shared" si="199"/>
        <v>2022</v>
      </c>
      <c r="AD2386" s="25" t="e">
        <f>AND(ROUND(O2386,2)=O2386,ROUND(P2386,2)=P2386,OR(AND(O2386&lt;&gt;0,L2386="п"),AND(P2386&lt;&gt;0,L2386="ф")),ЕФОРМУЛА(X2386),ЕФОРМУЛА(Y2386),ЕФОРМУЛА(Z2386),ЕФОРМУЛА(AA2386),ЕФОРМУЛА(AB2386),ЕФОРМУЛА(AC2386),NOT(ЕФОРМУЛА(O2386)),NOT(ЕФОРМУЛА(P2386)),M2386&lt;&gt;0,N2386&lt;&gt;0,OR(YEAR(M2386=#REF!),YEAR(M2386=#REF!),YEAR(M2386=#REF!)),OR(YEAR(N2386=#REF!),YEAR(N2386=#REF!),YEAR(N2386=#REF!)),OR(AND(A2386="20. Выдача займов по договору № 1 (в кэш-пул ПАО «Газпром»)",H2386="КЭШ-ПУЛ"),AND(A2386&lt;&gt;"20. Выдача займов по договору № 1 (в кэш-пул ПАО «Газпром»)",H2386&lt;&gt;"КЭШ-ПУЛ")))</f>
        <v>#REF!</v>
      </c>
    </row>
    <row r="2387" spans="1:30" ht="15" customHeight="1" x14ac:dyDescent="0.2">
      <c r="A2387" s="8" t="s">
        <v>52</v>
      </c>
      <c r="B2387" s="8"/>
      <c r="C2387" s="2" t="s">
        <v>28</v>
      </c>
      <c r="D2387" s="6" t="s">
        <v>0</v>
      </c>
      <c r="E2387" s="7" t="s">
        <v>2</v>
      </c>
      <c r="F2387" s="8"/>
      <c r="G2387" s="8"/>
      <c r="H2387" s="8"/>
      <c r="I2387" s="8"/>
      <c r="J2387" s="8"/>
      <c r="K2387" s="8"/>
      <c r="L2387" s="8" t="s">
        <v>27</v>
      </c>
      <c r="M2387" s="9">
        <v>44562</v>
      </c>
      <c r="N2387" s="9">
        <v>44562</v>
      </c>
      <c r="O2387" s="19">
        <v>1002909.79</v>
      </c>
      <c r="P2387" s="20">
        <v>31794009.23</v>
      </c>
      <c r="Q2387" s="12"/>
      <c r="R2387" s="12"/>
      <c r="S2387" s="12"/>
      <c r="T2387" s="12"/>
      <c r="U2387" s="12"/>
      <c r="X2387" s="22" t="e">
        <f>IF(B2387="",VLOOKUP(A2387,#REF!,2,FALSE),B2387)</f>
        <v>#REF!</v>
      </c>
      <c r="Y2387" s="22">
        <f t="shared" si="195"/>
        <v>1</v>
      </c>
      <c r="Z2387" s="22">
        <f t="shared" si="196"/>
        <v>1</v>
      </c>
      <c r="AA2387" s="22">
        <f t="shared" si="197"/>
        <v>2022</v>
      </c>
      <c r="AB2387" s="22">
        <f t="shared" si="198"/>
        <v>2022</v>
      </c>
      <c r="AC2387" s="22">
        <f t="shared" si="199"/>
        <v>2022</v>
      </c>
      <c r="AD2387" s="25" t="e">
        <f>AND(ROUND(O2387,2)=O2387,ROUND(P2387,2)=P2387,OR(AND(O2387&lt;&gt;0,L2387="п"),AND(P2387&lt;&gt;0,L2387="ф")),ЕФОРМУЛА(X2387),ЕФОРМУЛА(Y2387),ЕФОРМУЛА(Z2387),ЕФОРМУЛА(AA2387),ЕФОРМУЛА(AB2387),ЕФОРМУЛА(AC2387),NOT(ЕФОРМУЛА(O2387)),NOT(ЕФОРМУЛА(P2387)),M2387&lt;&gt;0,N2387&lt;&gt;0,OR(YEAR(M2387=#REF!),YEAR(M2387=#REF!),YEAR(M2387=#REF!)),OR(YEAR(N2387=#REF!),YEAR(N2387=#REF!),YEAR(N2387=#REF!)),OR(AND(A2387="20. Выдача займов по договору № 1 (в кэш-пул ПАО «Газпром»)",H2387="КЭШ-ПУЛ"),AND(A2387&lt;&gt;"20. Выдача займов по договору № 1 (в кэш-пул ПАО «Газпром»)",H2387&lt;&gt;"КЭШ-ПУЛ")))</f>
        <v>#REF!</v>
      </c>
    </row>
    <row r="2388" spans="1:30" ht="15" customHeight="1" x14ac:dyDescent="0.2">
      <c r="A2388" s="8" t="s">
        <v>11</v>
      </c>
      <c r="B2388" s="8"/>
      <c r="C2388" s="2" t="s">
        <v>28</v>
      </c>
      <c r="D2388" s="6" t="s">
        <v>0</v>
      </c>
      <c r="E2388" s="7" t="s">
        <v>2</v>
      </c>
      <c r="F2388" s="8"/>
      <c r="G2388" s="8"/>
      <c r="H2388" s="8"/>
      <c r="I2388" s="8"/>
      <c r="J2388" s="8"/>
      <c r="K2388" s="8"/>
      <c r="L2388" s="8" t="s">
        <v>27</v>
      </c>
      <c r="M2388" s="9">
        <v>44562</v>
      </c>
      <c r="N2388" s="9">
        <v>44562</v>
      </c>
      <c r="O2388" s="19"/>
      <c r="P2388" s="20">
        <v>164250384.87</v>
      </c>
      <c r="Q2388" s="12"/>
      <c r="R2388" s="12"/>
      <c r="S2388" s="12"/>
      <c r="T2388" s="12"/>
      <c r="U2388" s="12"/>
      <c r="X2388" s="22" t="e">
        <f>IF(B2388="",VLOOKUP(A2388,#REF!,2,FALSE),B2388)</f>
        <v>#REF!</v>
      </c>
      <c r="Y2388" s="22">
        <f t="shared" si="195"/>
        <v>1</v>
      </c>
      <c r="Z2388" s="22">
        <f t="shared" si="196"/>
        <v>1</v>
      </c>
      <c r="AA2388" s="22">
        <f t="shared" si="197"/>
        <v>2022</v>
      </c>
      <c r="AB2388" s="22">
        <f t="shared" si="198"/>
        <v>2022</v>
      </c>
      <c r="AC2388" s="22">
        <f t="shared" si="199"/>
        <v>2022</v>
      </c>
      <c r="AD2388" s="25" t="e">
        <f>AND(ROUND(O2388,2)=O2388,ROUND(P2388,2)=P2388,OR(AND(O2388&lt;&gt;0,L2388="п"),AND(P2388&lt;&gt;0,L2388="ф")),ЕФОРМУЛА(X2388),ЕФОРМУЛА(Y2388),ЕФОРМУЛА(Z2388),ЕФОРМУЛА(AA2388),ЕФОРМУЛА(AB2388),ЕФОРМУЛА(AC2388),NOT(ЕФОРМУЛА(O2388)),NOT(ЕФОРМУЛА(P2388)),M2388&lt;&gt;0,N2388&lt;&gt;0,OR(YEAR(M2388=#REF!),YEAR(M2388=#REF!),YEAR(M2388=#REF!)),OR(YEAR(N2388=#REF!),YEAR(N2388=#REF!),YEAR(N2388=#REF!)),OR(AND(A2388="20. Выдача займов по договору № 1 (в кэш-пул ПАО «Газпром»)",H2388="КЭШ-ПУЛ"),AND(A2388&lt;&gt;"20. Выдача займов по договору № 1 (в кэш-пул ПАО «Газпром»)",H2388&lt;&gt;"КЭШ-ПУЛ")))</f>
        <v>#REF!</v>
      </c>
    </row>
    <row r="2389" spans="1:30" ht="15" customHeight="1" x14ac:dyDescent="0.2">
      <c r="A2389" s="8" t="s">
        <v>55</v>
      </c>
      <c r="B2389" s="8"/>
      <c r="C2389" s="2" t="s">
        <v>28</v>
      </c>
      <c r="D2389" s="6" t="s">
        <v>0</v>
      </c>
      <c r="E2389" s="7" t="s">
        <v>2</v>
      </c>
      <c r="F2389" s="8"/>
      <c r="G2389" s="8"/>
      <c r="H2389" s="8"/>
      <c r="I2389" s="8"/>
      <c r="J2389" s="8"/>
      <c r="K2389" s="8"/>
      <c r="L2389" s="8" t="s">
        <v>27</v>
      </c>
      <c r="M2389" s="9">
        <v>44562</v>
      </c>
      <c r="N2389" s="9">
        <v>44562</v>
      </c>
      <c r="O2389" s="19"/>
      <c r="P2389" s="20">
        <v>405000</v>
      </c>
      <c r="Q2389" s="12"/>
      <c r="R2389" s="12"/>
      <c r="S2389" s="12"/>
      <c r="T2389" s="12"/>
      <c r="U2389" s="12"/>
      <c r="X2389" s="22" t="e">
        <f>IF(B2389="",VLOOKUP(A2389,#REF!,2,FALSE),B2389)</f>
        <v>#REF!</v>
      </c>
      <c r="Y2389" s="22">
        <f t="shared" si="195"/>
        <v>1</v>
      </c>
      <c r="Z2389" s="22">
        <f t="shared" si="196"/>
        <v>1</v>
      </c>
      <c r="AA2389" s="22">
        <f t="shared" si="197"/>
        <v>2022</v>
      </c>
      <c r="AB2389" s="22">
        <f t="shared" si="198"/>
        <v>2022</v>
      </c>
      <c r="AC2389" s="22">
        <f t="shared" si="199"/>
        <v>2022</v>
      </c>
      <c r="AD2389" s="25" t="e">
        <f>AND(ROUND(O2389,2)=O2389,ROUND(P2389,2)=P2389,OR(AND(O2389&lt;&gt;0,L2389="п"),AND(P2389&lt;&gt;0,L2389="ф")),ЕФОРМУЛА(X2389),ЕФОРМУЛА(Y2389),ЕФОРМУЛА(Z2389),ЕФОРМУЛА(AA2389),ЕФОРМУЛА(AB2389),ЕФОРМУЛА(AC2389),NOT(ЕФОРМУЛА(O2389)),NOT(ЕФОРМУЛА(P2389)),M2389&lt;&gt;0,N2389&lt;&gt;0,OR(YEAR(M2389=#REF!),YEAR(M2389=#REF!),YEAR(M2389=#REF!)),OR(YEAR(N2389=#REF!),YEAR(N2389=#REF!),YEAR(N2389=#REF!)),OR(AND(A2389="20. Выдача займов по договору № 1 (в кэш-пул ПАО «Газпром»)",H2389="КЭШ-ПУЛ"),AND(A2389&lt;&gt;"20. Выдача займов по договору № 1 (в кэш-пул ПАО «Газпром»)",H2389&lt;&gt;"КЭШ-ПУЛ")))</f>
        <v>#REF!</v>
      </c>
    </row>
    <row r="2390" spans="1:30" ht="15" customHeight="1" x14ac:dyDescent="0.2">
      <c r="A2390" s="8" t="s">
        <v>64</v>
      </c>
      <c r="B2390" s="8"/>
      <c r="C2390" s="2" t="s">
        <v>19</v>
      </c>
      <c r="D2390" s="6" t="s">
        <v>0</v>
      </c>
      <c r="E2390" s="7" t="s">
        <v>1</v>
      </c>
      <c r="F2390" s="8"/>
      <c r="G2390" s="8"/>
      <c r="H2390" s="8"/>
      <c r="I2390" s="8"/>
      <c r="J2390" s="8"/>
      <c r="K2390" s="8" t="s">
        <v>69</v>
      </c>
      <c r="L2390" s="8" t="s">
        <v>27</v>
      </c>
      <c r="M2390" s="9">
        <v>44589</v>
      </c>
      <c r="N2390" s="9">
        <v>44589</v>
      </c>
      <c r="O2390" s="20"/>
      <c r="P2390" s="20">
        <v>757374127.75999999</v>
      </c>
      <c r="Q2390" s="12"/>
      <c r="R2390" s="12"/>
      <c r="S2390" s="12"/>
      <c r="T2390" s="12"/>
      <c r="U2390" s="12"/>
      <c r="X2390" s="22" t="e">
        <f>IF(B2390="",VLOOKUP(A2390,#REF!,2,FALSE),B2390)</f>
        <v>#REF!</v>
      </c>
      <c r="Y2390" s="22">
        <f t="shared" ref="Y2390:Y2391" si="200">MONTH(M2390)</f>
        <v>1</v>
      </c>
      <c r="Z2390" s="22">
        <f t="shared" ref="Z2390:Z2391" si="201">MONTH(N2390)</f>
        <v>1</v>
      </c>
      <c r="AA2390" s="22">
        <f t="shared" ref="AA2390:AA2391" si="202">YEAR(N2390)</f>
        <v>2022</v>
      </c>
      <c r="AB2390" s="22">
        <f t="shared" ref="AB2390:AB2391" si="203">YEAR(M2390)</f>
        <v>2022</v>
      </c>
      <c r="AC2390" s="22">
        <f t="shared" ref="AC2390:AC2391" si="204">IF(F2390="X",AA2390-1,AA2390)</f>
        <v>2022</v>
      </c>
      <c r="AD2390" s="25" t="e">
        <f>AND(ROUND(O2390,2)=O2390,ROUND(P2390,2)=P2390,OR(AND(O2390&lt;&gt;0,L2390="п"),AND(P2390&lt;&gt;0,L2390="ф")),ЕФОРМУЛА(X2390),ЕФОРМУЛА(Y2390),ЕФОРМУЛА(Z2390),ЕФОРМУЛА(AA2390),ЕФОРМУЛА(AB2390),ЕФОРМУЛА(AC2390),NOT(ЕФОРМУЛА(O2390)),NOT(ЕФОРМУЛА(P2390)),M2390&lt;&gt;0,N2390&lt;&gt;0,OR(YEAR(M2390=#REF!),YEAR(M2390=#REF!),YEAR(M2390=#REF!)),OR(YEAR(N2390=#REF!),YEAR(N2390=#REF!),YEAR(N2390=#REF!)),OR(AND(A2390="20. Выдача займов по договору № 1 (в кэш-пул ПАО «Газпром»)",H2390="КЭШ-ПУЛ"),AND(A2390&lt;&gt;"20. Выдача займов по договору № 1 (в кэш-пул ПАО «Газпром»)",H2390&lt;&gt;"КЭШ-ПУЛ")))</f>
        <v>#REF!</v>
      </c>
    </row>
    <row r="2391" spans="1:30" ht="15" customHeight="1" x14ac:dyDescent="0.2">
      <c r="A2391" s="8" t="s">
        <v>97</v>
      </c>
      <c r="B2391" s="8"/>
      <c r="C2391" s="2" t="s">
        <v>19</v>
      </c>
      <c r="D2391" s="6" t="s">
        <v>0</v>
      </c>
      <c r="E2391" s="7" t="s">
        <v>1</v>
      </c>
      <c r="F2391" s="8"/>
      <c r="G2391" s="8"/>
      <c r="H2391" s="8"/>
      <c r="I2391" s="8"/>
      <c r="J2391" s="8"/>
      <c r="K2391" s="8" t="s">
        <v>69</v>
      </c>
      <c r="L2391" s="8" t="s">
        <v>27</v>
      </c>
      <c r="M2391" s="9">
        <v>44589</v>
      </c>
      <c r="N2391" s="9">
        <v>44589</v>
      </c>
      <c r="O2391" s="20"/>
      <c r="P2391" s="20">
        <v>260213.2</v>
      </c>
      <c r="Q2391" s="12" t="s">
        <v>700</v>
      </c>
      <c r="R2391" s="12"/>
      <c r="S2391" s="12"/>
      <c r="T2391" s="12"/>
      <c r="U2391" s="12"/>
      <c r="X2391" s="22" t="e">
        <f>IF(B2391="",VLOOKUP(A2391,#REF!,2,FALSE),B2391)</f>
        <v>#REF!</v>
      </c>
      <c r="Y2391" s="22">
        <f t="shared" si="200"/>
        <v>1</v>
      </c>
      <c r="Z2391" s="22">
        <f t="shared" si="201"/>
        <v>1</v>
      </c>
      <c r="AA2391" s="22">
        <f t="shared" si="202"/>
        <v>2022</v>
      </c>
      <c r="AB2391" s="22">
        <f t="shared" si="203"/>
        <v>2022</v>
      </c>
      <c r="AC2391" s="22">
        <f t="shared" si="204"/>
        <v>2022</v>
      </c>
      <c r="AD2391" s="25" t="e">
        <f>AND(ROUND(O2391,2)=O2391,ROUND(P2391,2)=P2391,OR(AND(O2391&lt;&gt;0,L2391="п"),AND(P2391&lt;&gt;0,L2391="ф")),ЕФОРМУЛА(X2391),ЕФОРМУЛА(Y2391),ЕФОРМУЛА(Z2391),ЕФОРМУЛА(AA2391),ЕФОРМУЛА(AB2391),ЕФОРМУЛА(AC2391),NOT(ЕФОРМУЛА(O2391)),NOT(ЕФОРМУЛА(P2391)),M2391&lt;&gt;0,N2391&lt;&gt;0,OR(YEAR(M2391=#REF!),YEAR(M2391=#REF!),YEAR(M2391=#REF!)),OR(YEAR(N2391=#REF!),YEAR(N2391=#REF!),YEAR(N2391=#REF!)),OR(AND(A2391="20. Выдача займов по договору № 1 (в кэш-пул ПАО «Газпром»)",H2391="КЭШ-ПУЛ"),AND(A2391&lt;&gt;"20. Выдача займов по договору № 1 (в кэш-пул ПАО «Газпром»)",H2391&lt;&gt;"КЭШ-ПУЛ")))</f>
        <v>#REF!</v>
      </c>
    </row>
    <row r="2392" spans="1:30" ht="15" customHeight="1" x14ac:dyDescent="0.2">
      <c r="A2392" s="8" t="s">
        <v>97</v>
      </c>
      <c r="B2392" s="8"/>
      <c r="C2392" s="2" t="s">
        <v>19</v>
      </c>
      <c r="D2392" s="6" t="s">
        <v>0</v>
      </c>
      <c r="E2392" s="7" t="s">
        <v>1</v>
      </c>
      <c r="F2392" s="8"/>
      <c r="G2392" s="8"/>
      <c r="H2392" s="8"/>
      <c r="I2392" s="8"/>
      <c r="J2392" s="8"/>
      <c r="K2392" s="8" t="s">
        <v>69</v>
      </c>
      <c r="L2392" s="8" t="s">
        <v>27</v>
      </c>
      <c r="M2392" s="9">
        <v>44589</v>
      </c>
      <c r="N2392" s="9">
        <v>44589</v>
      </c>
      <c r="O2392" s="20"/>
      <c r="P2392" s="20">
        <v>197000</v>
      </c>
      <c r="Q2392" s="12" t="s">
        <v>701</v>
      </c>
      <c r="R2392" s="12"/>
      <c r="S2392" s="12"/>
      <c r="T2392" s="12"/>
      <c r="U2392" s="12"/>
      <c r="X2392" s="22" t="e">
        <f>IF(B2392="",VLOOKUP(A2392,#REF!,2,FALSE),B2392)</f>
        <v>#REF!</v>
      </c>
      <c r="Y2392" s="22">
        <f t="shared" ref="Y2392:Y2394" si="205">MONTH(M2392)</f>
        <v>1</v>
      </c>
      <c r="Z2392" s="22">
        <f t="shared" ref="Z2392:Z2394" si="206">MONTH(N2392)</f>
        <v>1</v>
      </c>
      <c r="AA2392" s="22">
        <f t="shared" ref="AA2392:AA2394" si="207">YEAR(N2392)</f>
        <v>2022</v>
      </c>
      <c r="AB2392" s="22">
        <f t="shared" ref="AB2392:AB2394" si="208">YEAR(M2392)</f>
        <v>2022</v>
      </c>
      <c r="AC2392" s="22">
        <f t="shared" ref="AC2392:AC2394" si="209">IF(F2392="X",AA2392-1,AA2392)</f>
        <v>2022</v>
      </c>
      <c r="AD2392" s="25" t="e">
        <f>AND(ROUND(O2392,2)=O2392,ROUND(P2392,2)=P2392,OR(AND(O2392&lt;&gt;0,L2392="п"),AND(P2392&lt;&gt;0,L2392="ф")),ЕФОРМУЛА(X2392),ЕФОРМУЛА(Y2392),ЕФОРМУЛА(Z2392),ЕФОРМУЛА(AA2392),ЕФОРМУЛА(AB2392),ЕФОРМУЛА(AC2392),NOT(ЕФОРМУЛА(O2392)),NOT(ЕФОРМУЛА(P2392)),M2392&lt;&gt;0,N2392&lt;&gt;0,OR(YEAR(M2392=#REF!),YEAR(M2392=#REF!),YEAR(M2392=#REF!)),OR(YEAR(N2392=#REF!),YEAR(N2392=#REF!),YEAR(N2392=#REF!)),OR(AND(A2392="20. Выдача займов по договору № 1 (в кэш-пул ПАО «Газпром»)",H2392="КЭШ-ПУЛ"),AND(A2392&lt;&gt;"20. Выдача займов по договору № 1 (в кэш-пул ПАО «Газпром»)",H2392&lt;&gt;"КЭШ-ПУЛ")))</f>
        <v>#REF!</v>
      </c>
    </row>
    <row r="2393" spans="1:30" ht="15.75" customHeight="1" x14ac:dyDescent="0.2">
      <c r="A2393" s="27" t="s">
        <v>41</v>
      </c>
      <c r="B2393" s="27"/>
      <c r="C2393" s="2" t="s">
        <v>19</v>
      </c>
      <c r="D2393" s="6" t="s">
        <v>0</v>
      </c>
      <c r="E2393" s="7" t="s">
        <v>2</v>
      </c>
      <c r="F2393" s="8"/>
      <c r="G2393" s="8"/>
      <c r="H2393" s="8"/>
      <c r="I2393" s="8"/>
      <c r="J2393" s="8">
        <v>4</v>
      </c>
      <c r="K2393" s="8" t="s">
        <v>68</v>
      </c>
      <c r="L2393" s="8" t="s">
        <v>27</v>
      </c>
      <c r="M2393" s="9">
        <v>44589</v>
      </c>
      <c r="N2393" s="9">
        <v>44596</v>
      </c>
      <c r="O2393" s="20"/>
      <c r="P2393" s="20">
        <v>5463.84</v>
      </c>
      <c r="Q2393" s="29"/>
      <c r="R2393" s="29"/>
      <c r="S2393" s="29"/>
      <c r="T2393" s="29"/>
      <c r="U2393" s="29"/>
      <c r="X2393" s="22" t="e">
        <f>IF(B2393="",VLOOKUP(A2393,#REF!,2,FALSE),B2393)</f>
        <v>#REF!</v>
      </c>
      <c r="Y2393" s="22">
        <f t="shared" si="205"/>
        <v>1</v>
      </c>
      <c r="Z2393" s="22">
        <f t="shared" si="206"/>
        <v>2</v>
      </c>
      <c r="AA2393" s="22">
        <f t="shared" si="207"/>
        <v>2022</v>
      </c>
      <c r="AB2393" s="22">
        <f t="shared" si="208"/>
        <v>2022</v>
      </c>
      <c r="AC2393" s="22">
        <f t="shared" si="209"/>
        <v>2022</v>
      </c>
      <c r="AD2393" s="25" t="e">
        <f>AND(ROUND(O2393,2)=O2393,ROUND(P2393,2)=P2393,OR(AND(O2393&lt;&gt;0,L2393="п"),AND(P2393&lt;&gt;0,L2393="ф")),ЕФОРМУЛА(X2393),ЕФОРМУЛА(Y2393),ЕФОРМУЛА(Z2393),ЕФОРМУЛА(AA2393),ЕФОРМУЛА(AB2393),ЕФОРМУЛА(AC2393),NOT(ЕФОРМУЛА(O2393)),NOT(ЕФОРМУЛА(P2393)),M2393&lt;&gt;0,N2393&lt;&gt;0,OR(YEAR(M2393=#REF!),YEAR(M2393=#REF!),YEAR(M2393=#REF!)),OR(YEAR(N2393=#REF!),YEAR(N2393=#REF!),YEAR(N2393=#REF!)),OR(AND(A2393="20. Выдача займов по договору № 1 (в кэш-пул ПАО «Газпром»)",H2393="КЭШ-ПУЛ"),AND(A2393&lt;&gt;"20. Выдача займов по договору № 1 (в кэш-пул ПАО «Газпром»)",H2393&lt;&gt;"КЭШ-ПУЛ")))</f>
        <v>#REF!</v>
      </c>
    </row>
    <row r="2394" spans="1:30" ht="15.75" customHeight="1" x14ac:dyDescent="0.2">
      <c r="A2394" s="27" t="s">
        <v>41</v>
      </c>
      <c r="B2394" s="27"/>
      <c r="C2394" s="2" t="s">
        <v>19</v>
      </c>
      <c r="D2394" s="6" t="s">
        <v>0</v>
      </c>
      <c r="E2394" s="7" t="s">
        <v>2</v>
      </c>
      <c r="F2394" s="8"/>
      <c r="G2394" s="8"/>
      <c r="H2394" s="8"/>
      <c r="I2394" s="8"/>
      <c r="J2394" s="8">
        <v>4</v>
      </c>
      <c r="K2394" s="8" t="s">
        <v>68</v>
      </c>
      <c r="L2394" s="8" t="s">
        <v>27</v>
      </c>
      <c r="M2394" s="9">
        <v>44589</v>
      </c>
      <c r="N2394" s="9">
        <v>44596</v>
      </c>
      <c r="O2394" s="20"/>
      <c r="P2394" s="20">
        <v>1169671.2</v>
      </c>
      <c r="Q2394" s="29"/>
      <c r="R2394" s="29"/>
      <c r="S2394" s="29"/>
      <c r="T2394" s="29"/>
      <c r="U2394" s="29"/>
      <c r="X2394" s="22" t="e">
        <f>IF(B2394="",VLOOKUP(A2394,#REF!,2,FALSE),B2394)</f>
        <v>#REF!</v>
      </c>
      <c r="Y2394" s="22">
        <f t="shared" si="205"/>
        <v>1</v>
      </c>
      <c r="Z2394" s="22">
        <f t="shared" si="206"/>
        <v>2</v>
      </c>
      <c r="AA2394" s="22">
        <f t="shared" si="207"/>
        <v>2022</v>
      </c>
      <c r="AB2394" s="22">
        <f t="shared" si="208"/>
        <v>2022</v>
      </c>
      <c r="AC2394" s="22">
        <f t="shared" si="209"/>
        <v>2022</v>
      </c>
      <c r="AD2394" s="25" t="e">
        <f>AND(ROUND(O2394,2)=O2394,ROUND(P2394,2)=P2394,OR(AND(O2394&lt;&gt;0,L2394="п"),AND(P2394&lt;&gt;0,L2394="ф")),ЕФОРМУЛА(X2394),ЕФОРМУЛА(Y2394),ЕФОРМУЛА(Z2394),ЕФОРМУЛА(AA2394),ЕФОРМУЛА(AB2394),ЕФОРМУЛА(AC2394),NOT(ЕФОРМУЛА(O2394)),NOT(ЕФОРМУЛА(P2394)),M2394&lt;&gt;0,N2394&lt;&gt;0,OR(YEAR(M2394=#REF!),YEAR(M2394=#REF!),YEAR(M2394=#REF!)),OR(YEAR(N2394=#REF!),YEAR(N2394=#REF!),YEAR(N2394=#REF!)),OR(AND(A2394="20. Выдача займов по договору № 1 (в кэш-пул ПАО «Газпром»)",H2394="КЭШ-ПУЛ"),AND(A2394&lt;&gt;"20. Выдача займов по договору № 1 (в кэш-пул ПАО «Газпром»)",H2394&lt;&gt;"КЭШ-ПУЛ")))</f>
        <v>#REF!</v>
      </c>
    </row>
    <row r="2395" spans="1:30" ht="15.75" customHeight="1" x14ac:dyDescent="0.2">
      <c r="A2395" s="27" t="s">
        <v>41</v>
      </c>
      <c r="B2395" s="27"/>
      <c r="C2395" s="2" t="s">
        <v>19</v>
      </c>
      <c r="D2395" s="6" t="s">
        <v>0</v>
      </c>
      <c r="E2395" s="7" t="s">
        <v>2</v>
      </c>
      <c r="F2395" s="8"/>
      <c r="G2395" s="8"/>
      <c r="H2395" s="8"/>
      <c r="I2395" s="8"/>
      <c r="J2395" s="8">
        <v>4</v>
      </c>
      <c r="K2395" s="8" t="s">
        <v>68</v>
      </c>
      <c r="L2395" s="8" t="s">
        <v>27</v>
      </c>
      <c r="M2395" s="58">
        <v>44589</v>
      </c>
      <c r="N2395" s="58">
        <v>44600</v>
      </c>
      <c r="O2395" s="54"/>
      <c r="P2395" s="54">
        <v>118503.82</v>
      </c>
      <c r="Q2395" s="29"/>
      <c r="R2395" s="29"/>
      <c r="S2395" s="29"/>
      <c r="T2395" s="29"/>
      <c r="U2395" s="29"/>
      <c r="X2395" s="22" t="e">
        <f>IF(B2395="",VLOOKUP(A2395,#REF!,2,FALSE),B2395)</f>
        <v>#REF!</v>
      </c>
      <c r="Y2395" s="22">
        <f t="shared" ref="Y2395:Y2401" si="210">MONTH(M2395)</f>
        <v>1</v>
      </c>
      <c r="Z2395" s="22">
        <f t="shared" ref="Z2395:Z2401" si="211">MONTH(N2395)</f>
        <v>2</v>
      </c>
      <c r="AA2395" s="22">
        <f t="shared" ref="AA2395:AA2401" si="212">YEAR(N2395)</f>
        <v>2022</v>
      </c>
      <c r="AB2395" s="22">
        <f t="shared" ref="AB2395:AB2401" si="213">YEAR(M2395)</f>
        <v>2022</v>
      </c>
      <c r="AC2395" s="22">
        <f t="shared" ref="AC2395:AC2401" si="214">IF(F2395="X",AA2395-1,AA2395)</f>
        <v>2022</v>
      </c>
      <c r="AD2395" s="25" t="e">
        <f>AND(ROUND(O2395,2)=O2395,ROUND(P2395,2)=P2395,OR(AND(O2395&lt;&gt;0,L2395="п"),AND(P2395&lt;&gt;0,L2395="ф")),ЕФОРМУЛА(X2395),ЕФОРМУЛА(Y2395),ЕФОРМУЛА(Z2395),ЕФОРМУЛА(AA2395),ЕФОРМУЛА(AB2395),ЕФОРМУЛА(AC2395),NOT(ЕФОРМУЛА(O2395)),NOT(ЕФОРМУЛА(P2395)),M2395&lt;&gt;0,N2395&lt;&gt;0,OR(YEAR(M2395=#REF!),YEAR(M2395=#REF!),YEAR(M2395=#REF!)),OR(YEAR(N2395=#REF!),YEAR(N2395=#REF!),YEAR(N2395=#REF!)),OR(AND(A2395="20. Выдача займов по договору № 1 (в кэш-пул ПАО «Газпром»)",H2395="КЭШ-ПУЛ"),AND(A2395&lt;&gt;"20. Выдача займов по договору № 1 (в кэш-пул ПАО «Газпром»)",H2395&lt;&gt;"КЭШ-ПУЛ")))</f>
        <v>#REF!</v>
      </c>
    </row>
    <row r="2396" spans="1:30" ht="15" customHeight="1" x14ac:dyDescent="0.2">
      <c r="A2396" s="27" t="s">
        <v>141</v>
      </c>
      <c r="B2396" s="27"/>
      <c r="C2396" s="2" t="s">
        <v>19</v>
      </c>
      <c r="D2396" s="6" t="s">
        <v>0</v>
      </c>
      <c r="E2396" s="7" t="s">
        <v>2</v>
      </c>
      <c r="F2396" s="8" t="s">
        <v>25</v>
      </c>
      <c r="G2396" s="8"/>
      <c r="H2396" s="8"/>
      <c r="I2396" s="8"/>
      <c r="J2396" s="8">
        <v>4</v>
      </c>
      <c r="K2396" s="8" t="s">
        <v>68</v>
      </c>
      <c r="L2396" s="8" t="s">
        <v>27</v>
      </c>
      <c r="M2396" s="58">
        <v>44592</v>
      </c>
      <c r="N2396" s="58">
        <v>44600</v>
      </c>
      <c r="O2396" s="54"/>
      <c r="P2396" s="54">
        <v>13664240.609999999</v>
      </c>
      <c r="Q2396" s="11"/>
      <c r="R2396" s="11"/>
      <c r="S2396" s="11"/>
      <c r="T2396" s="11"/>
      <c r="U2396" s="11"/>
      <c r="X2396" s="22" t="e">
        <f>IF(B2396="",VLOOKUP(A2396,#REF!,2,FALSE),B2396)</f>
        <v>#REF!</v>
      </c>
      <c r="Y2396" s="22">
        <f t="shared" si="210"/>
        <v>1</v>
      </c>
      <c r="Z2396" s="22">
        <f t="shared" si="211"/>
        <v>2</v>
      </c>
      <c r="AA2396" s="22">
        <f t="shared" si="212"/>
        <v>2022</v>
      </c>
      <c r="AB2396" s="22">
        <f t="shared" si="213"/>
        <v>2022</v>
      </c>
      <c r="AC2396" s="22">
        <f t="shared" si="214"/>
        <v>2021</v>
      </c>
      <c r="AD2396" s="25" t="e">
        <f>AND(ROUND(O2396,2)=O2396,ROUND(P2396,2)=P2396,OR(AND(O2396&lt;&gt;0,L2396="п"),AND(P2396&lt;&gt;0,L2396="ф")),ЕФОРМУЛА(X2396),ЕФОРМУЛА(Y2396),ЕФОРМУЛА(Z2396),ЕФОРМУЛА(AA2396),ЕФОРМУЛА(AB2396),ЕФОРМУЛА(AC2396),NOT(ЕФОРМУЛА(O2396)),NOT(ЕФОРМУЛА(P2396)),M2396&lt;&gt;0,N2396&lt;&gt;0,OR(YEAR(M2396=#REF!),YEAR(M2396=#REF!),YEAR(M2396=#REF!)),OR(YEAR(N2396=#REF!),YEAR(N2396=#REF!),YEAR(N2396=#REF!)),OR(AND(A2396="20. Выдача займов по договору № 1 (в кэш-пул ПАО «Газпром»)",H2396="КЭШ-ПУЛ"),AND(A2396&lt;&gt;"20. Выдача займов по договору № 1 (в кэш-пул ПАО «Газпром»)",H2396&lt;&gt;"КЭШ-ПУЛ")))</f>
        <v>#REF!</v>
      </c>
    </row>
    <row r="2397" spans="1:30" ht="15" customHeight="1" x14ac:dyDescent="0.2">
      <c r="A2397" s="8" t="s">
        <v>64</v>
      </c>
      <c r="B2397" s="8"/>
      <c r="C2397" s="2" t="s">
        <v>19</v>
      </c>
      <c r="D2397" s="6" t="s">
        <v>0</v>
      </c>
      <c r="E2397" s="7" t="s">
        <v>1</v>
      </c>
      <c r="F2397" s="8"/>
      <c r="G2397" s="8"/>
      <c r="H2397" s="8"/>
      <c r="I2397" s="8"/>
      <c r="J2397" s="8"/>
      <c r="K2397" s="8" t="s">
        <v>69</v>
      </c>
      <c r="L2397" s="8" t="s">
        <v>27</v>
      </c>
      <c r="M2397" s="9">
        <v>44592</v>
      </c>
      <c r="N2397" s="9">
        <v>44592</v>
      </c>
      <c r="O2397" s="20"/>
      <c r="P2397" s="20">
        <v>200886595.12</v>
      </c>
      <c r="Q2397" s="12"/>
      <c r="R2397" s="12"/>
      <c r="S2397" s="12"/>
      <c r="T2397" s="12"/>
      <c r="U2397" s="12"/>
      <c r="X2397" s="22" t="e">
        <f>IF(B2397="",VLOOKUP(A2397,#REF!,2,FALSE),B2397)</f>
        <v>#REF!</v>
      </c>
      <c r="Y2397" s="22">
        <f t="shared" si="210"/>
        <v>1</v>
      </c>
      <c r="Z2397" s="22">
        <f t="shared" si="211"/>
        <v>1</v>
      </c>
      <c r="AA2397" s="22">
        <f t="shared" si="212"/>
        <v>2022</v>
      </c>
      <c r="AB2397" s="22">
        <f t="shared" si="213"/>
        <v>2022</v>
      </c>
      <c r="AC2397" s="22">
        <f t="shared" si="214"/>
        <v>2022</v>
      </c>
      <c r="AD2397" s="25" t="e">
        <f>AND(ROUND(O2397,2)=O2397,ROUND(P2397,2)=P2397,OR(AND(O2397&lt;&gt;0,L2397="п"),AND(P2397&lt;&gt;0,L2397="ф")),ЕФОРМУЛА(X2397),ЕФОРМУЛА(Y2397),ЕФОРМУЛА(Z2397),ЕФОРМУЛА(AA2397),ЕФОРМУЛА(AB2397),ЕФОРМУЛА(AC2397),NOT(ЕФОРМУЛА(O2397)),NOT(ЕФОРМУЛА(P2397)),M2397&lt;&gt;0,N2397&lt;&gt;0,OR(YEAR(M2397=#REF!),YEAR(M2397=#REF!),YEAR(M2397=#REF!)),OR(YEAR(N2397=#REF!),YEAR(N2397=#REF!),YEAR(N2397=#REF!)),OR(AND(A2397="20. Выдача займов по договору № 1 (в кэш-пул ПАО «Газпром»)",H2397="КЭШ-ПУЛ"),AND(A2397&lt;&gt;"20. Выдача займов по договору № 1 (в кэш-пул ПАО «Газпром»)",H2397&lt;&gt;"КЭШ-ПУЛ")))</f>
        <v>#REF!</v>
      </c>
    </row>
    <row r="2398" spans="1:30" ht="15.75" customHeight="1" x14ac:dyDescent="0.2">
      <c r="A2398" s="27" t="s">
        <v>142</v>
      </c>
      <c r="B2398" s="27"/>
      <c r="C2398" s="2" t="s">
        <v>19</v>
      </c>
      <c r="D2398" s="6" t="s">
        <v>0</v>
      </c>
      <c r="E2398" s="7" t="s">
        <v>2</v>
      </c>
      <c r="F2398" s="8"/>
      <c r="G2398" s="8"/>
      <c r="H2398" s="8"/>
      <c r="I2398" s="8"/>
      <c r="J2398" s="8">
        <v>3</v>
      </c>
      <c r="K2398" s="8" t="s">
        <v>68</v>
      </c>
      <c r="L2398" s="8" t="s">
        <v>27</v>
      </c>
      <c r="M2398" s="9">
        <v>44578</v>
      </c>
      <c r="N2398" s="58">
        <v>44600</v>
      </c>
      <c r="O2398" s="54"/>
      <c r="P2398" s="54">
        <v>8476981.3599999994</v>
      </c>
      <c r="Q2398" s="56" t="s">
        <v>699</v>
      </c>
      <c r="R2398" s="29"/>
      <c r="S2398" s="29"/>
      <c r="T2398" s="29"/>
      <c r="U2398" s="29"/>
      <c r="X2398" s="22" t="e">
        <f>IF(B2398="",VLOOKUP(A2398,#REF!,2,FALSE),B2398)</f>
        <v>#REF!</v>
      </c>
      <c r="Y2398" s="22">
        <f t="shared" si="210"/>
        <v>1</v>
      </c>
      <c r="Z2398" s="22">
        <f t="shared" si="211"/>
        <v>2</v>
      </c>
      <c r="AA2398" s="22">
        <f t="shared" si="212"/>
        <v>2022</v>
      </c>
      <c r="AB2398" s="22">
        <f t="shared" si="213"/>
        <v>2022</v>
      </c>
      <c r="AC2398" s="22">
        <f t="shared" si="214"/>
        <v>2022</v>
      </c>
      <c r="AD2398" s="25" t="e">
        <f>AND(ROUND(O2398,2)=O2398,ROUND(P2398,2)=P2398,OR(AND(O2398&lt;&gt;0,L2398="п"),AND(P2398&lt;&gt;0,L2398="ф")),ЕФОРМУЛА(X2398),ЕФОРМУЛА(Y2398),ЕФОРМУЛА(Z2398),ЕФОРМУЛА(AA2398),ЕФОРМУЛА(AB2398),ЕФОРМУЛА(AC2398),NOT(ЕФОРМУЛА(O2398)),NOT(ЕФОРМУЛА(P2398)),M2398&lt;&gt;0,N2398&lt;&gt;0,OR(YEAR(M2398=#REF!),YEAR(M2398=#REF!),YEAR(M2398=#REF!)),OR(YEAR(N2398=#REF!),YEAR(N2398=#REF!),YEAR(N2398=#REF!)),OR(AND(A2398="20. Выдача займов по договору № 1 (в кэш-пул ПАО «Газпром»)",H2398="КЭШ-ПУЛ"),AND(A2398&lt;&gt;"20. Выдача займов по договору № 1 (в кэш-пул ПАО «Газпром»)",H2398&lt;&gt;"КЭШ-ПУЛ")))</f>
        <v>#REF!</v>
      </c>
    </row>
    <row r="2399" spans="1:30" ht="15.75" customHeight="1" x14ac:dyDescent="0.2">
      <c r="A2399" s="27" t="s">
        <v>142</v>
      </c>
      <c r="B2399" s="27"/>
      <c r="C2399" s="2" t="s">
        <v>19</v>
      </c>
      <c r="D2399" s="6" t="s">
        <v>0</v>
      </c>
      <c r="E2399" s="7" t="s">
        <v>2</v>
      </c>
      <c r="F2399" s="8"/>
      <c r="G2399" s="8"/>
      <c r="H2399" s="8"/>
      <c r="I2399" s="8" t="s">
        <v>25</v>
      </c>
      <c r="J2399" s="8">
        <v>3</v>
      </c>
      <c r="K2399" s="8" t="s">
        <v>68</v>
      </c>
      <c r="L2399" s="8" t="s">
        <v>27</v>
      </c>
      <c r="M2399" s="9">
        <v>44578</v>
      </c>
      <c r="N2399" s="58">
        <v>44600</v>
      </c>
      <c r="O2399" s="54"/>
      <c r="P2399" s="54">
        <v>40684206.060000002</v>
      </c>
      <c r="Q2399" s="56" t="s">
        <v>699</v>
      </c>
      <c r="R2399" s="29"/>
      <c r="S2399" s="29"/>
      <c r="T2399" s="29"/>
      <c r="U2399" s="29"/>
      <c r="X2399" s="22" t="e">
        <f>IF(B2399="",VLOOKUP(A2399,#REF!,2,FALSE),B2399)</f>
        <v>#REF!</v>
      </c>
      <c r="Y2399" s="22">
        <f t="shared" si="210"/>
        <v>1</v>
      </c>
      <c r="Z2399" s="22">
        <f t="shared" si="211"/>
        <v>2</v>
      </c>
      <c r="AA2399" s="22">
        <f t="shared" si="212"/>
        <v>2022</v>
      </c>
      <c r="AB2399" s="22">
        <f t="shared" si="213"/>
        <v>2022</v>
      </c>
      <c r="AC2399" s="22">
        <f t="shared" si="214"/>
        <v>2022</v>
      </c>
      <c r="AD2399" s="25" t="e">
        <f>AND(ROUND(O2399,2)=O2399,ROUND(P2399,2)=P2399,OR(AND(O2399&lt;&gt;0,L2399="п"),AND(P2399&lt;&gt;0,L2399="ф")),ЕФОРМУЛА(X2399),ЕФОРМУЛА(Y2399),ЕФОРМУЛА(Z2399),ЕФОРМУЛА(AA2399),ЕФОРМУЛА(AB2399),ЕФОРМУЛА(AC2399),NOT(ЕФОРМУЛА(O2399)),NOT(ЕФОРМУЛА(P2399)),M2399&lt;&gt;0,N2399&lt;&gt;0,OR(YEAR(M2399=#REF!),YEAR(M2399=#REF!),YEAR(M2399=#REF!)),OR(YEAR(N2399=#REF!),YEAR(N2399=#REF!),YEAR(N2399=#REF!)),OR(AND(A2399="20. Выдача займов по договору № 1 (в кэш-пул ПАО «Газпром»)",H2399="КЭШ-ПУЛ"),AND(A2399&lt;&gt;"20. Выдача займов по договору № 1 (в кэш-пул ПАО «Газпром»)",H2399&lt;&gt;"КЭШ-ПУЛ")))</f>
        <v>#REF!</v>
      </c>
    </row>
    <row r="2400" spans="1:30" ht="15.75" customHeight="1" x14ac:dyDescent="0.2">
      <c r="A2400" s="27" t="s">
        <v>142</v>
      </c>
      <c r="B2400" s="27"/>
      <c r="C2400" s="2" t="s">
        <v>19</v>
      </c>
      <c r="D2400" s="6" t="s">
        <v>0</v>
      </c>
      <c r="E2400" s="7" t="s">
        <v>2</v>
      </c>
      <c r="F2400" s="8"/>
      <c r="G2400" s="8"/>
      <c r="H2400" s="8"/>
      <c r="I2400" s="8"/>
      <c r="J2400" s="8">
        <v>4</v>
      </c>
      <c r="K2400" s="31" t="s">
        <v>67</v>
      </c>
      <c r="L2400" s="31" t="s">
        <v>27</v>
      </c>
      <c r="M2400" s="51">
        <v>44578</v>
      </c>
      <c r="N2400" s="51">
        <v>44602</v>
      </c>
      <c r="O2400" s="37"/>
      <c r="P2400" s="37">
        <v>21949.31</v>
      </c>
      <c r="Q2400" s="56" t="s">
        <v>699</v>
      </c>
      <c r="R2400" s="29"/>
      <c r="S2400" s="29"/>
      <c r="T2400" s="29"/>
      <c r="U2400" s="29"/>
      <c r="X2400" s="22" t="e">
        <f>IF(B2400="",VLOOKUP(A2400,#REF!,2,FALSE),B2400)</f>
        <v>#REF!</v>
      </c>
      <c r="Y2400" s="22">
        <f t="shared" si="210"/>
        <v>1</v>
      </c>
      <c r="Z2400" s="22">
        <f t="shared" si="211"/>
        <v>2</v>
      </c>
      <c r="AA2400" s="22">
        <f t="shared" si="212"/>
        <v>2022</v>
      </c>
      <c r="AB2400" s="22">
        <f t="shared" si="213"/>
        <v>2022</v>
      </c>
      <c r="AC2400" s="22">
        <f t="shared" si="214"/>
        <v>2022</v>
      </c>
      <c r="AD2400" s="25" t="e">
        <f>AND(ROUND(O2400,2)=O2400,ROUND(P2400,2)=P2400,OR(AND(O2400&lt;&gt;0,L2400="п"),AND(P2400&lt;&gt;0,L2400="ф")),ЕФОРМУЛА(X2400),ЕФОРМУЛА(Y2400),ЕФОРМУЛА(Z2400),ЕФОРМУЛА(AA2400),ЕФОРМУЛА(AB2400),ЕФОРМУЛА(AC2400),NOT(ЕФОРМУЛА(O2400)),NOT(ЕФОРМУЛА(P2400)),M2400&lt;&gt;0,N2400&lt;&gt;0,OR(YEAR(M2400=#REF!),YEAR(M2400=#REF!),YEAR(M2400=#REF!)),OR(YEAR(N2400=#REF!),YEAR(N2400=#REF!),YEAR(N2400=#REF!)),OR(AND(A2400="20. Выдача займов по договору № 1 (в кэш-пул ПАО «Газпром»)",H2400="КЭШ-ПУЛ"),AND(A2400&lt;&gt;"20. Выдача займов по договору № 1 (в кэш-пул ПАО «Газпром»)",H2400&lt;&gt;"КЭШ-ПУЛ")))</f>
        <v>#REF!</v>
      </c>
    </row>
    <row r="2401" spans="1:30" ht="15" customHeight="1" x14ac:dyDescent="0.2">
      <c r="A2401" s="27" t="s">
        <v>11</v>
      </c>
      <c r="B2401" s="27"/>
      <c r="C2401" s="2" t="s">
        <v>19</v>
      </c>
      <c r="D2401" s="6" t="s">
        <v>0</v>
      </c>
      <c r="E2401" s="7" t="s">
        <v>2</v>
      </c>
      <c r="F2401" s="8" t="s">
        <v>25</v>
      </c>
      <c r="G2401" s="8"/>
      <c r="H2401" s="8"/>
      <c r="I2401" s="8"/>
      <c r="J2401" s="8">
        <v>4</v>
      </c>
      <c r="K2401" s="31" t="s">
        <v>67</v>
      </c>
      <c r="L2401" s="31" t="s">
        <v>27</v>
      </c>
      <c r="M2401" s="51">
        <v>44578</v>
      </c>
      <c r="N2401" s="51">
        <v>44602</v>
      </c>
      <c r="O2401" s="37"/>
      <c r="P2401" s="37">
        <v>562525.99</v>
      </c>
      <c r="Q2401" s="11" t="s">
        <v>702</v>
      </c>
      <c r="R2401" s="11"/>
      <c r="S2401" s="11"/>
      <c r="T2401" s="11"/>
      <c r="U2401" s="11"/>
      <c r="X2401" s="22" t="e">
        <f>IF(B2401="",VLOOKUP(A2401,#REF!,2,FALSE),B2401)</f>
        <v>#REF!</v>
      </c>
      <c r="Y2401" s="22">
        <f t="shared" si="210"/>
        <v>1</v>
      </c>
      <c r="Z2401" s="22">
        <f t="shared" si="211"/>
        <v>2</v>
      </c>
      <c r="AA2401" s="22">
        <f t="shared" si="212"/>
        <v>2022</v>
      </c>
      <c r="AB2401" s="22">
        <f t="shared" si="213"/>
        <v>2022</v>
      </c>
      <c r="AC2401" s="22">
        <f t="shared" si="214"/>
        <v>2021</v>
      </c>
      <c r="AD2401" s="25" t="e">
        <f>AND(ROUND(O2401,2)=O2401,ROUND(P2401,2)=P2401,OR(AND(O2401&lt;&gt;0,L2401="п"),AND(P2401&lt;&gt;0,L2401="ф")),ЕФОРМУЛА(X2401),ЕФОРМУЛА(Y2401),ЕФОРМУЛА(Z2401),ЕФОРМУЛА(AA2401),ЕФОРМУЛА(AB2401),ЕФОРМУЛА(AC2401),NOT(ЕФОРМУЛА(O2401)),NOT(ЕФОРМУЛА(P2401)),M2401&lt;&gt;0,N2401&lt;&gt;0,OR(YEAR(M2401=#REF!),YEAR(M2401=#REF!),YEAR(M2401=#REF!)),OR(YEAR(N2401=#REF!),YEAR(N2401=#REF!),YEAR(N2401=#REF!)),OR(AND(A2401="20. Выдача займов по договору № 1 (в кэш-пул ПАО «Газпром»)",H2401="КЭШ-ПУЛ"),AND(A2401&lt;&gt;"20. Выдача займов по договору № 1 (в кэш-пул ПАО «Газпром»)",H2401&lt;&gt;"КЭШ-ПУЛ")))</f>
        <v>#REF!</v>
      </c>
    </row>
  </sheetData>
  <autoFilter ref="A1:AK2401"/>
  <dataValidations count="1">
    <dataValidation type="date" allowBlank="1" showInputMessage="1" showErrorMessage="1" sqref="M3:N1048576">
      <formula1>43466</formula1>
      <formula2>401404</formula2>
    </dataValidation>
  </dataValidations>
  <printOptions horizontalCentered="1"/>
  <pageMargins left="0.39370078740157483" right="0" top="0.27559055118110237" bottom="3.937007874015748E-2" header="0.19685039370078741" footer="0.19685039370078741"/>
  <pageSetup paperSize="9" scale="70" firstPageNumber="4" fitToHeight="0" orientation="landscape" useFirstPageNumber="1" horizontalDpi="300" verticalDpi="300" r:id="rId1"/>
  <headerFooter scaleWithDoc="0" alignWithMargins="0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#REF!</xm:f>
          </x14:formula1>
          <xm:sqref>D245:D251 D263 D298 D300 D302:D304 D306 D332 D367 D450:D451 D469:D470 D472:D481 D507:D508 D613:D625 D651 D653:D654 D690:D722 D724:D731 D733 D855:D862 D864 D849:D853 D869:D878 D880:D887 D454:D467 D291:D296 D446:D448 D235:D243 D308:D329 D254:D259 D334:D365 D150:D197 D656:D668 D510:D606 D979:D984 D986 D1017 D1037 D1057 D265:D289 D3:D144 D1041:D1053 D1021:D1033 D991:D1013 D632:D644 D487:D505 D369:D443 D1061:D1069 D889:D977 D738:D847 D670:D688 D1071:D1177 D1241:D1247 D1249 D1350:D1357 D1359 D1254:D1348 D1181:D1239 D1364:D1430 D1432:D1439 D1441 D1528:D1632 D1634:D1641 D1643 D1648:D1708 D1710:D1717 D1719 D1446:D1524 D1725:D1796 D1798:D1805 D1807 D1813:D1860 D1862:D1868 D1870:D1876 D1902:D1921 D1965:D1972 D1974 D1979:D1996 D1998 D1878:D1900 D2070:D2089 D2063 D2068 D2030:D2061 D1923:D1963 D2000:D2028 D2091:D2123 D2159 D2125:D2156 D2166:D2178 D2181:D2232 D2234:D2271 D2311:D2321 D2324:D2329 D2277:D2309 D2331:D2352 D2374:D2382 D2354:D2372 D2388:D1048576</xm:sqref>
        </x14:dataValidation>
        <x14:dataValidation type="list" allowBlank="1" showInputMessage="1" showErrorMessage="1">
          <x14:formula1>
            <xm:f>#REF!</xm:f>
          </x14:formula1>
          <xm:sqref>E263 E298 E300 E302:E304 E306 E332 E367 E450:E451 E469:E470 E472:E481 E507:E508 E613:E625 E651 E653:E654 E690:E722 E724:E731 E733 E855:E862 E864 E849:E853 E869:E878 E880:E887 E454:E467 E291:E296 E446:E448 E235:E251 E308:E329 E254:E259 E334:E365 E150:E197 E656:E668 E510:E606 E979:E984 E986 E1017 E1037 E1057 E265:E289 E3:E144 E1041:E1053 E1021:E1033 E991:E1013 E632:E644 E487:E505 E369:E443 E1061:E1069 E889:E977 E738:E847 E670:E688 E1071:E1177 E1241:E1247 E1249 E1350:E1357 E1359 E1254:E1348 E1181:E1239 E1364:E1430 E1432:E1439 E1441 E1528:E1632 E1634:E1641 E1643 E1648:E1708 E1710:E1717 E1719 E1446:E1524 E1725:E1796 E1798:E1805 E1807 E1813:E1860 E1862:E1868 E1870:E1876 E1902:E1921 E1965:E1972 E1974 E1979:E1996 E1998 E1878:E1900 E2070:E2089 E2063 E2068 E2030:E2061 E1923:E1963 E2000:E2028 E2091:E2123 E2159 E2125:E2156 E2166:E2178 E2181:E2232 E2234:E2271 E2311:E2321 E2324:E2329 E2277:E2309 E2331:E2352 E2374:E2382 E2354:E2372 E2388:E1048576</xm:sqref>
        </x14:dataValidation>
        <x14:dataValidation type="list" allowBlank="1" showInputMessage="1" showErrorMessage="1">
          <x14:formula1>
            <xm:f>#REF!</xm:f>
          </x14:formula1>
          <xm:sqref>I263 G263 G298 I298 G300 I300 G302:G304 I302:I304 G306 I306 G332 I332 I367 G367 G450:G451 I450:I451 I469:I470 G469:G470 I472:I481 G472:G481 I507:I508 G507:G508 G613:G625 I613:I625 I651 G651 G653:G654 I653:I654 G724:G731 I724:I731 G733 I733 I690:I722 G690:G722 G855:G862 I855:I862 G864 I864 I849:I853 G849:G853 G880:G887 I880:I887 I454:I467 I291:I296 G291:G296 I446:I448 G446:G448 I235:I251 G235:G251 I308:I329 G308:G329 I254:I259 G254:G259 I334:I365 G334:G365 I150:I197 G150:G197 G656:G668 I656:I668 I510:I606 G510:G606 G454:G467 G979:G984 I979:I984 G986 I986 I1017 G1017 I1037 G1037 I1057 G1057 G265:G289 G3:G144 I3:I144 G1041:G1053 I1041:I1053 I1021:I1033 G1021:G1033 I991:I1013 G991:G1013 I632:I644 G632:G644 G487:G505 I487:I505 I369:I443 G369:G443 I265:I289 G1061:G1069 I1061:I1069 I889:I977 G889:G977 I738:I847 G738:G847 I670:I688 G670:G688 I869:I878 G869:G878 G1071:G1177 I1071:I1177 G1241:G1247 I1241:I1247 G1249 I1249 G1350:G1357 I1350:I1357 G1359 I1359 G1254:G1348 I1254:I1348 G1181:G1239 I1181:I1239 I1364:I1430 G1364:G1430 G1432:G1439 I1432:I1439 G1441 I1441 I1634:I1641 G1634:G1641 I1643 G1643 G1528:G1632 I1528:I1632 G1648:G1708 I1648:I1708 I1710:I1717 G1710:G1717 I1719 G1719 I1446:I1524 G1446:G1524 I1725:I1796 G1725:G1796 G1798:G1805 I1798:I1805 G1807 I1807 I1813:I1860 G1813:G1860 I1862:I1868 G1862:G1868 G1902:G1921 I1902:I1921 G1870:G1876 I1870:I1876 I1965:I1972 G1965:G1972 I1974 G1974 G1998 I1998 G1979:G1996 I1979:I1996 I1878:I1900 G1878:G1900 I2063 G2063 G2068 I2068 I2030:I2061 G2070:G2089 G2030:G2061 I2070:I2089 I1923:I1963 G1923:G1963 I2000:I2028 G2000:G2028 I2091:I2123 G2091:G2123 I2159 G2159 I2125:I2156 G2125:G2156 I2166:I2178 G2166:G2178 I2181:I2232 G2181:G2232 I2234:I2271 G2234:G2271 I2311:I2321 G2311:G2321 G2324:G2329 I2324:I2329 G2277:G2309 I2277:I2309 I2331:I2352 G2331:G2352 I2374:I2382 G2374:G2382 I2354:I2372 G2354:G2372 G2388:G1048576 I2388:I1048576</xm:sqref>
        </x14:dataValidation>
        <x14:dataValidation type="list" allowBlank="1" showInputMessage="1" showErrorMessage="1">
          <x14:formula1>
            <xm:f>#REF!</xm:f>
          </x14:formula1>
          <xm:sqref>J263 J298:J300 J302:J304 J367 J450:J451 J613:J625 J651 J653:J654 J690:J722 J724:J731 J733 J855:J862 J864 J849:J853 J869:J878 J880:J887 J454:J481 J291:J296 J446:J448 J235:J251 J306:J329 J254:J259 J332:J365 J150:J197 J507:J606 J979:J984 J986 J1017 J1037 J1057 J265:J289 J3:J144 J1041:J1053 J1021:J1033 J991:J1013 J632:J644 J487:J505 J369:J443 J1061:J1069 J889:J977 J738:J847 J656:J668 J670:J688 J1071:J1177 J1241:J1247 J1249 J1350:J1357 J1359 J1254:J1348 J1181:J1239 J1364:J1430 J1432:J1439 J1441 J1528:J1632 J1634:J1641 J1643 J1648:J1708 J1710:J1717 J1719 J1446:J1524 J1725:J1796 J1798:J1805 J1807 J1813:J1860 J1902:J1921 J1965:J1972 J1974 J1862:J1900 J2063 J2068 J1923:J1963 J1979:J2061 J2070:J2123 J2159 J2125:J2156 J2166:J2232 J2374:J2382 J2234:J2372 J2388:J1048576</xm:sqref>
        </x14:dataValidation>
        <x14:dataValidation type="list" allowBlank="1" showInputMessage="1" showErrorMessage="1">
          <x14:formula1>
            <xm:f>#REF!</xm:f>
          </x14:formula1>
          <xm:sqref>L263 L298 L300 L302:L304 L306 L332 L367 L450:L451 L469:L470 L472:L481 L507:L508 L613:L625 L724:L731 L733 L855:L862 L864 L849:L853 L869:L878 L880:L887 L454:L467 L291:L296 L446:L448 L235:L251 L308:L329 L254:L259 L334:L365 L150:L197 L653:L668 L510:L606 L979:L984 L986 L265:L289 L3:L144 L1041:L1053 L1021:L1033 L991:L1013 L632:L644 L487:L505 L369:L443 L1061:L1069 L889:L977 L738:L847 L670:L722 L1071:L1177 L1241:L1247 L1249 L1350:L1357 L1359 L1254:L1348 L1181:L1239 L1364:L1430 L1432:L1439 L1441 L1528:L1632 L1634:L1641 L1643 L1648:L1708 L1710:L1717 L1719 L1446:L1524 L1725:L1796 L1798:L1805 L1807 L1813:L1860 L1862:L1868 L1870:L1876 L1902:L1921 L1965:L1972 L1974 L1979:L1996 L1998 L1878:L1900 L2070:L2089 L2063 L2068 L2030:L2061 L1923:L1963 L2000:L2028 L2091:L2123 L2159 L2125:L2156 L2166:L2178 L2181:L2232 L2234:L2271 L2311:L2321 L2324:L2329 L2277:L2309 L2331:L2352 L2374:L2382 L2354:L2372 L2388:L1048576</xm:sqref>
        </x14:dataValidation>
        <x14:dataValidation type="list" allowBlank="1" showInputMessage="1" showErrorMessage="1">
          <x14:formula1>
            <xm:f>#REF!</xm:f>
          </x14:formula1>
          <xm:sqref>K613:K625 K150:K197 K1017 K1037 K1057 K235:K606 K3:K144 K1041:K1053 K1021:K1033 K632:K644 K651:K1013 K1825:K1829 K1851:K1860 K1847 K1061:K1823 K1831:K1845 K1862:K1048576</xm:sqref>
        </x14:dataValidation>
        <x14:dataValidation type="list" allowBlank="1" showInputMessage="1" showErrorMessage="1">
          <x14:formula1>
            <xm:f>#REF!</xm:f>
          </x14:formula1>
          <xm:sqref>C263 C298 C300 C302:C304 C306 C332 C367 C450:C451 C469:C470 C472:C481 C507:C508 C613:C625 C651 C653:C654 C690:C722 C724:C731 C733 C855:C862 C864 C849:C853 C869:C878 C880:C887 C454:C467 C291:C296 C446:C448 C235:C251 C308:C329 C254:C259 C334:C365 C150:C197 C656:C668 C510:C606 C979:C984 C986 C1017 C1037 C1057 C265:C289 C3:C144 C1041:C1053 C1021:C1033 C991:C1013 C632:C644 C487:C505 C369:C443 C1061:C1069 C889:C977 C738:C847 C670:C688 C1071:C1177 C1241:C1247 C1249 C1350:C1357 C1359 C1254:C1348 C1181:C1239 C1364:C1430 C1432:C1439 C1441 C1528:C1632 C1634:C1641 C1643 C1648:C1708 C1710:C1717 C1719 C1446:C1524 C1725:C1796 C1798:C1805 C1807 C1813:C1860 C1862:C1868 C1902:C1921 C1965:C1972 C1974 C1870:C1900 C2063 C2068 C1923:C1963 C1979:C2061 C2070:C2123 C2159 C2125:C2156 C2166:C2232 C2374:C2382 C2234:C2372 C2388:C1048576</xm:sqref>
        </x14:dataValidation>
        <x14:dataValidation type="list" allowBlank="1" showInputMessage="1" showErrorMessage="1">
          <x14:formula1>
            <xm:f>[1]справочники!#REF!</xm:f>
          </x14:formula1>
          <xm:sqref>I260:J262 L260:L262 I264:J264 L264 I290:J290 L290 I297:J297 L297 I299 L299 I301:J301 L301 I305:J305 L305 I307 I330:J331 L307 L330:L331 I333 L333 G330:G331 G305 G301 G297 G299 G290 G366 G260:G262 G264 G368 I366:J366 L366 D244 I368:J368 L368 G307 G506 G509 I506:J506 L506 I509 L509 G607:G612 I607:L612 G626:G631 I626:L631 G645:G650 I645:L650 L651 G689 G736:G737 I689:J689 I736:J737 L736:L737 G867:G868 I867:J868 L867:L868 C867:E868 C736:E737 C689:E689 C645:E650 C626:E631 C607:E612 C509:E509 C506:E506 C307:E307 C368:E368 C264:E264 C260:E262 C366:E366 C290:E290 C299:E299 C297:E297 C301:E301 C305:E305 C330:E331 C333:E333 G333 C252:E253 G252:G253 L252:L253 I252:J253 G989:G990 I989:J990 L989:L990 C989:E990 G1014:G1016 I1014:L1016 C1014:E1016 L1017 G1018:G1020 I1018:L1020 C1018:E1020 G1034:G1036 I1034:L1036 C1034:E1036 L1037 I1038:L1040 C1038:E1040 G1038:G1040 G1054:G1056 I1054:L1056 C1054:E1056 L1057 I1058:L1060 C1058:E1060 G1058:G1060 C198:E234 I198:L234 G198:G234 G1252:G1253 I1252:J1253 L1252:L1253 C1252:E1253 G1362:G1363 I1362:J1363 L1362:L1363 C1362:E1363 G1444:G1445 I1444:J1445 L1444:L1445 C1444:E1445 G1646:G1647 I1646:J1647 L1646:L1647 C1646:E1647 G1722:G1724 I1722:J1724 L1722:L1724 C1722:E1724 G1810:G1812 I1810:J1812 L1810:L1812 C1810:E1812 G1977:G1978 I1977:J1978 L1977:L1978 C1977:E1978 G2066:G2067 I2066:J2067 L2066:L2067 C2066:E2067 C2162:E2165 L2162:L2165 I2162:J2165 G2162:G2165 L2385:L2387 I2385:J2387 G2385:G2387 C2385:E2387</xm:sqref>
        </x14:dataValidation>
        <x14:dataValidation type="list" allowBlank="1" showInputMessage="1" showErrorMessage="1">
          <x14:formula1>
            <xm:f>#REF!</xm:f>
          </x14:formula1>
          <xm:sqref>H450:H451 H469:H470 H472:H481 H653:H654 H724:H731 H733 H855:H862 H864 H849:H853 H867:H878 H880:H887 H454:H467 H446:H448 H656:H668 H979:H984 H986 H3:H443 H487:H651 H989:H1069 H889:H977 H736:H847 H670:H722 H1071:H1177 H1241:H1247 H1249 H1350:H1357 H1359 H1252:H1348 H1181:H1239 H1362:H1430 H1432:H1439 H1441 H1528:H1632 H1634:H1641 H1643 H1646:H1708 H1710:H1717 H1719 H1444:H1524 H1722:H1796 H1798:H1805 H1807 H1810:H1860 H1862:H1868 H1870:H1876 H1902:H1921 H1965:H1972 H1974 H1977:H1996 H1998 H1878:H1900 H2070:H2089 H2063 H2066:H2068 H2030:H2061 H1923:H1963 H2000:H2028 H2091:H2123 H2159 H2125:H2156 H2162:H2178 H2181:H2232 H2234:H2271 H2311:H2321 H2324:H2329 H2277:H2309 H2331:H2352 H2374:H2382 H2354:H2372 H2385:H1048576</xm:sqref>
        </x14:dataValidation>
        <x14:dataValidation type="list" allowBlank="1" showInputMessage="1" showErrorMessage="1">
          <x14:formula1>
            <xm:f>[2]справочники!#REF!</xm:f>
          </x14:formula1>
          <xm:sqref>L468 L449 G468:I468 G449:J449 G452:J453 L471 L452:L453 G652:J652 L652 G655:J655 G669:J669 L669 G723:J723 L723 G732:J732 G734:J735 L732 L734:L735 G854:J854 L854 G863:J863 G865:J866 L863 L865:L866 C865:E866 C863:E863 C854:E854 C734:E735 C732:E732 C723:E723 C669:E669 C655:E655 C652:E652 C452:E453 C449:E449 C468:E468 C471:E471 G471:I471 G879:J879 L879 C879:E879 C848:E848 L848 G848:J848 G888:J888 L888 C888:E888 G444:J445 C444:E445 L444:L445 L482:L486 G482:J486 C482:E486 G978:J978 L978 C978:E978 G985:J985 L985 C985:E985 G987:J988 L987:L988 C987:E988 C1070:E1070 L1070 G1070:J1070 G1178:J1180 L1178:L1180 C1178:E1180 G1240:J1240 L1240 C1240:E1240 G1248:J1248 L1248 C1248:E1248 G1250:J1251 L1250:L1251 C1250:E1251 G1349:J1349 L1349 C1349:E1349 G1358:J1358 L1358 C1358:E1358 G1360:J1361 L1360:L1361 C1360:E1361 G1431:J1431 L1431 C1431:E1431 G1440:J1440 L1440 C1440:E1440 G1442:J1443 L1442:L1443 C1442:E1443 G1525:J1527 L1525:L1527 C1525:E1527 G1633:J1633 L1633 C1633:E1633 G1642:J1642 L1642 C1642:E1642 G1644:J1645 L1644:L1645 C1644:E1645 G1709:J1709 L1709 C1709:E1709 G1718:J1718 L1718 C1718:E1718 G1720:J1721 L1720:L1721 C1720:E1721 G1797:J1797 L1797 C1797:E1797 G1806:J1806 L1806 C1806:E1806 G1808:J1809 L1808:L1809 C1808:E1809 G1997:I1997 L1869 C1869:E1869 L1877 D1877:E1877 C1922:E1922 G1901:J1901 L1901 C1901:E1901 G1922:J1922 L1922 G1869:I1869 G1964:J1964 L1964 C1964:E1964 G1973:J1973 L1973 C1973:E1973 G1975:J1976 L1975:L1976 C1975:E1976 L1997 D1997:E1997 G1999:I1999 L1999 D1999:E1999 G1877:I1877 G2029:I2029 L2029 D2029:E2029 G2062:J2062 L2062 C2062:E2062 G2064:J2065 L2064:L2065 C2064:E2065 G2069:J2069 L2069 C2069:E2069 G2090:I2090 L2090 D2090:E2090 C2124:E2124 G2124:J2124 L2124 G2157:J2158 L2157:L2158 C2157:E2158 G2160:J2161 L2160:L2161 C2160:E2161 G2179:I2180 L2179:L2180 D2179:E2180 G2233:J2233 L2233 C2233:E2233 G2272:I2276 L2272:L2276 D2272:E2276 G2310:I2310 L2310 D2310:E2310 G2322:I2323 L2322:L2323 D2322:E2323 G2330:I2330 L2330 D2330:E2330 G2353:I2353 L2353 D2353:E2353 G2373:J2373 L2373 C2373:E2373 G2383:J2384 L2383:L2384 C2383:E2384</xm:sqref>
        </x14:dataValidation>
        <x14:dataValidation type="list" allowBlank="1" showInputMessage="1" showErrorMessage="1">
          <x14:formula1>
            <xm:f>[3]справочники!#REF!</xm:f>
          </x14:formula1>
          <xm:sqref>C145:E149 G145:G149 I145:L149</xm:sqref>
        </x14:dataValidation>
        <x14:dataValidation type="list" allowBlank="1" showInputMessage="1" showErrorMessage="1">
          <x14:formula1>
            <xm:f>#REF!</xm:f>
          </x14:formula1>
          <xm:sqref>B3:B1860 B1862:B1048576</xm:sqref>
        </x14:dataValidation>
        <x14:dataValidation type="list" allowBlank="1" showInputMessage="1" showErrorMessage="1">
          <x14:formula1>
            <xm:f>#REF!</xm:f>
          </x14:formula1>
          <xm:sqref>R3:R1860 R1862:R1048576</xm:sqref>
        </x14:dataValidation>
        <x14:dataValidation type="list" allowBlank="1" showInputMessage="1" showErrorMessage="1">
          <x14:formula1>
            <xm:f>#REF!</xm:f>
          </x14:formula1>
          <xm:sqref>S3:S1860 S1862:S1048576</xm:sqref>
        </x14:dataValidation>
        <x14:dataValidation type="list" allowBlank="1" showInputMessage="1" showErrorMessage="1">
          <x14:formula1>
            <xm:f>#REF!</xm:f>
          </x14:formula1>
          <xm:sqref>A3:A1860 A1862:A1048576</xm:sqref>
        </x14:dataValidation>
        <x14:dataValidation type="list" allowBlank="1" showInputMessage="1" showErrorMessage="1">
          <x14:formula1>
            <xm:f>#REF!</xm:f>
          </x14:formula1>
          <xm:sqref>F3:F1860 F1862:F1048576</xm:sqref>
        </x14:dataValidation>
        <x14:dataValidation type="list" allowBlank="1" showInputMessage="1" showErrorMessage="1">
          <x14:formula1>
            <xm:f>[4]справочники!#REF!</xm:f>
          </x14:formula1>
          <xm:sqref>R1861:S1861 K1848:K1850 K1846 K1830 K1824 A1861:L1861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K2172"/>
  <sheetViews>
    <sheetView tabSelected="1" zoomScaleNormal="100" zoomScaleSheetLayoutView="100" workbookViewId="0">
      <pane xSplit="1" ySplit="1" topLeftCell="B2" activePane="bottomRight" state="frozen"/>
      <selection pane="topRight" activeCell="F1" sqref="F1"/>
      <selection pane="bottomLeft" activeCell="A2" sqref="A2"/>
      <selection pane="bottomRight" activeCell="B1" sqref="B1"/>
    </sheetView>
  </sheetViews>
  <sheetFormatPr defaultColWidth="9.140625" defaultRowHeight="12.75" x14ac:dyDescent="0.2"/>
  <cols>
    <col min="1" max="1" width="26.85546875" style="2" customWidth="1"/>
    <col min="2" max="2" width="14.85546875" style="2" customWidth="1"/>
    <col min="3" max="3" width="11.85546875" style="2" customWidth="1"/>
    <col min="4" max="4" width="18.42578125" style="2" customWidth="1"/>
    <col min="5" max="5" width="8.28515625" style="5" customWidth="1"/>
    <col min="6" max="6" width="7.28515625" style="2" customWidth="1"/>
    <col min="7" max="7" width="8" style="2" customWidth="1"/>
    <col min="8" max="8" width="8.7109375" style="2" customWidth="1"/>
    <col min="9" max="9" width="7" style="2" customWidth="1"/>
    <col min="10" max="10" width="3.42578125" style="2" customWidth="1"/>
    <col min="11" max="11" width="10.140625" style="2" customWidth="1"/>
    <col min="12" max="12" width="6.5703125" style="2" customWidth="1"/>
    <col min="13" max="14" width="9.85546875" style="2" customWidth="1"/>
    <col min="15" max="15" width="15.85546875" style="21" customWidth="1"/>
    <col min="16" max="16" width="15.7109375" style="21" customWidth="1"/>
    <col min="17" max="17" width="17.85546875" style="13" customWidth="1"/>
    <col min="18" max="18" width="6.5703125" style="13" customWidth="1"/>
    <col min="19" max="19" width="8.42578125" style="13" customWidth="1"/>
    <col min="20" max="20" width="10.140625" style="13" customWidth="1"/>
    <col min="21" max="21" width="9.140625" style="13" customWidth="1"/>
    <col min="22" max="24" width="17.7109375" style="1" customWidth="1"/>
    <col min="25" max="25" width="6.85546875" style="1" customWidth="1"/>
    <col min="26" max="29" width="9.140625" style="1"/>
    <col min="30" max="30" width="10.5703125" style="1" customWidth="1"/>
    <col min="31" max="31" width="95.140625" style="1" customWidth="1"/>
    <col min="32" max="32" width="27.7109375" style="1" bestFit="1" customWidth="1"/>
    <col min="33" max="33" width="13.140625" style="1" bestFit="1" customWidth="1"/>
    <col min="34" max="34" width="13.28515625" style="1" customWidth="1"/>
    <col min="35" max="35" width="15.5703125" style="1" bestFit="1" customWidth="1"/>
    <col min="36" max="36" width="13.28515625" style="1" customWidth="1"/>
    <col min="37" max="37" width="15.5703125" style="1" bestFit="1" customWidth="1"/>
    <col min="38" max="16384" width="9.140625" style="1"/>
  </cols>
  <sheetData>
    <row r="1" spans="1:37" s="17" customFormat="1" ht="99.75" customHeight="1" x14ac:dyDescent="0.2">
      <c r="A1" s="15" t="s">
        <v>703</v>
      </c>
      <c r="B1" s="15" t="s">
        <v>704</v>
      </c>
      <c r="C1" s="15" t="s">
        <v>705</v>
      </c>
      <c r="D1" s="15" t="s">
        <v>706</v>
      </c>
      <c r="E1" s="15" t="s">
        <v>707</v>
      </c>
      <c r="F1" s="15" t="s">
        <v>708</v>
      </c>
      <c r="G1" s="15" t="s">
        <v>709</v>
      </c>
      <c r="H1" s="15" t="s">
        <v>731</v>
      </c>
      <c r="I1" s="15" t="s">
        <v>732</v>
      </c>
      <c r="J1" s="15" t="s">
        <v>710</v>
      </c>
      <c r="K1" s="15" t="s">
        <v>711</v>
      </c>
      <c r="L1" s="15" t="s">
        <v>712</v>
      </c>
      <c r="M1" s="15" t="s">
        <v>713</v>
      </c>
      <c r="N1" s="15" t="s">
        <v>714</v>
      </c>
      <c r="O1" s="15" t="s">
        <v>715</v>
      </c>
      <c r="P1" s="15" t="s">
        <v>716</v>
      </c>
      <c r="Q1" s="15" t="s">
        <v>717</v>
      </c>
      <c r="R1" s="15" t="s">
        <v>718</v>
      </c>
      <c r="S1" s="15" t="s">
        <v>719</v>
      </c>
      <c r="T1" s="15" t="s">
        <v>720</v>
      </c>
      <c r="U1" s="15" t="s">
        <v>721</v>
      </c>
      <c r="V1" s="15" t="s">
        <v>722</v>
      </c>
      <c r="W1" s="15" t="s">
        <v>723</v>
      </c>
      <c r="X1" s="15" t="s">
        <v>724</v>
      </c>
      <c r="Y1" s="15" t="s">
        <v>725</v>
      </c>
      <c r="Z1" s="15" t="s">
        <v>726</v>
      </c>
      <c r="AA1" s="15" t="s">
        <v>727</v>
      </c>
      <c r="AB1" s="15" t="s">
        <v>728</v>
      </c>
      <c r="AC1" s="15" t="s">
        <v>729</v>
      </c>
      <c r="AD1" s="15" t="s">
        <v>730</v>
      </c>
      <c r="AE1" s="24" t="s">
        <v>757</v>
      </c>
      <c r="AF1" s="17" t="s">
        <v>758</v>
      </c>
      <c r="AG1" s="48">
        <f>AK1-AI1</f>
        <v>0</v>
      </c>
      <c r="AH1" s="24" t="s">
        <v>759</v>
      </c>
      <c r="AI1" s="26">
        <f>SUMIFS(input!P:P,input!D:D,"Centralized",input!C:C,"CFStatement",input!A:A,"_1. SubItem _1.")</f>
        <v>452147392.98999995</v>
      </c>
      <c r="AJ1" s="24" t="s">
        <v>760</v>
      </c>
      <c r="AK1" s="26">
        <f>SUMIFS(input!P:P,input!C:C,"CFStatement",input!D:D,"Centralized",input!E:E,"Out",input!H:H,"",input!K:K,"COMPLETE",input!A:A,"&lt;&gt;16. SubItem 16.")</f>
        <v>452147392.98999971</v>
      </c>
    </row>
    <row r="2" spans="1:37" s="17" customFormat="1" ht="99.75" customHeight="1" x14ac:dyDescent="0.2">
      <c r="A2" s="8" t="s">
        <v>761</v>
      </c>
      <c r="B2" s="8"/>
      <c r="C2" s="2" t="s">
        <v>735</v>
      </c>
      <c r="D2" s="6"/>
      <c r="E2" s="60" t="s">
        <v>745</v>
      </c>
      <c r="F2" s="8"/>
      <c r="G2" s="8"/>
      <c r="H2" s="8"/>
      <c r="I2" s="8"/>
      <c r="J2" s="8"/>
      <c r="K2" s="8"/>
      <c r="L2" s="8" t="s">
        <v>755</v>
      </c>
      <c r="M2" s="9">
        <v>43800</v>
      </c>
      <c r="N2" s="9">
        <v>43800</v>
      </c>
      <c r="O2" s="20">
        <v>6566642.8600000003</v>
      </c>
      <c r="P2" s="20"/>
      <c r="Q2" s="61"/>
      <c r="R2" s="11"/>
      <c r="S2" s="11"/>
      <c r="T2" s="11"/>
      <c r="U2" s="11"/>
      <c r="V2" s="1"/>
      <c r="W2" s="1"/>
      <c r="X2" s="22" t="str">
        <f>IF(B2="",VLOOKUP(A2,items_lookup!A:B,2,FALSE),B2)</f>
        <v>01. Item 01</v>
      </c>
      <c r="Y2" s="22">
        <f t="shared" ref="Y2:Z17" si="0">MONTH(M2)</f>
        <v>12</v>
      </c>
      <c r="Z2" s="22">
        <f t="shared" si="0"/>
        <v>12</v>
      </c>
      <c r="AA2" s="22">
        <f t="shared" ref="AA2:AA55" si="1">YEAR(N2)</f>
        <v>2019</v>
      </c>
      <c r="AB2" s="22">
        <f t="shared" ref="AB2:AB55" si="2">YEAR(M2)</f>
        <v>2019</v>
      </c>
      <c r="AC2" s="22">
        <f t="shared" ref="AC2:AC55" si="3">IF(F2="X",AA2-1,AA2)</f>
        <v>2019</v>
      </c>
      <c r="AD2" s="25" t="b">
        <f>AND(ROUND(O2,2)=O2,ROUND(P2,2)=P2,OR(AND(O2&lt;&gt;0,L2="p"),AND(P2&lt;&gt;0,L2="f")),_xlfn.ISFORMULA(X2),_xlfn.ISFORMULA(Y2),_xlfn.ISFORMULA(Z2),_xlfn.ISFORMULA(AA2),_xlfn.ISFORMULA(AB2),_xlfn.ISFORMULA(AC2),NOT(_xlfn.ISFORMULA(O2)),NOT(_xlfn.ISFORMULA(P2)),M2&lt;&gt;0,N2&lt;&gt;0,OR(YEAR(M2=lookup_codes!T3),YEAR(M2=lookup_codes!T4),YEAR(M2=lookup_codes!T5)),OR(YEAR(N2=lookup_codes!T3),YEAR(N2=lookup_codes!T4),YEAR(N2=lookup_codes!T5)))</f>
        <v>1</v>
      </c>
      <c r="AE2" s="24"/>
      <c r="AG2" s="48"/>
      <c r="AH2" s="24"/>
      <c r="AI2" s="26"/>
      <c r="AJ2" s="24"/>
      <c r="AK2" s="26"/>
    </row>
    <row r="3" spans="1:37" ht="15" customHeight="1" x14ac:dyDescent="0.2">
      <c r="A3" s="8" t="s">
        <v>761</v>
      </c>
      <c r="B3" s="8"/>
      <c r="C3" s="2" t="s">
        <v>735</v>
      </c>
      <c r="D3" s="6"/>
      <c r="E3" s="60" t="s">
        <v>745</v>
      </c>
      <c r="F3" s="8"/>
      <c r="G3" s="8"/>
      <c r="H3" s="8"/>
      <c r="I3" s="8"/>
      <c r="J3" s="8"/>
      <c r="K3" s="8"/>
      <c r="L3" s="8" t="s">
        <v>756</v>
      </c>
      <c r="M3" s="9">
        <v>43800</v>
      </c>
      <c r="N3" s="9">
        <v>43800</v>
      </c>
      <c r="O3" s="20"/>
      <c r="P3" s="20">
        <v>6703452.3799999999</v>
      </c>
      <c r="Q3" s="61"/>
      <c r="R3" s="11"/>
      <c r="S3" s="11"/>
      <c r="T3" s="11"/>
      <c r="U3" s="11"/>
      <c r="X3" s="22" t="str">
        <f>IF(B3="",VLOOKUP(A3,items_lookup!A:B,2,FALSE),B3)</f>
        <v>01. Item 01</v>
      </c>
      <c r="Y3" s="22">
        <f t="shared" si="0"/>
        <v>12</v>
      </c>
      <c r="Z3" s="22">
        <f t="shared" si="0"/>
        <v>12</v>
      </c>
      <c r="AA3" s="22">
        <f t="shared" si="1"/>
        <v>2019</v>
      </c>
      <c r="AB3" s="22">
        <f t="shared" si="2"/>
        <v>2019</v>
      </c>
      <c r="AC3" s="22">
        <f t="shared" si="3"/>
        <v>2019</v>
      </c>
      <c r="AD3" s="25" t="b">
        <f>AND(ROUND(O3,2)=O3,ROUND(P3,2)=P3,OR(AND(O3&lt;&gt;0,L3="p"),AND(P3&lt;&gt;0,L3="f")),_xlfn.ISFORMULA(X3),_xlfn.ISFORMULA(Y3),_xlfn.ISFORMULA(Z3),_xlfn.ISFORMULA(AA3),_xlfn.ISFORMULA(AB3),_xlfn.ISFORMULA(AC3),NOT(_xlfn.ISFORMULA(O3)),NOT(_xlfn.ISFORMULA(P3)),M3&lt;&gt;0,N3&lt;&gt;0,OR(YEAR(M3=lookup_codes!T4),YEAR(M3=lookup_codes!T5),YEAR(M3=lookup_codes!T6)),OR(YEAR(N3=lookup_codes!T4),YEAR(N3=lookup_codes!T5),YEAR(N3=lookup_codes!T6)))</f>
        <v>1</v>
      </c>
    </row>
    <row r="4" spans="1:37" ht="15" customHeight="1" x14ac:dyDescent="0.2">
      <c r="A4" s="8" t="s">
        <v>762</v>
      </c>
      <c r="B4" s="8"/>
      <c r="C4" s="2" t="s">
        <v>735</v>
      </c>
      <c r="D4" s="6"/>
      <c r="E4" s="60" t="s">
        <v>745</v>
      </c>
      <c r="F4" s="8"/>
      <c r="G4" s="8"/>
      <c r="H4" s="8"/>
      <c r="I4" s="8"/>
      <c r="J4" s="8"/>
      <c r="K4" s="8"/>
      <c r="L4" s="8" t="s">
        <v>755</v>
      </c>
      <c r="M4" s="9">
        <v>43800</v>
      </c>
      <c r="N4" s="9">
        <v>43800</v>
      </c>
      <c r="O4" s="20">
        <v>1624595.24</v>
      </c>
      <c r="P4" s="20"/>
      <c r="Q4" s="61"/>
      <c r="R4" s="11"/>
      <c r="S4" s="11"/>
      <c r="T4" s="11"/>
      <c r="U4" s="11"/>
      <c r="X4" s="22" t="str">
        <f>IF(B4="",VLOOKUP(A4,items_lookup!A:B,2,FALSE),B4)</f>
        <v>02. Item 02</v>
      </c>
      <c r="Y4" s="22">
        <f t="shared" si="0"/>
        <v>12</v>
      </c>
      <c r="Z4" s="22">
        <f t="shared" si="0"/>
        <v>12</v>
      </c>
      <c r="AA4" s="22">
        <f t="shared" si="1"/>
        <v>2019</v>
      </c>
      <c r="AB4" s="22">
        <f t="shared" si="2"/>
        <v>2019</v>
      </c>
      <c r="AC4" s="22">
        <f t="shared" si="3"/>
        <v>2019</v>
      </c>
      <c r="AD4" s="25" t="b">
        <f>AND(ROUND(O4,2)=O4,ROUND(P4,2)=P4,OR(AND(O4&lt;&gt;0,L4="p"),AND(P4&lt;&gt;0,L4="f")),_xlfn.ISFORMULA(X4),_xlfn.ISFORMULA(Y4),_xlfn.ISFORMULA(Z4),_xlfn.ISFORMULA(AA4),_xlfn.ISFORMULA(AB4),_xlfn.ISFORMULA(AC4),NOT(_xlfn.ISFORMULA(O4)),NOT(_xlfn.ISFORMULA(P4)),M4&lt;&gt;0,N4&lt;&gt;0,OR(YEAR(M4=lookup_codes!T5),YEAR(M4=lookup_codes!T6),YEAR(M4=lookup_codes!T7)),OR(YEAR(N4=lookup_codes!T5),YEAR(N4=lookup_codes!T6),YEAR(N4=lookup_codes!T7)))</f>
        <v>1</v>
      </c>
    </row>
    <row r="5" spans="1:37" ht="15" customHeight="1" x14ac:dyDescent="0.2">
      <c r="A5" s="8" t="s">
        <v>762</v>
      </c>
      <c r="B5" s="8"/>
      <c r="C5" s="2" t="s">
        <v>735</v>
      </c>
      <c r="D5" s="6"/>
      <c r="E5" s="60" t="s">
        <v>745</v>
      </c>
      <c r="F5" s="8"/>
      <c r="G5" s="8"/>
      <c r="H5" s="8"/>
      <c r="I5" s="8"/>
      <c r="J5" s="8"/>
      <c r="K5" s="8"/>
      <c r="L5" s="8" t="s">
        <v>756</v>
      </c>
      <c r="M5" s="9">
        <v>43800</v>
      </c>
      <c r="N5" s="9">
        <v>43800</v>
      </c>
      <c r="O5" s="20"/>
      <c r="P5" s="20">
        <v>1650666.67</v>
      </c>
      <c r="Q5" s="61"/>
      <c r="R5" s="11"/>
      <c r="S5" s="11"/>
      <c r="T5" s="11"/>
      <c r="U5" s="11"/>
      <c r="X5" s="22" t="str">
        <f>IF(B5="",VLOOKUP(A5,items_lookup!A:B,2,FALSE),B5)</f>
        <v>02. Item 02</v>
      </c>
      <c r="Y5" s="22">
        <f t="shared" si="0"/>
        <v>12</v>
      </c>
      <c r="Z5" s="22">
        <f t="shared" si="0"/>
        <v>12</v>
      </c>
      <c r="AA5" s="22">
        <f t="shared" si="1"/>
        <v>2019</v>
      </c>
      <c r="AB5" s="22">
        <f t="shared" si="2"/>
        <v>2019</v>
      </c>
      <c r="AC5" s="22">
        <f t="shared" si="3"/>
        <v>2019</v>
      </c>
      <c r="AD5" s="25" t="b">
        <f>AND(ROUND(O5,2)=O5,ROUND(P5,2)=P5,OR(AND(O5&lt;&gt;0,L5="p"),AND(P5&lt;&gt;0,L5="f")),_xlfn.ISFORMULA(X5),_xlfn.ISFORMULA(Y5),_xlfn.ISFORMULA(Z5),_xlfn.ISFORMULA(AA5),_xlfn.ISFORMULA(AB5),_xlfn.ISFORMULA(AC5),NOT(_xlfn.ISFORMULA(O5)),NOT(_xlfn.ISFORMULA(P5)),M5&lt;&gt;0,N5&lt;&gt;0,OR(YEAR(M5=lookup_codes!T6),YEAR(M5=lookup_codes!T7),YEAR(M5=lookup_codes!T8)),OR(YEAR(N5=lookup_codes!T6),YEAR(N5=lookup_codes!T7),YEAR(N5=lookup_codes!T8)))</f>
        <v>1</v>
      </c>
    </row>
    <row r="6" spans="1:37" ht="15" customHeight="1" x14ac:dyDescent="0.2">
      <c r="A6" s="8"/>
      <c r="B6" s="8" t="s">
        <v>801</v>
      </c>
      <c r="C6" s="2" t="s">
        <v>735</v>
      </c>
      <c r="D6" s="6"/>
      <c r="E6" s="60" t="s">
        <v>745</v>
      </c>
      <c r="F6" s="8"/>
      <c r="G6" s="8"/>
      <c r="H6" s="8"/>
      <c r="I6" s="8"/>
      <c r="J6" s="8"/>
      <c r="K6" s="8"/>
      <c r="L6" s="8" t="s">
        <v>755</v>
      </c>
      <c r="M6" s="9">
        <v>43800</v>
      </c>
      <c r="N6" s="9">
        <v>43800</v>
      </c>
      <c r="O6" s="20">
        <v>724738.1</v>
      </c>
      <c r="P6" s="20"/>
      <c r="Q6" s="61"/>
      <c r="R6" s="11"/>
      <c r="S6" s="11"/>
      <c r="T6" s="11"/>
      <c r="U6" s="11"/>
      <c r="X6" s="22" t="str">
        <f>IF(B6="",VLOOKUP(A6,items_lookup!A:B,2,FALSE),B6)</f>
        <v>03. Item 03</v>
      </c>
      <c r="Y6" s="22">
        <f t="shared" si="0"/>
        <v>12</v>
      </c>
      <c r="Z6" s="22">
        <f t="shared" si="0"/>
        <v>12</v>
      </c>
      <c r="AA6" s="22">
        <f t="shared" si="1"/>
        <v>2019</v>
      </c>
      <c r="AB6" s="22">
        <f t="shared" si="2"/>
        <v>2019</v>
      </c>
      <c r="AC6" s="22">
        <f t="shared" si="3"/>
        <v>2019</v>
      </c>
      <c r="AD6" s="25" t="b">
        <f>AND(ROUND(O6,2)=O6,ROUND(P6,2)=P6,OR(AND(O6&lt;&gt;0,L6="p"),AND(P6&lt;&gt;0,L6="f")),_xlfn.ISFORMULA(X6),_xlfn.ISFORMULA(Y6),_xlfn.ISFORMULA(Z6),_xlfn.ISFORMULA(AA6),_xlfn.ISFORMULA(AB6),_xlfn.ISFORMULA(AC6),NOT(_xlfn.ISFORMULA(O6)),NOT(_xlfn.ISFORMULA(P6)),M6&lt;&gt;0,N6&lt;&gt;0,OR(YEAR(M6=lookup_codes!T7),YEAR(M6=lookup_codes!T8),YEAR(M6=lookup_codes!T9)),OR(YEAR(N6=lookup_codes!T7),YEAR(N6=lookup_codes!T8),YEAR(N6=lookup_codes!T9)))</f>
        <v>1</v>
      </c>
    </row>
    <row r="7" spans="1:37" ht="15" customHeight="1" x14ac:dyDescent="0.2">
      <c r="A7" s="8"/>
      <c r="B7" s="8" t="s">
        <v>801</v>
      </c>
      <c r="C7" s="2" t="s">
        <v>735</v>
      </c>
      <c r="D7" s="6"/>
      <c r="E7" s="60" t="s">
        <v>745</v>
      </c>
      <c r="F7" s="8"/>
      <c r="G7" s="8"/>
      <c r="H7" s="8"/>
      <c r="I7" s="8"/>
      <c r="J7" s="8"/>
      <c r="K7" s="8"/>
      <c r="L7" s="8" t="s">
        <v>756</v>
      </c>
      <c r="M7" s="9">
        <v>43800</v>
      </c>
      <c r="N7" s="9">
        <v>43800</v>
      </c>
      <c r="O7" s="20"/>
      <c r="P7" s="20">
        <v>622690.48</v>
      </c>
      <c r="Q7" s="61"/>
      <c r="R7" s="11"/>
      <c r="S7" s="11"/>
      <c r="T7" s="11"/>
      <c r="U7" s="11"/>
      <c r="X7" s="22" t="str">
        <f>IF(B7="",VLOOKUP(A7,items_lookup!A:B,2,FALSE),B7)</f>
        <v>03. Item 03</v>
      </c>
      <c r="Y7" s="22">
        <f t="shared" si="0"/>
        <v>12</v>
      </c>
      <c r="Z7" s="22">
        <f t="shared" si="0"/>
        <v>12</v>
      </c>
      <c r="AA7" s="22">
        <f t="shared" si="1"/>
        <v>2019</v>
      </c>
      <c r="AB7" s="22">
        <f t="shared" si="2"/>
        <v>2019</v>
      </c>
      <c r="AC7" s="22">
        <f t="shared" si="3"/>
        <v>2019</v>
      </c>
      <c r="AD7" s="25" t="b">
        <f>AND(ROUND(O7,2)=O7,ROUND(P7,2)=P7,OR(AND(O7&lt;&gt;0,L7="p"),AND(P7&lt;&gt;0,L7="f")),_xlfn.ISFORMULA(X7),_xlfn.ISFORMULA(Y7),_xlfn.ISFORMULA(Z7),_xlfn.ISFORMULA(AA7),_xlfn.ISFORMULA(AB7),_xlfn.ISFORMULA(AC7),NOT(_xlfn.ISFORMULA(O7)),NOT(_xlfn.ISFORMULA(P7)),M7&lt;&gt;0,N7&lt;&gt;0,OR(YEAR(M7=lookup_codes!T8),YEAR(M7=lookup_codes!T9),YEAR(M7=lookup_codes!T10)),OR(YEAR(N7=lookup_codes!T8),YEAR(N7=lookup_codes!T9),YEAR(N7=lookup_codes!T10)))</f>
        <v>1</v>
      </c>
    </row>
    <row r="8" spans="1:37" ht="15" customHeight="1" x14ac:dyDescent="0.2">
      <c r="A8" s="8" t="s">
        <v>763</v>
      </c>
      <c r="B8" s="8" t="s">
        <v>802</v>
      </c>
      <c r="C8" s="2" t="s">
        <v>735</v>
      </c>
      <c r="D8" s="6"/>
      <c r="E8" s="60" t="s">
        <v>745</v>
      </c>
      <c r="F8" s="8"/>
      <c r="G8" s="8"/>
      <c r="H8" s="8"/>
      <c r="I8" s="8"/>
      <c r="J8" s="8"/>
      <c r="K8" s="8"/>
      <c r="L8" s="8" t="s">
        <v>755</v>
      </c>
      <c r="M8" s="9">
        <v>43800</v>
      </c>
      <c r="N8" s="9">
        <v>43800</v>
      </c>
      <c r="O8" s="20">
        <v>14525380.949999999</v>
      </c>
      <c r="P8" s="20"/>
      <c r="Q8" s="61"/>
      <c r="R8" s="29"/>
      <c r="S8" s="29"/>
      <c r="T8" s="29"/>
      <c r="U8" s="29"/>
      <c r="X8" s="22" t="str">
        <f>IF(B8="",VLOOKUP(A8,items_lookup!A:B,2,FALSE),B8)</f>
        <v>04. Item 04</v>
      </c>
      <c r="Y8" s="22">
        <f t="shared" si="0"/>
        <v>12</v>
      </c>
      <c r="Z8" s="22">
        <f t="shared" si="0"/>
        <v>12</v>
      </c>
      <c r="AA8" s="22">
        <f t="shared" si="1"/>
        <v>2019</v>
      </c>
      <c r="AB8" s="22">
        <f t="shared" si="2"/>
        <v>2019</v>
      </c>
      <c r="AC8" s="22">
        <f t="shared" si="3"/>
        <v>2019</v>
      </c>
      <c r="AD8" s="25" t="b">
        <f>AND(ROUND(O8,2)=O8,ROUND(P8,2)=P8,OR(AND(O8&lt;&gt;0,L8="p"),AND(P8&lt;&gt;0,L8="f")),_xlfn.ISFORMULA(X8),_xlfn.ISFORMULA(Y8),_xlfn.ISFORMULA(Z8),_xlfn.ISFORMULA(AA8),_xlfn.ISFORMULA(AB8),_xlfn.ISFORMULA(AC8),NOT(_xlfn.ISFORMULA(O8)),NOT(_xlfn.ISFORMULA(P8)),M8&lt;&gt;0,N8&lt;&gt;0,OR(YEAR(M8=lookup_codes!T9),YEAR(M8=lookup_codes!T10),YEAR(M8=lookup_codes!T11)),OR(YEAR(N8=lookup_codes!T9),YEAR(N8=lookup_codes!T10),YEAR(N8=lookup_codes!T11)))</f>
        <v>1</v>
      </c>
    </row>
    <row r="9" spans="1:37" ht="23.25" customHeight="1" x14ac:dyDescent="0.2">
      <c r="A9" s="8" t="s">
        <v>763</v>
      </c>
      <c r="B9" s="8" t="s">
        <v>802</v>
      </c>
      <c r="C9" s="2" t="s">
        <v>735</v>
      </c>
      <c r="D9" s="6"/>
      <c r="E9" s="60" t="s">
        <v>745</v>
      </c>
      <c r="F9" s="8"/>
      <c r="G9" s="8"/>
      <c r="H9" s="8"/>
      <c r="I9" s="8"/>
      <c r="J9" s="8"/>
      <c r="K9" s="8"/>
      <c r="L9" s="8" t="s">
        <v>756</v>
      </c>
      <c r="M9" s="9">
        <v>43800</v>
      </c>
      <c r="N9" s="9">
        <v>43800</v>
      </c>
      <c r="O9" s="20"/>
      <c r="P9" s="20">
        <v>14280857.140000001</v>
      </c>
      <c r="Q9" s="61"/>
      <c r="R9" s="29"/>
      <c r="S9" s="29"/>
      <c r="T9" s="29"/>
      <c r="U9" s="29"/>
      <c r="X9" s="22" t="str">
        <f>IF(B9="",VLOOKUP(A9,items_lookup!A:B,2,FALSE),B9)</f>
        <v>04. Item 04</v>
      </c>
      <c r="Y9" s="22">
        <f t="shared" si="0"/>
        <v>12</v>
      </c>
      <c r="Z9" s="22">
        <f t="shared" si="0"/>
        <v>12</v>
      </c>
      <c r="AA9" s="22">
        <f t="shared" si="1"/>
        <v>2019</v>
      </c>
      <c r="AB9" s="22">
        <f t="shared" si="2"/>
        <v>2019</v>
      </c>
      <c r="AC9" s="22">
        <f t="shared" si="3"/>
        <v>2019</v>
      </c>
      <c r="AD9" s="25" t="b">
        <f>AND(ROUND(O9,2)=O9,ROUND(P9,2)=P9,OR(AND(O9&lt;&gt;0,L9="p"),AND(P9&lt;&gt;0,L9="f")),_xlfn.ISFORMULA(X9),_xlfn.ISFORMULA(Y9),_xlfn.ISFORMULA(Z9),_xlfn.ISFORMULA(AA9),_xlfn.ISFORMULA(AB9),_xlfn.ISFORMULA(AC9),NOT(_xlfn.ISFORMULA(O9)),NOT(_xlfn.ISFORMULA(P9)),M9&lt;&gt;0,N9&lt;&gt;0,OR(YEAR(M9=lookup_codes!T10),YEAR(M9=lookup_codes!T11),YEAR(M9=lookup_codes!T12)),OR(YEAR(N9=lookup_codes!T10),YEAR(N9=lookup_codes!T11),YEAR(N9=lookup_codes!T12)))</f>
        <v>1</v>
      </c>
    </row>
    <row r="10" spans="1:37" ht="23.25" customHeight="1" x14ac:dyDescent="0.2">
      <c r="A10" s="8" t="s">
        <v>764</v>
      </c>
      <c r="B10" s="8"/>
      <c r="C10" s="2" t="s">
        <v>735</v>
      </c>
      <c r="D10" s="6"/>
      <c r="E10" s="60" t="s">
        <v>745</v>
      </c>
      <c r="F10" s="8"/>
      <c r="G10" s="8"/>
      <c r="H10" s="8"/>
      <c r="I10" s="8"/>
      <c r="J10" s="8"/>
      <c r="K10" s="8"/>
      <c r="L10" s="8" t="s">
        <v>755</v>
      </c>
      <c r="M10" s="9">
        <v>43800</v>
      </c>
      <c r="N10" s="9">
        <v>43800</v>
      </c>
      <c r="O10" s="20">
        <v>5943761.9000000004</v>
      </c>
      <c r="P10" s="20"/>
      <c r="Q10" s="61"/>
      <c r="R10" s="29"/>
      <c r="S10" s="29"/>
      <c r="T10" s="29"/>
      <c r="U10" s="29"/>
      <c r="X10" s="22" t="str">
        <f>IF(B10="",VLOOKUP(A10,items_lookup!A:B,2,FALSE),B10)</f>
        <v>05. Item 05</v>
      </c>
      <c r="Y10" s="22">
        <f t="shared" si="0"/>
        <v>12</v>
      </c>
      <c r="Z10" s="22">
        <f t="shared" si="0"/>
        <v>12</v>
      </c>
      <c r="AA10" s="22">
        <f t="shared" si="1"/>
        <v>2019</v>
      </c>
      <c r="AB10" s="22">
        <f t="shared" si="2"/>
        <v>2019</v>
      </c>
      <c r="AC10" s="22">
        <f t="shared" si="3"/>
        <v>2019</v>
      </c>
      <c r="AD10" s="25" t="b">
        <f>AND(ROUND(O10,2)=O10,ROUND(P10,2)=P10,OR(AND(O10&lt;&gt;0,L10="p"),AND(P10&lt;&gt;0,L10="f")),_xlfn.ISFORMULA(X10),_xlfn.ISFORMULA(Y10),_xlfn.ISFORMULA(Z10),_xlfn.ISFORMULA(AA10),_xlfn.ISFORMULA(AB10),_xlfn.ISFORMULA(AC10),NOT(_xlfn.ISFORMULA(O10)),NOT(_xlfn.ISFORMULA(P10)),M10&lt;&gt;0,N10&lt;&gt;0,OR(YEAR(M10=lookup_codes!T11),YEAR(M10=lookup_codes!T12),YEAR(M10=lookup_codes!T13)),OR(YEAR(N10=lookup_codes!T11),YEAR(N10=lookup_codes!T12),YEAR(N10=lookup_codes!T13)))</f>
        <v>1</v>
      </c>
    </row>
    <row r="11" spans="1:37" ht="15" customHeight="1" x14ac:dyDescent="0.2">
      <c r="A11" s="8" t="s">
        <v>764</v>
      </c>
      <c r="B11" s="8"/>
      <c r="C11" s="2" t="s">
        <v>735</v>
      </c>
      <c r="D11" s="6"/>
      <c r="E11" s="60" t="s">
        <v>745</v>
      </c>
      <c r="F11" s="8"/>
      <c r="G11" s="8"/>
      <c r="H11" s="8"/>
      <c r="I11" s="8"/>
      <c r="J11" s="8"/>
      <c r="K11" s="8"/>
      <c r="L11" s="8" t="s">
        <v>756</v>
      </c>
      <c r="M11" s="9">
        <v>43800</v>
      </c>
      <c r="N11" s="9">
        <v>43800</v>
      </c>
      <c r="O11" s="20"/>
      <c r="P11" s="20">
        <v>6353095.2400000002</v>
      </c>
      <c r="Q11" s="61"/>
      <c r="R11" s="29"/>
      <c r="S11" s="29"/>
      <c r="T11" s="29"/>
      <c r="U11" s="29"/>
      <c r="X11" s="22" t="str">
        <f>IF(B11="",VLOOKUP(A11,items_lookup!A:B,2,FALSE),B11)</f>
        <v>05. Item 05</v>
      </c>
      <c r="Y11" s="22">
        <f t="shared" si="0"/>
        <v>12</v>
      </c>
      <c r="Z11" s="22">
        <f t="shared" si="0"/>
        <v>12</v>
      </c>
      <c r="AA11" s="22">
        <f t="shared" si="1"/>
        <v>2019</v>
      </c>
      <c r="AB11" s="22">
        <f t="shared" si="2"/>
        <v>2019</v>
      </c>
      <c r="AC11" s="22">
        <f t="shared" si="3"/>
        <v>2019</v>
      </c>
      <c r="AD11" s="25" t="b">
        <f>AND(ROUND(O11,2)=O11,ROUND(P11,2)=P11,OR(AND(O11&lt;&gt;0,L11="p"),AND(P11&lt;&gt;0,L11="f")),_xlfn.ISFORMULA(X11),_xlfn.ISFORMULA(Y11),_xlfn.ISFORMULA(Z11),_xlfn.ISFORMULA(AA11),_xlfn.ISFORMULA(AB11),_xlfn.ISFORMULA(AC11),NOT(_xlfn.ISFORMULA(O11)),NOT(_xlfn.ISFORMULA(P11)),M11&lt;&gt;0,N11&lt;&gt;0,OR(YEAR(M11=lookup_codes!T12),YEAR(M11=lookup_codes!T13),YEAR(M11=lookup_codes!T14)),OR(YEAR(N11=lookup_codes!T12),YEAR(N11=lookup_codes!T13),YEAR(N11=lookup_codes!T14)))</f>
        <v>1</v>
      </c>
    </row>
    <row r="12" spans="1:37" ht="15" customHeight="1" x14ac:dyDescent="0.2">
      <c r="A12" s="8" t="s">
        <v>765</v>
      </c>
      <c r="B12" s="8"/>
      <c r="C12" s="2" t="s">
        <v>735</v>
      </c>
      <c r="D12" s="6"/>
      <c r="E12" s="60" t="s">
        <v>745</v>
      </c>
      <c r="F12" s="8"/>
      <c r="G12" s="8"/>
      <c r="H12" s="8"/>
      <c r="I12" s="8"/>
      <c r="J12" s="8"/>
      <c r="K12" s="8"/>
      <c r="L12" s="8" t="s">
        <v>755</v>
      </c>
      <c r="M12" s="9">
        <v>43800</v>
      </c>
      <c r="N12" s="9">
        <v>43800</v>
      </c>
      <c r="O12" s="20">
        <v>68261.899999999994</v>
      </c>
      <c r="P12" s="20"/>
      <c r="Q12" s="61"/>
      <c r="R12" s="29"/>
      <c r="S12" s="29"/>
      <c r="T12" s="29"/>
      <c r="U12" s="29"/>
      <c r="X12" s="22" t="str">
        <f>IF(B12="",VLOOKUP(A12,items_lookup!A:B,2,FALSE),B12)</f>
        <v>05. Item 05</v>
      </c>
      <c r="Y12" s="22">
        <f t="shared" si="0"/>
        <v>12</v>
      </c>
      <c r="Z12" s="22">
        <f t="shared" si="0"/>
        <v>12</v>
      </c>
      <c r="AA12" s="22">
        <f t="shared" si="1"/>
        <v>2019</v>
      </c>
      <c r="AB12" s="22">
        <f t="shared" si="2"/>
        <v>2019</v>
      </c>
      <c r="AC12" s="22">
        <f t="shared" si="3"/>
        <v>2019</v>
      </c>
      <c r="AD12" s="25" t="b">
        <f>AND(ROUND(O12,2)=O12,ROUND(P12,2)=P12,OR(AND(O12&lt;&gt;0,L12="p"),AND(P12&lt;&gt;0,L12="f")),_xlfn.ISFORMULA(X12),_xlfn.ISFORMULA(Y12),_xlfn.ISFORMULA(Z12),_xlfn.ISFORMULA(AA12),_xlfn.ISFORMULA(AB12),_xlfn.ISFORMULA(AC12),NOT(_xlfn.ISFORMULA(O12)),NOT(_xlfn.ISFORMULA(P12)),M12&lt;&gt;0,N12&lt;&gt;0,OR(YEAR(M12=lookup_codes!T13),YEAR(M12=lookup_codes!T14),YEAR(M12=lookup_codes!T15)),OR(YEAR(N12=lookup_codes!T13),YEAR(N12=lookup_codes!T14),YEAR(N12=lookup_codes!T15)))</f>
        <v>1</v>
      </c>
    </row>
    <row r="13" spans="1:37" ht="15" customHeight="1" x14ac:dyDescent="0.2">
      <c r="A13" s="8" t="s">
        <v>765</v>
      </c>
      <c r="B13" s="8"/>
      <c r="C13" s="2" t="s">
        <v>735</v>
      </c>
      <c r="D13" s="6"/>
      <c r="E13" s="60" t="s">
        <v>745</v>
      </c>
      <c r="F13" s="8"/>
      <c r="G13" s="8"/>
      <c r="H13" s="8"/>
      <c r="I13" s="8"/>
      <c r="J13" s="8"/>
      <c r="K13" s="8"/>
      <c r="L13" s="8" t="s">
        <v>756</v>
      </c>
      <c r="M13" s="9">
        <v>43800</v>
      </c>
      <c r="N13" s="9">
        <v>43800</v>
      </c>
      <c r="O13" s="20"/>
      <c r="P13" s="20">
        <v>66857.14</v>
      </c>
      <c r="Q13" s="61"/>
      <c r="R13" s="29"/>
      <c r="S13" s="29"/>
      <c r="T13" s="29"/>
      <c r="U13" s="29"/>
      <c r="X13" s="22" t="str">
        <f>IF(B13="",VLOOKUP(A13,items_lookup!A:B,2,FALSE),B13)</f>
        <v>05. Item 05</v>
      </c>
      <c r="Y13" s="22">
        <f t="shared" si="0"/>
        <v>12</v>
      </c>
      <c r="Z13" s="22">
        <f t="shared" si="0"/>
        <v>12</v>
      </c>
      <c r="AA13" s="22">
        <f t="shared" si="1"/>
        <v>2019</v>
      </c>
      <c r="AB13" s="22">
        <f t="shared" si="2"/>
        <v>2019</v>
      </c>
      <c r="AC13" s="22">
        <f t="shared" si="3"/>
        <v>2019</v>
      </c>
      <c r="AD13" s="25" t="b">
        <f>AND(ROUND(O13,2)=O13,ROUND(P13,2)=P13,OR(AND(O13&lt;&gt;0,L13="p"),AND(P13&lt;&gt;0,L13="f")),_xlfn.ISFORMULA(X13),_xlfn.ISFORMULA(Y13),_xlfn.ISFORMULA(Z13),_xlfn.ISFORMULA(AA13),_xlfn.ISFORMULA(AB13),_xlfn.ISFORMULA(AC13),NOT(_xlfn.ISFORMULA(O13)),NOT(_xlfn.ISFORMULA(P13)),M13&lt;&gt;0,N13&lt;&gt;0,OR(YEAR(M13=lookup_codes!T14),YEAR(M13=lookup_codes!T15),YEAR(M13=lookup_codes!T16)),OR(YEAR(N13=lookup_codes!T14),YEAR(N13=lookup_codes!T15),YEAR(N13=lookup_codes!T16)))</f>
        <v>1</v>
      </c>
    </row>
    <row r="14" spans="1:37" ht="15" customHeight="1" x14ac:dyDescent="0.2">
      <c r="A14" s="8" t="s">
        <v>766</v>
      </c>
      <c r="B14" s="8"/>
      <c r="C14" s="2" t="s">
        <v>735</v>
      </c>
      <c r="D14" s="6"/>
      <c r="E14" s="60" t="s">
        <v>745</v>
      </c>
      <c r="F14" s="8"/>
      <c r="G14" s="8"/>
      <c r="H14" s="8"/>
      <c r="I14" s="8"/>
      <c r="J14" s="8"/>
      <c r="K14" s="8"/>
      <c r="L14" s="8" t="s">
        <v>755</v>
      </c>
      <c r="M14" s="9">
        <v>43800</v>
      </c>
      <c r="N14" s="9">
        <v>43800</v>
      </c>
      <c r="O14" s="20">
        <v>8486571.4299999997</v>
      </c>
      <c r="P14" s="20"/>
      <c r="Q14" s="61"/>
      <c r="R14" s="29"/>
      <c r="S14" s="29"/>
      <c r="T14" s="29"/>
      <c r="U14" s="29"/>
      <c r="X14" s="22" t="str">
        <f>IF(B14="",VLOOKUP(A14,items_lookup!A:B,2,FALSE),B14)</f>
        <v>07. Item 07</v>
      </c>
      <c r="Y14" s="22">
        <f t="shared" si="0"/>
        <v>12</v>
      </c>
      <c r="Z14" s="22">
        <f t="shared" si="0"/>
        <v>12</v>
      </c>
      <c r="AA14" s="22">
        <f t="shared" si="1"/>
        <v>2019</v>
      </c>
      <c r="AB14" s="22">
        <f t="shared" si="2"/>
        <v>2019</v>
      </c>
      <c r="AC14" s="22">
        <f t="shared" si="3"/>
        <v>2019</v>
      </c>
      <c r="AD14" s="25" t="b">
        <f>AND(ROUND(O14,2)=O14,ROUND(P14,2)=P14,OR(AND(O14&lt;&gt;0,L14="p"),AND(P14&lt;&gt;0,L14="f")),_xlfn.ISFORMULA(X14),_xlfn.ISFORMULA(Y14),_xlfn.ISFORMULA(Z14),_xlfn.ISFORMULA(AA14),_xlfn.ISFORMULA(AB14),_xlfn.ISFORMULA(AC14),NOT(_xlfn.ISFORMULA(O14)),NOT(_xlfn.ISFORMULA(P14)),M14&lt;&gt;0,N14&lt;&gt;0,OR(YEAR(M14=lookup_codes!T15),YEAR(M14=lookup_codes!T16),YEAR(M14=lookup_codes!T17)),OR(YEAR(N14=lookup_codes!T15),YEAR(N14=lookup_codes!T16),YEAR(N14=lookup_codes!T17)))</f>
        <v>1</v>
      </c>
    </row>
    <row r="15" spans="1:37" ht="15" customHeight="1" x14ac:dyDescent="0.2">
      <c r="A15" s="8" t="s">
        <v>766</v>
      </c>
      <c r="B15" s="8"/>
      <c r="C15" s="2" t="s">
        <v>735</v>
      </c>
      <c r="D15" s="6"/>
      <c r="E15" s="60" t="s">
        <v>745</v>
      </c>
      <c r="F15" s="8"/>
      <c r="G15" s="8"/>
      <c r="H15" s="8"/>
      <c r="I15" s="8"/>
      <c r="J15" s="8"/>
      <c r="K15" s="8"/>
      <c r="L15" s="8" t="s">
        <v>756</v>
      </c>
      <c r="M15" s="9">
        <v>43800</v>
      </c>
      <c r="N15" s="9">
        <v>43800</v>
      </c>
      <c r="O15" s="20"/>
      <c r="P15" s="20">
        <v>6530976.1900000004</v>
      </c>
      <c r="Q15" s="61"/>
      <c r="R15" s="29"/>
      <c r="S15" s="29"/>
      <c r="T15" s="29"/>
      <c r="U15" s="29"/>
      <c r="X15" s="22" t="str">
        <f>IF(B15="",VLOOKUP(A15,items_lookup!A:B,2,FALSE),B15)</f>
        <v>07. Item 07</v>
      </c>
      <c r="Y15" s="22">
        <f t="shared" si="0"/>
        <v>12</v>
      </c>
      <c r="Z15" s="22">
        <f t="shared" si="0"/>
        <v>12</v>
      </c>
      <c r="AA15" s="22">
        <f t="shared" si="1"/>
        <v>2019</v>
      </c>
      <c r="AB15" s="22">
        <f t="shared" si="2"/>
        <v>2019</v>
      </c>
      <c r="AC15" s="22">
        <f t="shared" si="3"/>
        <v>2019</v>
      </c>
      <c r="AD15" s="25" t="b">
        <f>AND(ROUND(O15,2)=O15,ROUND(P15,2)=P15,OR(AND(O15&lt;&gt;0,L15="p"),AND(P15&lt;&gt;0,L15="f")),_xlfn.ISFORMULA(X15),_xlfn.ISFORMULA(Y15),_xlfn.ISFORMULA(Z15),_xlfn.ISFORMULA(AA15),_xlfn.ISFORMULA(AB15),_xlfn.ISFORMULA(AC15),NOT(_xlfn.ISFORMULA(O15)),NOT(_xlfn.ISFORMULA(P15)),M15&lt;&gt;0,N15&lt;&gt;0,OR(YEAR(M15=lookup_codes!T16),YEAR(M15=lookup_codes!T17),YEAR(M15=lookup_codes!T18)),OR(YEAR(N15=lookup_codes!T16),YEAR(N15=lookup_codes!T17),YEAR(N15=lookup_codes!T18)))</f>
        <v>1</v>
      </c>
    </row>
    <row r="16" spans="1:37" ht="15" customHeight="1" x14ac:dyDescent="0.2">
      <c r="A16" s="8" t="s">
        <v>767</v>
      </c>
      <c r="B16" s="8"/>
      <c r="C16" s="2" t="s">
        <v>735</v>
      </c>
      <c r="D16" s="6"/>
      <c r="E16" s="60" t="s">
        <v>745</v>
      </c>
      <c r="F16" s="8"/>
      <c r="G16" s="8"/>
      <c r="H16" s="8"/>
      <c r="I16" s="8"/>
      <c r="J16" s="8"/>
      <c r="K16" s="8"/>
      <c r="L16" s="8" t="s">
        <v>755</v>
      </c>
      <c r="M16" s="9">
        <v>43800</v>
      </c>
      <c r="N16" s="9">
        <v>43800</v>
      </c>
      <c r="O16" s="20">
        <v>642238.1</v>
      </c>
      <c r="P16" s="20"/>
      <c r="Q16" s="61"/>
      <c r="R16" s="29"/>
      <c r="S16" s="29"/>
      <c r="T16" s="29"/>
      <c r="U16" s="29"/>
      <c r="X16" s="22" t="str">
        <f>IF(B16="",VLOOKUP(A16,items_lookup!A:B,2,FALSE),B16)</f>
        <v>08. Item 08</v>
      </c>
      <c r="Y16" s="22">
        <f t="shared" si="0"/>
        <v>12</v>
      </c>
      <c r="Z16" s="22">
        <f t="shared" si="0"/>
        <v>12</v>
      </c>
      <c r="AA16" s="22">
        <f t="shared" si="1"/>
        <v>2019</v>
      </c>
      <c r="AB16" s="22">
        <f t="shared" si="2"/>
        <v>2019</v>
      </c>
      <c r="AC16" s="22">
        <f t="shared" si="3"/>
        <v>2019</v>
      </c>
      <c r="AD16" s="25" t="b">
        <f>AND(ROUND(O16,2)=O16,ROUND(P16,2)=P16,OR(AND(O16&lt;&gt;0,L16="p"),AND(P16&lt;&gt;0,L16="f")),_xlfn.ISFORMULA(X16),_xlfn.ISFORMULA(Y16),_xlfn.ISFORMULA(Z16),_xlfn.ISFORMULA(AA16),_xlfn.ISFORMULA(AB16),_xlfn.ISFORMULA(AC16),NOT(_xlfn.ISFORMULA(O16)),NOT(_xlfn.ISFORMULA(P16)),M16&lt;&gt;0,N16&lt;&gt;0,OR(YEAR(M16=lookup_codes!T17),YEAR(M16=lookup_codes!T18),YEAR(M16=lookup_codes!T19)),OR(YEAR(N16=lookup_codes!T17),YEAR(N16=lookup_codes!T18),YEAR(N16=lookup_codes!T19)))</f>
        <v>1</v>
      </c>
    </row>
    <row r="17" spans="1:30" ht="12.6" customHeight="1" x14ac:dyDescent="0.2">
      <c r="A17" s="8" t="s">
        <v>767</v>
      </c>
      <c r="B17" s="8"/>
      <c r="C17" s="2" t="s">
        <v>735</v>
      </c>
      <c r="D17" s="6"/>
      <c r="E17" s="60" t="s">
        <v>745</v>
      </c>
      <c r="F17" s="8"/>
      <c r="G17" s="8"/>
      <c r="H17" s="8"/>
      <c r="I17" s="8"/>
      <c r="J17" s="8"/>
      <c r="K17" s="8"/>
      <c r="L17" s="8" t="s">
        <v>756</v>
      </c>
      <c r="M17" s="9">
        <v>43800</v>
      </c>
      <c r="N17" s="9">
        <v>43800</v>
      </c>
      <c r="O17" s="20"/>
      <c r="P17" s="20">
        <v>689071.43</v>
      </c>
      <c r="Q17" s="61"/>
      <c r="R17" s="29"/>
      <c r="S17" s="29"/>
      <c r="T17" s="29"/>
      <c r="U17" s="29"/>
      <c r="X17" s="22" t="str">
        <f>IF(B17="",VLOOKUP(A17,items_lookup!A:B,2,FALSE),B17)</f>
        <v>08. Item 08</v>
      </c>
      <c r="Y17" s="22">
        <f t="shared" si="0"/>
        <v>12</v>
      </c>
      <c r="Z17" s="22">
        <f t="shared" si="0"/>
        <v>12</v>
      </c>
      <c r="AA17" s="22">
        <f t="shared" si="1"/>
        <v>2019</v>
      </c>
      <c r="AB17" s="22">
        <f t="shared" si="2"/>
        <v>2019</v>
      </c>
      <c r="AC17" s="22">
        <f t="shared" si="3"/>
        <v>2019</v>
      </c>
      <c r="AD17" s="25" t="b">
        <f>AND(ROUND(O17,2)=O17,ROUND(P17,2)=P17,OR(AND(O17&lt;&gt;0,L17="p"),AND(P17&lt;&gt;0,L17="f")),_xlfn.ISFORMULA(X17),_xlfn.ISFORMULA(Y17),_xlfn.ISFORMULA(Z17),_xlfn.ISFORMULA(AA17),_xlfn.ISFORMULA(AB17),_xlfn.ISFORMULA(AC17),NOT(_xlfn.ISFORMULA(O17)),NOT(_xlfn.ISFORMULA(P17)),M17&lt;&gt;0,N17&lt;&gt;0,OR(YEAR(M17=lookup_codes!T18),YEAR(M17=lookup_codes!T19),YEAR(M17=lookup_codes!T20)),OR(YEAR(N17=lookup_codes!T18),YEAR(N17=lookup_codes!T19),YEAR(N17=lookup_codes!T20)))</f>
        <v>1</v>
      </c>
    </row>
    <row r="18" spans="1:30" ht="12.6" customHeight="1" x14ac:dyDescent="0.2">
      <c r="A18" s="8" t="s">
        <v>768</v>
      </c>
      <c r="B18" s="8"/>
      <c r="C18" s="2" t="s">
        <v>735</v>
      </c>
      <c r="D18" s="6"/>
      <c r="E18" s="60" t="s">
        <v>745</v>
      </c>
      <c r="F18" s="8"/>
      <c r="G18" s="8"/>
      <c r="H18" s="8"/>
      <c r="I18" s="8"/>
      <c r="J18" s="8"/>
      <c r="K18" s="8"/>
      <c r="L18" s="8" t="s">
        <v>755</v>
      </c>
      <c r="M18" s="9">
        <v>43800</v>
      </c>
      <c r="N18" s="9">
        <v>43800</v>
      </c>
      <c r="O18" s="20">
        <v>7589857.1399999997</v>
      </c>
      <c r="P18" s="20"/>
      <c r="Q18" s="61"/>
      <c r="R18" s="29"/>
      <c r="S18" s="29"/>
      <c r="T18" s="29"/>
      <c r="U18" s="29"/>
      <c r="X18" s="22" t="str">
        <f>IF(B18="",VLOOKUP(A18,items_lookup!A:B,2,FALSE),B18)</f>
        <v>09. Item 09</v>
      </c>
      <c r="Y18" s="22">
        <f t="shared" ref="Y18:Z66" si="4">MONTH(M18)</f>
        <v>12</v>
      </c>
      <c r="Z18" s="22">
        <f t="shared" si="4"/>
        <v>12</v>
      </c>
      <c r="AA18" s="22">
        <f t="shared" si="1"/>
        <v>2019</v>
      </c>
      <c r="AB18" s="22">
        <f t="shared" si="2"/>
        <v>2019</v>
      </c>
      <c r="AC18" s="22">
        <f t="shared" si="3"/>
        <v>2019</v>
      </c>
      <c r="AD18" s="25" t="b">
        <f>AND(ROUND(O18,2)=O18,ROUND(P18,2)=P18,OR(AND(O18&lt;&gt;0,L18="p"),AND(P18&lt;&gt;0,L18="f")),_xlfn.ISFORMULA(X18),_xlfn.ISFORMULA(Y18),_xlfn.ISFORMULA(Z18),_xlfn.ISFORMULA(AA18),_xlfn.ISFORMULA(AB18),_xlfn.ISFORMULA(AC18),NOT(_xlfn.ISFORMULA(O18)),NOT(_xlfn.ISFORMULA(P18)),M18&lt;&gt;0,N18&lt;&gt;0,OR(YEAR(M18=lookup_codes!T19),YEAR(M18=lookup_codes!T20),YEAR(M18=lookup_codes!T21)),OR(YEAR(N18=lookup_codes!T19),YEAR(N18=lookup_codes!T20),YEAR(N18=lookup_codes!T21)))</f>
        <v>1</v>
      </c>
    </row>
    <row r="19" spans="1:30" ht="12.6" customHeight="1" x14ac:dyDescent="0.2">
      <c r="A19" s="8" t="s">
        <v>768</v>
      </c>
      <c r="B19" s="8"/>
      <c r="C19" s="2" t="s">
        <v>735</v>
      </c>
      <c r="D19" s="6"/>
      <c r="E19" s="60" t="s">
        <v>745</v>
      </c>
      <c r="F19" s="8"/>
      <c r="G19" s="8"/>
      <c r="H19" s="8"/>
      <c r="I19" s="8"/>
      <c r="J19" s="8"/>
      <c r="K19" s="8"/>
      <c r="L19" s="8" t="s">
        <v>756</v>
      </c>
      <c r="M19" s="9">
        <v>43800</v>
      </c>
      <c r="N19" s="9">
        <v>43800</v>
      </c>
      <c r="O19" s="20"/>
      <c r="P19" s="20">
        <v>8401976.1899999995</v>
      </c>
      <c r="Q19" s="61"/>
      <c r="R19" s="29"/>
      <c r="S19" s="29"/>
      <c r="T19" s="29"/>
      <c r="U19" s="29"/>
      <c r="X19" s="22" t="str">
        <f>IF(B19="",VLOOKUP(A19,items_lookup!A:B,2,FALSE),B19)</f>
        <v>09. Item 09</v>
      </c>
      <c r="Y19" s="22">
        <f t="shared" si="4"/>
        <v>12</v>
      </c>
      <c r="Z19" s="22">
        <f t="shared" si="4"/>
        <v>12</v>
      </c>
      <c r="AA19" s="22">
        <f t="shared" si="1"/>
        <v>2019</v>
      </c>
      <c r="AB19" s="22">
        <f t="shared" si="2"/>
        <v>2019</v>
      </c>
      <c r="AC19" s="22">
        <f t="shared" si="3"/>
        <v>2019</v>
      </c>
      <c r="AD19" s="25" t="b">
        <f>AND(ROUND(O19,2)=O19,ROUND(P19,2)=P19,OR(AND(O19&lt;&gt;0,L19="p"),AND(P19&lt;&gt;0,L19="f")),_xlfn.ISFORMULA(X19),_xlfn.ISFORMULA(Y19),_xlfn.ISFORMULA(Z19),_xlfn.ISFORMULA(AA19),_xlfn.ISFORMULA(AB19),_xlfn.ISFORMULA(AC19),NOT(_xlfn.ISFORMULA(O19)),NOT(_xlfn.ISFORMULA(P19)),M19&lt;&gt;0,N19&lt;&gt;0,OR(YEAR(M19=lookup_codes!T20),YEAR(M19=lookup_codes!T21),YEAR(M19=lookup_codes!T22)),OR(YEAR(N19=lookup_codes!T20),YEAR(N19=lookup_codes!T21),YEAR(N19=lookup_codes!T22)))</f>
        <v>1</v>
      </c>
    </row>
    <row r="20" spans="1:30" ht="12.6" customHeight="1" x14ac:dyDescent="0.2">
      <c r="A20" s="8" t="s">
        <v>769</v>
      </c>
      <c r="B20" s="8"/>
      <c r="C20" s="2" t="s">
        <v>735</v>
      </c>
      <c r="D20" s="6"/>
      <c r="E20" s="60" t="s">
        <v>745</v>
      </c>
      <c r="F20" s="8"/>
      <c r="G20" s="8"/>
      <c r="H20" s="8"/>
      <c r="I20" s="8"/>
      <c r="J20" s="8"/>
      <c r="K20" s="8"/>
      <c r="L20" s="8" t="s">
        <v>755</v>
      </c>
      <c r="M20" s="9">
        <v>43800</v>
      </c>
      <c r="N20" s="9">
        <v>43800</v>
      </c>
      <c r="O20" s="20">
        <v>195785.71</v>
      </c>
      <c r="P20" s="20"/>
      <c r="Q20" s="61"/>
      <c r="R20" s="29"/>
      <c r="S20" s="29"/>
      <c r="T20" s="29"/>
      <c r="U20" s="29"/>
      <c r="X20" s="22" t="str">
        <f>IF(B20="",VLOOKUP(A20,items_lookup!A:B,2,FALSE),B20)</f>
        <v>09. Item 09</v>
      </c>
      <c r="Y20" s="22">
        <f t="shared" si="4"/>
        <v>12</v>
      </c>
      <c r="Z20" s="22">
        <f t="shared" si="4"/>
        <v>12</v>
      </c>
      <c r="AA20" s="22">
        <f t="shared" si="1"/>
        <v>2019</v>
      </c>
      <c r="AB20" s="22">
        <f t="shared" si="2"/>
        <v>2019</v>
      </c>
      <c r="AC20" s="22">
        <f t="shared" si="3"/>
        <v>2019</v>
      </c>
      <c r="AD20" s="25" t="b">
        <f>AND(ROUND(O20,2)=O20,ROUND(P20,2)=P20,OR(AND(O20&lt;&gt;0,L20="p"),AND(P20&lt;&gt;0,L20="f")),_xlfn.ISFORMULA(X20),_xlfn.ISFORMULA(Y20),_xlfn.ISFORMULA(Z20),_xlfn.ISFORMULA(AA20),_xlfn.ISFORMULA(AB20),_xlfn.ISFORMULA(AC20),NOT(_xlfn.ISFORMULA(O20)),NOT(_xlfn.ISFORMULA(P20)),M20&lt;&gt;0,N20&lt;&gt;0,OR(YEAR(M20=lookup_codes!T21),YEAR(M20=lookup_codes!T22),YEAR(M20=lookup_codes!T23)),OR(YEAR(N20=lookup_codes!T21),YEAR(N20=lookup_codes!T22),YEAR(N20=lookup_codes!T23)))</f>
        <v>1</v>
      </c>
    </row>
    <row r="21" spans="1:30" ht="12.6" customHeight="1" x14ac:dyDescent="0.2">
      <c r="A21" s="8" t="s">
        <v>769</v>
      </c>
      <c r="B21" s="8"/>
      <c r="C21" s="2" t="s">
        <v>735</v>
      </c>
      <c r="D21" s="6"/>
      <c r="E21" s="60" t="s">
        <v>745</v>
      </c>
      <c r="F21" s="8"/>
      <c r="G21" s="8"/>
      <c r="H21" s="8"/>
      <c r="I21" s="8"/>
      <c r="J21" s="8"/>
      <c r="K21" s="8"/>
      <c r="L21" s="8" t="s">
        <v>756</v>
      </c>
      <c r="M21" s="9">
        <v>43800</v>
      </c>
      <c r="N21" s="9">
        <v>43800</v>
      </c>
      <c r="O21" s="20"/>
      <c r="P21" s="20">
        <v>867452.38</v>
      </c>
      <c r="Q21" s="61"/>
      <c r="R21" s="29"/>
      <c r="S21" s="29"/>
      <c r="T21" s="29"/>
      <c r="U21" s="29"/>
      <c r="X21" s="22" t="str">
        <f>IF(B21="",VLOOKUP(A21,items_lookup!A:B,2,FALSE),B21)</f>
        <v>09. Item 09</v>
      </c>
      <c r="Y21" s="22">
        <f t="shared" si="4"/>
        <v>12</v>
      </c>
      <c r="Z21" s="22">
        <f t="shared" si="4"/>
        <v>12</v>
      </c>
      <c r="AA21" s="22">
        <f t="shared" si="1"/>
        <v>2019</v>
      </c>
      <c r="AB21" s="22">
        <f t="shared" si="2"/>
        <v>2019</v>
      </c>
      <c r="AC21" s="22">
        <f t="shared" si="3"/>
        <v>2019</v>
      </c>
      <c r="AD21" s="25" t="b">
        <f>AND(ROUND(O21,2)=O21,ROUND(P21,2)=P21,OR(AND(O21&lt;&gt;0,L21="p"),AND(P21&lt;&gt;0,L21="f")),_xlfn.ISFORMULA(X21),_xlfn.ISFORMULA(Y21),_xlfn.ISFORMULA(Z21),_xlfn.ISFORMULA(AA21),_xlfn.ISFORMULA(AB21),_xlfn.ISFORMULA(AC21),NOT(_xlfn.ISFORMULA(O21)),NOT(_xlfn.ISFORMULA(P21)),M21&lt;&gt;0,N21&lt;&gt;0,OR(YEAR(M21=lookup_codes!T22),YEAR(M21=lookup_codes!T23),YEAR(M21=lookup_codes!T24)),OR(YEAR(N21=lookup_codes!T22),YEAR(N21=lookup_codes!T23),YEAR(N21=lookup_codes!T24)))</f>
        <v>1</v>
      </c>
    </row>
    <row r="22" spans="1:30" ht="12.6" customHeight="1" x14ac:dyDescent="0.2">
      <c r="A22" s="8" t="s">
        <v>770</v>
      </c>
      <c r="B22" s="8"/>
      <c r="C22" s="2" t="s">
        <v>735</v>
      </c>
      <c r="D22" s="6"/>
      <c r="E22" s="60" t="s">
        <v>745</v>
      </c>
      <c r="F22" s="8"/>
      <c r="G22" s="8"/>
      <c r="H22" s="8"/>
      <c r="I22" s="8"/>
      <c r="J22" s="8"/>
      <c r="K22" s="8"/>
      <c r="L22" s="8" t="s">
        <v>755</v>
      </c>
      <c r="M22" s="9">
        <v>43800</v>
      </c>
      <c r="N22" s="9">
        <v>43800</v>
      </c>
      <c r="O22" s="20">
        <v>58738.1</v>
      </c>
      <c r="P22" s="20"/>
      <c r="Q22" s="61"/>
      <c r="R22" s="29"/>
      <c r="S22" s="29"/>
      <c r="T22" s="29"/>
      <c r="U22" s="29"/>
      <c r="X22" s="22" t="str">
        <f>IF(B22="",VLOOKUP(A22,items_lookup!A:B,2,FALSE),B22)</f>
        <v>11. Item 11</v>
      </c>
      <c r="Y22" s="22">
        <f t="shared" si="4"/>
        <v>12</v>
      </c>
      <c r="Z22" s="22">
        <f t="shared" si="4"/>
        <v>12</v>
      </c>
      <c r="AA22" s="22">
        <f t="shared" si="1"/>
        <v>2019</v>
      </c>
      <c r="AB22" s="22">
        <f t="shared" si="2"/>
        <v>2019</v>
      </c>
      <c r="AC22" s="22">
        <f t="shared" si="3"/>
        <v>2019</v>
      </c>
      <c r="AD22" s="25" t="b">
        <f>AND(ROUND(O22,2)=O22,ROUND(P22,2)=P22,OR(AND(O22&lt;&gt;0,L22="p"),AND(P22&lt;&gt;0,L22="f")),_xlfn.ISFORMULA(X22),_xlfn.ISFORMULA(Y22),_xlfn.ISFORMULA(Z22),_xlfn.ISFORMULA(AA22),_xlfn.ISFORMULA(AB22),_xlfn.ISFORMULA(AC22),NOT(_xlfn.ISFORMULA(O22)),NOT(_xlfn.ISFORMULA(P22)),M22&lt;&gt;0,N22&lt;&gt;0,OR(YEAR(M22=lookup_codes!T23),YEAR(M22=lookup_codes!T24),YEAR(M22=lookup_codes!T25)),OR(YEAR(N22=lookup_codes!T23),YEAR(N22=lookup_codes!T24),YEAR(N22=lookup_codes!T25)))</f>
        <v>1</v>
      </c>
    </row>
    <row r="23" spans="1:30" ht="12.6" customHeight="1" x14ac:dyDescent="0.2">
      <c r="A23" s="8" t="s">
        <v>770</v>
      </c>
      <c r="B23" s="8"/>
      <c r="C23" s="2" t="s">
        <v>735</v>
      </c>
      <c r="D23" s="6"/>
      <c r="E23" s="60" t="s">
        <v>745</v>
      </c>
      <c r="F23" s="8"/>
      <c r="G23" s="8"/>
      <c r="H23" s="8"/>
      <c r="I23" s="8"/>
      <c r="J23" s="8"/>
      <c r="K23" s="8"/>
      <c r="L23" s="8" t="s">
        <v>756</v>
      </c>
      <c r="M23" s="9">
        <v>43800</v>
      </c>
      <c r="N23" s="9">
        <v>43800</v>
      </c>
      <c r="O23" s="20"/>
      <c r="P23" s="20">
        <v>116785.71</v>
      </c>
      <c r="Q23" s="61"/>
      <c r="R23" s="29"/>
      <c r="S23" s="29"/>
      <c r="T23" s="29"/>
      <c r="U23" s="29"/>
      <c r="X23" s="22" t="str">
        <f>IF(B23="",VLOOKUP(A23,items_lookup!A:B,2,FALSE),B23)</f>
        <v>11. Item 11</v>
      </c>
      <c r="Y23" s="22">
        <f t="shared" si="4"/>
        <v>12</v>
      </c>
      <c r="Z23" s="22">
        <f t="shared" si="4"/>
        <v>12</v>
      </c>
      <c r="AA23" s="22">
        <f t="shared" si="1"/>
        <v>2019</v>
      </c>
      <c r="AB23" s="22">
        <f t="shared" si="2"/>
        <v>2019</v>
      </c>
      <c r="AC23" s="22">
        <f t="shared" si="3"/>
        <v>2019</v>
      </c>
      <c r="AD23" s="25" t="b">
        <f>AND(ROUND(O23,2)=O23,ROUND(P23,2)=P23,OR(AND(O23&lt;&gt;0,L23="p"),AND(P23&lt;&gt;0,L23="f")),_xlfn.ISFORMULA(X23),_xlfn.ISFORMULA(Y23),_xlfn.ISFORMULA(Z23),_xlfn.ISFORMULA(AA23),_xlfn.ISFORMULA(AB23),_xlfn.ISFORMULA(AC23),NOT(_xlfn.ISFORMULA(O23)),NOT(_xlfn.ISFORMULA(P23)),M23&lt;&gt;0,N23&lt;&gt;0,OR(YEAR(M23=lookup_codes!T24),YEAR(M23=lookup_codes!T25),YEAR(M23=lookup_codes!T26)),OR(YEAR(N23=lookup_codes!T24),YEAR(N23=lookup_codes!T25),YEAR(N23=lookup_codes!T26)))</f>
        <v>1</v>
      </c>
    </row>
    <row r="24" spans="1:30" ht="12.6" customHeight="1" x14ac:dyDescent="0.2">
      <c r="A24" s="8" t="s">
        <v>771</v>
      </c>
      <c r="B24" s="8" t="s">
        <v>803</v>
      </c>
      <c r="C24" s="2" t="s">
        <v>735</v>
      </c>
      <c r="D24" s="6"/>
      <c r="E24" s="60" t="s">
        <v>745</v>
      </c>
      <c r="F24" s="8"/>
      <c r="G24" s="8"/>
      <c r="H24" s="8"/>
      <c r="I24" s="8"/>
      <c r="J24" s="8"/>
      <c r="K24" s="8"/>
      <c r="L24" s="8" t="s">
        <v>755</v>
      </c>
      <c r="M24" s="9">
        <v>43800</v>
      </c>
      <c r="N24" s="9">
        <v>43800</v>
      </c>
      <c r="O24" s="20">
        <v>1492238.1</v>
      </c>
      <c r="P24" s="20"/>
      <c r="Q24" s="61"/>
      <c r="R24" s="29"/>
      <c r="S24" s="29"/>
      <c r="T24" s="29"/>
      <c r="U24" s="29"/>
      <c r="X24" s="22" t="str">
        <f>IF(B24="",VLOOKUP(A24,items_lookup!A:B,2,FALSE),B24)</f>
        <v>13. Item 13</v>
      </c>
      <c r="Y24" s="22">
        <f t="shared" si="4"/>
        <v>12</v>
      </c>
      <c r="Z24" s="22">
        <f t="shared" si="4"/>
        <v>12</v>
      </c>
      <c r="AA24" s="22">
        <f t="shared" si="1"/>
        <v>2019</v>
      </c>
      <c r="AB24" s="22">
        <f t="shared" si="2"/>
        <v>2019</v>
      </c>
      <c r="AC24" s="22">
        <f t="shared" si="3"/>
        <v>2019</v>
      </c>
      <c r="AD24" s="25" t="b">
        <f>AND(ROUND(O24,2)=O24,ROUND(P24,2)=P24,OR(AND(O24&lt;&gt;0,L24="p"),AND(P24&lt;&gt;0,L24="f")),_xlfn.ISFORMULA(X24),_xlfn.ISFORMULA(Y24),_xlfn.ISFORMULA(Z24),_xlfn.ISFORMULA(AA24),_xlfn.ISFORMULA(AB24),_xlfn.ISFORMULA(AC24),NOT(_xlfn.ISFORMULA(O24)),NOT(_xlfn.ISFORMULA(P24)),M24&lt;&gt;0,N24&lt;&gt;0,OR(YEAR(M24=lookup_codes!T25),YEAR(M24=lookup_codes!T26),YEAR(M24=lookup_codes!T27)),OR(YEAR(N24=lookup_codes!T25),YEAR(N24=lookup_codes!T26),YEAR(N24=lookup_codes!T27)))</f>
        <v>1</v>
      </c>
    </row>
    <row r="25" spans="1:30" ht="12.6" customHeight="1" x14ac:dyDescent="0.2">
      <c r="A25" s="8" t="s">
        <v>772</v>
      </c>
      <c r="B25" s="8" t="s">
        <v>803</v>
      </c>
      <c r="C25" s="2" t="s">
        <v>735</v>
      </c>
      <c r="D25" s="6"/>
      <c r="E25" s="60" t="s">
        <v>745</v>
      </c>
      <c r="F25" s="8"/>
      <c r="G25" s="8"/>
      <c r="H25" s="8"/>
      <c r="I25" s="8"/>
      <c r="J25" s="8"/>
      <c r="K25" s="8"/>
      <c r="L25" s="8" t="s">
        <v>755</v>
      </c>
      <c r="M25" s="9">
        <v>43800</v>
      </c>
      <c r="N25" s="9">
        <v>43800</v>
      </c>
      <c r="O25" s="20">
        <v>69976.19</v>
      </c>
      <c r="P25" s="20"/>
      <c r="Q25" s="61"/>
      <c r="R25" s="29"/>
      <c r="S25" s="29"/>
      <c r="T25" s="29"/>
      <c r="U25" s="29"/>
      <c r="X25" s="22" t="str">
        <f>IF(B25="",VLOOKUP(A25,items_lookup!A:B,2,FALSE),B25)</f>
        <v>13. Item 13</v>
      </c>
      <c r="Y25" s="22">
        <f t="shared" si="4"/>
        <v>12</v>
      </c>
      <c r="Z25" s="22">
        <f t="shared" si="4"/>
        <v>12</v>
      </c>
      <c r="AA25" s="22">
        <f t="shared" si="1"/>
        <v>2019</v>
      </c>
      <c r="AB25" s="22">
        <f t="shared" si="2"/>
        <v>2019</v>
      </c>
      <c r="AC25" s="22">
        <f t="shared" si="3"/>
        <v>2019</v>
      </c>
      <c r="AD25" s="25" t="b">
        <f>AND(ROUND(O25,2)=O25,ROUND(P25,2)=P25,OR(AND(O25&lt;&gt;0,L25="p"),AND(P25&lt;&gt;0,L25="f")),_xlfn.ISFORMULA(X25),_xlfn.ISFORMULA(Y25),_xlfn.ISFORMULA(Z25),_xlfn.ISFORMULA(AA25),_xlfn.ISFORMULA(AB25),_xlfn.ISFORMULA(AC25),NOT(_xlfn.ISFORMULA(O25)),NOT(_xlfn.ISFORMULA(P25)),M25&lt;&gt;0,N25&lt;&gt;0,OR(YEAR(M25=lookup_codes!T26),YEAR(M25=lookup_codes!T27),YEAR(M25=lookup_codes!T28)),OR(YEAR(N25=lookup_codes!T26),YEAR(N25=lookup_codes!T27),YEAR(N25=lookup_codes!T28)))</f>
        <v>1</v>
      </c>
    </row>
    <row r="26" spans="1:30" ht="12.6" customHeight="1" x14ac:dyDescent="0.2">
      <c r="A26" s="8" t="s">
        <v>773</v>
      </c>
      <c r="B26" s="8" t="s">
        <v>803</v>
      </c>
      <c r="C26" s="2" t="s">
        <v>735</v>
      </c>
      <c r="D26" s="6"/>
      <c r="E26" s="60" t="s">
        <v>745</v>
      </c>
      <c r="F26" s="8"/>
      <c r="G26" s="8"/>
      <c r="H26" s="8"/>
      <c r="I26" s="8"/>
      <c r="J26" s="8"/>
      <c r="K26" s="8"/>
      <c r="L26" s="8" t="s">
        <v>755</v>
      </c>
      <c r="M26" s="9">
        <v>43800</v>
      </c>
      <c r="N26" s="9">
        <v>43800</v>
      </c>
      <c r="O26" s="20">
        <v>1778095.24</v>
      </c>
      <c r="P26" s="20"/>
      <c r="Q26" s="61"/>
      <c r="R26" s="29"/>
      <c r="S26" s="29"/>
      <c r="T26" s="29"/>
      <c r="U26" s="29"/>
      <c r="X26" s="22" t="str">
        <f>IF(B26="",VLOOKUP(A26,items_lookup!A:B,2,FALSE),B26)</f>
        <v>13. Item 13</v>
      </c>
      <c r="Y26" s="22">
        <f t="shared" si="4"/>
        <v>12</v>
      </c>
      <c r="Z26" s="22">
        <f t="shared" si="4"/>
        <v>12</v>
      </c>
      <c r="AA26" s="22">
        <f t="shared" si="1"/>
        <v>2019</v>
      </c>
      <c r="AB26" s="22">
        <f t="shared" si="2"/>
        <v>2019</v>
      </c>
      <c r="AC26" s="22">
        <f t="shared" si="3"/>
        <v>2019</v>
      </c>
      <c r="AD26" s="25" t="b">
        <f>AND(ROUND(O26,2)=O26,ROUND(P26,2)=P26,OR(AND(O26&lt;&gt;0,L26="p"),AND(P26&lt;&gt;0,L26="f")),_xlfn.ISFORMULA(X26),_xlfn.ISFORMULA(Y26),_xlfn.ISFORMULA(Z26),_xlfn.ISFORMULA(AA26),_xlfn.ISFORMULA(AB26),_xlfn.ISFORMULA(AC26),NOT(_xlfn.ISFORMULA(O26)),NOT(_xlfn.ISFORMULA(P26)),M26&lt;&gt;0,N26&lt;&gt;0,OR(YEAR(M26=lookup_codes!T27),YEAR(M26=lookup_codes!T28),YEAR(M26=lookup_codes!T29)),OR(YEAR(N26=lookup_codes!T27),YEAR(N26=lookup_codes!T28),YEAR(N26=lookup_codes!T29)))</f>
        <v>1</v>
      </c>
    </row>
    <row r="27" spans="1:30" ht="12.6" customHeight="1" x14ac:dyDescent="0.2">
      <c r="A27" s="8" t="s">
        <v>771</v>
      </c>
      <c r="B27" s="8" t="s">
        <v>803</v>
      </c>
      <c r="C27" s="2" t="s">
        <v>735</v>
      </c>
      <c r="D27" s="6"/>
      <c r="E27" s="60" t="s">
        <v>745</v>
      </c>
      <c r="F27" s="8"/>
      <c r="G27" s="8"/>
      <c r="H27" s="8"/>
      <c r="I27" s="8"/>
      <c r="J27" s="8"/>
      <c r="K27" s="8"/>
      <c r="L27" s="8" t="s">
        <v>756</v>
      </c>
      <c r="M27" s="9">
        <v>43800</v>
      </c>
      <c r="N27" s="9">
        <v>43800</v>
      </c>
      <c r="O27" s="20"/>
      <c r="P27" s="20">
        <v>1454666.67</v>
      </c>
      <c r="Q27" s="61"/>
      <c r="R27" s="29"/>
      <c r="S27" s="29"/>
      <c r="T27" s="29"/>
      <c r="U27" s="29"/>
      <c r="X27" s="22" t="str">
        <f>IF(B27="",VLOOKUP(A27,items_lookup!A:B,2,FALSE),B27)</f>
        <v>13. Item 13</v>
      </c>
      <c r="Y27" s="22">
        <f t="shared" si="4"/>
        <v>12</v>
      </c>
      <c r="Z27" s="22">
        <f t="shared" si="4"/>
        <v>12</v>
      </c>
      <c r="AA27" s="22">
        <f t="shared" si="1"/>
        <v>2019</v>
      </c>
      <c r="AB27" s="22">
        <f t="shared" si="2"/>
        <v>2019</v>
      </c>
      <c r="AC27" s="22">
        <f t="shared" si="3"/>
        <v>2019</v>
      </c>
      <c r="AD27" s="25" t="b">
        <f>AND(ROUND(O27,2)=O27,ROUND(P27,2)=P27,OR(AND(O27&lt;&gt;0,L27="p"),AND(P27&lt;&gt;0,L27="f")),_xlfn.ISFORMULA(X27),_xlfn.ISFORMULA(Y27),_xlfn.ISFORMULA(Z27),_xlfn.ISFORMULA(AA27),_xlfn.ISFORMULA(AB27),_xlfn.ISFORMULA(AC27),NOT(_xlfn.ISFORMULA(O27)),NOT(_xlfn.ISFORMULA(P27)),M27&lt;&gt;0,N27&lt;&gt;0,OR(YEAR(M27=lookup_codes!T28),YEAR(M27=lookup_codes!T29),YEAR(M27=lookup_codes!T30)),OR(YEAR(N27=lookup_codes!T28),YEAR(N27=lookup_codes!T29),YEAR(N27=lookup_codes!T30)))</f>
        <v>1</v>
      </c>
    </row>
    <row r="28" spans="1:30" ht="12.6" customHeight="1" x14ac:dyDescent="0.2">
      <c r="A28" s="8" t="s">
        <v>772</v>
      </c>
      <c r="B28" s="8" t="s">
        <v>803</v>
      </c>
      <c r="C28" s="2" t="s">
        <v>735</v>
      </c>
      <c r="D28" s="6"/>
      <c r="E28" s="60" t="s">
        <v>745</v>
      </c>
      <c r="F28" s="8"/>
      <c r="G28" s="8"/>
      <c r="H28" s="8"/>
      <c r="I28" s="8"/>
      <c r="J28" s="8"/>
      <c r="K28" s="8"/>
      <c r="L28" s="8" t="s">
        <v>756</v>
      </c>
      <c r="M28" s="9">
        <v>43800</v>
      </c>
      <c r="N28" s="9">
        <v>43800</v>
      </c>
      <c r="O28" s="20"/>
      <c r="P28" s="20">
        <v>76404.759999999995</v>
      </c>
      <c r="Q28" s="61"/>
      <c r="R28" s="29"/>
      <c r="S28" s="29"/>
      <c r="T28" s="29"/>
      <c r="U28" s="29"/>
      <c r="X28" s="22" t="str">
        <f>IF(B28="",VLOOKUP(A28,items_lookup!A:B,2,FALSE),B28)</f>
        <v>13. Item 13</v>
      </c>
      <c r="Y28" s="22">
        <f t="shared" si="4"/>
        <v>12</v>
      </c>
      <c r="Z28" s="22">
        <f t="shared" si="4"/>
        <v>12</v>
      </c>
      <c r="AA28" s="22">
        <f t="shared" si="1"/>
        <v>2019</v>
      </c>
      <c r="AB28" s="22">
        <f t="shared" si="2"/>
        <v>2019</v>
      </c>
      <c r="AC28" s="22">
        <f t="shared" si="3"/>
        <v>2019</v>
      </c>
      <c r="AD28" s="25" t="b">
        <f>AND(ROUND(O28,2)=O28,ROUND(P28,2)=P28,OR(AND(O28&lt;&gt;0,L28="p"),AND(P28&lt;&gt;0,L28="f")),_xlfn.ISFORMULA(X28),_xlfn.ISFORMULA(Y28),_xlfn.ISFORMULA(Z28),_xlfn.ISFORMULA(AA28),_xlfn.ISFORMULA(AB28),_xlfn.ISFORMULA(AC28),NOT(_xlfn.ISFORMULA(O28)),NOT(_xlfn.ISFORMULA(P28)),M28&lt;&gt;0,N28&lt;&gt;0,OR(YEAR(M28=lookup_codes!T29),YEAR(M28=lookup_codes!T30),YEAR(M28=lookup_codes!T31)),OR(YEAR(N28=lookup_codes!T29),YEAR(N28=lookup_codes!T30),YEAR(N28=lookup_codes!T31)))</f>
        <v>1</v>
      </c>
    </row>
    <row r="29" spans="1:30" ht="12.6" customHeight="1" x14ac:dyDescent="0.2">
      <c r="A29" s="8" t="s">
        <v>773</v>
      </c>
      <c r="B29" s="8" t="s">
        <v>803</v>
      </c>
      <c r="C29" s="2" t="s">
        <v>735</v>
      </c>
      <c r="D29" s="6"/>
      <c r="E29" s="60" t="s">
        <v>745</v>
      </c>
      <c r="F29" s="8"/>
      <c r="G29" s="8"/>
      <c r="H29" s="8"/>
      <c r="I29" s="8"/>
      <c r="J29" s="8"/>
      <c r="K29" s="8"/>
      <c r="L29" s="8" t="s">
        <v>756</v>
      </c>
      <c r="M29" s="9">
        <v>43800</v>
      </c>
      <c r="N29" s="9">
        <v>43800</v>
      </c>
      <c r="O29" s="20"/>
      <c r="P29" s="20">
        <v>12515166.67</v>
      </c>
      <c r="Q29" s="61"/>
      <c r="R29" s="29"/>
      <c r="S29" s="29"/>
      <c r="T29" s="29"/>
      <c r="U29" s="29"/>
      <c r="X29" s="22" t="str">
        <f>IF(B29="",VLOOKUP(A29,items_lookup!A:B,2,FALSE),B29)</f>
        <v>13. Item 13</v>
      </c>
      <c r="Y29" s="22">
        <f t="shared" si="4"/>
        <v>12</v>
      </c>
      <c r="Z29" s="22">
        <f t="shared" si="4"/>
        <v>12</v>
      </c>
      <c r="AA29" s="22">
        <f t="shared" si="1"/>
        <v>2019</v>
      </c>
      <c r="AB29" s="22">
        <f t="shared" si="2"/>
        <v>2019</v>
      </c>
      <c r="AC29" s="22">
        <f t="shared" si="3"/>
        <v>2019</v>
      </c>
      <c r="AD29" s="25" t="b">
        <f>AND(ROUND(O29,2)=O29,ROUND(P29,2)=P29,OR(AND(O29&lt;&gt;0,L29="p"),AND(P29&lt;&gt;0,L29="f")),_xlfn.ISFORMULA(X29),_xlfn.ISFORMULA(Y29),_xlfn.ISFORMULA(Z29),_xlfn.ISFORMULA(AA29),_xlfn.ISFORMULA(AB29),_xlfn.ISFORMULA(AC29),NOT(_xlfn.ISFORMULA(O29)),NOT(_xlfn.ISFORMULA(P29)),M29&lt;&gt;0,N29&lt;&gt;0,OR(YEAR(M29=lookup_codes!T30),YEAR(M29=lookup_codes!T31),YEAR(M29=lookup_codes!T32)),OR(YEAR(N29=lookup_codes!T30),YEAR(N29=lookup_codes!T31),YEAR(N29=lookup_codes!T32)))</f>
        <v>1</v>
      </c>
    </row>
    <row r="30" spans="1:30" ht="12.6" customHeight="1" x14ac:dyDescent="0.2">
      <c r="A30" s="8" t="s">
        <v>774</v>
      </c>
      <c r="B30" s="8"/>
      <c r="C30" s="2" t="s">
        <v>735</v>
      </c>
      <c r="D30" s="6"/>
      <c r="E30" s="60" t="s">
        <v>745</v>
      </c>
      <c r="F30" s="8"/>
      <c r="G30" s="8"/>
      <c r="H30" s="8"/>
      <c r="I30" s="8"/>
      <c r="J30" s="8"/>
      <c r="K30" s="8"/>
      <c r="L30" s="8" t="s">
        <v>755</v>
      </c>
      <c r="M30" s="9">
        <v>43800</v>
      </c>
      <c r="N30" s="9">
        <v>43800</v>
      </c>
      <c r="O30" s="20">
        <v>1336500</v>
      </c>
      <c r="P30" s="20"/>
      <c r="Q30" s="61"/>
      <c r="R30" s="29"/>
      <c r="S30" s="29"/>
      <c r="T30" s="29"/>
      <c r="U30" s="29"/>
      <c r="X30" s="22" t="str">
        <f>IF(B30="",VLOOKUP(A30,items_lookup!A:B,2,FALSE),B30)</f>
        <v>19. Item 19</v>
      </c>
      <c r="Y30" s="22">
        <f t="shared" si="4"/>
        <v>12</v>
      </c>
      <c r="Z30" s="22">
        <f t="shared" si="4"/>
        <v>12</v>
      </c>
      <c r="AA30" s="22">
        <f t="shared" si="1"/>
        <v>2019</v>
      </c>
      <c r="AB30" s="22">
        <f t="shared" si="2"/>
        <v>2019</v>
      </c>
      <c r="AC30" s="22">
        <f t="shared" si="3"/>
        <v>2019</v>
      </c>
      <c r="AD30" s="25" t="b">
        <f>AND(ROUND(O30,2)=O30,ROUND(P30,2)=P30,OR(AND(O30&lt;&gt;0,L30="p"),AND(P30&lt;&gt;0,L30="f")),_xlfn.ISFORMULA(X30),_xlfn.ISFORMULA(Y30),_xlfn.ISFORMULA(Z30),_xlfn.ISFORMULA(AA30),_xlfn.ISFORMULA(AB30),_xlfn.ISFORMULA(AC30),NOT(_xlfn.ISFORMULA(O30)),NOT(_xlfn.ISFORMULA(P30)),M30&lt;&gt;0,N30&lt;&gt;0,OR(YEAR(M30=lookup_codes!T31),YEAR(M30=lookup_codes!T32),YEAR(M30=lookup_codes!T33)),OR(YEAR(N30=lookup_codes!T31),YEAR(N30=lookup_codes!T32),YEAR(N30=lookup_codes!T33)))</f>
        <v>1</v>
      </c>
    </row>
    <row r="31" spans="1:30" ht="12.6" customHeight="1" x14ac:dyDescent="0.2">
      <c r="A31" s="8" t="s">
        <v>774</v>
      </c>
      <c r="B31" s="8"/>
      <c r="C31" s="2" t="s">
        <v>735</v>
      </c>
      <c r="D31" s="6"/>
      <c r="E31" s="60" t="s">
        <v>745</v>
      </c>
      <c r="F31" s="8"/>
      <c r="G31" s="8"/>
      <c r="H31" s="8"/>
      <c r="I31" s="8"/>
      <c r="J31" s="8"/>
      <c r="K31" s="8"/>
      <c r="L31" s="8" t="s">
        <v>756</v>
      </c>
      <c r="M31" s="9">
        <v>43800</v>
      </c>
      <c r="N31" s="9">
        <v>43800</v>
      </c>
      <c r="O31" s="20"/>
      <c r="P31" s="20">
        <v>7301357.1399999997</v>
      </c>
      <c r="Q31" s="61"/>
      <c r="R31" s="29"/>
      <c r="S31" s="29"/>
      <c r="T31" s="29"/>
      <c r="U31" s="29"/>
      <c r="X31" s="22" t="str">
        <f>IF(B31="",VLOOKUP(A31,items_lookup!A:B,2,FALSE),B31)</f>
        <v>19. Item 19</v>
      </c>
      <c r="Y31" s="22">
        <f t="shared" si="4"/>
        <v>12</v>
      </c>
      <c r="Z31" s="22">
        <f t="shared" si="4"/>
        <v>12</v>
      </c>
      <c r="AA31" s="22">
        <f t="shared" si="1"/>
        <v>2019</v>
      </c>
      <c r="AB31" s="22">
        <f t="shared" si="2"/>
        <v>2019</v>
      </c>
      <c r="AC31" s="22">
        <f t="shared" si="3"/>
        <v>2019</v>
      </c>
      <c r="AD31" s="25" t="b">
        <f>AND(ROUND(O31,2)=O31,ROUND(P31,2)=P31,OR(AND(O31&lt;&gt;0,L31="p"),AND(P31&lt;&gt;0,L31="f")),_xlfn.ISFORMULA(X31),_xlfn.ISFORMULA(Y31),_xlfn.ISFORMULA(Z31),_xlfn.ISFORMULA(AA31),_xlfn.ISFORMULA(AB31),_xlfn.ISFORMULA(AC31),NOT(_xlfn.ISFORMULA(O31)),NOT(_xlfn.ISFORMULA(P31)),M31&lt;&gt;0,N31&lt;&gt;0,OR(YEAR(M31=lookup_codes!T32),YEAR(M31=lookup_codes!T33),YEAR(M31=lookup_codes!T34)),OR(YEAR(N31=lookup_codes!T32),YEAR(N31=lookup_codes!T33),YEAR(N31=lookup_codes!T34)))</f>
        <v>1</v>
      </c>
    </row>
    <row r="32" spans="1:30" ht="12.6" customHeight="1" x14ac:dyDescent="0.2">
      <c r="A32" s="8" t="s">
        <v>766</v>
      </c>
      <c r="B32" s="27"/>
      <c r="C32" s="2" t="s">
        <v>735</v>
      </c>
      <c r="D32" s="6"/>
      <c r="E32" s="60" t="s">
        <v>745</v>
      </c>
      <c r="F32" s="8"/>
      <c r="G32" s="8"/>
      <c r="H32" s="8"/>
      <c r="I32" s="8"/>
      <c r="J32" s="8"/>
      <c r="K32" s="8"/>
      <c r="L32" s="8" t="s">
        <v>755</v>
      </c>
      <c r="M32" s="9">
        <v>44166</v>
      </c>
      <c r="N32" s="9">
        <v>44166</v>
      </c>
      <c r="O32" s="20">
        <v>7385714.29</v>
      </c>
      <c r="P32" s="20"/>
      <c r="Q32" s="61"/>
      <c r="R32" s="11"/>
      <c r="S32" s="11"/>
      <c r="T32" s="11"/>
      <c r="U32" s="11"/>
      <c r="X32" s="22" t="str">
        <f>IF(B32="",VLOOKUP(A32,items_lookup!A:B,2,FALSE),B32)</f>
        <v>07. Item 07</v>
      </c>
      <c r="Y32" s="22">
        <f t="shared" si="4"/>
        <v>12</v>
      </c>
      <c r="Z32" s="22">
        <f t="shared" si="4"/>
        <v>12</v>
      </c>
      <c r="AA32" s="22">
        <f t="shared" si="1"/>
        <v>2020</v>
      </c>
      <c r="AB32" s="22">
        <f t="shared" si="2"/>
        <v>2020</v>
      </c>
      <c r="AC32" s="22">
        <f t="shared" si="3"/>
        <v>2020</v>
      </c>
      <c r="AD32" s="25" t="b">
        <f>AND(ROUND(O32,2)=O32,ROUND(P32,2)=P32,OR(AND(O32&lt;&gt;0,L32="p"),AND(P32&lt;&gt;0,L32="f")),_xlfn.ISFORMULA(X32),_xlfn.ISFORMULA(Y32),_xlfn.ISFORMULA(Z32),_xlfn.ISFORMULA(AA32),_xlfn.ISFORMULA(AB32),_xlfn.ISFORMULA(AC32),NOT(_xlfn.ISFORMULA(O32)),NOT(_xlfn.ISFORMULA(P32)),M32&lt;&gt;0,N32&lt;&gt;0,OR(YEAR(M32=lookup_codes!T33),YEAR(M32=lookup_codes!T34),YEAR(M32=lookup_codes!T35)),OR(YEAR(N32=lookup_codes!T33),YEAR(N32=lookup_codes!T34),YEAR(N32=lookup_codes!T35)))</f>
        <v>1</v>
      </c>
    </row>
    <row r="33" spans="1:30" ht="12.6" customHeight="1" x14ac:dyDescent="0.2">
      <c r="A33" s="8" t="s">
        <v>775</v>
      </c>
      <c r="B33" s="8"/>
      <c r="C33" s="2" t="s">
        <v>734</v>
      </c>
      <c r="D33" s="6" t="s">
        <v>742</v>
      </c>
      <c r="E33" s="60" t="s">
        <v>745</v>
      </c>
      <c r="F33" s="8"/>
      <c r="G33" s="8"/>
      <c r="H33" s="8"/>
      <c r="I33" s="8"/>
      <c r="J33" s="8"/>
      <c r="K33" s="8"/>
      <c r="L33" s="8" t="s">
        <v>755</v>
      </c>
      <c r="M33" s="9">
        <v>43831</v>
      </c>
      <c r="N33" s="9">
        <v>43831</v>
      </c>
      <c r="O33" s="20">
        <v>4309523.8099999996</v>
      </c>
      <c r="P33" s="20"/>
      <c r="Q33" s="61"/>
      <c r="R33" s="11"/>
      <c r="S33" s="11"/>
      <c r="T33" s="11"/>
      <c r="U33" s="11"/>
      <c r="X33" s="22" t="str">
        <f>IF(B33="",VLOOKUP(A33,items_lookup!A:B,2,FALSE),B33)</f>
        <v>06. Item 06</v>
      </c>
      <c r="Y33" s="22">
        <f t="shared" si="4"/>
        <v>1</v>
      </c>
      <c r="Z33" s="22">
        <f t="shared" si="4"/>
        <v>1</v>
      </c>
      <c r="AA33" s="22">
        <f t="shared" si="1"/>
        <v>2020</v>
      </c>
      <c r="AB33" s="22">
        <f t="shared" si="2"/>
        <v>2020</v>
      </c>
      <c r="AC33" s="22">
        <f t="shared" si="3"/>
        <v>2020</v>
      </c>
      <c r="AD33" s="25" t="b">
        <f>AND(ROUND(O33,2)=O33,ROUND(P33,2)=P33,OR(AND(O33&lt;&gt;0,L33="p"),AND(P33&lt;&gt;0,L33="f")),_xlfn.ISFORMULA(X33),_xlfn.ISFORMULA(Y33),_xlfn.ISFORMULA(Z33),_xlfn.ISFORMULA(AA33),_xlfn.ISFORMULA(AB33),_xlfn.ISFORMULA(AC33),NOT(_xlfn.ISFORMULA(O33)),NOT(_xlfn.ISFORMULA(P33)),M33&lt;&gt;0,N33&lt;&gt;0,OR(YEAR(M33=lookup_codes!T34),YEAR(M33=lookup_codes!T35),YEAR(M33=lookup_codes!T36)),OR(YEAR(N33=lookup_codes!T34),YEAR(N33=lookup_codes!T35),YEAR(N33=lookup_codes!T36)))</f>
        <v>1</v>
      </c>
    </row>
    <row r="34" spans="1:30" ht="11.25" customHeight="1" x14ac:dyDescent="0.2">
      <c r="A34" s="8" t="s">
        <v>765</v>
      </c>
      <c r="B34" s="27"/>
      <c r="C34" s="2" t="s">
        <v>735</v>
      </c>
      <c r="D34" s="6"/>
      <c r="E34" s="60" t="s">
        <v>745</v>
      </c>
      <c r="F34" s="8"/>
      <c r="G34" s="8"/>
      <c r="H34" s="8"/>
      <c r="I34" s="8"/>
      <c r="J34" s="8"/>
      <c r="K34" s="8"/>
      <c r="L34" s="8" t="s">
        <v>755</v>
      </c>
      <c r="M34" s="9">
        <v>44166</v>
      </c>
      <c r="N34" s="9">
        <v>44166</v>
      </c>
      <c r="O34" s="20">
        <v>67214.289999999994</v>
      </c>
      <c r="P34" s="20"/>
      <c r="Q34" s="61"/>
      <c r="R34" s="11"/>
      <c r="S34" s="11"/>
      <c r="T34" s="11"/>
      <c r="U34" s="11"/>
      <c r="X34" s="22" t="str">
        <f>IF(B34="",VLOOKUP(A34,items_lookup!A:B,2,FALSE),B34)</f>
        <v>05. Item 05</v>
      </c>
      <c r="Y34" s="22">
        <f t="shared" si="4"/>
        <v>12</v>
      </c>
      <c r="Z34" s="22">
        <f t="shared" si="4"/>
        <v>12</v>
      </c>
      <c r="AA34" s="22">
        <f t="shared" si="1"/>
        <v>2020</v>
      </c>
      <c r="AB34" s="22">
        <f t="shared" si="2"/>
        <v>2020</v>
      </c>
      <c r="AC34" s="22">
        <f t="shared" si="3"/>
        <v>2020</v>
      </c>
      <c r="AD34" s="25" t="b">
        <f>AND(ROUND(O34,2)=O34,ROUND(P34,2)=P34,OR(AND(O34&lt;&gt;0,L34="p"),AND(P34&lt;&gt;0,L34="f")),_xlfn.ISFORMULA(X34),_xlfn.ISFORMULA(Y34),_xlfn.ISFORMULA(Z34),_xlfn.ISFORMULA(AA34),_xlfn.ISFORMULA(AB34),_xlfn.ISFORMULA(AC34),NOT(_xlfn.ISFORMULA(O34)),NOT(_xlfn.ISFORMULA(P34)),M34&lt;&gt;0,N34&lt;&gt;0,OR(YEAR(M34=lookup_codes!T35),YEAR(M34=lookup_codes!T36),YEAR(M34=lookup_codes!T37)),OR(YEAR(N34=lookup_codes!T35),YEAR(N34=lookup_codes!T36),YEAR(N34=lookup_codes!T37)))</f>
        <v>1</v>
      </c>
    </row>
    <row r="35" spans="1:30" ht="12.6" customHeight="1" x14ac:dyDescent="0.2">
      <c r="A35" s="8" t="s">
        <v>761</v>
      </c>
      <c r="B35" s="27"/>
      <c r="C35" s="2" t="s">
        <v>735</v>
      </c>
      <c r="D35" s="6"/>
      <c r="E35" s="60" t="s">
        <v>745</v>
      </c>
      <c r="F35" s="8"/>
      <c r="G35" s="8"/>
      <c r="H35" s="8"/>
      <c r="I35" s="8"/>
      <c r="J35" s="8"/>
      <c r="K35" s="8"/>
      <c r="L35" s="8" t="s">
        <v>755</v>
      </c>
      <c r="M35" s="9">
        <v>44166</v>
      </c>
      <c r="N35" s="9">
        <v>44166</v>
      </c>
      <c r="O35" s="20">
        <v>1819928.57</v>
      </c>
      <c r="P35" s="20"/>
      <c r="Q35" s="61"/>
      <c r="R35" s="11"/>
      <c r="S35" s="11"/>
      <c r="T35" s="11"/>
      <c r="U35" s="11"/>
      <c r="X35" s="22" t="str">
        <f>IF(B35="",VLOOKUP(A35,items_lookup!A:B,2,FALSE),B35)</f>
        <v>01. Item 01</v>
      </c>
      <c r="Y35" s="22">
        <f t="shared" si="4"/>
        <v>12</v>
      </c>
      <c r="Z35" s="22">
        <f t="shared" si="4"/>
        <v>12</v>
      </c>
      <c r="AA35" s="22">
        <f t="shared" si="1"/>
        <v>2020</v>
      </c>
      <c r="AB35" s="22">
        <f t="shared" si="2"/>
        <v>2020</v>
      </c>
      <c r="AC35" s="22">
        <f t="shared" si="3"/>
        <v>2020</v>
      </c>
      <c r="AD35" s="25" t="b">
        <f>AND(ROUND(O35,2)=O35,ROUND(P35,2)=P35,OR(AND(O35&lt;&gt;0,L35="p"),AND(P35&lt;&gt;0,L35="f")),_xlfn.ISFORMULA(X35),_xlfn.ISFORMULA(Y35),_xlfn.ISFORMULA(Z35),_xlfn.ISFORMULA(AA35),_xlfn.ISFORMULA(AB35),_xlfn.ISFORMULA(AC35),NOT(_xlfn.ISFORMULA(O35)),NOT(_xlfn.ISFORMULA(P35)),M35&lt;&gt;0,N35&lt;&gt;0,OR(YEAR(M35=lookup_codes!T37),YEAR(M35=lookup_codes!T38),YEAR(M35=lookup_codes!T39)),OR(YEAR(N35=lookup_codes!T37),YEAR(N35=lookup_codes!T38),YEAR(N35=lookup_codes!T39)))</f>
        <v>1</v>
      </c>
    </row>
    <row r="36" spans="1:30" ht="12.6" customHeight="1" x14ac:dyDescent="0.2">
      <c r="A36" s="8" t="s">
        <v>762</v>
      </c>
      <c r="B36" s="8" t="s">
        <v>801</v>
      </c>
      <c r="C36" s="2" t="s">
        <v>735</v>
      </c>
      <c r="D36" s="6"/>
      <c r="E36" s="60" t="s">
        <v>745</v>
      </c>
      <c r="F36" s="8"/>
      <c r="G36" s="8"/>
      <c r="H36" s="8"/>
      <c r="I36" s="8"/>
      <c r="J36" s="8"/>
      <c r="K36" s="8"/>
      <c r="L36" s="8" t="s">
        <v>755</v>
      </c>
      <c r="M36" s="9">
        <v>44166</v>
      </c>
      <c r="N36" s="9">
        <v>44166</v>
      </c>
      <c r="O36" s="20">
        <v>200952.38</v>
      </c>
      <c r="P36" s="20"/>
      <c r="Q36" s="61"/>
      <c r="R36" s="11"/>
      <c r="S36" s="11"/>
      <c r="T36" s="11"/>
      <c r="U36" s="11"/>
      <c r="X36" s="22" t="str">
        <f>IF(B36="",VLOOKUP(A36,items_lookup!A:B,2,FALSE),B36)</f>
        <v>03. Item 03</v>
      </c>
      <c r="Y36" s="22">
        <f t="shared" si="4"/>
        <v>12</v>
      </c>
      <c r="Z36" s="22">
        <f t="shared" si="4"/>
        <v>12</v>
      </c>
      <c r="AA36" s="22">
        <f t="shared" si="1"/>
        <v>2020</v>
      </c>
      <c r="AB36" s="22">
        <f t="shared" si="2"/>
        <v>2020</v>
      </c>
      <c r="AC36" s="22">
        <f t="shared" si="3"/>
        <v>2020</v>
      </c>
      <c r="AD36" s="25" t="b">
        <f>AND(ROUND(O36,2)=O36,ROUND(P36,2)=P36,OR(AND(O36&lt;&gt;0,L36="p"),AND(P36&lt;&gt;0,L36="f")),_xlfn.ISFORMULA(X36),_xlfn.ISFORMULA(Y36),_xlfn.ISFORMULA(Z36),_xlfn.ISFORMULA(AA36),_xlfn.ISFORMULA(AB36),_xlfn.ISFORMULA(AC36),NOT(_xlfn.ISFORMULA(O36)),NOT(_xlfn.ISFORMULA(P36)),M36&lt;&gt;0,N36&lt;&gt;0,OR(YEAR(M36=lookup_codes!T38),YEAR(M36=lookup_codes!T39),YEAR(M36=lookup_codes!T40)),OR(YEAR(N36=lookup_codes!T38),YEAR(N36=lookup_codes!T39),YEAR(N36=lookup_codes!T40)))</f>
        <v>1</v>
      </c>
    </row>
    <row r="37" spans="1:30" ht="12.6" customHeight="1" x14ac:dyDescent="0.2">
      <c r="A37" s="8"/>
      <c r="B37" s="8" t="s">
        <v>802</v>
      </c>
      <c r="C37" s="2" t="s">
        <v>735</v>
      </c>
      <c r="D37" s="6"/>
      <c r="E37" s="60" t="s">
        <v>745</v>
      </c>
      <c r="F37" s="8"/>
      <c r="G37" s="8"/>
      <c r="H37" s="8"/>
      <c r="I37" s="8"/>
      <c r="J37" s="8"/>
      <c r="K37" s="8"/>
      <c r="L37" s="8" t="s">
        <v>755</v>
      </c>
      <c r="M37" s="9">
        <v>44166</v>
      </c>
      <c r="N37" s="9">
        <v>44166</v>
      </c>
      <c r="O37" s="20">
        <v>1098690.48</v>
      </c>
      <c r="P37" s="20"/>
      <c r="Q37" s="61"/>
      <c r="R37" s="29"/>
      <c r="S37" s="29"/>
      <c r="T37" s="29"/>
      <c r="U37" s="29"/>
      <c r="X37" s="22" t="str">
        <f>IF(B37="",VLOOKUP(A37,items_lookup!A:B,2,FALSE),B37)</f>
        <v>04. Item 04</v>
      </c>
      <c r="Y37" s="22">
        <f t="shared" si="4"/>
        <v>12</v>
      </c>
      <c r="Z37" s="22">
        <f t="shared" si="4"/>
        <v>12</v>
      </c>
      <c r="AA37" s="22">
        <f t="shared" si="1"/>
        <v>2020</v>
      </c>
      <c r="AB37" s="22">
        <f t="shared" si="2"/>
        <v>2020</v>
      </c>
      <c r="AC37" s="22">
        <f t="shared" si="3"/>
        <v>2020</v>
      </c>
      <c r="AD37" s="25" t="b">
        <f>AND(ROUND(O37,2)=O37,ROUND(P37,2)=P37,OR(AND(O37&lt;&gt;0,L37="p"),AND(P37&lt;&gt;0,L37="f")),_xlfn.ISFORMULA(X37),_xlfn.ISFORMULA(Y37),_xlfn.ISFORMULA(Z37),_xlfn.ISFORMULA(AA37),_xlfn.ISFORMULA(AB37),_xlfn.ISFORMULA(AC37),NOT(_xlfn.ISFORMULA(O37)),NOT(_xlfn.ISFORMULA(P37)),M37&lt;&gt;0,N37&lt;&gt;0,OR(YEAR(M37=lookup_codes!T39),YEAR(M37=lookup_codes!T40),YEAR(M37=lookup_codes!T41)),OR(YEAR(N37=lookup_codes!T39),YEAR(N37=lookup_codes!T40),YEAR(N37=lookup_codes!T41)))</f>
        <v>1</v>
      </c>
    </row>
    <row r="38" spans="1:30" ht="15" customHeight="1" x14ac:dyDescent="0.2">
      <c r="A38" s="8" t="s">
        <v>763</v>
      </c>
      <c r="B38" s="8"/>
      <c r="C38" s="2" t="s">
        <v>735</v>
      </c>
      <c r="D38" s="6"/>
      <c r="E38" s="60" t="s">
        <v>745</v>
      </c>
      <c r="F38" s="8"/>
      <c r="G38" s="8"/>
      <c r="H38" s="8"/>
      <c r="I38" s="8"/>
      <c r="J38" s="8"/>
      <c r="K38" s="8"/>
      <c r="L38" s="8" t="s">
        <v>755</v>
      </c>
      <c r="M38" s="9">
        <v>44166</v>
      </c>
      <c r="N38" s="9">
        <v>44166</v>
      </c>
      <c r="O38" s="20">
        <v>279595.24</v>
      </c>
      <c r="P38" s="20"/>
      <c r="Q38" s="61"/>
      <c r="R38" s="11"/>
      <c r="S38" s="11"/>
      <c r="T38" s="11"/>
      <c r="U38" s="11"/>
      <c r="X38" s="22" t="str">
        <f>IF(B38="",VLOOKUP(A38,items_lookup!A:B,2,FALSE),B38)</f>
        <v>04. Item 04</v>
      </c>
      <c r="Y38" s="22">
        <f t="shared" si="4"/>
        <v>12</v>
      </c>
      <c r="Z38" s="22">
        <f t="shared" si="4"/>
        <v>12</v>
      </c>
      <c r="AA38" s="22">
        <f t="shared" si="1"/>
        <v>2020</v>
      </c>
      <c r="AB38" s="22">
        <f t="shared" si="2"/>
        <v>2020</v>
      </c>
      <c r="AC38" s="22">
        <f t="shared" si="3"/>
        <v>2020</v>
      </c>
      <c r="AD38" s="25" t="b">
        <f>AND(ROUND(O38,2)=O38,ROUND(P38,2)=P38,OR(AND(O38&lt;&gt;0,L38="p"),AND(P38&lt;&gt;0,L38="f")),_xlfn.ISFORMULA(X38),_xlfn.ISFORMULA(Y38),_xlfn.ISFORMULA(Z38),_xlfn.ISFORMULA(AA38),_xlfn.ISFORMULA(AB38),_xlfn.ISFORMULA(AC38),NOT(_xlfn.ISFORMULA(O38)),NOT(_xlfn.ISFORMULA(P38)),M38&lt;&gt;0,N38&lt;&gt;0,OR(YEAR(M38=lookup_codes!T41),YEAR(M38=lookup_codes!T42),YEAR(M38=lookup_codes!T43)),OR(YEAR(N38=lookup_codes!T41),YEAR(N38=lookup_codes!T42),YEAR(N38=lookup_codes!T43)))</f>
        <v>1</v>
      </c>
    </row>
    <row r="39" spans="1:30" ht="15" customHeight="1" x14ac:dyDescent="0.2">
      <c r="A39" s="8" t="s">
        <v>764</v>
      </c>
      <c r="B39" s="8"/>
      <c r="C39" s="2" t="s">
        <v>735</v>
      </c>
      <c r="D39" s="6"/>
      <c r="E39" s="60" t="s">
        <v>745</v>
      </c>
      <c r="F39" s="8"/>
      <c r="G39" s="8"/>
      <c r="H39" s="8"/>
      <c r="I39" s="8"/>
      <c r="J39" s="8"/>
      <c r="K39" s="8"/>
      <c r="L39" s="8" t="s">
        <v>755</v>
      </c>
      <c r="M39" s="9">
        <v>44166</v>
      </c>
      <c r="N39" s="9">
        <v>44166</v>
      </c>
      <c r="O39" s="20">
        <v>40023.81</v>
      </c>
      <c r="P39" s="20"/>
      <c r="Q39" s="61"/>
      <c r="R39" s="11"/>
      <c r="S39" s="11"/>
      <c r="T39" s="11"/>
      <c r="U39" s="11"/>
      <c r="X39" s="22" t="str">
        <f>IF(B39="",VLOOKUP(A39,items_lookup!A:B,2,FALSE),B39)</f>
        <v>05. Item 05</v>
      </c>
      <c r="Y39" s="22">
        <f t="shared" si="4"/>
        <v>12</v>
      </c>
      <c r="Z39" s="22">
        <f t="shared" si="4"/>
        <v>12</v>
      </c>
      <c r="AA39" s="22">
        <f t="shared" si="1"/>
        <v>2020</v>
      </c>
      <c r="AB39" s="22">
        <f t="shared" si="2"/>
        <v>2020</v>
      </c>
      <c r="AC39" s="22">
        <f t="shared" si="3"/>
        <v>2020</v>
      </c>
      <c r="AD39" s="25" t="b">
        <f>AND(ROUND(O39,2)=O39,ROUND(P39,2)=P39,OR(AND(O39&lt;&gt;0,L39="p"),AND(P39&lt;&gt;0,L39="f")),_xlfn.ISFORMULA(X39),_xlfn.ISFORMULA(Y39),_xlfn.ISFORMULA(Z39),_xlfn.ISFORMULA(AA39),_xlfn.ISFORMULA(AB39),_xlfn.ISFORMULA(AC39),NOT(_xlfn.ISFORMULA(O39)),NOT(_xlfn.ISFORMULA(P39)),M39&lt;&gt;0,N39&lt;&gt;0,OR(YEAR(M39=lookup_codes!T42),YEAR(M39=lookup_codes!T43),YEAR(M39=lookup_codes!T44)),OR(YEAR(N39=lookup_codes!T42),YEAR(N39=lookup_codes!T43),YEAR(N39=lookup_codes!T44)))</f>
        <v>1</v>
      </c>
    </row>
    <row r="40" spans="1:30" ht="15" customHeight="1" x14ac:dyDescent="0.2">
      <c r="A40" s="8" t="s">
        <v>767</v>
      </c>
      <c r="B40" s="8"/>
      <c r="C40" s="2" t="s">
        <v>735</v>
      </c>
      <c r="D40" s="6"/>
      <c r="E40" s="60" t="s">
        <v>745</v>
      </c>
      <c r="F40" s="8"/>
      <c r="G40" s="8"/>
      <c r="H40" s="8"/>
      <c r="I40" s="8"/>
      <c r="J40" s="8"/>
      <c r="K40" s="8"/>
      <c r="L40" s="8" t="s">
        <v>755</v>
      </c>
      <c r="M40" s="9">
        <v>44166</v>
      </c>
      <c r="N40" s="9">
        <v>44166</v>
      </c>
      <c r="O40" s="20">
        <v>322809.52</v>
      </c>
      <c r="P40" s="20"/>
      <c r="Q40" s="61"/>
      <c r="R40" s="11"/>
      <c r="S40" s="11"/>
      <c r="T40" s="11"/>
      <c r="U40" s="11"/>
      <c r="X40" s="22" t="str">
        <f>IF(B40="",VLOOKUP(A40,items_lookup!A:B,2,FALSE),B40)</f>
        <v>08. Item 08</v>
      </c>
      <c r="Y40" s="22">
        <f t="shared" si="4"/>
        <v>12</v>
      </c>
      <c r="Z40" s="22">
        <f t="shared" si="4"/>
        <v>12</v>
      </c>
      <c r="AA40" s="22">
        <f t="shared" si="1"/>
        <v>2020</v>
      </c>
      <c r="AB40" s="22">
        <f t="shared" si="2"/>
        <v>2020</v>
      </c>
      <c r="AC40" s="22">
        <f t="shared" si="3"/>
        <v>2020</v>
      </c>
      <c r="AD40" s="25" t="b">
        <f>AND(ROUND(O40,2)=O40,ROUND(P40,2)=P40,OR(AND(O40&lt;&gt;0,L40="p"),AND(P40&lt;&gt;0,L40="f")),_xlfn.ISFORMULA(X40),_xlfn.ISFORMULA(Y40),_xlfn.ISFORMULA(Z40),_xlfn.ISFORMULA(AA40),_xlfn.ISFORMULA(AB40),_xlfn.ISFORMULA(AC40),NOT(_xlfn.ISFORMULA(O40)),NOT(_xlfn.ISFORMULA(P40)),M40&lt;&gt;0,N40&lt;&gt;0,OR(YEAR(M40=lookup_codes!T43),YEAR(M40=lookup_codes!T44),YEAR(M40=lookup_codes!T45)),OR(YEAR(N40=lookup_codes!T43),YEAR(N40=lookup_codes!T44),YEAR(N40=lookup_codes!T45)))</f>
        <v>1</v>
      </c>
    </row>
    <row r="41" spans="1:30" ht="15" customHeight="1" x14ac:dyDescent="0.2">
      <c r="A41" s="8" t="s">
        <v>770</v>
      </c>
      <c r="B41" s="8"/>
      <c r="C41" s="2" t="s">
        <v>735</v>
      </c>
      <c r="D41" s="6"/>
      <c r="E41" s="60" t="s">
        <v>745</v>
      </c>
      <c r="F41" s="8"/>
      <c r="G41" s="8"/>
      <c r="H41" s="8"/>
      <c r="I41" s="8"/>
      <c r="J41" s="8"/>
      <c r="K41" s="8"/>
      <c r="L41" s="8" t="s">
        <v>755</v>
      </c>
      <c r="M41" s="9">
        <v>44166</v>
      </c>
      <c r="N41" s="9">
        <v>44166</v>
      </c>
      <c r="O41" s="20">
        <v>4316523.8099999996</v>
      </c>
      <c r="P41" s="20"/>
      <c r="Q41" s="61"/>
      <c r="R41" s="11"/>
      <c r="S41" s="11"/>
      <c r="T41" s="11"/>
      <c r="U41" s="11"/>
      <c r="X41" s="22" t="str">
        <f>IF(B41="",VLOOKUP(A41,items_lookup!A:B,2,FALSE),B41)</f>
        <v>11. Item 11</v>
      </c>
      <c r="Y41" s="22">
        <f t="shared" si="4"/>
        <v>12</v>
      </c>
      <c r="Z41" s="22">
        <f t="shared" si="4"/>
        <v>12</v>
      </c>
      <c r="AA41" s="22">
        <f t="shared" si="1"/>
        <v>2020</v>
      </c>
      <c r="AB41" s="22">
        <f t="shared" si="2"/>
        <v>2020</v>
      </c>
      <c r="AC41" s="22">
        <f t="shared" si="3"/>
        <v>2020</v>
      </c>
      <c r="AD41" s="25" t="b">
        <f>AND(ROUND(O41,2)=O41,ROUND(P41,2)=P41,OR(AND(O41&lt;&gt;0,L41="p"),AND(P41&lt;&gt;0,L41="f")),_xlfn.ISFORMULA(X41),_xlfn.ISFORMULA(Y41),_xlfn.ISFORMULA(Z41),_xlfn.ISFORMULA(AA41),_xlfn.ISFORMULA(AB41),_xlfn.ISFORMULA(AC41),NOT(_xlfn.ISFORMULA(O41)),NOT(_xlfn.ISFORMULA(P41)),M41&lt;&gt;0,N41&lt;&gt;0,OR(YEAR(M41=lookup_codes!T44),YEAR(M41=lookup_codes!T45),YEAR(M41=lookup_codes!T46)),OR(YEAR(N41=lookup_codes!T44),YEAR(N41=lookup_codes!T45),YEAR(N41=lookup_codes!T46)))</f>
        <v>1</v>
      </c>
    </row>
    <row r="42" spans="1:30" ht="15" customHeight="1" x14ac:dyDescent="0.2">
      <c r="A42" s="8" t="s">
        <v>769</v>
      </c>
      <c r="B42" s="8" t="s">
        <v>804</v>
      </c>
      <c r="C42" s="2" t="s">
        <v>735</v>
      </c>
      <c r="D42" s="6"/>
      <c r="E42" s="60" t="s">
        <v>745</v>
      </c>
      <c r="F42" s="8"/>
      <c r="G42" s="8"/>
      <c r="H42" s="8"/>
      <c r="I42" s="8"/>
      <c r="J42" s="8"/>
      <c r="K42" s="8"/>
      <c r="L42" s="8" t="s">
        <v>755</v>
      </c>
      <c r="M42" s="9">
        <v>44166</v>
      </c>
      <c r="N42" s="9">
        <v>44166</v>
      </c>
      <c r="O42" s="20">
        <v>325595.24</v>
      </c>
      <c r="P42" s="20"/>
      <c r="Q42" s="61"/>
      <c r="R42" s="11"/>
      <c r="S42" s="11"/>
      <c r="T42" s="11"/>
      <c r="U42" s="11"/>
      <c r="X42" s="22" t="str">
        <f>IF(B42="",VLOOKUP(A42,items_lookup!A:B,2,FALSE),B42)</f>
        <v>12. Item 12</v>
      </c>
      <c r="Y42" s="22">
        <f t="shared" si="4"/>
        <v>12</v>
      </c>
      <c r="Z42" s="22">
        <f t="shared" si="4"/>
        <v>12</v>
      </c>
      <c r="AA42" s="22">
        <f t="shared" si="1"/>
        <v>2020</v>
      </c>
      <c r="AB42" s="22">
        <f t="shared" si="2"/>
        <v>2020</v>
      </c>
      <c r="AC42" s="22">
        <f t="shared" si="3"/>
        <v>2020</v>
      </c>
      <c r="AD42" s="25" t="b">
        <f>AND(ROUND(O42,2)=O42,ROUND(P42,2)=P42,OR(AND(O42&lt;&gt;0,L42="p"),AND(P42&lt;&gt;0,L42="f")),_xlfn.ISFORMULA(X42),_xlfn.ISFORMULA(Y42),_xlfn.ISFORMULA(Z42),_xlfn.ISFORMULA(AA42),_xlfn.ISFORMULA(AB42),_xlfn.ISFORMULA(AC42),NOT(_xlfn.ISFORMULA(O42)),NOT(_xlfn.ISFORMULA(P42)),M42&lt;&gt;0,N42&lt;&gt;0,OR(YEAR(M42=lookup_codes!T45),YEAR(M42=lookup_codes!T46),YEAR(M42=lookup_codes!T47)),OR(YEAR(N42=lookup_codes!T45),YEAR(N42=lookup_codes!T46),YEAR(N42=lookup_codes!T47)))</f>
        <v>1</v>
      </c>
    </row>
    <row r="43" spans="1:30" ht="15" customHeight="1" x14ac:dyDescent="0.2">
      <c r="A43" s="8" t="s">
        <v>768</v>
      </c>
      <c r="B43" s="27"/>
      <c r="C43" s="2" t="s">
        <v>735</v>
      </c>
      <c r="D43" s="6"/>
      <c r="E43" s="60" t="s">
        <v>745</v>
      </c>
      <c r="F43" s="8"/>
      <c r="G43" s="8"/>
      <c r="H43" s="8"/>
      <c r="I43" s="8"/>
      <c r="J43" s="8"/>
      <c r="K43" s="8"/>
      <c r="L43" s="8" t="s">
        <v>755</v>
      </c>
      <c r="M43" s="9">
        <v>44136</v>
      </c>
      <c r="N43" s="9">
        <v>44136</v>
      </c>
      <c r="O43" s="20">
        <v>7899047.6200000001</v>
      </c>
      <c r="P43" s="20"/>
      <c r="Q43" s="61"/>
      <c r="R43" s="11"/>
      <c r="S43" s="11"/>
      <c r="T43" s="11"/>
      <c r="U43" s="11"/>
      <c r="X43" s="22" t="str">
        <f>IF(B43="",VLOOKUP(A43,items_lookup!A:B,2,FALSE),B43)</f>
        <v>09. Item 09</v>
      </c>
      <c r="Y43" s="22">
        <f t="shared" si="4"/>
        <v>11</v>
      </c>
      <c r="Z43" s="22">
        <f t="shared" si="4"/>
        <v>11</v>
      </c>
      <c r="AA43" s="22">
        <f t="shared" si="1"/>
        <v>2020</v>
      </c>
      <c r="AB43" s="22">
        <f t="shared" si="2"/>
        <v>2020</v>
      </c>
      <c r="AC43" s="22">
        <f t="shared" si="3"/>
        <v>2020</v>
      </c>
      <c r="AD43" s="25" t="b">
        <f>AND(ROUND(O43,2)=O43,ROUND(P43,2)=P43,OR(AND(O43&lt;&gt;0,L43="p"),AND(P43&lt;&gt;0,L43="f")),_xlfn.ISFORMULA(X43),_xlfn.ISFORMULA(Y43),_xlfn.ISFORMULA(Z43),_xlfn.ISFORMULA(AA43),_xlfn.ISFORMULA(AB43),_xlfn.ISFORMULA(AC43),NOT(_xlfn.ISFORMULA(O43)),NOT(_xlfn.ISFORMULA(P43)),M43&lt;&gt;0,N43&lt;&gt;0,OR(YEAR(M43=lookup_codes!T46),YEAR(M43=lookup_codes!T47),YEAR(M43=lookup_codes!T48)),OR(YEAR(N43=lookup_codes!T46),YEAR(N43=lookup_codes!T47),YEAR(N43=lookup_codes!T48)))</f>
        <v>1</v>
      </c>
    </row>
    <row r="44" spans="1:30" ht="15" customHeight="1" x14ac:dyDescent="0.2">
      <c r="A44" s="8" t="s">
        <v>766</v>
      </c>
      <c r="B44" s="27"/>
      <c r="C44" s="2" t="s">
        <v>735</v>
      </c>
      <c r="D44" s="6"/>
      <c r="E44" s="60" t="s">
        <v>745</v>
      </c>
      <c r="F44" s="8"/>
      <c r="G44" s="8"/>
      <c r="H44" s="8"/>
      <c r="I44" s="8"/>
      <c r="J44" s="8"/>
      <c r="K44" s="8"/>
      <c r="L44" s="8" t="s">
        <v>755</v>
      </c>
      <c r="M44" s="9">
        <v>44136</v>
      </c>
      <c r="N44" s="9">
        <v>44136</v>
      </c>
      <c r="O44" s="20">
        <v>67214.289999999994</v>
      </c>
      <c r="P44" s="20"/>
      <c r="Q44" s="61"/>
      <c r="R44" s="11"/>
      <c r="S44" s="11"/>
      <c r="T44" s="11"/>
      <c r="U44" s="11"/>
      <c r="X44" s="22" t="str">
        <f>IF(B44="",VLOOKUP(A44,items_lookup!A:B,2,FALSE),B44)</f>
        <v>07. Item 07</v>
      </c>
      <c r="Y44" s="22">
        <f t="shared" si="4"/>
        <v>11</v>
      </c>
      <c r="Z44" s="22">
        <f t="shared" si="4"/>
        <v>11</v>
      </c>
      <c r="AA44" s="22">
        <f t="shared" si="1"/>
        <v>2020</v>
      </c>
      <c r="AB44" s="22">
        <f t="shared" si="2"/>
        <v>2020</v>
      </c>
      <c r="AC44" s="22">
        <f t="shared" si="3"/>
        <v>2020</v>
      </c>
      <c r="AD44" s="25" t="b">
        <f>AND(ROUND(O44,2)=O44,ROUND(P44,2)=P44,OR(AND(O44&lt;&gt;0,L44="p"),AND(P44&lt;&gt;0,L44="f")),_xlfn.ISFORMULA(X44),_xlfn.ISFORMULA(Y44),_xlfn.ISFORMULA(Z44),_xlfn.ISFORMULA(AA44),_xlfn.ISFORMULA(AB44),_xlfn.ISFORMULA(AC44),NOT(_xlfn.ISFORMULA(O44)),NOT(_xlfn.ISFORMULA(P44)),M44&lt;&gt;0,N44&lt;&gt;0,OR(YEAR(M44=lookup_codes!T48),YEAR(M44=lookup_codes!T49),YEAR(M44=lookup_codes!T50)),OR(YEAR(N44=lookup_codes!T48),YEAR(N44=lookup_codes!T49),YEAR(N44=lookup_codes!T50)))</f>
        <v>1</v>
      </c>
    </row>
    <row r="45" spans="1:30" ht="15" customHeight="1" x14ac:dyDescent="0.2">
      <c r="A45" s="8" t="s">
        <v>775</v>
      </c>
      <c r="B45" s="27"/>
      <c r="C45" s="2" t="s">
        <v>735</v>
      </c>
      <c r="D45" s="6"/>
      <c r="E45" s="60" t="s">
        <v>745</v>
      </c>
      <c r="F45" s="8"/>
      <c r="G45" s="8"/>
      <c r="H45" s="8"/>
      <c r="I45" s="8"/>
      <c r="J45" s="8"/>
      <c r="K45" s="8"/>
      <c r="L45" s="8" t="s">
        <v>755</v>
      </c>
      <c r="M45" s="9">
        <v>44136</v>
      </c>
      <c r="N45" s="9">
        <v>44136</v>
      </c>
      <c r="O45" s="20">
        <v>6711285.71</v>
      </c>
      <c r="P45" s="20"/>
      <c r="Q45" s="61"/>
      <c r="R45" s="11"/>
      <c r="S45" s="11"/>
      <c r="T45" s="11"/>
      <c r="U45" s="11"/>
      <c r="X45" s="22" t="str">
        <f>IF(B45="",VLOOKUP(A45,items_lookup!A:B,2,FALSE),B45)</f>
        <v>06. Item 06</v>
      </c>
      <c r="Y45" s="22">
        <f t="shared" si="4"/>
        <v>11</v>
      </c>
      <c r="Z45" s="22">
        <f t="shared" si="4"/>
        <v>11</v>
      </c>
      <c r="AA45" s="22">
        <f t="shared" si="1"/>
        <v>2020</v>
      </c>
      <c r="AB45" s="22">
        <f t="shared" si="2"/>
        <v>2020</v>
      </c>
      <c r="AC45" s="22">
        <f t="shared" si="3"/>
        <v>2020</v>
      </c>
      <c r="AD45" s="25" t="b">
        <f>AND(ROUND(O45,2)=O45,ROUND(P45,2)=P45,OR(AND(O45&lt;&gt;0,L45="p"),AND(P45&lt;&gt;0,L45="f")),_xlfn.ISFORMULA(X45),_xlfn.ISFORMULA(Y45),_xlfn.ISFORMULA(Z45),_xlfn.ISFORMULA(AA45),_xlfn.ISFORMULA(AB45),_xlfn.ISFORMULA(AC45),NOT(_xlfn.ISFORMULA(O45)),NOT(_xlfn.ISFORMULA(P45)),M45&lt;&gt;0,N45&lt;&gt;0,OR(YEAR(M45=lookup_codes!T49),YEAR(M45=lookup_codes!T50),YEAR(M45=lookup_codes!T51)),OR(YEAR(N45=lookup_codes!T49),YEAR(N45=lookup_codes!T50),YEAR(N45=lookup_codes!T51)))</f>
        <v>1</v>
      </c>
    </row>
    <row r="46" spans="1:30" ht="15" customHeight="1" x14ac:dyDescent="0.2">
      <c r="A46" s="8" t="s">
        <v>765</v>
      </c>
      <c r="B46" s="27"/>
      <c r="C46" s="2" t="s">
        <v>735</v>
      </c>
      <c r="D46" s="6"/>
      <c r="E46" s="60" t="s">
        <v>745</v>
      </c>
      <c r="F46" s="8"/>
      <c r="G46" s="8"/>
      <c r="H46" s="8"/>
      <c r="I46" s="8"/>
      <c r="J46" s="8"/>
      <c r="K46" s="8"/>
      <c r="L46" s="8" t="s">
        <v>755</v>
      </c>
      <c r="M46" s="9">
        <v>44136</v>
      </c>
      <c r="N46" s="9">
        <v>44136</v>
      </c>
      <c r="O46" s="20">
        <v>1811428.57</v>
      </c>
      <c r="P46" s="20"/>
      <c r="Q46" s="61"/>
      <c r="R46" s="11"/>
      <c r="S46" s="11"/>
      <c r="T46" s="11"/>
      <c r="U46" s="11"/>
      <c r="X46" s="22" t="str">
        <f>IF(B46="",VLOOKUP(A46,items_lookup!A:B,2,FALSE),B46)</f>
        <v>05. Item 05</v>
      </c>
      <c r="Y46" s="22">
        <f t="shared" si="4"/>
        <v>11</v>
      </c>
      <c r="Z46" s="22">
        <f t="shared" si="4"/>
        <v>11</v>
      </c>
      <c r="AA46" s="22">
        <f t="shared" si="1"/>
        <v>2020</v>
      </c>
      <c r="AB46" s="22">
        <f t="shared" si="2"/>
        <v>2020</v>
      </c>
      <c r="AC46" s="22">
        <f t="shared" si="3"/>
        <v>2020</v>
      </c>
      <c r="AD46" s="25" t="b">
        <f>AND(ROUND(O46,2)=O46,ROUND(P46,2)=P46,OR(AND(O46&lt;&gt;0,L46="p"),AND(P46&lt;&gt;0,L46="f")),_xlfn.ISFORMULA(X46),_xlfn.ISFORMULA(Y46),_xlfn.ISFORMULA(Z46),_xlfn.ISFORMULA(AA46),_xlfn.ISFORMULA(AB46),_xlfn.ISFORMULA(AC46),NOT(_xlfn.ISFORMULA(O46)),NOT(_xlfn.ISFORMULA(P46)),M46&lt;&gt;0,N46&lt;&gt;0,OR(YEAR(M46=lookup_codes!T50),YEAR(M46=lookup_codes!T51),YEAR(M46=lookup_codes!T52)),OR(YEAR(N46=lookup_codes!T50),YEAR(N46=lookup_codes!T51),YEAR(N46=lookup_codes!T52)))</f>
        <v>1</v>
      </c>
    </row>
    <row r="47" spans="1:30" ht="15" customHeight="1" x14ac:dyDescent="0.2">
      <c r="A47" s="8"/>
      <c r="B47" s="8" t="s">
        <v>801</v>
      </c>
      <c r="C47" s="2" t="s">
        <v>735</v>
      </c>
      <c r="D47" s="6"/>
      <c r="E47" s="60" t="s">
        <v>745</v>
      </c>
      <c r="F47" s="8"/>
      <c r="G47" s="8"/>
      <c r="H47" s="8"/>
      <c r="I47" s="8"/>
      <c r="J47" s="8"/>
      <c r="K47" s="8"/>
      <c r="L47" s="8" t="s">
        <v>755</v>
      </c>
      <c r="M47" s="9">
        <v>44136</v>
      </c>
      <c r="N47" s="9">
        <v>44136</v>
      </c>
      <c r="O47" s="20">
        <v>200952.38</v>
      </c>
      <c r="P47" s="20"/>
      <c r="Q47" s="61"/>
      <c r="R47" s="11"/>
      <c r="S47" s="11"/>
      <c r="T47" s="11"/>
      <c r="U47" s="11"/>
      <c r="X47" s="22" t="str">
        <f>IF(B47="",VLOOKUP(A47,items_lookup!A:B,2,FALSE),B47)</f>
        <v>03. Item 03</v>
      </c>
      <c r="Y47" s="22">
        <f t="shared" si="4"/>
        <v>11</v>
      </c>
      <c r="Z47" s="22">
        <f t="shared" si="4"/>
        <v>11</v>
      </c>
      <c r="AA47" s="22">
        <f t="shared" si="1"/>
        <v>2020</v>
      </c>
      <c r="AB47" s="22">
        <f t="shared" si="2"/>
        <v>2020</v>
      </c>
      <c r="AC47" s="22">
        <f t="shared" si="3"/>
        <v>2020</v>
      </c>
      <c r="AD47" s="25" t="b">
        <f>AND(ROUND(O47,2)=O47,ROUND(P47,2)=P47,OR(AND(O47&lt;&gt;0,L47="p"),AND(P47&lt;&gt;0,L47="f")),_xlfn.ISFORMULA(X47),_xlfn.ISFORMULA(Y47),_xlfn.ISFORMULA(Z47),_xlfn.ISFORMULA(AA47),_xlfn.ISFORMULA(AB47),_xlfn.ISFORMULA(AC47),NOT(_xlfn.ISFORMULA(O47)),NOT(_xlfn.ISFORMULA(P47)),M47&lt;&gt;0,N47&lt;&gt;0,OR(YEAR(M47=lookup_codes!T51),YEAR(M47=lookup_codes!T52),YEAR(M47=lookup_codes!T53)),OR(YEAR(N47=lookup_codes!T51),YEAR(N47=lookup_codes!T52),YEAR(N47=lookup_codes!T53)))</f>
        <v>1</v>
      </c>
    </row>
    <row r="48" spans="1:30" ht="15" customHeight="1" x14ac:dyDescent="0.2">
      <c r="A48" s="8" t="s">
        <v>761</v>
      </c>
      <c r="B48" s="8" t="s">
        <v>802</v>
      </c>
      <c r="C48" s="2" t="s">
        <v>735</v>
      </c>
      <c r="D48" s="6"/>
      <c r="E48" s="60" t="s">
        <v>745</v>
      </c>
      <c r="F48" s="8"/>
      <c r="G48" s="8"/>
      <c r="H48" s="8"/>
      <c r="I48" s="8"/>
      <c r="J48" s="8"/>
      <c r="K48" s="8"/>
      <c r="L48" s="8" t="s">
        <v>755</v>
      </c>
      <c r="M48" s="9">
        <v>44136</v>
      </c>
      <c r="N48" s="9">
        <v>44136</v>
      </c>
      <c r="O48" s="20">
        <v>2543142.86</v>
      </c>
      <c r="P48" s="20"/>
      <c r="Q48" s="61"/>
      <c r="R48" s="29"/>
      <c r="S48" s="29"/>
      <c r="T48" s="29"/>
      <c r="U48" s="29"/>
      <c r="X48" s="22" t="str">
        <f>IF(B48="",VLOOKUP(A48,items_lookup!A:B,2,FALSE),B48)</f>
        <v>04. Item 04</v>
      </c>
      <c r="Y48" s="22">
        <f t="shared" si="4"/>
        <v>11</v>
      </c>
      <c r="Z48" s="22">
        <f t="shared" si="4"/>
        <v>11</v>
      </c>
      <c r="AA48" s="22">
        <f t="shared" si="1"/>
        <v>2020</v>
      </c>
      <c r="AB48" s="22">
        <f t="shared" si="2"/>
        <v>2020</v>
      </c>
      <c r="AC48" s="22">
        <f t="shared" si="3"/>
        <v>2020</v>
      </c>
      <c r="AD48" s="25" t="b">
        <f>AND(ROUND(O48,2)=O48,ROUND(P48,2)=P48,OR(AND(O48&lt;&gt;0,L48="p"),AND(P48&lt;&gt;0,L48="f")),_xlfn.ISFORMULA(X48),_xlfn.ISFORMULA(Y48),_xlfn.ISFORMULA(Z48),_xlfn.ISFORMULA(AA48),_xlfn.ISFORMULA(AB48),_xlfn.ISFORMULA(AC48),NOT(_xlfn.ISFORMULA(O48)),NOT(_xlfn.ISFORMULA(P48)),M48&lt;&gt;0,N48&lt;&gt;0,OR(YEAR(M48=lookup_codes!T52),YEAR(M48=lookup_codes!T53),YEAR(M48=lookup_codes!T54)),OR(YEAR(N48=lookup_codes!T52),YEAR(N48=lookup_codes!T53),YEAR(N48=lookup_codes!T54)))</f>
        <v>1</v>
      </c>
    </row>
    <row r="49" spans="1:30" ht="15" customHeight="1" x14ac:dyDescent="0.2">
      <c r="A49" s="8" t="s">
        <v>762</v>
      </c>
      <c r="B49" s="8"/>
      <c r="C49" s="2" t="s">
        <v>735</v>
      </c>
      <c r="D49" s="6"/>
      <c r="E49" s="60" t="s">
        <v>745</v>
      </c>
      <c r="F49" s="8"/>
      <c r="G49" s="8"/>
      <c r="H49" s="8"/>
      <c r="I49" s="8"/>
      <c r="J49" s="8"/>
      <c r="K49" s="8"/>
      <c r="L49" s="8" t="s">
        <v>755</v>
      </c>
      <c r="M49" s="9">
        <v>44136</v>
      </c>
      <c r="N49" s="9">
        <v>44136</v>
      </c>
      <c r="O49" s="20">
        <v>4844428.57</v>
      </c>
      <c r="P49" s="20"/>
      <c r="Q49" s="61"/>
      <c r="R49" s="11"/>
      <c r="S49" s="11"/>
      <c r="T49" s="11"/>
      <c r="U49" s="11"/>
      <c r="X49" s="22" t="str">
        <f>IF(B49="",VLOOKUP(A49,items_lookup!A:B,2,FALSE),B49)</f>
        <v>02. Item 02</v>
      </c>
      <c r="Y49" s="22">
        <f t="shared" si="4"/>
        <v>11</v>
      </c>
      <c r="Z49" s="22">
        <f t="shared" si="4"/>
        <v>11</v>
      </c>
      <c r="AA49" s="22">
        <f t="shared" si="1"/>
        <v>2020</v>
      </c>
      <c r="AB49" s="22">
        <f t="shared" si="2"/>
        <v>2020</v>
      </c>
      <c r="AC49" s="22">
        <f t="shared" si="3"/>
        <v>2020</v>
      </c>
      <c r="AD49" s="25" t="b">
        <f>AND(ROUND(O49,2)=O49,ROUND(P49,2)=P49,OR(AND(O49&lt;&gt;0,L49="p"),AND(P49&lt;&gt;0,L49="f")),_xlfn.ISFORMULA(X49),_xlfn.ISFORMULA(Y49),_xlfn.ISFORMULA(Z49),_xlfn.ISFORMULA(AA49),_xlfn.ISFORMULA(AB49),_xlfn.ISFORMULA(AC49),NOT(_xlfn.ISFORMULA(O49)),NOT(_xlfn.ISFORMULA(P49)),M49&lt;&gt;0,N49&lt;&gt;0,OR(YEAR(M49=lookup_codes!T53),YEAR(M49=lookup_codes!T54),YEAR(M49=lookup_codes!T55)),OR(YEAR(N49=lookup_codes!T53),YEAR(N49=lookup_codes!T54),YEAR(N49=lookup_codes!T55)))</f>
        <v>1</v>
      </c>
    </row>
    <row r="50" spans="1:30" ht="15" customHeight="1" x14ac:dyDescent="0.2">
      <c r="A50" s="8" t="s">
        <v>763</v>
      </c>
      <c r="B50" s="8"/>
      <c r="C50" s="2" t="s">
        <v>735</v>
      </c>
      <c r="D50" s="6"/>
      <c r="E50" s="60" t="s">
        <v>745</v>
      </c>
      <c r="F50" s="8"/>
      <c r="G50" s="8"/>
      <c r="H50" s="8"/>
      <c r="I50" s="8"/>
      <c r="J50" s="8"/>
      <c r="K50" s="8"/>
      <c r="L50" s="8" t="s">
        <v>755</v>
      </c>
      <c r="M50" s="9">
        <v>44136</v>
      </c>
      <c r="N50" s="9">
        <v>44136</v>
      </c>
      <c r="O50" s="20">
        <v>322809.52</v>
      </c>
      <c r="P50" s="20"/>
      <c r="Q50" s="61"/>
      <c r="R50" s="11"/>
      <c r="S50" s="11"/>
      <c r="T50" s="11"/>
      <c r="U50" s="11"/>
      <c r="X50" s="22" t="str">
        <f>IF(B50="",VLOOKUP(A50,items_lookup!A:B,2,FALSE),B50)</f>
        <v>04. Item 04</v>
      </c>
      <c r="Y50" s="22">
        <f t="shared" si="4"/>
        <v>11</v>
      </c>
      <c r="Z50" s="22">
        <f t="shared" si="4"/>
        <v>11</v>
      </c>
      <c r="AA50" s="22">
        <f t="shared" si="1"/>
        <v>2020</v>
      </c>
      <c r="AB50" s="22">
        <f t="shared" si="2"/>
        <v>2020</v>
      </c>
      <c r="AC50" s="22">
        <f t="shared" si="3"/>
        <v>2020</v>
      </c>
      <c r="AD50" s="25" t="b">
        <f>AND(ROUND(O50,2)=O50,ROUND(P50,2)=P50,OR(AND(O50&lt;&gt;0,L50="p"),AND(P50&lt;&gt;0,L50="f")),_xlfn.ISFORMULA(X50),_xlfn.ISFORMULA(Y50),_xlfn.ISFORMULA(Z50),_xlfn.ISFORMULA(AA50),_xlfn.ISFORMULA(AB50),_xlfn.ISFORMULA(AC50),NOT(_xlfn.ISFORMULA(O50)),NOT(_xlfn.ISFORMULA(P50)),M50&lt;&gt;0,N50&lt;&gt;0,OR(YEAR(M50=lookup_codes!T56),YEAR(M50=lookup_codes!T57),YEAR(M50=lookup_codes!T58)),OR(YEAR(N50=lookup_codes!T56),YEAR(N50=lookup_codes!T57),YEAR(N50=lookup_codes!T58)))</f>
        <v>1</v>
      </c>
    </row>
    <row r="51" spans="1:30" ht="15" customHeight="1" x14ac:dyDescent="0.2">
      <c r="A51" s="8" t="s">
        <v>764</v>
      </c>
      <c r="B51" s="8"/>
      <c r="C51" s="2" t="s">
        <v>735</v>
      </c>
      <c r="D51" s="6"/>
      <c r="E51" s="60" t="s">
        <v>745</v>
      </c>
      <c r="F51" s="8"/>
      <c r="G51" s="8"/>
      <c r="H51" s="8"/>
      <c r="I51" s="8"/>
      <c r="J51" s="8"/>
      <c r="K51" s="8"/>
      <c r="L51" s="8" t="s">
        <v>755</v>
      </c>
      <c r="M51" s="9">
        <v>44136</v>
      </c>
      <c r="N51" s="9">
        <v>44136</v>
      </c>
      <c r="O51" s="20">
        <v>2091619.05</v>
      </c>
      <c r="P51" s="20"/>
      <c r="Q51" s="61"/>
      <c r="R51" s="11"/>
      <c r="S51" s="11"/>
      <c r="T51" s="11"/>
      <c r="U51" s="11"/>
      <c r="X51" s="22" t="str">
        <f>IF(B51="",VLOOKUP(A51,items_lookup!A:B,2,FALSE),B51)</f>
        <v>05. Item 05</v>
      </c>
      <c r="Y51" s="22">
        <f t="shared" si="4"/>
        <v>11</v>
      </c>
      <c r="Z51" s="22">
        <f t="shared" si="4"/>
        <v>11</v>
      </c>
      <c r="AA51" s="22">
        <f t="shared" si="1"/>
        <v>2020</v>
      </c>
      <c r="AB51" s="22">
        <f t="shared" si="2"/>
        <v>2020</v>
      </c>
      <c r="AC51" s="22">
        <f t="shared" si="3"/>
        <v>2020</v>
      </c>
      <c r="AD51" s="25" t="b">
        <f>AND(ROUND(O51,2)=O51,ROUND(P51,2)=P51,OR(AND(O51&lt;&gt;0,L51="p"),AND(P51&lt;&gt;0,L51="f")),_xlfn.ISFORMULA(X51),_xlfn.ISFORMULA(Y51),_xlfn.ISFORMULA(Z51),_xlfn.ISFORMULA(AA51),_xlfn.ISFORMULA(AB51),_xlfn.ISFORMULA(AC51),NOT(_xlfn.ISFORMULA(O51)),NOT(_xlfn.ISFORMULA(P51)),M51&lt;&gt;0,N51&lt;&gt;0,OR(YEAR(M51=lookup_codes!T57),YEAR(M51=lookup_codes!T58),YEAR(M51=lookup_codes!T59)),OR(YEAR(N51=lookup_codes!T57),YEAR(N51=lookup_codes!T58),YEAR(N51=lookup_codes!T59)))</f>
        <v>1</v>
      </c>
    </row>
    <row r="52" spans="1:30" ht="15" customHeight="1" x14ac:dyDescent="0.2">
      <c r="A52" s="8" t="s">
        <v>767</v>
      </c>
      <c r="B52" s="8" t="s">
        <v>804</v>
      </c>
      <c r="C52" s="2" t="s">
        <v>735</v>
      </c>
      <c r="D52" s="6"/>
      <c r="E52" s="60" t="s">
        <v>745</v>
      </c>
      <c r="F52" s="8"/>
      <c r="G52" s="8"/>
      <c r="H52" s="8"/>
      <c r="I52" s="8"/>
      <c r="J52" s="8"/>
      <c r="K52" s="8"/>
      <c r="L52" s="8" t="s">
        <v>755</v>
      </c>
      <c r="M52" s="9">
        <v>44136</v>
      </c>
      <c r="N52" s="9">
        <v>44136</v>
      </c>
      <c r="O52" s="20">
        <v>325595.24</v>
      </c>
      <c r="P52" s="20"/>
      <c r="Q52" s="61"/>
      <c r="R52" s="11"/>
      <c r="S52" s="11"/>
      <c r="T52" s="11"/>
      <c r="U52" s="11"/>
      <c r="X52" s="22" t="str">
        <f>IF(B52="",VLOOKUP(A52,items_lookup!A:B,2,FALSE),B52)</f>
        <v>12. Item 12</v>
      </c>
      <c r="Y52" s="22">
        <f t="shared" si="4"/>
        <v>11</v>
      </c>
      <c r="Z52" s="22">
        <f t="shared" si="4"/>
        <v>11</v>
      </c>
      <c r="AA52" s="22">
        <f t="shared" si="1"/>
        <v>2020</v>
      </c>
      <c r="AB52" s="22">
        <f t="shared" si="2"/>
        <v>2020</v>
      </c>
      <c r="AC52" s="22">
        <f t="shared" si="3"/>
        <v>2020</v>
      </c>
      <c r="AD52" s="25" t="b">
        <f>AND(ROUND(O52,2)=O52,ROUND(P52,2)=P52,OR(AND(O52&lt;&gt;0,L52="p"),AND(P52&lt;&gt;0,L52="f")),_xlfn.ISFORMULA(X52),_xlfn.ISFORMULA(Y52),_xlfn.ISFORMULA(Z52),_xlfn.ISFORMULA(AA52),_xlfn.ISFORMULA(AB52),_xlfn.ISFORMULA(AC52),NOT(_xlfn.ISFORMULA(O52)),NOT(_xlfn.ISFORMULA(P52)),M52&lt;&gt;0,N52&lt;&gt;0,OR(YEAR(M52=lookup_codes!T58),YEAR(M52=lookup_codes!T59),YEAR(M52=lookup_codes!T60)),OR(YEAR(N52=lookup_codes!T58),YEAR(N52=lookup_codes!T59),YEAR(N52=lookup_codes!T60)))</f>
        <v>1</v>
      </c>
    </row>
    <row r="53" spans="1:30" ht="15" customHeight="1" x14ac:dyDescent="0.2">
      <c r="A53" s="8" t="s">
        <v>770</v>
      </c>
      <c r="B53" s="27"/>
      <c r="C53" s="2" t="s">
        <v>735</v>
      </c>
      <c r="D53" s="6"/>
      <c r="E53" s="60" t="s">
        <v>745</v>
      </c>
      <c r="F53" s="8"/>
      <c r="G53" s="8"/>
      <c r="H53" s="8"/>
      <c r="I53" s="8"/>
      <c r="J53" s="8"/>
      <c r="K53" s="8"/>
      <c r="L53" s="8" t="s">
        <v>755</v>
      </c>
      <c r="M53" s="9">
        <v>44105</v>
      </c>
      <c r="N53" s="9">
        <v>44105</v>
      </c>
      <c r="O53" s="20">
        <v>8512619.0500000007</v>
      </c>
      <c r="P53" s="20"/>
      <c r="Q53" s="61"/>
      <c r="R53" s="11"/>
      <c r="S53" s="11"/>
      <c r="T53" s="11"/>
      <c r="U53" s="11"/>
      <c r="X53" s="22" t="str">
        <f>IF(B53="",VLOOKUP(A53,items_lookup!A:B,2,FALSE),B53)</f>
        <v>11. Item 11</v>
      </c>
      <c r="Y53" s="22">
        <f t="shared" si="4"/>
        <v>10</v>
      </c>
      <c r="Z53" s="22">
        <f t="shared" si="4"/>
        <v>10</v>
      </c>
      <c r="AA53" s="22">
        <f t="shared" si="1"/>
        <v>2020</v>
      </c>
      <c r="AB53" s="22">
        <f t="shared" si="2"/>
        <v>2020</v>
      </c>
      <c r="AC53" s="22">
        <f t="shared" si="3"/>
        <v>2020</v>
      </c>
      <c r="AD53" s="25" t="b">
        <f>AND(ROUND(O53,2)=O53,ROUND(P53,2)=P53,OR(AND(O53&lt;&gt;0,L53="p"),AND(P53&lt;&gt;0,L53="f")),_xlfn.ISFORMULA(X53),_xlfn.ISFORMULA(Y53),_xlfn.ISFORMULA(Z53),_xlfn.ISFORMULA(AA53),_xlfn.ISFORMULA(AB53),_xlfn.ISFORMULA(AC53),NOT(_xlfn.ISFORMULA(O53)),NOT(_xlfn.ISFORMULA(P53)),M53&lt;&gt;0,N53&lt;&gt;0,OR(YEAR(M53=lookup_codes!T59),YEAR(M53=lookup_codes!T60),YEAR(M53=lookup_codes!T61)),OR(YEAR(N53=lookup_codes!T59),YEAR(N53=lookup_codes!T60),YEAR(N53=lookup_codes!T61)))</f>
        <v>1</v>
      </c>
    </row>
    <row r="54" spans="1:30" ht="15" customHeight="1" x14ac:dyDescent="0.2">
      <c r="A54" s="8" t="s">
        <v>769</v>
      </c>
      <c r="B54" s="27"/>
      <c r="C54" s="2" t="s">
        <v>735</v>
      </c>
      <c r="D54" s="6"/>
      <c r="E54" s="60" t="s">
        <v>745</v>
      </c>
      <c r="F54" s="8"/>
      <c r="G54" s="8"/>
      <c r="H54" s="8"/>
      <c r="I54" s="8"/>
      <c r="J54" s="8"/>
      <c r="K54" s="8"/>
      <c r="L54" s="8" t="s">
        <v>756</v>
      </c>
      <c r="M54" s="9">
        <v>43831</v>
      </c>
      <c r="N54" s="9">
        <v>43831</v>
      </c>
      <c r="P54" s="20">
        <v>3150238.1</v>
      </c>
      <c r="Q54" s="61"/>
      <c r="R54" s="11"/>
      <c r="S54" s="11"/>
      <c r="T54" s="11"/>
      <c r="U54" s="11"/>
      <c r="X54" s="22" t="str">
        <f>IF(B54="",VLOOKUP(A54,items_lookup!A:B,2,FALSE),B54)</f>
        <v>09. Item 09</v>
      </c>
      <c r="Y54" s="22">
        <f t="shared" si="4"/>
        <v>1</v>
      </c>
      <c r="Z54" s="22">
        <f t="shared" si="4"/>
        <v>1</v>
      </c>
      <c r="AA54" s="22">
        <f t="shared" si="1"/>
        <v>2020</v>
      </c>
      <c r="AB54" s="22">
        <f t="shared" si="2"/>
        <v>2020</v>
      </c>
      <c r="AC54" s="22">
        <f t="shared" si="3"/>
        <v>2020</v>
      </c>
      <c r="AD54" s="25" t="b">
        <f>AND(ROUND(O54,2)=O54,ROUND(P54,2)=P54,OR(AND(O54&lt;&gt;0,L54="p"),AND(P54&lt;&gt;0,L54="f")),_xlfn.ISFORMULA(X54),_xlfn.ISFORMULA(Y54),_xlfn.ISFORMULA(Z54),_xlfn.ISFORMULA(AA54),_xlfn.ISFORMULA(AB54),_xlfn.ISFORMULA(AC54),NOT(_xlfn.ISFORMULA(O54)),NOT(_xlfn.ISFORMULA(P54)),M54&lt;&gt;0,N54&lt;&gt;0,OR(YEAR(M54=lookup_codes!T60),YEAR(M54=lookup_codes!T61),YEAR(M54=lookup_codes!T62)),OR(YEAR(N54=lookup_codes!T60),YEAR(N54=lookup_codes!T61),YEAR(N54=lookup_codes!T62)))</f>
        <v>1</v>
      </c>
    </row>
    <row r="55" spans="1:30" ht="15" customHeight="1" x14ac:dyDescent="0.2">
      <c r="A55" s="8" t="s">
        <v>768</v>
      </c>
      <c r="B55" s="27"/>
      <c r="C55" s="2" t="s">
        <v>735</v>
      </c>
      <c r="D55" s="6"/>
      <c r="E55" s="60" t="s">
        <v>745</v>
      </c>
      <c r="F55" s="8"/>
      <c r="G55" s="8"/>
      <c r="H55" s="8"/>
      <c r="I55" s="8"/>
      <c r="J55" s="8"/>
      <c r="K55" s="8"/>
      <c r="L55" s="8" t="s">
        <v>755</v>
      </c>
      <c r="M55" s="9">
        <v>44105</v>
      </c>
      <c r="N55" s="9">
        <v>44105</v>
      </c>
      <c r="O55" s="20">
        <v>67214.289999999994</v>
      </c>
      <c r="P55" s="20"/>
      <c r="Q55" s="61"/>
      <c r="R55" s="11"/>
      <c r="S55" s="11"/>
      <c r="T55" s="11"/>
      <c r="U55" s="11"/>
      <c r="X55" s="22" t="str">
        <f>IF(B55="",VLOOKUP(A55,items_lookup!A:B,2,FALSE),B55)</f>
        <v>09. Item 09</v>
      </c>
      <c r="Y55" s="22">
        <f t="shared" si="4"/>
        <v>10</v>
      </c>
      <c r="Z55" s="22">
        <f t="shared" si="4"/>
        <v>10</v>
      </c>
      <c r="AA55" s="22">
        <f t="shared" si="1"/>
        <v>2020</v>
      </c>
      <c r="AB55" s="22">
        <f t="shared" si="2"/>
        <v>2020</v>
      </c>
      <c r="AC55" s="22">
        <f t="shared" si="3"/>
        <v>2020</v>
      </c>
      <c r="AD55" s="25" t="b">
        <f>AND(ROUND(O55,2)=O55,ROUND(P55,2)=P55,OR(AND(O55&lt;&gt;0,L55="p"),AND(P55&lt;&gt;0,L55="f")),_xlfn.ISFORMULA(X55),_xlfn.ISFORMULA(Y55),_xlfn.ISFORMULA(Z55),_xlfn.ISFORMULA(AA55),_xlfn.ISFORMULA(AB55),_xlfn.ISFORMULA(AC55),NOT(_xlfn.ISFORMULA(O55)),NOT(_xlfn.ISFORMULA(P55)),M55&lt;&gt;0,N55&lt;&gt;0,OR(YEAR(M55=lookup_codes!T61),YEAR(M55=lookup_codes!T62),YEAR(M55=lookup_codes!T63)),OR(YEAR(N55=lookup_codes!T61),YEAR(N55=lookup_codes!T62),YEAR(N55=lookup_codes!T63)))</f>
        <v>1</v>
      </c>
    </row>
    <row r="56" spans="1:30" ht="15" customHeight="1" x14ac:dyDescent="0.2">
      <c r="A56" s="8" t="s">
        <v>766</v>
      </c>
      <c r="B56" s="27"/>
      <c r="C56" s="2" t="s">
        <v>735</v>
      </c>
      <c r="D56" s="6"/>
      <c r="E56" s="60" t="s">
        <v>745</v>
      </c>
      <c r="F56" s="8"/>
      <c r="G56" s="8"/>
      <c r="H56" s="8"/>
      <c r="I56" s="8"/>
      <c r="J56" s="8"/>
      <c r="K56" s="8"/>
      <c r="L56" s="8" t="s">
        <v>755</v>
      </c>
      <c r="M56" s="9">
        <v>44105</v>
      </c>
      <c r="N56" s="9">
        <v>44105</v>
      </c>
      <c r="O56" s="20">
        <v>2073857.14</v>
      </c>
      <c r="P56" s="20"/>
      <c r="Q56" s="61"/>
      <c r="R56" s="11"/>
      <c r="S56" s="11"/>
      <c r="T56" s="11"/>
      <c r="U56" s="11"/>
      <c r="X56" s="22" t="str">
        <f>IF(B56="",VLOOKUP(A56,items_lookup!A:B,2,FALSE),B56)</f>
        <v>07. Item 07</v>
      </c>
      <c r="Y56" s="22">
        <f t="shared" si="4"/>
        <v>10</v>
      </c>
      <c r="Z56" s="22">
        <f t="shared" si="4"/>
        <v>10</v>
      </c>
      <c r="AA56" s="22">
        <f t="shared" ref="AA56:AA102" si="5">YEAR(N56)</f>
        <v>2020</v>
      </c>
      <c r="AB56" s="22">
        <f t="shared" ref="AB56:AB102" si="6">YEAR(M56)</f>
        <v>2020</v>
      </c>
      <c r="AC56" s="22">
        <f t="shared" ref="AC56:AC102" si="7">IF(F56="X",AA56-1,AA56)</f>
        <v>2020</v>
      </c>
      <c r="AD56" s="25" t="b">
        <f>AND(ROUND(O56,2)=O56,ROUND(P56,2)=P56,OR(AND(O56&lt;&gt;0,L56="p"),AND(P56&lt;&gt;0,L56="f")),_xlfn.ISFORMULA(X56),_xlfn.ISFORMULA(Y56),_xlfn.ISFORMULA(Z56),_xlfn.ISFORMULA(AA56),_xlfn.ISFORMULA(AB56),_xlfn.ISFORMULA(AC56),NOT(_xlfn.ISFORMULA(O56)),NOT(_xlfn.ISFORMULA(P56)),M56&lt;&gt;0,N56&lt;&gt;0,OR(YEAR(M56=lookup_codes!T63),YEAR(M56=lookup_codes!T64),YEAR(M56=lookup_codes!T65)),OR(YEAR(N56=lookup_codes!T63),YEAR(N56=lookup_codes!T64),YEAR(N56=lookup_codes!T65)))</f>
        <v>1</v>
      </c>
    </row>
    <row r="57" spans="1:30" ht="15" customHeight="1" x14ac:dyDescent="0.2">
      <c r="A57" s="8" t="s">
        <v>775</v>
      </c>
      <c r="B57" s="8" t="s">
        <v>801</v>
      </c>
      <c r="C57" s="2" t="s">
        <v>735</v>
      </c>
      <c r="D57" s="6"/>
      <c r="E57" s="60" t="s">
        <v>745</v>
      </c>
      <c r="F57" s="8"/>
      <c r="G57" s="8"/>
      <c r="H57" s="8"/>
      <c r="I57" s="8"/>
      <c r="J57" s="8"/>
      <c r="K57" s="8"/>
      <c r="L57" s="8" t="s">
        <v>755</v>
      </c>
      <c r="M57" s="9">
        <v>44105</v>
      </c>
      <c r="N57" s="9">
        <v>44105</v>
      </c>
      <c r="O57" s="20">
        <v>200952.38</v>
      </c>
      <c r="P57" s="20"/>
      <c r="Q57" s="61"/>
      <c r="R57" s="11"/>
      <c r="S57" s="11"/>
      <c r="T57" s="11"/>
      <c r="U57" s="11"/>
      <c r="X57" s="22" t="str">
        <f>IF(B57="",VLOOKUP(A57,items_lookup!A:B,2,FALSE),B57)</f>
        <v>03. Item 03</v>
      </c>
      <c r="Y57" s="22">
        <f t="shared" si="4"/>
        <v>10</v>
      </c>
      <c r="Z57" s="22">
        <f t="shared" si="4"/>
        <v>10</v>
      </c>
      <c r="AA57" s="22">
        <f t="shared" si="5"/>
        <v>2020</v>
      </c>
      <c r="AB57" s="22">
        <f t="shared" si="6"/>
        <v>2020</v>
      </c>
      <c r="AC57" s="22">
        <f t="shared" si="7"/>
        <v>2020</v>
      </c>
      <c r="AD57" s="25" t="b">
        <f>AND(ROUND(O57,2)=O57,ROUND(P57,2)=P57,OR(AND(O57&lt;&gt;0,L57="p"),AND(P57&lt;&gt;0,L57="f")),_xlfn.ISFORMULA(X57),_xlfn.ISFORMULA(Y57),_xlfn.ISFORMULA(Z57),_xlfn.ISFORMULA(AA57),_xlfn.ISFORMULA(AB57),_xlfn.ISFORMULA(AC57),NOT(_xlfn.ISFORMULA(O57)),NOT(_xlfn.ISFORMULA(P57)),M57&lt;&gt;0,N57&lt;&gt;0,OR(YEAR(M57=lookup_codes!T64),YEAR(M57=lookup_codes!T65),YEAR(M57=lookup_codes!T66)),OR(YEAR(N57=lookup_codes!T64),YEAR(N57=lookup_codes!T65),YEAR(N57=lookup_codes!T66)))</f>
        <v>1</v>
      </c>
    </row>
    <row r="58" spans="1:30" ht="15" customHeight="1" x14ac:dyDescent="0.2">
      <c r="A58" s="8" t="s">
        <v>765</v>
      </c>
      <c r="B58" s="8" t="s">
        <v>802</v>
      </c>
      <c r="C58" s="2" t="s">
        <v>735</v>
      </c>
      <c r="D58" s="6"/>
      <c r="E58" s="60" t="s">
        <v>745</v>
      </c>
      <c r="F58" s="8"/>
      <c r="G58" s="8"/>
      <c r="H58" s="8"/>
      <c r="I58" s="8"/>
      <c r="J58" s="8"/>
      <c r="K58" s="8"/>
      <c r="L58" s="8" t="s">
        <v>755</v>
      </c>
      <c r="M58" s="9">
        <v>44105</v>
      </c>
      <c r="N58" s="9">
        <v>44105</v>
      </c>
      <c r="O58" s="20">
        <v>3072023.81</v>
      </c>
      <c r="P58" s="20"/>
      <c r="Q58" s="61"/>
      <c r="R58" s="29"/>
      <c r="S58" s="29"/>
      <c r="T58" s="29"/>
      <c r="U58" s="29"/>
      <c r="X58" s="22" t="str">
        <f>IF(B58="",VLOOKUP(A58,items_lookup!A:B,2,FALSE),B58)</f>
        <v>04. Item 04</v>
      </c>
      <c r="Y58" s="22">
        <f t="shared" si="4"/>
        <v>10</v>
      </c>
      <c r="Z58" s="22">
        <f t="shared" si="4"/>
        <v>10</v>
      </c>
      <c r="AA58" s="22">
        <f t="shared" si="5"/>
        <v>2020</v>
      </c>
      <c r="AB58" s="22">
        <f t="shared" si="6"/>
        <v>2020</v>
      </c>
      <c r="AC58" s="22">
        <f t="shared" si="7"/>
        <v>2020</v>
      </c>
      <c r="AD58" s="25" t="b">
        <f>AND(ROUND(O58,2)=O58,ROUND(P58,2)=P58,OR(AND(O58&lt;&gt;0,L58="p"),AND(P58&lt;&gt;0,L58="f")),_xlfn.ISFORMULA(X58),_xlfn.ISFORMULA(Y58),_xlfn.ISFORMULA(Z58),_xlfn.ISFORMULA(AA58),_xlfn.ISFORMULA(AB58),_xlfn.ISFORMULA(AC58),NOT(_xlfn.ISFORMULA(O58)),NOT(_xlfn.ISFORMULA(P58)),M58&lt;&gt;0,N58&lt;&gt;0,OR(YEAR(M58=lookup_codes!T65),YEAR(M58=lookup_codes!T66),YEAR(M58=lookup_codes!T67)),OR(YEAR(N58=lookup_codes!T65),YEAR(N58=lookup_codes!T66),YEAR(N58=lookup_codes!T67)))</f>
        <v>1</v>
      </c>
    </row>
    <row r="59" spans="1:30" ht="15" customHeight="1" x14ac:dyDescent="0.2">
      <c r="A59" s="8" t="s">
        <v>761</v>
      </c>
      <c r="B59" s="8"/>
      <c r="C59" s="2" t="s">
        <v>735</v>
      </c>
      <c r="D59" s="6"/>
      <c r="E59" s="60" t="s">
        <v>745</v>
      </c>
      <c r="F59" s="8"/>
      <c r="G59" s="8"/>
      <c r="H59" s="8"/>
      <c r="I59" s="8"/>
      <c r="J59" s="8"/>
      <c r="K59" s="8"/>
      <c r="L59" s="8" t="s">
        <v>755</v>
      </c>
      <c r="M59" s="9">
        <v>44105</v>
      </c>
      <c r="N59" s="9">
        <v>44105</v>
      </c>
      <c r="O59" s="20">
        <v>237523.81</v>
      </c>
      <c r="P59" s="20"/>
      <c r="Q59" s="61"/>
      <c r="R59" s="11"/>
      <c r="S59" s="11"/>
      <c r="T59" s="11"/>
      <c r="U59" s="11"/>
      <c r="X59" s="22" t="str">
        <f>IF(B59="",VLOOKUP(A59,items_lookup!A:B,2,FALSE),B59)</f>
        <v>01. Item 01</v>
      </c>
      <c r="Y59" s="22">
        <f t="shared" si="4"/>
        <v>10</v>
      </c>
      <c r="Z59" s="22">
        <f t="shared" si="4"/>
        <v>10</v>
      </c>
      <c r="AA59" s="22">
        <f t="shared" si="5"/>
        <v>2020</v>
      </c>
      <c r="AB59" s="22">
        <f t="shared" si="6"/>
        <v>2020</v>
      </c>
      <c r="AC59" s="22">
        <f t="shared" si="7"/>
        <v>2020</v>
      </c>
      <c r="AD59" s="25" t="b">
        <f>AND(ROUND(O59,2)=O59,ROUND(P59,2)=P59,OR(AND(O59&lt;&gt;0,L59="p"),AND(P59&lt;&gt;0,L59="f")),_xlfn.ISFORMULA(X59),_xlfn.ISFORMULA(Y59),_xlfn.ISFORMULA(Z59),_xlfn.ISFORMULA(AA59),_xlfn.ISFORMULA(AB59),_xlfn.ISFORMULA(AC59),NOT(_xlfn.ISFORMULA(O59)),NOT(_xlfn.ISFORMULA(P59)),M59&lt;&gt;0,N59&lt;&gt;0,OR(YEAR(M59=lookup_codes!T67),YEAR(M59=lookup_codes!T68),YEAR(M59=lookup_codes!T69)),OR(YEAR(N59=lookup_codes!T67),YEAR(N59=lookup_codes!T68),YEAR(N59=lookup_codes!T69)))</f>
        <v>1</v>
      </c>
    </row>
    <row r="60" spans="1:30" ht="15" customHeight="1" x14ac:dyDescent="0.2">
      <c r="A60" s="8" t="s">
        <v>762</v>
      </c>
      <c r="B60" s="8"/>
      <c r="C60" s="2" t="s">
        <v>735</v>
      </c>
      <c r="D60" s="6"/>
      <c r="E60" s="60" t="s">
        <v>745</v>
      </c>
      <c r="F60" s="8"/>
      <c r="G60" s="8"/>
      <c r="H60" s="8"/>
      <c r="I60" s="8"/>
      <c r="J60" s="8"/>
      <c r="K60" s="8"/>
      <c r="L60" s="8" t="s">
        <v>755</v>
      </c>
      <c r="M60" s="9">
        <v>44105</v>
      </c>
      <c r="N60" s="9">
        <v>44105</v>
      </c>
      <c r="O60" s="20">
        <v>40023.81</v>
      </c>
      <c r="P60" s="20"/>
      <c r="Q60" s="61"/>
      <c r="R60" s="11"/>
      <c r="S60" s="11"/>
      <c r="T60" s="11"/>
      <c r="U60" s="11"/>
      <c r="X60" s="22" t="str">
        <f>IF(B60="",VLOOKUP(A60,items_lookup!A:B,2,FALSE),B60)</f>
        <v>02. Item 02</v>
      </c>
      <c r="Y60" s="22">
        <f t="shared" si="4"/>
        <v>10</v>
      </c>
      <c r="Z60" s="22">
        <f t="shared" si="4"/>
        <v>10</v>
      </c>
      <c r="AA60" s="22">
        <f t="shared" si="5"/>
        <v>2020</v>
      </c>
      <c r="AB60" s="22">
        <f t="shared" si="6"/>
        <v>2020</v>
      </c>
      <c r="AC60" s="22">
        <f t="shared" si="7"/>
        <v>2020</v>
      </c>
      <c r="AD60" s="25" t="b">
        <f>AND(ROUND(O60,2)=O60,ROUND(P60,2)=P60,OR(AND(O60&lt;&gt;0,L60="p"),AND(P60&lt;&gt;0,L60="f")),_xlfn.ISFORMULA(X60),_xlfn.ISFORMULA(Y60),_xlfn.ISFORMULA(Z60),_xlfn.ISFORMULA(AA60),_xlfn.ISFORMULA(AB60),_xlfn.ISFORMULA(AC60),NOT(_xlfn.ISFORMULA(O60)),NOT(_xlfn.ISFORMULA(P60)),M60&lt;&gt;0,N60&lt;&gt;0,OR(YEAR(M60=lookup_codes!T68),YEAR(M60=lookup_codes!T69),YEAR(M60=lookup_codes!T70)),OR(YEAR(N60=lookup_codes!T68),YEAR(N60=lookup_codes!T69),YEAR(N60=lookup_codes!T70)))</f>
        <v>1</v>
      </c>
    </row>
    <row r="61" spans="1:30" ht="15" customHeight="1" x14ac:dyDescent="0.2">
      <c r="A61" s="8" t="s">
        <v>763</v>
      </c>
      <c r="B61" s="8" t="s">
        <v>804</v>
      </c>
      <c r="C61" s="2" t="s">
        <v>735</v>
      </c>
      <c r="D61" s="6"/>
      <c r="E61" s="60" t="s">
        <v>745</v>
      </c>
      <c r="F61" s="8"/>
      <c r="G61" s="8"/>
      <c r="H61" s="8"/>
      <c r="I61" s="8"/>
      <c r="J61" s="8"/>
      <c r="K61" s="8"/>
      <c r="L61" s="8" t="s">
        <v>755</v>
      </c>
      <c r="M61" s="9">
        <v>44105</v>
      </c>
      <c r="N61" s="9">
        <v>44105</v>
      </c>
      <c r="O61" s="20">
        <v>325595.24</v>
      </c>
      <c r="P61" s="20"/>
      <c r="Q61" s="61"/>
      <c r="R61" s="11"/>
      <c r="S61" s="11"/>
      <c r="T61" s="11"/>
      <c r="U61" s="11"/>
      <c r="X61" s="22" t="str">
        <f>IF(B61="",VLOOKUP(A61,items_lookup!A:B,2,FALSE),B61)</f>
        <v>12. Item 12</v>
      </c>
      <c r="Y61" s="22">
        <f t="shared" si="4"/>
        <v>10</v>
      </c>
      <c r="Z61" s="22">
        <f t="shared" si="4"/>
        <v>10</v>
      </c>
      <c r="AA61" s="22">
        <f t="shared" si="5"/>
        <v>2020</v>
      </c>
      <c r="AB61" s="22">
        <f t="shared" si="6"/>
        <v>2020</v>
      </c>
      <c r="AC61" s="22">
        <f t="shared" si="7"/>
        <v>2020</v>
      </c>
      <c r="AD61" s="25" t="b">
        <f>AND(ROUND(O61,2)=O61,ROUND(P61,2)=P61,OR(AND(O61&lt;&gt;0,L61="p"),AND(P61&lt;&gt;0,L61="f")),_xlfn.ISFORMULA(X61),_xlfn.ISFORMULA(Y61),_xlfn.ISFORMULA(Z61),_xlfn.ISFORMULA(AA61),_xlfn.ISFORMULA(AB61),_xlfn.ISFORMULA(AC61),NOT(_xlfn.ISFORMULA(O61)),NOT(_xlfn.ISFORMULA(P61)),M61&lt;&gt;0,N61&lt;&gt;0,OR(YEAR(M61=lookup_codes!T71),YEAR(M61=lookup_codes!T72),YEAR(M61=lookup_codes!T73)),OR(YEAR(N61=lookup_codes!T71),YEAR(N61=lookup_codes!T72),YEAR(N61=lookup_codes!T73)))</f>
        <v>1</v>
      </c>
    </row>
    <row r="62" spans="1:30" ht="15" customHeight="1" x14ac:dyDescent="0.2">
      <c r="A62" s="8" t="s">
        <v>764</v>
      </c>
      <c r="B62" s="8"/>
      <c r="C62" s="2" t="s">
        <v>734</v>
      </c>
      <c r="D62" s="6" t="s">
        <v>742</v>
      </c>
      <c r="E62" s="60" t="s">
        <v>744</v>
      </c>
      <c r="F62" s="8"/>
      <c r="G62" s="8"/>
      <c r="H62" s="8"/>
      <c r="I62" s="8"/>
      <c r="J62" s="8"/>
      <c r="K62" s="8"/>
      <c r="L62" s="8" t="s">
        <v>755</v>
      </c>
      <c r="M62" s="9">
        <v>44104</v>
      </c>
      <c r="N62" s="9">
        <v>44104</v>
      </c>
      <c r="O62" s="20">
        <v>48895000</v>
      </c>
      <c r="P62" s="20"/>
      <c r="Q62" s="61"/>
      <c r="R62" s="29"/>
      <c r="S62" s="29"/>
      <c r="T62" s="29"/>
      <c r="U62" s="29"/>
      <c r="X62" s="22" t="str">
        <f>IF(B62="",VLOOKUP(A62,items_lookup!A:B,2,FALSE),B62)</f>
        <v>05. Item 05</v>
      </c>
      <c r="Y62" s="22">
        <f t="shared" si="4"/>
        <v>9</v>
      </c>
      <c r="Z62" s="22">
        <f t="shared" si="4"/>
        <v>9</v>
      </c>
      <c r="AA62" s="22">
        <f t="shared" si="5"/>
        <v>2020</v>
      </c>
      <c r="AB62" s="22">
        <f t="shared" si="6"/>
        <v>2020</v>
      </c>
      <c r="AC62" s="22">
        <f t="shared" si="7"/>
        <v>2020</v>
      </c>
      <c r="AD62" s="25" t="b">
        <f>AND(ROUND(O62,2)=O62,ROUND(P62,2)=P62,OR(AND(O62&lt;&gt;0,L62="p"),AND(P62&lt;&gt;0,L62="f")),_xlfn.ISFORMULA(X62),_xlfn.ISFORMULA(Y62),_xlfn.ISFORMULA(Z62),_xlfn.ISFORMULA(AA62),_xlfn.ISFORMULA(AB62),_xlfn.ISFORMULA(AC62),NOT(_xlfn.ISFORMULA(O62)),NOT(_xlfn.ISFORMULA(P62)),M62&lt;&gt;0,N62&lt;&gt;0,OR(YEAR(M62=lookup_codes!T72),YEAR(M62=lookup_codes!T73),YEAR(M62=lookup_codes!T74)),OR(YEAR(N62=lookup_codes!T72),YEAR(N62=lookup_codes!T73),YEAR(N62=lookup_codes!T74)))</f>
        <v>1</v>
      </c>
    </row>
    <row r="63" spans="1:30" ht="15" customHeight="1" x14ac:dyDescent="0.2">
      <c r="A63" s="8" t="s">
        <v>767</v>
      </c>
      <c r="B63" s="27"/>
      <c r="C63" s="2" t="s">
        <v>734</v>
      </c>
      <c r="D63" s="6" t="s">
        <v>742</v>
      </c>
      <c r="E63" s="60" t="s">
        <v>745</v>
      </c>
      <c r="F63" s="8"/>
      <c r="G63" s="8"/>
      <c r="H63" s="8"/>
      <c r="I63" s="8"/>
      <c r="J63" s="8"/>
      <c r="K63" s="8"/>
      <c r="L63" s="8" t="s">
        <v>755</v>
      </c>
      <c r="M63" s="9">
        <v>44075</v>
      </c>
      <c r="N63" s="9">
        <v>44075</v>
      </c>
      <c r="O63" s="20">
        <v>330476.19</v>
      </c>
      <c r="P63" s="20"/>
      <c r="Q63" s="61"/>
      <c r="R63" s="11"/>
      <c r="S63" s="11"/>
      <c r="T63" s="11"/>
      <c r="U63" s="11"/>
      <c r="X63" s="22" t="str">
        <f>IF(B63="",VLOOKUP(A63,items_lookup!A:B,2,FALSE),B63)</f>
        <v>08. Item 08</v>
      </c>
      <c r="Y63" s="22">
        <f t="shared" si="4"/>
        <v>9</v>
      </c>
      <c r="Z63" s="22">
        <f t="shared" si="4"/>
        <v>9</v>
      </c>
      <c r="AA63" s="22">
        <f t="shared" si="5"/>
        <v>2020</v>
      </c>
      <c r="AB63" s="22">
        <f t="shared" si="6"/>
        <v>2020</v>
      </c>
      <c r="AC63" s="22">
        <f t="shared" si="7"/>
        <v>2020</v>
      </c>
      <c r="AD63" s="25" t="b">
        <f>AND(ROUND(O63,2)=O63,ROUND(P63,2)=P63,OR(AND(O63&lt;&gt;0,L63="p"),AND(P63&lt;&gt;0,L63="f")),_xlfn.ISFORMULA(X63),_xlfn.ISFORMULA(Y63),_xlfn.ISFORMULA(Z63),_xlfn.ISFORMULA(AA63),_xlfn.ISFORMULA(AB63),_xlfn.ISFORMULA(AC63),NOT(_xlfn.ISFORMULA(O63)),NOT(_xlfn.ISFORMULA(P63)),M63&lt;&gt;0,N63&lt;&gt;0,OR(YEAR(M63=lookup_codes!T73),YEAR(M63=lookup_codes!T74),YEAR(M63=lookup_codes!T75)),OR(YEAR(N63=lookup_codes!T73),YEAR(N63=lookup_codes!T74),YEAR(N63=lookup_codes!T75)))</f>
        <v>1</v>
      </c>
    </row>
    <row r="64" spans="1:30" ht="15" customHeight="1" x14ac:dyDescent="0.2">
      <c r="A64" s="8" t="s">
        <v>770</v>
      </c>
      <c r="B64" s="27"/>
      <c r="C64" s="2" t="s">
        <v>734</v>
      </c>
      <c r="D64" s="6" t="s">
        <v>742</v>
      </c>
      <c r="E64" s="60" t="s">
        <v>745</v>
      </c>
      <c r="F64" s="8"/>
      <c r="G64" s="8"/>
      <c r="H64" s="8"/>
      <c r="I64" s="8"/>
      <c r="J64" s="8"/>
      <c r="K64" s="8"/>
      <c r="L64" s="8" t="s">
        <v>755</v>
      </c>
      <c r="M64" s="9">
        <v>44075</v>
      </c>
      <c r="N64" s="9">
        <v>44075</v>
      </c>
      <c r="O64" s="20">
        <v>1008095.24</v>
      </c>
      <c r="P64" s="20"/>
      <c r="Q64" s="61"/>
      <c r="R64" s="11"/>
      <c r="S64" s="11"/>
      <c r="T64" s="11"/>
      <c r="U64" s="11"/>
      <c r="X64" s="22" t="str">
        <f>IF(B64="",VLOOKUP(A64,items_lookup!A:B,2,FALSE),B64)</f>
        <v>11. Item 11</v>
      </c>
      <c r="Y64" s="22">
        <f t="shared" si="4"/>
        <v>9</v>
      </c>
      <c r="Z64" s="22">
        <f t="shared" si="4"/>
        <v>9</v>
      </c>
      <c r="AA64" s="22">
        <f t="shared" si="5"/>
        <v>2020</v>
      </c>
      <c r="AB64" s="22">
        <f t="shared" si="6"/>
        <v>2020</v>
      </c>
      <c r="AC64" s="22">
        <f t="shared" si="7"/>
        <v>2020</v>
      </c>
      <c r="AD64" s="25" t="b">
        <f>AND(ROUND(O64,2)=O64,ROUND(P64,2)=P64,OR(AND(O64&lt;&gt;0,L64="p"),AND(P64&lt;&gt;0,L64="f")),_xlfn.ISFORMULA(X64),_xlfn.ISFORMULA(Y64),_xlfn.ISFORMULA(Z64),_xlfn.ISFORMULA(AA64),_xlfn.ISFORMULA(AB64),_xlfn.ISFORMULA(AC64),NOT(_xlfn.ISFORMULA(O64)),NOT(_xlfn.ISFORMULA(P64)),M64&lt;&gt;0,N64&lt;&gt;0,OR(YEAR(M64=lookup_codes!T74),YEAR(M64=lookup_codes!T75),YEAR(M64=lookup_codes!T76)),OR(YEAR(N64=lookup_codes!T74),YEAR(N64=lookup_codes!T75),YEAR(N64=lookup_codes!T76)))</f>
        <v>1</v>
      </c>
    </row>
    <row r="65" spans="1:30" ht="15" customHeight="1" x14ac:dyDescent="0.2">
      <c r="A65" s="8" t="s">
        <v>769</v>
      </c>
      <c r="B65" s="27"/>
      <c r="C65" s="2" t="s">
        <v>734</v>
      </c>
      <c r="D65" s="6" t="s">
        <v>742</v>
      </c>
      <c r="E65" s="60" t="s">
        <v>745</v>
      </c>
      <c r="F65" s="8"/>
      <c r="G65" s="8"/>
      <c r="H65" s="8"/>
      <c r="I65" s="8"/>
      <c r="J65" s="8"/>
      <c r="K65" s="8"/>
      <c r="L65" s="8" t="s">
        <v>755</v>
      </c>
      <c r="M65" s="9">
        <v>44075</v>
      </c>
      <c r="N65" s="9">
        <v>44075</v>
      </c>
      <c r="O65" s="20">
        <v>105000</v>
      </c>
      <c r="P65" s="20"/>
      <c r="Q65" s="61"/>
      <c r="R65" s="29"/>
      <c r="S65" s="29"/>
      <c r="T65" s="29"/>
      <c r="U65" s="29"/>
      <c r="X65" s="22" t="str">
        <f>IF(B65="",VLOOKUP(A65,items_lookup!A:B,2,FALSE),B65)</f>
        <v>09. Item 09</v>
      </c>
      <c r="Y65" s="22">
        <f t="shared" si="4"/>
        <v>9</v>
      </c>
      <c r="Z65" s="22">
        <f t="shared" si="4"/>
        <v>9</v>
      </c>
      <c r="AA65" s="22">
        <f t="shared" si="5"/>
        <v>2020</v>
      </c>
      <c r="AB65" s="22">
        <f t="shared" si="6"/>
        <v>2020</v>
      </c>
      <c r="AC65" s="22">
        <f t="shared" si="7"/>
        <v>2020</v>
      </c>
      <c r="AD65" s="25" t="b">
        <f>AND(ROUND(O65,2)=O65,ROUND(P65,2)=P65,OR(AND(O65&lt;&gt;0,L65="p"),AND(P65&lt;&gt;0,L65="f")),_xlfn.ISFORMULA(X65),_xlfn.ISFORMULA(Y65),_xlfn.ISFORMULA(Z65),_xlfn.ISFORMULA(AA65),_xlfn.ISFORMULA(AB65),_xlfn.ISFORMULA(AC65),NOT(_xlfn.ISFORMULA(O65)),NOT(_xlfn.ISFORMULA(P65)),M65&lt;&gt;0,N65&lt;&gt;0,OR(YEAR(M65=lookup_codes!T75),YEAR(M65=lookup_codes!T76),YEAR(M65=lookup_codes!T77)),OR(YEAR(N65=lookup_codes!T75),YEAR(N65=lookup_codes!T76),YEAR(N65=lookup_codes!T77)))</f>
        <v>1</v>
      </c>
    </row>
    <row r="66" spans="1:30" ht="15" customHeight="1" x14ac:dyDescent="0.2">
      <c r="A66" s="8" t="s">
        <v>768</v>
      </c>
      <c r="B66" s="8" t="s">
        <v>805</v>
      </c>
      <c r="C66" s="2" t="s">
        <v>734</v>
      </c>
      <c r="D66" s="6" t="s">
        <v>742</v>
      </c>
      <c r="E66" s="60" t="s">
        <v>745</v>
      </c>
      <c r="F66" s="8"/>
      <c r="G66" s="8"/>
      <c r="H66" s="8"/>
      <c r="I66" s="8"/>
      <c r="J66" s="8"/>
      <c r="K66" s="8"/>
      <c r="L66" s="8" t="s">
        <v>755</v>
      </c>
      <c r="M66" s="9">
        <v>44075</v>
      </c>
      <c r="N66" s="9">
        <v>44075</v>
      </c>
      <c r="O66" s="20">
        <v>55714.29</v>
      </c>
      <c r="P66" s="20"/>
      <c r="Q66" s="61"/>
      <c r="R66" s="29"/>
      <c r="S66" s="29"/>
      <c r="T66" s="29"/>
      <c r="U66" s="29"/>
      <c r="X66" s="22" t="str">
        <f>IF(B66="",VLOOKUP(A66,items_lookup!A:B,2,FALSE),B66)</f>
        <v>10. Item 10</v>
      </c>
      <c r="Y66" s="22">
        <f t="shared" si="4"/>
        <v>9</v>
      </c>
      <c r="Z66" s="22">
        <f t="shared" si="4"/>
        <v>9</v>
      </c>
      <c r="AA66" s="22">
        <f t="shared" si="5"/>
        <v>2020</v>
      </c>
      <c r="AB66" s="22">
        <f t="shared" si="6"/>
        <v>2020</v>
      </c>
      <c r="AC66" s="22">
        <f t="shared" si="7"/>
        <v>2020</v>
      </c>
      <c r="AD66" s="25" t="b">
        <f>AND(ROUND(O66,2)=O66,ROUND(P66,2)=P66,OR(AND(O66&lt;&gt;0,L66="p"),AND(P66&lt;&gt;0,L66="f")),_xlfn.ISFORMULA(X66),_xlfn.ISFORMULA(Y66),_xlfn.ISFORMULA(Z66),_xlfn.ISFORMULA(AA66),_xlfn.ISFORMULA(AB66),_xlfn.ISFORMULA(AC66),NOT(_xlfn.ISFORMULA(O66)),NOT(_xlfn.ISFORMULA(P66)),M66&lt;&gt;0,N66&lt;&gt;0,OR(YEAR(M66=lookup_codes!T76),YEAR(M66=lookup_codes!T77),YEAR(M66=lookup_codes!T78)),OR(YEAR(N66=lookup_codes!T76),YEAR(N66=lookup_codes!T77),YEAR(N66=lookup_codes!T78)))</f>
        <v>1</v>
      </c>
    </row>
    <row r="67" spans="1:30" ht="15" customHeight="1" x14ac:dyDescent="0.2">
      <c r="A67" s="8"/>
      <c r="B67" s="8" t="s">
        <v>804</v>
      </c>
      <c r="C67" s="2" t="s">
        <v>734</v>
      </c>
      <c r="D67" s="6" t="s">
        <v>742</v>
      </c>
      <c r="E67" s="60" t="s">
        <v>745</v>
      </c>
      <c r="F67" s="8"/>
      <c r="G67" s="8"/>
      <c r="H67" s="8"/>
      <c r="I67" s="8"/>
      <c r="J67" s="8"/>
      <c r="K67" s="8"/>
      <c r="L67" s="8" t="s">
        <v>755</v>
      </c>
      <c r="M67" s="9">
        <v>44075</v>
      </c>
      <c r="N67" s="9">
        <v>44075</v>
      </c>
      <c r="O67" s="20">
        <v>303571.43</v>
      </c>
      <c r="P67" s="20"/>
      <c r="Q67" s="61"/>
      <c r="R67" s="29"/>
      <c r="S67" s="29"/>
      <c r="T67" s="29"/>
      <c r="U67" s="29"/>
      <c r="X67" s="22" t="str">
        <f>IF(B67="",VLOOKUP(A67,items_lookup!A:B,2,FALSE),B67)</f>
        <v>12. Item 12</v>
      </c>
      <c r="Y67" s="22">
        <f t="shared" ref="Y67:Z115" si="8">MONTH(M67)</f>
        <v>9</v>
      </c>
      <c r="Z67" s="22">
        <f t="shared" si="8"/>
        <v>9</v>
      </c>
      <c r="AA67" s="22">
        <f t="shared" si="5"/>
        <v>2020</v>
      </c>
      <c r="AB67" s="22">
        <f t="shared" si="6"/>
        <v>2020</v>
      </c>
      <c r="AC67" s="22">
        <f t="shared" si="7"/>
        <v>2020</v>
      </c>
      <c r="AD67" s="25" t="b">
        <f>AND(ROUND(O67,2)=O67,ROUND(P67,2)=P67,OR(AND(O67&lt;&gt;0,L67="p"),AND(P67&lt;&gt;0,L67="f")),_xlfn.ISFORMULA(X67),_xlfn.ISFORMULA(Y67),_xlfn.ISFORMULA(Z67),_xlfn.ISFORMULA(AA67),_xlfn.ISFORMULA(AB67),_xlfn.ISFORMULA(AC67),NOT(_xlfn.ISFORMULA(O67)),NOT(_xlfn.ISFORMULA(P67)),M67&lt;&gt;0,N67&lt;&gt;0,OR(YEAR(M67=lookup_codes!T77),YEAR(M67=lookup_codes!T78),YEAR(M67=lookup_codes!T79)),OR(YEAR(N67=lookup_codes!T77),YEAR(N67=lookup_codes!T78),YEAR(N67=lookup_codes!T79)))</f>
        <v>1</v>
      </c>
    </row>
    <row r="68" spans="1:30" ht="15" customHeight="1" x14ac:dyDescent="0.2">
      <c r="A68" s="8" t="s">
        <v>776</v>
      </c>
      <c r="B68" s="8" t="s">
        <v>803</v>
      </c>
      <c r="C68" s="2" t="s">
        <v>734</v>
      </c>
      <c r="D68" s="6" t="s">
        <v>742</v>
      </c>
      <c r="E68" s="60" t="s">
        <v>745</v>
      </c>
      <c r="F68" s="8"/>
      <c r="G68" s="8"/>
      <c r="H68" s="8"/>
      <c r="I68" s="8"/>
      <c r="J68" s="8"/>
      <c r="K68" s="8"/>
      <c r="L68" s="8" t="s">
        <v>755</v>
      </c>
      <c r="M68" s="9">
        <v>44075</v>
      </c>
      <c r="N68" s="9">
        <v>44075</v>
      </c>
      <c r="O68" s="20">
        <v>1119047.6200000001</v>
      </c>
      <c r="P68" s="20"/>
      <c r="Q68" s="61"/>
      <c r="R68" s="29"/>
      <c r="S68" s="29"/>
      <c r="T68" s="29"/>
      <c r="U68" s="29"/>
      <c r="X68" s="22" t="str">
        <f>IF(B68="",VLOOKUP(A68,items_lookup!A:B,2,FALSE),B68)</f>
        <v>13. Item 13</v>
      </c>
      <c r="Y68" s="22">
        <f t="shared" si="8"/>
        <v>9</v>
      </c>
      <c r="Z68" s="22">
        <f t="shared" si="8"/>
        <v>9</v>
      </c>
      <c r="AA68" s="22">
        <f t="shared" si="5"/>
        <v>2020</v>
      </c>
      <c r="AB68" s="22">
        <f t="shared" si="6"/>
        <v>2020</v>
      </c>
      <c r="AC68" s="22">
        <f t="shared" si="7"/>
        <v>2020</v>
      </c>
      <c r="AD68" s="25" t="b">
        <f>AND(ROUND(O68,2)=O68,ROUND(P68,2)=P68,OR(AND(O68&lt;&gt;0,L68="p"),AND(P68&lt;&gt;0,L68="f")),_xlfn.ISFORMULA(X68),_xlfn.ISFORMULA(Y68),_xlfn.ISFORMULA(Z68),_xlfn.ISFORMULA(AA68),_xlfn.ISFORMULA(AB68),_xlfn.ISFORMULA(AC68),NOT(_xlfn.ISFORMULA(O68)),NOT(_xlfn.ISFORMULA(P68)),M68&lt;&gt;0,N68&lt;&gt;0,OR(YEAR(M68=lookup_codes!T78),YEAR(M68=lookup_codes!T79),YEAR(M68=lookup_codes!T80)),OR(YEAR(N68=lookup_codes!T78),YEAR(N68=lookup_codes!T79),YEAR(N68=lookup_codes!T80)))</f>
        <v>1</v>
      </c>
    </row>
    <row r="69" spans="1:30" ht="15" customHeight="1" x14ac:dyDescent="0.2">
      <c r="A69" s="8" t="s">
        <v>769</v>
      </c>
      <c r="B69" s="27"/>
      <c r="C69" s="2" t="s">
        <v>734</v>
      </c>
      <c r="D69" s="6" t="s">
        <v>742</v>
      </c>
      <c r="E69" s="60" t="s">
        <v>745</v>
      </c>
      <c r="F69" s="8"/>
      <c r="G69" s="8"/>
      <c r="H69" s="8"/>
      <c r="I69" s="8"/>
      <c r="J69" s="8"/>
      <c r="K69" s="8"/>
      <c r="L69" s="8" t="s">
        <v>755</v>
      </c>
      <c r="M69" s="9">
        <v>44075</v>
      </c>
      <c r="N69" s="9">
        <v>44075</v>
      </c>
      <c r="O69" s="20">
        <v>6783809.5199999996</v>
      </c>
      <c r="P69" s="20"/>
      <c r="Q69" s="61"/>
      <c r="R69" s="11"/>
      <c r="S69" s="11"/>
      <c r="T69" s="11"/>
      <c r="U69" s="11"/>
      <c r="X69" s="22" t="str">
        <f>IF(B69="",VLOOKUP(A69,items_lookup!A:B,2,FALSE),B69)</f>
        <v>09. Item 09</v>
      </c>
      <c r="Y69" s="22">
        <f t="shared" si="8"/>
        <v>9</v>
      </c>
      <c r="Z69" s="22">
        <f t="shared" si="8"/>
        <v>9</v>
      </c>
      <c r="AA69" s="22">
        <f t="shared" si="5"/>
        <v>2020</v>
      </c>
      <c r="AB69" s="22">
        <f t="shared" si="6"/>
        <v>2020</v>
      </c>
      <c r="AC69" s="22">
        <f t="shared" si="7"/>
        <v>2020</v>
      </c>
      <c r="AD69" s="25" t="b">
        <f>AND(ROUND(O69,2)=O69,ROUND(P69,2)=P69,OR(AND(O69&lt;&gt;0,L69="p"),AND(P69&lt;&gt;0,L69="f")),_xlfn.ISFORMULA(X69),_xlfn.ISFORMULA(Y69),_xlfn.ISFORMULA(Z69),_xlfn.ISFORMULA(AA69),_xlfn.ISFORMULA(AB69),_xlfn.ISFORMULA(AC69),NOT(_xlfn.ISFORMULA(O69)),NOT(_xlfn.ISFORMULA(P69)),M69&lt;&gt;0,N69&lt;&gt;0,OR(YEAR(M69=lookup_codes!T79),YEAR(M69=lookup_codes!T80),YEAR(M69=lookup_codes!T81)),OR(YEAR(N69=lookup_codes!T79),YEAR(N69=lookup_codes!T80),YEAR(N69=lookup_codes!T81)))</f>
        <v>1</v>
      </c>
    </row>
    <row r="70" spans="1:30" ht="15" customHeight="1" x14ac:dyDescent="0.2">
      <c r="A70" s="8" t="s">
        <v>768</v>
      </c>
      <c r="B70" s="8" t="s">
        <v>801</v>
      </c>
      <c r="C70" s="2" t="s">
        <v>734</v>
      </c>
      <c r="D70" s="6" t="s">
        <v>742</v>
      </c>
      <c r="E70" s="60" t="s">
        <v>745</v>
      </c>
      <c r="F70" s="8"/>
      <c r="G70" s="8"/>
      <c r="H70" s="8"/>
      <c r="I70" s="8"/>
      <c r="J70" s="8"/>
      <c r="K70" s="8"/>
      <c r="L70" s="8" t="s">
        <v>755</v>
      </c>
      <c r="M70" s="9">
        <v>44075</v>
      </c>
      <c r="N70" s="9">
        <v>44075</v>
      </c>
      <c r="O70" s="20">
        <v>1810714.29</v>
      </c>
      <c r="P70" s="20"/>
      <c r="Q70" s="61"/>
      <c r="R70" s="11"/>
      <c r="S70" s="11"/>
      <c r="T70" s="11"/>
      <c r="U70" s="11"/>
      <c r="X70" s="22" t="str">
        <f>IF(B70="",VLOOKUP(A70,items_lookup!A:B,2,FALSE),B70)</f>
        <v>03. Item 03</v>
      </c>
      <c r="Y70" s="22">
        <f t="shared" si="8"/>
        <v>9</v>
      </c>
      <c r="Z70" s="22">
        <f t="shared" si="8"/>
        <v>9</v>
      </c>
      <c r="AA70" s="22">
        <f t="shared" si="5"/>
        <v>2020</v>
      </c>
      <c r="AB70" s="22">
        <f t="shared" si="6"/>
        <v>2020</v>
      </c>
      <c r="AC70" s="22">
        <f t="shared" si="7"/>
        <v>2020</v>
      </c>
      <c r="AD70" s="25" t="b">
        <f>AND(ROUND(O70,2)=O70,ROUND(P70,2)=P70,OR(AND(O70&lt;&gt;0,L70="p"),AND(P70&lt;&gt;0,L70="f")),_xlfn.ISFORMULA(X70),_xlfn.ISFORMULA(Y70),_xlfn.ISFORMULA(Z70),_xlfn.ISFORMULA(AA70),_xlfn.ISFORMULA(AB70),_xlfn.ISFORMULA(AC70),NOT(_xlfn.ISFORMULA(O70)),NOT(_xlfn.ISFORMULA(P70)),M70&lt;&gt;0,N70&lt;&gt;0,OR(YEAR(M70=lookup_codes!T80),YEAR(M70=lookup_codes!T81),YEAR(M70=lookup_codes!T82)),OR(YEAR(N70=lookup_codes!T80),YEAR(N70=lookup_codes!T81),YEAR(N70=lookup_codes!T82)))</f>
        <v>1</v>
      </c>
    </row>
    <row r="71" spans="1:30" ht="15" customHeight="1" x14ac:dyDescent="0.2">
      <c r="A71" s="8" t="s">
        <v>770</v>
      </c>
      <c r="B71" s="8"/>
      <c r="C71" s="2" t="s">
        <v>734</v>
      </c>
      <c r="D71" s="6" t="s">
        <v>742</v>
      </c>
      <c r="E71" s="60" t="s">
        <v>745</v>
      </c>
      <c r="F71" s="8"/>
      <c r="G71" s="8"/>
      <c r="H71" s="8"/>
      <c r="I71" s="8"/>
      <c r="J71" s="8"/>
      <c r="K71" s="8"/>
      <c r="L71" s="8" t="s">
        <v>755</v>
      </c>
      <c r="M71" s="9">
        <v>44075</v>
      </c>
      <c r="N71" s="9">
        <v>44075</v>
      </c>
      <c r="O71" s="20">
        <v>5670714.29</v>
      </c>
      <c r="P71" s="20"/>
      <c r="Q71" s="61"/>
      <c r="R71" s="11"/>
      <c r="S71" s="11"/>
      <c r="T71" s="11"/>
      <c r="U71" s="11"/>
      <c r="X71" s="22" t="str">
        <f>IF(B71="",VLOOKUP(A71,items_lookup!A:B,2,FALSE),B71)</f>
        <v>11. Item 11</v>
      </c>
      <c r="Y71" s="22">
        <f t="shared" si="8"/>
        <v>9</v>
      </c>
      <c r="Z71" s="22">
        <f t="shared" si="8"/>
        <v>9</v>
      </c>
      <c r="AA71" s="22">
        <f t="shared" si="5"/>
        <v>2020</v>
      </c>
      <c r="AB71" s="22">
        <f t="shared" si="6"/>
        <v>2020</v>
      </c>
      <c r="AC71" s="22">
        <f t="shared" si="7"/>
        <v>2020</v>
      </c>
      <c r="AD71" s="25" t="b">
        <f>AND(ROUND(O71,2)=O71,ROUND(P71,2)=P71,OR(AND(O71&lt;&gt;0,L71="p"),AND(P71&lt;&gt;0,L71="f")),_xlfn.ISFORMULA(X71),_xlfn.ISFORMULA(Y71),_xlfn.ISFORMULA(Z71),_xlfn.ISFORMULA(AA71),_xlfn.ISFORMULA(AB71),_xlfn.ISFORMULA(AC71),NOT(_xlfn.ISFORMULA(O71)),NOT(_xlfn.ISFORMULA(P71)),M71&lt;&gt;0,N71&lt;&gt;0,OR(YEAR(M71=lookup_codes!T81),YEAR(M71=lookup_codes!T82),YEAR(M71=lookup_codes!T83)),OR(YEAR(N71=lookup_codes!T81),YEAR(N71=lookup_codes!T82),YEAR(N71=lookup_codes!T83)))</f>
        <v>1</v>
      </c>
    </row>
    <row r="72" spans="1:30" ht="15" customHeight="1" x14ac:dyDescent="0.2">
      <c r="A72" s="8" t="s">
        <v>761</v>
      </c>
      <c r="B72" s="27"/>
      <c r="C72" s="2" t="s">
        <v>734</v>
      </c>
      <c r="D72" s="6" t="s">
        <v>742</v>
      </c>
      <c r="E72" s="60" t="s">
        <v>745</v>
      </c>
      <c r="F72" s="8"/>
      <c r="G72" s="8"/>
      <c r="H72" s="8"/>
      <c r="I72" s="8"/>
      <c r="J72" s="8"/>
      <c r="K72" s="8"/>
      <c r="L72" s="8" t="s">
        <v>755</v>
      </c>
      <c r="M72" s="9">
        <v>44075</v>
      </c>
      <c r="N72" s="9">
        <v>44075</v>
      </c>
      <c r="O72" s="20">
        <v>1666666.67</v>
      </c>
      <c r="P72" s="20"/>
      <c r="Q72" s="61"/>
      <c r="R72" s="29"/>
      <c r="S72" s="29"/>
      <c r="T72" s="29"/>
      <c r="U72" s="29"/>
      <c r="X72" s="22" t="str">
        <f>IF(B72="",VLOOKUP(A72,items_lookup!A:B,2,FALSE),B72)</f>
        <v>01. Item 01</v>
      </c>
      <c r="Y72" s="22">
        <f t="shared" si="8"/>
        <v>9</v>
      </c>
      <c r="Z72" s="22">
        <f t="shared" si="8"/>
        <v>9</v>
      </c>
      <c r="AA72" s="22">
        <f t="shared" si="5"/>
        <v>2020</v>
      </c>
      <c r="AB72" s="22">
        <f t="shared" si="6"/>
        <v>2020</v>
      </c>
      <c r="AC72" s="22">
        <f t="shared" si="7"/>
        <v>2020</v>
      </c>
      <c r="AD72" s="25" t="b">
        <f>AND(ROUND(O72,2)=O72,ROUND(P72,2)=P72,OR(AND(O72&lt;&gt;0,L72="p"),AND(P72&lt;&gt;0,L72="f")),_xlfn.ISFORMULA(X72),_xlfn.ISFORMULA(Y72),_xlfn.ISFORMULA(Z72),_xlfn.ISFORMULA(AA72),_xlfn.ISFORMULA(AB72),_xlfn.ISFORMULA(AC72),NOT(_xlfn.ISFORMULA(O72)),NOT(_xlfn.ISFORMULA(P72)),M72&lt;&gt;0,N72&lt;&gt;0,OR(YEAR(M72=lookup_codes!T85),YEAR(M72=lookup_codes!T86),YEAR(M72=lookup_codes!T87)),OR(YEAR(N72=lookup_codes!T85),YEAR(N72=lookup_codes!T86),YEAR(N72=lookup_codes!T87)))</f>
        <v>1</v>
      </c>
    </row>
    <row r="73" spans="1:30" ht="15" customHeight="1" x14ac:dyDescent="0.2">
      <c r="A73" s="8" t="s">
        <v>764</v>
      </c>
      <c r="B73" s="8"/>
      <c r="C73" s="2" t="s">
        <v>734</v>
      </c>
      <c r="D73" s="6" t="s">
        <v>743</v>
      </c>
      <c r="E73" s="60" t="s">
        <v>744</v>
      </c>
      <c r="F73" s="8"/>
      <c r="G73" s="8"/>
      <c r="H73" s="8"/>
      <c r="I73" s="8"/>
      <c r="J73" s="8"/>
      <c r="K73" s="8"/>
      <c r="L73" s="8" t="s">
        <v>755</v>
      </c>
      <c r="M73" s="9">
        <v>44075</v>
      </c>
      <c r="N73" s="9">
        <v>44075</v>
      </c>
      <c r="O73" s="20">
        <v>42380.95</v>
      </c>
      <c r="P73" s="20"/>
      <c r="Q73" s="61"/>
      <c r="R73" s="29"/>
      <c r="S73" s="29"/>
      <c r="T73" s="29"/>
      <c r="U73" s="29"/>
      <c r="X73" s="22" t="str">
        <f>IF(B73="",VLOOKUP(A73,items_lookup!A:B,2,FALSE),B73)</f>
        <v>05. Item 05</v>
      </c>
      <c r="Y73" s="22">
        <f t="shared" si="8"/>
        <v>9</v>
      </c>
      <c r="Z73" s="22">
        <f t="shared" si="8"/>
        <v>9</v>
      </c>
      <c r="AA73" s="22">
        <f t="shared" si="5"/>
        <v>2020</v>
      </c>
      <c r="AB73" s="22">
        <f t="shared" si="6"/>
        <v>2020</v>
      </c>
      <c r="AC73" s="22">
        <f t="shared" si="7"/>
        <v>2020</v>
      </c>
      <c r="AD73" s="25" t="b">
        <f>AND(ROUND(O73,2)=O73,ROUND(P73,2)=P73,OR(AND(O73&lt;&gt;0,L73="p"),AND(P73&lt;&gt;0,L73="f")),_xlfn.ISFORMULA(X73),_xlfn.ISFORMULA(Y73),_xlfn.ISFORMULA(Z73),_xlfn.ISFORMULA(AA73),_xlfn.ISFORMULA(AB73),_xlfn.ISFORMULA(AC73),NOT(_xlfn.ISFORMULA(O73)),NOT(_xlfn.ISFORMULA(P73)),M73&lt;&gt;0,N73&lt;&gt;0,OR(YEAR(M73=lookup_codes!T87),YEAR(M73=lookup_codes!T88),YEAR(M73=lookup_codes!T89)),OR(YEAR(N73=lookup_codes!T87),YEAR(N73=lookup_codes!T88),YEAR(N73=lookup_codes!T89)))</f>
        <v>1</v>
      </c>
    </row>
    <row r="74" spans="1:30" ht="15" customHeight="1" x14ac:dyDescent="0.2">
      <c r="A74" s="8" t="s">
        <v>765</v>
      </c>
      <c r="B74" s="8"/>
      <c r="C74" s="2" t="s">
        <v>734</v>
      </c>
      <c r="D74" s="6" t="s">
        <v>743</v>
      </c>
      <c r="E74" s="60" t="s">
        <v>744</v>
      </c>
      <c r="F74" s="8"/>
      <c r="G74" s="8"/>
      <c r="H74" s="8"/>
      <c r="I74" s="8"/>
      <c r="J74" s="8"/>
      <c r="K74" s="8"/>
      <c r="L74" s="8" t="s">
        <v>755</v>
      </c>
      <c r="M74" s="9">
        <v>44075</v>
      </c>
      <c r="N74" s="9">
        <v>44075</v>
      </c>
      <c r="O74" s="20">
        <v>360000</v>
      </c>
      <c r="P74" s="20"/>
      <c r="Q74" s="61"/>
      <c r="R74" s="29"/>
      <c r="S74" s="29"/>
      <c r="T74" s="29"/>
      <c r="U74" s="29"/>
      <c r="X74" s="22" t="str">
        <f>IF(B74="",VLOOKUP(A74,items_lookup!A:B,2,FALSE),B74)</f>
        <v>05. Item 05</v>
      </c>
      <c r="Y74" s="22">
        <f t="shared" si="8"/>
        <v>9</v>
      </c>
      <c r="Z74" s="22">
        <f t="shared" si="8"/>
        <v>9</v>
      </c>
      <c r="AA74" s="22">
        <f t="shared" si="5"/>
        <v>2020</v>
      </c>
      <c r="AB74" s="22">
        <f t="shared" si="6"/>
        <v>2020</v>
      </c>
      <c r="AC74" s="22">
        <f t="shared" si="7"/>
        <v>2020</v>
      </c>
      <c r="AD74" s="25" t="b">
        <f>AND(ROUND(O74,2)=O74,ROUND(P74,2)=P74,OR(AND(O74&lt;&gt;0,L74="p"),AND(P74&lt;&gt;0,L74="f")),_xlfn.ISFORMULA(X74),_xlfn.ISFORMULA(Y74),_xlfn.ISFORMULA(Z74),_xlfn.ISFORMULA(AA74),_xlfn.ISFORMULA(AB74),_xlfn.ISFORMULA(AC74),NOT(_xlfn.ISFORMULA(O74)),NOT(_xlfn.ISFORMULA(P74)),M74&lt;&gt;0,N74&lt;&gt;0,OR(YEAR(M74=lookup_codes!T88),YEAR(M74=lookup_codes!T89),YEAR(M74=lookup_codes!T90)),OR(YEAR(N74=lookup_codes!T88),YEAR(N74=lookup_codes!T89),YEAR(N74=lookup_codes!T90)))</f>
        <v>1</v>
      </c>
    </row>
    <row r="75" spans="1:30" ht="15" customHeight="1" x14ac:dyDescent="0.2">
      <c r="A75" s="8" t="s">
        <v>762</v>
      </c>
      <c r="B75" s="27"/>
      <c r="C75" s="2" t="s">
        <v>735</v>
      </c>
      <c r="D75" s="6"/>
      <c r="E75" s="60" t="s">
        <v>745</v>
      </c>
      <c r="F75" s="8"/>
      <c r="G75" s="8"/>
      <c r="H75" s="8"/>
      <c r="I75" s="8"/>
      <c r="J75" s="8"/>
      <c r="K75" s="8"/>
      <c r="L75" s="8" t="s">
        <v>755</v>
      </c>
      <c r="M75" s="9">
        <v>44075</v>
      </c>
      <c r="N75" s="9">
        <v>44075</v>
      </c>
      <c r="O75" s="20">
        <v>7354285.71</v>
      </c>
      <c r="P75" s="20"/>
      <c r="Q75" s="61"/>
      <c r="R75" s="11"/>
      <c r="S75" s="11"/>
      <c r="T75" s="11"/>
      <c r="U75" s="11"/>
      <c r="X75" s="22" t="str">
        <f>IF(B75="",VLOOKUP(A75,items_lookup!A:B,2,FALSE),B75)</f>
        <v>02. Item 02</v>
      </c>
      <c r="Y75" s="22">
        <f t="shared" si="8"/>
        <v>9</v>
      </c>
      <c r="Z75" s="22">
        <f t="shared" si="8"/>
        <v>9</v>
      </c>
      <c r="AA75" s="22">
        <f t="shared" si="5"/>
        <v>2020</v>
      </c>
      <c r="AB75" s="22">
        <f t="shared" si="6"/>
        <v>2020</v>
      </c>
      <c r="AC75" s="22">
        <f t="shared" si="7"/>
        <v>2020</v>
      </c>
      <c r="AD75" s="25" t="b">
        <f>AND(ROUND(O75,2)=O75,ROUND(P75,2)=P75,OR(AND(O75&lt;&gt;0,L75="p"),AND(P75&lt;&gt;0,L75="f")),_xlfn.ISFORMULA(X75),_xlfn.ISFORMULA(Y75),_xlfn.ISFORMULA(Z75),_xlfn.ISFORMULA(AA75),_xlfn.ISFORMULA(AB75),_xlfn.ISFORMULA(AC75),NOT(_xlfn.ISFORMULA(O75)),NOT(_xlfn.ISFORMULA(P75)),M75&lt;&gt;0,N75&lt;&gt;0,OR(YEAR(M75=lookup_codes!T89),YEAR(M75=lookup_codes!T90),YEAR(M75=lookup_codes!T91)),OR(YEAR(N75=lookup_codes!T89),YEAR(N75=lookup_codes!T90),YEAR(N75=lookup_codes!T91)))</f>
        <v>1</v>
      </c>
    </row>
    <row r="76" spans="1:30" ht="15" customHeight="1" x14ac:dyDescent="0.2">
      <c r="A76" s="8" t="s">
        <v>777</v>
      </c>
      <c r="B76" s="27"/>
      <c r="C76" s="2" t="s">
        <v>735</v>
      </c>
      <c r="D76" s="6"/>
      <c r="E76" s="60" t="s">
        <v>745</v>
      </c>
      <c r="F76" s="8"/>
      <c r="G76" s="8"/>
      <c r="H76" s="8"/>
      <c r="I76" s="8"/>
      <c r="J76" s="8"/>
      <c r="K76" s="8"/>
      <c r="L76" s="8" t="s">
        <v>755</v>
      </c>
      <c r="M76" s="9">
        <v>44075</v>
      </c>
      <c r="N76" s="9">
        <v>44075</v>
      </c>
      <c r="O76" s="20">
        <v>48238.1</v>
      </c>
      <c r="P76" s="20"/>
      <c r="Q76" s="61"/>
      <c r="R76" s="11"/>
      <c r="S76" s="11"/>
      <c r="T76" s="11"/>
      <c r="U76" s="11"/>
      <c r="X76" s="22" t="str">
        <f>IF(B76="",VLOOKUP(A76,items_lookup!A:B,2,FALSE),B76)</f>
        <v>09. Item 09</v>
      </c>
      <c r="Y76" s="22">
        <f t="shared" si="8"/>
        <v>9</v>
      </c>
      <c r="Z76" s="22">
        <f t="shared" si="8"/>
        <v>9</v>
      </c>
      <c r="AA76" s="22">
        <f t="shared" si="5"/>
        <v>2020</v>
      </c>
      <c r="AB76" s="22">
        <f t="shared" si="6"/>
        <v>2020</v>
      </c>
      <c r="AC76" s="22">
        <f t="shared" si="7"/>
        <v>2020</v>
      </c>
      <c r="AD76" s="25" t="b">
        <f>AND(ROUND(O76,2)=O76,ROUND(P76,2)=P76,OR(AND(O76&lt;&gt;0,L76="p"),AND(P76&lt;&gt;0,L76="f")),_xlfn.ISFORMULA(X76),_xlfn.ISFORMULA(Y76),_xlfn.ISFORMULA(Z76),_xlfn.ISFORMULA(AA76),_xlfn.ISFORMULA(AB76),_xlfn.ISFORMULA(AC76),NOT(_xlfn.ISFORMULA(O76)),NOT(_xlfn.ISFORMULA(P76)),M76&lt;&gt;0,N76&lt;&gt;0,OR(YEAR(M76=lookup_codes!T90),YEAR(M76=lookup_codes!T91),YEAR(M76=lookup_codes!T92)),OR(YEAR(N76=lookup_codes!T90),YEAR(N76=lookup_codes!T91),YEAR(N76=lookup_codes!T92)))</f>
        <v>1</v>
      </c>
    </row>
    <row r="77" spans="1:30" ht="15" customHeight="1" x14ac:dyDescent="0.2">
      <c r="A77" s="8" t="s">
        <v>778</v>
      </c>
      <c r="B77" s="27"/>
      <c r="C77" s="2" t="s">
        <v>735</v>
      </c>
      <c r="D77" s="6"/>
      <c r="E77" s="60" t="s">
        <v>745</v>
      </c>
      <c r="F77" s="8"/>
      <c r="G77" s="8"/>
      <c r="H77" s="8"/>
      <c r="I77" s="8"/>
      <c r="J77" s="8"/>
      <c r="K77" s="8"/>
      <c r="L77" s="8" t="s">
        <v>755</v>
      </c>
      <c r="M77" s="9">
        <v>44075</v>
      </c>
      <c r="N77" s="9">
        <v>44075</v>
      </c>
      <c r="O77" s="20">
        <v>6622523.8099999996</v>
      </c>
      <c r="P77" s="20"/>
      <c r="Q77" s="61"/>
      <c r="R77" s="11"/>
      <c r="S77" s="11"/>
      <c r="T77" s="11"/>
      <c r="U77" s="11"/>
      <c r="X77" s="22" t="str">
        <f>IF(B77="",VLOOKUP(A77,items_lookup!A:B,2,FALSE),B77)</f>
        <v>15. Item 15</v>
      </c>
      <c r="Y77" s="22">
        <f t="shared" si="8"/>
        <v>9</v>
      </c>
      <c r="Z77" s="22">
        <f t="shared" si="8"/>
        <v>9</v>
      </c>
      <c r="AA77" s="22">
        <f t="shared" si="5"/>
        <v>2020</v>
      </c>
      <c r="AB77" s="22">
        <f t="shared" si="6"/>
        <v>2020</v>
      </c>
      <c r="AC77" s="22">
        <f t="shared" si="7"/>
        <v>2020</v>
      </c>
      <c r="AD77" s="25" t="b">
        <f>AND(ROUND(O77,2)=O77,ROUND(P77,2)=P77,OR(AND(O77&lt;&gt;0,L77="p"),AND(P77&lt;&gt;0,L77="f")),_xlfn.ISFORMULA(X77),_xlfn.ISFORMULA(Y77),_xlfn.ISFORMULA(Z77),_xlfn.ISFORMULA(AA77),_xlfn.ISFORMULA(AB77),_xlfn.ISFORMULA(AC77),NOT(_xlfn.ISFORMULA(O77)),NOT(_xlfn.ISFORMULA(P77)),M77&lt;&gt;0,N77&lt;&gt;0,OR(YEAR(M77=lookup_codes!T91),YEAR(M77=lookup_codes!T92),YEAR(M77=lookup_codes!T93)),OR(YEAR(N77=lookup_codes!T91),YEAR(N77=lookup_codes!T92),YEAR(N77=lookup_codes!T93)))</f>
        <v>1</v>
      </c>
    </row>
    <row r="78" spans="1:30" ht="12.6" customHeight="1" x14ac:dyDescent="0.2">
      <c r="A78" s="8" t="s">
        <v>764</v>
      </c>
      <c r="B78" s="27"/>
      <c r="C78" s="2" t="s">
        <v>735</v>
      </c>
      <c r="D78" s="6"/>
      <c r="E78" s="60" t="s">
        <v>745</v>
      </c>
      <c r="F78" s="8"/>
      <c r="G78" s="8"/>
      <c r="H78" s="8"/>
      <c r="I78" s="8"/>
      <c r="J78" s="8"/>
      <c r="K78" s="8"/>
      <c r="L78" s="8" t="s">
        <v>755</v>
      </c>
      <c r="M78" s="9">
        <v>44075</v>
      </c>
      <c r="N78" s="9">
        <v>44075</v>
      </c>
      <c r="O78" s="20">
        <v>1655238.1</v>
      </c>
      <c r="P78" s="20"/>
      <c r="Q78" s="61"/>
      <c r="R78" s="11"/>
      <c r="S78" s="11"/>
      <c r="T78" s="11"/>
      <c r="U78" s="11"/>
      <c r="X78" s="22" t="str">
        <f>IF(B78="",VLOOKUP(A78,items_lookup!A:B,2,FALSE),B78)</f>
        <v>05. Item 05</v>
      </c>
      <c r="Y78" s="22">
        <f t="shared" si="8"/>
        <v>9</v>
      </c>
      <c r="Z78" s="22">
        <f t="shared" si="8"/>
        <v>9</v>
      </c>
      <c r="AA78" s="22">
        <f t="shared" si="5"/>
        <v>2020</v>
      </c>
      <c r="AB78" s="22">
        <f t="shared" si="6"/>
        <v>2020</v>
      </c>
      <c r="AC78" s="22">
        <f t="shared" si="7"/>
        <v>2020</v>
      </c>
      <c r="AD78" s="25" t="b">
        <f>AND(ROUND(O78,2)=O78,ROUND(P78,2)=P78,OR(AND(O78&lt;&gt;0,L78="p"),AND(P78&lt;&gt;0,L78="f")),_xlfn.ISFORMULA(X78),_xlfn.ISFORMULA(Y78),_xlfn.ISFORMULA(Z78),_xlfn.ISFORMULA(AA78),_xlfn.ISFORMULA(AB78),_xlfn.ISFORMULA(AC78),NOT(_xlfn.ISFORMULA(O78)),NOT(_xlfn.ISFORMULA(P78)),M78&lt;&gt;0,N78&lt;&gt;0,OR(YEAR(M78=lookup_codes!T92),YEAR(M78=lookup_codes!T93),YEAR(M78=lookup_codes!T94)),OR(YEAR(N78=lookup_codes!T92),YEAR(N78=lookup_codes!T93),YEAR(N78=lookup_codes!T94)))</f>
        <v>1</v>
      </c>
    </row>
    <row r="79" spans="1:30" ht="12.6" customHeight="1" x14ac:dyDescent="0.2">
      <c r="A79" s="8" t="s">
        <v>776</v>
      </c>
      <c r="B79" s="8" t="s">
        <v>802</v>
      </c>
      <c r="C79" s="2" t="s">
        <v>735</v>
      </c>
      <c r="D79" s="6"/>
      <c r="E79" s="60" t="s">
        <v>745</v>
      </c>
      <c r="F79" s="8"/>
      <c r="G79" s="8"/>
      <c r="H79" s="8"/>
      <c r="I79" s="8"/>
      <c r="J79" s="8"/>
      <c r="K79" s="8"/>
      <c r="L79" s="8" t="s">
        <v>755</v>
      </c>
      <c r="M79" s="9">
        <v>44075</v>
      </c>
      <c r="N79" s="9">
        <v>44075</v>
      </c>
      <c r="O79" s="20">
        <v>9599880.9499999993</v>
      </c>
      <c r="P79" s="20"/>
      <c r="Q79" s="61"/>
      <c r="R79" s="29"/>
      <c r="S79" s="29"/>
      <c r="T79" s="29"/>
      <c r="U79" s="29"/>
      <c r="X79" s="22" t="str">
        <f>IF(B79="",VLOOKUP(A79,items_lookup!A:B,2,FALSE),B79)</f>
        <v>04. Item 04</v>
      </c>
      <c r="Y79" s="22">
        <f t="shared" si="8"/>
        <v>9</v>
      </c>
      <c r="Z79" s="22">
        <f t="shared" si="8"/>
        <v>9</v>
      </c>
      <c r="AA79" s="22">
        <f t="shared" si="5"/>
        <v>2020</v>
      </c>
      <c r="AB79" s="22">
        <f t="shared" si="6"/>
        <v>2020</v>
      </c>
      <c r="AC79" s="22">
        <f t="shared" si="7"/>
        <v>2020</v>
      </c>
      <c r="AD79" s="25" t="b">
        <f>AND(ROUND(O79,2)=O79,ROUND(P79,2)=P79,OR(AND(O79&lt;&gt;0,L79="p"),AND(P79&lt;&gt;0,L79="f")),_xlfn.ISFORMULA(X79),_xlfn.ISFORMULA(Y79),_xlfn.ISFORMULA(Z79),_xlfn.ISFORMULA(AA79),_xlfn.ISFORMULA(AB79),_xlfn.ISFORMULA(AC79),NOT(_xlfn.ISFORMULA(O79)),NOT(_xlfn.ISFORMULA(P79)),M79&lt;&gt;0,N79&lt;&gt;0,OR(YEAR(M79=lookup_codes!T93),YEAR(M79=lookup_codes!T94),YEAR(M79=lookup_codes!T95)),OR(YEAR(N79=lookup_codes!T93),YEAR(N79=lookup_codes!T94),YEAR(N79=lookup_codes!T95)))</f>
        <v>1</v>
      </c>
    </row>
    <row r="80" spans="1:30" ht="12.6" customHeight="1" x14ac:dyDescent="0.2">
      <c r="A80" s="8" t="s">
        <v>779</v>
      </c>
      <c r="B80" s="8"/>
      <c r="C80" s="2" t="s">
        <v>735</v>
      </c>
      <c r="D80" s="6"/>
      <c r="E80" s="60" t="s">
        <v>745</v>
      </c>
      <c r="F80" s="8"/>
      <c r="G80" s="8"/>
      <c r="H80" s="8"/>
      <c r="I80" s="8"/>
      <c r="J80" s="8"/>
      <c r="K80" s="8"/>
      <c r="L80" s="8" t="s">
        <v>755</v>
      </c>
      <c r="M80" s="9">
        <v>44075</v>
      </c>
      <c r="N80" s="9">
        <v>44075</v>
      </c>
      <c r="O80" s="20">
        <v>5652904.7599999998</v>
      </c>
      <c r="P80" s="20"/>
      <c r="Q80" s="61"/>
      <c r="R80" s="11"/>
      <c r="S80" s="11"/>
      <c r="T80" s="11"/>
      <c r="U80" s="11"/>
      <c r="X80" s="22" t="str">
        <f>IF(B80="",VLOOKUP(A80,items_lookup!A:B,2,FALSE),B80)</f>
        <v>_2. Item _2</v>
      </c>
      <c r="Y80" s="22">
        <f t="shared" si="8"/>
        <v>9</v>
      </c>
      <c r="Z80" s="22">
        <f t="shared" si="8"/>
        <v>9</v>
      </c>
      <c r="AA80" s="22">
        <f t="shared" si="5"/>
        <v>2020</v>
      </c>
      <c r="AB80" s="22">
        <f t="shared" si="6"/>
        <v>2020</v>
      </c>
      <c r="AC80" s="22">
        <f t="shared" si="7"/>
        <v>2020</v>
      </c>
      <c r="AD80" s="25" t="b">
        <f>AND(ROUND(O80,2)=O80,ROUND(P80,2)=P80,OR(AND(O80&lt;&gt;0,L80="p"),AND(P80&lt;&gt;0,L80="f")),_xlfn.ISFORMULA(X80),_xlfn.ISFORMULA(Y80),_xlfn.ISFORMULA(Z80),_xlfn.ISFORMULA(AA80),_xlfn.ISFORMULA(AB80),_xlfn.ISFORMULA(AC80),NOT(_xlfn.ISFORMULA(O80)),NOT(_xlfn.ISFORMULA(P80)),M80&lt;&gt;0,N80&lt;&gt;0,OR(YEAR(M80=lookup_codes!T94),YEAR(M80=lookup_codes!T95),YEAR(M80=lookup_codes!T96)),OR(YEAR(N80=lookup_codes!T94),YEAR(N80=lookup_codes!T95),YEAR(N80=lookup_codes!T96)))</f>
        <v>1</v>
      </c>
    </row>
    <row r="81" spans="1:30" ht="12.6" customHeight="1" x14ac:dyDescent="0.2">
      <c r="A81" s="8" t="s">
        <v>766</v>
      </c>
      <c r="B81" s="8"/>
      <c r="C81" s="2" t="s">
        <v>735</v>
      </c>
      <c r="D81" s="6"/>
      <c r="E81" s="60" t="s">
        <v>745</v>
      </c>
      <c r="F81" s="8"/>
      <c r="G81" s="8"/>
      <c r="H81" s="8"/>
      <c r="I81" s="8"/>
      <c r="J81" s="8"/>
      <c r="K81" s="8"/>
      <c r="L81" s="8" t="s">
        <v>755</v>
      </c>
      <c r="M81" s="9">
        <v>44075</v>
      </c>
      <c r="N81" s="9">
        <v>44075</v>
      </c>
      <c r="O81" s="20">
        <v>40023.81</v>
      </c>
      <c r="P81" s="20"/>
      <c r="Q81" s="61"/>
      <c r="R81" s="11"/>
      <c r="S81" s="11"/>
      <c r="T81" s="11"/>
      <c r="U81" s="11"/>
      <c r="X81" s="22" t="str">
        <f>IF(B81="",VLOOKUP(A81,items_lookup!A:B,2,FALSE),B81)</f>
        <v>07. Item 07</v>
      </c>
      <c r="Y81" s="22">
        <f t="shared" si="8"/>
        <v>9</v>
      </c>
      <c r="Z81" s="22">
        <f t="shared" si="8"/>
        <v>9</v>
      </c>
      <c r="AA81" s="22">
        <f t="shared" si="5"/>
        <v>2020</v>
      </c>
      <c r="AB81" s="22">
        <f t="shared" si="6"/>
        <v>2020</v>
      </c>
      <c r="AC81" s="22">
        <f t="shared" si="7"/>
        <v>2020</v>
      </c>
      <c r="AD81" s="25" t="b">
        <f>AND(ROUND(O81,2)=O81,ROUND(P81,2)=P81,OR(AND(O81&lt;&gt;0,L81="p"),AND(P81&lt;&gt;0,L81="f")),_xlfn.ISFORMULA(X81),_xlfn.ISFORMULA(Y81),_xlfn.ISFORMULA(Z81),_xlfn.ISFORMULA(AA81),_xlfn.ISFORMULA(AB81),_xlfn.ISFORMULA(AC81),NOT(_xlfn.ISFORMULA(O81)),NOT(_xlfn.ISFORMULA(P81)),M81&lt;&gt;0,N81&lt;&gt;0,OR(YEAR(M81=lookup_codes!T95),YEAR(M81=lookup_codes!T96),YEAR(M81=lookup_codes!T97)),OR(YEAR(N81=lookup_codes!T95),YEAR(N81=lookup_codes!T96),YEAR(N81=lookup_codes!T97)))</f>
        <v>1</v>
      </c>
    </row>
    <row r="82" spans="1:30" ht="12.6" customHeight="1" x14ac:dyDescent="0.2">
      <c r="A82" s="8" t="s">
        <v>765</v>
      </c>
      <c r="B82" s="8"/>
      <c r="C82" s="2" t="s">
        <v>735</v>
      </c>
      <c r="D82" s="6"/>
      <c r="E82" s="60" t="s">
        <v>745</v>
      </c>
      <c r="F82" s="8"/>
      <c r="G82" s="8"/>
      <c r="H82" s="8"/>
      <c r="I82" s="8"/>
      <c r="J82" s="8"/>
      <c r="K82" s="8"/>
      <c r="L82" s="8" t="s">
        <v>755</v>
      </c>
      <c r="M82" s="9">
        <v>44075</v>
      </c>
      <c r="N82" s="9">
        <v>44075</v>
      </c>
      <c r="O82" s="20">
        <v>118928.57</v>
      </c>
      <c r="P82" s="20"/>
      <c r="Q82" s="61"/>
      <c r="R82" s="11"/>
      <c r="S82" s="11"/>
      <c r="T82" s="11"/>
      <c r="U82" s="11"/>
      <c r="X82" s="22" t="str">
        <f>IF(B82="",VLOOKUP(A82,items_lookup!A:B,2,FALSE),B82)</f>
        <v>05. Item 05</v>
      </c>
      <c r="Y82" s="22">
        <f t="shared" si="8"/>
        <v>9</v>
      </c>
      <c r="Z82" s="22">
        <f t="shared" si="8"/>
        <v>9</v>
      </c>
      <c r="AA82" s="22">
        <f t="shared" si="5"/>
        <v>2020</v>
      </c>
      <c r="AB82" s="22">
        <f t="shared" si="6"/>
        <v>2020</v>
      </c>
      <c r="AC82" s="22">
        <f t="shared" si="7"/>
        <v>2020</v>
      </c>
      <c r="AD82" s="25" t="b">
        <f>AND(ROUND(O82,2)=O82,ROUND(P82,2)=P82,OR(AND(O82&lt;&gt;0,L82="p"),AND(P82&lt;&gt;0,L82="f")),_xlfn.ISFORMULA(X82),_xlfn.ISFORMULA(Y82),_xlfn.ISFORMULA(Z82),_xlfn.ISFORMULA(AA82),_xlfn.ISFORMULA(AB82),_xlfn.ISFORMULA(AC82),NOT(_xlfn.ISFORMULA(O82)),NOT(_xlfn.ISFORMULA(P82)),M82&lt;&gt;0,N82&lt;&gt;0,OR(YEAR(M82=lookup_codes!T96),YEAR(M82=lookup_codes!T97),YEAR(M82=lookup_codes!T98)),OR(YEAR(N82=lookup_codes!T96),YEAR(N82=lookup_codes!T97),YEAR(N82=lookup_codes!T98)))</f>
        <v>1</v>
      </c>
    </row>
    <row r="83" spans="1:30" ht="12.6" customHeight="1" x14ac:dyDescent="0.2">
      <c r="A83" s="8" t="s">
        <v>761</v>
      </c>
      <c r="B83" s="8" t="s">
        <v>804</v>
      </c>
      <c r="C83" s="2" t="s">
        <v>735</v>
      </c>
      <c r="D83" s="6"/>
      <c r="E83" s="60" t="s">
        <v>745</v>
      </c>
      <c r="F83" s="8"/>
      <c r="G83" s="8"/>
      <c r="H83" s="8"/>
      <c r="I83" s="8"/>
      <c r="J83" s="8"/>
      <c r="K83" s="8"/>
      <c r="L83" s="8" t="s">
        <v>755</v>
      </c>
      <c r="M83" s="9">
        <v>44075</v>
      </c>
      <c r="N83" s="9">
        <v>44075</v>
      </c>
      <c r="O83" s="20">
        <v>484261.9</v>
      </c>
      <c r="P83" s="20"/>
      <c r="Q83" s="61"/>
      <c r="R83" s="11"/>
      <c r="S83" s="11"/>
      <c r="T83" s="11"/>
      <c r="U83" s="11"/>
      <c r="X83" s="22" t="str">
        <f>IF(B83="",VLOOKUP(A83,items_lookup!A:B,2,FALSE),B83)</f>
        <v>12. Item 12</v>
      </c>
      <c r="Y83" s="22">
        <f t="shared" si="8"/>
        <v>9</v>
      </c>
      <c r="Z83" s="22">
        <f t="shared" si="8"/>
        <v>9</v>
      </c>
      <c r="AA83" s="22">
        <f t="shared" si="5"/>
        <v>2020</v>
      </c>
      <c r="AB83" s="22">
        <f t="shared" si="6"/>
        <v>2020</v>
      </c>
      <c r="AC83" s="22">
        <f t="shared" si="7"/>
        <v>2020</v>
      </c>
      <c r="AD83" s="25" t="b">
        <f>AND(ROUND(O83,2)=O83,ROUND(P83,2)=P83,OR(AND(O83&lt;&gt;0,L83="p"),AND(P83&lt;&gt;0,L83="f")),_xlfn.ISFORMULA(X83),_xlfn.ISFORMULA(Y83),_xlfn.ISFORMULA(Z83),_xlfn.ISFORMULA(AA83),_xlfn.ISFORMULA(AB83),_xlfn.ISFORMULA(AC83),NOT(_xlfn.ISFORMULA(O83)),NOT(_xlfn.ISFORMULA(P83)),M83&lt;&gt;0,N83&lt;&gt;0,OR(YEAR(M83=lookup_codes!T98),YEAR(M83=lookup_codes!T99),YEAR(M83=lookup_codes!T100)),OR(YEAR(N83=lookup_codes!T98),YEAR(N83=lookup_codes!T99),YEAR(N83=lookup_codes!T100)))</f>
        <v>1</v>
      </c>
    </row>
    <row r="84" spans="1:30" ht="12.6" customHeight="1" x14ac:dyDescent="0.2">
      <c r="A84" s="8" t="s">
        <v>762</v>
      </c>
      <c r="B84" s="27"/>
      <c r="C84" s="2" t="s">
        <v>734</v>
      </c>
      <c r="D84" s="6" t="s">
        <v>742</v>
      </c>
      <c r="E84" s="60" t="s">
        <v>745</v>
      </c>
      <c r="F84" s="8"/>
      <c r="G84" s="8"/>
      <c r="H84" s="8"/>
      <c r="I84" s="8"/>
      <c r="J84" s="8"/>
      <c r="K84" s="8"/>
      <c r="L84" s="8" t="s">
        <v>755</v>
      </c>
      <c r="M84" s="9">
        <v>44075</v>
      </c>
      <c r="N84" s="9">
        <v>44075</v>
      </c>
      <c r="O84" s="20">
        <v>456190.48</v>
      </c>
      <c r="P84" s="20"/>
      <c r="Q84" s="61"/>
      <c r="R84" s="29"/>
      <c r="S84" s="29"/>
      <c r="T84" s="29"/>
      <c r="U84" s="29"/>
      <c r="X84" s="22" t="str">
        <f>IF(B84="",VLOOKUP(A84,items_lookup!A:B,2,FALSE),B84)</f>
        <v>02. Item 02</v>
      </c>
      <c r="Y84" s="22">
        <f t="shared" si="8"/>
        <v>9</v>
      </c>
      <c r="Z84" s="22">
        <f t="shared" si="8"/>
        <v>9</v>
      </c>
      <c r="AA84" s="22">
        <f t="shared" si="5"/>
        <v>2020</v>
      </c>
      <c r="AB84" s="22">
        <f t="shared" si="6"/>
        <v>2020</v>
      </c>
      <c r="AC84" s="22">
        <f t="shared" si="7"/>
        <v>2020</v>
      </c>
      <c r="AD84" s="25" t="b">
        <f>AND(ROUND(O84,2)=O84,ROUND(P84,2)=P84,OR(AND(O84&lt;&gt;0,L84="p"),AND(P84&lt;&gt;0,L84="f")),_xlfn.ISFORMULA(X84),_xlfn.ISFORMULA(Y84),_xlfn.ISFORMULA(Z84),_xlfn.ISFORMULA(AA84),_xlfn.ISFORMULA(AB84),_xlfn.ISFORMULA(AC84),NOT(_xlfn.ISFORMULA(O84)),NOT(_xlfn.ISFORMULA(P84)),M84&lt;&gt;0,N84&lt;&gt;0,OR(YEAR(M84=lookup_codes!T99),YEAR(M84=lookup_codes!T100),YEAR(M84=lookup_codes!T101)),OR(YEAR(N84=lookup_codes!T99),YEAR(N84=lookup_codes!T100),YEAR(N84=lookup_codes!T101)))</f>
        <v>1</v>
      </c>
    </row>
    <row r="85" spans="1:30" ht="12.6" customHeight="1" x14ac:dyDescent="0.2">
      <c r="A85" s="8" t="s">
        <v>763</v>
      </c>
      <c r="B85" s="8"/>
      <c r="C85" s="2" t="s">
        <v>734</v>
      </c>
      <c r="D85" s="6" t="s">
        <v>742</v>
      </c>
      <c r="E85" s="60" t="s">
        <v>744</v>
      </c>
      <c r="F85" s="8"/>
      <c r="G85" s="8"/>
      <c r="H85" s="8"/>
      <c r="I85" s="8"/>
      <c r="J85" s="8"/>
      <c r="K85" s="8"/>
      <c r="L85" s="8" t="s">
        <v>755</v>
      </c>
      <c r="M85" s="9">
        <v>44074</v>
      </c>
      <c r="N85" s="9">
        <v>44074</v>
      </c>
      <c r="O85" s="20">
        <v>48345952.380000003</v>
      </c>
      <c r="P85" s="20"/>
      <c r="Q85" s="61"/>
      <c r="R85" s="29"/>
      <c r="S85" s="29"/>
      <c r="T85" s="29"/>
      <c r="U85" s="29"/>
      <c r="X85" s="22" t="str">
        <f>IF(B85="",VLOOKUP(A85,items_lookup!A:B,2,FALSE),B85)</f>
        <v>04. Item 04</v>
      </c>
      <c r="Y85" s="22">
        <f t="shared" si="8"/>
        <v>8</v>
      </c>
      <c r="Z85" s="22">
        <f t="shared" si="8"/>
        <v>8</v>
      </c>
      <c r="AA85" s="22">
        <f t="shared" si="5"/>
        <v>2020</v>
      </c>
      <c r="AB85" s="22">
        <f t="shared" si="6"/>
        <v>2020</v>
      </c>
      <c r="AC85" s="22">
        <f t="shared" si="7"/>
        <v>2020</v>
      </c>
      <c r="AD85" s="25" t="b">
        <f>AND(ROUND(O85,2)=O85,ROUND(P85,2)=P85,OR(AND(O85&lt;&gt;0,L85="p"),AND(P85&lt;&gt;0,L85="f")),_xlfn.ISFORMULA(X85),_xlfn.ISFORMULA(Y85),_xlfn.ISFORMULA(Z85),_xlfn.ISFORMULA(AA85),_xlfn.ISFORMULA(AB85),_xlfn.ISFORMULA(AC85),NOT(_xlfn.ISFORMULA(O85)),NOT(_xlfn.ISFORMULA(P85)),M85&lt;&gt;0,N85&lt;&gt;0,OR(YEAR(M85=lookup_codes!T101),YEAR(M85=lookup_codes!T102),YEAR(M85=lookup_codes!T103)),OR(YEAR(N85=lookup_codes!T101),YEAR(N85=lookup_codes!T102),YEAR(N85=lookup_codes!T103)))</f>
        <v>1</v>
      </c>
    </row>
    <row r="86" spans="1:30" ht="15" customHeight="1" x14ac:dyDescent="0.2">
      <c r="A86" s="8" t="s">
        <v>764</v>
      </c>
      <c r="B86" s="27"/>
      <c r="C86" s="2" t="s">
        <v>735</v>
      </c>
      <c r="D86" s="6"/>
      <c r="E86" s="60" t="s">
        <v>745</v>
      </c>
      <c r="F86" s="8"/>
      <c r="G86" s="8"/>
      <c r="H86" s="8"/>
      <c r="I86" s="8"/>
      <c r="J86" s="8"/>
      <c r="K86" s="8"/>
      <c r="L86" s="8" t="s">
        <v>756</v>
      </c>
      <c r="M86" s="9">
        <v>44057</v>
      </c>
      <c r="N86" s="9">
        <v>44068</v>
      </c>
      <c r="O86" s="20"/>
      <c r="P86" s="20">
        <v>70190.48</v>
      </c>
      <c r="Q86" s="61"/>
      <c r="R86" s="11"/>
      <c r="S86" s="11"/>
      <c r="T86" s="11"/>
      <c r="U86" s="11"/>
      <c r="X86" s="22" t="str">
        <f>IF(B86="",VLOOKUP(A86,items_lookup!A:B,2,FALSE),B86)</f>
        <v>05. Item 05</v>
      </c>
      <c r="Y86" s="22">
        <f t="shared" si="8"/>
        <v>8</v>
      </c>
      <c r="Z86" s="22">
        <f t="shared" si="8"/>
        <v>8</v>
      </c>
      <c r="AA86" s="22">
        <f t="shared" si="5"/>
        <v>2020</v>
      </c>
      <c r="AB86" s="22">
        <f t="shared" si="6"/>
        <v>2020</v>
      </c>
      <c r="AC86" s="22">
        <f t="shared" si="7"/>
        <v>2020</v>
      </c>
      <c r="AD86" s="25" t="b">
        <f>AND(ROUND(O86,2)=O86,ROUND(P86,2)=P86,OR(AND(O86&lt;&gt;0,L86="p"),AND(P86&lt;&gt;0,L86="f")),_xlfn.ISFORMULA(X86),_xlfn.ISFORMULA(Y86),_xlfn.ISFORMULA(Z86),_xlfn.ISFORMULA(AA86),_xlfn.ISFORMULA(AB86),_xlfn.ISFORMULA(AC86),NOT(_xlfn.ISFORMULA(O86)),NOT(_xlfn.ISFORMULA(P86)),M86&lt;&gt;0,N86&lt;&gt;0,OR(YEAR(M86=lookup_codes!T102),YEAR(M86=lookup_codes!T103),YEAR(M86=lookup_codes!T104)),OR(YEAR(N86=lookup_codes!T102),YEAR(N86=lookup_codes!T103),YEAR(N86=lookup_codes!T104)))</f>
        <v>1</v>
      </c>
    </row>
    <row r="87" spans="1:30" ht="15" customHeight="1" x14ac:dyDescent="0.2">
      <c r="A87" s="8" t="s">
        <v>770</v>
      </c>
      <c r="B87" s="8" t="s">
        <v>801</v>
      </c>
      <c r="C87" s="2" t="s">
        <v>734</v>
      </c>
      <c r="D87" s="6" t="s">
        <v>742</v>
      </c>
      <c r="E87" s="60" t="s">
        <v>745</v>
      </c>
      <c r="F87" s="8"/>
      <c r="G87" s="8"/>
      <c r="H87" s="8"/>
      <c r="I87" s="8"/>
      <c r="J87" s="8"/>
      <c r="K87" s="8"/>
      <c r="L87" s="8" t="s">
        <v>755</v>
      </c>
      <c r="M87" s="9">
        <v>44044</v>
      </c>
      <c r="N87" s="9">
        <v>44044</v>
      </c>
      <c r="O87" s="20">
        <v>1809523.81</v>
      </c>
      <c r="P87" s="20"/>
      <c r="Q87" s="61"/>
      <c r="R87" s="11"/>
      <c r="S87" s="11"/>
      <c r="T87" s="11"/>
      <c r="U87" s="11"/>
      <c r="X87" s="22" t="str">
        <f>IF(B87="",VLOOKUP(A87,items_lookup!A:B,2,FALSE),B87)</f>
        <v>03. Item 03</v>
      </c>
      <c r="Y87" s="22">
        <f t="shared" si="8"/>
        <v>8</v>
      </c>
      <c r="Z87" s="22">
        <f t="shared" si="8"/>
        <v>8</v>
      </c>
      <c r="AA87" s="22">
        <f t="shared" si="5"/>
        <v>2020</v>
      </c>
      <c r="AB87" s="22">
        <f t="shared" si="6"/>
        <v>2020</v>
      </c>
      <c r="AC87" s="22">
        <f t="shared" si="7"/>
        <v>2020</v>
      </c>
      <c r="AD87" s="25" t="b">
        <f>AND(ROUND(O87,2)=O87,ROUND(P87,2)=P87,OR(AND(O87&lt;&gt;0,L87="p"),AND(P87&lt;&gt;0,L87="f")),_xlfn.ISFORMULA(X87),_xlfn.ISFORMULA(Y87),_xlfn.ISFORMULA(Z87),_xlfn.ISFORMULA(AA87),_xlfn.ISFORMULA(AB87),_xlfn.ISFORMULA(AC87),NOT(_xlfn.ISFORMULA(O87)),NOT(_xlfn.ISFORMULA(P87)),M87&lt;&gt;0,N87&lt;&gt;0,OR(YEAR(M87=lookup_codes!T103),YEAR(M87=lookup_codes!T104),YEAR(M87=lookup_codes!T105)),OR(YEAR(N87=lookup_codes!T103),YEAR(N87=lookup_codes!T104),YEAR(N87=lookup_codes!T105)))</f>
        <v>1</v>
      </c>
    </row>
    <row r="88" spans="1:30" ht="15" customHeight="1" x14ac:dyDescent="0.2">
      <c r="A88" s="8" t="s">
        <v>769</v>
      </c>
      <c r="B88" s="27"/>
      <c r="C88" s="2" t="s">
        <v>734</v>
      </c>
      <c r="D88" s="6" t="s">
        <v>742</v>
      </c>
      <c r="E88" s="60" t="s">
        <v>745</v>
      </c>
      <c r="F88" s="8"/>
      <c r="G88" s="8"/>
      <c r="H88" s="8"/>
      <c r="I88" s="8"/>
      <c r="J88" s="8"/>
      <c r="K88" s="8"/>
      <c r="L88" s="8" t="s">
        <v>755</v>
      </c>
      <c r="M88" s="9">
        <v>44044</v>
      </c>
      <c r="N88" s="9">
        <v>44044</v>
      </c>
      <c r="O88" s="20">
        <v>64285.71</v>
      </c>
      <c r="P88" s="20"/>
      <c r="Q88" s="61"/>
      <c r="R88" s="11"/>
      <c r="S88" s="11"/>
      <c r="T88" s="11"/>
      <c r="U88" s="11"/>
      <c r="X88" s="22" t="str">
        <f>IF(B88="",VLOOKUP(A88,items_lookup!A:B,2,FALSE),B88)</f>
        <v>09. Item 09</v>
      </c>
      <c r="Y88" s="22">
        <f t="shared" si="8"/>
        <v>8</v>
      </c>
      <c r="Z88" s="22">
        <f t="shared" si="8"/>
        <v>8</v>
      </c>
      <c r="AA88" s="22">
        <f t="shared" si="5"/>
        <v>2020</v>
      </c>
      <c r="AB88" s="22">
        <f t="shared" si="6"/>
        <v>2020</v>
      </c>
      <c r="AC88" s="22">
        <f t="shared" si="7"/>
        <v>2020</v>
      </c>
      <c r="AD88" s="25" t="b">
        <f>AND(ROUND(O88,2)=O88,ROUND(P88,2)=P88,OR(AND(O88&lt;&gt;0,L88="p"),AND(P88&lt;&gt;0,L88="f")),_xlfn.ISFORMULA(X88),_xlfn.ISFORMULA(Y88),_xlfn.ISFORMULA(Z88),_xlfn.ISFORMULA(AA88),_xlfn.ISFORMULA(AB88),_xlfn.ISFORMULA(AC88),NOT(_xlfn.ISFORMULA(O88)),NOT(_xlfn.ISFORMULA(P88)),M88&lt;&gt;0,N88&lt;&gt;0,OR(YEAR(M88=lookup_codes!T104),YEAR(M88=lookup_codes!T105),YEAR(M88=lookup_codes!T106)),OR(YEAR(N88=lookup_codes!T104),YEAR(N88=lookup_codes!T105),YEAR(N88=lookup_codes!T106)))</f>
        <v>1</v>
      </c>
    </row>
    <row r="89" spans="1:30" ht="15" customHeight="1" x14ac:dyDescent="0.2">
      <c r="A89" s="8" t="s">
        <v>768</v>
      </c>
      <c r="B89" s="8"/>
      <c r="C89" s="2" t="s">
        <v>734</v>
      </c>
      <c r="D89" s="6" t="s">
        <v>742</v>
      </c>
      <c r="E89" s="60" t="s">
        <v>745</v>
      </c>
      <c r="F89" s="8"/>
      <c r="G89" s="8"/>
      <c r="H89" s="8"/>
      <c r="I89" s="8"/>
      <c r="J89" s="8"/>
      <c r="K89" s="8"/>
      <c r="L89" s="8" t="s">
        <v>755</v>
      </c>
      <c r="M89" s="9">
        <v>43862</v>
      </c>
      <c r="N89" s="9">
        <v>43862</v>
      </c>
      <c r="O89" s="20">
        <v>3333333.33</v>
      </c>
      <c r="P89" s="20"/>
      <c r="Q89" s="61"/>
      <c r="R89" s="11"/>
      <c r="S89" s="11"/>
      <c r="T89" s="11"/>
      <c r="U89" s="11"/>
      <c r="X89" s="22" t="str">
        <f>IF(B89="",VLOOKUP(A89,items_lookup!A:B,2,FALSE),B89)</f>
        <v>09. Item 09</v>
      </c>
      <c r="Y89" s="22">
        <f t="shared" si="8"/>
        <v>2</v>
      </c>
      <c r="Z89" s="22">
        <f t="shared" si="8"/>
        <v>2</v>
      </c>
      <c r="AA89" s="22">
        <f t="shared" si="5"/>
        <v>2020</v>
      </c>
      <c r="AB89" s="22">
        <f t="shared" si="6"/>
        <v>2020</v>
      </c>
      <c r="AC89" s="22">
        <f t="shared" si="7"/>
        <v>2020</v>
      </c>
      <c r="AD89" s="25" t="b">
        <f>AND(ROUND(O89,2)=O89,ROUND(P89,2)=P89,OR(AND(O89&lt;&gt;0,L89="p"),AND(P89&lt;&gt;0,L89="f")),_xlfn.ISFORMULA(X89),_xlfn.ISFORMULA(Y89),_xlfn.ISFORMULA(Z89),_xlfn.ISFORMULA(AA89),_xlfn.ISFORMULA(AB89),_xlfn.ISFORMULA(AC89),NOT(_xlfn.ISFORMULA(O89)),NOT(_xlfn.ISFORMULA(P89)),M89&lt;&gt;0,N89&lt;&gt;0,OR(YEAR(M89=lookup_codes!T105),YEAR(M89=lookup_codes!T106),YEAR(M89=lookup_codes!T107)),OR(YEAR(N89=lookup_codes!T105),YEAR(N89=lookup_codes!T106),YEAR(N89=lookup_codes!T107)))</f>
        <v>1</v>
      </c>
    </row>
    <row r="90" spans="1:30" ht="15" customHeight="1" x14ac:dyDescent="0.2">
      <c r="A90" s="8" t="s">
        <v>780</v>
      </c>
      <c r="B90" s="27"/>
      <c r="C90" s="2" t="s">
        <v>734</v>
      </c>
      <c r="D90" s="6" t="s">
        <v>742</v>
      </c>
      <c r="E90" s="60" t="s">
        <v>745</v>
      </c>
      <c r="F90" s="8"/>
      <c r="G90" s="8"/>
      <c r="H90" s="8"/>
      <c r="I90" s="8"/>
      <c r="J90" s="8"/>
      <c r="K90" s="8"/>
      <c r="L90" s="8" t="s">
        <v>755</v>
      </c>
      <c r="M90" s="9">
        <v>44044</v>
      </c>
      <c r="N90" s="9">
        <v>44044</v>
      </c>
      <c r="O90" s="20">
        <v>130952.38</v>
      </c>
      <c r="P90" s="20"/>
      <c r="Q90" s="61"/>
      <c r="R90" s="11"/>
      <c r="S90" s="11"/>
      <c r="T90" s="11"/>
      <c r="U90" s="11"/>
      <c r="X90" s="22" t="str">
        <f>IF(B90="",VLOOKUP(A90,items_lookup!A:B,2,FALSE),B90)</f>
        <v>14. Item 14</v>
      </c>
      <c r="Y90" s="22">
        <f t="shared" si="8"/>
        <v>8</v>
      </c>
      <c r="Z90" s="22">
        <f t="shared" si="8"/>
        <v>8</v>
      </c>
      <c r="AA90" s="22">
        <f t="shared" si="5"/>
        <v>2020</v>
      </c>
      <c r="AB90" s="22">
        <f t="shared" si="6"/>
        <v>2020</v>
      </c>
      <c r="AC90" s="22">
        <f t="shared" si="7"/>
        <v>2020</v>
      </c>
      <c r="AD90" s="25" t="b">
        <f>AND(ROUND(O90,2)=O90,ROUND(P90,2)=P90,OR(AND(O90&lt;&gt;0,L90="p"),AND(P90&lt;&gt;0,L90="f")),_xlfn.ISFORMULA(X90),_xlfn.ISFORMULA(Y90),_xlfn.ISFORMULA(Z90),_xlfn.ISFORMULA(AA90),_xlfn.ISFORMULA(AB90),_xlfn.ISFORMULA(AC90),NOT(_xlfn.ISFORMULA(O90)),NOT(_xlfn.ISFORMULA(P90)),M90&lt;&gt;0,N90&lt;&gt;0,OR(YEAR(M90=lookup_codes!T107),YEAR(M90=lookup_codes!T108),YEAR(M90=lookup_codes!T109)),OR(YEAR(N90=lookup_codes!T107),YEAR(N90=lookup_codes!T108),YEAR(N90=lookup_codes!T109)))</f>
        <v>1</v>
      </c>
    </row>
    <row r="91" spans="1:30" ht="15" customHeight="1" x14ac:dyDescent="0.2">
      <c r="A91" s="8" t="s">
        <v>766</v>
      </c>
      <c r="B91" s="27"/>
      <c r="C91" s="2" t="s">
        <v>734</v>
      </c>
      <c r="D91" s="6" t="s">
        <v>742</v>
      </c>
      <c r="E91" s="60" t="s">
        <v>745</v>
      </c>
      <c r="F91" s="8"/>
      <c r="G91" s="8"/>
      <c r="H91" s="8"/>
      <c r="I91" s="8"/>
      <c r="J91" s="8"/>
      <c r="K91" s="8"/>
      <c r="L91" s="8" t="s">
        <v>755</v>
      </c>
      <c r="M91" s="9">
        <v>44044</v>
      </c>
      <c r="N91" s="9">
        <v>44044</v>
      </c>
      <c r="O91" s="20">
        <v>2135952.38</v>
      </c>
      <c r="P91" s="20"/>
      <c r="Q91" s="61"/>
      <c r="R91" s="11"/>
      <c r="S91" s="11"/>
      <c r="T91" s="11"/>
      <c r="U91" s="11"/>
      <c r="X91" s="22" t="str">
        <f>IF(B91="",VLOOKUP(A91,items_lookup!A:B,2,FALSE),B91)</f>
        <v>07. Item 07</v>
      </c>
      <c r="Y91" s="22">
        <f t="shared" si="8"/>
        <v>8</v>
      </c>
      <c r="Z91" s="22">
        <f t="shared" si="8"/>
        <v>8</v>
      </c>
      <c r="AA91" s="22">
        <f t="shared" si="5"/>
        <v>2020</v>
      </c>
      <c r="AB91" s="22">
        <f t="shared" si="6"/>
        <v>2020</v>
      </c>
      <c r="AC91" s="22">
        <f t="shared" si="7"/>
        <v>2020</v>
      </c>
      <c r="AD91" s="25" t="b">
        <f>AND(ROUND(O91,2)=O91,ROUND(P91,2)=P91,OR(AND(O91&lt;&gt;0,L91="p"),AND(P91&lt;&gt;0,L91="f")),_xlfn.ISFORMULA(X91),_xlfn.ISFORMULA(Y91),_xlfn.ISFORMULA(Z91),_xlfn.ISFORMULA(AA91),_xlfn.ISFORMULA(AB91),_xlfn.ISFORMULA(AC91),NOT(_xlfn.ISFORMULA(O91)),NOT(_xlfn.ISFORMULA(P91)),M91&lt;&gt;0,N91&lt;&gt;0,OR(YEAR(M91=lookup_codes!T108),YEAR(M91=lookup_codes!T109),YEAR(M91=lookup_codes!T110)),OR(YEAR(N91=lookup_codes!T108),YEAR(N91=lookup_codes!T109),YEAR(N91=lookup_codes!T110)))</f>
        <v>1</v>
      </c>
    </row>
    <row r="92" spans="1:30" ht="15" customHeight="1" x14ac:dyDescent="0.2">
      <c r="A92" s="8" t="s">
        <v>776</v>
      </c>
      <c r="B92" s="27"/>
      <c r="C92" s="2" t="s">
        <v>734</v>
      </c>
      <c r="D92" s="6" t="s">
        <v>742</v>
      </c>
      <c r="E92" s="60" t="s">
        <v>745</v>
      </c>
      <c r="F92" s="8"/>
      <c r="G92" s="8"/>
      <c r="H92" s="8"/>
      <c r="I92" s="8"/>
      <c r="J92" s="8"/>
      <c r="K92" s="8"/>
      <c r="L92" s="8" t="s">
        <v>755</v>
      </c>
      <c r="M92" s="9">
        <v>44044</v>
      </c>
      <c r="N92" s="9">
        <v>44044</v>
      </c>
      <c r="O92" s="20">
        <v>29523.81</v>
      </c>
      <c r="P92" s="20"/>
      <c r="Q92" s="61"/>
      <c r="R92" s="29"/>
      <c r="S92" s="29"/>
      <c r="T92" s="29"/>
      <c r="U92" s="29"/>
      <c r="X92" s="22" t="str">
        <f>IF(B92="",VLOOKUP(A92,items_lookup!A:B,2,FALSE),B92)</f>
        <v>_1. Item _1</v>
      </c>
      <c r="Y92" s="22">
        <f t="shared" si="8"/>
        <v>8</v>
      </c>
      <c r="Z92" s="22">
        <f t="shared" si="8"/>
        <v>8</v>
      </c>
      <c r="AA92" s="22">
        <f t="shared" si="5"/>
        <v>2020</v>
      </c>
      <c r="AB92" s="22">
        <f t="shared" si="6"/>
        <v>2020</v>
      </c>
      <c r="AC92" s="22">
        <f t="shared" si="7"/>
        <v>2020</v>
      </c>
      <c r="AD92" s="25" t="b">
        <f>AND(ROUND(O92,2)=O92,ROUND(P92,2)=P92,OR(AND(O92&lt;&gt;0,L92="p"),AND(P92&lt;&gt;0,L92="f")),_xlfn.ISFORMULA(X92),_xlfn.ISFORMULA(Y92),_xlfn.ISFORMULA(Z92),_xlfn.ISFORMULA(AA92),_xlfn.ISFORMULA(AB92),_xlfn.ISFORMULA(AC92),NOT(_xlfn.ISFORMULA(O92)),NOT(_xlfn.ISFORMULA(P92)),M92&lt;&gt;0,N92&lt;&gt;0,OR(YEAR(M92=lookup_codes!T109),YEAR(M92=lookup_codes!T110),YEAR(M92=lookup_codes!T111)),OR(YEAR(N92=lookup_codes!T109),YEAR(N92=lookup_codes!T110),YEAR(N92=lookup_codes!T111)))</f>
        <v>1</v>
      </c>
    </row>
    <row r="93" spans="1:30" ht="15.75" customHeight="1" x14ac:dyDescent="0.2">
      <c r="A93" s="8" t="s">
        <v>765</v>
      </c>
      <c r="B93" s="8" t="s">
        <v>805</v>
      </c>
      <c r="C93" s="2" t="s">
        <v>734</v>
      </c>
      <c r="D93" s="6" t="s">
        <v>742</v>
      </c>
      <c r="E93" s="60" t="s">
        <v>745</v>
      </c>
      <c r="F93" s="8"/>
      <c r="G93" s="8"/>
      <c r="H93" s="8"/>
      <c r="I93" s="8"/>
      <c r="J93" s="8"/>
      <c r="K93" s="8"/>
      <c r="L93" s="8" t="s">
        <v>755</v>
      </c>
      <c r="M93" s="9">
        <v>44044</v>
      </c>
      <c r="N93" s="9">
        <v>44044</v>
      </c>
      <c r="O93" s="20">
        <v>88095.24</v>
      </c>
      <c r="P93" s="20"/>
      <c r="Q93" s="61"/>
      <c r="R93" s="29"/>
      <c r="S93" s="29"/>
      <c r="T93" s="29"/>
      <c r="U93" s="29"/>
      <c r="X93" s="22" t="str">
        <f>IF(B93="",VLOOKUP(A93,items_lookup!A:B,2,FALSE),B93)</f>
        <v>10. Item 10</v>
      </c>
      <c r="Y93" s="22">
        <f t="shared" si="8"/>
        <v>8</v>
      </c>
      <c r="Z93" s="22">
        <f t="shared" si="8"/>
        <v>8</v>
      </c>
      <c r="AA93" s="22">
        <f t="shared" si="5"/>
        <v>2020</v>
      </c>
      <c r="AB93" s="22">
        <f t="shared" si="6"/>
        <v>2020</v>
      </c>
      <c r="AC93" s="22">
        <f t="shared" si="7"/>
        <v>2020</v>
      </c>
      <c r="AD93" s="25" t="b">
        <f>AND(ROUND(O93,2)=O93,ROUND(P93,2)=P93,OR(AND(O93&lt;&gt;0,L93="p"),AND(P93&lt;&gt;0,L93="f")),_xlfn.ISFORMULA(X93),_xlfn.ISFORMULA(Y93),_xlfn.ISFORMULA(Z93),_xlfn.ISFORMULA(AA93),_xlfn.ISFORMULA(AB93),_xlfn.ISFORMULA(AC93),NOT(_xlfn.ISFORMULA(O93)),NOT(_xlfn.ISFORMULA(P93)),M93&lt;&gt;0,N93&lt;&gt;0,OR(YEAR(M93=lookup_codes!T110),YEAR(M93=lookup_codes!T111),YEAR(M93=lookup_codes!T112)),OR(YEAR(N93=lookup_codes!T110),YEAR(N93=lookup_codes!T111),YEAR(N93=lookup_codes!T112)))</f>
        <v>1</v>
      </c>
    </row>
    <row r="94" spans="1:30" ht="15" customHeight="1" x14ac:dyDescent="0.2">
      <c r="A94" s="8"/>
      <c r="B94" s="8" t="s">
        <v>804</v>
      </c>
      <c r="C94" s="2" t="s">
        <v>734</v>
      </c>
      <c r="D94" s="6" t="s">
        <v>742</v>
      </c>
      <c r="E94" s="60" t="s">
        <v>745</v>
      </c>
      <c r="F94" s="8"/>
      <c r="G94" s="8"/>
      <c r="H94" s="8"/>
      <c r="I94" s="8"/>
      <c r="J94" s="8"/>
      <c r="K94" s="8"/>
      <c r="L94" s="8" t="s">
        <v>755</v>
      </c>
      <c r="M94" s="9">
        <v>44044</v>
      </c>
      <c r="N94" s="9">
        <v>44044</v>
      </c>
      <c r="O94" s="20">
        <v>569285.71</v>
      </c>
      <c r="P94" s="20"/>
      <c r="Q94" s="61"/>
      <c r="R94" s="29"/>
      <c r="S94" s="29"/>
      <c r="T94" s="29"/>
      <c r="U94" s="29"/>
      <c r="X94" s="22" t="str">
        <f>IF(B94="",VLOOKUP(A94,items_lookup!A:B,2,FALSE),B94)</f>
        <v>12. Item 12</v>
      </c>
      <c r="Y94" s="22">
        <f t="shared" si="8"/>
        <v>8</v>
      </c>
      <c r="Z94" s="22">
        <f t="shared" si="8"/>
        <v>8</v>
      </c>
      <c r="AA94" s="22">
        <f t="shared" si="5"/>
        <v>2020</v>
      </c>
      <c r="AB94" s="22">
        <f t="shared" si="6"/>
        <v>2020</v>
      </c>
      <c r="AC94" s="22">
        <f t="shared" si="7"/>
        <v>2020</v>
      </c>
      <c r="AD94" s="25" t="b">
        <f>AND(ROUND(O94,2)=O94,ROUND(P94,2)=P94,OR(AND(O94&lt;&gt;0,L94="p"),AND(P94&lt;&gt;0,L94="f")),_xlfn.ISFORMULA(X94),_xlfn.ISFORMULA(Y94),_xlfn.ISFORMULA(Z94),_xlfn.ISFORMULA(AA94),_xlfn.ISFORMULA(AB94),_xlfn.ISFORMULA(AC94),NOT(_xlfn.ISFORMULA(O94)),NOT(_xlfn.ISFORMULA(P94)),M94&lt;&gt;0,N94&lt;&gt;0,OR(YEAR(M94=lookup_codes!T111),YEAR(M94=lookup_codes!T112),YEAR(M94=lookup_codes!T113)),OR(YEAR(N94=lookup_codes!T111),YEAR(N94=lookup_codes!T112),YEAR(N94=lookup_codes!T113)))</f>
        <v>1</v>
      </c>
    </row>
    <row r="95" spans="1:30" ht="15" customHeight="1" x14ac:dyDescent="0.2">
      <c r="A95" s="8" t="s">
        <v>765</v>
      </c>
      <c r="B95" s="8" t="s">
        <v>803</v>
      </c>
      <c r="C95" s="2" t="s">
        <v>734</v>
      </c>
      <c r="D95" s="6" t="s">
        <v>742</v>
      </c>
      <c r="E95" s="60" t="s">
        <v>745</v>
      </c>
      <c r="F95" s="8"/>
      <c r="G95" s="8"/>
      <c r="H95" s="8"/>
      <c r="I95" s="8"/>
      <c r="J95" s="8"/>
      <c r="K95" s="8"/>
      <c r="L95" s="8" t="s">
        <v>755</v>
      </c>
      <c r="M95" s="9">
        <v>44044</v>
      </c>
      <c r="N95" s="9">
        <v>44044</v>
      </c>
      <c r="O95" s="20">
        <v>1166666.67</v>
      </c>
      <c r="P95" s="20"/>
      <c r="Q95" s="61"/>
      <c r="R95" s="29"/>
      <c r="S95" s="29"/>
      <c r="T95" s="29"/>
      <c r="U95" s="29"/>
      <c r="X95" s="22" t="str">
        <f>IF(B95="",VLOOKUP(A95,items_lookup!A:B,2,FALSE),B95)</f>
        <v>13. Item 13</v>
      </c>
      <c r="Y95" s="22">
        <f t="shared" si="8"/>
        <v>8</v>
      </c>
      <c r="Z95" s="22">
        <f t="shared" si="8"/>
        <v>8</v>
      </c>
      <c r="AA95" s="22">
        <f t="shared" si="5"/>
        <v>2020</v>
      </c>
      <c r="AB95" s="22">
        <f t="shared" si="6"/>
        <v>2020</v>
      </c>
      <c r="AC95" s="22">
        <f t="shared" si="7"/>
        <v>2020</v>
      </c>
      <c r="AD95" s="25" t="b">
        <f>AND(ROUND(O95,2)=O95,ROUND(P95,2)=P95,OR(AND(O95&lt;&gt;0,L95="p"),AND(P95&lt;&gt;0,L95="f")),_xlfn.ISFORMULA(X95),_xlfn.ISFORMULA(Y95),_xlfn.ISFORMULA(Z95),_xlfn.ISFORMULA(AA95),_xlfn.ISFORMULA(AB95),_xlfn.ISFORMULA(AC95),NOT(_xlfn.ISFORMULA(O95)),NOT(_xlfn.ISFORMULA(P95)),M95&lt;&gt;0,N95&lt;&gt;0,OR(YEAR(M95=lookup_codes!T112),YEAR(M95=lookup_codes!T113),YEAR(M95=lookup_codes!T114)),OR(YEAR(N95=lookup_codes!T112),YEAR(N95=lookup_codes!T113),YEAR(N95=lookup_codes!T114)))</f>
        <v>1</v>
      </c>
    </row>
    <row r="96" spans="1:30" ht="15" customHeight="1" x14ac:dyDescent="0.2">
      <c r="A96" s="8" t="s">
        <v>775</v>
      </c>
      <c r="B96" s="27"/>
      <c r="C96" s="2" t="s">
        <v>734</v>
      </c>
      <c r="D96" s="6" t="s">
        <v>742</v>
      </c>
      <c r="E96" s="60" t="s">
        <v>745</v>
      </c>
      <c r="F96" s="8"/>
      <c r="G96" s="8"/>
      <c r="H96" s="8"/>
      <c r="I96" s="8"/>
      <c r="J96" s="8"/>
      <c r="K96" s="8"/>
      <c r="L96" s="8" t="s">
        <v>755</v>
      </c>
      <c r="M96" s="9">
        <v>44044</v>
      </c>
      <c r="N96" s="9">
        <v>44044</v>
      </c>
      <c r="O96" s="20">
        <v>11190476.189999999</v>
      </c>
      <c r="P96" s="20"/>
      <c r="Q96" s="61"/>
      <c r="R96" s="11"/>
      <c r="S96" s="11"/>
      <c r="T96" s="11"/>
      <c r="U96" s="11"/>
      <c r="X96" s="22" t="str">
        <f>IF(B96="",VLOOKUP(A96,items_lookup!A:B,2,FALSE),B96)</f>
        <v>06. Item 06</v>
      </c>
      <c r="Y96" s="22">
        <f t="shared" si="8"/>
        <v>8</v>
      </c>
      <c r="Z96" s="22">
        <f t="shared" si="8"/>
        <v>8</v>
      </c>
      <c r="AA96" s="22">
        <f t="shared" si="5"/>
        <v>2020</v>
      </c>
      <c r="AB96" s="22">
        <f t="shared" si="6"/>
        <v>2020</v>
      </c>
      <c r="AC96" s="22">
        <f t="shared" si="7"/>
        <v>2020</v>
      </c>
      <c r="AD96" s="25" t="b">
        <f>AND(ROUND(O96,2)=O96,ROUND(P96,2)=P96,OR(AND(O96&lt;&gt;0,L96="p"),AND(P96&lt;&gt;0,L96="f")),_xlfn.ISFORMULA(X96),_xlfn.ISFORMULA(Y96),_xlfn.ISFORMULA(Z96),_xlfn.ISFORMULA(AA96),_xlfn.ISFORMULA(AB96),_xlfn.ISFORMULA(AC96),NOT(_xlfn.ISFORMULA(O96)),NOT(_xlfn.ISFORMULA(P96)),M96&lt;&gt;0,N96&lt;&gt;0,OR(YEAR(M96=lookup_codes!T113),YEAR(M96=lookup_codes!T114),YEAR(M96=lookup_codes!T115)),OR(YEAR(N96=lookup_codes!T113),YEAR(N96=lookup_codes!T114),YEAR(N96=lookup_codes!T115)))</f>
        <v>1</v>
      </c>
    </row>
    <row r="97" spans="1:30" ht="15" customHeight="1" x14ac:dyDescent="0.2">
      <c r="A97" s="8" t="s">
        <v>766</v>
      </c>
      <c r="B97" s="27"/>
      <c r="C97" s="2" t="s">
        <v>734</v>
      </c>
      <c r="D97" s="6" t="s">
        <v>742</v>
      </c>
      <c r="E97" s="60" t="s">
        <v>745</v>
      </c>
      <c r="F97" s="8"/>
      <c r="G97" s="8"/>
      <c r="H97" s="8"/>
      <c r="I97" s="8"/>
      <c r="J97" s="8"/>
      <c r="K97" s="8"/>
      <c r="L97" s="8" t="s">
        <v>755</v>
      </c>
      <c r="M97" s="9">
        <v>44044</v>
      </c>
      <c r="N97" s="9">
        <v>44044</v>
      </c>
      <c r="O97" s="20">
        <v>2190476.19</v>
      </c>
      <c r="P97" s="20"/>
      <c r="Q97" s="61"/>
      <c r="R97" s="11"/>
      <c r="S97" s="11"/>
      <c r="T97" s="11"/>
      <c r="U97" s="11"/>
      <c r="X97" s="22" t="str">
        <f>IF(B97="",VLOOKUP(A97,items_lookup!A:B,2,FALSE),B97)</f>
        <v>07. Item 07</v>
      </c>
      <c r="Y97" s="22">
        <f t="shared" si="8"/>
        <v>8</v>
      </c>
      <c r="Z97" s="22">
        <f t="shared" si="8"/>
        <v>8</v>
      </c>
      <c r="AA97" s="22">
        <f t="shared" si="5"/>
        <v>2020</v>
      </c>
      <c r="AB97" s="22">
        <f t="shared" si="6"/>
        <v>2020</v>
      </c>
      <c r="AC97" s="22">
        <f t="shared" si="7"/>
        <v>2020</v>
      </c>
      <c r="AD97" s="25" t="b">
        <f>AND(ROUND(O97,2)=O97,ROUND(P97,2)=P97,OR(AND(O97&lt;&gt;0,L97="p"),AND(P97&lt;&gt;0,L97="f")),_xlfn.ISFORMULA(X97),_xlfn.ISFORMULA(Y97),_xlfn.ISFORMULA(Z97),_xlfn.ISFORMULA(AA97),_xlfn.ISFORMULA(AB97),_xlfn.ISFORMULA(AC97),NOT(_xlfn.ISFORMULA(O97)),NOT(_xlfn.ISFORMULA(P97)),M97&lt;&gt;0,N97&lt;&gt;0,OR(YEAR(M97=lookup_codes!T114),YEAR(M97=lookup_codes!T115),YEAR(M97=lookup_codes!T116)),OR(YEAR(N97=lookup_codes!T114),YEAR(N97=lookup_codes!T115),YEAR(N97=lookup_codes!T116)))</f>
        <v>1</v>
      </c>
    </row>
    <row r="98" spans="1:30" ht="15" customHeight="1" x14ac:dyDescent="0.2">
      <c r="A98" s="8" t="s">
        <v>769</v>
      </c>
      <c r="B98" s="27"/>
      <c r="C98" s="2" t="s">
        <v>734</v>
      </c>
      <c r="D98" s="6" t="s">
        <v>742</v>
      </c>
      <c r="E98" s="60" t="s">
        <v>745</v>
      </c>
      <c r="F98" s="8"/>
      <c r="G98" s="8"/>
      <c r="H98" s="8"/>
      <c r="I98" s="8"/>
      <c r="J98" s="8"/>
      <c r="K98" s="8"/>
      <c r="L98" s="8" t="s">
        <v>755</v>
      </c>
      <c r="M98" s="9">
        <v>44044</v>
      </c>
      <c r="N98" s="9">
        <v>44044</v>
      </c>
      <c r="O98" s="20">
        <v>171428.57</v>
      </c>
      <c r="P98" s="20"/>
      <c r="Q98" s="61"/>
      <c r="R98" s="29"/>
      <c r="S98" s="29"/>
      <c r="T98" s="29"/>
      <c r="U98" s="29"/>
      <c r="X98" s="22" t="str">
        <f>IF(B98="",VLOOKUP(A98,items_lookup!A:B,2,FALSE),B98)</f>
        <v>09. Item 09</v>
      </c>
      <c r="Y98" s="22">
        <f t="shared" si="8"/>
        <v>8</v>
      </c>
      <c r="Z98" s="22">
        <f t="shared" si="8"/>
        <v>8</v>
      </c>
      <c r="AA98" s="22">
        <f t="shared" si="5"/>
        <v>2020</v>
      </c>
      <c r="AB98" s="22">
        <f t="shared" si="6"/>
        <v>2020</v>
      </c>
      <c r="AC98" s="22">
        <f t="shared" si="7"/>
        <v>2020</v>
      </c>
      <c r="AD98" s="25" t="b">
        <f>AND(ROUND(O98,2)=O98,ROUND(P98,2)=P98,OR(AND(O98&lt;&gt;0,L98="p"),AND(P98&lt;&gt;0,L98="f")),_xlfn.ISFORMULA(X98),_xlfn.ISFORMULA(Y98),_xlfn.ISFORMULA(Z98),_xlfn.ISFORMULA(AA98),_xlfn.ISFORMULA(AB98),_xlfn.ISFORMULA(AC98),NOT(_xlfn.ISFORMULA(O98)),NOT(_xlfn.ISFORMULA(P98)),M98&lt;&gt;0,N98&lt;&gt;0,OR(YEAR(M98=lookup_codes!T115),YEAR(M98=lookup_codes!T116),YEAR(M98=lookup_codes!T117)),OR(YEAR(N98=lookup_codes!T115),YEAR(N98=lookup_codes!T116),YEAR(N98=lookup_codes!T117)))</f>
        <v>1</v>
      </c>
    </row>
    <row r="99" spans="1:30" ht="15" customHeight="1" x14ac:dyDescent="0.2">
      <c r="A99" s="8" t="s">
        <v>768</v>
      </c>
      <c r="B99" s="8"/>
      <c r="C99" s="2" t="s">
        <v>734</v>
      </c>
      <c r="D99" s="6" t="s">
        <v>742</v>
      </c>
      <c r="E99" s="60" t="s">
        <v>745</v>
      </c>
      <c r="F99" s="8"/>
      <c r="G99" s="8"/>
      <c r="H99" s="8"/>
      <c r="I99" s="8"/>
      <c r="J99" s="8"/>
      <c r="K99" s="8"/>
      <c r="L99" s="8" t="s">
        <v>755</v>
      </c>
      <c r="M99" s="9">
        <v>44044</v>
      </c>
      <c r="N99" s="9">
        <v>44044</v>
      </c>
      <c r="O99" s="20">
        <v>25952.38</v>
      </c>
      <c r="P99" s="20"/>
      <c r="Q99" s="61"/>
      <c r="R99" s="11"/>
      <c r="S99" s="11"/>
      <c r="T99" s="11"/>
      <c r="U99" s="11"/>
      <c r="X99" s="22" t="str">
        <f>IF(B99="",VLOOKUP(A99,items_lookup!A:B,2,FALSE),B99)</f>
        <v>09. Item 09</v>
      </c>
      <c r="Y99" s="22">
        <f t="shared" si="8"/>
        <v>8</v>
      </c>
      <c r="Z99" s="22">
        <f t="shared" si="8"/>
        <v>8</v>
      </c>
      <c r="AA99" s="22">
        <f t="shared" si="5"/>
        <v>2020</v>
      </c>
      <c r="AB99" s="22">
        <f t="shared" si="6"/>
        <v>2020</v>
      </c>
      <c r="AC99" s="22">
        <f t="shared" si="7"/>
        <v>2020</v>
      </c>
      <c r="AD99" s="25" t="b">
        <f>AND(ROUND(O99,2)=O99,ROUND(P99,2)=P99,OR(AND(O99&lt;&gt;0,L99="p"),AND(P99&lt;&gt;0,L99="f")),_xlfn.ISFORMULA(X99),_xlfn.ISFORMULA(Y99),_xlfn.ISFORMULA(Z99),_xlfn.ISFORMULA(AA99),_xlfn.ISFORMULA(AB99),_xlfn.ISFORMULA(AC99),NOT(_xlfn.ISFORMULA(O99)),NOT(_xlfn.ISFORMULA(P99)),M99&lt;&gt;0,N99&lt;&gt;0,OR(YEAR(M99=lookup_codes!T116),YEAR(M99=lookup_codes!T117),YEAR(M99=lookup_codes!T118)),OR(YEAR(N99=lookup_codes!T116),YEAR(N99=lookup_codes!T117),YEAR(N99=lookup_codes!T118)))</f>
        <v>1</v>
      </c>
    </row>
    <row r="100" spans="1:30" ht="15" customHeight="1" x14ac:dyDescent="0.2">
      <c r="A100" s="8" t="s">
        <v>770</v>
      </c>
      <c r="B100" s="27"/>
      <c r="C100" s="2" t="s">
        <v>734</v>
      </c>
      <c r="D100" s="6" t="s">
        <v>742</v>
      </c>
      <c r="E100" s="60" t="s">
        <v>745</v>
      </c>
      <c r="F100" s="8"/>
      <c r="G100" s="8"/>
      <c r="H100" s="8"/>
      <c r="I100" s="8"/>
      <c r="J100" s="8"/>
      <c r="K100" s="8"/>
      <c r="L100" s="8" t="s">
        <v>755</v>
      </c>
      <c r="M100" s="9">
        <v>44044</v>
      </c>
      <c r="N100" s="9">
        <v>44044</v>
      </c>
      <c r="O100" s="20">
        <v>3095.24</v>
      </c>
      <c r="P100" s="20"/>
      <c r="Q100" s="61"/>
      <c r="R100" s="29"/>
      <c r="S100" s="29"/>
      <c r="T100" s="29"/>
      <c r="U100" s="29"/>
      <c r="X100" s="22" t="str">
        <f>IF(B100="",VLOOKUP(A100,items_lookup!A:B,2,FALSE),B100)</f>
        <v>11. Item 11</v>
      </c>
      <c r="Y100" s="22">
        <f t="shared" si="8"/>
        <v>8</v>
      </c>
      <c r="Z100" s="22">
        <f t="shared" si="8"/>
        <v>8</v>
      </c>
      <c r="AA100" s="22">
        <f t="shared" si="5"/>
        <v>2020</v>
      </c>
      <c r="AB100" s="22">
        <f t="shared" si="6"/>
        <v>2020</v>
      </c>
      <c r="AC100" s="22">
        <f t="shared" si="7"/>
        <v>2020</v>
      </c>
      <c r="AD100" s="25" t="b">
        <f>AND(ROUND(O100,2)=O100,ROUND(P100,2)=P100,OR(AND(O100&lt;&gt;0,L100="p"),AND(P100&lt;&gt;0,L100="f")),_xlfn.ISFORMULA(X100),_xlfn.ISFORMULA(Y100),_xlfn.ISFORMULA(Z100),_xlfn.ISFORMULA(AA100),_xlfn.ISFORMULA(AB100),_xlfn.ISFORMULA(AC100),NOT(_xlfn.ISFORMULA(O100)),NOT(_xlfn.ISFORMULA(P100)),M100&lt;&gt;0,N100&lt;&gt;0,OR(YEAR(M100=lookup_codes!T117),YEAR(M100=lookup_codes!T118),YEAR(M100=lookup_codes!T119)),OR(YEAR(N100=lookup_codes!T117),YEAR(N100=lookup_codes!T118),YEAR(N100=lookup_codes!T119)))</f>
        <v>1</v>
      </c>
    </row>
    <row r="101" spans="1:30" ht="15" customHeight="1" x14ac:dyDescent="0.2">
      <c r="A101" s="8" t="s">
        <v>761</v>
      </c>
      <c r="B101" s="27"/>
      <c r="C101" s="2" t="s">
        <v>735</v>
      </c>
      <c r="D101" s="6"/>
      <c r="E101" s="60" t="s">
        <v>745</v>
      </c>
      <c r="F101" s="8"/>
      <c r="G101" s="8"/>
      <c r="H101" s="8"/>
      <c r="I101" s="8"/>
      <c r="J101" s="8"/>
      <c r="K101" s="8"/>
      <c r="L101" s="8" t="s">
        <v>755</v>
      </c>
      <c r="M101" s="9">
        <v>44044</v>
      </c>
      <c r="N101" s="9">
        <v>44044</v>
      </c>
      <c r="O101" s="20">
        <v>6820000</v>
      </c>
      <c r="P101" s="20"/>
      <c r="Q101" s="61"/>
      <c r="R101" s="11"/>
      <c r="S101" s="11"/>
      <c r="T101" s="11"/>
      <c r="U101" s="11"/>
      <c r="X101" s="22" t="str">
        <f>IF(B101="",VLOOKUP(A101,items_lookup!A:B,2,FALSE),B101)</f>
        <v>01. Item 01</v>
      </c>
      <c r="Y101" s="22">
        <f t="shared" si="8"/>
        <v>8</v>
      </c>
      <c r="Z101" s="22">
        <f t="shared" si="8"/>
        <v>8</v>
      </c>
      <c r="AA101" s="22">
        <f t="shared" si="5"/>
        <v>2020</v>
      </c>
      <c r="AB101" s="22">
        <f t="shared" si="6"/>
        <v>2020</v>
      </c>
      <c r="AC101" s="22">
        <f t="shared" si="7"/>
        <v>2020</v>
      </c>
      <c r="AD101" s="25" t="b">
        <f>AND(ROUND(O101,2)=O101,ROUND(P101,2)=P101,OR(AND(O101&lt;&gt;0,L101="p"),AND(P101&lt;&gt;0,L101="f")),_xlfn.ISFORMULA(X101),_xlfn.ISFORMULA(Y101),_xlfn.ISFORMULA(Z101),_xlfn.ISFORMULA(AA101),_xlfn.ISFORMULA(AB101),_xlfn.ISFORMULA(AC101),NOT(_xlfn.ISFORMULA(O101)),NOT(_xlfn.ISFORMULA(P101)),M101&lt;&gt;0,N101&lt;&gt;0,OR(YEAR(M101=lookup_codes!T121),YEAR(M101=lookup_codes!T122),YEAR(M101=lookup_codes!T123)),OR(YEAR(N101=lookup_codes!T121),YEAR(N101=lookup_codes!T122),YEAR(N101=lookup_codes!T123)))</f>
        <v>1</v>
      </c>
    </row>
    <row r="102" spans="1:30" ht="15" customHeight="1" x14ac:dyDescent="0.2">
      <c r="A102" s="8" t="s">
        <v>762</v>
      </c>
      <c r="B102" s="27"/>
      <c r="C102" s="2" t="s">
        <v>735</v>
      </c>
      <c r="D102" s="6"/>
      <c r="E102" s="60" t="s">
        <v>745</v>
      </c>
      <c r="F102" s="8"/>
      <c r="G102" s="8"/>
      <c r="H102" s="8"/>
      <c r="I102" s="8"/>
      <c r="J102" s="8"/>
      <c r="K102" s="8"/>
      <c r="L102" s="8" t="s">
        <v>755</v>
      </c>
      <c r="M102" s="9">
        <v>43862</v>
      </c>
      <c r="N102" s="9">
        <v>43862</v>
      </c>
      <c r="O102" s="20">
        <v>3591261.9</v>
      </c>
      <c r="P102" s="20"/>
      <c r="Q102" s="61"/>
      <c r="R102" s="11"/>
      <c r="S102" s="11"/>
      <c r="T102" s="11"/>
      <c r="U102" s="11"/>
      <c r="X102" s="22" t="str">
        <f>IF(B102="",VLOOKUP(A102,items_lookup!A:B,2,FALSE),B102)</f>
        <v>02. Item 02</v>
      </c>
      <c r="Y102" s="22">
        <f t="shared" si="8"/>
        <v>2</v>
      </c>
      <c r="Z102" s="22">
        <f t="shared" si="8"/>
        <v>2</v>
      </c>
      <c r="AA102" s="22">
        <f t="shared" si="5"/>
        <v>2020</v>
      </c>
      <c r="AB102" s="22">
        <f t="shared" si="6"/>
        <v>2020</v>
      </c>
      <c r="AC102" s="22">
        <f t="shared" si="7"/>
        <v>2020</v>
      </c>
      <c r="AD102" s="25" t="b">
        <f>AND(ROUND(O102,2)=O102,ROUND(P102,2)=P102,OR(AND(O102&lt;&gt;0,L102="p"),AND(P102&lt;&gt;0,L102="f")),_xlfn.ISFORMULA(X102),_xlfn.ISFORMULA(Y102),_xlfn.ISFORMULA(Z102),_xlfn.ISFORMULA(AA102),_xlfn.ISFORMULA(AB102),_xlfn.ISFORMULA(AC102),NOT(_xlfn.ISFORMULA(O102)),NOT(_xlfn.ISFORMULA(P102)),M102&lt;&gt;0,N102&lt;&gt;0,OR(YEAR(M102=lookup_codes!T122),YEAR(M102=lookup_codes!T123),YEAR(M102=lookup_codes!T124)),OR(YEAR(N102=lookup_codes!T122),YEAR(N102=lookup_codes!T123),YEAR(N102=lookup_codes!T124)))</f>
        <v>1</v>
      </c>
    </row>
    <row r="103" spans="1:30" ht="15" customHeight="1" x14ac:dyDescent="0.2">
      <c r="A103" s="8" t="s">
        <v>780</v>
      </c>
      <c r="B103" s="27"/>
      <c r="C103" s="2" t="s">
        <v>735</v>
      </c>
      <c r="D103" s="6"/>
      <c r="E103" s="60" t="s">
        <v>745</v>
      </c>
      <c r="F103" s="8"/>
      <c r="G103" s="8"/>
      <c r="H103" s="8"/>
      <c r="I103" s="8"/>
      <c r="J103" s="8"/>
      <c r="K103" s="8"/>
      <c r="L103" s="8" t="s">
        <v>755</v>
      </c>
      <c r="M103" s="9">
        <v>44044</v>
      </c>
      <c r="N103" s="9">
        <v>44044</v>
      </c>
      <c r="O103" s="20">
        <v>48238.1</v>
      </c>
      <c r="P103" s="20"/>
      <c r="Q103" s="61"/>
      <c r="R103" s="11"/>
      <c r="S103" s="11"/>
      <c r="T103" s="11"/>
      <c r="U103" s="11"/>
      <c r="X103" s="22" t="str">
        <f>IF(B103="",VLOOKUP(A103,items_lookup!A:B,2,FALSE),B103)</f>
        <v>14. Item 14</v>
      </c>
      <c r="Y103" s="22">
        <f t="shared" si="8"/>
        <v>8</v>
      </c>
      <c r="Z103" s="22">
        <f t="shared" si="8"/>
        <v>8</v>
      </c>
      <c r="AA103" s="22">
        <f t="shared" ref="AA103:AA151" si="9">YEAR(N103)</f>
        <v>2020</v>
      </c>
      <c r="AB103" s="22">
        <f t="shared" ref="AB103:AB151" si="10">YEAR(M103)</f>
        <v>2020</v>
      </c>
      <c r="AC103" s="22">
        <f t="shared" ref="AC103:AC151" si="11">IF(F103="X",AA103-1,AA103)</f>
        <v>2020</v>
      </c>
      <c r="AD103" s="25" t="b">
        <f>AND(ROUND(O103,2)=O103,ROUND(P103,2)=P103,OR(AND(O103&lt;&gt;0,L103="p"),AND(P103&lt;&gt;0,L103="f")),_xlfn.ISFORMULA(X103),_xlfn.ISFORMULA(Y103),_xlfn.ISFORMULA(Z103),_xlfn.ISFORMULA(AA103),_xlfn.ISFORMULA(AB103),_xlfn.ISFORMULA(AC103),NOT(_xlfn.ISFORMULA(O103)),NOT(_xlfn.ISFORMULA(P103)),M103&lt;&gt;0,N103&lt;&gt;0,OR(YEAR(M103=lookup_codes!T123),YEAR(M103=lookup_codes!T124),YEAR(M103=lookup_codes!T125)),OR(YEAR(N103=lookup_codes!T123),YEAR(N103=lookup_codes!T124),YEAR(N103=lookup_codes!T125)))</f>
        <v>1</v>
      </c>
    </row>
    <row r="104" spans="1:30" ht="15" customHeight="1" x14ac:dyDescent="0.2">
      <c r="A104" s="8" t="s">
        <v>767</v>
      </c>
      <c r="B104" s="27"/>
      <c r="C104" s="2" t="s">
        <v>735</v>
      </c>
      <c r="D104" s="6"/>
      <c r="E104" s="60" t="s">
        <v>745</v>
      </c>
      <c r="F104" s="8"/>
      <c r="G104" s="8"/>
      <c r="H104" s="8"/>
      <c r="I104" s="8"/>
      <c r="J104" s="8"/>
      <c r="K104" s="8"/>
      <c r="L104" s="8" t="s">
        <v>755</v>
      </c>
      <c r="M104" s="9">
        <v>44044</v>
      </c>
      <c r="N104" s="9">
        <v>44044</v>
      </c>
      <c r="O104" s="20">
        <v>11230809.52</v>
      </c>
      <c r="P104" s="20"/>
      <c r="Q104" s="61"/>
      <c r="R104" s="11"/>
      <c r="S104" s="11"/>
      <c r="T104" s="11"/>
      <c r="U104" s="11"/>
      <c r="X104" s="22" t="str">
        <f>IF(B104="",VLOOKUP(A104,items_lookup!A:B,2,FALSE),B104)</f>
        <v>08. Item 08</v>
      </c>
      <c r="Y104" s="22">
        <f t="shared" si="8"/>
        <v>8</v>
      </c>
      <c r="Z104" s="22">
        <f t="shared" si="8"/>
        <v>8</v>
      </c>
      <c r="AA104" s="22">
        <f t="shared" si="9"/>
        <v>2020</v>
      </c>
      <c r="AB104" s="22">
        <f t="shared" si="10"/>
        <v>2020</v>
      </c>
      <c r="AC104" s="22">
        <f t="shared" si="11"/>
        <v>2020</v>
      </c>
      <c r="AD104" s="25" t="b">
        <f>AND(ROUND(O104,2)=O104,ROUND(P104,2)=P104,OR(AND(O104&lt;&gt;0,L104="p"),AND(P104&lt;&gt;0,L104="f")),_xlfn.ISFORMULA(X104),_xlfn.ISFORMULA(Y104),_xlfn.ISFORMULA(Z104),_xlfn.ISFORMULA(AA104),_xlfn.ISFORMULA(AB104),_xlfn.ISFORMULA(AC104),NOT(_xlfn.ISFORMULA(O104)),NOT(_xlfn.ISFORMULA(P104)),M104&lt;&gt;0,N104&lt;&gt;0,OR(YEAR(M104=lookup_codes!T124),YEAR(M104=lookup_codes!T125),YEAR(M104=lookup_codes!T126)),OR(YEAR(N104=lookup_codes!T124),YEAR(N104=lookup_codes!T125),YEAR(N104=lookup_codes!T126)))</f>
        <v>1</v>
      </c>
    </row>
    <row r="105" spans="1:30" ht="15" customHeight="1" x14ac:dyDescent="0.2">
      <c r="A105" s="8" t="s">
        <v>777</v>
      </c>
      <c r="B105" s="27"/>
      <c r="C105" s="2" t="s">
        <v>735</v>
      </c>
      <c r="D105" s="6"/>
      <c r="E105" s="60" t="s">
        <v>745</v>
      </c>
      <c r="F105" s="8"/>
      <c r="G105" s="8"/>
      <c r="H105" s="8"/>
      <c r="I105" s="8"/>
      <c r="J105" s="8"/>
      <c r="K105" s="8"/>
      <c r="L105" s="8" t="s">
        <v>755</v>
      </c>
      <c r="M105" s="9">
        <v>44044</v>
      </c>
      <c r="N105" s="9">
        <v>44044</v>
      </c>
      <c r="O105" s="20">
        <v>3104523.81</v>
      </c>
      <c r="P105" s="20"/>
      <c r="Q105" s="61"/>
      <c r="R105" s="11"/>
      <c r="S105" s="11"/>
      <c r="T105" s="11"/>
      <c r="U105" s="11"/>
      <c r="X105" s="22" t="str">
        <f>IF(B105="",VLOOKUP(A105,items_lookup!A:B,2,FALSE),B105)</f>
        <v>09. Item 09</v>
      </c>
      <c r="Y105" s="22">
        <f t="shared" si="8"/>
        <v>8</v>
      </c>
      <c r="Z105" s="22">
        <f t="shared" si="8"/>
        <v>8</v>
      </c>
      <c r="AA105" s="22">
        <f t="shared" si="9"/>
        <v>2020</v>
      </c>
      <c r="AB105" s="22">
        <f t="shared" si="10"/>
        <v>2020</v>
      </c>
      <c r="AC105" s="22">
        <f t="shared" si="11"/>
        <v>2020</v>
      </c>
      <c r="AD105" s="25" t="b">
        <f>AND(ROUND(O105,2)=O105,ROUND(P105,2)=P105,OR(AND(O105&lt;&gt;0,L105="p"),AND(P105&lt;&gt;0,L105="f")),_xlfn.ISFORMULA(X105),_xlfn.ISFORMULA(Y105),_xlfn.ISFORMULA(Z105),_xlfn.ISFORMULA(AA105),_xlfn.ISFORMULA(AB105),_xlfn.ISFORMULA(AC105),NOT(_xlfn.ISFORMULA(O105)),NOT(_xlfn.ISFORMULA(P105)),M105&lt;&gt;0,N105&lt;&gt;0,OR(YEAR(M105=lookup_codes!T125),YEAR(M105=lookup_codes!T126),YEAR(M105=lookup_codes!T127)),OR(YEAR(N105=lookup_codes!T125),YEAR(N105=lookup_codes!T126),YEAR(N105=lookup_codes!T127)))</f>
        <v>1</v>
      </c>
    </row>
    <row r="106" spans="1:30" ht="15" customHeight="1" x14ac:dyDescent="0.2">
      <c r="A106" s="8" t="s">
        <v>764</v>
      </c>
      <c r="B106" s="8" t="s">
        <v>802</v>
      </c>
      <c r="C106" s="2" t="s">
        <v>735</v>
      </c>
      <c r="D106" s="6"/>
      <c r="E106" s="60" t="s">
        <v>745</v>
      </c>
      <c r="F106" s="8"/>
      <c r="G106" s="8"/>
      <c r="H106" s="8"/>
      <c r="I106" s="8"/>
      <c r="J106" s="8"/>
      <c r="K106" s="8"/>
      <c r="L106" s="8" t="s">
        <v>755</v>
      </c>
      <c r="M106" s="9">
        <v>44044</v>
      </c>
      <c r="N106" s="9">
        <v>44044</v>
      </c>
      <c r="O106" s="20">
        <v>4457214.29</v>
      </c>
      <c r="P106" s="20"/>
      <c r="Q106" s="61"/>
      <c r="R106" s="29"/>
      <c r="S106" s="29"/>
      <c r="T106" s="29"/>
      <c r="U106" s="29"/>
      <c r="X106" s="22" t="str">
        <f>IF(B106="",VLOOKUP(A106,items_lookup!A:B,2,FALSE),B106)</f>
        <v>04. Item 04</v>
      </c>
      <c r="Y106" s="22">
        <f t="shared" si="8"/>
        <v>8</v>
      </c>
      <c r="Z106" s="22">
        <f t="shared" si="8"/>
        <v>8</v>
      </c>
      <c r="AA106" s="22">
        <f t="shared" si="9"/>
        <v>2020</v>
      </c>
      <c r="AB106" s="22">
        <f t="shared" si="10"/>
        <v>2020</v>
      </c>
      <c r="AC106" s="22">
        <f t="shared" si="11"/>
        <v>2020</v>
      </c>
      <c r="AD106" s="25" t="b">
        <f>AND(ROUND(O106,2)=O106,ROUND(P106,2)=P106,OR(AND(O106&lt;&gt;0,L106="p"),AND(P106&lt;&gt;0,L106="f")),_xlfn.ISFORMULA(X106),_xlfn.ISFORMULA(Y106),_xlfn.ISFORMULA(Z106),_xlfn.ISFORMULA(AA106),_xlfn.ISFORMULA(AB106),_xlfn.ISFORMULA(AC106),NOT(_xlfn.ISFORMULA(O106)),NOT(_xlfn.ISFORMULA(P106)),M106&lt;&gt;0,N106&lt;&gt;0,OR(YEAR(M106=lookup_codes!T126),YEAR(M106=lookup_codes!T127),YEAR(M106=lookup_codes!T128)),OR(YEAR(N106=lookup_codes!T126),YEAR(N106=lookup_codes!T127),YEAR(N106=lookup_codes!T128)))</f>
        <v>1</v>
      </c>
    </row>
    <row r="107" spans="1:30" ht="15" customHeight="1" x14ac:dyDescent="0.2">
      <c r="A107" s="8" t="s">
        <v>776</v>
      </c>
      <c r="B107" s="8"/>
      <c r="C107" s="2" t="s">
        <v>735</v>
      </c>
      <c r="D107" s="6"/>
      <c r="E107" s="60" t="s">
        <v>745</v>
      </c>
      <c r="F107" s="8"/>
      <c r="G107" s="8"/>
      <c r="H107" s="8"/>
      <c r="I107" s="8"/>
      <c r="J107" s="8"/>
      <c r="K107" s="8"/>
      <c r="L107" s="8" t="s">
        <v>755</v>
      </c>
      <c r="M107" s="9">
        <v>44044</v>
      </c>
      <c r="N107" s="9">
        <v>44044</v>
      </c>
      <c r="O107" s="20">
        <v>5652904.7599999998</v>
      </c>
      <c r="P107" s="20"/>
      <c r="Q107" s="61"/>
      <c r="R107" s="11"/>
      <c r="S107" s="11"/>
      <c r="T107" s="11"/>
      <c r="U107" s="11"/>
      <c r="X107" s="22" t="str">
        <f>IF(B107="",VLOOKUP(A107,items_lookup!A:B,2,FALSE),B107)</f>
        <v>_1. Item _1</v>
      </c>
      <c r="Y107" s="22">
        <f t="shared" si="8"/>
        <v>8</v>
      </c>
      <c r="Z107" s="22">
        <f t="shared" si="8"/>
        <v>8</v>
      </c>
      <c r="AA107" s="22">
        <f t="shared" si="9"/>
        <v>2020</v>
      </c>
      <c r="AB107" s="22">
        <f t="shared" si="10"/>
        <v>2020</v>
      </c>
      <c r="AC107" s="22">
        <f t="shared" si="11"/>
        <v>2020</v>
      </c>
      <c r="AD107" s="25" t="b">
        <f>AND(ROUND(O107,2)=O107,ROUND(P107,2)=P107,OR(AND(O107&lt;&gt;0,L107="p"),AND(P107&lt;&gt;0,L107="f")),_xlfn.ISFORMULA(X107),_xlfn.ISFORMULA(Y107),_xlfn.ISFORMULA(Z107),_xlfn.ISFORMULA(AA107),_xlfn.ISFORMULA(AB107),_xlfn.ISFORMULA(AC107),NOT(_xlfn.ISFORMULA(O107)),NOT(_xlfn.ISFORMULA(P107)),M107&lt;&gt;0,N107&lt;&gt;0,OR(YEAR(M107=lookup_codes!T127),YEAR(M107=lookup_codes!T128),YEAR(M107=lookup_codes!T129)),OR(YEAR(N107=lookup_codes!T127),YEAR(N107=lookup_codes!T128),YEAR(N107=lookup_codes!T129)))</f>
        <v>1</v>
      </c>
    </row>
    <row r="108" spans="1:30" ht="15" customHeight="1" x14ac:dyDescent="0.2">
      <c r="A108" s="8" t="s">
        <v>779</v>
      </c>
      <c r="B108" s="8"/>
      <c r="C108" s="2" t="s">
        <v>735</v>
      </c>
      <c r="D108" s="6"/>
      <c r="E108" s="60" t="s">
        <v>745</v>
      </c>
      <c r="F108" s="8"/>
      <c r="G108" s="8"/>
      <c r="H108" s="8"/>
      <c r="I108" s="8"/>
      <c r="J108" s="8"/>
      <c r="K108" s="8"/>
      <c r="L108" s="8" t="s">
        <v>755</v>
      </c>
      <c r="M108" s="9">
        <v>44044</v>
      </c>
      <c r="N108" s="9">
        <v>44044</v>
      </c>
      <c r="O108" s="20">
        <v>40023.81</v>
      </c>
      <c r="P108" s="20"/>
      <c r="Q108" s="61"/>
      <c r="R108" s="11"/>
      <c r="S108" s="11"/>
      <c r="T108" s="11"/>
      <c r="U108" s="11"/>
      <c r="X108" s="22" t="str">
        <f>IF(B108="",VLOOKUP(A108,items_lookup!A:B,2,FALSE),B108)</f>
        <v>_2. Item _2</v>
      </c>
      <c r="Y108" s="22">
        <f t="shared" si="8"/>
        <v>8</v>
      </c>
      <c r="Z108" s="22">
        <f t="shared" si="8"/>
        <v>8</v>
      </c>
      <c r="AA108" s="22">
        <f t="shared" si="9"/>
        <v>2020</v>
      </c>
      <c r="AB108" s="22">
        <f t="shared" si="10"/>
        <v>2020</v>
      </c>
      <c r="AC108" s="22">
        <f t="shared" si="11"/>
        <v>2020</v>
      </c>
      <c r="AD108" s="25" t="b">
        <f>AND(ROUND(O108,2)=O108,ROUND(P108,2)=P108,OR(AND(O108&lt;&gt;0,L108="p"),AND(P108&lt;&gt;0,L108="f")),_xlfn.ISFORMULA(X108),_xlfn.ISFORMULA(Y108),_xlfn.ISFORMULA(Z108),_xlfn.ISFORMULA(AA108),_xlfn.ISFORMULA(AB108),_xlfn.ISFORMULA(AC108),NOT(_xlfn.ISFORMULA(O108)),NOT(_xlfn.ISFORMULA(P108)),M108&lt;&gt;0,N108&lt;&gt;0,OR(YEAR(M108=lookup_codes!T128),YEAR(M108=lookup_codes!T129),YEAR(M108=lookup_codes!T130)),OR(YEAR(N108=lookup_codes!T128),YEAR(N108=lookup_codes!T129),YEAR(N108=lookup_codes!T130)))</f>
        <v>1</v>
      </c>
    </row>
    <row r="109" spans="1:30" ht="15" customHeight="1" x14ac:dyDescent="0.2">
      <c r="A109" s="8" t="s">
        <v>766</v>
      </c>
      <c r="B109" s="8"/>
      <c r="C109" s="2" t="s">
        <v>735</v>
      </c>
      <c r="D109" s="6"/>
      <c r="E109" s="60" t="s">
        <v>745</v>
      </c>
      <c r="F109" s="8"/>
      <c r="G109" s="8"/>
      <c r="H109" s="8"/>
      <c r="I109" s="8"/>
      <c r="J109" s="8"/>
      <c r="K109" s="8"/>
      <c r="L109" s="8" t="s">
        <v>755</v>
      </c>
      <c r="M109" s="9">
        <v>44044</v>
      </c>
      <c r="N109" s="9">
        <v>44044</v>
      </c>
      <c r="O109" s="20">
        <v>118928.57</v>
      </c>
      <c r="P109" s="20"/>
      <c r="Q109" s="61"/>
      <c r="R109" s="11"/>
      <c r="S109" s="11"/>
      <c r="T109" s="11"/>
      <c r="U109" s="11"/>
      <c r="X109" s="22" t="str">
        <f>IF(B109="",VLOOKUP(A109,items_lookup!A:B,2,FALSE),B109)</f>
        <v>07. Item 07</v>
      </c>
      <c r="Y109" s="22">
        <f t="shared" si="8"/>
        <v>8</v>
      </c>
      <c r="Z109" s="22">
        <f t="shared" si="8"/>
        <v>8</v>
      </c>
      <c r="AA109" s="22">
        <f t="shared" si="9"/>
        <v>2020</v>
      </c>
      <c r="AB109" s="22">
        <f t="shared" si="10"/>
        <v>2020</v>
      </c>
      <c r="AC109" s="22">
        <f t="shared" si="11"/>
        <v>2020</v>
      </c>
      <c r="AD109" s="25" t="b">
        <f>AND(ROUND(O109,2)=O109,ROUND(P109,2)=P109,OR(AND(O109&lt;&gt;0,L109="p"),AND(P109&lt;&gt;0,L109="f")),_xlfn.ISFORMULA(X109),_xlfn.ISFORMULA(Y109),_xlfn.ISFORMULA(Z109),_xlfn.ISFORMULA(AA109),_xlfn.ISFORMULA(AB109),_xlfn.ISFORMULA(AC109),NOT(_xlfn.ISFORMULA(O109)),NOT(_xlfn.ISFORMULA(P109)),M109&lt;&gt;0,N109&lt;&gt;0,OR(YEAR(M109=lookup_codes!T129),YEAR(M109=lookup_codes!T130),YEAR(M109=lookup_codes!T131)),OR(YEAR(N109=lookup_codes!T129),YEAR(N109=lookup_codes!T130),YEAR(N109=lookup_codes!T131)))</f>
        <v>1</v>
      </c>
    </row>
    <row r="110" spans="1:30" ht="15" customHeight="1" x14ac:dyDescent="0.2">
      <c r="A110" s="8" t="s">
        <v>775</v>
      </c>
      <c r="B110" s="8"/>
      <c r="C110" s="2" t="s">
        <v>735</v>
      </c>
      <c r="D110" s="6"/>
      <c r="E110" s="60" t="s">
        <v>745</v>
      </c>
      <c r="F110" s="8"/>
      <c r="G110" s="8"/>
      <c r="H110" s="8"/>
      <c r="I110" s="8"/>
      <c r="J110" s="8"/>
      <c r="K110" s="8"/>
      <c r="L110" s="8" t="s">
        <v>755</v>
      </c>
      <c r="M110" s="9">
        <v>44044</v>
      </c>
      <c r="N110" s="9">
        <v>44044</v>
      </c>
      <c r="O110" s="20">
        <v>5544380.9500000002</v>
      </c>
      <c r="P110" s="20"/>
      <c r="Q110" s="61"/>
      <c r="R110" s="11"/>
      <c r="S110" s="11"/>
      <c r="T110" s="11"/>
      <c r="U110" s="11"/>
      <c r="X110" s="22" t="str">
        <f>IF(B110="",VLOOKUP(A110,items_lookup!A:B,2,FALSE),B110)</f>
        <v>06. Item 06</v>
      </c>
      <c r="Y110" s="22">
        <f t="shared" si="8"/>
        <v>8</v>
      </c>
      <c r="Z110" s="22">
        <f t="shared" si="8"/>
        <v>8</v>
      </c>
      <c r="AA110" s="22">
        <f t="shared" si="9"/>
        <v>2020</v>
      </c>
      <c r="AB110" s="22">
        <f t="shared" si="10"/>
        <v>2020</v>
      </c>
      <c r="AC110" s="22">
        <f t="shared" si="11"/>
        <v>2020</v>
      </c>
      <c r="AD110" s="25" t="b">
        <f>AND(ROUND(O110,2)=O110,ROUND(P110,2)=P110,OR(AND(O110&lt;&gt;0,L110="p"),AND(P110&lt;&gt;0,L110="f")),_xlfn.ISFORMULA(X110),_xlfn.ISFORMULA(Y110),_xlfn.ISFORMULA(Z110),_xlfn.ISFORMULA(AA110),_xlfn.ISFORMULA(AB110),_xlfn.ISFORMULA(AC110),NOT(_xlfn.ISFORMULA(O110)),NOT(_xlfn.ISFORMULA(P110)),M110&lt;&gt;0,N110&lt;&gt;0,OR(YEAR(M110=lookup_codes!T130),YEAR(M110=lookup_codes!T131),YEAR(M110=lookup_codes!T132)),OR(YEAR(N110=lookup_codes!T130),YEAR(N110=lookup_codes!T131),YEAR(N110=lookup_codes!T132)))</f>
        <v>1</v>
      </c>
    </row>
    <row r="111" spans="1:30" ht="15" customHeight="1" x14ac:dyDescent="0.2">
      <c r="A111" s="8" t="s">
        <v>765</v>
      </c>
      <c r="B111" s="8" t="s">
        <v>804</v>
      </c>
      <c r="C111" s="2" t="s">
        <v>735</v>
      </c>
      <c r="D111" s="6"/>
      <c r="E111" s="60" t="s">
        <v>745</v>
      </c>
      <c r="F111" s="8"/>
      <c r="G111" s="8"/>
      <c r="H111" s="8"/>
      <c r="I111" s="8"/>
      <c r="J111" s="8"/>
      <c r="K111" s="8"/>
      <c r="L111" s="8" t="s">
        <v>755</v>
      </c>
      <c r="M111" s="9">
        <v>44044</v>
      </c>
      <c r="N111" s="9">
        <v>44044</v>
      </c>
      <c r="O111" s="20">
        <v>484261.9</v>
      </c>
      <c r="P111" s="20"/>
      <c r="Q111" s="61"/>
      <c r="R111" s="11"/>
      <c r="S111" s="11"/>
      <c r="T111" s="11"/>
      <c r="U111" s="11"/>
      <c r="X111" s="22" t="str">
        <f>IF(B111="",VLOOKUP(A111,items_lookup!A:B,2,FALSE),B111)</f>
        <v>12. Item 12</v>
      </c>
      <c r="Y111" s="22">
        <f t="shared" si="8"/>
        <v>8</v>
      </c>
      <c r="Z111" s="22">
        <f t="shared" si="8"/>
        <v>8</v>
      </c>
      <c r="AA111" s="22">
        <f t="shared" si="9"/>
        <v>2020</v>
      </c>
      <c r="AB111" s="22">
        <f t="shared" si="10"/>
        <v>2020</v>
      </c>
      <c r="AC111" s="22">
        <f t="shared" si="11"/>
        <v>2020</v>
      </c>
      <c r="AD111" s="25" t="b">
        <f>AND(ROUND(O111,2)=O111,ROUND(P111,2)=P111,OR(AND(O111&lt;&gt;0,L111="p"),AND(P111&lt;&gt;0,L111="f")),_xlfn.ISFORMULA(X111),_xlfn.ISFORMULA(Y111),_xlfn.ISFORMULA(Z111),_xlfn.ISFORMULA(AA111),_xlfn.ISFORMULA(AB111),_xlfn.ISFORMULA(AC111),NOT(_xlfn.ISFORMULA(O111)),NOT(_xlfn.ISFORMULA(P111)),M111&lt;&gt;0,N111&lt;&gt;0,OR(YEAR(M111=lookup_codes!T131),YEAR(M111=lookup_codes!T132),YEAR(M111=lookup_codes!T133)),OR(YEAR(N111=lookup_codes!T131),YEAR(N111=lookup_codes!T132),YEAR(N111=lookup_codes!T133)))</f>
        <v>1</v>
      </c>
    </row>
    <row r="112" spans="1:30" ht="15" customHeight="1" x14ac:dyDescent="0.2">
      <c r="A112" s="8" t="s">
        <v>761</v>
      </c>
      <c r="B112" s="27"/>
      <c r="C112" s="2" t="s">
        <v>735</v>
      </c>
      <c r="D112" s="6"/>
      <c r="E112" s="60" t="s">
        <v>745</v>
      </c>
      <c r="F112" s="8"/>
      <c r="G112" s="8"/>
      <c r="H112" s="8"/>
      <c r="I112" s="8"/>
      <c r="J112" s="8"/>
      <c r="K112" s="8"/>
      <c r="L112" s="8" t="s">
        <v>756</v>
      </c>
      <c r="M112" s="9">
        <v>43862</v>
      </c>
      <c r="N112" s="9">
        <v>43862</v>
      </c>
      <c r="O112" s="20"/>
      <c r="P112" s="20">
        <v>3985523.81</v>
      </c>
      <c r="Q112" s="61"/>
      <c r="R112" s="11"/>
      <c r="S112" s="11"/>
      <c r="T112" s="11"/>
      <c r="U112" s="11"/>
      <c r="X112" s="22" t="str">
        <f>IF(B112="",VLOOKUP(A112,items_lookup!A:B,2,FALSE),B112)</f>
        <v>01. Item 01</v>
      </c>
      <c r="Y112" s="22">
        <f t="shared" si="8"/>
        <v>2</v>
      </c>
      <c r="Z112" s="22">
        <f t="shared" si="8"/>
        <v>2</v>
      </c>
      <c r="AA112" s="22">
        <f t="shared" si="9"/>
        <v>2020</v>
      </c>
      <c r="AB112" s="22">
        <f t="shared" si="10"/>
        <v>2020</v>
      </c>
      <c r="AC112" s="22">
        <f t="shared" si="11"/>
        <v>2020</v>
      </c>
      <c r="AD112" s="25" t="b">
        <f>AND(ROUND(O112,2)=O112,ROUND(P112,2)=P112,OR(AND(O112&lt;&gt;0,L112="p"),AND(P112&lt;&gt;0,L112="f")),_xlfn.ISFORMULA(X112),_xlfn.ISFORMULA(Y112),_xlfn.ISFORMULA(Z112),_xlfn.ISFORMULA(AA112),_xlfn.ISFORMULA(AB112),_xlfn.ISFORMULA(AC112),NOT(_xlfn.ISFORMULA(O112)),NOT(_xlfn.ISFORMULA(P112)),M112&lt;&gt;0,N112&lt;&gt;0,OR(YEAR(M112=lookup_codes!T133),YEAR(M112=lookup_codes!T134),YEAR(M112=lookup_codes!T135)),OR(YEAR(N112=lookup_codes!T133),YEAR(N112=lookup_codes!T134),YEAR(N112=lookup_codes!T135)))</f>
        <v>1</v>
      </c>
    </row>
    <row r="113" spans="1:30" ht="15" customHeight="1" x14ac:dyDescent="0.2">
      <c r="A113" s="8" t="s">
        <v>762</v>
      </c>
      <c r="B113" s="8"/>
      <c r="C113" s="2" t="s">
        <v>734</v>
      </c>
      <c r="D113" s="6" t="s">
        <v>742</v>
      </c>
      <c r="E113" s="60" t="s">
        <v>744</v>
      </c>
      <c r="F113" s="8"/>
      <c r="G113" s="8"/>
      <c r="H113" s="8"/>
      <c r="I113" s="8"/>
      <c r="J113" s="8"/>
      <c r="K113" s="8"/>
      <c r="L113" s="8" t="s">
        <v>755</v>
      </c>
      <c r="M113" s="9">
        <v>44042</v>
      </c>
      <c r="N113" s="9">
        <v>44042</v>
      </c>
      <c r="O113" s="20">
        <v>38109761.899999999</v>
      </c>
      <c r="P113" s="20"/>
      <c r="Q113" s="61"/>
      <c r="R113" s="29"/>
      <c r="S113" s="29"/>
      <c r="T113" s="29"/>
      <c r="U113" s="29"/>
      <c r="X113" s="22" t="str">
        <f>IF(B113="",VLOOKUP(A113,items_lookup!A:B,2,FALSE),B113)</f>
        <v>02. Item 02</v>
      </c>
      <c r="Y113" s="22">
        <f t="shared" si="8"/>
        <v>7</v>
      </c>
      <c r="Z113" s="22">
        <f t="shared" si="8"/>
        <v>7</v>
      </c>
      <c r="AA113" s="22">
        <f t="shared" si="9"/>
        <v>2020</v>
      </c>
      <c r="AB113" s="22">
        <f t="shared" si="10"/>
        <v>2020</v>
      </c>
      <c r="AC113" s="22">
        <f t="shared" si="11"/>
        <v>2020</v>
      </c>
      <c r="AD113" s="25" t="b">
        <f>AND(ROUND(O113,2)=O113,ROUND(P113,2)=P113,OR(AND(O113&lt;&gt;0,L113="p"),AND(P113&lt;&gt;0,L113="f")),_xlfn.ISFORMULA(X113),_xlfn.ISFORMULA(Y113),_xlfn.ISFORMULA(Z113),_xlfn.ISFORMULA(AA113),_xlfn.ISFORMULA(AB113),_xlfn.ISFORMULA(AC113),NOT(_xlfn.ISFORMULA(O113)),NOT(_xlfn.ISFORMULA(P113)),M113&lt;&gt;0,N113&lt;&gt;0,OR(YEAR(M113=lookup_codes!T134),YEAR(M113=lookup_codes!T135),YEAR(M113=lookup_codes!T136)),OR(YEAR(N113=lookup_codes!T134),YEAR(N113=lookup_codes!T135),YEAR(N113=lookup_codes!T136)))</f>
        <v>1</v>
      </c>
    </row>
    <row r="114" spans="1:30" ht="15" customHeight="1" x14ac:dyDescent="0.2">
      <c r="A114" s="8"/>
      <c r="B114" s="8" t="s">
        <v>801</v>
      </c>
      <c r="C114" s="2" t="s">
        <v>734</v>
      </c>
      <c r="D114" s="6" t="s">
        <v>742</v>
      </c>
      <c r="E114" s="60" t="s">
        <v>745</v>
      </c>
      <c r="F114" s="8"/>
      <c r="G114" s="8"/>
      <c r="H114" s="8"/>
      <c r="I114" s="8"/>
      <c r="J114" s="8"/>
      <c r="K114" s="8"/>
      <c r="L114" s="8" t="s">
        <v>755</v>
      </c>
      <c r="M114" s="9">
        <v>44013</v>
      </c>
      <c r="N114" s="9">
        <v>44013</v>
      </c>
      <c r="O114" s="20">
        <v>2406755.5499999998</v>
      </c>
      <c r="P114" s="20"/>
      <c r="Q114" s="61"/>
      <c r="R114" s="11"/>
      <c r="S114" s="11"/>
      <c r="T114" s="11"/>
      <c r="U114" s="11"/>
      <c r="X114" s="22" t="str">
        <f>IF(B114="",VLOOKUP(A114,items_lookup!A:B,2,FALSE),B114)</f>
        <v>03. Item 03</v>
      </c>
      <c r="Y114" s="22">
        <f t="shared" si="8"/>
        <v>7</v>
      </c>
      <c r="Z114" s="22">
        <f t="shared" si="8"/>
        <v>7</v>
      </c>
      <c r="AA114" s="22">
        <f t="shared" si="9"/>
        <v>2020</v>
      </c>
      <c r="AB114" s="22">
        <f t="shared" si="10"/>
        <v>2020</v>
      </c>
      <c r="AC114" s="22">
        <f t="shared" si="11"/>
        <v>2020</v>
      </c>
      <c r="AD114" s="25" t="b">
        <f>AND(ROUND(O114,2)=O114,ROUND(P114,2)=P114,OR(AND(O114&lt;&gt;0,L114="p"),AND(P114&lt;&gt;0,L114="f")),_xlfn.ISFORMULA(X114),_xlfn.ISFORMULA(Y114),_xlfn.ISFORMULA(Z114),_xlfn.ISFORMULA(AA114),_xlfn.ISFORMULA(AB114),_xlfn.ISFORMULA(AC114),NOT(_xlfn.ISFORMULA(O114)),NOT(_xlfn.ISFORMULA(P114)),M114&lt;&gt;0,N114&lt;&gt;0,OR(YEAR(M114=lookup_codes!T135),YEAR(M114=lookup_codes!T136),YEAR(M114=lookup_codes!T137)),OR(YEAR(N114=lookup_codes!T135),YEAR(N114=lookup_codes!T136),YEAR(N114=lookup_codes!T137)))</f>
        <v>1</v>
      </c>
    </row>
    <row r="115" spans="1:30" ht="12.75" customHeight="1" x14ac:dyDescent="0.2">
      <c r="A115" s="8" t="s">
        <v>763</v>
      </c>
      <c r="B115" s="8"/>
      <c r="C115" s="2" t="s">
        <v>734</v>
      </c>
      <c r="D115" s="6" t="s">
        <v>742</v>
      </c>
      <c r="E115" s="60" t="s">
        <v>745</v>
      </c>
      <c r="F115" s="8"/>
      <c r="G115" s="8"/>
      <c r="H115" s="8"/>
      <c r="I115" s="8"/>
      <c r="J115" s="8"/>
      <c r="K115" s="8"/>
      <c r="L115" s="8" t="s">
        <v>755</v>
      </c>
      <c r="M115" s="9">
        <v>44013</v>
      </c>
      <c r="N115" s="9">
        <v>44013</v>
      </c>
      <c r="O115" s="20">
        <v>5872380.9500000002</v>
      </c>
      <c r="P115" s="20"/>
      <c r="Q115" s="61"/>
      <c r="R115" s="11"/>
      <c r="S115" s="11"/>
      <c r="T115" s="11"/>
      <c r="U115" s="11"/>
      <c r="X115" s="22" t="str">
        <f>IF(B115="",VLOOKUP(A115,items_lookup!A:B,2,FALSE),B115)</f>
        <v>04. Item 04</v>
      </c>
      <c r="Y115" s="22">
        <f t="shared" si="8"/>
        <v>7</v>
      </c>
      <c r="Z115" s="22">
        <f t="shared" si="8"/>
        <v>7</v>
      </c>
      <c r="AA115" s="22">
        <f t="shared" si="9"/>
        <v>2020</v>
      </c>
      <c r="AB115" s="22">
        <f t="shared" si="10"/>
        <v>2020</v>
      </c>
      <c r="AC115" s="22">
        <f t="shared" si="11"/>
        <v>2020</v>
      </c>
      <c r="AD115" s="25" t="b">
        <f>AND(ROUND(O115,2)=O115,ROUND(P115,2)=P115,OR(AND(O115&lt;&gt;0,L115="p"),AND(P115&lt;&gt;0,L115="f")),_xlfn.ISFORMULA(X115),_xlfn.ISFORMULA(Y115),_xlfn.ISFORMULA(Z115),_xlfn.ISFORMULA(AA115),_xlfn.ISFORMULA(AB115),_xlfn.ISFORMULA(AC115),NOT(_xlfn.ISFORMULA(O115)),NOT(_xlfn.ISFORMULA(P115)),M115&lt;&gt;0,N115&lt;&gt;0,OR(YEAR(M115=lookup_codes!T136),YEAR(M115=lookup_codes!T137),YEAR(M115=lookup_codes!T138)),OR(YEAR(N115=lookup_codes!T136),YEAR(N115=lookup_codes!T137),YEAR(N115=lookup_codes!T138)))</f>
        <v>1</v>
      </c>
    </row>
    <row r="116" spans="1:30" ht="12.75" customHeight="1" x14ac:dyDescent="0.2">
      <c r="A116" s="8" t="s">
        <v>764</v>
      </c>
      <c r="B116" s="27"/>
      <c r="C116" s="2" t="s">
        <v>734</v>
      </c>
      <c r="D116" s="6" t="s">
        <v>742</v>
      </c>
      <c r="E116" s="60" t="s">
        <v>745</v>
      </c>
      <c r="F116" s="8"/>
      <c r="G116" s="8"/>
      <c r="H116" s="8"/>
      <c r="I116" s="8"/>
      <c r="J116" s="8"/>
      <c r="K116" s="8"/>
      <c r="L116" s="8" t="s">
        <v>755</v>
      </c>
      <c r="M116" s="9">
        <v>44013</v>
      </c>
      <c r="N116" s="9">
        <v>44013</v>
      </c>
      <c r="O116" s="20">
        <v>60476.19</v>
      </c>
      <c r="P116" s="20"/>
      <c r="Q116" s="61"/>
      <c r="R116" s="11"/>
      <c r="S116" s="11"/>
      <c r="T116" s="11"/>
      <c r="U116" s="11"/>
      <c r="X116" s="22" t="str">
        <f>IF(B116="",VLOOKUP(A116,items_lookup!A:B,2,FALSE),B116)</f>
        <v>05. Item 05</v>
      </c>
      <c r="Y116" s="22">
        <f t="shared" ref="Y116:Z163" si="12">MONTH(M116)</f>
        <v>7</v>
      </c>
      <c r="Z116" s="22">
        <f t="shared" si="12"/>
        <v>7</v>
      </c>
      <c r="AA116" s="22">
        <f t="shared" si="9"/>
        <v>2020</v>
      </c>
      <c r="AB116" s="22">
        <f t="shared" si="10"/>
        <v>2020</v>
      </c>
      <c r="AC116" s="22">
        <f t="shared" si="11"/>
        <v>2020</v>
      </c>
      <c r="AD116" s="25" t="b">
        <f>AND(ROUND(O116,2)=O116,ROUND(P116,2)=P116,OR(AND(O116&lt;&gt;0,L116="p"),AND(P116&lt;&gt;0,L116="f")),_xlfn.ISFORMULA(X116),_xlfn.ISFORMULA(Y116),_xlfn.ISFORMULA(Z116),_xlfn.ISFORMULA(AA116),_xlfn.ISFORMULA(AB116),_xlfn.ISFORMULA(AC116),NOT(_xlfn.ISFORMULA(O116)),NOT(_xlfn.ISFORMULA(P116)),M116&lt;&gt;0,N116&lt;&gt;0,OR(YEAR(M116=lookup_codes!T137),YEAR(M116=lookup_codes!T138),YEAR(M116=lookup_codes!T139)),OR(YEAR(N116=lookup_codes!T137),YEAR(N116=lookup_codes!T138),YEAR(N116=lookup_codes!T139)))</f>
        <v>1</v>
      </c>
    </row>
    <row r="117" spans="1:30" ht="12.75" customHeight="1" x14ac:dyDescent="0.2">
      <c r="A117" s="8" t="s">
        <v>770</v>
      </c>
      <c r="B117" s="27"/>
      <c r="C117" s="2" t="s">
        <v>734</v>
      </c>
      <c r="D117" s="6" t="s">
        <v>742</v>
      </c>
      <c r="E117" s="60" t="s">
        <v>745</v>
      </c>
      <c r="F117" s="8"/>
      <c r="G117" s="8"/>
      <c r="H117" s="8"/>
      <c r="I117" s="8"/>
      <c r="J117" s="8"/>
      <c r="K117" s="8"/>
      <c r="L117" s="8" t="s">
        <v>755</v>
      </c>
      <c r="M117" s="9">
        <v>44013</v>
      </c>
      <c r="N117" s="9">
        <v>44013</v>
      </c>
      <c r="O117" s="20">
        <v>7214285.71</v>
      </c>
      <c r="P117" s="20"/>
      <c r="Q117" s="61"/>
      <c r="R117" s="11"/>
      <c r="S117" s="11"/>
      <c r="T117" s="11"/>
      <c r="U117" s="11"/>
      <c r="X117" s="22" t="str">
        <f>IF(B117="",VLOOKUP(A117,items_lookup!A:B,2,FALSE),B117)</f>
        <v>11. Item 11</v>
      </c>
      <c r="Y117" s="22">
        <f t="shared" si="12"/>
        <v>7</v>
      </c>
      <c r="Z117" s="22">
        <f t="shared" si="12"/>
        <v>7</v>
      </c>
      <c r="AA117" s="22">
        <f t="shared" si="9"/>
        <v>2020</v>
      </c>
      <c r="AB117" s="22">
        <f t="shared" si="10"/>
        <v>2020</v>
      </c>
      <c r="AC117" s="22">
        <f t="shared" si="11"/>
        <v>2020</v>
      </c>
      <c r="AD117" s="25" t="b">
        <f>AND(ROUND(O117,2)=O117,ROUND(P117,2)=P117,OR(AND(O117&lt;&gt;0,L117="p"),AND(P117&lt;&gt;0,L117="f")),_xlfn.ISFORMULA(X117),_xlfn.ISFORMULA(Y117),_xlfn.ISFORMULA(Z117),_xlfn.ISFORMULA(AA117),_xlfn.ISFORMULA(AB117),_xlfn.ISFORMULA(AC117),NOT(_xlfn.ISFORMULA(O117)),NOT(_xlfn.ISFORMULA(P117)),M117&lt;&gt;0,N117&lt;&gt;0,OR(YEAR(M117=lookup_codes!T138),YEAR(M117=lookup_codes!T139),YEAR(M117=lookup_codes!T140)),OR(YEAR(N117=lookup_codes!T138),YEAR(N117=lookup_codes!T139),YEAR(N117=lookup_codes!T140)))</f>
        <v>1</v>
      </c>
    </row>
    <row r="118" spans="1:30" ht="12.75" customHeight="1" x14ac:dyDescent="0.2">
      <c r="A118" s="8" t="s">
        <v>769</v>
      </c>
      <c r="B118" s="27"/>
      <c r="C118" s="2" t="s">
        <v>734</v>
      </c>
      <c r="D118" s="6" t="s">
        <v>742</v>
      </c>
      <c r="E118" s="60" t="s">
        <v>745</v>
      </c>
      <c r="F118" s="8"/>
      <c r="G118" s="8"/>
      <c r="H118" s="8"/>
      <c r="I118" s="8"/>
      <c r="J118" s="8"/>
      <c r="K118" s="8"/>
      <c r="L118" s="8" t="s">
        <v>755</v>
      </c>
      <c r="M118" s="9">
        <v>44013</v>
      </c>
      <c r="N118" s="9">
        <v>44013</v>
      </c>
      <c r="O118" s="20">
        <v>343333.33</v>
      </c>
      <c r="P118" s="20"/>
      <c r="Q118" s="61"/>
      <c r="R118" s="11"/>
      <c r="S118" s="11"/>
      <c r="T118" s="11"/>
      <c r="U118" s="11"/>
      <c r="X118" s="22" t="str">
        <f>IF(B118="",VLOOKUP(A118,items_lookup!A:B,2,FALSE),B118)</f>
        <v>09. Item 09</v>
      </c>
      <c r="Y118" s="22">
        <f t="shared" si="12"/>
        <v>7</v>
      </c>
      <c r="Z118" s="22">
        <f t="shared" si="12"/>
        <v>7</v>
      </c>
      <c r="AA118" s="22">
        <f t="shared" si="9"/>
        <v>2020</v>
      </c>
      <c r="AB118" s="22">
        <f t="shared" si="10"/>
        <v>2020</v>
      </c>
      <c r="AC118" s="22">
        <f t="shared" si="11"/>
        <v>2020</v>
      </c>
      <c r="AD118" s="25" t="b">
        <f>AND(ROUND(O118,2)=O118,ROUND(P118,2)=P118,OR(AND(O118&lt;&gt;0,L118="p"),AND(P118&lt;&gt;0,L118="f")),_xlfn.ISFORMULA(X118),_xlfn.ISFORMULA(Y118),_xlfn.ISFORMULA(Z118),_xlfn.ISFORMULA(AA118),_xlfn.ISFORMULA(AB118),_xlfn.ISFORMULA(AC118),NOT(_xlfn.ISFORMULA(O118)),NOT(_xlfn.ISFORMULA(P118)),M118&lt;&gt;0,N118&lt;&gt;0,OR(YEAR(M118=lookup_codes!T139),YEAR(M118=lookup_codes!T140),YEAR(M118=lookup_codes!T141)),OR(YEAR(N118=lookup_codes!T139),YEAR(N118=lookup_codes!T140),YEAR(N118=lookup_codes!T141)))</f>
        <v>1</v>
      </c>
    </row>
    <row r="119" spans="1:30" ht="12.75" customHeight="1" x14ac:dyDescent="0.2">
      <c r="A119" s="8" t="s">
        <v>768</v>
      </c>
      <c r="B119" s="27"/>
      <c r="C119" s="2" t="s">
        <v>734</v>
      </c>
      <c r="D119" s="6" t="s">
        <v>742</v>
      </c>
      <c r="E119" s="60" t="s">
        <v>745</v>
      </c>
      <c r="F119" s="8"/>
      <c r="G119" s="8"/>
      <c r="H119" s="8"/>
      <c r="I119" s="8"/>
      <c r="J119" s="8"/>
      <c r="K119" s="8"/>
      <c r="L119" s="8" t="s">
        <v>755</v>
      </c>
      <c r="M119" s="9">
        <v>44013</v>
      </c>
      <c r="N119" s="9">
        <v>44013</v>
      </c>
      <c r="O119" s="20">
        <v>4714285.71</v>
      </c>
      <c r="P119" s="20"/>
      <c r="Q119" s="61"/>
      <c r="R119" s="11"/>
      <c r="S119" s="11"/>
      <c r="T119" s="11"/>
      <c r="U119" s="11"/>
      <c r="X119" s="22" t="str">
        <f>IF(B119="",VLOOKUP(A119,items_lookup!A:B,2,FALSE),B119)</f>
        <v>09. Item 09</v>
      </c>
      <c r="Y119" s="22">
        <f t="shared" si="12"/>
        <v>7</v>
      </c>
      <c r="Z119" s="22">
        <f t="shared" si="12"/>
        <v>7</v>
      </c>
      <c r="AA119" s="22">
        <f t="shared" si="9"/>
        <v>2020</v>
      </c>
      <c r="AB119" s="22">
        <f t="shared" si="10"/>
        <v>2020</v>
      </c>
      <c r="AC119" s="22">
        <f t="shared" si="11"/>
        <v>2020</v>
      </c>
      <c r="AD119" s="25" t="b">
        <f>AND(ROUND(O119,2)=O119,ROUND(P119,2)=P119,OR(AND(O119&lt;&gt;0,L119="p"),AND(P119&lt;&gt;0,L119="f")),_xlfn.ISFORMULA(X119),_xlfn.ISFORMULA(Y119),_xlfn.ISFORMULA(Z119),_xlfn.ISFORMULA(AA119),_xlfn.ISFORMULA(AB119),_xlfn.ISFORMULA(AC119),NOT(_xlfn.ISFORMULA(O119)),NOT(_xlfn.ISFORMULA(P119)),M119&lt;&gt;0,N119&lt;&gt;0,OR(YEAR(M119=lookup_codes!T140),YEAR(M119=lookup_codes!T141),YEAR(M119=lookup_codes!T142)),OR(YEAR(N119=lookup_codes!T140),YEAR(N119=lookup_codes!T141),YEAR(N119=lookup_codes!T142)))</f>
        <v>1</v>
      </c>
    </row>
    <row r="120" spans="1:30" ht="13.5" customHeight="1" x14ac:dyDescent="0.2">
      <c r="A120" s="8" t="s">
        <v>781</v>
      </c>
      <c r="B120" s="8" t="s">
        <v>805</v>
      </c>
      <c r="C120" s="2" t="s">
        <v>734</v>
      </c>
      <c r="D120" s="6" t="s">
        <v>742</v>
      </c>
      <c r="E120" s="60" t="s">
        <v>745</v>
      </c>
      <c r="F120" s="8"/>
      <c r="G120" s="8"/>
      <c r="H120" s="8"/>
      <c r="I120" s="8"/>
      <c r="J120" s="8"/>
      <c r="K120" s="8"/>
      <c r="L120" s="8" t="s">
        <v>755</v>
      </c>
      <c r="M120" s="9">
        <v>44013</v>
      </c>
      <c r="N120" s="9">
        <v>44013</v>
      </c>
      <c r="O120" s="20">
        <v>211904.76</v>
      </c>
      <c r="P120" s="20"/>
      <c r="Q120" s="61"/>
      <c r="R120" s="29"/>
      <c r="S120" s="29"/>
      <c r="T120" s="29"/>
      <c r="U120" s="29"/>
      <c r="X120" s="22" t="str">
        <f>IF(B120="",VLOOKUP(A120,items_lookup!A:B,2,FALSE),B120)</f>
        <v>10. Item 10</v>
      </c>
      <c r="Y120" s="22">
        <f t="shared" si="12"/>
        <v>7</v>
      </c>
      <c r="Z120" s="22">
        <f t="shared" si="12"/>
        <v>7</v>
      </c>
      <c r="AA120" s="22">
        <f t="shared" si="9"/>
        <v>2020</v>
      </c>
      <c r="AB120" s="22">
        <f t="shared" si="10"/>
        <v>2020</v>
      </c>
      <c r="AC120" s="22">
        <f t="shared" si="11"/>
        <v>2020</v>
      </c>
      <c r="AD120" s="25" t="b">
        <f>AND(ROUND(O120,2)=O120,ROUND(P120,2)=P120,OR(AND(O120&lt;&gt;0,L120="p"),AND(P120&lt;&gt;0,L120="f")),_xlfn.ISFORMULA(X120),_xlfn.ISFORMULA(Y120),_xlfn.ISFORMULA(Z120),_xlfn.ISFORMULA(AA120),_xlfn.ISFORMULA(AB120),_xlfn.ISFORMULA(AC120),NOT(_xlfn.ISFORMULA(O120)),NOT(_xlfn.ISFORMULA(P120)),M120&lt;&gt;0,N120&lt;&gt;0,OR(YEAR(M120=lookup_codes!T142),YEAR(M120=lookup_codes!T143),YEAR(M120=lookup_codes!T144)),OR(YEAR(N120=lookup_codes!T142),YEAR(N120=lookup_codes!T143),YEAR(N120=lookup_codes!T144)))</f>
        <v>1</v>
      </c>
    </row>
    <row r="121" spans="1:30" ht="13.5" customHeight="1" x14ac:dyDescent="0.2">
      <c r="A121" s="8" t="s">
        <v>775</v>
      </c>
      <c r="B121" s="8" t="s">
        <v>804</v>
      </c>
      <c r="C121" s="2" t="s">
        <v>734</v>
      </c>
      <c r="D121" s="6" t="s">
        <v>742</v>
      </c>
      <c r="E121" s="60" t="s">
        <v>745</v>
      </c>
      <c r="F121" s="8"/>
      <c r="G121" s="8"/>
      <c r="H121" s="8"/>
      <c r="I121" s="8"/>
      <c r="J121" s="8"/>
      <c r="K121" s="8"/>
      <c r="L121" s="8" t="s">
        <v>755</v>
      </c>
      <c r="M121" s="9">
        <v>44013</v>
      </c>
      <c r="N121" s="9">
        <v>44013</v>
      </c>
      <c r="O121" s="20">
        <v>285714.28999999998</v>
      </c>
      <c r="P121" s="20"/>
      <c r="Q121" s="61"/>
      <c r="R121" s="29"/>
      <c r="S121" s="29"/>
      <c r="T121" s="29"/>
      <c r="U121" s="29"/>
      <c r="X121" s="22" t="str">
        <f>IF(B121="",VLOOKUP(A121,items_lookup!A:B,2,FALSE),B121)</f>
        <v>12. Item 12</v>
      </c>
      <c r="Y121" s="22">
        <f t="shared" si="12"/>
        <v>7</v>
      </c>
      <c r="Z121" s="22">
        <f t="shared" si="12"/>
        <v>7</v>
      </c>
      <c r="AA121" s="22">
        <f t="shared" si="9"/>
        <v>2020</v>
      </c>
      <c r="AB121" s="22">
        <f t="shared" si="10"/>
        <v>2020</v>
      </c>
      <c r="AC121" s="22">
        <f t="shared" si="11"/>
        <v>2020</v>
      </c>
      <c r="AD121" s="25" t="b">
        <f>AND(ROUND(O121,2)=O121,ROUND(P121,2)=P121,OR(AND(O121&lt;&gt;0,L121="p"),AND(P121&lt;&gt;0,L121="f")),_xlfn.ISFORMULA(X121),_xlfn.ISFORMULA(Y121),_xlfn.ISFORMULA(Z121),_xlfn.ISFORMULA(AA121),_xlfn.ISFORMULA(AB121),_xlfn.ISFORMULA(AC121),NOT(_xlfn.ISFORMULA(O121)),NOT(_xlfn.ISFORMULA(P121)),M121&lt;&gt;0,N121&lt;&gt;0,OR(YEAR(M121=lookup_codes!T143),YEAR(M121=lookup_codes!T144),YEAR(M121=lookup_codes!T145)),OR(YEAR(N121=lookup_codes!T143),YEAR(N121=lookup_codes!T144),YEAR(N121=lookup_codes!T145)))</f>
        <v>1</v>
      </c>
    </row>
    <row r="122" spans="1:30" ht="13.5" customHeight="1" x14ac:dyDescent="0.2">
      <c r="A122" s="8" t="s">
        <v>776</v>
      </c>
      <c r="B122" s="8" t="s">
        <v>803</v>
      </c>
      <c r="C122" s="2" t="s">
        <v>734</v>
      </c>
      <c r="D122" s="6" t="s">
        <v>742</v>
      </c>
      <c r="E122" s="60" t="s">
        <v>745</v>
      </c>
      <c r="F122" s="8"/>
      <c r="G122" s="8"/>
      <c r="H122" s="8"/>
      <c r="I122" s="8"/>
      <c r="J122" s="8"/>
      <c r="K122" s="8"/>
      <c r="L122" s="8" t="s">
        <v>755</v>
      </c>
      <c r="M122" s="9">
        <v>44013</v>
      </c>
      <c r="N122" s="9">
        <v>44013</v>
      </c>
      <c r="O122" s="20">
        <v>2392857.14</v>
      </c>
      <c r="P122" s="20"/>
      <c r="Q122" s="61"/>
      <c r="R122" s="29"/>
      <c r="S122" s="29"/>
      <c r="T122" s="29"/>
      <c r="U122" s="29"/>
      <c r="X122" s="22" t="str">
        <f>IF(B122="",VLOOKUP(A122,items_lookup!A:B,2,FALSE),B122)</f>
        <v>13. Item 13</v>
      </c>
      <c r="Y122" s="22">
        <f t="shared" si="12"/>
        <v>7</v>
      </c>
      <c r="Z122" s="22">
        <f t="shared" si="12"/>
        <v>7</v>
      </c>
      <c r="AA122" s="22">
        <f t="shared" si="9"/>
        <v>2020</v>
      </c>
      <c r="AB122" s="22">
        <f t="shared" si="10"/>
        <v>2020</v>
      </c>
      <c r="AC122" s="22">
        <f t="shared" si="11"/>
        <v>2020</v>
      </c>
      <c r="AD122" s="25" t="b">
        <f>AND(ROUND(O122,2)=O122,ROUND(P122,2)=P122,OR(AND(O122&lt;&gt;0,L122="p"),AND(P122&lt;&gt;0,L122="f")),_xlfn.ISFORMULA(X122),_xlfn.ISFORMULA(Y122),_xlfn.ISFORMULA(Z122),_xlfn.ISFORMULA(AA122),_xlfn.ISFORMULA(AB122),_xlfn.ISFORMULA(AC122),NOT(_xlfn.ISFORMULA(O122)),NOT(_xlfn.ISFORMULA(P122)),M122&lt;&gt;0,N122&lt;&gt;0,OR(YEAR(M122=lookup_codes!T144),YEAR(M122=lookup_codes!T145),YEAR(M122=lookup_codes!T146)),OR(YEAR(N122=lookup_codes!T144),YEAR(N122=lookup_codes!T145),YEAR(N122=lookup_codes!T146)))</f>
        <v>1</v>
      </c>
    </row>
    <row r="123" spans="1:30" ht="12.75" customHeight="1" x14ac:dyDescent="0.2">
      <c r="A123" s="8" t="s">
        <v>764</v>
      </c>
      <c r="B123" s="27"/>
      <c r="C123" s="2" t="s">
        <v>734</v>
      </c>
      <c r="D123" s="6" t="s">
        <v>742</v>
      </c>
      <c r="E123" s="60" t="s">
        <v>745</v>
      </c>
      <c r="F123" s="8"/>
      <c r="G123" s="8"/>
      <c r="H123" s="8"/>
      <c r="I123" s="8"/>
      <c r="J123" s="8"/>
      <c r="K123" s="8"/>
      <c r="L123" s="8" t="s">
        <v>755</v>
      </c>
      <c r="M123" s="9">
        <v>44013</v>
      </c>
      <c r="N123" s="9">
        <v>44013</v>
      </c>
      <c r="O123" s="20">
        <v>2261904.7599999998</v>
      </c>
      <c r="P123" s="20"/>
      <c r="Q123" s="61"/>
      <c r="R123" s="11"/>
      <c r="S123" s="11"/>
      <c r="T123" s="11"/>
      <c r="U123" s="11"/>
      <c r="X123" s="22" t="str">
        <f>IF(B123="",VLOOKUP(A123,items_lookup!A:B,2,FALSE),B123)</f>
        <v>05. Item 05</v>
      </c>
      <c r="Y123" s="22">
        <f t="shared" si="12"/>
        <v>7</v>
      </c>
      <c r="Z123" s="22">
        <f t="shared" si="12"/>
        <v>7</v>
      </c>
      <c r="AA123" s="22">
        <f t="shared" si="9"/>
        <v>2020</v>
      </c>
      <c r="AB123" s="22">
        <f t="shared" si="10"/>
        <v>2020</v>
      </c>
      <c r="AC123" s="22">
        <f t="shared" si="11"/>
        <v>2020</v>
      </c>
      <c r="AD123" s="25" t="b">
        <f>AND(ROUND(O123,2)=O123,ROUND(P123,2)=P123,OR(AND(O123&lt;&gt;0,L123="p"),AND(P123&lt;&gt;0,L123="f")),_xlfn.ISFORMULA(X123),_xlfn.ISFORMULA(Y123),_xlfn.ISFORMULA(Z123),_xlfn.ISFORMULA(AA123),_xlfn.ISFORMULA(AB123),_xlfn.ISFORMULA(AC123),NOT(_xlfn.ISFORMULA(O123)),NOT(_xlfn.ISFORMULA(P123)),M123&lt;&gt;0,N123&lt;&gt;0,OR(YEAR(M123=lookup_codes!T146),YEAR(M123=lookup_codes!T147),YEAR(M123=lookup_codes!T148)),OR(YEAR(N123=lookup_codes!T146),YEAR(N123=lookup_codes!T147),YEAR(N123=lookup_codes!T148)))</f>
        <v>1</v>
      </c>
    </row>
    <row r="124" spans="1:30" ht="12.75" customHeight="1" x14ac:dyDescent="0.2">
      <c r="A124" s="8" t="s">
        <v>765</v>
      </c>
      <c r="B124" s="27"/>
      <c r="C124" s="2" t="s">
        <v>734</v>
      </c>
      <c r="D124" s="6" t="s">
        <v>742</v>
      </c>
      <c r="E124" s="60" t="s">
        <v>745</v>
      </c>
      <c r="F124" s="8"/>
      <c r="G124" s="8"/>
      <c r="H124" s="8"/>
      <c r="I124" s="8"/>
      <c r="J124" s="8"/>
      <c r="K124" s="8"/>
      <c r="L124" s="8" t="s">
        <v>755</v>
      </c>
      <c r="M124" s="9">
        <v>44013</v>
      </c>
      <c r="N124" s="9">
        <v>44013</v>
      </c>
      <c r="O124" s="20">
        <v>300000</v>
      </c>
      <c r="P124" s="20"/>
      <c r="Q124" s="61"/>
      <c r="R124" s="29"/>
      <c r="S124" s="29"/>
      <c r="T124" s="29"/>
      <c r="U124" s="29"/>
      <c r="X124" s="22" t="str">
        <f>IF(B124="",VLOOKUP(A124,items_lookup!A:B,2,FALSE),B124)</f>
        <v>05. Item 05</v>
      </c>
      <c r="Y124" s="22">
        <f t="shared" si="12"/>
        <v>7</v>
      </c>
      <c r="Z124" s="22">
        <f t="shared" si="12"/>
        <v>7</v>
      </c>
      <c r="AA124" s="22">
        <f t="shared" si="9"/>
        <v>2020</v>
      </c>
      <c r="AB124" s="22">
        <f t="shared" si="10"/>
        <v>2020</v>
      </c>
      <c r="AC124" s="22">
        <f t="shared" si="11"/>
        <v>2020</v>
      </c>
      <c r="AD124" s="25" t="b">
        <f>AND(ROUND(O124,2)=O124,ROUND(P124,2)=P124,OR(AND(O124&lt;&gt;0,L124="p"),AND(P124&lt;&gt;0,L124="f")),_xlfn.ISFORMULA(X124),_xlfn.ISFORMULA(Y124),_xlfn.ISFORMULA(Z124),_xlfn.ISFORMULA(AA124),_xlfn.ISFORMULA(AB124),_xlfn.ISFORMULA(AC124),NOT(_xlfn.ISFORMULA(O124)),NOT(_xlfn.ISFORMULA(P124)),M124&lt;&gt;0,N124&lt;&gt;0,OR(YEAR(M124=lookup_codes!T147),YEAR(M124=lookup_codes!T148),YEAR(M124=lookup_codes!T149)),OR(YEAR(N124=lookup_codes!T147),YEAR(N124=lookup_codes!T148),YEAR(N124=lookup_codes!T149)))</f>
        <v>1</v>
      </c>
    </row>
    <row r="125" spans="1:30" ht="13.5" customHeight="1" x14ac:dyDescent="0.2">
      <c r="A125" s="8" t="s">
        <v>766</v>
      </c>
      <c r="B125" s="8"/>
      <c r="C125" s="2" t="s">
        <v>734</v>
      </c>
      <c r="D125" s="6" t="s">
        <v>742</v>
      </c>
      <c r="E125" s="60" t="s">
        <v>745</v>
      </c>
      <c r="F125" s="8"/>
      <c r="G125" s="8"/>
      <c r="H125" s="8"/>
      <c r="I125" s="8"/>
      <c r="J125" s="8"/>
      <c r="K125" s="8"/>
      <c r="L125" s="8" t="s">
        <v>755</v>
      </c>
      <c r="M125" s="9">
        <v>44013</v>
      </c>
      <c r="N125" s="9">
        <v>44013</v>
      </c>
      <c r="O125" s="20">
        <v>116904.76</v>
      </c>
      <c r="P125" s="20"/>
      <c r="Q125" s="61"/>
      <c r="R125" s="11"/>
      <c r="S125" s="11"/>
      <c r="T125" s="11"/>
      <c r="U125" s="11"/>
      <c r="X125" s="22" t="str">
        <f>IF(B125="",VLOOKUP(A125,items_lookup!A:B,2,FALSE),B125)</f>
        <v>07. Item 07</v>
      </c>
      <c r="Y125" s="22">
        <f t="shared" si="12"/>
        <v>7</v>
      </c>
      <c r="Z125" s="22">
        <f t="shared" si="12"/>
        <v>7</v>
      </c>
      <c r="AA125" s="22">
        <f t="shared" si="9"/>
        <v>2020</v>
      </c>
      <c r="AB125" s="22">
        <f t="shared" si="10"/>
        <v>2020</v>
      </c>
      <c r="AC125" s="22">
        <f t="shared" si="11"/>
        <v>2020</v>
      </c>
      <c r="AD125" s="25" t="b">
        <f>AND(ROUND(O125,2)=O125,ROUND(P125,2)=P125,OR(AND(O125&lt;&gt;0,L125="p"),AND(P125&lt;&gt;0,L125="f")),_xlfn.ISFORMULA(X125),_xlfn.ISFORMULA(Y125),_xlfn.ISFORMULA(Z125),_xlfn.ISFORMULA(AA125),_xlfn.ISFORMULA(AB125),_xlfn.ISFORMULA(AC125),NOT(_xlfn.ISFORMULA(O125)),NOT(_xlfn.ISFORMULA(P125)),M125&lt;&gt;0,N125&lt;&gt;0,OR(YEAR(M125=lookup_codes!T148),YEAR(M125=lookup_codes!T149),YEAR(M125=lookup_codes!T150)),OR(YEAR(N125=lookup_codes!T148),YEAR(N125=lookup_codes!T149),YEAR(N125=lookup_codes!T150)))</f>
        <v>1</v>
      </c>
    </row>
    <row r="126" spans="1:30" ht="12.75" customHeight="1" x14ac:dyDescent="0.2">
      <c r="A126" s="8" t="s">
        <v>769</v>
      </c>
      <c r="B126" s="8"/>
      <c r="C126" s="2" t="s">
        <v>734</v>
      </c>
      <c r="D126" s="6" t="s">
        <v>743</v>
      </c>
      <c r="E126" s="60" t="s">
        <v>745</v>
      </c>
      <c r="F126" s="8"/>
      <c r="G126" s="8"/>
      <c r="H126" s="8"/>
      <c r="I126" s="8"/>
      <c r="J126" s="8"/>
      <c r="K126" s="8"/>
      <c r="L126" s="8" t="s">
        <v>755</v>
      </c>
      <c r="M126" s="9">
        <v>44013</v>
      </c>
      <c r="N126" s="9">
        <v>44013</v>
      </c>
      <c r="O126" s="20">
        <v>673809.52</v>
      </c>
      <c r="P126" s="20"/>
      <c r="Q126" s="61"/>
      <c r="R126" s="11"/>
      <c r="S126" s="11"/>
      <c r="T126" s="11"/>
      <c r="U126" s="11"/>
      <c r="X126" s="22" t="str">
        <f>IF(B126="",VLOOKUP(A126,items_lookup!A:B,2,FALSE),B126)</f>
        <v>09. Item 09</v>
      </c>
      <c r="Y126" s="22">
        <f t="shared" si="12"/>
        <v>7</v>
      </c>
      <c r="Z126" s="22">
        <f t="shared" si="12"/>
        <v>7</v>
      </c>
      <c r="AA126" s="22">
        <f t="shared" si="9"/>
        <v>2020</v>
      </c>
      <c r="AB126" s="22">
        <f t="shared" si="10"/>
        <v>2020</v>
      </c>
      <c r="AC126" s="22">
        <f t="shared" si="11"/>
        <v>2020</v>
      </c>
      <c r="AD126" s="25" t="b">
        <f>AND(ROUND(O126,2)=O126,ROUND(P126,2)=P126,OR(AND(O126&lt;&gt;0,L126="p"),AND(P126&lt;&gt;0,L126="f")),_xlfn.ISFORMULA(X126),_xlfn.ISFORMULA(Y126),_xlfn.ISFORMULA(Z126),_xlfn.ISFORMULA(AA126),_xlfn.ISFORMULA(AB126),_xlfn.ISFORMULA(AC126),NOT(_xlfn.ISFORMULA(O126)),NOT(_xlfn.ISFORMULA(P126)),M126&lt;&gt;0,N126&lt;&gt;0,OR(YEAR(M126=lookup_codes!T149),YEAR(M126=lookup_codes!T150),YEAR(M126=lookup_codes!T151)),OR(YEAR(N126=lookup_codes!T149),YEAR(N126=lookup_codes!T150),YEAR(N126=lookup_codes!T151)))</f>
        <v>1</v>
      </c>
    </row>
    <row r="127" spans="1:30" ht="12.75" customHeight="1" x14ac:dyDescent="0.2">
      <c r="A127" s="8" t="s">
        <v>768</v>
      </c>
      <c r="B127" s="8"/>
      <c r="C127" s="2" t="s">
        <v>734</v>
      </c>
      <c r="D127" s="6" t="s">
        <v>743</v>
      </c>
      <c r="E127" s="60" t="s">
        <v>744</v>
      </c>
      <c r="F127" s="8"/>
      <c r="G127" s="8"/>
      <c r="H127" s="8"/>
      <c r="I127" s="8"/>
      <c r="J127" s="8"/>
      <c r="K127" s="8"/>
      <c r="L127" s="8" t="s">
        <v>755</v>
      </c>
      <c r="M127" s="9">
        <v>44013</v>
      </c>
      <c r="N127" s="9">
        <v>44013</v>
      </c>
      <c r="O127" s="20">
        <v>40714.29</v>
      </c>
      <c r="P127" s="20"/>
      <c r="Q127" s="61"/>
      <c r="R127" s="29"/>
      <c r="S127" s="29"/>
      <c r="T127" s="29"/>
      <c r="U127" s="29"/>
      <c r="X127" s="22" t="str">
        <f>IF(B127="",VLOOKUP(A127,items_lookup!A:B,2,FALSE),B127)</f>
        <v>09. Item 09</v>
      </c>
      <c r="Y127" s="22">
        <f t="shared" si="12"/>
        <v>7</v>
      </c>
      <c r="Z127" s="22">
        <f t="shared" si="12"/>
        <v>7</v>
      </c>
      <c r="AA127" s="22">
        <f t="shared" si="9"/>
        <v>2020</v>
      </c>
      <c r="AB127" s="22">
        <f t="shared" si="10"/>
        <v>2020</v>
      </c>
      <c r="AC127" s="22">
        <f t="shared" si="11"/>
        <v>2020</v>
      </c>
      <c r="AD127" s="25" t="b">
        <f>AND(ROUND(O127,2)=O127,ROUND(P127,2)=P127,OR(AND(O127&lt;&gt;0,L127="p"),AND(P127&lt;&gt;0,L127="f")),_xlfn.ISFORMULA(X127),_xlfn.ISFORMULA(Y127),_xlfn.ISFORMULA(Z127),_xlfn.ISFORMULA(AA127),_xlfn.ISFORMULA(AB127),_xlfn.ISFORMULA(AC127),NOT(_xlfn.ISFORMULA(O127)),NOT(_xlfn.ISFORMULA(P127)),M127&lt;&gt;0,N127&lt;&gt;0,OR(YEAR(M127=lookup_codes!T150),YEAR(M127=lookup_codes!T151),YEAR(M127=lookup_codes!T152)),OR(YEAR(N127=lookup_codes!T150),YEAR(N127=lookup_codes!T151),YEAR(N127=lookup_codes!T152)))</f>
        <v>1</v>
      </c>
    </row>
    <row r="128" spans="1:30" ht="25.5" customHeight="1" x14ac:dyDescent="0.2">
      <c r="A128" s="8" t="s">
        <v>770</v>
      </c>
      <c r="B128" s="8"/>
      <c r="C128" s="2" t="s">
        <v>734</v>
      </c>
      <c r="D128" s="6" t="s">
        <v>743</v>
      </c>
      <c r="E128" s="60" t="s">
        <v>744</v>
      </c>
      <c r="F128" s="8"/>
      <c r="G128" s="8"/>
      <c r="H128" s="8"/>
      <c r="I128" s="8"/>
      <c r="J128" s="8"/>
      <c r="K128" s="8"/>
      <c r="L128" s="8" t="s">
        <v>755</v>
      </c>
      <c r="M128" s="9">
        <v>44013</v>
      </c>
      <c r="N128" s="9">
        <v>44013</v>
      </c>
      <c r="O128" s="20">
        <v>633095.24</v>
      </c>
      <c r="P128" s="20"/>
      <c r="Q128" s="61"/>
      <c r="R128" s="29"/>
      <c r="S128" s="29"/>
      <c r="T128" s="29"/>
      <c r="U128" s="29"/>
      <c r="X128" s="22" t="str">
        <f>IF(B128="",VLOOKUP(A128,items_lookup!A:B,2,FALSE),B128)</f>
        <v>11. Item 11</v>
      </c>
      <c r="Y128" s="22">
        <f t="shared" si="12"/>
        <v>7</v>
      </c>
      <c r="Z128" s="22">
        <f t="shared" si="12"/>
        <v>7</v>
      </c>
      <c r="AA128" s="22">
        <f t="shared" si="9"/>
        <v>2020</v>
      </c>
      <c r="AB128" s="22">
        <f t="shared" si="10"/>
        <v>2020</v>
      </c>
      <c r="AC128" s="22">
        <f t="shared" si="11"/>
        <v>2020</v>
      </c>
      <c r="AD128" s="25" t="b">
        <f>AND(ROUND(O128,2)=O128,ROUND(P128,2)=P128,OR(AND(O128&lt;&gt;0,L128="p"),AND(P128&lt;&gt;0,L128="f")),_xlfn.ISFORMULA(X128),_xlfn.ISFORMULA(Y128),_xlfn.ISFORMULA(Z128),_xlfn.ISFORMULA(AA128),_xlfn.ISFORMULA(AB128),_xlfn.ISFORMULA(AC128),NOT(_xlfn.ISFORMULA(O128)),NOT(_xlfn.ISFORMULA(P128)),M128&lt;&gt;0,N128&lt;&gt;0,OR(YEAR(M128=lookup_codes!T151),YEAR(M128=lookup_codes!T152),YEAR(M128=lookup_codes!T153)),OR(YEAR(N128=lookup_codes!T151),YEAR(N128=lookup_codes!T152),YEAR(N128=lookup_codes!T153)))</f>
        <v>1</v>
      </c>
    </row>
    <row r="129" spans="1:30" ht="12.6" customHeight="1" x14ac:dyDescent="0.2">
      <c r="A129" s="8" t="s">
        <v>761</v>
      </c>
      <c r="B129" s="27"/>
      <c r="C129" s="2" t="s">
        <v>735</v>
      </c>
      <c r="D129" s="6"/>
      <c r="E129" s="60" t="s">
        <v>745</v>
      </c>
      <c r="F129" s="8"/>
      <c r="G129" s="8"/>
      <c r="H129" s="8"/>
      <c r="I129" s="8"/>
      <c r="J129" s="8"/>
      <c r="K129" s="8"/>
      <c r="L129" s="8" t="s">
        <v>755</v>
      </c>
      <c r="M129" s="9">
        <v>44013</v>
      </c>
      <c r="N129" s="9">
        <v>44013</v>
      </c>
      <c r="O129" s="20">
        <v>8805690.4800000004</v>
      </c>
      <c r="P129" s="20"/>
      <c r="Q129" s="61"/>
      <c r="R129" s="11"/>
      <c r="S129" s="11"/>
      <c r="T129" s="11"/>
      <c r="U129" s="11"/>
      <c r="X129" s="22" t="str">
        <f>IF(B129="",VLOOKUP(A129,items_lookup!A:B,2,FALSE),B129)</f>
        <v>01. Item 01</v>
      </c>
      <c r="Y129" s="22">
        <f t="shared" si="12"/>
        <v>7</v>
      </c>
      <c r="Z129" s="22">
        <f t="shared" si="12"/>
        <v>7</v>
      </c>
      <c r="AA129" s="22">
        <f t="shared" si="9"/>
        <v>2020</v>
      </c>
      <c r="AB129" s="22">
        <f t="shared" si="10"/>
        <v>2020</v>
      </c>
      <c r="AC129" s="22">
        <f t="shared" si="11"/>
        <v>2020</v>
      </c>
      <c r="AD129" s="25" t="b">
        <f>AND(ROUND(O129,2)=O129,ROUND(P129,2)=P129,OR(AND(O129&lt;&gt;0,L129="p"),AND(P129&lt;&gt;0,L129="f")),_xlfn.ISFORMULA(X129),_xlfn.ISFORMULA(Y129),_xlfn.ISFORMULA(Z129),_xlfn.ISFORMULA(AA129),_xlfn.ISFORMULA(AB129),_xlfn.ISFORMULA(AC129),NOT(_xlfn.ISFORMULA(O129)),NOT(_xlfn.ISFORMULA(P129)),M129&lt;&gt;0,N129&lt;&gt;0,OR(YEAR(M129=lookup_codes!T155),YEAR(M129=lookup_codes!T156),YEAR(M129=lookup_codes!T157)),OR(YEAR(N129=lookup_codes!T155),YEAR(N129=lookup_codes!T156),YEAR(N129=lookup_codes!T157)))</f>
        <v>1</v>
      </c>
    </row>
    <row r="130" spans="1:30" ht="12.6" customHeight="1" x14ac:dyDescent="0.2">
      <c r="A130" s="8" t="s">
        <v>762</v>
      </c>
      <c r="B130" s="27"/>
      <c r="C130" s="2" t="s">
        <v>735</v>
      </c>
      <c r="D130" s="6"/>
      <c r="E130" s="60" t="s">
        <v>745</v>
      </c>
      <c r="F130" s="8"/>
      <c r="G130" s="8"/>
      <c r="H130" s="8"/>
      <c r="I130" s="8"/>
      <c r="J130" s="8"/>
      <c r="K130" s="8"/>
      <c r="L130" s="8" t="s">
        <v>755</v>
      </c>
      <c r="M130" s="9">
        <v>44013</v>
      </c>
      <c r="N130" s="9">
        <v>44013</v>
      </c>
      <c r="O130" s="20">
        <v>2171428.5699999998</v>
      </c>
      <c r="P130" s="20"/>
      <c r="Q130" s="61"/>
      <c r="R130" s="11"/>
      <c r="S130" s="11"/>
      <c r="T130" s="11"/>
      <c r="U130" s="11"/>
      <c r="X130" s="22" t="str">
        <f>IF(B130="",VLOOKUP(A130,items_lookup!A:B,2,FALSE),B130)</f>
        <v>02. Item 02</v>
      </c>
      <c r="Y130" s="22">
        <f t="shared" si="12"/>
        <v>7</v>
      </c>
      <c r="Z130" s="22">
        <f t="shared" si="12"/>
        <v>7</v>
      </c>
      <c r="AA130" s="22">
        <f t="shared" si="9"/>
        <v>2020</v>
      </c>
      <c r="AB130" s="22">
        <f t="shared" si="10"/>
        <v>2020</v>
      </c>
      <c r="AC130" s="22">
        <f t="shared" si="11"/>
        <v>2020</v>
      </c>
      <c r="AD130" s="25" t="b">
        <f>AND(ROUND(O130,2)=O130,ROUND(P130,2)=P130,OR(AND(O130&lt;&gt;0,L130="p"),AND(P130&lt;&gt;0,L130="f")),_xlfn.ISFORMULA(X130),_xlfn.ISFORMULA(Y130),_xlfn.ISFORMULA(Z130),_xlfn.ISFORMULA(AA130),_xlfn.ISFORMULA(AB130),_xlfn.ISFORMULA(AC130),NOT(_xlfn.ISFORMULA(O130)),NOT(_xlfn.ISFORMULA(P130)),M130&lt;&gt;0,N130&lt;&gt;0,OR(YEAR(M130=lookup_codes!T156),YEAR(M130=lookup_codes!T157),YEAR(M130=lookup_codes!T158)),OR(YEAR(N130=lookup_codes!T156),YEAR(N130=lookup_codes!T157),YEAR(N130=lookup_codes!T158)))</f>
        <v>1</v>
      </c>
    </row>
    <row r="131" spans="1:30" ht="12.6" customHeight="1" x14ac:dyDescent="0.2">
      <c r="A131" s="8" t="s">
        <v>780</v>
      </c>
      <c r="B131" s="8" t="s">
        <v>802</v>
      </c>
      <c r="C131" s="2" t="s">
        <v>735</v>
      </c>
      <c r="D131" s="6"/>
      <c r="E131" s="60" t="s">
        <v>745</v>
      </c>
      <c r="F131" s="8"/>
      <c r="G131" s="8"/>
      <c r="H131" s="8"/>
      <c r="I131" s="8"/>
      <c r="J131" s="8"/>
      <c r="K131" s="8"/>
      <c r="L131" s="8" t="s">
        <v>755</v>
      </c>
      <c r="M131" s="9">
        <v>44013</v>
      </c>
      <c r="N131" s="9">
        <v>44013</v>
      </c>
      <c r="O131" s="20">
        <v>5612904.7599999998</v>
      </c>
      <c r="P131" s="20"/>
      <c r="Q131" s="61"/>
      <c r="R131" s="29"/>
      <c r="S131" s="29"/>
      <c r="T131" s="29"/>
      <c r="U131" s="29"/>
      <c r="X131" s="22" t="str">
        <f>IF(B131="",VLOOKUP(A131,items_lookup!A:B,2,FALSE),B131)</f>
        <v>04. Item 04</v>
      </c>
      <c r="Y131" s="22">
        <f t="shared" si="12"/>
        <v>7</v>
      </c>
      <c r="Z131" s="22">
        <f t="shared" si="12"/>
        <v>7</v>
      </c>
      <c r="AA131" s="22">
        <f t="shared" si="9"/>
        <v>2020</v>
      </c>
      <c r="AB131" s="22">
        <f t="shared" si="10"/>
        <v>2020</v>
      </c>
      <c r="AC131" s="22">
        <f t="shared" si="11"/>
        <v>2020</v>
      </c>
      <c r="AD131" s="25" t="b">
        <f>AND(ROUND(O131,2)=O131,ROUND(P131,2)=P131,OR(AND(O131&lt;&gt;0,L131="p"),AND(P131&lt;&gt;0,L131="f")),_xlfn.ISFORMULA(X131),_xlfn.ISFORMULA(Y131),_xlfn.ISFORMULA(Z131),_xlfn.ISFORMULA(AA131),_xlfn.ISFORMULA(AB131),_xlfn.ISFORMULA(AC131),NOT(_xlfn.ISFORMULA(O131)),NOT(_xlfn.ISFORMULA(P131)),M131&lt;&gt;0,N131&lt;&gt;0,OR(YEAR(M131=lookup_codes!T157),YEAR(M131=lookup_codes!T158),YEAR(M131=lookup_codes!T159)),OR(YEAR(N131=lookup_codes!T157),YEAR(N131=lookup_codes!T158),YEAR(N131=lookup_codes!T159)))</f>
        <v>1</v>
      </c>
    </row>
    <row r="132" spans="1:30" ht="12.6" customHeight="1" x14ac:dyDescent="0.2">
      <c r="A132" s="8" t="s">
        <v>767</v>
      </c>
      <c r="B132" s="8"/>
      <c r="C132" s="2" t="s">
        <v>735</v>
      </c>
      <c r="D132" s="6"/>
      <c r="E132" s="60" t="s">
        <v>745</v>
      </c>
      <c r="F132" s="8"/>
      <c r="G132" s="8"/>
      <c r="H132" s="8"/>
      <c r="I132" s="8"/>
      <c r="J132" s="8"/>
      <c r="K132" s="8"/>
      <c r="L132" s="8" t="s">
        <v>755</v>
      </c>
      <c r="M132" s="9">
        <v>44013</v>
      </c>
      <c r="N132" s="9">
        <v>44013</v>
      </c>
      <c r="O132" s="20">
        <v>5652904.7599999998</v>
      </c>
      <c r="P132" s="20"/>
      <c r="Q132" s="61"/>
      <c r="R132" s="11"/>
      <c r="S132" s="11"/>
      <c r="T132" s="11"/>
      <c r="U132" s="11"/>
      <c r="X132" s="22" t="str">
        <f>IF(B132="",VLOOKUP(A132,items_lookup!A:B,2,FALSE),B132)</f>
        <v>08. Item 08</v>
      </c>
      <c r="Y132" s="22">
        <f t="shared" si="12"/>
        <v>7</v>
      </c>
      <c r="Z132" s="22">
        <f t="shared" si="12"/>
        <v>7</v>
      </c>
      <c r="AA132" s="22">
        <f t="shared" si="9"/>
        <v>2020</v>
      </c>
      <c r="AB132" s="22">
        <f t="shared" si="10"/>
        <v>2020</v>
      </c>
      <c r="AC132" s="22">
        <f t="shared" si="11"/>
        <v>2020</v>
      </c>
      <c r="AD132" s="25" t="b">
        <f>AND(ROUND(O132,2)=O132,ROUND(P132,2)=P132,OR(AND(O132&lt;&gt;0,L132="p"),AND(P132&lt;&gt;0,L132="f")),_xlfn.ISFORMULA(X132),_xlfn.ISFORMULA(Y132),_xlfn.ISFORMULA(Z132),_xlfn.ISFORMULA(AA132),_xlfn.ISFORMULA(AB132),_xlfn.ISFORMULA(AC132),NOT(_xlfn.ISFORMULA(O132)),NOT(_xlfn.ISFORMULA(P132)),M132&lt;&gt;0,N132&lt;&gt;0,OR(YEAR(M132=lookup_codes!T158),YEAR(M132=lookup_codes!T159),YEAR(M132=lookup_codes!T160)),OR(YEAR(N132=lookup_codes!T158),YEAR(N132=lookup_codes!T159),YEAR(N132=lookup_codes!T160)))</f>
        <v>1</v>
      </c>
    </row>
    <row r="133" spans="1:30" ht="12.6" customHeight="1" x14ac:dyDescent="0.2">
      <c r="A133" s="8" t="s">
        <v>764</v>
      </c>
      <c r="B133" s="8"/>
      <c r="C133" s="2" t="s">
        <v>735</v>
      </c>
      <c r="D133" s="6"/>
      <c r="E133" s="60" t="s">
        <v>745</v>
      </c>
      <c r="F133" s="8"/>
      <c r="G133" s="8"/>
      <c r="H133" s="8"/>
      <c r="I133" s="8"/>
      <c r="J133" s="8"/>
      <c r="K133" s="8"/>
      <c r="L133" s="8" t="s">
        <v>755</v>
      </c>
      <c r="M133" s="9">
        <v>44013</v>
      </c>
      <c r="N133" s="9">
        <v>44013</v>
      </c>
      <c r="O133" s="20">
        <v>21476.19</v>
      </c>
      <c r="P133" s="20"/>
      <c r="Q133" s="61"/>
      <c r="R133" s="11"/>
      <c r="S133" s="11"/>
      <c r="T133" s="11"/>
      <c r="U133" s="11"/>
      <c r="X133" s="22" t="str">
        <f>IF(B133="",VLOOKUP(A133,items_lookup!A:B,2,FALSE),B133)</f>
        <v>05. Item 05</v>
      </c>
      <c r="Y133" s="22">
        <f t="shared" si="12"/>
        <v>7</v>
      </c>
      <c r="Z133" s="22">
        <f t="shared" si="12"/>
        <v>7</v>
      </c>
      <c r="AA133" s="22">
        <f t="shared" si="9"/>
        <v>2020</v>
      </c>
      <c r="AB133" s="22">
        <f t="shared" si="10"/>
        <v>2020</v>
      </c>
      <c r="AC133" s="22">
        <f t="shared" si="11"/>
        <v>2020</v>
      </c>
      <c r="AD133" s="25" t="b">
        <f>AND(ROUND(O133,2)=O133,ROUND(P133,2)=P133,OR(AND(O133&lt;&gt;0,L133="p"),AND(P133&lt;&gt;0,L133="f")),_xlfn.ISFORMULA(X133),_xlfn.ISFORMULA(Y133),_xlfn.ISFORMULA(Z133),_xlfn.ISFORMULA(AA133),_xlfn.ISFORMULA(AB133),_xlfn.ISFORMULA(AC133),NOT(_xlfn.ISFORMULA(O133)),NOT(_xlfn.ISFORMULA(P133)),M133&lt;&gt;0,N133&lt;&gt;0,OR(YEAR(M133=lookup_codes!T159),YEAR(M133=lookup_codes!T160),YEAR(M133=lookup_codes!T161)),OR(YEAR(N133=lookup_codes!T159),YEAR(N133=lookup_codes!T160),YEAR(N133=lookup_codes!T161)))</f>
        <v>1</v>
      </c>
    </row>
    <row r="134" spans="1:30" ht="13.5" customHeight="1" x14ac:dyDescent="0.2">
      <c r="A134" s="8" t="s">
        <v>776</v>
      </c>
      <c r="B134" s="8"/>
      <c r="C134" s="2" t="s">
        <v>735</v>
      </c>
      <c r="D134" s="6"/>
      <c r="E134" s="60" t="s">
        <v>745</v>
      </c>
      <c r="F134" s="8"/>
      <c r="G134" s="8"/>
      <c r="H134" s="8"/>
      <c r="I134" s="8"/>
      <c r="J134" s="8"/>
      <c r="K134" s="8"/>
      <c r="L134" s="8" t="s">
        <v>755</v>
      </c>
      <c r="M134" s="9">
        <v>44013</v>
      </c>
      <c r="N134" s="9">
        <v>44013</v>
      </c>
      <c r="O134" s="20">
        <v>40023.81</v>
      </c>
      <c r="P134" s="20"/>
      <c r="Q134" s="61"/>
      <c r="R134" s="11"/>
      <c r="S134" s="11"/>
      <c r="T134" s="11"/>
      <c r="U134" s="11"/>
      <c r="X134" s="22" t="str">
        <f>IF(B134="",VLOOKUP(A134,items_lookup!A:B,2,FALSE),B134)</f>
        <v>_1. Item _1</v>
      </c>
      <c r="Y134" s="22">
        <f t="shared" si="12"/>
        <v>7</v>
      </c>
      <c r="Z134" s="22">
        <f t="shared" si="12"/>
        <v>7</v>
      </c>
      <c r="AA134" s="22">
        <f t="shared" si="9"/>
        <v>2020</v>
      </c>
      <c r="AB134" s="22">
        <f t="shared" si="10"/>
        <v>2020</v>
      </c>
      <c r="AC134" s="22">
        <f t="shared" si="11"/>
        <v>2020</v>
      </c>
      <c r="AD134" s="25" t="b">
        <f>AND(ROUND(O134,2)=O134,ROUND(P134,2)=P134,OR(AND(O134&lt;&gt;0,L134="p"),AND(P134&lt;&gt;0,L134="f")),_xlfn.ISFORMULA(X134),_xlfn.ISFORMULA(Y134),_xlfn.ISFORMULA(Z134),_xlfn.ISFORMULA(AA134),_xlfn.ISFORMULA(AB134),_xlfn.ISFORMULA(AC134),NOT(_xlfn.ISFORMULA(O134)),NOT(_xlfn.ISFORMULA(P134)),M134&lt;&gt;0,N134&lt;&gt;0,OR(YEAR(M134=lookup_codes!T160),YEAR(M134=lookup_codes!T161),YEAR(M134=lookup_codes!T162)),OR(YEAR(N134=lookup_codes!T160),YEAR(N134=lookup_codes!T161),YEAR(N134=lookup_codes!T162)))</f>
        <v>1</v>
      </c>
    </row>
    <row r="135" spans="1:30" ht="12.6" customHeight="1" x14ac:dyDescent="0.2">
      <c r="A135" s="8" t="s">
        <v>779</v>
      </c>
      <c r="B135" s="8"/>
      <c r="C135" s="2" t="s">
        <v>735</v>
      </c>
      <c r="D135" s="6"/>
      <c r="E135" s="60" t="s">
        <v>745</v>
      </c>
      <c r="F135" s="8"/>
      <c r="G135" s="8"/>
      <c r="H135" s="8"/>
      <c r="I135" s="8"/>
      <c r="J135" s="8"/>
      <c r="K135" s="8"/>
      <c r="L135" s="8" t="s">
        <v>755</v>
      </c>
      <c r="M135" s="9">
        <v>44013</v>
      </c>
      <c r="N135" s="9">
        <v>44013</v>
      </c>
      <c r="O135" s="20">
        <v>118928.57</v>
      </c>
      <c r="P135" s="20"/>
      <c r="Q135" s="61"/>
      <c r="R135" s="11"/>
      <c r="S135" s="11"/>
      <c r="T135" s="11"/>
      <c r="U135" s="11"/>
      <c r="X135" s="22" t="str">
        <f>IF(B135="",VLOOKUP(A135,items_lookup!A:B,2,FALSE),B135)</f>
        <v>_2. Item _2</v>
      </c>
      <c r="Y135" s="22">
        <f t="shared" si="12"/>
        <v>7</v>
      </c>
      <c r="Z135" s="22">
        <f t="shared" si="12"/>
        <v>7</v>
      </c>
      <c r="AA135" s="22">
        <f t="shared" si="9"/>
        <v>2020</v>
      </c>
      <c r="AB135" s="22">
        <f t="shared" si="10"/>
        <v>2020</v>
      </c>
      <c r="AC135" s="22">
        <f t="shared" si="11"/>
        <v>2020</v>
      </c>
      <c r="AD135" s="25" t="b">
        <f>AND(ROUND(O135,2)=O135,ROUND(P135,2)=P135,OR(AND(O135&lt;&gt;0,L135="p"),AND(P135&lt;&gt;0,L135="f")),_xlfn.ISFORMULA(X135),_xlfn.ISFORMULA(Y135),_xlfn.ISFORMULA(Z135),_xlfn.ISFORMULA(AA135),_xlfn.ISFORMULA(AB135),_xlfn.ISFORMULA(AC135),NOT(_xlfn.ISFORMULA(O135)),NOT(_xlfn.ISFORMULA(P135)),M135&lt;&gt;0,N135&lt;&gt;0,OR(YEAR(M135=lookup_codes!T161),YEAR(M135=lookup_codes!T162),YEAR(M135=lookup_codes!T163)),OR(YEAR(N135=lookup_codes!T161),YEAR(N135=lookup_codes!T162),YEAR(N135=lookup_codes!T163)))</f>
        <v>1</v>
      </c>
    </row>
    <row r="136" spans="1:30" ht="12.6" customHeight="1" x14ac:dyDescent="0.2">
      <c r="A136" s="8" t="s">
        <v>766</v>
      </c>
      <c r="B136" s="8"/>
      <c r="C136" s="2" t="s">
        <v>735</v>
      </c>
      <c r="D136" s="6"/>
      <c r="E136" s="60" t="s">
        <v>745</v>
      </c>
      <c r="F136" s="8"/>
      <c r="G136" s="8"/>
      <c r="H136" s="8"/>
      <c r="I136" s="8"/>
      <c r="J136" s="8"/>
      <c r="K136" s="8"/>
      <c r="L136" s="8" t="s">
        <v>755</v>
      </c>
      <c r="M136" s="9">
        <v>44013</v>
      </c>
      <c r="N136" s="9">
        <v>44013</v>
      </c>
      <c r="O136" s="20">
        <v>954547.62</v>
      </c>
      <c r="P136" s="20"/>
      <c r="Q136" s="61"/>
      <c r="R136" s="11"/>
      <c r="S136" s="11"/>
      <c r="T136" s="11"/>
      <c r="U136" s="11"/>
      <c r="X136" s="22" t="str">
        <f>IF(B136="",VLOOKUP(A136,items_lookup!A:B,2,FALSE),B136)</f>
        <v>07. Item 07</v>
      </c>
      <c r="Y136" s="22">
        <f t="shared" si="12"/>
        <v>7</v>
      </c>
      <c r="Z136" s="22">
        <f t="shared" si="12"/>
        <v>7</v>
      </c>
      <c r="AA136" s="22">
        <f t="shared" si="9"/>
        <v>2020</v>
      </c>
      <c r="AB136" s="22">
        <f t="shared" si="10"/>
        <v>2020</v>
      </c>
      <c r="AC136" s="22">
        <f t="shared" si="11"/>
        <v>2020</v>
      </c>
      <c r="AD136" s="25" t="b">
        <f>AND(ROUND(O136,2)=O136,ROUND(P136,2)=P136,OR(AND(O136&lt;&gt;0,L136="p"),AND(P136&lt;&gt;0,L136="f")),_xlfn.ISFORMULA(X136),_xlfn.ISFORMULA(Y136),_xlfn.ISFORMULA(Z136),_xlfn.ISFORMULA(AA136),_xlfn.ISFORMULA(AB136),_xlfn.ISFORMULA(AC136),NOT(_xlfn.ISFORMULA(O136)),NOT(_xlfn.ISFORMULA(P136)),M136&lt;&gt;0,N136&lt;&gt;0,OR(YEAR(M136=lookup_codes!T162),YEAR(M136=lookup_codes!T163),YEAR(M136=lookup_codes!T164)),OR(YEAR(N136=lookup_codes!T162),YEAR(N136=lookup_codes!T163),YEAR(N136=lookup_codes!T164)))</f>
        <v>1</v>
      </c>
    </row>
    <row r="137" spans="1:30" ht="12.6" customHeight="1" x14ac:dyDescent="0.2">
      <c r="A137" s="8" t="s">
        <v>775</v>
      </c>
      <c r="B137" s="8" t="s">
        <v>804</v>
      </c>
      <c r="C137" s="2" t="s">
        <v>735</v>
      </c>
      <c r="D137" s="6"/>
      <c r="E137" s="60" t="s">
        <v>745</v>
      </c>
      <c r="F137" s="8"/>
      <c r="G137" s="8"/>
      <c r="H137" s="8"/>
      <c r="I137" s="8"/>
      <c r="J137" s="8"/>
      <c r="K137" s="8"/>
      <c r="L137" s="8" t="s">
        <v>755</v>
      </c>
      <c r="M137" s="9">
        <v>44013</v>
      </c>
      <c r="N137" s="9">
        <v>44013</v>
      </c>
      <c r="O137" s="20">
        <v>484261.9</v>
      </c>
      <c r="P137" s="20"/>
      <c r="Q137" s="61"/>
      <c r="R137" s="11"/>
      <c r="S137" s="11"/>
      <c r="T137" s="11"/>
      <c r="U137" s="11"/>
      <c r="X137" s="22" t="str">
        <f>IF(B137="",VLOOKUP(A137,items_lookup!A:B,2,FALSE),B137)</f>
        <v>12. Item 12</v>
      </c>
      <c r="Y137" s="22">
        <f t="shared" si="12"/>
        <v>7</v>
      </c>
      <c r="Z137" s="22">
        <f t="shared" si="12"/>
        <v>7</v>
      </c>
      <c r="AA137" s="22">
        <f t="shared" si="9"/>
        <v>2020</v>
      </c>
      <c r="AB137" s="22">
        <f t="shared" si="10"/>
        <v>2020</v>
      </c>
      <c r="AC137" s="22">
        <f t="shared" si="11"/>
        <v>2020</v>
      </c>
      <c r="AD137" s="25" t="b">
        <f>AND(ROUND(O137,2)=O137,ROUND(P137,2)=P137,OR(AND(O137&lt;&gt;0,L137="p"),AND(P137&lt;&gt;0,L137="f")),_xlfn.ISFORMULA(X137),_xlfn.ISFORMULA(Y137),_xlfn.ISFORMULA(Z137),_xlfn.ISFORMULA(AA137),_xlfn.ISFORMULA(AB137),_xlfn.ISFORMULA(AC137),NOT(_xlfn.ISFORMULA(O137)),NOT(_xlfn.ISFORMULA(P137)),M137&lt;&gt;0,N137&lt;&gt;0,OR(YEAR(M137=lookup_codes!T163),YEAR(M137=lookup_codes!T164),YEAR(M137=lookup_codes!T165)),OR(YEAR(N137=lookup_codes!T163),YEAR(N137=lookup_codes!T164),YEAR(N137=lookup_codes!T165)))</f>
        <v>1</v>
      </c>
    </row>
    <row r="138" spans="1:30" ht="12.6" customHeight="1" x14ac:dyDescent="0.2">
      <c r="A138" s="8" t="s">
        <v>765</v>
      </c>
      <c r="B138" s="27"/>
      <c r="C138" s="2" t="s">
        <v>735</v>
      </c>
      <c r="D138" s="6"/>
      <c r="E138" s="60" t="s">
        <v>745</v>
      </c>
      <c r="F138" s="8"/>
      <c r="G138" s="8"/>
      <c r="H138" s="8"/>
      <c r="I138" s="8"/>
      <c r="J138" s="8"/>
      <c r="K138" s="8"/>
      <c r="L138" s="8" t="s">
        <v>755</v>
      </c>
      <c r="M138" s="9">
        <v>43891</v>
      </c>
      <c r="N138" s="9">
        <v>43891</v>
      </c>
      <c r="O138" s="20">
        <v>3591261.9</v>
      </c>
      <c r="P138" s="20"/>
      <c r="Q138" s="61"/>
      <c r="R138" s="11"/>
      <c r="S138" s="11"/>
      <c r="T138" s="11"/>
      <c r="U138" s="11"/>
      <c r="X138" s="22" t="str">
        <f>IF(B138="",VLOOKUP(A138,items_lookup!A:B,2,FALSE),B138)</f>
        <v>05. Item 05</v>
      </c>
      <c r="Y138" s="22">
        <f t="shared" si="12"/>
        <v>3</v>
      </c>
      <c r="Z138" s="22">
        <f t="shared" si="12"/>
        <v>3</v>
      </c>
      <c r="AA138" s="22">
        <f t="shared" si="9"/>
        <v>2020</v>
      </c>
      <c r="AB138" s="22">
        <f t="shared" si="10"/>
        <v>2020</v>
      </c>
      <c r="AC138" s="22">
        <f t="shared" si="11"/>
        <v>2020</v>
      </c>
      <c r="AD138" s="25" t="b">
        <f>AND(ROUND(O138,2)=O138,ROUND(P138,2)=P138,OR(AND(O138&lt;&gt;0,L138="p"),AND(P138&lt;&gt;0,L138="f")),_xlfn.ISFORMULA(X138),_xlfn.ISFORMULA(Y138),_xlfn.ISFORMULA(Z138),_xlfn.ISFORMULA(AA138),_xlfn.ISFORMULA(AB138),_xlfn.ISFORMULA(AC138),NOT(_xlfn.ISFORMULA(O138)),NOT(_xlfn.ISFORMULA(P138)),M138&lt;&gt;0,N138&lt;&gt;0,OR(YEAR(M138=lookup_codes!T164),YEAR(M138=lookup_codes!T165),YEAR(M138=lookup_codes!T166)),OR(YEAR(N138=lookup_codes!T164),YEAR(N138=lookup_codes!T165),YEAR(N138=lookup_codes!T166)))</f>
        <v>1</v>
      </c>
    </row>
    <row r="139" spans="1:30" ht="12.6" customHeight="1" x14ac:dyDescent="0.2">
      <c r="A139" s="8" t="s">
        <v>761</v>
      </c>
      <c r="B139" s="8"/>
      <c r="C139" s="2" t="s">
        <v>734</v>
      </c>
      <c r="D139" s="6" t="s">
        <v>742</v>
      </c>
      <c r="E139" s="60" t="s">
        <v>744</v>
      </c>
      <c r="F139" s="8"/>
      <c r="G139" s="8"/>
      <c r="H139" s="8"/>
      <c r="I139" s="8"/>
      <c r="J139" s="8"/>
      <c r="K139" s="8"/>
      <c r="L139" s="8" t="s">
        <v>755</v>
      </c>
      <c r="M139" s="9">
        <v>44012</v>
      </c>
      <c r="N139" s="9">
        <v>44012</v>
      </c>
      <c r="O139" s="20">
        <v>40383333.329999998</v>
      </c>
      <c r="P139" s="20"/>
      <c r="Q139" s="61"/>
      <c r="R139" s="29"/>
      <c r="S139" s="29"/>
      <c r="T139" s="29"/>
      <c r="U139" s="29"/>
      <c r="X139" s="22" t="str">
        <f>IF(B139="",VLOOKUP(A139,items_lookup!A:B,2,FALSE),B139)</f>
        <v>01. Item 01</v>
      </c>
      <c r="Y139" s="22">
        <f t="shared" si="12"/>
        <v>6</v>
      </c>
      <c r="Z139" s="22">
        <f t="shared" si="12"/>
        <v>6</v>
      </c>
      <c r="AA139" s="22">
        <f t="shared" si="9"/>
        <v>2020</v>
      </c>
      <c r="AB139" s="22">
        <f t="shared" si="10"/>
        <v>2020</v>
      </c>
      <c r="AC139" s="22">
        <f t="shared" si="11"/>
        <v>2020</v>
      </c>
      <c r="AD139" s="25" t="b">
        <f>AND(ROUND(O139,2)=O139,ROUND(P139,2)=P139,OR(AND(O139&lt;&gt;0,L139="p"),AND(P139&lt;&gt;0,L139="f")),_xlfn.ISFORMULA(X139),_xlfn.ISFORMULA(Y139),_xlfn.ISFORMULA(Z139),_xlfn.ISFORMULA(AA139),_xlfn.ISFORMULA(AB139),_xlfn.ISFORMULA(AC139),NOT(_xlfn.ISFORMULA(O139)),NOT(_xlfn.ISFORMULA(P139)),M139&lt;&gt;0,N139&lt;&gt;0,OR(YEAR(M139=lookup_codes!T166),YEAR(M139=lookup_codes!T167),YEAR(M139=lookup_codes!T168)),OR(YEAR(N139=lookup_codes!T166),YEAR(N139=lookup_codes!T167),YEAR(N139=lookup_codes!T168)))</f>
        <v>1</v>
      </c>
    </row>
    <row r="140" spans="1:30" ht="15" customHeight="1" x14ac:dyDescent="0.2">
      <c r="A140" s="8" t="s">
        <v>762</v>
      </c>
      <c r="B140" s="8"/>
      <c r="C140" s="2" t="s">
        <v>734</v>
      </c>
      <c r="D140" s="6" t="s">
        <v>743</v>
      </c>
      <c r="E140" s="60" t="s">
        <v>744</v>
      </c>
      <c r="F140" s="8"/>
      <c r="G140" s="8"/>
      <c r="H140" s="8"/>
      <c r="I140" s="8"/>
      <c r="J140" s="8"/>
      <c r="K140" s="8"/>
      <c r="L140" s="8" t="s">
        <v>755</v>
      </c>
      <c r="M140" s="9">
        <v>44012</v>
      </c>
      <c r="N140" s="9">
        <v>44012</v>
      </c>
      <c r="O140" s="20">
        <v>40238.1</v>
      </c>
      <c r="P140" s="20"/>
      <c r="Q140" s="61"/>
      <c r="R140" s="29"/>
      <c r="S140" s="29"/>
      <c r="T140" s="29"/>
      <c r="U140" s="29"/>
      <c r="X140" s="22" t="str">
        <f>IF(B140="",VLOOKUP(A140,items_lookup!A:B,2,FALSE),B140)</f>
        <v>02. Item 02</v>
      </c>
      <c r="Y140" s="22">
        <f t="shared" si="12"/>
        <v>6</v>
      </c>
      <c r="Z140" s="22">
        <f t="shared" si="12"/>
        <v>6</v>
      </c>
      <c r="AA140" s="22">
        <f t="shared" si="9"/>
        <v>2020</v>
      </c>
      <c r="AB140" s="22">
        <f t="shared" si="10"/>
        <v>2020</v>
      </c>
      <c r="AC140" s="22">
        <f t="shared" si="11"/>
        <v>2020</v>
      </c>
      <c r="AD140" s="25" t="b">
        <f>AND(ROUND(O140,2)=O140,ROUND(P140,2)=P140,OR(AND(O140&lt;&gt;0,L140="p"),AND(P140&lt;&gt;0,L140="f")),_xlfn.ISFORMULA(X140),_xlfn.ISFORMULA(Y140),_xlfn.ISFORMULA(Z140),_xlfn.ISFORMULA(AA140),_xlfn.ISFORMULA(AB140),_xlfn.ISFORMULA(AC140),NOT(_xlfn.ISFORMULA(O140)),NOT(_xlfn.ISFORMULA(P140)),M140&lt;&gt;0,N140&lt;&gt;0,OR(YEAR(M140=lookup_codes!T167),YEAR(M140=lookup_codes!T168),YEAR(M140=lookup_codes!T169)),OR(YEAR(N140=lookup_codes!T167),YEAR(N140=lookup_codes!T168),YEAR(N140=lookup_codes!T169)))</f>
        <v>1</v>
      </c>
    </row>
    <row r="141" spans="1:30" ht="15" customHeight="1" x14ac:dyDescent="0.2">
      <c r="A141" s="8" t="s">
        <v>763</v>
      </c>
      <c r="B141" s="8" t="s">
        <v>801</v>
      </c>
      <c r="C141" s="2" t="s">
        <v>734</v>
      </c>
      <c r="D141" s="6" t="s">
        <v>742</v>
      </c>
      <c r="E141" s="60" t="s">
        <v>745</v>
      </c>
      <c r="F141" s="8"/>
      <c r="G141" s="8"/>
      <c r="H141" s="8"/>
      <c r="I141" s="8"/>
      <c r="J141" s="8"/>
      <c r="K141" s="8"/>
      <c r="L141" s="8" t="s">
        <v>755</v>
      </c>
      <c r="M141" s="9">
        <v>43983</v>
      </c>
      <c r="N141" s="9">
        <v>43983</v>
      </c>
      <c r="O141" s="20">
        <v>3607154.04</v>
      </c>
      <c r="P141" s="20"/>
      <c r="Q141" s="61"/>
      <c r="R141" s="11"/>
      <c r="S141" s="11"/>
      <c r="T141" s="11"/>
      <c r="U141" s="11"/>
      <c r="X141" s="22" t="str">
        <f>IF(B141="",VLOOKUP(A141,items_lookup!A:B,2,FALSE),B141)</f>
        <v>03. Item 03</v>
      </c>
      <c r="Y141" s="22">
        <f t="shared" si="12"/>
        <v>6</v>
      </c>
      <c r="Z141" s="22">
        <f t="shared" si="12"/>
        <v>6</v>
      </c>
      <c r="AA141" s="22">
        <f t="shared" si="9"/>
        <v>2020</v>
      </c>
      <c r="AB141" s="22">
        <f t="shared" si="10"/>
        <v>2020</v>
      </c>
      <c r="AC141" s="22">
        <f t="shared" si="11"/>
        <v>2020</v>
      </c>
      <c r="AD141" s="25" t="b">
        <f>AND(ROUND(O141,2)=O141,ROUND(P141,2)=P141,OR(AND(O141&lt;&gt;0,L141="p"),AND(P141&lt;&gt;0,L141="f")),_xlfn.ISFORMULA(X141),_xlfn.ISFORMULA(Y141),_xlfn.ISFORMULA(Z141),_xlfn.ISFORMULA(AA141),_xlfn.ISFORMULA(AB141),_xlfn.ISFORMULA(AC141),NOT(_xlfn.ISFORMULA(O141)),NOT(_xlfn.ISFORMULA(P141)),M141&lt;&gt;0,N141&lt;&gt;0,OR(YEAR(M141=lookup_codes!T169),YEAR(M141=lookup_codes!T170),YEAR(M141=lookup_codes!T171)),OR(YEAR(N141=lookup_codes!T169),YEAR(N141=lookup_codes!T170),YEAR(N141=lookup_codes!T171)))</f>
        <v>1</v>
      </c>
    </row>
    <row r="142" spans="1:30" ht="15" customHeight="1" x14ac:dyDescent="0.2">
      <c r="A142" s="8" t="s">
        <v>764</v>
      </c>
      <c r="B142" s="8" t="s">
        <v>802</v>
      </c>
      <c r="C142" s="2" t="s">
        <v>734</v>
      </c>
      <c r="D142" s="6" t="s">
        <v>742</v>
      </c>
      <c r="E142" s="60" t="s">
        <v>745</v>
      </c>
      <c r="F142" s="8"/>
      <c r="G142" s="8"/>
      <c r="H142" s="8"/>
      <c r="I142" s="8"/>
      <c r="J142" s="8"/>
      <c r="K142" s="8"/>
      <c r="L142" s="8" t="s">
        <v>755</v>
      </c>
      <c r="M142" s="9">
        <v>43983</v>
      </c>
      <c r="N142" s="9">
        <v>43983</v>
      </c>
      <c r="O142" s="20">
        <v>5000000</v>
      </c>
      <c r="P142" s="20"/>
      <c r="Q142" s="61"/>
      <c r="R142" s="11"/>
      <c r="S142" s="11"/>
      <c r="T142" s="11"/>
      <c r="U142" s="11"/>
      <c r="X142" s="22" t="str">
        <f>IF(B142="",VLOOKUP(A142,items_lookup!A:B,2,FALSE),B142)</f>
        <v>04. Item 04</v>
      </c>
      <c r="Y142" s="22">
        <f t="shared" si="12"/>
        <v>6</v>
      </c>
      <c r="Z142" s="22">
        <f t="shared" si="12"/>
        <v>6</v>
      </c>
      <c r="AA142" s="22">
        <f t="shared" si="9"/>
        <v>2020</v>
      </c>
      <c r="AB142" s="22">
        <f t="shared" si="10"/>
        <v>2020</v>
      </c>
      <c r="AC142" s="22">
        <f t="shared" si="11"/>
        <v>2020</v>
      </c>
      <c r="AD142" s="25" t="b">
        <f>AND(ROUND(O142,2)=O142,ROUND(P142,2)=P142,OR(AND(O142&lt;&gt;0,L142="p"),AND(P142&lt;&gt;0,L142="f")),_xlfn.ISFORMULA(X142),_xlfn.ISFORMULA(Y142),_xlfn.ISFORMULA(Z142),_xlfn.ISFORMULA(AA142),_xlfn.ISFORMULA(AB142),_xlfn.ISFORMULA(AC142),NOT(_xlfn.ISFORMULA(O142)),NOT(_xlfn.ISFORMULA(P142)),M142&lt;&gt;0,N142&lt;&gt;0,OR(YEAR(M142=lookup_codes!T170),YEAR(M142=lookup_codes!T171),YEAR(M142=lookup_codes!T172)),OR(YEAR(N142=lookup_codes!T170),YEAR(N142=lookup_codes!T171),YEAR(N142=lookup_codes!T172)))</f>
        <v>1</v>
      </c>
    </row>
    <row r="143" spans="1:30" ht="15" customHeight="1" x14ac:dyDescent="0.2">
      <c r="A143" s="8" t="s">
        <v>767</v>
      </c>
      <c r="B143" s="8"/>
      <c r="C143" s="2" t="s">
        <v>734</v>
      </c>
      <c r="D143" s="6" t="s">
        <v>742</v>
      </c>
      <c r="E143" s="60" t="s">
        <v>745</v>
      </c>
      <c r="F143" s="8"/>
      <c r="G143" s="8"/>
      <c r="H143" s="8"/>
      <c r="I143" s="8"/>
      <c r="J143" s="8"/>
      <c r="K143" s="8"/>
      <c r="L143" s="8" t="s">
        <v>755</v>
      </c>
      <c r="M143" s="9">
        <v>43983</v>
      </c>
      <c r="N143" s="9">
        <v>43983</v>
      </c>
      <c r="O143" s="20">
        <v>5689523.8099999996</v>
      </c>
      <c r="P143" s="20"/>
      <c r="Q143" s="61"/>
      <c r="R143" s="11"/>
      <c r="S143" s="11"/>
      <c r="T143" s="11"/>
      <c r="U143" s="11"/>
      <c r="X143" s="22" t="str">
        <f>IF(B143="",VLOOKUP(A143,items_lookup!A:B,2,FALSE),B143)</f>
        <v>08. Item 08</v>
      </c>
      <c r="Y143" s="22">
        <f t="shared" si="12"/>
        <v>6</v>
      </c>
      <c r="Z143" s="22">
        <f t="shared" si="12"/>
        <v>6</v>
      </c>
      <c r="AA143" s="22">
        <f t="shared" si="9"/>
        <v>2020</v>
      </c>
      <c r="AB143" s="22">
        <f t="shared" si="10"/>
        <v>2020</v>
      </c>
      <c r="AC143" s="22">
        <f t="shared" si="11"/>
        <v>2020</v>
      </c>
      <c r="AD143" s="25" t="b">
        <f>AND(ROUND(O143,2)=O143,ROUND(P143,2)=P143,OR(AND(O143&lt;&gt;0,L143="p"),AND(P143&lt;&gt;0,L143="f")),_xlfn.ISFORMULA(X143),_xlfn.ISFORMULA(Y143),_xlfn.ISFORMULA(Z143),_xlfn.ISFORMULA(AA143),_xlfn.ISFORMULA(AB143),_xlfn.ISFORMULA(AC143),NOT(_xlfn.ISFORMULA(O143)),NOT(_xlfn.ISFORMULA(P143)),M143&lt;&gt;0,N143&lt;&gt;0,OR(YEAR(M143=lookup_codes!T171),YEAR(M143=lookup_codes!T172),YEAR(M143=lookup_codes!T173)),OR(YEAR(N143=lookup_codes!T171),YEAR(N143=lookup_codes!T172),YEAR(N143=lookup_codes!T173)))</f>
        <v>1</v>
      </c>
    </row>
    <row r="144" spans="1:30" ht="15" customHeight="1" x14ac:dyDescent="0.2">
      <c r="A144" s="8" t="s">
        <v>770</v>
      </c>
      <c r="B144" s="27"/>
      <c r="C144" s="2" t="s">
        <v>734</v>
      </c>
      <c r="D144" s="6" t="s">
        <v>742</v>
      </c>
      <c r="E144" s="60" t="s">
        <v>745</v>
      </c>
      <c r="F144" s="8"/>
      <c r="G144" s="8"/>
      <c r="H144" s="8"/>
      <c r="I144" s="8"/>
      <c r="J144" s="8"/>
      <c r="K144" s="8"/>
      <c r="L144" s="8" t="s">
        <v>755</v>
      </c>
      <c r="M144" s="9">
        <v>43983</v>
      </c>
      <c r="N144" s="9">
        <v>43983</v>
      </c>
      <c r="O144" s="20">
        <v>83333.33</v>
      </c>
      <c r="P144" s="20"/>
      <c r="Q144" s="61"/>
      <c r="R144" s="11"/>
      <c r="S144" s="11"/>
      <c r="T144" s="11"/>
      <c r="U144" s="11"/>
      <c r="X144" s="22" t="str">
        <f>IF(B144="",VLOOKUP(A144,items_lookup!A:B,2,FALSE),B144)</f>
        <v>11. Item 11</v>
      </c>
      <c r="Y144" s="22">
        <f t="shared" si="12"/>
        <v>6</v>
      </c>
      <c r="Z144" s="22">
        <f t="shared" si="12"/>
        <v>6</v>
      </c>
      <c r="AA144" s="22">
        <f t="shared" si="9"/>
        <v>2020</v>
      </c>
      <c r="AB144" s="22">
        <f t="shared" si="10"/>
        <v>2020</v>
      </c>
      <c r="AC144" s="22">
        <f t="shared" si="11"/>
        <v>2020</v>
      </c>
      <c r="AD144" s="25" t="b">
        <f>AND(ROUND(O144,2)=O144,ROUND(P144,2)=P144,OR(AND(O144&lt;&gt;0,L144="p"),AND(P144&lt;&gt;0,L144="f")),_xlfn.ISFORMULA(X144),_xlfn.ISFORMULA(Y144),_xlfn.ISFORMULA(Z144),_xlfn.ISFORMULA(AA144),_xlfn.ISFORMULA(AB144),_xlfn.ISFORMULA(AC144),NOT(_xlfn.ISFORMULA(O144)),NOT(_xlfn.ISFORMULA(P144)),M144&lt;&gt;0,N144&lt;&gt;0,OR(YEAR(M144=lookup_codes!T172),YEAR(M144=lookup_codes!T173),YEAR(M144=lookup_codes!T174)),OR(YEAR(N144=lookup_codes!T172),YEAR(N144=lookup_codes!T173),YEAR(N144=lookup_codes!T174)))</f>
        <v>1</v>
      </c>
    </row>
    <row r="145" spans="1:30" ht="15" customHeight="1" x14ac:dyDescent="0.2">
      <c r="A145" s="8" t="s">
        <v>769</v>
      </c>
      <c r="B145" s="27"/>
      <c r="C145" s="2" t="s">
        <v>734</v>
      </c>
      <c r="D145" s="6" t="s">
        <v>742</v>
      </c>
      <c r="E145" s="60" t="s">
        <v>745</v>
      </c>
      <c r="F145" s="8"/>
      <c r="G145" s="8"/>
      <c r="H145" s="8"/>
      <c r="I145" s="8"/>
      <c r="J145" s="8"/>
      <c r="K145" s="8"/>
      <c r="L145" s="8" t="s">
        <v>755</v>
      </c>
      <c r="M145" s="9">
        <v>43983</v>
      </c>
      <c r="N145" s="9">
        <v>43983</v>
      </c>
      <c r="O145" s="20">
        <v>6107619.0499999998</v>
      </c>
      <c r="P145" s="20"/>
      <c r="Q145" s="61"/>
      <c r="R145" s="11"/>
      <c r="S145" s="11"/>
      <c r="T145" s="11"/>
      <c r="U145" s="11"/>
      <c r="X145" s="22" t="str">
        <f>IF(B145="",VLOOKUP(A145,items_lookup!A:B,2,FALSE),B145)</f>
        <v>09. Item 09</v>
      </c>
      <c r="Y145" s="22">
        <f t="shared" si="12"/>
        <v>6</v>
      </c>
      <c r="Z145" s="22">
        <f t="shared" si="12"/>
        <v>6</v>
      </c>
      <c r="AA145" s="22">
        <f t="shared" si="9"/>
        <v>2020</v>
      </c>
      <c r="AB145" s="22">
        <f t="shared" si="10"/>
        <v>2020</v>
      </c>
      <c r="AC145" s="22">
        <f t="shared" si="11"/>
        <v>2020</v>
      </c>
      <c r="AD145" s="25" t="b">
        <f>AND(ROUND(O145,2)=O145,ROUND(P145,2)=P145,OR(AND(O145&lt;&gt;0,L145="p"),AND(P145&lt;&gt;0,L145="f")),_xlfn.ISFORMULA(X145),_xlfn.ISFORMULA(Y145),_xlfn.ISFORMULA(Z145),_xlfn.ISFORMULA(AA145),_xlfn.ISFORMULA(AB145),_xlfn.ISFORMULA(AC145),NOT(_xlfn.ISFORMULA(O145)),NOT(_xlfn.ISFORMULA(P145)),M145&lt;&gt;0,N145&lt;&gt;0,OR(YEAR(M145=lookup_codes!T173),YEAR(M145=lookup_codes!T174),YEAR(M145=lookup_codes!T175)),OR(YEAR(N145=lookup_codes!T173),YEAR(N145=lookup_codes!T174),YEAR(N145=lookup_codes!T175)))</f>
        <v>1</v>
      </c>
    </row>
    <row r="146" spans="1:30" ht="15" customHeight="1" x14ac:dyDescent="0.2">
      <c r="A146" s="8" t="s">
        <v>768</v>
      </c>
      <c r="B146" s="27"/>
      <c r="C146" s="2" t="s">
        <v>734</v>
      </c>
      <c r="D146" s="6" t="s">
        <v>742</v>
      </c>
      <c r="E146" s="60" t="s">
        <v>745</v>
      </c>
      <c r="F146" s="8"/>
      <c r="G146" s="8"/>
      <c r="H146" s="8"/>
      <c r="I146" s="8"/>
      <c r="J146" s="8"/>
      <c r="K146" s="8"/>
      <c r="L146" s="8" t="s">
        <v>755</v>
      </c>
      <c r="M146" s="9">
        <v>43983</v>
      </c>
      <c r="N146" s="9">
        <v>43983</v>
      </c>
      <c r="O146" s="20">
        <v>9523.81</v>
      </c>
      <c r="P146" s="20"/>
      <c r="Q146" s="61"/>
      <c r="R146" s="29"/>
      <c r="S146" s="29"/>
      <c r="T146" s="29"/>
      <c r="U146" s="29"/>
      <c r="X146" s="22" t="str">
        <f>IF(B146="",VLOOKUP(A146,items_lookup!A:B,2,FALSE),B146)</f>
        <v>09. Item 09</v>
      </c>
      <c r="Y146" s="22">
        <f t="shared" si="12"/>
        <v>6</v>
      </c>
      <c r="Z146" s="22">
        <f t="shared" si="12"/>
        <v>6</v>
      </c>
      <c r="AA146" s="22">
        <f t="shared" si="9"/>
        <v>2020</v>
      </c>
      <c r="AB146" s="22">
        <f t="shared" si="10"/>
        <v>2020</v>
      </c>
      <c r="AC146" s="22">
        <f t="shared" si="11"/>
        <v>2020</v>
      </c>
      <c r="AD146" s="25" t="b">
        <f>AND(ROUND(O146,2)=O146,ROUND(P146,2)=P146,OR(AND(O146&lt;&gt;0,L146="p"),AND(P146&lt;&gt;0,L146="f")),_xlfn.ISFORMULA(X146),_xlfn.ISFORMULA(Y146),_xlfn.ISFORMULA(Z146),_xlfn.ISFORMULA(AA146),_xlfn.ISFORMULA(AB146),_xlfn.ISFORMULA(AC146),NOT(_xlfn.ISFORMULA(O146)),NOT(_xlfn.ISFORMULA(P146)),M146&lt;&gt;0,N146&lt;&gt;0,OR(YEAR(M146=lookup_codes!T174),YEAR(M146=lookup_codes!T175),YEAR(M146=lookup_codes!T176)),OR(YEAR(N146=lookup_codes!T174),YEAR(N146=lookup_codes!T175),YEAR(N146=lookup_codes!T176)))</f>
        <v>1</v>
      </c>
    </row>
    <row r="147" spans="1:30" ht="15" customHeight="1" x14ac:dyDescent="0.2">
      <c r="A147" s="8" t="s">
        <v>775</v>
      </c>
      <c r="B147" s="27"/>
      <c r="C147" s="2" t="s">
        <v>734</v>
      </c>
      <c r="D147" s="6" t="s">
        <v>742</v>
      </c>
      <c r="E147" s="60" t="s">
        <v>745</v>
      </c>
      <c r="F147" s="8"/>
      <c r="G147" s="8"/>
      <c r="H147" s="8"/>
      <c r="I147" s="8"/>
      <c r="J147" s="8"/>
      <c r="K147" s="8"/>
      <c r="L147" s="8" t="s">
        <v>755</v>
      </c>
      <c r="M147" s="9">
        <v>43983</v>
      </c>
      <c r="N147" s="9">
        <v>43983</v>
      </c>
      <c r="O147" s="20">
        <v>5952380.9500000002</v>
      </c>
      <c r="P147" s="20"/>
      <c r="Q147" s="61"/>
      <c r="R147" s="11"/>
      <c r="S147" s="11"/>
      <c r="T147" s="11"/>
      <c r="U147" s="11"/>
      <c r="X147" s="22" t="str">
        <f>IF(B147="",VLOOKUP(A147,items_lookup!A:B,2,FALSE),B147)</f>
        <v>06. Item 06</v>
      </c>
      <c r="Y147" s="22">
        <f t="shared" si="12"/>
        <v>6</v>
      </c>
      <c r="Z147" s="22">
        <f t="shared" si="12"/>
        <v>6</v>
      </c>
      <c r="AA147" s="22">
        <f t="shared" si="9"/>
        <v>2020</v>
      </c>
      <c r="AB147" s="22">
        <f t="shared" si="10"/>
        <v>2020</v>
      </c>
      <c r="AC147" s="22">
        <f t="shared" si="11"/>
        <v>2020</v>
      </c>
      <c r="AD147" s="25" t="b">
        <f>AND(ROUND(O147,2)=O147,ROUND(P147,2)=P147,OR(AND(O147&lt;&gt;0,L147="p"),AND(P147&lt;&gt;0,L147="f")),_xlfn.ISFORMULA(X147),_xlfn.ISFORMULA(Y147),_xlfn.ISFORMULA(Z147),_xlfn.ISFORMULA(AA147),_xlfn.ISFORMULA(AB147),_xlfn.ISFORMULA(AC147),NOT(_xlfn.ISFORMULA(O147)),NOT(_xlfn.ISFORMULA(P147)),M147&lt;&gt;0,N147&lt;&gt;0,OR(YEAR(M147=lookup_codes!T176),YEAR(M147=lookup_codes!T177),YEAR(M147=lookup_codes!T178)),OR(YEAR(N147=lookup_codes!T176),YEAR(N147=lookup_codes!T177),YEAR(N147=lookup_codes!T178)))</f>
        <v>1</v>
      </c>
    </row>
    <row r="148" spans="1:30" ht="15" customHeight="1" x14ac:dyDescent="0.2">
      <c r="A148" s="8" t="s">
        <v>775</v>
      </c>
      <c r="B148" s="27"/>
      <c r="C148" s="2" t="s">
        <v>734</v>
      </c>
      <c r="D148" s="6" t="s">
        <v>742</v>
      </c>
      <c r="E148" s="60" t="s">
        <v>745</v>
      </c>
      <c r="F148" s="8"/>
      <c r="G148" s="8"/>
      <c r="H148" s="8"/>
      <c r="I148" s="8"/>
      <c r="J148" s="8"/>
      <c r="K148" s="8"/>
      <c r="L148" s="8" t="s">
        <v>755</v>
      </c>
      <c r="M148" s="9">
        <v>43983</v>
      </c>
      <c r="N148" s="9">
        <v>43983</v>
      </c>
      <c r="O148" s="20">
        <v>31904.76</v>
      </c>
      <c r="P148" s="20"/>
      <c r="Q148" s="61"/>
      <c r="R148" s="29"/>
      <c r="S148" s="29"/>
      <c r="T148" s="29"/>
      <c r="U148" s="29"/>
      <c r="X148" s="22" t="str">
        <f>IF(B148="",VLOOKUP(A148,items_lookup!A:B,2,FALSE),B148)</f>
        <v>06. Item 06</v>
      </c>
      <c r="Y148" s="22">
        <f t="shared" si="12"/>
        <v>6</v>
      </c>
      <c r="Z148" s="22">
        <f t="shared" si="12"/>
        <v>6</v>
      </c>
      <c r="AA148" s="22">
        <f t="shared" si="9"/>
        <v>2020</v>
      </c>
      <c r="AB148" s="22">
        <f t="shared" si="10"/>
        <v>2020</v>
      </c>
      <c r="AC148" s="22">
        <f t="shared" si="11"/>
        <v>2020</v>
      </c>
      <c r="AD148" s="25" t="b">
        <f>AND(ROUND(O148,2)=O148,ROUND(P148,2)=P148,OR(AND(O148&lt;&gt;0,L148="p"),AND(P148&lt;&gt;0,L148="f")),_xlfn.ISFORMULA(X148),_xlfn.ISFORMULA(Y148),_xlfn.ISFORMULA(Z148),_xlfn.ISFORMULA(AA148),_xlfn.ISFORMULA(AB148),_xlfn.ISFORMULA(AC148),NOT(_xlfn.ISFORMULA(O148)),NOT(_xlfn.ISFORMULA(P148)),M148&lt;&gt;0,N148&lt;&gt;0,OR(YEAR(M148=lookup_codes!T177),YEAR(M148=lookup_codes!T178),YEAR(M148=lookup_codes!T179)),OR(YEAR(N148=lookup_codes!T177),YEAR(N148=lookup_codes!T178),YEAR(N148=lookup_codes!T179)))</f>
        <v>1</v>
      </c>
    </row>
    <row r="149" spans="1:30" ht="15" customHeight="1" x14ac:dyDescent="0.2">
      <c r="A149" s="8" t="s">
        <v>776</v>
      </c>
      <c r="B149" s="8" t="s">
        <v>805</v>
      </c>
      <c r="C149" s="2" t="s">
        <v>734</v>
      </c>
      <c r="D149" s="6" t="s">
        <v>742</v>
      </c>
      <c r="E149" s="60" t="s">
        <v>745</v>
      </c>
      <c r="F149" s="8"/>
      <c r="G149" s="8"/>
      <c r="H149" s="8"/>
      <c r="I149" s="8"/>
      <c r="J149" s="8"/>
      <c r="K149" s="8"/>
      <c r="L149" s="8" t="s">
        <v>755</v>
      </c>
      <c r="M149" s="9">
        <v>43983</v>
      </c>
      <c r="N149" s="9">
        <v>43983</v>
      </c>
      <c r="O149" s="20">
        <v>171428.57</v>
      </c>
      <c r="P149" s="20"/>
      <c r="Q149" s="61"/>
      <c r="R149" s="29"/>
      <c r="S149" s="29"/>
      <c r="T149" s="29"/>
      <c r="U149" s="29"/>
      <c r="X149" s="22" t="str">
        <f>IF(B149="",VLOOKUP(A149,items_lookup!A:B,2,FALSE),B149)</f>
        <v>10. Item 10</v>
      </c>
      <c r="Y149" s="22">
        <f t="shared" si="12"/>
        <v>6</v>
      </c>
      <c r="Z149" s="22">
        <f t="shared" si="12"/>
        <v>6</v>
      </c>
      <c r="AA149" s="22">
        <f t="shared" si="9"/>
        <v>2020</v>
      </c>
      <c r="AB149" s="22">
        <f t="shared" si="10"/>
        <v>2020</v>
      </c>
      <c r="AC149" s="22">
        <f t="shared" si="11"/>
        <v>2020</v>
      </c>
      <c r="AD149" s="25" t="b">
        <f>AND(ROUND(O149,2)=O149,ROUND(P149,2)=P149,OR(AND(O149&lt;&gt;0,L149="p"),AND(P149&lt;&gt;0,L149="f")),_xlfn.ISFORMULA(X149),_xlfn.ISFORMULA(Y149),_xlfn.ISFORMULA(Z149),_xlfn.ISFORMULA(AA149),_xlfn.ISFORMULA(AB149),_xlfn.ISFORMULA(AC149),NOT(_xlfn.ISFORMULA(O149)),NOT(_xlfn.ISFORMULA(P149)),M149&lt;&gt;0,N149&lt;&gt;0,OR(YEAR(M149=lookup_codes!T178),YEAR(M149=lookup_codes!T179),YEAR(M149=lookup_codes!T180)),OR(YEAR(N149=lookup_codes!T178),YEAR(N149=lookup_codes!T179),YEAR(N149=lookup_codes!T180)))</f>
        <v>1</v>
      </c>
    </row>
    <row r="150" spans="1:30" ht="15" customHeight="1" x14ac:dyDescent="0.2">
      <c r="A150" s="8" t="s">
        <v>776</v>
      </c>
      <c r="B150" s="8" t="s">
        <v>804</v>
      </c>
      <c r="C150" s="2" t="s">
        <v>734</v>
      </c>
      <c r="D150" s="6" t="s">
        <v>742</v>
      </c>
      <c r="E150" s="60" t="s">
        <v>745</v>
      </c>
      <c r="F150" s="8"/>
      <c r="G150" s="8"/>
      <c r="H150" s="8"/>
      <c r="I150" s="8"/>
      <c r="J150" s="8"/>
      <c r="K150" s="8"/>
      <c r="L150" s="8" t="s">
        <v>755</v>
      </c>
      <c r="M150" s="9">
        <v>43983</v>
      </c>
      <c r="N150" s="9">
        <v>43983</v>
      </c>
      <c r="O150" s="20">
        <v>373904.76</v>
      </c>
      <c r="P150" s="20"/>
      <c r="Q150" s="61"/>
      <c r="R150" s="29"/>
      <c r="S150" s="29"/>
      <c r="T150" s="29"/>
      <c r="U150" s="29"/>
      <c r="X150" s="22" t="str">
        <f>IF(B150="",VLOOKUP(A150,items_lookup!A:B,2,FALSE),B150)</f>
        <v>12. Item 12</v>
      </c>
      <c r="Y150" s="22">
        <f t="shared" si="12"/>
        <v>6</v>
      </c>
      <c r="Z150" s="22">
        <f t="shared" si="12"/>
        <v>6</v>
      </c>
      <c r="AA150" s="22">
        <f t="shared" si="9"/>
        <v>2020</v>
      </c>
      <c r="AB150" s="22">
        <f t="shared" si="10"/>
        <v>2020</v>
      </c>
      <c r="AC150" s="22">
        <f t="shared" si="11"/>
        <v>2020</v>
      </c>
      <c r="AD150" s="25" t="b">
        <f>AND(ROUND(O150,2)=O150,ROUND(P150,2)=P150,OR(AND(O150&lt;&gt;0,L150="p"),AND(P150&lt;&gt;0,L150="f")),_xlfn.ISFORMULA(X150),_xlfn.ISFORMULA(Y150),_xlfn.ISFORMULA(Z150),_xlfn.ISFORMULA(AA150),_xlfn.ISFORMULA(AB150),_xlfn.ISFORMULA(AC150),NOT(_xlfn.ISFORMULA(O150)),NOT(_xlfn.ISFORMULA(P150)),M150&lt;&gt;0,N150&lt;&gt;0,OR(YEAR(M150=lookup_codes!T179),YEAR(M150=lookup_codes!T180),YEAR(M150=lookup_codes!T181)),OR(YEAR(N150=lookup_codes!T179),YEAR(N150=lookup_codes!T180),YEAR(N150=lookup_codes!T181)))</f>
        <v>1</v>
      </c>
    </row>
    <row r="151" spans="1:30" ht="15" customHeight="1" x14ac:dyDescent="0.2">
      <c r="A151" s="8" t="s">
        <v>779</v>
      </c>
      <c r="B151" s="8" t="s">
        <v>803</v>
      </c>
      <c r="C151" s="2" t="s">
        <v>734</v>
      </c>
      <c r="D151" s="6" t="s">
        <v>742</v>
      </c>
      <c r="E151" s="60" t="s">
        <v>745</v>
      </c>
      <c r="F151" s="8"/>
      <c r="G151" s="8"/>
      <c r="H151" s="8"/>
      <c r="I151" s="8"/>
      <c r="J151" s="8"/>
      <c r="K151" s="8"/>
      <c r="L151" s="8" t="s">
        <v>755</v>
      </c>
      <c r="M151" s="9">
        <v>43983</v>
      </c>
      <c r="N151" s="9">
        <v>43983</v>
      </c>
      <c r="O151" s="20">
        <v>2642857.14</v>
      </c>
      <c r="P151" s="20"/>
      <c r="Q151" s="61"/>
      <c r="R151" s="29"/>
      <c r="S151" s="29"/>
      <c r="T151" s="29"/>
      <c r="U151" s="29"/>
      <c r="X151" s="22" t="str">
        <f>IF(B151="",VLOOKUP(A151,items_lookup!A:B,2,FALSE),B151)</f>
        <v>13. Item 13</v>
      </c>
      <c r="Y151" s="22">
        <f t="shared" si="12"/>
        <v>6</v>
      </c>
      <c r="Z151" s="22">
        <f t="shared" si="12"/>
        <v>6</v>
      </c>
      <c r="AA151" s="22">
        <f t="shared" si="9"/>
        <v>2020</v>
      </c>
      <c r="AB151" s="22">
        <f t="shared" si="10"/>
        <v>2020</v>
      </c>
      <c r="AC151" s="22">
        <f t="shared" si="11"/>
        <v>2020</v>
      </c>
      <c r="AD151" s="25" t="b">
        <f>AND(ROUND(O151,2)=O151,ROUND(P151,2)=P151,OR(AND(O151&lt;&gt;0,L151="p"),AND(P151&lt;&gt;0,L151="f")),_xlfn.ISFORMULA(X151),_xlfn.ISFORMULA(Y151),_xlfn.ISFORMULA(Z151),_xlfn.ISFORMULA(AA151),_xlfn.ISFORMULA(AB151),_xlfn.ISFORMULA(AC151),NOT(_xlfn.ISFORMULA(O151)),NOT(_xlfn.ISFORMULA(P151)),M151&lt;&gt;0,N151&lt;&gt;0,OR(YEAR(M151=lookup_codes!T180),YEAR(M151=lookup_codes!T181),YEAR(M151=lookup_codes!T182)),OR(YEAR(N151=lookup_codes!T180),YEAR(N151=lookup_codes!T181),YEAR(N151=lookup_codes!T182)))</f>
        <v>1</v>
      </c>
    </row>
    <row r="152" spans="1:30" ht="15" customHeight="1" x14ac:dyDescent="0.2">
      <c r="A152" s="8" t="s">
        <v>764</v>
      </c>
      <c r="B152" s="27"/>
      <c r="C152" s="2" t="s">
        <v>734</v>
      </c>
      <c r="D152" s="6" t="s">
        <v>742</v>
      </c>
      <c r="E152" s="60" t="s">
        <v>745</v>
      </c>
      <c r="F152" s="8"/>
      <c r="G152" s="8"/>
      <c r="H152" s="8"/>
      <c r="I152" s="8"/>
      <c r="J152" s="8"/>
      <c r="K152" s="8"/>
      <c r="L152" s="8" t="s">
        <v>755</v>
      </c>
      <c r="M152" s="9">
        <v>43983</v>
      </c>
      <c r="N152" s="9">
        <v>43983</v>
      </c>
      <c r="O152" s="20">
        <v>3690476.19</v>
      </c>
      <c r="P152" s="20"/>
      <c r="Q152" s="61"/>
      <c r="R152" s="11"/>
      <c r="S152" s="11"/>
      <c r="T152" s="11"/>
      <c r="U152" s="11"/>
      <c r="X152" s="22" t="str">
        <f>IF(B152="",VLOOKUP(A152,items_lookup!A:B,2,FALSE),B152)</f>
        <v>05. Item 05</v>
      </c>
      <c r="Y152" s="22">
        <f t="shared" si="12"/>
        <v>6</v>
      </c>
      <c r="Z152" s="22">
        <f t="shared" si="12"/>
        <v>6</v>
      </c>
      <c r="AA152" s="22">
        <f t="shared" ref="AA152:AA202" si="13">YEAR(N152)</f>
        <v>2020</v>
      </c>
      <c r="AB152" s="22">
        <f t="shared" ref="AB152:AB202" si="14">YEAR(M152)</f>
        <v>2020</v>
      </c>
      <c r="AC152" s="22">
        <f t="shared" ref="AC152:AC202" si="15">IF(F152="X",AA152-1,AA152)</f>
        <v>2020</v>
      </c>
      <c r="AD152" s="25" t="b">
        <f>AND(ROUND(O152,2)=O152,ROUND(P152,2)=P152,OR(AND(O152&lt;&gt;0,L152="p"),AND(P152&lt;&gt;0,L152="f")),_xlfn.ISFORMULA(X152),_xlfn.ISFORMULA(Y152),_xlfn.ISFORMULA(Z152),_xlfn.ISFORMULA(AA152),_xlfn.ISFORMULA(AB152),_xlfn.ISFORMULA(AC152),NOT(_xlfn.ISFORMULA(O152)),NOT(_xlfn.ISFORMULA(P152)),M152&lt;&gt;0,N152&lt;&gt;0,OR(YEAR(M152=lookup_codes!T183),YEAR(M152=lookup_codes!T184),YEAR(M152=lookup_codes!T185)),OR(YEAR(N152=lookup_codes!T183),YEAR(N152=lookup_codes!T184),YEAR(N152=lookup_codes!T185)))</f>
        <v>1</v>
      </c>
    </row>
    <row r="153" spans="1:30" ht="13.5" customHeight="1" x14ac:dyDescent="0.2">
      <c r="A153" s="8" t="s">
        <v>765</v>
      </c>
      <c r="B153" s="27"/>
      <c r="C153" s="2" t="s">
        <v>734</v>
      </c>
      <c r="D153" s="6" t="s">
        <v>742</v>
      </c>
      <c r="E153" s="60" t="s">
        <v>745</v>
      </c>
      <c r="F153" s="8"/>
      <c r="G153" s="8"/>
      <c r="H153" s="8"/>
      <c r="I153" s="8"/>
      <c r="J153" s="8"/>
      <c r="K153" s="8"/>
      <c r="L153" s="8" t="s">
        <v>755</v>
      </c>
      <c r="M153" s="9">
        <v>43983</v>
      </c>
      <c r="N153" s="9">
        <v>43983</v>
      </c>
      <c r="O153" s="20">
        <v>619047.62</v>
      </c>
      <c r="P153" s="20"/>
      <c r="Q153" s="61"/>
      <c r="R153" s="29"/>
      <c r="S153" s="29"/>
      <c r="T153" s="29"/>
      <c r="U153" s="29"/>
      <c r="X153" s="22" t="str">
        <f>IF(B153="",VLOOKUP(A153,items_lookup!A:B,2,FALSE),B153)</f>
        <v>05. Item 05</v>
      </c>
      <c r="Y153" s="22">
        <f t="shared" si="12"/>
        <v>6</v>
      </c>
      <c r="Z153" s="22">
        <f t="shared" si="12"/>
        <v>6</v>
      </c>
      <c r="AA153" s="22">
        <f t="shared" si="13"/>
        <v>2020</v>
      </c>
      <c r="AB153" s="22">
        <f t="shared" si="14"/>
        <v>2020</v>
      </c>
      <c r="AC153" s="22">
        <f t="shared" si="15"/>
        <v>2020</v>
      </c>
      <c r="AD153" s="25" t="b">
        <f>AND(ROUND(O153,2)=O153,ROUND(P153,2)=P153,OR(AND(O153&lt;&gt;0,L153="p"),AND(P153&lt;&gt;0,L153="f")),_xlfn.ISFORMULA(X153),_xlfn.ISFORMULA(Y153),_xlfn.ISFORMULA(Z153),_xlfn.ISFORMULA(AA153),_xlfn.ISFORMULA(AB153),_xlfn.ISFORMULA(AC153),NOT(_xlfn.ISFORMULA(O153)),NOT(_xlfn.ISFORMULA(P153)),M153&lt;&gt;0,N153&lt;&gt;0,OR(YEAR(M153=lookup_codes!T184),YEAR(M153=lookup_codes!T185),YEAR(M153=lookup_codes!T186)),OR(YEAR(N153=lookup_codes!T184),YEAR(N153=lookup_codes!T185),YEAR(N153=lookup_codes!T186)))</f>
        <v>1</v>
      </c>
    </row>
    <row r="154" spans="1:30" ht="13.5" customHeight="1" x14ac:dyDescent="0.2">
      <c r="A154" s="8" t="s">
        <v>766</v>
      </c>
      <c r="B154" s="8"/>
      <c r="C154" s="2" t="s">
        <v>734</v>
      </c>
      <c r="D154" s="6" t="s">
        <v>743</v>
      </c>
      <c r="E154" s="60" t="s">
        <v>745</v>
      </c>
      <c r="F154" s="8"/>
      <c r="G154" s="8"/>
      <c r="H154" s="8"/>
      <c r="I154" s="8"/>
      <c r="J154" s="8"/>
      <c r="K154" s="8"/>
      <c r="L154" s="8" t="s">
        <v>755</v>
      </c>
      <c r="M154" s="9">
        <v>43983</v>
      </c>
      <c r="N154" s="9">
        <v>43983</v>
      </c>
      <c r="O154" s="20">
        <v>579761.9</v>
      </c>
      <c r="P154" s="20"/>
      <c r="Q154" s="61"/>
      <c r="R154" s="11"/>
      <c r="S154" s="11"/>
      <c r="T154" s="11"/>
      <c r="U154" s="11"/>
      <c r="X154" s="22" t="str">
        <f>IF(B154="",VLOOKUP(A154,items_lookup!A:B,2,FALSE),B154)</f>
        <v>07. Item 07</v>
      </c>
      <c r="Y154" s="22">
        <f t="shared" si="12"/>
        <v>6</v>
      </c>
      <c r="Z154" s="22">
        <f t="shared" si="12"/>
        <v>6</v>
      </c>
      <c r="AA154" s="22">
        <f t="shared" si="13"/>
        <v>2020</v>
      </c>
      <c r="AB154" s="22">
        <f t="shared" si="14"/>
        <v>2020</v>
      </c>
      <c r="AC154" s="22">
        <f t="shared" si="15"/>
        <v>2020</v>
      </c>
      <c r="AD154" s="25" t="b">
        <f>AND(ROUND(O154,2)=O154,ROUND(P154,2)=P154,OR(AND(O154&lt;&gt;0,L154="p"),AND(P154&lt;&gt;0,L154="f")),_xlfn.ISFORMULA(X154),_xlfn.ISFORMULA(Y154),_xlfn.ISFORMULA(Z154),_xlfn.ISFORMULA(AA154),_xlfn.ISFORMULA(AB154),_xlfn.ISFORMULA(AC154),NOT(_xlfn.ISFORMULA(O154)),NOT(_xlfn.ISFORMULA(P154)),M154&lt;&gt;0,N154&lt;&gt;0,OR(YEAR(M154=lookup_codes!T185),YEAR(M154=lookup_codes!T186),YEAR(M154=lookup_codes!T187)),OR(YEAR(N154=lookup_codes!T185),YEAR(N154=lookup_codes!T186),YEAR(N154=lookup_codes!T187)))</f>
        <v>1</v>
      </c>
    </row>
    <row r="155" spans="1:30" ht="15" customHeight="1" x14ac:dyDescent="0.2">
      <c r="A155" s="8" t="s">
        <v>777</v>
      </c>
      <c r="B155" s="27"/>
      <c r="C155" s="2" t="s">
        <v>735</v>
      </c>
      <c r="D155" s="6"/>
      <c r="E155" s="60" t="s">
        <v>745</v>
      </c>
      <c r="F155" s="8"/>
      <c r="G155" s="8"/>
      <c r="H155" s="8"/>
      <c r="I155" s="8"/>
      <c r="J155" s="8"/>
      <c r="K155" s="8"/>
      <c r="L155" s="8" t="s">
        <v>755</v>
      </c>
      <c r="M155" s="9">
        <v>43983</v>
      </c>
      <c r="N155" s="9">
        <v>43983</v>
      </c>
      <c r="O155" s="20">
        <v>6964047.6200000001</v>
      </c>
      <c r="P155" s="20"/>
      <c r="Q155" s="61"/>
      <c r="R155" s="11"/>
      <c r="S155" s="11"/>
      <c r="T155" s="11"/>
      <c r="U155" s="11"/>
      <c r="X155" s="22" t="str">
        <f>IF(B155="",VLOOKUP(A155,items_lookup!A:B,2,FALSE),B155)</f>
        <v>09. Item 09</v>
      </c>
      <c r="Y155" s="22">
        <f t="shared" si="12"/>
        <v>6</v>
      </c>
      <c r="Z155" s="22">
        <f t="shared" si="12"/>
        <v>6</v>
      </c>
      <c r="AA155" s="22">
        <f t="shared" si="13"/>
        <v>2020</v>
      </c>
      <c r="AB155" s="22">
        <f t="shared" si="14"/>
        <v>2020</v>
      </c>
      <c r="AC155" s="22">
        <f t="shared" si="15"/>
        <v>2020</v>
      </c>
      <c r="AD155" s="25" t="b">
        <f>AND(ROUND(O155,2)=O155,ROUND(P155,2)=P155,OR(AND(O155&lt;&gt;0,L155="p"),AND(P155&lt;&gt;0,L155="f")),_xlfn.ISFORMULA(X155),_xlfn.ISFORMULA(Y155),_xlfn.ISFORMULA(Z155),_xlfn.ISFORMULA(AA155),_xlfn.ISFORMULA(AB155),_xlfn.ISFORMULA(AC155),NOT(_xlfn.ISFORMULA(O155)),NOT(_xlfn.ISFORMULA(P155)),M155&lt;&gt;0,N155&lt;&gt;0,OR(YEAR(M155=lookup_codes!T186),YEAR(M155=lookup_codes!T187),YEAR(M155=lookup_codes!T188)),OR(YEAR(N155=lookup_codes!T186),YEAR(N155=lookup_codes!T187),YEAR(N155=lookup_codes!T188)))</f>
        <v>1</v>
      </c>
    </row>
    <row r="156" spans="1:30" ht="12.75" customHeight="1" x14ac:dyDescent="0.2">
      <c r="A156" s="8" t="s">
        <v>769</v>
      </c>
      <c r="B156" s="27"/>
      <c r="C156" s="2" t="s">
        <v>734</v>
      </c>
      <c r="D156" s="6" t="s">
        <v>742</v>
      </c>
      <c r="E156" s="60" t="s">
        <v>745</v>
      </c>
      <c r="F156" s="8"/>
      <c r="G156" s="8"/>
      <c r="H156" s="8"/>
      <c r="I156" s="8"/>
      <c r="J156" s="8"/>
      <c r="K156" s="8"/>
      <c r="L156" s="8" t="s">
        <v>755</v>
      </c>
      <c r="M156" s="9">
        <v>43922</v>
      </c>
      <c r="N156" s="9">
        <v>43922</v>
      </c>
      <c r="O156" s="20">
        <v>1666666.67</v>
      </c>
      <c r="P156" s="20"/>
      <c r="Q156" s="61"/>
      <c r="R156" s="11"/>
      <c r="S156" s="11"/>
      <c r="T156" s="11"/>
      <c r="U156" s="11"/>
      <c r="X156" s="22" t="str">
        <f>IF(B156="",VLOOKUP(A156,items_lookup!A:B,2,FALSE),B156)</f>
        <v>09. Item 09</v>
      </c>
      <c r="Y156" s="22">
        <f t="shared" si="12"/>
        <v>4</v>
      </c>
      <c r="Z156" s="22">
        <f t="shared" si="12"/>
        <v>4</v>
      </c>
      <c r="AA156" s="22">
        <f t="shared" si="13"/>
        <v>2020</v>
      </c>
      <c r="AB156" s="22">
        <f t="shared" si="14"/>
        <v>2020</v>
      </c>
      <c r="AC156" s="22">
        <f t="shared" si="15"/>
        <v>2020</v>
      </c>
      <c r="AD156" s="25" t="b">
        <f>AND(ROUND(O156,2)=O156,ROUND(P156,2)=P156,OR(AND(O156&lt;&gt;0,L156="p"),AND(P156&lt;&gt;0,L156="f")),_xlfn.ISFORMULA(X156),_xlfn.ISFORMULA(Y156),_xlfn.ISFORMULA(Z156),_xlfn.ISFORMULA(AA156),_xlfn.ISFORMULA(AB156),_xlfn.ISFORMULA(AC156),NOT(_xlfn.ISFORMULA(O156)),NOT(_xlfn.ISFORMULA(P156)),M156&lt;&gt;0,N156&lt;&gt;0,OR(YEAR(M156=lookup_codes!T187),YEAR(M156=lookup_codes!T188),YEAR(M156=lookup_codes!T189)),OR(YEAR(N156=lookup_codes!T187),YEAR(N156=lookup_codes!T188),YEAR(N156=lookup_codes!T189)))</f>
        <v>1</v>
      </c>
    </row>
    <row r="157" spans="1:30" ht="12.75" customHeight="1" x14ac:dyDescent="0.2">
      <c r="A157" s="8" t="s">
        <v>768</v>
      </c>
      <c r="B157" s="27"/>
      <c r="C157" s="2" t="s">
        <v>735</v>
      </c>
      <c r="D157" s="6"/>
      <c r="E157" s="60" t="s">
        <v>745</v>
      </c>
      <c r="F157" s="8"/>
      <c r="G157" s="8"/>
      <c r="H157" s="8"/>
      <c r="I157" s="8"/>
      <c r="J157" s="8"/>
      <c r="K157" s="8"/>
      <c r="L157" s="8" t="s">
        <v>755</v>
      </c>
      <c r="M157" s="9">
        <v>43983</v>
      </c>
      <c r="N157" s="9">
        <v>43983</v>
      </c>
      <c r="O157" s="20">
        <v>75380.95</v>
      </c>
      <c r="P157" s="20"/>
      <c r="Q157" s="61"/>
      <c r="R157" s="11"/>
      <c r="S157" s="11"/>
      <c r="T157" s="11"/>
      <c r="U157" s="11"/>
      <c r="X157" s="22" t="str">
        <f>IF(B157="",VLOOKUP(A157,items_lookup!A:B,2,FALSE),B157)</f>
        <v>09. Item 09</v>
      </c>
      <c r="Y157" s="22">
        <f t="shared" si="12"/>
        <v>6</v>
      </c>
      <c r="Z157" s="22">
        <f t="shared" si="12"/>
        <v>6</v>
      </c>
      <c r="AA157" s="22">
        <f t="shared" si="13"/>
        <v>2020</v>
      </c>
      <c r="AB157" s="22">
        <f t="shared" si="14"/>
        <v>2020</v>
      </c>
      <c r="AC157" s="22">
        <f t="shared" si="15"/>
        <v>2020</v>
      </c>
      <c r="AD157" s="25" t="b">
        <f>AND(ROUND(O157,2)=O157,ROUND(P157,2)=P157,OR(AND(O157&lt;&gt;0,L157="p"),AND(P157&lt;&gt;0,L157="f")),_xlfn.ISFORMULA(X157),_xlfn.ISFORMULA(Y157),_xlfn.ISFORMULA(Z157),_xlfn.ISFORMULA(AA157),_xlfn.ISFORMULA(AB157),_xlfn.ISFORMULA(AC157),NOT(_xlfn.ISFORMULA(O157)),NOT(_xlfn.ISFORMULA(P157)),M157&lt;&gt;0,N157&lt;&gt;0,OR(YEAR(M157=lookup_codes!T188),YEAR(M157=lookup_codes!T189),YEAR(M157=lookup_codes!T190)),OR(YEAR(N157=lookup_codes!T188),YEAR(N157=lookup_codes!T189),YEAR(N157=lookup_codes!T190)))</f>
        <v>1</v>
      </c>
    </row>
    <row r="158" spans="1:30" ht="12.75" customHeight="1" x14ac:dyDescent="0.2">
      <c r="A158" s="8" t="s">
        <v>770</v>
      </c>
      <c r="B158" s="27"/>
      <c r="C158" s="2" t="s">
        <v>735</v>
      </c>
      <c r="D158" s="6"/>
      <c r="E158" s="60" t="s">
        <v>745</v>
      </c>
      <c r="F158" s="8"/>
      <c r="G158" s="8"/>
      <c r="H158" s="8"/>
      <c r="I158" s="8"/>
      <c r="J158" s="8"/>
      <c r="K158" s="8"/>
      <c r="L158" s="8" t="s">
        <v>755</v>
      </c>
      <c r="M158" s="9">
        <v>43983</v>
      </c>
      <c r="N158" s="9">
        <v>43983</v>
      </c>
      <c r="O158" s="20">
        <v>7804571.4299999997</v>
      </c>
      <c r="P158" s="20"/>
      <c r="Q158" s="61"/>
      <c r="R158" s="11"/>
      <c r="S158" s="11"/>
      <c r="T158" s="11"/>
      <c r="U158" s="11"/>
      <c r="X158" s="22" t="str">
        <f>IF(B158="",VLOOKUP(A158,items_lookup!A:B,2,FALSE),B158)</f>
        <v>11. Item 11</v>
      </c>
      <c r="Y158" s="22">
        <f t="shared" si="12"/>
        <v>6</v>
      </c>
      <c r="Z158" s="22">
        <f t="shared" si="12"/>
        <v>6</v>
      </c>
      <c r="AA158" s="22">
        <f t="shared" si="13"/>
        <v>2020</v>
      </c>
      <c r="AB158" s="22">
        <f t="shared" si="14"/>
        <v>2020</v>
      </c>
      <c r="AC158" s="22">
        <f t="shared" si="15"/>
        <v>2020</v>
      </c>
      <c r="AD158" s="25" t="b">
        <f>AND(ROUND(O158,2)=O158,ROUND(P158,2)=P158,OR(AND(O158&lt;&gt;0,L158="p"),AND(P158&lt;&gt;0,L158="f")),_xlfn.ISFORMULA(X158),_xlfn.ISFORMULA(Y158),_xlfn.ISFORMULA(Z158),_xlfn.ISFORMULA(AA158),_xlfn.ISFORMULA(AB158),_xlfn.ISFORMULA(AC158),NOT(_xlfn.ISFORMULA(O158)),NOT(_xlfn.ISFORMULA(P158)),M158&lt;&gt;0,N158&lt;&gt;0,OR(YEAR(M158=lookup_codes!T189),YEAR(M158=lookup_codes!T190),YEAR(M158=lookup_codes!T191)),OR(YEAR(N158=lookup_codes!T189),YEAR(N158=lookup_codes!T190),YEAR(N158=lookup_codes!T191)))</f>
        <v>1</v>
      </c>
    </row>
    <row r="159" spans="1:30" ht="12.75" customHeight="1" x14ac:dyDescent="0.2">
      <c r="A159" s="8"/>
      <c r="B159" s="8" t="s">
        <v>802</v>
      </c>
      <c r="C159" s="2" t="s">
        <v>735</v>
      </c>
      <c r="D159" s="6"/>
      <c r="E159" s="60" t="s">
        <v>745</v>
      </c>
      <c r="F159" s="8"/>
      <c r="G159" s="8"/>
      <c r="H159" s="8"/>
      <c r="I159" s="8"/>
      <c r="J159" s="8"/>
      <c r="K159" s="8"/>
      <c r="L159" s="8" t="s">
        <v>755</v>
      </c>
      <c r="M159" s="9">
        <v>43983</v>
      </c>
      <c r="N159" s="9">
        <v>43983</v>
      </c>
      <c r="O159" s="20">
        <v>3530023.81</v>
      </c>
      <c r="P159" s="20"/>
      <c r="Q159" s="61"/>
      <c r="R159" s="29"/>
      <c r="S159" s="29"/>
      <c r="T159" s="29"/>
      <c r="U159" s="29"/>
      <c r="X159" s="22" t="str">
        <f>IF(B159="",VLOOKUP(A159,items_lookup!A:B,2,FALSE),B159)</f>
        <v>04. Item 04</v>
      </c>
      <c r="Y159" s="22">
        <f t="shared" si="12"/>
        <v>6</v>
      </c>
      <c r="Z159" s="22">
        <f t="shared" si="12"/>
        <v>6</v>
      </c>
      <c r="AA159" s="22">
        <f t="shared" si="13"/>
        <v>2020</v>
      </c>
      <c r="AB159" s="22">
        <f t="shared" si="14"/>
        <v>2020</v>
      </c>
      <c r="AC159" s="22">
        <f t="shared" si="15"/>
        <v>2020</v>
      </c>
      <c r="AD159" s="25" t="b">
        <f>AND(ROUND(O159,2)=O159,ROUND(P159,2)=P159,OR(AND(O159&lt;&gt;0,L159="p"),AND(P159&lt;&gt;0,L159="f")),_xlfn.ISFORMULA(X159),_xlfn.ISFORMULA(Y159),_xlfn.ISFORMULA(Z159),_xlfn.ISFORMULA(AA159),_xlfn.ISFORMULA(AB159),_xlfn.ISFORMULA(AC159),NOT(_xlfn.ISFORMULA(O159)),NOT(_xlfn.ISFORMULA(P159)),M159&lt;&gt;0,N159&lt;&gt;0,OR(YEAR(M159=lookup_codes!T191),YEAR(M159=lookup_codes!T192),YEAR(M159=lookup_codes!T193)),OR(YEAR(N159=lookup_codes!T191),YEAR(N159=lookup_codes!T192),YEAR(N159=lookup_codes!T193)))</f>
        <v>1</v>
      </c>
    </row>
    <row r="160" spans="1:30" ht="12.75" customHeight="1" x14ac:dyDescent="0.2">
      <c r="A160" s="8" t="s">
        <v>774</v>
      </c>
      <c r="B160" s="8"/>
      <c r="C160" s="2" t="s">
        <v>735</v>
      </c>
      <c r="D160" s="6"/>
      <c r="E160" s="60" t="s">
        <v>745</v>
      </c>
      <c r="F160" s="8"/>
      <c r="G160" s="8"/>
      <c r="H160" s="8"/>
      <c r="I160" s="8"/>
      <c r="J160" s="8"/>
      <c r="K160" s="8"/>
      <c r="L160" s="8" t="s">
        <v>755</v>
      </c>
      <c r="M160" s="9">
        <v>43983</v>
      </c>
      <c r="N160" s="9">
        <v>43983</v>
      </c>
      <c r="O160" s="20">
        <v>987595.24</v>
      </c>
      <c r="P160" s="20"/>
      <c r="Q160" s="61"/>
      <c r="R160" s="11"/>
      <c r="S160" s="11"/>
      <c r="T160" s="11"/>
      <c r="U160" s="11"/>
      <c r="X160" s="22" t="str">
        <f>IF(B160="",VLOOKUP(A160,items_lookup!A:B,2,FALSE),B160)</f>
        <v>19. Item 19</v>
      </c>
      <c r="Y160" s="22">
        <f t="shared" si="12"/>
        <v>6</v>
      </c>
      <c r="Z160" s="22">
        <f t="shared" si="12"/>
        <v>6</v>
      </c>
      <c r="AA160" s="22">
        <f t="shared" si="13"/>
        <v>2020</v>
      </c>
      <c r="AB160" s="22">
        <f t="shared" si="14"/>
        <v>2020</v>
      </c>
      <c r="AC160" s="22">
        <f t="shared" si="15"/>
        <v>2020</v>
      </c>
      <c r="AD160" s="25" t="b">
        <f>AND(ROUND(O160,2)=O160,ROUND(P160,2)=P160,OR(AND(O160&lt;&gt;0,L160="p"),AND(P160&lt;&gt;0,L160="f")),_xlfn.ISFORMULA(X160),_xlfn.ISFORMULA(Y160),_xlfn.ISFORMULA(Z160),_xlfn.ISFORMULA(AA160),_xlfn.ISFORMULA(AB160),_xlfn.ISFORMULA(AC160),NOT(_xlfn.ISFORMULA(O160)),NOT(_xlfn.ISFORMULA(P160)),M160&lt;&gt;0,N160&lt;&gt;0,OR(YEAR(M160=lookup_codes!T193),YEAR(M160=lookup_codes!T194),YEAR(M160=lookup_codes!T195)),OR(YEAR(N160=lookup_codes!T193),YEAR(N160=lookup_codes!T194),YEAR(N160=lookup_codes!T195)))</f>
        <v>1</v>
      </c>
    </row>
    <row r="161" spans="1:30" ht="12.75" customHeight="1" x14ac:dyDescent="0.2">
      <c r="A161" s="8" t="s">
        <v>761</v>
      </c>
      <c r="B161" s="8"/>
      <c r="C161" s="2" t="s">
        <v>735</v>
      </c>
      <c r="D161" s="6"/>
      <c r="E161" s="60" t="s">
        <v>745</v>
      </c>
      <c r="F161" s="8"/>
      <c r="G161" s="8"/>
      <c r="H161" s="8"/>
      <c r="I161" s="8"/>
      <c r="J161" s="8"/>
      <c r="K161" s="8"/>
      <c r="L161" s="8" t="s">
        <v>755</v>
      </c>
      <c r="M161" s="9">
        <v>43983</v>
      </c>
      <c r="N161" s="9">
        <v>43983</v>
      </c>
      <c r="O161" s="20">
        <v>40023.81</v>
      </c>
      <c r="P161" s="20"/>
      <c r="Q161" s="61"/>
      <c r="R161" s="11"/>
      <c r="S161" s="11"/>
      <c r="T161" s="11"/>
      <c r="U161" s="11"/>
      <c r="X161" s="22" t="str">
        <f>IF(B161="",VLOOKUP(A161,items_lookup!A:B,2,FALSE),B161)</f>
        <v>01. Item 01</v>
      </c>
      <c r="Y161" s="22">
        <f t="shared" si="12"/>
        <v>6</v>
      </c>
      <c r="Z161" s="22">
        <f t="shared" si="12"/>
        <v>6</v>
      </c>
      <c r="AA161" s="22">
        <f t="shared" si="13"/>
        <v>2020</v>
      </c>
      <c r="AB161" s="22">
        <f t="shared" si="14"/>
        <v>2020</v>
      </c>
      <c r="AC161" s="22">
        <f t="shared" si="15"/>
        <v>2020</v>
      </c>
      <c r="AD161" s="25" t="b">
        <f>AND(ROUND(O161,2)=O161,ROUND(P161,2)=P161,OR(AND(O161&lt;&gt;0,L161="p"),AND(P161&lt;&gt;0,L161="f")),_xlfn.ISFORMULA(X161),_xlfn.ISFORMULA(Y161),_xlfn.ISFORMULA(Z161),_xlfn.ISFORMULA(AA161),_xlfn.ISFORMULA(AB161),_xlfn.ISFORMULA(AC161),NOT(_xlfn.ISFORMULA(O161)),NOT(_xlfn.ISFORMULA(P161)),M161&lt;&gt;0,N161&lt;&gt;0,OR(YEAR(M161=lookup_codes!T194),YEAR(M161=lookup_codes!T195),YEAR(M161=lookup_codes!T196)),OR(YEAR(N161=lookup_codes!T194),YEAR(N161=lookup_codes!T195),YEAR(N161=lookup_codes!T196)))</f>
        <v>1</v>
      </c>
    </row>
    <row r="162" spans="1:30" ht="12.75" customHeight="1" x14ac:dyDescent="0.2">
      <c r="A162" s="8" t="s">
        <v>762</v>
      </c>
      <c r="B162" s="8"/>
      <c r="C162" s="2" t="s">
        <v>735</v>
      </c>
      <c r="D162" s="6"/>
      <c r="E162" s="60" t="s">
        <v>745</v>
      </c>
      <c r="F162" s="8"/>
      <c r="G162" s="8"/>
      <c r="H162" s="8"/>
      <c r="I162" s="8"/>
      <c r="J162" s="8"/>
      <c r="K162" s="8"/>
      <c r="L162" s="8" t="s">
        <v>755</v>
      </c>
      <c r="M162" s="9">
        <v>43983</v>
      </c>
      <c r="N162" s="9">
        <v>43983</v>
      </c>
      <c r="O162" s="20">
        <v>461809.52</v>
      </c>
      <c r="P162" s="20"/>
      <c r="Q162" s="61"/>
      <c r="R162" s="11"/>
      <c r="S162" s="11"/>
      <c r="T162" s="11"/>
      <c r="U162" s="11"/>
      <c r="X162" s="22" t="str">
        <f>IF(B162="",VLOOKUP(A162,items_lookup!A:B,2,FALSE),B162)</f>
        <v>02. Item 02</v>
      </c>
      <c r="Y162" s="22">
        <f t="shared" si="12"/>
        <v>6</v>
      </c>
      <c r="Z162" s="22">
        <f t="shared" si="12"/>
        <v>6</v>
      </c>
      <c r="AA162" s="22">
        <f t="shared" si="13"/>
        <v>2020</v>
      </c>
      <c r="AB162" s="22">
        <f t="shared" si="14"/>
        <v>2020</v>
      </c>
      <c r="AC162" s="22">
        <f t="shared" si="15"/>
        <v>2020</v>
      </c>
      <c r="AD162" s="25" t="b">
        <f>AND(ROUND(O162,2)=O162,ROUND(P162,2)=P162,OR(AND(O162&lt;&gt;0,L162="p"),AND(P162&lt;&gt;0,L162="f")),_xlfn.ISFORMULA(X162),_xlfn.ISFORMULA(Y162),_xlfn.ISFORMULA(Z162),_xlfn.ISFORMULA(AA162),_xlfn.ISFORMULA(AB162),_xlfn.ISFORMULA(AC162),NOT(_xlfn.ISFORMULA(O162)),NOT(_xlfn.ISFORMULA(P162)),M162&lt;&gt;0,N162&lt;&gt;0,OR(YEAR(M162=lookup_codes!T195),YEAR(M162=lookup_codes!T196),YEAR(M162=lookup_codes!T197)),OR(YEAR(N162=lookup_codes!T195),YEAR(N162=lookup_codes!T196),YEAR(N162=lookup_codes!T197)))</f>
        <v>1</v>
      </c>
    </row>
    <row r="163" spans="1:30" ht="12.75" customHeight="1" x14ac:dyDescent="0.2">
      <c r="A163" s="8" t="s">
        <v>780</v>
      </c>
      <c r="B163" s="8"/>
      <c r="C163" s="2" t="s">
        <v>735</v>
      </c>
      <c r="D163" s="6"/>
      <c r="E163" s="60" t="s">
        <v>745</v>
      </c>
      <c r="F163" s="8"/>
      <c r="G163" s="8"/>
      <c r="H163" s="8"/>
      <c r="I163" s="8"/>
      <c r="J163" s="8"/>
      <c r="K163" s="8"/>
      <c r="L163" s="8" t="s">
        <v>755</v>
      </c>
      <c r="M163" s="9">
        <v>43983</v>
      </c>
      <c r="N163" s="9">
        <v>43983</v>
      </c>
      <c r="O163" s="20">
        <v>1353595.24</v>
      </c>
      <c r="P163" s="20"/>
      <c r="Q163" s="61"/>
      <c r="R163" s="11"/>
      <c r="S163" s="11"/>
      <c r="T163" s="11"/>
      <c r="U163" s="11"/>
      <c r="X163" s="22" t="str">
        <f>IF(B163="",VLOOKUP(A163,items_lookup!A:B,2,FALSE),B163)</f>
        <v>14. Item 14</v>
      </c>
      <c r="Y163" s="22">
        <f t="shared" si="12"/>
        <v>6</v>
      </c>
      <c r="Z163" s="22">
        <f t="shared" si="12"/>
        <v>6</v>
      </c>
      <c r="AA163" s="22">
        <f t="shared" si="13"/>
        <v>2020</v>
      </c>
      <c r="AB163" s="22">
        <f t="shared" si="14"/>
        <v>2020</v>
      </c>
      <c r="AC163" s="22">
        <f t="shared" si="15"/>
        <v>2020</v>
      </c>
      <c r="AD163" s="25" t="b">
        <f>AND(ROUND(O163,2)=O163,ROUND(P163,2)=P163,OR(AND(O163&lt;&gt;0,L163="p"),AND(P163&lt;&gt;0,L163="f")),_xlfn.ISFORMULA(X163),_xlfn.ISFORMULA(Y163),_xlfn.ISFORMULA(Z163),_xlfn.ISFORMULA(AA163),_xlfn.ISFORMULA(AB163),_xlfn.ISFORMULA(AC163),NOT(_xlfn.ISFORMULA(O163)),NOT(_xlfn.ISFORMULA(P163)),M163&lt;&gt;0,N163&lt;&gt;0,OR(YEAR(M163=lookup_codes!T196),YEAR(M163=lookup_codes!T197),YEAR(M163=lookup_codes!T198)),OR(YEAR(N163=lookup_codes!T196),YEAR(N163=lookup_codes!T197),YEAR(N163=lookup_codes!T198)))</f>
        <v>1</v>
      </c>
    </row>
    <row r="164" spans="1:30" ht="12.75" customHeight="1" x14ac:dyDescent="0.2">
      <c r="A164" s="8" t="s">
        <v>764</v>
      </c>
      <c r="B164" s="8" t="s">
        <v>804</v>
      </c>
      <c r="C164" s="2" t="s">
        <v>735</v>
      </c>
      <c r="D164" s="6"/>
      <c r="E164" s="60" t="s">
        <v>745</v>
      </c>
      <c r="F164" s="8"/>
      <c r="G164" s="8"/>
      <c r="H164" s="8"/>
      <c r="I164" s="8"/>
      <c r="J164" s="8"/>
      <c r="K164" s="8"/>
      <c r="L164" s="8" t="s">
        <v>755</v>
      </c>
      <c r="M164" s="9">
        <v>43983</v>
      </c>
      <c r="N164" s="9">
        <v>43983</v>
      </c>
      <c r="O164" s="20">
        <v>449357.14</v>
      </c>
      <c r="P164" s="20"/>
      <c r="Q164" s="61"/>
      <c r="R164" s="11"/>
      <c r="S164" s="11"/>
      <c r="T164" s="11"/>
      <c r="U164" s="11"/>
      <c r="X164" s="22" t="str">
        <f>IF(B164="",VLOOKUP(A164,items_lookup!A:B,2,FALSE),B164)</f>
        <v>12. Item 12</v>
      </c>
      <c r="Y164" s="22">
        <f t="shared" ref="Y164:Z214" si="16">MONTH(M164)</f>
        <v>6</v>
      </c>
      <c r="Z164" s="22">
        <f t="shared" si="16"/>
        <v>6</v>
      </c>
      <c r="AA164" s="22">
        <f t="shared" si="13"/>
        <v>2020</v>
      </c>
      <c r="AB164" s="22">
        <f t="shared" si="14"/>
        <v>2020</v>
      </c>
      <c r="AC164" s="22">
        <f t="shared" si="15"/>
        <v>2020</v>
      </c>
      <c r="AD164" s="25" t="b">
        <f>AND(ROUND(O164,2)=O164,ROUND(P164,2)=P164,OR(AND(O164&lt;&gt;0,L164="p"),AND(P164&lt;&gt;0,L164="f")),_xlfn.ISFORMULA(X164),_xlfn.ISFORMULA(Y164),_xlfn.ISFORMULA(Z164),_xlfn.ISFORMULA(AA164),_xlfn.ISFORMULA(AB164),_xlfn.ISFORMULA(AC164),NOT(_xlfn.ISFORMULA(O164)),NOT(_xlfn.ISFORMULA(P164)),M164&lt;&gt;0,N164&lt;&gt;0,OR(YEAR(M164=lookup_codes!T197),YEAR(M164=lookup_codes!T198),YEAR(M164=lookup_codes!T199)),OR(YEAR(N164=lookup_codes!T197),YEAR(N164=lookup_codes!T198),YEAR(N164=lookup_codes!T199)))</f>
        <v>1</v>
      </c>
    </row>
    <row r="165" spans="1:30" ht="25.5" customHeight="1" x14ac:dyDescent="0.2">
      <c r="A165" s="8" t="s">
        <v>766</v>
      </c>
      <c r="C165" s="2" t="s">
        <v>735</v>
      </c>
      <c r="D165" s="6"/>
      <c r="E165" s="60" t="s">
        <v>745</v>
      </c>
      <c r="H165" s="8"/>
      <c r="K165" s="8"/>
      <c r="L165" s="8" t="s">
        <v>755</v>
      </c>
      <c r="M165" s="9">
        <v>43983</v>
      </c>
      <c r="N165" s="9">
        <v>43983</v>
      </c>
      <c r="O165" s="21">
        <v>1560547.62</v>
      </c>
      <c r="Q165" s="61"/>
      <c r="R165" s="32"/>
      <c r="S165" s="32"/>
      <c r="T165" s="32"/>
      <c r="U165" s="32"/>
      <c r="X165" s="22" t="str">
        <f>IF(B165="",VLOOKUP(A165,items_lookup!A:B,2,FALSE),B165)</f>
        <v>07. Item 07</v>
      </c>
      <c r="Y165" s="22">
        <f t="shared" si="16"/>
        <v>6</v>
      </c>
      <c r="Z165" s="22">
        <f t="shared" si="16"/>
        <v>6</v>
      </c>
      <c r="AA165" s="22">
        <f t="shared" si="13"/>
        <v>2020</v>
      </c>
      <c r="AB165" s="22">
        <f t="shared" si="14"/>
        <v>2020</v>
      </c>
      <c r="AC165" s="22">
        <f t="shared" si="15"/>
        <v>2020</v>
      </c>
      <c r="AD165" s="25" t="b">
        <f>AND(ROUND(O165,2)=O165,ROUND(P165,2)=P165,OR(AND(O165&lt;&gt;0,L165="p"),AND(P165&lt;&gt;0,L165="f")),_xlfn.ISFORMULA(X165),_xlfn.ISFORMULA(Y165),_xlfn.ISFORMULA(Z165),_xlfn.ISFORMULA(AA165),_xlfn.ISFORMULA(AB165),_xlfn.ISFORMULA(AC165),NOT(_xlfn.ISFORMULA(O165)),NOT(_xlfn.ISFORMULA(P165)),M165&lt;&gt;0,N165&lt;&gt;0,OR(YEAR(M165=lookup_codes!T198),YEAR(M165=lookup_codes!T199),YEAR(M165=lookup_codes!T200)),OR(YEAR(N165=lookup_codes!T198),YEAR(N165=lookup_codes!T199),YEAR(N165=lookup_codes!T200)))</f>
        <v>1</v>
      </c>
    </row>
    <row r="166" spans="1:30" ht="25.5" customHeight="1" x14ac:dyDescent="0.2">
      <c r="A166" s="8" t="s">
        <v>775</v>
      </c>
      <c r="C166" s="2" t="s">
        <v>735</v>
      </c>
      <c r="D166" s="6"/>
      <c r="E166" s="60" t="s">
        <v>745</v>
      </c>
      <c r="H166" s="8"/>
      <c r="K166" s="8"/>
      <c r="L166" s="8" t="s">
        <v>756</v>
      </c>
      <c r="M166" s="9">
        <v>43983</v>
      </c>
      <c r="N166" s="9">
        <v>43983</v>
      </c>
      <c r="P166" s="21">
        <v>1132690.48</v>
      </c>
      <c r="Q166" s="61"/>
      <c r="R166" s="32"/>
      <c r="S166" s="32"/>
      <c r="T166" s="32"/>
      <c r="U166" s="32"/>
      <c r="X166" s="22" t="str">
        <f>IF(B166="",VLOOKUP(A166,items_lookup!A:B,2,FALSE),B166)</f>
        <v>06. Item 06</v>
      </c>
      <c r="Y166" s="22">
        <f t="shared" si="16"/>
        <v>6</v>
      </c>
      <c r="Z166" s="22">
        <f t="shared" si="16"/>
        <v>6</v>
      </c>
      <c r="AA166" s="22">
        <f t="shared" si="13"/>
        <v>2020</v>
      </c>
      <c r="AB166" s="22">
        <f t="shared" si="14"/>
        <v>2020</v>
      </c>
      <c r="AC166" s="22">
        <f t="shared" si="15"/>
        <v>2020</v>
      </c>
      <c r="AD166" s="25" t="b">
        <f>AND(ROUND(O166,2)=O166,ROUND(P166,2)=P166,OR(AND(O166&lt;&gt;0,L166="p"),AND(P166&lt;&gt;0,L166="f")),_xlfn.ISFORMULA(X166),_xlfn.ISFORMULA(Y166),_xlfn.ISFORMULA(Z166),_xlfn.ISFORMULA(AA166),_xlfn.ISFORMULA(AB166),_xlfn.ISFORMULA(AC166),NOT(_xlfn.ISFORMULA(O166)),NOT(_xlfn.ISFORMULA(P166)),M166&lt;&gt;0,N166&lt;&gt;0,OR(YEAR(M166=lookup_codes!T199),YEAR(M166=lookup_codes!T200),YEAR(M166=lookup_codes!T201)),OR(YEAR(N166=lookup_codes!T199),YEAR(N166=lookup_codes!T200),YEAR(N166=lookup_codes!T201)))</f>
        <v>1</v>
      </c>
    </row>
    <row r="167" spans="1:30" ht="25.5" customHeight="1" x14ac:dyDescent="0.2">
      <c r="A167" s="8" t="s">
        <v>765</v>
      </c>
      <c r="B167" s="27"/>
      <c r="C167" s="2" t="s">
        <v>735</v>
      </c>
      <c r="D167" s="6"/>
      <c r="E167" s="60" t="s">
        <v>745</v>
      </c>
      <c r="F167" s="8"/>
      <c r="G167" s="8"/>
      <c r="H167" s="8"/>
      <c r="I167" s="8"/>
      <c r="J167" s="8"/>
      <c r="K167" s="8"/>
      <c r="L167" s="8" t="s">
        <v>756</v>
      </c>
      <c r="M167" s="9">
        <v>43983</v>
      </c>
      <c r="N167" s="9">
        <v>43983</v>
      </c>
      <c r="O167" s="20"/>
      <c r="P167" s="20">
        <v>5826261.9000000004</v>
      </c>
      <c r="Q167" s="61"/>
      <c r="R167" s="11"/>
      <c r="S167" s="11"/>
      <c r="T167" s="11"/>
      <c r="U167" s="11"/>
      <c r="X167" s="22" t="str">
        <f>IF(B167="",VLOOKUP(A167,items_lookup!A:B,2,FALSE),B167)</f>
        <v>05. Item 05</v>
      </c>
      <c r="Y167" s="22">
        <f t="shared" si="16"/>
        <v>6</v>
      </c>
      <c r="Z167" s="22">
        <f t="shared" si="16"/>
        <v>6</v>
      </c>
      <c r="AA167" s="22">
        <f t="shared" si="13"/>
        <v>2020</v>
      </c>
      <c r="AB167" s="22">
        <f t="shared" si="14"/>
        <v>2020</v>
      </c>
      <c r="AC167" s="22">
        <f t="shared" si="15"/>
        <v>2020</v>
      </c>
      <c r="AD167" s="25" t="b">
        <f>AND(ROUND(O167,2)=O167,ROUND(P167,2)=P167,OR(AND(O167&lt;&gt;0,L167="p"),AND(P167&lt;&gt;0,L167="f")),_xlfn.ISFORMULA(X167),_xlfn.ISFORMULA(Y167),_xlfn.ISFORMULA(Z167),_xlfn.ISFORMULA(AA167),_xlfn.ISFORMULA(AB167),_xlfn.ISFORMULA(AC167),NOT(_xlfn.ISFORMULA(O167)),NOT(_xlfn.ISFORMULA(P167)),M167&lt;&gt;0,N167&lt;&gt;0,OR(YEAR(M167=lookup_codes!T200),YEAR(M167=lookup_codes!T201),YEAR(M167=lookup_codes!T202)),OR(YEAR(N167=lookup_codes!T200),YEAR(N167=lookup_codes!T201),YEAR(N167=lookup_codes!T202)))</f>
        <v>1</v>
      </c>
    </row>
    <row r="168" spans="1:30" ht="12.75" customHeight="1" x14ac:dyDescent="0.2">
      <c r="A168" s="8" t="s">
        <v>761</v>
      </c>
      <c r="B168" s="27"/>
      <c r="C168" s="2" t="s">
        <v>735</v>
      </c>
      <c r="D168" s="6"/>
      <c r="E168" s="60" t="s">
        <v>745</v>
      </c>
      <c r="F168" s="8"/>
      <c r="G168" s="8"/>
      <c r="H168" s="8"/>
      <c r="I168" s="8"/>
      <c r="J168" s="8"/>
      <c r="K168" s="8"/>
      <c r="L168" s="8" t="s">
        <v>756</v>
      </c>
      <c r="M168" s="9">
        <v>43983</v>
      </c>
      <c r="N168" s="9">
        <v>43983</v>
      </c>
      <c r="O168" s="20"/>
      <c r="P168" s="20">
        <v>64476.19</v>
      </c>
      <c r="Q168" s="61"/>
      <c r="R168" s="11"/>
      <c r="S168" s="11"/>
      <c r="T168" s="11"/>
      <c r="U168" s="11"/>
      <c r="X168" s="22" t="str">
        <f>IF(B168="",VLOOKUP(A168,items_lookup!A:B,2,FALSE),B168)</f>
        <v>01. Item 01</v>
      </c>
      <c r="Y168" s="22">
        <f t="shared" si="16"/>
        <v>6</v>
      </c>
      <c r="Z168" s="22">
        <f t="shared" si="16"/>
        <v>6</v>
      </c>
      <c r="AA168" s="22">
        <f t="shared" si="13"/>
        <v>2020</v>
      </c>
      <c r="AB168" s="22">
        <f t="shared" si="14"/>
        <v>2020</v>
      </c>
      <c r="AC168" s="22">
        <f t="shared" si="15"/>
        <v>2020</v>
      </c>
      <c r="AD168" s="25" t="b">
        <f>AND(ROUND(O168,2)=O168,ROUND(P168,2)=P168,OR(AND(O168&lt;&gt;0,L168="p"),AND(P168&lt;&gt;0,L168="f")),_xlfn.ISFORMULA(X168),_xlfn.ISFORMULA(Y168),_xlfn.ISFORMULA(Z168),_xlfn.ISFORMULA(AA168),_xlfn.ISFORMULA(AB168),_xlfn.ISFORMULA(AC168),NOT(_xlfn.ISFORMULA(O168)),NOT(_xlfn.ISFORMULA(P168)),M168&lt;&gt;0,N168&lt;&gt;0,OR(YEAR(M168=lookup_codes!T202),YEAR(M168=lookup_codes!T203),YEAR(M168=lookup_codes!T204)),OR(YEAR(N168=lookup_codes!T202),YEAR(N168=lookup_codes!T203),YEAR(N168=lookup_codes!T204)))</f>
        <v>1</v>
      </c>
    </row>
    <row r="169" spans="1:30" ht="12.75" customHeight="1" x14ac:dyDescent="0.2">
      <c r="A169" s="8" t="s">
        <v>762</v>
      </c>
      <c r="B169" s="27"/>
      <c r="C169" s="2" t="s">
        <v>735</v>
      </c>
      <c r="D169" s="6"/>
      <c r="E169" s="60" t="s">
        <v>745</v>
      </c>
      <c r="F169" s="8"/>
      <c r="G169" s="8"/>
      <c r="H169" s="8"/>
      <c r="I169" s="8"/>
      <c r="J169" s="8"/>
      <c r="K169" s="8"/>
      <c r="L169" s="8" t="s">
        <v>756</v>
      </c>
      <c r="M169" s="9">
        <v>43983</v>
      </c>
      <c r="N169" s="9">
        <v>43983</v>
      </c>
      <c r="O169" s="20"/>
      <c r="P169" s="20">
        <v>8141428.5700000003</v>
      </c>
      <c r="Q169" s="61"/>
      <c r="R169" s="11"/>
      <c r="S169" s="11"/>
      <c r="T169" s="11"/>
      <c r="U169" s="11"/>
      <c r="X169" s="22" t="str">
        <f>IF(B169="",VLOOKUP(A169,items_lookup!A:B,2,FALSE),B169)</f>
        <v>02. Item 02</v>
      </c>
      <c r="Y169" s="22">
        <f t="shared" si="16"/>
        <v>6</v>
      </c>
      <c r="Z169" s="22">
        <f t="shared" si="16"/>
        <v>6</v>
      </c>
      <c r="AA169" s="22">
        <f t="shared" si="13"/>
        <v>2020</v>
      </c>
      <c r="AB169" s="22">
        <f t="shared" si="14"/>
        <v>2020</v>
      </c>
      <c r="AC169" s="22">
        <f t="shared" si="15"/>
        <v>2020</v>
      </c>
      <c r="AD169" s="25" t="b">
        <f>AND(ROUND(O169,2)=O169,ROUND(P169,2)=P169,OR(AND(O169&lt;&gt;0,L169="p"),AND(P169&lt;&gt;0,L169="f")),_xlfn.ISFORMULA(X169),_xlfn.ISFORMULA(Y169),_xlfn.ISFORMULA(Z169),_xlfn.ISFORMULA(AA169),_xlfn.ISFORMULA(AB169),_xlfn.ISFORMULA(AC169),NOT(_xlfn.ISFORMULA(O169)),NOT(_xlfn.ISFORMULA(P169)),M169&lt;&gt;0,N169&lt;&gt;0,OR(YEAR(M169=lookup_codes!T203),YEAR(M169=lookup_codes!T204),YEAR(M169=lookup_codes!T205)),OR(YEAR(N169=lookup_codes!T203),YEAR(N169=lookup_codes!T204),YEAR(N169=lookup_codes!T205)))</f>
        <v>1</v>
      </c>
    </row>
    <row r="170" spans="1:30" ht="12.75" customHeight="1" x14ac:dyDescent="0.2">
      <c r="A170" s="8" t="s">
        <v>763</v>
      </c>
      <c r="B170" s="8" t="s">
        <v>802</v>
      </c>
      <c r="C170" s="2" t="s">
        <v>735</v>
      </c>
      <c r="D170" s="6"/>
      <c r="E170" s="60" t="s">
        <v>745</v>
      </c>
      <c r="F170" s="8"/>
      <c r="G170" s="8"/>
      <c r="H170" s="8"/>
      <c r="I170" s="8"/>
      <c r="J170" s="8"/>
      <c r="K170" s="8"/>
      <c r="L170" s="8" t="s">
        <v>756</v>
      </c>
      <c r="M170" s="9">
        <v>43983</v>
      </c>
      <c r="N170" s="9">
        <v>43983</v>
      </c>
      <c r="O170" s="20"/>
      <c r="P170" s="20">
        <v>3404976.19</v>
      </c>
      <c r="Q170" s="61"/>
      <c r="R170" s="29"/>
      <c r="S170" s="29"/>
      <c r="T170" s="29"/>
      <c r="U170" s="29"/>
      <c r="X170" s="22" t="str">
        <f>IF(B170="",VLOOKUP(A170,items_lookup!A:B,2,FALSE),B170)</f>
        <v>04. Item 04</v>
      </c>
      <c r="Y170" s="22">
        <f t="shared" si="16"/>
        <v>6</v>
      </c>
      <c r="Z170" s="22">
        <f t="shared" si="16"/>
        <v>6</v>
      </c>
      <c r="AA170" s="22">
        <f t="shared" si="13"/>
        <v>2020</v>
      </c>
      <c r="AB170" s="22">
        <f t="shared" si="14"/>
        <v>2020</v>
      </c>
      <c r="AC170" s="22">
        <f t="shared" si="15"/>
        <v>2020</v>
      </c>
      <c r="AD170" s="25" t="b">
        <f>AND(ROUND(O170,2)=O170,ROUND(P170,2)=P170,OR(AND(O170&lt;&gt;0,L170="p"),AND(P170&lt;&gt;0,L170="f")),_xlfn.ISFORMULA(X170),_xlfn.ISFORMULA(Y170),_xlfn.ISFORMULA(Z170),_xlfn.ISFORMULA(AA170),_xlfn.ISFORMULA(AB170),_xlfn.ISFORMULA(AC170),NOT(_xlfn.ISFORMULA(O170)),NOT(_xlfn.ISFORMULA(P170)),M170&lt;&gt;0,N170&lt;&gt;0,OR(YEAR(M170=lookup_codes!T205),YEAR(M170=lookup_codes!T206),YEAR(M170=lookup_codes!T207)),OR(YEAR(N170=lookup_codes!T205),YEAR(N170=lookup_codes!T206),YEAR(N170=lookup_codes!T207)))</f>
        <v>1</v>
      </c>
    </row>
    <row r="171" spans="1:30" ht="81" customHeight="1" x14ac:dyDescent="0.2">
      <c r="A171" s="8" t="s">
        <v>764</v>
      </c>
      <c r="B171" s="8"/>
      <c r="C171" s="2" t="s">
        <v>735</v>
      </c>
      <c r="D171" s="6"/>
      <c r="E171" s="60" t="s">
        <v>745</v>
      </c>
      <c r="F171" s="8"/>
      <c r="G171" s="8"/>
      <c r="H171" s="8"/>
      <c r="I171" s="8"/>
      <c r="J171" s="8"/>
      <c r="K171" s="8"/>
      <c r="L171" s="8" t="s">
        <v>756</v>
      </c>
      <c r="M171" s="9">
        <v>43983</v>
      </c>
      <c r="N171" s="9">
        <v>43983</v>
      </c>
      <c r="O171" s="20"/>
      <c r="P171" s="20">
        <v>5421952.3799999999</v>
      </c>
      <c r="Q171" s="61"/>
      <c r="R171" s="11"/>
      <c r="S171" s="11"/>
      <c r="T171" s="11"/>
      <c r="U171" s="11"/>
      <c r="X171" s="22" t="str">
        <f>IF(B171="",VLOOKUP(A171,items_lookup!A:B,2,FALSE),B171)</f>
        <v>05. Item 05</v>
      </c>
      <c r="Y171" s="22">
        <f t="shared" si="16"/>
        <v>6</v>
      </c>
      <c r="Z171" s="22">
        <f t="shared" si="16"/>
        <v>6</v>
      </c>
      <c r="AA171" s="22">
        <f t="shared" si="13"/>
        <v>2020</v>
      </c>
      <c r="AB171" s="22">
        <f t="shared" si="14"/>
        <v>2020</v>
      </c>
      <c r="AC171" s="22">
        <f t="shared" si="15"/>
        <v>2020</v>
      </c>
      <c r="AD171" s="25" t="b">
        <f>AND(ROUND(O171,2)=O171,ROUND(P171,2)=P171,OR(AND(O171&lt;&gt;0,L171="p"),AND(P171&lt;&gt;0,L171="f")),_xlfn.ISFORMULA(X171),_xlfn.ISFORMULA(Y171),_xlfn.ISFORMULA(Z171),_xlfn.ISFORMULA(AA171),_xlfn.ISFORMULA(AB171),_xlfn.ISFORMULA(AC171),NOT(_xlfn.ISFORMULA(O171)),NOT(_xlfn.ISFORMULA(P171)),M171&lt;&gt;0,N171&lt;&gt;0,OR(YEAR(M171=lookup_codes!T206),YEAR(M171=lookup_codes!T207),YEAR(M171=lookup_codes!T208)),OR(YEAR(N171=lookup_codes!T206),YEAR(N171=lookup_codes!T207),YEAR(N171=lookup_codes!T208)))</f>
        <v>1</v>
      </c>
    </row>
    <row r="172" spans="1:30" ht="12.75" customHeight="1" x14ac:dyDescent="0.2">
      <c r="A172" s="8" t="s">
        <v>767</v>
      </c>
      <c r="B172" s="8"/>
      <c r="C172" s="2" t="s">
        <v>735</v>
      </c>
      <c r="D172" s="6"/>
      <c r="E172" s="60" t="s">
        <v>745</v>
      </c>
      <c r="F172" s="8"/>
      <c r="G172" s="8"/>
      <c r="H172" s="8"/>
      <c r="I172" s="8"/>
      <c r="J172" s="8"/>
      <c r="K172" s="8"/>
      <c r="L172" s="8" t="s">
        <v>756</v>
      </c>
      <c r="M172" s="9">
        <v>43983</v>
      </c>
      <c r="N172" s="9">
        <v>43983</v>
      </c>
      <c r="O172" s="20"/>
      <c r="P172" s="20">
        <v>97500</v>
      </c>
      <c r="Q172" s="61"/>
      <c r="R172" s="11"/>
      <c r="S172" s="11"/>
      <c r="T172" s="11"/>
      <c r="U172" s="11"/>
      <c r="X172" s="22" t="str">
        <f>IF(B172="",VLOOKUP(A172,items_lookup!A:B,2,FALSE),B172)</f>
        <v>08. Item 08</v>
      </c>
      <c r="Y172" s="22">
        <f t="shared" si="16"/>
        <v>6</v>
      </c>
      <c r="Z172" s="22">
        <f t="shared" si="16"/>
        <v>6</v>
      </c>
      <c r="AA172" s="22">
        <f t="shared" si="13"/>
        <v>2020</v>
      </c>
      <c r="AB172" s="22">
        <f t="shared" si="14"/>
        <v>2020</v>
      </c>
      <c r="AC172" s="22">
        <f t="shared" si="15"/>
        <v>2020</v>
      </c>
      <c r="AD172" s="25" t="b">
        <f>AND(ROUND(O172,2)=O172,ROUND(P172,2)=P172,OR(AND(O172&lt;&gt;0,L172="p"),AND(P172&lt;&gt;0,L172="f")),_xlfn.ISFORMULA(X172),_xlfn.ISFORMULA(Y172),_xlfn.ISFORMULA(Z172),_xlfn.ISFORMULA(AA172),_xlfn.ISFORMULA(AB172),_xlfn.ISFORMULA(AC172),NOT(_xlfn.ISFORMULA(O172)),NOT(_xlfn.ISFORMULA(P172)),M172&lt;&gt;0,N172&lt;&gt;0,OR(YEAR(M172=lookup_codes!T207),YEAR(M172=lookup_codes!T208),YEAR(M172=lookup_codes!T209)),OR(YEAR(N172=lookup_codes!T207),YEAR(N172=lookup_codes!T208),YEAR(N172=lookup_codes!T209)))</f>
        <v>1</v>
      </c>
    </row>
    <row r="173" spans="1:30" ht="12.75" customHeight="1" x14ac:dyDescent="0.2">
      <c r="A173" s="8" t="s">
        <v>770</v>
      </c>
      <c r="B173" s="8"/>
      <c r="C173" s="2" t="s">
        <v>735</v>
      </c>
      <c r="D173" s="6"/>
      <c r="E173" s="60" t="s">
        <v>745</v>
      </c>
      <c r="F173" s="8"/>
      <c r="G173" s="8"/>
      <c r="H173" s="8"/>
      <c r="I173" s="8"/>
      <c r="J173" s="8"/>
      <c r="K173" s="8"/>
      <c r="L173" s="8" t="s">
        <v>756</v>
      </c>
      <c r="M173" s="9">
        <v>43983</v>
      </c>
      <c r="N173" s="9">
        <v>43983</v>
      </c>
      <c r="O173" s="20"/>
      <c r="P173" s="20">
        <v>26380.95</v>
      </c>
      <c r="Q173" s="61"/>
      <c r="R173" s="11"/>
      <c r="S173" s="11"/>
      <c r="T173" s="11"/>
      <c r="U173" s="11"/>
      <c r="X173" s="22" t="str">
        <f>IF(B173="",VLOOKUP(A173,items_lookup!A:B,2,FALSE),B173)</f>
        <v>11. Item 11</v>
      </c>
      <c r="Y173" s="22">
        <f t="shared" si="16"/>
        <v>6</v>
      </c>
      <c r="Z173" s="22">
        <f t="shared" si="16"/>
        <v>6</v>
      </c>
      <c r="AA173" s="22">
        <f t="shared" si="13"/>
        <v>2020</v>
      </c>
      <c r="AB173" s="22">
        <f t="shared" si="14"/>
        <v>2020</v>
      </c>
      <c r="AC173" s="22">
        <f t="shared" si="15"/>
        <v>2020</v>
      </c>
      <c r="AD173" s="25" t="b">
        <f>AND(ROUND(O173,2)=O173,ROUND(P173,2)=P173,OR(AND(O173&lt;&gt;0,L173="p"),AND(P173&lt;&gt;0,L173="f")),_xlfn.ISFORMULA(X173),_xlfn.ISFORMULA(Y173),_xlfn.ISFORMULA(Z173),_xlfn.ISFORMULA(AA173),_xlfn.ISFORMULA(AB173),_xlfn.ISFORMULA(AC173),NOT(_xlfn.ISFORMULA(O173)),NOT(_xlfn.ISFORMULA(P173)),M173&lt;&gt;0,N173&lt;&gt;0,OR(YEAR(M173=lookup_codes!T208),YEAR(M173=lookup_codes!T209),YEAR(M173=lookup_codes!T210)),OR(YEAR(N173=lookup_codes!T208),YEAR(N173=lookup_codes!T209),YEAR(N173=lookup_codes!T210)))</f>
        <v>1</v>
      </c>
    </row>
    <row r="174" spans="1:30" ht="12.75" customHeight="1" x14ac:dyDescent="0.2">
      <c r="A174" s="8" t="s">
        <v>769</v>
      </c>
      <c r="B174" s="8"/>
      <c r="C174" s="2" t="s">
        <v>735</v>
      </c>
      <c r="D174" s="6"/>
      <c r="E174" s="60" t="s">
        <v>745</v>
      </c>
      <c r="F174" s="8"/>
      <c r="G174" s="8"/>
      <c r="H174" s="8"/>
      <c r="I174" s="8"/>
      <c r="J174" s="8"/>
      <c r="K174" s="8"/>
      <c r="L174" s="8" t="s">
        <v>756</v>
      </c>
      <c r="M174" s="9">
        <v>43983</v>
      </c>
      <c r="N174" s="9">
        <v>43983</v>
      </c>
      <c r="O174" s="20"/>
      <c r="P174" s="20">
        <v>383166.67</v>
      </c>
      <c r="Q174" s="61"/>
      <c r="R174" s="11"/>
      <c r="S174" s="11"/>
      <c r="T174" s="11"/>
      <c r="U174" s="11"/>
      <c r="X174" s="22" t="str">
        <f>IF(B174="",VLOOKUP(A174,items_lookup!A:B,2,FALSE),B174)</f>
        <v>09. Item 09</v>
      </c>
      <c r="Y174" s="22">
        <f t="shared" si="16"/>
        <v>6</v>
      </c>
      <c r="Z174" s="22">
        <f t="shared" si="16"/>
        <v>6</v>
      </c>
      <c r="AA174" s="22">
        <f t="shared" si="13"/>
        <v>2020</v>
      </c>
      <c r="AB174" s="22">
        <f t="shared" si="14"/>
        <v>2020</v>
      </c>
      <c r="AC174" s="22">
        <f t="shared" si="15"/>
        <v>2020</v>
      </c>
      <c r="AD174" s="25" t="b">
        <f>AND(ROUND(O174,2)=O174,ROUND(P174,2)=P174,OR(AND(O174&lt;&gt;0,L174="p"),AND(P174&lt;&gt;0,L174="f")),_xlfn.ISFORMULA(X174),_xlfn.ISFORMULA(Y174),_xlfn.ISFORMULA(Z174),_xlfn.ISFORMULA(AA174),_xlfn.ISFORMULA(AB174),_xlfn.ISFORMULA(AC174),NOT(_xlfn.ISFORMULA(O174)),NOT(_xlfn.ISFORMULA(P174)),M174&lt;&gt;0,N174&lt;&gt;0,OR(YEAR(M174=lookup_codes!T209),YEAR(M174=lookup_codes!T210),YEAR(M174=lookup_codes!T211)),OR(YEAR(N174=lookup_codes!T209),YEAR(N174=lookup_codes!T210),YEAR(N174=lookup_codes!T211)))</f>
        <v>1</v>
      </c>
    </row>
    <row r="175" spans="1:30" ht="12.75" customHeight="1" x14ac:dyDescent="0.2">
      <c r="A175" s="8" t="s">
        <v>768</v>
      </c>
      <c r="B175" s="8"/>
      <c r="C175" s="2" t="s">
        <v>735</v>
      </c>
      <c r="D175" s="6"/>
      <c r="E175" s="60" t="s">
        <v>745</v>
      </c>
      <c r="F175" s="8"/>
      <c r="G175" s="8"/>
      <c r="H175" s="8"/>
      <c r="I175" s="8"/>
      <c r="J175" s="8"/>
      <c r="K175" s="8"/>
      <c r="L175" s="8" t="s">
        <v>756</v>
      </c>
      <c r="M175" s="9">
        <v>43983</v>
      </c>
      <c r="N175" s="9">
        <v>43983</v>
      </c>
      <c r="O175" s="20"/>
      <c r="P175" s="20">
        <v>3795833.33</v>
      </c>
      <c r="Q175" s="61"/>
      <c r="R175" s="11"/>
      <c r="S175" s="11"/>
      <c r="T175" s="11"/>
      <c r="U175" s="11"/>
      <c r="X175" s="22" t="str">
        <f>IF(B175="",VLOOKUP(A175,items_lookup!A:B,2,FALSE),B175)</f>
        <v>09. Item 09</v>
      </c>
      <c r="Y175" s="22">
        <f t="shared" si="16"/>
        <v>6</v>
      </c>
      <c r="Z175" s="22">
        <f t="shared" si="16"/>
        <v>6</v>
      </c>
      <c r="AA175" s="22">
        <f t="shared" si="13"/>
        <v>2020</v>
      </c>
      <c r="AB175" s="22">
        <f t="shared" si="14"/>
        <v>2020</v>
      </c>
      <c r="AC175" s="22">
        <f t="shared" si="15"/>
        <v>2020</v>
      </c>
      <c r="AD175" s="25" t="b">
        <f>AND(ROUND(O175,2)=O175,ROUND(P175,2)=P175,OR(AND(O175&lt;&gt;0,L175="p"),AND(P175&lt;&gt;0,L175="f")),_xlfn.ISFORMULA(X175),_xlfn.ISFORMULA(Y175),_xlfn.ISFORMULA(Z175),_xlfn.ISFORMULA(AA175),_xlfn.ISFORMULA(AB175),_xlfn.ISFORMULA(AC175),NOT(_xlfn.ISFORMULA(O175)),NOT(_xlfn.ISFORMULA(P175)),M175&lt;&gt;0,N175&lt;&gt;0,OR(YEAR(M175=lookup_codes!T210),YEAR(M175=lookup_codes!T211),YEAR(M175=lookup_codes!T212)),OR(YEAR(N175=lookup_codes!T210),YEAR(N175=lookup_codes!T211),YEAR(N175=lookup_codes!T212)))</f>
        <v>1</v>
      </c>
    </row>
    <row r="176" spans="1:30" ht="25.5" customHeight="1" x14ac:dyDescent="0.2">
      <c r="A176" s="8"/>
      <c r="B176" s="8" t="s">
        <v>804</v>
      </c>
      <c r="C176" s="2" t="s">
        <v>735</v>
      </c>
      <c r="D176" s="6"/>
      <c r="E176" s="60" t="s">
        <v>745</v>
      </c>
      <c r="F176" s="8"/>
      <c r="G176" s="8"/>
      <c r="H176" s="8"/>
      <c r="I176" s="8"/>
      <c r="J176" s="8"/>
      <c r="K176" s="8"/>
      <c r="L176" s="8" t="s">
        <v>756</v>
      </c>
      <c r="M176" s="9">
        <v>43983</v>
      </c>
      <c r="N176" s="9">
        <v>43983</v>
      </c>
      <c r="O176" s="20"/>
      <c r="P176" s="20">
        <v>354023.81</v>
      </c>
      <c r="Q176" s="61"/>
      <c r="R176" s="11"/>
      <c r="S176" s="11"/>
      <c r="T176" s="11"/>
      <c r="U176" s="11"/>
      <c r="X176" s="22" t="str">
        <f>IF(B176="",VLOOKUP(A176,items_lookup!A:B,2,FALSE),B176)</f>
        <v>12. Item 12</v>
      </c>
      <c r="Y176" s="22">
        <f t="shared" si="16"/>
        <v>6</v>
      </c>
      <c r="Z176" s="22">
        <f t="shared" si="16"/>
        <v>6</v>
      </c>
      <c r="AA176" s="22">
        <f t="shared" si="13"/>
        <v>2020</v>
      </c>
      <c r="AB176" s="22">
        <f t="shared" si="14"/>
        <v>2020</v>
      </c>
      <c r="AC176" s="22">
        <f t="shared" si="15"/>
        <v>2020</v>
      </c>
      <c r="AD176" s="25" t="b">
        <f>AND(ROUND(O176,2)=O176,ROUND(P176,2)=P176,OR(AND(O176&lt;&gt;0,L176="p"),AND(P176&lt;&gt;0,L176="f")),_xlfn.ISFORMULA(X176),_xlfn.ISFORMULA(Y176),_xlfn.ISFORMULA(Z176),_xlfn.ISFORMULA(AA176),_xlfn.ISFORMULA(AB176),_xlfn.ISFORMULA(AC176),NOT(_xlfn.ISFORMULA(O176)),NOT(_xlfn.ISFORMULA(P176)),M176&lt;&gt;0,N176&lt;&gt;0,OR(YEAR(M176=lookup_codes!T211),YEAR(M176=lookup_codes!T212),YEAR(M176=lookup_codes!T213)),OR(YEAR(N176=lookup_codes!T211),YEAR(N176=lookup_codes!T212),YEAR(N176=lookup_codes!T213)))</f>
        <v>1</v>
      </c>
    </row>
    <row r="177" spans="1:30" ht="25.5" customHeight="1" x14ac:dyDescent="0.2">
      <c r="A177" s="8" t="s">
        <v>771</v>
      </c>
      <c r="C177" s="2" t="s">
        <v>735</v>
      </c>
      <c r="D177" s="6"/>
      <c r="E177" s="60" t="s">
        <v>745</v>
      </c>
      <c r="H177" s="8"/>
      <c r="K177" s="8"/>
      <c r="L177" s="8" t="s">
        <v>755</v>
      </c>
      <c r="M177" s="9">
        <v>43983</v>
      </c>
      <c r="N177" s="9">
        <v>43983</v>
      </c>
      <c r="O177" s="21">
        <v>95619.05</v>
      </c>
      <c r="Q177" s="61"/>
      <c r="X177" s="22" t="str">
        <f>IF(B177="",VLOOKUP(A177,items_lookup!A:B,2,FALSE),B177)</f>
        <v>13. Item 13</v>
      </c>
      <c r="Y177" s="22">
        <f t="shared" si="16"/>
        <v>6</v>
      </c>
      <c r="Z177" s="22">
        <f t="shared" si="16"/>
        <v>6</v>
      </c>
      <c r="AA177" s="22">
        <f t="shared" si="13"/>
        <v>2020</v>
      </c>
      <c r="AB177" s="22">
        <f t="shared" si="14"/>
        <v>2020</v>
      </c>
      <c r="AC177" s="22">
        <f t="shared" si="15"/>
        <v>2020</v>
      </c>
      <c r="AD177" s="25" t="b">
        <f>AND(ROUND(O177,2)=O177,ROUND(P177,2)=P177,OR(AND(O177&lt;&gt;0,L177="p"),AND(P177&lt;&gt;0,L177="f")),_xlfn.ISFORMULA(X177),_xlfn.ISFORMULA(Y177),_xlfn.ISFORMULA(Z177),_xlfn.ISFORMULA(AA177),_xlfn.ISFORMULA(AB177),_xlfn.ISFORMULA(AC177),NOT(_xlfn.ISFORMULA(O177)),NOT(_xlfn.ISFORMULA(P177)),M177&lt;&gt;0,N177&lt;&gt;0,OR(YEAR(M177=lookup_codes!T212),YEAR(M177=lookup_codes!T213),YEAR(M177=lookup_codes!T214)),OR(YEAR(N177=lookup_codes!T212),YEAR(N177=lookup_codes!T213),YEAR(N177=lookup_codes!T214)))</f>
        <v>1</v>
      </c>
    </row>
    <row r="178" spans="1:30" ht="12.75" customHeight="1" x14ac:dyDescent="0.2">
      <c r="A178" s="8" t="s">
        <v>771</v>
      </c>
      <c r="C178" s="2" t="s">
        <v>735</v>
      </c>
      <c r="D178" s="6"/>
      <c r="E178" s="60" t="s">
        <v>745</v>
      </c>
      <c r="H178" s="8"/>
      <c r="K178" s="8"/>
      <c r="L178" s="8" t="s">
        <v>756</v>
      </c>
      <c r="M178" s="9">
        <v>43983</v>
      </c>
      <c r="N178" s="9">
        <v>43983</v>
      </c>
      <c r="P178" s="21">
        <v>18857.14</v>
      </c>
      <c r="Q178" s="61"/>
      <c r="X178" s="22" t="str">
        <f>IF(B178="",VLOOKUP(A178,items_lookup!A:B,2,FALSE),B178)</f>
        <v>13. Item 13</v>
      </c>
      <c r="Y178" s="22">
        <f t="shared" si="16"/>
        <v>6</v>
      </c>
      <c r="Z178" s="22">
        <f t="shared" si="16"/>
        <v>6</v>
      </c>
      <c r="AA178" s="22">
        <f t="shared" si="13"/>
        <v>2020</v>
      </c>
      <c r="AB178" s="22">
        <f t="shared" si="14"/>
        <v>2020</v>
      </c>
      <c r="AC178" s="22">
        <f t="shared" si="15"/>
        <v>2020</v>
      </c>
      <c r="AD178" s="25" t="b">
        <f>AND(ROUND(O178,2)=O178,ROUND(P178,2)=P178,OR(AND(O178&lt;&gt;0,L178="p"),AND(P178&lt;&gt;0,L178="f")),_xlfn.ISFORMULA(X178),_xlfn.ISFORMULA(Y178),_xlfn.ISFORMULA(Z178),_xlfn.ISFORMULA(AA178),_xlfn.ISFORMULA(AB178),_xlfn.ISFORMULA(AC178),NOT(_xlfn.ISFORMULA(O178)),NOT(_xlfn.ISFORMULA(P178)),M178&lt;&gt;0,N178&lt;&gt;0,OR(YEAR(M178=lookup_codes!T213),YEAR(M178=lookup_codes!T214),YEAR(M178=lookup_codes!T215)),OR(YEAR(N178=lookup_codes!T213),YEAR(N178=lookup_codes!T214),YEAR(N178=lookup_codes!T215)))</f>
        <v>1</v>
      </c>
    </row>
    <row r="179" spans="1:30" ht="12.75" customHeight="1" x14ac:dyDescent="0.2">
      <c r="A179" s="8" t="s">
        <v>766</v>
      </c>
      <c r="C179" s="2" t="s">
        <v>735</v>
      </c>
      <c r="D179" s="6"/>
      <c r="E179" s="60" t="s">
        <v>745</v>
      </c>
      <c r="H179" s="8"/>
      <c r="K179" s="8"/>
      <c r="L179" s="8" t="s">
        <v>755</v>
      </c>
      <c r="M179" s="9">
        <v>43983</v>
      </c>
      <c r="N179" s="9">
        <v>43983</v>
      </c>
      <c r="O179" s="21">
        <v>1020952.38</v>
      </c>
      <c r="Q179" s="61"/>
      <c r="X179" s="22" t="str">
        <f>IF(B179="",VLOOKUP(A179,items_lookup!A:B,2,FALSE),B179)</f>
        <v>07. Item 07</v>
      </c>
      <c r="Y179" s="22">
        <f t="shared" si="16"/>
        <v>6</v>
      </c>
      <c r="Z179" s="22">
        <f t="shared" si="16"/>
        <v>6</v>
      </c>
      <c r="AA179" s="22">
        <f t="shared" si="13"/>
        <v>2020</v>
      </c>
      <c r="AB179" s="22">
        <f t="shared" si="14"/>
        <v>2020</v>
      </c>
      <c r="AC179" s="22">
        <f t="shared" si="15"/>
        <v>2020</v>
      </c>
      <c r="AD179" s="25" t="b">
        <f>AND(ROUND(O179,2)=O179,ROUND(P179,2)=P179,OR(AND(O179&lt;&gt;0,L179="p"),AND(P179&lt;&gt;0,L179="f")),_xlfn.ISFORMULA(X179),_xlfn.ISFORMULA(Y179),_xlfn.ISFORMULA(Z179),_xlfn.ISFORMULA(AA179),_xlfn.ISFORMULA(AB179),_xlfn.ISFORMULA(AC179),NOT(_xlfn.ISFORMULA(O179)),NOT(_xlfn.ISFORMULA(P179)),M179&lt;&gt;0,N179&lt;&gt;0,OR(YEAR(M179=lookup_codes!T214),YEAR(M179=lookup_codes!T215),YEAR(M179=lookup_codes!T216)),OR(YEAR(N179=lookup_codes!T214),YEAR(N179=lookup_codes!T215),YEAR(N179=lookup_codes!T216)))</f>
        <v>1</v>
      </c>
    </row>
    <row r="180" spans="1:30" ht="12.75" customHeight="1" x14ac:dyDescent="0.2">
      <c r="A180" s="8" t="s">
        <v>775</v>
      </c>
      <c r="C180" s="2" t="s">
        <v>735</v>
      </c>
      <c r="D180" s="6"/>
      <c r="E180" s="60" t="s">
        <v>745</v>
      </c>
      <c r="H180" s="8"/>
      <c r="K180" s="8"/>
      <c r="L180" s="8" t="s">
        <v>756</v>
      </c>
      <c r="M180" s="9">
        <v>43983</v>
      </c>
      <c r="N180" s="9">
        <v>43983</v>
      </c>
      <c r="P180" s="21">
        <v>1150619.05</v>
      </c>
      <c r="Q180" s="61"/>
      <c r="X180" s="22" t="str">
        <f>IF(B180="",VLOOKUP(A180,items_lookup!A:B,2,FALSE),B180)</f>
        <v>06. Item 06</v>
      </c>
      <c r="Y180" s="22">
        <f t="shared" si="16"/>
        <v>6</v>
      </c>
      <c r="Z180" s="22">
        <f t="shared" si="16"/>
        <v>6</v>
      </c>
      <c r="AA180" s="22">
        <f t="shared" si="13"/>
        <v>2020</v>
      </c>
      <c r="AB180" s="22">
        <f t="shared" si="14"/>
        <v>2020</v>
      </c>
      <c r="AC180" s="22">
        <f t="shared" si="15"/>
        <v>2020</v>
      </c>
      <c r="AD180" s="25" t="b">
        <f>AND(ROUND(O180,2)=O180,ROUND(P180,2)=P180,OR(AND(O180&lt;&gt;0,L180="p"),AND(P180&lt;&gt;0,L180="f")),_xlfn.ISFORMULA(X180),_xlfn.ISFORMULA(Y180),_xlfn.ISFORMULA(Z180),_xlfn.ISFORMULA(AA180),_xlfn.ISFORMULA(AB180),_xlfn.ISFORMULA(AC180),NOT(_xlfn.ISFORMULA(O180)),NOT(_xlfn.ISFORMULA(P180)),M180&lt;&gt;0,N180&lt;&gt;0,OR(YEAR(M180=lookup_codes!T215),YEAR(M180=lookup_codes!T216),YEAR(M180=lookup_codes!T217)),OR(YEAR(N180=lookup_codes!T215),YEAR(N180=lookup_codes!T216),YEAR(N180=lookup_codes!T217)))</f>
        <v>1</v>
      </c>
    </row>
    <row r="181" spans="1:30" ht="12.75" customHeight="1" x14ac:dyDescent="0.2">
      <c r="A181" s="8" t="s">
        <v>765</v>
      </c>
      <c r="B181" s="8"/>
      <c r="C181" s="2" t="s">
        <v>734</v>
      </c>
      <c r="D181" s="6" t="s">
        <v>742</v>
      </c>
      <c r="E181" s="60" t="s">
        <v>744</v>
      </c>
      <c r="F181" s="8"/>
      <c r="G181" s="8"/>
      <c r="H181" s="8"/>
      <c r="I181" s="8"/>
      <c r="J181" s="8"/>
      <c r="K181" s="8"/>
      <c r="L181" s="8" t="s">
        <v>755</v>
      </c>
      <c r="M181" s="9">
        <v>43982</v>
      </c>
      <c r="N181" s="9">
        <v>43982</v>
      </c>
      <c r="O181" s="20">
        <v>49908571.43</v>
      </c>
      <c r="P181" s="20"/>
      <c r="Q181" s="61"/>
      <c r="R181" s="29"/>
      <c r="S181" s="29"/>
      <c r="T181" s="29"/>
      <c r="U181" s="29"/>
      <c r="X181" s="22" t="str">
        <f>IF(B181="",VLOOKUP(A181,items_lookup!A:B,2,FALSE),B181)</f>
        <v>05. Item 05</v>
      </c>
      <c r="Y181" s="22">
        <f t="shared" si="16"/>
        <v>5</v>
      </c>
      <c r="Z181" s="22">
        <f t="shared" si="16"/>
        <v>5</v>
      </c>
      <c r="AA181" s="22">
        <f t="shared" si="13"/>
        <v>2020</v>
      </c>
      <c r="AB181" s="22">
        <f t="shared" si="14"/>
        <v>2020</v>
      </c>
      <c r="AC181" s="22">
        <f t="shared" si="15"/>
        <v>2020</v>
      </c>
      <c r="AD181" s="25" t="b">
        <f>AND(ROUND(O181,2)=O181,ROUND(P181,2)=P181,OR(AND(O181&lt;&gt;0,L181="p"),AND(P181&lt;&gt;0,L181="f")),_xlfn.ISFORMULA(X181),_xlfn.ISFORMULA(Y181),_xlfn.ISFORMULA(Z181),_xlfn.ISFORMULA(AA181),_xlfn.ISFORMULA(AB181),_xlfn.ISFORMULA(AC181),NOT(_xlfn.ISFORMULA(O181)),NOT(_xlfn.ISFORMULA(P181)),M181&lt;&gt;0,N181&lt;&gt;0,OR(YEAR(M181=lookup_codes!T216),YEAR(M181=lookup_codes!T217),YEAR(M181=lookup_codes!T218)),OR(YEAR(N181=lookup_codes!T216),YEAR(N181=lookup_codes!T217),YEAR(N181=lookup_codes!T218)))</f>
        <v>1</v>
      </c>
    </row>
    <row r="182" spans="1:30" ht="25.5" customHeight="1" x14ac:dyDescent="0.2">
      <c r="A182" s="8" t="s">
        <v>761</v>
      </c>
      <c r="B182" s="8"/>
      <c r="C182" s="2" t="s">
        <v>734</v>
      </c>
      <c r="D182" s="6" t="s">
        <v>743</v>
      </c>
      <c r="E182" s="60" t="s">
        <v>744</v>
      </c>
      <c r="F182" s="8"/>
      <c r="G182" s="8"/>
      <c r="H182" s="8"/>
      <c r="I182" s="8"/>
      <c r="J182" s="8"/>
      <c r="K182" s="8"/>
      <c r="L182" s="8" t="s">
        <v>755</v>
      </c>
      <c r="M182" s="9">
        <v>43982</v>
      </c>
      <c r="N182" s="9">
        <v>43982</v>
      </c>
      <c r="O182" s="20">
        <v>540238.1</v>
      </c>
      <c r="P182" s="20"/>
      <c r="Q182" s="61"/>
      <c r="R182" s="29"/>
      <c r="S182" s="29"/>
      <c r="T182" s="29"/>
      <c r="U182" s="29"/>
      <c r="X182" s="22" t="str">
        <f>IF(B182="",VLOOKUP(A182,items_lookup!A:B,2,FALSE),B182)</f>
        <v>01. Item 01</v>
      </c>
      <c r="Y182" s="22">
        <f t="shared" si="16"/>
        <v>5</v>
      </c>
      <c r="Z182" s="22">
        <f t="shared" si="16"/>
        <v>5</v>
      </c>
      <c r="AA182" s="22">
        <f t="shared" si="13"/>
        <v>2020</v>
      </c>
      <c r="AB182" s="22">
        <f t="shared" si="14"/>
        <v>2020</v>
      </c>
      <c r="AC182" s="22">
        <f t="shared" si="15"/>
        <v>2020</v>
      </c>
      <c r="AD182" s="25" t="b">
        <f>AND(ROUND(O182,2)=O182,ROUND(P182,2)=P182,OR(AND(O182&lt;&gt;0,L182="p"),AND(P182&lt;&gt;0,L182="f")),_xlfn.ISFORMULA(X182),_xlfn.ISFORMULA(Y182),_xlfn.ISFORMULA(Z182),_xlfn.ISFORMULA(AA182),_xlfn.ISFORMULA(AB182),_xlfn.ISFORMULA(AC182),NOT(_xlfn.ISFORMULA(O182)),NOT(_xlfn.ISFORMULA(P182)),M182&lt;&gt;0,N182&lt;&gt;0,OR(YEAR(M182=lookup_codes!T218),YEAR(M182=lookup_codes!T219),YEAR(M182=lookup_codes!T220)),OR(YEAR(N182=lookup_codes!T218),YEAR(N182=lookup_codes!T219),YEAR(N182=lookup_codes!T220)))</f>
        <v>1</v>
      </c>
    </row>
    <row r="183" spans="1:30" ht="13.5" customHeight="1" x14ac:dyDescent="0.2">
      <c r="A183" s="8" t="s">
        <v>762</v>
      </c>
      <c r="B183" s="27"/>
      <c r="C183" s="2" t="s">
        <v>735</v>
      </c>
      <c r="D183" s="6"/>
      <c r="E183" s="60" t="s">
        <v>745</v>
      </c>
      <c r="F183" s="8"/>
      <c r="G183" s="8"/>
      <c r="H183" s="8"/>
      <c r="I183" s="8"/>
      <c r="J183" s="8"/>
      <c r="K183" s="8"/>
      <c r="L183" s="8" t="s">
        <v>756</v>
      </c>
      <c r="M183" s="9">
        <v>43922</v>
      </c>
      <c r="N183" s="9">
        <v>43922</v>
      </c>
      <c r="O183" s="20"/>
      <c r="P183" s="20">
        <v>2794428.57</v>
      </c>
      <c r="Q183" s="61"/>
      <c r="R183" s="11"/>
      <c r="S183" s="11"/>
      <c r="T183" s="11"/>
      <c r="U183" s="11"/>
      <c r="X183" s="22" t="str">
        <f>IF(B183="",VLOOKUP(A183,items_lookup!A:B,2,FALSE),B183)</f>
        <v>02. Item 02</v>
      </c>
      <c r="Y183" s="22">
        <f t="shared" si="16"/>
        <v>4</v>
      </c>
      <c r="Z183" s="22">
        <f t="shared" si="16"/>
        <v>4</v>
      </c>
      <c r="AA183" s="22">
        <f t="shared" si="13"/>
        <v>2020</v>
      </c>
      <c r="AB183" s="22">
        <f t="shared" si="14"/>
        <v>2020</v>
      </c>
      <c r="AC183" s="22">
        <f t="shared" si="15"/>
        <v>2020</v>
      </c>
      <c r="AD183" s="25" t="b">
        <f>AND(ROUND(O183,2)=O183,ROUND(P183,2)=P183,OR(AND(O183&lt;&gt;0,L183="p"),AND(P183&lt;&gt;0,L183="f")),_xlfn.ISFORMULA(X183),_xlfn.ISFORMULA(Y183),_xlfn.ISFORMULA(Z183),_xlfn.ISFORMULA(AA183),_xlfn.ISFORMULA(AB183),_xlfn.ISFORMULA(AC183),NOT(_xlfn.ISFORMULA(O183)),NOT(_xlfn.ISFORMULA(P183)),M183&lt;&gt;0,N183&lt;&gt;0,OR(YEAR(M183=lookup_codes!T219),YEAR(M183=lookup_codes!T220),YEAR(M183=lookup_codes!T221)),OR(YEAR(N183=lookup_codes!T219),YEAR(N183=lookup_codes!T220),YEAR(N183=lookup_codes!T221)))</f>
        <v>1</v>
      </c>
    </row>
    <row r="184" spans="1:30" ht="15" customHeight="1" x14ac:dyDescent="0.2">
      <c r="A184" s="8"/>
      <c r="B184" s="8" t="s">
        <v>801</v>
      </c>
      <c r="C184" s="2" t="s">
        <v>734</v>
      </c>
      <c r="D184" s="6" t="s">
        <v>742</v>
      </c>
      <c r="E184" s="60" t="s">
        <v>745</v>
      </c>
      <c r="F184" s="8"/>
      <c r="G184" s="8"/>
      <c r="H184" s="8"/>
      <c r="I184" s="8"/>
      <c r="J184" s="8"/>
      <c r="K184" s="8"/>
      <c r="L184" s="8" t="s">
        <v>755</v>
      </c>
      <c r="M184" s="9">
        <v>43952</v>
      </c>
      <c r="N184" s="9">
        <v>43952</v>
      </c>
      <c r="O184" s="20">
        <v>3607142.86</v>
      </c>
      <c r="P184" s="20"/>
      <c r="Q184" s="61"/>
      <c r="R184" s="11"/>
      <c r="S184" s="11"/>
      <c r="T184" s="11"/>
      <c r="U184" s="11"/>
      <c r="X184" s="22" t="str">
        <f>IF(B184="",VLOOKUP(A184,items_lookup!A:B,2,FALSE),B184)</f>
        <v>03. Item 03</v>
      </c>
      <c r="Y184" s="22">
        <f t="shared" si="16"/>
        <v>5</v>
      </c>
      <c r="Z184" s="22">
        <f t="shared" si="16"/>
        <v>5</v>
      </c>
      <c r="AA184" s="22">
        <f t="shared" si="13"/>
        <v>2020</v>
      </c>
      <c r="AB184" s="22">
        <f t="shared" si="14"/>
        <v>2020</v>
      </c>
      <c r="AC184" s="22">
        <f t="shared" si="15"/>
        <v>2020</v>
      </c>
      <c r="AD184" s="25" t="b">
        <f>AND(ROUND(O184,2)=O184,ROUND(P184,2)=P184,OR(AND(O184&lt;&gt;0,L184="p"),AND(P184&lt;&gt;0,L184="f")),_xlfn.ISFORMULA(X184),_xlfn.ISFORMULA(Y184),_xlfn.ISFORMULA(Z184),_xlfn.ISFORMULA(AA184),_xlfn.ISFORMULA(AB184),_xlfn.ISFORMULA(AC184),NOT(_xlfn.ISFORMULA(O184)),NOT(_xlfn.ISFORMULA(P184)),M184&lt;&gt;0,N184&lt;&gt;0,OR(YEAR(M184=lookup_codes!T220),YEAR(M184=lookup_codes!T221),YEAR(M184=lookup_codes!T222)),OR(YEAR(N184=lookup_codes!T220),YEAR(N184=lookup_codes!T221),YEAR(N184=lookup_codes!T222)))</f>
        <v>1</v>
      </c>
    </row>
    <row r="185" spans="1:30" ht="15" customHeight="1" x14ac:dyDescent="0.2">
      <c r="A185" s="8" t="s">
        <v>763</v>
      </c>
      <c r="B185" s="8" t="s">
        <v>802</v>
      </c>
      <c r="C185" s="2" t="s">
        <v>734</v>
      </c>
      <c r="D185" s="6" t="s">
        <v>742</v>
      </c>
      <c r="E185" s="60" t="s">
        <v>745</v>
      </c>
      <c r="F185" s="8"/>
      <c r="G185" s="8"/>
      <c r="H185" s="8"/>
      <c r="I185" s="8"/>
      <c r="J185" s="8"/>
      <c r="K185" s="8"/>
      <c r="L185" s="8" t="s">
        <v>755</v>
      </c>
      <c r="M185" s="9">
        <v>43952</v>
      </c>
      <c r="N185" s="9">
        <v>43952</v>
      </c>
      <c r="O185" s="20">
        <v>4259761.9000000004</v>
      </c>
      <c r="P185" s="20"/>
      <c r="Q185" s="61"/>
      <c r="R185" s="11"/>
      <c r="S185" s="11"/>
      <c r="T185" s="11"/>
      <c r="U185" s="11"/>
      <c r="X185" s="22" t="str">
        <f>IF(B185="",VLOOKUP(A185,items_lookup!A:B,2,FALSE),B185)</f>
        <v>04. Item 04</v>
      </c>
      <c r="Y185" s="22">
        <f t="shared" si="16"/>
        <v>5</v>
      </c>
      <c r="Z185" s="22">
        <f t="shared" si="16"/>
        <v>5</v>
      </c>
      <c r="AA185" s="22">
        <f t="shared" si="13"/>
        <v>2020</v>
      </c>
      <c r="AB185" s="22">
        <f t="shared" si="14"/>
        <v>2020</v>
      </c>
      <c r="AC185" s="22">
        <f t="shared" si="15"/>
        <v>2020</v>
      </c>
      <c r="AD185" s="25" t="b">
        <f>AND(ROUND(O185,2)=O185,ROUND(P185,2)=P185,OR(AND(O185&lt;&gt;0,L185="p"),AND(P185&lt;&gt;0,L185="f")),_xlfn.ISFORMULA(X185),_xlfn.ISFORMULA(Y185),_xlfn.ISFORMULA(Z185),_xlfn.ISFORMULA(AA185),_xlfn.ISFORMULA(AB185),_xlfn.ISFORMULA(AC185),NOT(_xlfn.ISFORMULA(O185)),NOT(_xlfn.ISFORMULA(P185)),M185&lt;&gt;0,N185&lt;&gt;0,OR(YEAR(M185=lookup_codes!T221),YEAR(M185=lookup_codes!T222),YEAR(M185=lookup_codes!T223)),OR(YEAR(N185=lookup_codes!T221),YEAR(N185=lookup_codes!T222),YEAR(N185=lookup_codes!T223)))</f>
        <v>1</v>
      </c>
    </row>
    <row r="186" spans="1:30" ht="12.75" customHeight="1" x14ac:dyDescent="0.2">
      <c r="A186" s="8" t="s">
        <v>764</v>
      </c>
      <c r="B186" s="8"/>
      <c r="C186" s="2" t="s">
        <v>734</v>
      </c>
      <c r="D186" s="6" t="s">
        <v>742</v>
      </c>
      <c r="E186" s="60" t="s">
        <v>745</v>
      </c>
      <c r="F186" s="8"/>
      <c r="G186" s="8"/>
      <c r="H186" s="8"/>
      <c r="I186" s="8"/>
      <c r="J186" s="8"/>
      <c r="K186" s="8"/>
      <c r="L186" s="8" t="s">
        <v>755</v>
      </c>
      <c r="M186" s="9">
        <v>43952</v>
      </c>
      <c r="N186" s="9">
        <v>43952</v>
      </c>
      <c r="O186" s="20">
        <v>5686666.6699999999</v>
      </c>
      <c r="P186" s="20"/>
      <c r="Q186" s="61"/>
      <c r="R186" s="11"/>
      <c r="S186" s="11"/>
      <c r="T186" s="11"/>
      <c r="U186" s="11"/>
      <c r="X186" s="22" t="str">
        <f>IF(B186="",VLOOKUP(A186,items_lookup!A:B,2,FALSE),B186)</f>
        <v>05. Item 05</v>
      </c>
      <c r="Y186" s="22">
        <f t="shared" si="16"/>
        <v>5</v>
      </c>
      <c r="Z186" s="22">
        <f t="shared" si="16"/>
        <v>5</v>
      </c>
      <c r="AA186" s="22">
        <f t="shared" si="13"/>
        <v>2020</v>
      </c>
      <c r="AB186" s="22">
        <f t="shared" si="14"/>
        <v>2020</v>
      </c>
      <c r="AC186" s="22">
        <f t="shared" si="15"/>
        <v>2020</v>
      </c>
      <c r="AD186" s="25" t="b">
        <f>AND(ROUND(O186,2)=O186,ROUND(P186,2)=P186,OR(AND(O186&lt;&gt;0,L186="p"),AND(P186&lt;&gt;0,L186="f")),_xlfn.ISFORMULA(X186),_xlfn.ISFORMULA(Y186),_xlfn.ISFORMULA(Z186),_xlfn.ISFORMULA(AA186),_xlfn.ISFORMULA(AB186),_xlfn.ISFORMULA(AC186),NOT(_xlfn.ISFORMULA(O186)),NOT(_xlfn.ISFORMULA(P186)),M186&lt;&gt;0,N186&lt;&gt;0,OR(YEAR(M186=lookup_codes!T222),YEAR(M186=lookup_codes!T223),YEAR(M186=lookup_codes!T224)),OR(YEAR(N186=lookup_codes!T222),YEAR(N186=lookup_codes!T223),YEAR(N186=lookup_codes!T224)))</f>
        <v>1</v>
      </c>
    </row>
    <row r="187" spans="1:30" ht="15" customHeight="1" x14ac:dyDescent="0.2">
      <c r="A187" s="8" t="s">
        <v>767</v>
      </c>
      <c r="B187" s="27"/>
      <c r="C187" s="2" t="s">
        <v>734</v>
      </c>
      <c r="D187" s="6" t="s">
        <v>742</v>
      </c>
      <c r="E187" s="60" t="s">
        <v>745</v>
      </c>
      <c r="F187" s="8"/>
      <c r="G187" s="8"/>
      <c r="H187" s="8"/>
      <c r="I187" s="8"/>
      <c r="J187" s="8"/>
      <c r="K187" s="8"/>
      <c r="L187" s="8" t="s">
        <v>755</v>
      </c>
      <c r="M187" s="9">
        <v>43952</v>
      </c>
      <c r="N187" s="9">
        <v>43952</v>
      </c>
      <c r="O187" s="20">
        <v>57142.86</v>
      </c>
      <c r="P187" s="20"/>
      <c r="Q187" s="61"/>
      <c r="R187" s="11"/>
      <c r="S187" s="11"/>
      <c r="T187" s="11"/>
      <c r="U187" s="11"/>
      <c r="X187" s="22" t="str">
        <f>IF(B187="",VLOOKUP(A187,items_lookup!A:B,2,FALSE),B187)</f>
        <v>08. Item 08</v>
      </c>
      <c r="Y187" s="22">
        <f t="shared" si="16"/>
        <v>5</v>
      </c>
      <c r="Z187" s="22">
        <f t="shared" si="16"/>
        <v>5</v>
      </c>
      <c r="AA187" s="22">
        <f t="shared" si="13"/>
        <v>2020</v>
      </c>
      <c r="AB187" s="22">
        <f t="shared" si="14"/>
        <v>2020</v>
      </c>
      <c r="AC187" s="22">
        <f t="shared" si="15"/>
        <v>2020</v>
      </c>
      <c r="AD187" s="25" t="b">
        <f>AND(ROUND(O187,2)=O187,ROUND(P187,2)=P187,OR(AND(O187&lt;&gt;0,L187="p"),AND(P187&lt;&gt;0,L187="f")),_xlfn.ISFORMULA(X187),_xlfn.ISFORMULA(Y187),_xlfn.ISFORMULA(Z187),_xlfn.ISFORMULA(AA187),_xlfn.ISFORMULA(AB187),_xlfn.ISFORMULA(AC187),NOT(_xlfn.ISFORMULA(O187)),NOT(_xlfn.ISFORMULA(P187)),M187&lt;&gt;0,N187&lt;&gt;0,OR(YEAR(M187=lookup_codes!T223),YEAR(M187=lookup_codes!T224),YEAR(M187=lookup_codes!T225)),OR(YEAR(N187=lookup_codes!T223),YEAR(N187=lookup_codes!T224),YEAR(N187=lookup_codes!T225)))</f>
        <v>1</v>
      </c>
    </row>
    <row r="188" spans="1:30" ht="12.6" customHeight="1" x14ac:dyDescent="0.2">
      <c r="A188" s="8" t="s">
        <v>770</v>
      </c>
      <c r="B188" s="27"/>
      <c r="C188" s="2" t="s">
        <v>734</v>
      </c>
      <c r="D188" s="6" t="s">
        <v>742</v>
      </c>
      <c r="E188" s="60" t="s">
        <v>745</v>
      </c>
      <c r="F188" s="8"/>
      <c r="G188" s="8"/>
      <c r="H188" s="8"/>
      <c r="I188" s="8"/>
      <c r="J188" s="8"/>
      <c r="K188" s="8"/>
      <c r="L188" s="8" t="s">
        <v>755</v>
      </c>
      <c r="M188" s="9">
        <v>43952</v>
      </c>
      <c r="N188" s="9">
        <v>43952</v>
      </c>
      <c r="O188" s="20">
        <v>5173809.5199999996</v>
      </c>
      <c r="P188" s="20"/>
      <c r="Q188" s="61"/>
      <c r="R188" s="11"/>
      <c r="S188" s="11"/>
      <c r="T188" s="11"/>
      <c r="U188" s="11"/>
      <c r="X188" s="22" t="str">
        <f>IF(B188="",VLOOKUP(A188,items_lookup!A:B,2,FALSE),B188)</f>
        <v>11. Item 11</v>
      </c>
      <c r="Y188" s="22">
        <f t="shared" si="16"/>
        <v>5</v>
      </c>
      <c r="Z188" s="22">
        <f t="shared" si="16"/>
        <v>5</v>
      </c>
      <c r="AA188" s="22">
        <f t="shared" si="13"/>
        <v>2020</v>
      </c>
      <c r="AB188" s="22">
        <f t="shared" si="14"/>
        <v>2020</v>
      </c>
      <c r="AC188" s="22">
        <f t="shared" si="15"/>
        <v>2020</v>
      </c>
      <c r="AD188" s="25" t="b">
        <f>AND(ROUND(O188,2)=O188,ROUND(P188,2)=P188,OR(AND(O188&lt;&gt;0,L188="p"),AND(P188&lt;&gt;0,L188="f")),_xlfn.ISFORMULA(X188),_xlfn.ISFORMULA(Y188),_xlfn.ISFORMULA(Z188),_xlfn.ISFORMULA(AA188),_xlfn.ISFORMULA(AB188),_xlfn.ISFORMULA(AC188),NOT(_xlfn.ISFORMULA(O188)),NOT(_xlfn.ISFORMULA(P188)),M188&lt;&gt;0,N188&lt;&gt;0,OR(YEAR(M188=lookup_codes!T224),YEAR(M188=lookup_codes!T225),YEAR(M188=lookup_codes!T226)),OR(YEAR(N188=lookup_codes!T224),YEAR(N188=lookup_codes!T225),YEAR(N188=lookup_codes!T226)))</f>
        <v>1</v>
      </c>
    </row>
    <row r="189" spans="1:30" ht="12.6" customHeight="1" x14ac:dyDescent="0.2">
      <c r="A189" s="8" t="s">
        <v>769</v>
      </c>
      <c r="B189" s="27"/>
      <c r="C189" s="2" t="s">
        <v>734</v>
      </c>
      <c r="D189" s="6" t="s">
        <v>742</v>
      </c>
      <c r="E189" s="60" t="s">
        <v>745</v>
      </c>
      <c r="F189" s="8"/>
      <c r="G189" s="8"/>
      <c r="H189" s="8"/>
      <c r="I189" s="8"/>
      <c r="J189" s="8"/>
      <c r="K189" s="8"/>
      <c r="L189" s="8" t="s">
        <v>755</v>
      </c>
      <c r="M189" s="9">
        <v>43952</v>
      </c>
      <c r="N189" s="9">
        <v>43952</v>
      </c>
      <c r="O189" s="20">
        <v>9523.81</v>
      </c>
      <c r="P189" s="20"/>
      <c r="Q189" s="61"/>
      <c r="R189" s="29"/>
      <c r="S189" s="29"/>
      <c r="T189" s="29"/>
      <c r="U189" s="29"/>
      <c r="X189" s="22" t="str">
        <f>IF(B189="",VLOOKUP(A189,items_lookup!A:B,2,FALSE),B189)</f>
        <v>09. Item 09</v>
      </c>
      <c r="Y189" s="22">
        <f t="shared" si="16"/>
        <v>5</v>
      </c>
      <c r="Z189" s="22">
        <f t="shared" si="16"/>
        <v>5</v>
      </c>
      <c r="AA189" s="22">
        <f t="shared" si="13"/>
        <v>2020</v>
      </c>
      <c r="AB189" s="22">
        <f t="shared" si="14"/>
        <v>2020</v>
      </c>
      <c r="AC189" s="22">
        <f t="shared" si="15"/>
        <v>2020</v>
      </c>
      <c r="AD189" s="25" t="b">
        <f>AND(ROUND(O189,2)=O189,ROUND(P189,2)=P189,OR(AND(O189&lt;&gt;0,L189="p"),AND(P189&lt;&gt;0,L189="f")),_xlfn.ISFORMULA(X189),_xlfn.ISFORMULA(Y189),_xlfn.ISFORMULA(Z189),_xlfn.ISFORMULA(AA189),_xlfn.ISFORMULA(AB189),_xlfn.ISFORMULA(AC189),NOT(_xlfn.ISFORMULA(O189)),NOT(_xlfn.ISFORMULA(P189)),M189&lt;&gt;0,N189&lt;&gt;0,OR(YEAR(M189=lookup_codes!T225),YEAR(M189=lookup_codes!T226),YEAR(M189=lookup_codes!T227)),OR(YEAR(N189=lookup_codes!T225),YEAR(N189=lookup_codes!T226),YEAR(N189=lookup_codes!T227)))</f>
        <v>1</v>
      </c>
    </row>
    <row r="190" spans="1:30" ht="15" customHeight="1" x14ac:dyDescent="0.2">
      <c r="A190" s="8" t="s">
        <v>768</v>
      </c>
      <c r="B190" s="27"/>
      <c r="C190" s="2" t="s">
        <v>734</v>
      </c>
      <c r="D190" s="6" t="s">
        <v>742</v>
      </c>
      <c r="E190" s="60" t="s">
        <v>745</v>
      </c>
      <c r="F190" s="8"/>
      <c r="G190" s="8"/>
      <c r="H190" s="8"/>
      <c r="I190" s="8"/>
      <c r="J190" s="8"/>
      <c r="K190" s="8"/>
      <c r="L190" s="8" t="s">
        <v>755</v>
      </c>
      <c r="M190" s="9">
        <v>43952</v>
      </c>
      <c r="N190" s="9">
        <v>43952</v>
      </c>
      <c r="O190" s="20">
        <v>344285.71</v>
      </c>
      <c r="P190" s="20"/>
      <c r="Q190" s="61"/>
      <c r="R190" s="11"/>
      <c r="S190" s="11"/>
      <c r="T190" s="11"/>
      <c r="U190" s="11"/>
      <c r="X190" s="22" t="str">
        <f>IF(B190="",VLOOKUP(A190,items_lookup!A:B,2,FALSE),B190)</f>
        <v>09. Item 09</v>
      </c>
      <c r="Y190" s="22">
        <f t="shared" si="16"/>
        <v>5</v>
      </c>
      <c r="Z190" s="22">
        <f t="shared" si="16"/>
        <v>5</v>
      </c>
      <c r="AA190" s="22">
        <f t="shared" si="13"/>
        <v>2020</v>
      </c>
      <c r="AB190" s="22">
        <f t="shared" si="14"/>
        <v>2020</v>
      </c>
      <c r="AC190" s="22">
        <f t="shared" si="15"/>
        <v>2020</v>
      </c>
      <c r="AD190" s="25" t="b">
        <f>AND(ROUND(O190,2)=O190,ROUND(P190,2)=P190,OR(AND(O190&lt;&gt;0,L190="p"),AND(P190&lt;&gt;0,L190="f")),_xlfn.ISFORMULA(X190),_xlfn.ISFORMULA(Y190),_xlfn.ISFORMULA(Z190),_xlfn.ISFORMULA(AA190),_xlfn.ISFORMULA(AB190),_xlfn.ISFORMULA(AC190),NOT(_xlfn.ISFORMULA(O190)),NOT(_xlfn.ISFORMULA(P190)),M190&lt;&gt;0,N190&lt;&gt;0,OR(YEAR(M190=lookup_codes!T226),YEAR(M190=lookup_codes!T227),YEAR(M190=lookup_codes!T228)),OR(YEAR(N190=lookup_codes!T226),YEAR(N190=lookup_codes!T227),YEAR(N190=lookup_codes!T228)))</f>
        <v>1</v>
      </c>
    </row>
    <row r="191" spans="1:30" ht="12.6" customHeight="1" x14ac:dyDescent="0.2">
      <c r="A191" s="8" t="s">
        <v>772</v>
      </c>
      <c r="B191" s="27"/>
      <c r="C191" s="2" t="s">
        <v>734</v>
      </c>
      <c r="D191" s="6" t="s">
        <v>742</v>
      </c>
      <c r="E191" s="60" t="s">
        <v>745</v>
      </c>
      <c r="F191" s="8"/>
      <c r="G191" s="8"/>
      <c r="H191" s="8"/>
      <c r="I191" s="8"/>
      <c r="J191" s="8"/>
      <c r="K191" s="8"/>
      <c r="L191" s="8" t="s">
        <v>755</v>
      </c>
      <c r="M191" s="9">
        <v>43952</v>
      </c>
      <c r="N191" s="9">
        <v>43952</v>
      </c>
      <c r="O191" s="20">
        <v>11666.67</v>
      </c>
      <c r="P191" s="20"/>
      <c r="Q191" s="61"/>
      <c r="R191" s="29"/>
      <c r="S191" s="29"/>
      <c r="T191" s="29"/>
      <c r="U191" s="29"/>
      <c r="X191" s="22" t="str">
        <f>IF(B191="",VLOOKUP(A191,items_lookup!A:B,2,FALSE),B191)</f>
        <v>13. Item 13</v>
      </c>
      <c r="Y191" s="22">
        <f t="shared" si="16"/>
        <v>5</v>
      </c>
      <c r="Z191" s="22">
        <f t="shared" si="16"/>
        <v>5</v>
      </c>
      <c r="AA191" s="22">
        <f t="shared" si="13"/>
        <v>2020</v>
      </c>
      <c r="AB191" s="22">
        <f t="shared" si="14"/>
        <v>2020</v>
      </c>
      <c r="AC191" s="22">
        <f t="shared" si="15"/>
        <v>2020</v>
      </c>
      <c r="AD191" s="25" t="b">
        <f>AND(ROUND(O191,2)=O191,ROUND(P191,2)=P191,OR(AND(O191&lt;&gt;0,L191="p"),AND(P191&lt;&gt;0,L191="f")),_xlfn.ISFORMULA(X191),_xlfn.ISFORMULA(Y191),_xlfn.ISFORMULA(Z191),_xlfn.ISFORMULA(AA191),_xlfn.ISFORMULA(AB191),_xlfn.ISFORMULA(AC191),NOT(_xlfn.ISFORMULA(O191)),NOT(_xlfn.ISFORMULA(P191)),M191&lt;&gt;0,N191&lt;&gt;0,OR(YEAR(M191=lookup_codes!T228),YEAR(M191=lookup_codes!T229),YEAR(M191=lookup_codes!T230)),OR(YEAR(N191=lookup_codes!T228),YEAR(N191=lookup_codes!T229),YEAR(N191=lookup_codes!T230)))</f>
        <v>1</v>
      </c>
    </row>
    <row r="192" spans="1:30" ht="12.6" customHeight="1" x14ac:dyDescent="0.2">
      <c r="A192" s="8" t="s">
        <v>772</v>
      </c>
      <c r="B192" s="8" t="s">
        <v>805</v>
      </c>
      <c r="C192" s="2" t="s">
        <v>734</v>
      </c>
      <c r="D192" s="6" t="s">
        <v>742</v>
      </c>
      <c r="E192" s="60" t="s">
        <v>745</v>
      </c>
      <c r="F192" s="8"/>
      <c r="G192" s="8"/>
      <c r="H192" s="8"/>
      <c r="I192" s="8"/>
      <c r="J192" s="8"/>
      <c r="K192" s="8"/>
      <c r="L192" s="8" t="s">
        <v>755</v>
      </c>
      <c r="M192" s="9">
        <v>43952</v>
      </c>
      <c r="N192" s="9">
        <v>43952</v>
      </c>
      <c r="O192" s="20">
        <v>158333.32999999999</v>
      </c>
      <c r="P192" s="20"/>
      <c r="Q192" s="61"/>
      <c r="R192" s="29"/>
      <c r="S192" s="29"/>
      <c r="T192" s="29"/>
      <c r="U192" s="29"/>
      <c r="X192" s="22" t="str">
        <f>IF(B192="",VLOOKUP(A192,items_lookup!A:B,2,FALSE),B192)</f>
        <v>10. Item 10</v>
      </c>
      <c r="Y192" s="22">
        <f t="shared" si="16"/>
        <v>5</v>
      </c>
      <c r="Z192" s="22">
        <f t="shared" si="16"/>
        <v>5</v>
      </c>
      <c r="AA192" s="22">
        <f t="shared" si="13"/>
        <v>2020</v>
      </c>
      <c r="AB192" s="22">
        <f t="shared" si="14"/>
        <v>2020</v>
      </c>
      <c r="AC192" s="22">
        <f t="shared" si="15"/>
        <v>2020</v>
      </c>
      <c r="AD192" s="25" t="b">
        <f>AND(ROUND(O192,2)=O192,ROUND(P192,2)=P192,OR(AND(O192&lt;&gt;0,L192="p"),AND(P192&lt;&gt;0,L192="f")),_xlfn.ISFORMULA(X192),_xlfn.ISFORMULA(Y192),_xlfn.ISFORMULA(Z192),_xlfn.ISFORMULA(AA192),_xlfn.ISFORMULA(AB192),_xlfn.ISFORMULA(AC192),NOT(_xlfn.ISFORMULA(O192)),NOT(_xlfn.ISFORMULA(P192)),M192&lt;&gt;0,N192&lt;&gt;0,OR(YEAR(M192=lookup_codes!T229),YEAR(M192=lookup_codes!T230),YEAR(M192=lookup_codes!T231)),OR(YEAR(N192=lookup_codes!T229),YEAR(N192=lookup_codes!T230),YEAR(N192=lookup_codes!T231)))</f>
        <v>1</v>
      </c>
    </row>
    <row r="193" spans="1:30" ht="12.6" customHeight="1" x14ac:dyDescent="0.2">
      <c r="A193" s="8" t="s">
        <v>773</v>
      </c>
      <c r="B193" s="8" t="s">
        <v>804</v>
      </c>
      <c r="C193" s="2" t="s">
        <v>734</v>
      </c>
      <c r="D193" s="6" t="s">
        <v>742</v>
      </c>
      <c r="E193" s="60" t="s">
        <v>745</v>
      </c>
      <c r="F193" s="8"/>
      <c r="G193" s="8"/>
      <c r="H193" s="8"/>
      <c r="I193" s="8"/>
      <c r="J193" s="8"/>
      <c r="K193" s="8"/>
      <c r="L193" s="8" t="s">
        <v>755</v>
      </c>
      <c r="M193" s="9">
        <v>43952</v>
      </c>
      <c r="N193" s="9">
        <v>43952</v>
      </c>
      <c r="O193" s="20">
        <v>442857.14</v>
      </c>
      <c r="P193" s="20"/>
      <c r="Q193" s="61"/>
      <c r="R193" s="29"/>
      <c r="S193" s="29"/>
      <c r="T193" s="29"/>
      <c r="U193" s="29"/>
      <c r="X193" s="22" t="str">
        <f>IF(B193="",VLOOKUP(A193,items_lookup!A:B,2,FALSE),B193)</f>
        <v>12. Item 12</v>
      </c>
      <c r="Y193" s="22">
        <f t="shared" si="16"/>
        <v>5</v>
      </c>
      <c r="Z193" s="22">
        <f t="shared" si="16"/>
        <v>5</v>
      </c>
      <c r="AA193" s="22">
        <f t="shared" si="13"/>
        <v>2020</v>
      </c>
      <c r="AB193" s="22">
        <f t="shared" si="14"/>
        <v>2020</v>
      </c>
      <c r="AC193" s="22">
        <f t="shared" si="15"/>
        <v>2020</v>
      </c>
      <c r="AD193" s="25" t="b">
        <f>AND(ROUND(O193,2)=O193,ROUND(P193,2)=P193,OR(AND(O193&lt;&gt;0,L193="p"),AND(P193&lt;&gt;0,L193="f")),_xlfn.ISFORMULA(X193),_xlfn.ISFORMULA(Y193),_xlfn.ISFORMULA(Z193),_xlfn.ISFORMULA(AA193),_xlfn.ISFORMULA(AB193),_xlfn.ISFORMULA(AC193),NOT(_xlfn.ISFORMULA(O193)),NOT(_xlfn.ISFORMULA(P193)),M193&lt;&gt;0,N193&lt;&gt;0,OR(YEAR(M193=lookup_codes!T230),YEAR(M193=lookup_codes!T231),YEAR(M193=lookup_codes!T232)),OR(YEAR(N193=lookup_codes!T230),YEAR(N193=lookup_codes!T231),YEAR(N193=lookup_codes!T232)))</f>
        <v>1</v>
      </c>
    </row>
    <row r="194" spans="1:30" ht="15" customHeight="1" x14ac:dyDescent="0.2">
      <c r="A194" s="8" t="s">
        <v>773</v>
      </c>
      <c r="B194" s="8" t="s">
        <v>803</v>
      </c>
      <c r="C194" s="2" t="s">
        <v>734</v>
      </c>
      <c r="D194" s="6" t="s">
        <v>742</v>
      </c>
      <c r="E194" s="60" t="s">
        <v>745</v>
      </c>
      <c r="F194" s="8"/>
      <c r="G194" s="8"/>
      <c r="H194" s="8"/>
      <c r="I194" s="8"/>
      <c r="J194" s="8"/>
      <c r="K194" s="8"/>
      <c r="L194" s="8" t="s">
        <v>755</v>
      </c>
      <c r="M194" s="9">
        <v>43952</v>
      </c>
      <c r="N194" s="9">
        <v>43952</v>
      </c>
      <c r="O194" s="20">
        <v>452380.95</v>
      </c>
      <c r="P194" s="20"/>
      <c r="Q194" s="61"/>
      <c r="R194" s="29"/>
      <c r="S194" s="29"/>
      <c r="T194" s="29"/>
      <c r="U194" s="29"/>
      <c r="X194" s="22" t="str">
        <f>IF(B194="",VLOOKUP(A194,items_lookup!A:B,2,FALSE),B194)</f>
        <v>13. Item 13</v>
      </c>
      <c r="Y194" s="22">
        <f t="shared" si="16"/>
        <v>5</v>
      </c>
      <c r="Z194" s="22">
        <f t="shared" si="16"/>
        <v>5</v>
      </c>
      <c r="AA194" s="22">
        <f t="shared" si="13"/>
        <v>2020</v>
      </c>
      <c r="AB194" s="22">
        <f t="shared" si="14"/>
        <v>2020</v>
      </c>
      <c r="AC194" s="22">
        <f t="shared" si="15"/>
        <v>2020</v>
      </c>
      <c r="AD194" s="25" t="b">
        <f>AND(ROUND(O194,2)=O194,ROUND(P194,2)=P194,OR(AND(O194&lt;&gt;0,L194="p"),AND(P194&lt;&gt;0,L194="f")),_xlfn.ISFORMULA(X194),_xlfn.ISFORMULA(Y194),_xlfn.ISFORMULA(Z194),_xlfn.ISFORMULA(AA194),_xlfn.ISFORMULA(AB194),_xlfn.ISFORMULA(AC194),NOT(_xlfn.ISFORMULA(O194)),NOT(_xlfn.ISFORMULA(P194)),M194&lt;&gt;0,N194&lt;&gt;0,OR(YEAR(M194=lookup_codes!T231),YEAR(M194=lookup_codes!T232),YEAR(M194=lookup_codes!T233)),OR(YEAR(N194=lookup_codes!T231),YEAR(N194=lookup_codes!T232),YEAR(N194=lookup_codes!T233)))</f>
        <v>1</v>
      </c>
    </row>
    <row r="195" spans="1:30" ht="13.5" customHeight="1" x14ac:dyDescent="0.2">
      <c r="A195" s="8" t="s">
        <v>776</v>
      </c>
      <c r="B195" s="8"/>
      <c r="C195" s="2" t="s">
        <v>734</v>
      </c>
      <c r="D195" s="6" t="s">
        <v>742</v>
      </c>
      <c r="E195" s="60" t="s">
        <v>745</v>
      </c>
      <c r="F195" s="8"/>
      <c r="G195" s="8"/>
      <c r="H195" s="8"/>
      <c r="I195" s="8"/>
      <c r="J195" s="8"/>
      <c r="K195" s="8"/>
      <c r="L195" s="8" t="s">
        <v>755</v>
      </c>
      <c r="M195" s="9">
        <v>43952</v>
      </c>
      <c r="N195" s="9">
        <v>43952</v>
      </c>
      <c r="O195" s="20">
        <v>1998355.31</v>
      </c>
      <c r="P195" s="20"/>
      <c r="Q195" s="61"/>
      <c r="R195" s="29"/>
      <c r="S195" s="29"/>
      <c r="T195" s="29"/>
      <c r="U195" s="29"/>
      <c r="X195" s="22" t="str">
        <f>IF(B195="",VLOOKUP(A195,items_lookup!A:B,2,FALSE),B195)</f>
        <v>_1. Item _1</v>
      </c>
      <c r="Y195" s="22">
        <f t="shared" si="16"/>
        <v>5</v>
      </c>
      <c r="Z195" s="22">
        <f t="shared" si="16"/>
        <v>5</v>
      </c>
      <c r="AA195" s="22">
        <f t="shared" si="13"/>
        <v>2020</v>
      </c>
      <c r="AB195" s="22">
        <f t="shared" si="14"/>
        <v>2020</v>
      </c>
      <c r="AC195" s="22">
        <f t="shared" si="15"/>
        <v>2020</v>
      </c>
      <c r="AD195" s="25" t="b">
        <f>AND(ROUND(O195,2)=O195,ROUND(P195,2)=P195,OR(AND(O195&lt;&gt;0,L195="p"),AND(P195&lt;&gt;0,L195="f")),_xlfn.ISFORMULA(X195),_xlfn.ISFORMULA(Y195),_xlfn.ISFORMULA(Z195),_xlfn.ISFORMULA(AA195),_xlfn.ISFORMULA(AB195),_xlfn.ISFORMULA(AC195),NOT(_xlfn.ISFORMULA(O195)),NOT(_xlfn.ISFORMULA(P195)),M195&lt;&gt;0,N195&lt;&gt;0,OR(YEAR(M195=lookup_codes!T232),YEAR(M195=lookup_codes!T233),YEAR(M195=lookup_codes!T234)),OR(YEAR(N195=lookup_codes!T232),YEAR(N195=lookup_codes!T233),YEAR(N195=lookup_codes!T234)))</f>
        <v>1</v>
      </c>
    </row>
    <row r="196" spans="1:30" ht="15" customHeight="1" x14ac:dyDescent="0.2">
      <c r="A196" s="8" t="s">
        <v>776</v>
      </c>
      <c r="B196" s="27"/>
      <c r="C196" s="2" t="s">
        <v>734</v>
      </c>
      <c r="D196" s="6" t="s">
        <v>742</v>
      </c>
      <c r="E196" s="60" t="s">
        <v>745</v>
      </c>
      <c r="F196" s="8"/>
      <c r="G196" s="8"/>
      <c r="H196" s="8"/>
      <c r="I196" s="8"/>
      <c r="J196" s="8"/>
      <c r="K196" s="8"/>
      <c r="L196" s="8" t="s">
        <v>755</v>
      </c>
      <c r="M196" s="9">
        <v>43952</v>
      </c>
      <c r="N196" s="9">
        <v>43952</v>
      </c>
      <c r="O196" s="20">
        <v>12023809.52</v>
      </c>
      <c r="P196" s="20"/>
      <c r="Q196" s="61"/>
      <c r="R196" s="11"/>
      <c r="S196" s="11"/>
      <c r="T196" s="11"/>
      <c r="U196" s="11"/>
      <c r="X196" s="22" t="str">
        <f>IF(B196="",VLOOKUP(A196,items_lookup!A:B,2,FALSE),B196)</f>
        <v>_1. Item _1</v>
      </c>
      <c r="Y196" s="22">
        <f t="shared" si="16"/>
        <v>5</v>
      </c>
      <c r="Z196" s="22">
        <f t="shared" si="16"/>
        <v>5</v>
      </c>
      <c r="AA196" s="22">
        <f t="shared" si="13"/>
        <v>2020</v>
      </c>
      <c r="AB196" s="22">
        <f t="shared" si="14"/>
        <v>2020</v>
      </c>
      <c r="AC196" s="22">
        <f t="shared" si="15"/>
        <v>2020</v>
      </c>
      <c r="AD196" s="25" t="b">
        <f>AND(ROUND(O196,2)=O196,ROUND(P196,2)=P196,OR(AND(O196&lt;&gt;0,L196="p"),AND(P196&lt;&gt;0,L196="f")),_xlfn.ISFORMULA(X196),_xlfn.ISFORMULA(Y196),_xlfn.ISFORMULA(Z196),_xlfn.ISFORMULA(AA196),_xlfn.ISFORMULA(AB196),_xlfn.ISFORMULA(AC196),NOT(_xlfn.ISFORMULA(O196)),NOT(_xlfn.ISFORMULA(P196)),M196&lt;&gt;0,N196&lt;&gt;0,OR(YEAR(M196=lookup_codes!T233),YEAR(M196=lookup_codes!T234),YEAR(M196=lookup_codes!T235)),OR(YEAR(N196=lookup_codes!T233),YEAR(N196=lookup_codes!T234),YEAR(N196=lookup_codes!T235)))</f>
        <v>1</v>
      </c>
    </row>
    <row r="197" spans="1:30" ht="12.75" customHeight="1" x14ac:dyDescent="0.2">
      <c r="A197" s="8" t="s">
        <v>779</v>
      </c>
      <c r="B197" s="27"/>
      <c r="C197" s="2" t="s">
        <v>734</v>
      </c>
      <c r="D197" s="6" t="s">
        <v>742</v>
      </c>
      <c r="E197" s="60" t="s">
        <v>745</v>
      </c>
      <c r="F197" s="8"/>
      <c r="G197" s="8"/>
      <c r="H197" s="8"/>
      <c r="I197" s="8"/>
      <c r="J197" s="8"/>
      <c r="K197" s="8"/>
      <c r="L197" s="8" t="s">
        <v>755</v>
      </c>
      <c r="M197" s="9">
        <v>43952</v>
      </c>
      <c r="N197" s="9">
        <v>43952</v>
      </c>
      <c r="O197" s="20">
        <v>1785714.29</v>
      </c>
      <c r="P197" s="20"/>
      <c r="Q197" s="61"/>
      <c r="R197" s="11"/>
      <c r="S197" s="11"/>
      <c r="T197" s="11"/>
      <c r="U197" s="11"/>
      <c r="X197" s="22" t="str">
        <f>IF(B197="",VLOOKUP(A197,items_lookup!A:B,2,FALSE),B197)</f>
        <v>_2. Item _2</v>
      </c>
      <c r="Y197" s="22">
        <f t="shared" si="16"/>
        <v>5</v>
      </c>
      <c r="Z197" s="22">
        <f t="shared" si="16"/>
        <v>5</v>
      </c>
      <c r="AA197" s="22">
        <f t="shared" si="13"/>
        <v>2020</v>
      </c>
      <c r="AB197" s="22">
        <f t="shared" si="14"/>
        <v>2020</v>
      </c>
      <c r="AC197" s="22">
        <f t="shared" si="15"/>
        <v>2020</v>
      </c>
      <c r="AD197" s="25" t="b">
        <f>AND(ROUND(O197,2)=O197,ROUND(P197,2)=P197,OR(AND(O197&lt;&gt;0,L197="p"),AND(P197&lt;&gt;0,L197="f")),_xlfn.ISFORMULA(X197),_xlfn.ISFORMULA(Y197),_xlfn.ISFORMULA(Z197),_xlfn.ISFORMULA(AA197),_xlfn.ISFORMULA(AB197),_xlfn.ISFORMULA(AC197),NOT(_xlfn.ISFORMULA(O197)),NOT(_xlfn.ISFORMULA(P197)),M197&lt;&gt;0,N197&lt;&gt;0,OR(YEAR(M197=lookup_codes!T234),YEAR(M197=lookup_codes!T235),YEAR(M197=lookup_codes!T236)),OR(YEAR(N197=lookup_codes!T234),YEAR(N197=lookup_codes!T235),YEAR(N197=lookup_codes!T236)))</f>
        <v>1</v>
      </c>
    </row>
    <row r="198" spans="1:30" ht="15" customHeight="1" x14ac:dyDescent="0.2">
      <c r="A198" s="8" t="s">
        <v>775</v>
      </c>
      <c r="B198" s="27"/>
      <c r="C198" s="2" t="s">
        <v>734</v>
      </c>
      <c r="D198" s="6" t="s">
        <v>742</v>
      </c>
      <c r="E198" s="60" t="s">
        <v>745</v>
      </c>
      <c r="F198" s="8"/>
      <c r="G198" s="8"/>
      <c r="H198" s="8"/>
      <c r="I198" s="8"/>
      <c r="J198" s="8"/>
      <c r="K198" s="8"/>
      <c r="L198" s="8" t="s">
        <v>755</v>
      </c>
      <c r="M198" s="9">
        <v>43952</v>
      </c>
      <c r="N198" s="9">
        <v>43952</v>
      </c>
      <c r="O198" s="20">
        <v>71428.570000000007</v>
      </c>
      <c r="P198" s="20"/>
      <c r="Q198" s="61"/>
      <c r="R198" s="29"/>
      <c r="S198" s="29"/>
      <c r="T198" s="29"/>
      <c r="U198" s="29"/>
      <c r="X198" s="22" t="str">
        <f>IF(B198="",VLOOKUP(A198,items_lookup!A:B,2,FALSE),B198)</f>
        <v>06. Item 06</v>
      </c>
      <c r="Y198" s="22">
        <f t="shared" si="16"/>
        <v>5</v>
      </c>
      <c r="Z198" s="22">
        <f t="shared" si="16"/>
        <v>5</v>
      </c>
      <c r="AA198" s="22">
        <f t="shared" si="13"/>
        <v>2020</v>
      </c>
      <c r="AB198" s="22">
        <f t="shared" si="14"/>
        <v>2020</v>
      </c>
      <c r="AC198" s="22">
        <f t="shared" si="15"/>
        <v>2020</v>
      </c>
      <c r="AD198" s="25" t="b">
        <f>AND(ROUND(O198,2)=O198,ROUND(P198,2)=P198,OR(AND(O198&lt;&gt;0,L198="p"),AND(P198&lt;&gt;0,L198="f")),_xlfn.ISFORMULA(X198),_xlfn.ISFORMULA(Y198),_xlfn.ISFORMULA(Z198),_xlfn.ISFORMULA(AA198),_xlfn.ISFORMULA(AB198),_xlfn.ISFORMULA(AC198),NOT(_xlfn.ISFORMULA(O198)),NOT(_xlfn.ISFORMULA(P198)),M198&lt;&gt;0,N198&lt;&gt;0,OR(YEAR(M198=lookup_codes!T235),YEAR(M198=lookup_codes!T236),YEAR(M198=lookup_codes!T237)),OR(YEAR(N198=lookup_codes!T235),YEAR(N198=lookup_codes!T236),YEAR(N198=lookup_codes!T237)))</f>
        <v>1</v>
      </c>
    </row>
    <row r="199" spans="1:30" ht="12.75" customHeight="1" x14ac:dyDescent="0.2">
      <c r="A199" s="8" t="s">
        <v>764</v>
      </c>
      <c r="B199" s="27"/>
      <c r="C199" s="2" t="s">
        <v>735</v>
      </c>
      <c r="D199" s="6"/>
      <c r="E199" s="60" t="s">
        <v>745</v>
      </c>
      <c r="F199" s="8"/>
      <c r="G199" s="8"/>
      <c r="H199" s="8"/>
      <c r="I199" s="8"/>
      <c r="J199" s="8"/>
      <c r="K199" s="8"/>
      <c r="L199" s="8" t="s">
        <v>755</v>
      </c>
      <c r="M199" s="9">
        <v>43952</v>
      </c>
      <c r="N199" s="9">
        <v>43952</v>
      </c>
      <c r="O199" s="20">
        <v>6964047.6200000001</v>
      </c>
      <c r="P199" s="20"/>
      <c r="Q199" s="61"/>
      <c r="R199" s="11"/>
      <c r="S199" s="11"/>
      <c r="T199" s="11"/>
      <c r="U199" s="11"/>
      <c r="X199" s="22" t="str">
        <f>IF(B199="",VLOOKUP(A199,items_lookup!A:B,2,FALSE),B199)</f>
        <v>05. Item 05</v>
      </c>
      <c r="Y199" s="22">
        <f t="shared" si="16"/>
        <v>5</v>
      </c>
      <c r="Z199" s="22">
        <f t="shared" si="16"/>
        <v>5</v>
      </c>
      <c r="AA199" s="22">
        <f t="shared" si="13"/>
        <v>2020</v>
      </c>
      <c r="AB199" s="22">
        <f t="shared" si="14"/>
        <v>2020</v>
      </c>
      <c r="AC199" s="22">
        <f t="shared" si="15"/>
        <v>2020</v>
      </c>
      <c r="AD199" s="25" t="b">
        <f>AND(ROUND(O199,2)=O199,ROUND(P199,2)=P199,OR(AND(O199&lt;&gt;0,L199="p"),AND(P199&lt;&gt;0,L199="f")),_xlfn.ISFORMULA(X199),_xlfn.ISFORMULA(Y199),_xlfn.ISFORMULA(Z199),_xlfn.ISFORMULA(AA199),_xlfn.ISFORMULA(AB199),_xlfn.ISFORMULA(AC199),NOT(_xlfn.ISFORMULA(O199)),NOT(_xlfn.ISFORMULA(P199)),M199&lt;&gt;0,N199&lt;&gt;0,OR(YEAR(M199=lookup_codes!T238),YEAR(M199=lookup_codes!T239),YEAR(M199=lookup_codes!T240)),OR(YEAR(N199=lookup_codes!T238),YEAR(N199=lookup_codes!T239),YEAR(N199=lookup_codes!T240)))</f>
        <v>1</v>
      </c>
    </row>
    <row r="200" spans="1:30" ht="15" customHeight="1" x14ac:dyDescent="0.2">
      <c r="A200" s="8" t="s">
        <v>765</v>
      </c>
      <c r="B200" s="27"/>
      <c r="C200" s="2" t="s">
        <v>735</v>
      </c>
      <c r="D200" s="6"/>
      <c r="E200" s="60" t="s">
        <v>745</v>
      </c>
      <c r="F200" s="8"/>
      <c r="G200" s="8"/>
      <c r="H200" s="8"/>
      <c r="I200" s="8"/>
      <c r="J200" s="8"/>
      <c r="K200" s="8"/>
      <c r="L200" s="8" t="s">
        <v>755</v>
      </c>
      <c r="M200" s="9">
        <v>43952</v>
      </c>
      <c r="N200" s="9">
        <v>43952</v>
      </c>
      <c r="O200" s="20">
        <v>75380.95</v>
      </c>
      <c r="P200" s="20"/>
      <c r="Q200" s="61"/>
      <c r="R200" s="11"/>
      <c r="S200" s="11"/>
      <c r="T200" s="11"/>
      <c r="U200" s="11"/>
      <c r="X200" s="22" t="str">
        <f>IF(B200="",VLOOKUP(A200,items_lookup!A:B,2,FALSE),B200)</f>
        <v>05. Item 05</v>
      </c>
      <c r="Y200" s="22">
        <f t="shared" si="16"/>
        <v>5</v>
      </c>
      <c r="Z200" s="22">
        <f t="shared" si="16"/>
        <v>5</v>
      </c>
      <c r="AA200" s="22">
        <f t="shared" si="13"/>
        <v>2020</v>
      </c>
      <c r="AB200" s="22">
        <f t="shared" si="14"/>
        <v>2020</v>
      </c>
      <c r="AC200" s="22">
        <f t="shared" si="15"/>
        <v>2020</v>
      </c>
      <c r="AD200" s="25" t="b">
        <f>AND(ROUND(O200,2)=O200,ROUND(P200,2)=P200,OR(AND(O200&lt;&gt;0,L200="p"),AND(P200&lt;&gt;0,L200="f")),_xlfn.ISFORMULA(X200),_xlfn.ISFORMULA(Y200),_xlfn.ISFORMULA(Z200),_xlfn.ISFORMULA(AA200),_xlfn.ISFORMULA(AB200),_xlfn.ISFORMULA(AC200),NOT(_xlfn.ISFORMULA(O200)),NOT(_xlfn.ISFORMULA(P200)),M200&lt;&gt;0,N200&lt;&gt;0,OR(YEAR(M200=lookup_codes!T239),YEAR(M200=lookup_codes!T240),YEAR(M200=lookup_codes!T241)),OR(YEAR(N200=lookup_codes!T239),YEAR(N200=lookup_codes!T240),YEAR(N200=lookup_codes!T241)))</f>
        <v>1</v>
      </c>
    </row>
    <row r="201" spans="1:30" ht="12.6" customHeight="1" x14ac:dyDescent="0.2">
      <c r="A201" s="8" t="s">
        <v>766</v>
      </c>
      <c r="B201" s="27"/>
      <c r="C201" s="2" t="s">
        <v>735</v>
      </c>
      <c r="D201" s="6"/>
      <c r="E201" s="60" t="s">
        <v>745</v>
      </c>
      <c r="F201" s="8"/>
      <c r="G201" s="8"/>
      <c r="H201" s="8"/>
      <c r="I201" s="8"/>
      <c r="J201" s="8"/>
      <c r="K201" s="8"/>
      <c r="L201" s="8" t="s">
        <v>755</v>
      </c>
      <c r="M201" s="9">
        <v>43952</v>
      </c>
      <c r="N201" s="9">
        <v>43952</v>
      </c>
      <c r="O201" s="20">
        <v>13418976.189999999</v>
      </c>
      <c r="P201" s="20"/>
      <c r="Q201" s="61"/>
      <c r="R201" s="11"/>
      <c r="S201" s="11"/>
      <c r="T201" s="11"/>
      <c r="U201" s="11"/>
      <c r="X201" s="22" t="str">
        <f>IF(B201="",VLOOKUP(A201,items_lookup!A:B,2,FALSE),B201)</f>
        <v>07. Item 07</v>
      </c>
      <c r="Y201" s="22">
        <f t="shared" si="16"/>
        <v>5</v>
      </c>
      <c r="Z201" s="22">
        <f t="shared" si="16"/>
        <v>5</v>
      </c>
      <c r="AA201" s="22">
        <f t="shared" si="13"/>
        <v>2020</v>
      </c>
      <c r="AB201" s="22">
        <f t="shared" si="14"/>
        <v>2020</v>
      </c>
      <c r="AC201" s="22">
        <f t="shared" si="15"/>
        <v>2020</v>
      </c>
      <c r="AD201" s="25" t="b">
        <f>AND(ROUND(O201,2)=O201,ROUND(P201,2)=P201,OR(AND(O201&lt;&gt;0,L201="p"),AND(P201&lt;&gt;0,L201="f")),_xlfn.ISFORMULA(X201),_xlfn.ISFORMULA(Y201),_xlfn.ISFORMULA(Z201),_xlfn.ISFORMULA(AA201),_xlfn.ISFORMULA(AB201),_xlfn.ISFORMULA(AC201),NOT(_xlfn.ISFORMULA(O201)),NOT(_xlfn.ISFORMULA(P201)),M201&lt;&gt;0,N201&lt;&gt;0,OR(YEAR(M201=lookup_codes!T240),YEAR(M201=lookup_codes!T241),YEAR(M201=lookup_codes!T242)),OR(YEAR(N201=lookup_codes!T240),YEAR(N201=lookup_codes!T241),YEAR(N201=lookup_codes!T242)))</f>
        <v>1</v>
      </c>
    </row>
    <row r="202" spans="1:30" ht="12.75" customHeight="1" x14ac:dyDescent="0.2">
      <c r="A202" s="8" t="s">
        <v>777</v>
      </c>
      <c r="B202" s="27"/>
      <c r="C202" s="2" t="s">
        <v>735</v>
      </c>
      <c r="D202" s="6"/>
      <c r="E202" s="60" t="s">
        <v>745</v>
      </c>
      <c r="F202" s="8"/>
      <c r="G202" s="8"/>
      <c r="H202" s="8"/>
      <c r="I202" s="8"/>
      <c r="J202" s="8"/>
      <c r="K202" s="8"/>
      <c r="L202" s="8" t="s">
        <v>755</v>
      </c>
      <c r="M202" s="9">
        <v>43952</v>
      </c>
      <c r="N202" s="9">
        <v>43952</v>
      </c>
      <c r="O202" s="20">
        <v>3634809.52</v>
      </c>
      <c r="P202" s="20"/>
      <c r="Q202" s="61"/>
      <c r="R202" s="11"/>
      <c r="S202" s="11"/>
      <c r="T202" s="11"/>
      <c r="U202" s="11"/>
      <c r="X202" s="22" t="str">
        <f>IF(B202="",VLOOKUP(A202,items_lookup!A:B,2,FALSE),B202)</f>
        <v>09. Item 09</v>
      </c>
      <c r="Y202" s="22">
        <f t="shared" si="16"/>
        <v>5</v>
      </c>
      <c r="Z202" s="22">
        <f t="shared" si="16"/>
        <v>5</v>
      </c>
      <c r="AA202" s="22">
        <f t="shared" si="13"/>
        <v>2020</v>
      </c>
      <c r="AB202" s="22">
        <f t="shared" si="14"/>
        <v>2020</v>
      </c>
      <c r="AC202" s="22">
        <f t="shared" si="15"/>
        <v>2020</v>
      </c>
      <c r="AD202" s="25" t="b">
        <f>AND(ROUND(O202,2)=O202,ROUND(P202,2)=P202,OR(AND(O202&lt;&gt;0,L202="p"),AND(P202&lt;&gt;0,L202="f")),_xlfn.ISFORMULA(X202),_xlfn.ISFORMULA(Y202),_xlfn.ISFORMULA(Z202),_xlfn.ISFORMULA(AA202),_xlfn.ISFORMULA(AB202),_xlfn.ISFORMULA(AC202),NOT(_xlfn.ISFORMULA(O202)),NOT(_xlfn.ISFORMULA(P202)),M202&lt;&gt;0,N202&lt;&gt;0,OR(YEAR(M202=lookup_codes!T241),YEAR(M202=lookup_codes!T242),YEAR(M202=lookup_codes!T243)),OR(YEAR(N202=lookup_codes!T241),YEAR(N202=lookup_codes!T242),YEAR(N202=lookup_codes!T243)))</f>
        <v>1</v>
      </c>
    </row>
    <row r="203" spans="1:30" ht="12.6" customHeight="1" x14ac:dyDescent="0.2">
      <c r="A203" s="8" t="s">
        <v>769</v>
      </c>
      <c r="B203" s="8" t="s">
        <v>802</v>
      </c>
      <c r="C203" s="2" t="s">
        <v>735</v>
      </c>
      <c r="D203" s="6"/>
      <c r="E203" s="60" t="s">
        <v>745</v>
      </c>
      <c r="F203" s="8"/>
      <c r="G203" s="8"/>
      <c r="H203" s="8"/>
      <c r="I203" s="8"/>
      <c r="J203" s="8"/>
      <c r="K203" s="8"/>
      <c r="L203" s="8" t="s">
        <v>755</v>
      </c>
      <c r="M203" s="9">
        <v>43952</v>
      </c>
      <c r="N203" s="9">
        <v>43952</v>
      </c>
      <c r="O203" s="20">
        <v>1863547.62</v>
      </c>
      <c r="P203" s="20"/>
      <c r="Q203" s="61"/>
      <c r="R203" s="29"/>
      <c r="S203" s="29"/>
      <c r="T203" s="29"/>
      <c r="U203" s="29"/>
      <c r="X203" s="22" t="str">
        <f>IF(B203="",VLOOKUP(A203,items_lookup!A:B,2,FALSE),B203)</f>
        <v>04. Item 04</v>
      </c>
      <c r="Y203" s="22">
        <f t="shared" si="16"/>
        <v>5</v>
      </c>
      <c r="Z203" s="22">
        <f t="shared" si="16"/>
        <v>5</v>
      </c>
      <c r="AA203" s="22">
        <f t="shared" ref="AA203:AA251" si="17">YEAR(N203)</f>
        <v>2020</v>
      </c>
      <c r="AB203" s="22">
        <f t="shared" ref="AB203:AB251" si="18">YEAR(M203)</f>
        <v>2020</v>
      </c>
      <c r="AC203" s="22">
        <f t="shared" ref="AC203:AC251" si="19">IF(F203="X",AA203-1,AA203)</f>
        <v>2020</v>
      </c>
      <c r="AD203" s="25" t="b">
        <f>AND(ROUND(O203,2)=O203,ROUND(P203,2)=P203,OR(AND(O203&lt;&gt;0,L203="p"),AND(P203&lt;&gt;0,L203="f")),_xlfn.ISFORMULA(X203),_xlfn.ISFORMULA(Y203),_xlfn.ISFORMULA(Z203),_xlfn.ISFORMULA(AA203),_xlfn.ISFORMULA(AB203),_xlfn.ISFORMULA(AC203),NOT(_xlfn.ISFORMULA(O203)),NOT(_xlfn.ISFORMULA(P203)),M203&lt;&gt;0,N203&lt;&gt;0,OR(YEAR(M203=lookup_codes!T242),YEAR(M203=lookup_codes!T243),YEAR(M203=lookup_codes!T244)),OR(YEAR(N203=lookup_codes!T242),YEAR(N203=lookup_codes!T243),YEAR(N203=lookup_codes!T244)))</f>
        <v>1</v>
      </c>
    </row>
    <row r="204" spans="1:30" ht="15" customHeight="1" x14ac:dyDescent="0.2">
      <c r="A204" s="8" t="s">
        <v>768</v>
      </c>
      <c r="B204" s="8"/>
      <c r="C204" s="2" t="s">
        <v>735</v>
      </c>
      <c r="D204" s="6"/>
      <c r="E204" s="60" t="s">
        <v>745</v>
      </c>
      <c r="F204" s="8"/>
      <c r="G204" s="8"/>
      <c r="H204" s="8"/>
      <c r="I204" s="8"/>
      <c r="J204" s="8"/>
      <c r="K204" s="8"/>
      <c r="L204" s="8" t="s">
        <v>755</v>
      </c>
      <c r="M204" s="9">
        <v>43952</v>
      </c>
      <c r="N204" s="9">
        <v>43952</v>
      </c>
      <c r="O204" s="20">
        <v>4803119.05</v>
      </c>
      <c r="P204" s="20"/>
      <c r="Q204" s="61"/>
      <c r="R204" s="11"/>
      <c r="S204" s="11"/>
      <c r="T204" s="11"/>
      <c r="U204" s="11"/>
      <c r="X204" s="22" t="str">
        <f>IF(B204="",VLOOKUP(A204,items_lookup!A:B,2,FALSE),B204)</f>
        <v>09. Item 09</v>
      </c>
      <c r="Y204" s="22">
        <f t="shared" si="16"/>
        <v>5</v>
      </c>
      <c r="Z204" s="22">
        <f t="shared" si="16"/>
        <v>5</v>
      </c>
      <c r="AA204" s="22">
        <f t="shared" si="17"/>
        <v>2020</v>
      </c>
      <c r="AB204" s="22">
        <f t="shared" si="18"/>
        <v>2020</v>
      </c>
      <c r="AC204" s="22">
        <f t="shared" si="19"/>
        <v>2020</v>
      </c>
      <c r="AD204" s="25" t="b">
        <f>AND(ROUND(O204,2)=O204,ROUND(P204,2)=P204,OR(AND(O204&lt;&gt;0,L204="p"),AND(P204&lt;&gt;0,L204="f")),_xlfn.ISFORMULA(X204),_xlfn.ISFORMULA(Y204),_xlfn.ISFORMULA(Z204),_xlfn.ISFORMULA(AA204),_xlfn.ISFORMULA(AB204),_xlfn.ISFORMULA(AC204),NOT(_xlfn.ISFORMULA(O204)),NOT(_xlfn.ISFORMULA(P204)),M204&lt;&gt;0,N204&lt;&gt;0,OR(YEAR(M204=lookup_codes!T243),YEAR(M204=lookup_codes!T244),YEAR(M204=lookup_codes!T245)),OR(YEAR(N204=lookup_codes!T243),YEAR(N204=lookup_codes!T244),YEAR(N204=lookup_codes!T245)))</f>
        <v>1</v>
      </c>
    </row>
    <row r="205" spans="1:30" ht="15" customHeight="1" x14ac:dyDescent="0.2">
      <c r="A205" s="8" t="s">
        <v>770</v>
      </c>
      <c r="B205" s="8"/>
      <c r="C205" s="2" t="s">
        <v>735</v>
      </c>
      <c r="D205" s="6"/>
      <c r="E205" s="60" t="s">
        <v>745</v>
      </c>
      <c r="F205" s="8"/>
      <c r="G205" s="8"/>
      <c r="H205" s="8"/>
      <c r="I205" s="8"/>
      <c r="J205" s="8"/>
      <c r="K205" s="8"/>
      <c r="L205" s="8" t="s">
        <v>755</v>
      </c>
      <c r="M205" s="9">
        <v>43952</v>
      </c>
      <c r="N205" s="9">
        <v>43952</v>
      </c>
      <c r="O205" s="20">
        <v>40023.81</v>
      </c>
      <c r="P205" s="20"/>
      <c r="Q205" s="61"/>
      <c r="R205" s="11"/>
      <c r="S205" s="11"/>
      <c r="T205" s="11"/>
      <c r="U205" s="11"/>
      <c r="X205" s="22" t="str">
        <f>IF(B205="",VLOOKUP(A205,items_lookup!A:B,2,FALSE),B205)</f>
        <v>11. Item 11</v>
      </c>
      <c r="Y205" s="22">
        <f t="shared" si="16"/>
        <v>5</v>
      </c>
      <c r="Z205" s="22">
        <f t="shared" si="16"/>
        <v>5</v>
      </c>
      <c r="AA205" s="22">
        <f t="shared" si="17"/>
        <v>2020</v>
      </c>
      <c r="AB205" s="22">
        <f t="shared" si="18"/>
        <v>2020</v>
      </c>
      <c r="AC205" s="22">
        <f t="shared" si="19"/>
        <v>2020</v>
      </c>
      <c r="AD205" s="25" t="b">
        <f>AND(ROUND(O205,2)=O205,ROUND(P205,2)=P205,OR(AND(O205&lt;&gt;0,L205="p"),AND(P205&lt;&gt;0,L205="f")),_xlfn.ISFORMULA(X205),_xlfn.ISFORMULA(Y205),_xlfn.ISFORMULA(Z205),_xlfn.ISFORMULA(AA205),_xlfn.ISFORMULA(AB205),_xlfn.ISFORMULA(AC205),NOT(_xlfn.ISFORMULA(O205)),NOT(_xlfn.ISFORMULA(P205)),M205&lt;&gt;0,N205&lt;&gt;0,OR(YEAR(M205=lookup_codes!T244),YEAR(M205=lookup_codes!T245),YEAR(M205=lookup_codes!T246)),OR(YEAR(N205=lookup_codes!T244),YEAR(N205=lookup_codes!T245),YEAR(N205=lookup_codes!T246)))</f>
        <v>1</v>
      </c>
    </row>
    <row r="206" spans="1:30" ht="12.75" customHeight="1" x14ac:dyDescent="0.2">
      <c r="A206" s="8"/>
      <c r="B206" s="8" t="s">
        <v>804</v>
      </c>
      <c r="C206" s="2" t="s">
        <v>735</v>
      </c>
      <c r="D206" s="6"/>
      <c r="E206" s="60" t="s">
        <v>745</v>
      </c>
      <c r="F206" s="8"/>
      <c r="G206" s="8"/>
      <c r="H206" s="8"/>
      <c r="I206" s="8"/>
      <c r="J206" s="8"/>
      <c r="K206" s="8"/>
      <c r="L206" s="8" t="s">
        <v>755</v>
      </c>
      <c r="M206" s="9">
        <v>43952</v>
      </c>
      <c r="N206" s="9">
        <v>43952</v>
      </c>
      <c r="O206" s="20">
        <v>449357.14</v>
      </c>
      <c r="P206" s="20"/>
      <c r="Q206" s="61"/>
      <c r="R206" s="11"/>
      <c r="S206" s="11"/>
      <c r="T206" s="11"/>
      <c r="U206" s="11"/>
      <c r="X206" s="22" t="str">
        <f>IF(B206="",VLOOKUP(A206,items_lookup!A:B,2,FALSE),B206)</f>
        <v>12. Item 12</v>
      </c>
      <c r="Y206" s="22">
        <f t="shared" si="16"/>
        <v>5</v>
      </c>
      <c r="Z206" s="22">
        <f t="shared" si="16"/>
        <v>5</v>
      </c>
      <c r="AA206" s="22">
        <f t="shared" si="17"/>
        <v>2020</v>
      </c>
      <c r="AB206" s="22">
        <f t="shared" si="18"/>
        <v>2020</v>
      </c>
      <c r="AC206" s="22">
        <f t="shared" si="19"/>
        <v>2020</v>
      </c>
      <c r="AD206" s="25" t="b">
        <f>AND(ROUND(O206,2)=O206,ROUND(P206,2)=P206,OR(AND(O206&lt;&gt;0,L206="p"),AND(P206&lt;&gt;0,L206="f")),_xlfn.ISFORMULA(X206),_xlfn.ISFORMULA(Y206),_xlfn.ISFORMULA(Z206),_xlfn.ISFORMULA(AA206),_xlfn.ISFORMULA(AB206),_xlfn.ISFORMULA(AC206),NOT(_xlfn.ISFORMULA(O206)),NOT(_xlfn.ISFORMULA(P206)),M206&lt;&gt;0,N206&lt;&gt;0,OR(YEAR(M206=lookup_codes!T247),YEAR(M206=lookup_codes!T248),YEAR(M206=lookup_codes!T249)),OR(YEAR(N206=lookup_codes!T247),YEAR(N206=lookup_codes!T248),YEAR(N206=lookup_codes!T249)))</f>
        <v>1</v>
      </c>
    </row>
    <row r="207" spans="1:30" ht="17.25" customHeight="1" x14ac:dyDescent="0.2">
      <c r="A207" s="8" t="s">
        <v>774</v>
      </c>
      <c r="C207" s="2" t="s">
        <v>735</v>
      </c>
      <c r="D207" s="6"/>
      <c r="E207" s="60" t="s">
        <v>745</v>
      </c>
      <c r="H207" s="8"/>
      <c r="K207" s="8"/>
      <c r="L207" s="8" t="s">
        <v>755</v>
      </c>
      <c r="M207" s="9">
        <v>43952</v>
      </c>
      <c r="N207" s="9">
        <v>43952</v>
      </c>
      <c r="O207" s="21">
        <v>398000</v>
      </c>
      <c r="Q207" s="61"/>
      <c r="R207" s="32"/>
      <c r="S207" s="32"/>
      <c r="T207" s="32"/>
      <c r="U207" s="32"/>
      <c r="X207" s="22" t="str">
        <f>IF(B207="",VLOOKUP(A207,items_lookup!A:B,2,FALSE),B207)</f>
        <v>19. Item 19</v>
      </c>
      <c r="Y207" s="22">
        <f t="shared" si="16"/>
        <v>5</v>
      </c>
      <c r="Z207" s="22">
        <f t="shared" si="16"/>
        <v>5</v>
      </c>
      <c r="AA207" s="22">
        <f t="shared" si="17"/>
        <v>2020</v>
      </c>
      <c r="AB207" s="22">
        <f t="shared" si="18"/>
        <v>2020</v>
      </c>
      <c r="AC207" s="22">
        <f t="shared" si="19"/>
        <v>2020</v>
      </c>
      <c r="AD207" s="25" t="b">
        <f>AND(ROUND(O207,2)=O207,ROUND(P207,2)=P207,OR(AND(O207&lt;&gt;0,L207="p"),AND(P207&lt;&gt;0,L207="f")),_xlfn.ISFORMULA(X207),_xlfn.ISFORMULA(Y207),_xlfn.ISFORMULA(Z207),_xlfn.ISFORMULA(AA207),_xlfn.ISFORMULA(AB207),_xlfn.ISFORMULA(AC207),NOT(_xlfn.ISFORMULA(O207)),NOT(_xlfn.ISFORMULA(P207)),M207&lt;&gt;0,N207&lt;&gt;0,OR(YEAR(M207=lookup_codes!T248),YEAR(M207=lookup_codes!T249),YEAR(M207=lookup_codes!T250)),OR(YEAR(N207=lookup_codes!T248),YEAR(N207=lookup_codes!T249),YEAR(N207=lookup_codes!T250)))</f>
        <v>1</v>
      </c>
    </row>
    <row r="208" spans="1:30" ht="15" customHeight="1" x14ac:dyDescent="0.2">
      <c r="A208" s="8" t="s">
        <v>761</v>
      </c>
      <c r="C208" s="2" t="s">
        <v>735</v>
      </c>
      <c r="D208" s="6"/>
      <c r="E208" s="60" t="s">
        <v>745</v>
      </c>
      <c r="H208" s="8"/>
      <c r="K208" s="8"/>
      <c r="L208" s="8" t="s">
        <v>756</v>
      </c>
      <c r="M208" s="9">
        <v>43952</v>
      </c>
      <c r="N208" s="9">
        <v>43952</v>
      </c>
      <c r="P208" s="21">
        <v>153738.1</v>
      </c>
      <c r="Q208" s="61"/>
      <c r="R208" s="32"/>
      <c r="S208" s="32"/>
      <c r="T208" s="32"/>
      <c r="U208" s="32"/>
      <c r="X208" s="22" t="str">
        <f>IF(B208="",VLOOKUP(A208,items_lookup!A:B,2,FALSE),B208)</f>
        <v>01. Item 01</v>
      </c>
      <c r="Y208" s="22">
        <f t="shared" si="16"/>
        <v>5</v>
      </c>
      <c r="Z208" s="22">
        <f t="shared" si="16"/>
        <v>5</v>
      </c>
      <c r="AA208" s="22">
        <f t="shared" si="17"/>
        <v>2020</v>
      </c>
      <c r="AB208" s="22">
        <f t="shared" si="18"/>
        <v>2020</v>
      </c>
      <c r="AC208" s="22">
        <f t="shared" si="19"/>
        <v>2020</v>
      </c>
      <c r="AD208" s="25" t="b">
        <f>AND(ROUND(O208,2)=O208,ROUND(P208,2)=P208,OR(AND(O208&lt;&gt;0,L208="p"),AND(P208&lt;&gt;0,L208="f")),_xlfn.ISFORMULA(X208),_xlfn.ISFORMULA(Y208),_xlfn.ISFORMULA(Z208),_xlfn.ISFORMULA(AA208),_xlfn.ISFORMULA(AB208),_xlfn.ISFORMULA(AC208),NOT(_xlfn.ISFORMULA(O208)),NOT(_xlfn.ISFORMULA(P208)),M208&lt;&gt;0,N208&lt;&gt;0,OR(YEAR(M208=lookup_codes!T249),YEAR(M208=lookup_codes!T250),YEAR(M208=lookup_codes!T251)),OR(YEAR(N208=lookup_codes!T249),YEAR(N208=lookup_codes!T250),YEAR(N208=lookup_codes!T251)))</f>
        <v>1</v>
      </c>
    </row>
    <row r="209" spans="1:37" ht="15" customHeight="1" x14ac:dyDescent="0.2">
      <c r="A209" s="8" t="s">
        <v>762</v>
      </c>
      <c r="C209" s="2" t="s">
        <v>735</v>
      </c>
      <c r="D209" s="6"/>
      <c r="E209" s="60" t="s">
        <v>745</v>
      </c>
      <c r="H209" s="8"/>
      <c r="K209" s="8"/>
      <c r="L209" s="8" t="s">
        <v>755</v>
      </c>
      <c r="M209" s="9">
        <v>43952</v>
      </c>
      <c r="N209" s="9">
        <v>43952</v>
      </c>
      <c r="O209" s="21">
        <v>95619.05</v>
      </c>
      <c r="Q209" s="61"/>
      <c r="X209" s="22" t="str">
        <f>IF(B209="",VLOOKUP(A209,items_lookup!A:B,2,FALSE),B209)</f>
        <v>02. Item 02</v>
      </c>
      <c r="Y209" s="22">
        <f t="shared" si="16"/>
        <v>5</v>
      </c>
      <c r="Z209" s="22">
        <f t="shared" si="16"/>
        <v>5</v>
      </c>
      <c r="AA209" s="22">
        <f t="shared" si="17"/>
        <v>2020</v>
      </c>
      <c r="AB209" s="22">
        <f t="shared" si="18"/>
        <v>2020</v>
      </c>
      <c r="AC209" s="22">
        <f t="shared" si="19"/>
        <v>2020</v>
      </c>
      <c r="AD209" s="25" t="b">
        <f>AND(ROUND(O209,2)=O209,ROUND(P209,2)=P209,OR(AND(O209&lt;&gt;0,L209="p"),AND(P209&lt;&gt;0,L209="f")),_xlfn.ISFORMULA(X209),_xlfn.ISFORMULA(Y209),_xlfn.ISFORMULA(Z209),_xlfn.ISFORMULA(AA209),_xlfn.ISFORMULA(AB209),_xlfn.ISFORMULA(AC209),NOT(_xlfn.ISFORMULA(O209)),NOT(_xlfn.ISFORMULA(P209)),M209&lt;&gt;0,N209&lt;&gt;0,OR(YEAR(M209=lookup_codes!T250),YEAR(M209=lookup_codes!T251),YEAR(M209=lookup_codes!T252)),OR(YEAR(N209=lookup_codes!T250),YEAR(N209=lookup_codes!T251),YEAR(N209=lookup_codes!T252)))</f>
        <v>1</v>
      </c>
    </row>
    <row r="210" spans="1:37" s="28" customFormat="1" ht="26.25" customHeight="1" x14ac:dyDescent="0.2">
      <c r="A210" s="8" t="s">
        <v>780</v>
      </c>
      <c r="B210" s="2"/>
      <c r="C210" s="2" t="s">
        <v>735</v>
      </c>
      <c r="D210" s="6"/>
      <c r="E210" s="60" t="s">
        <v>745</v>
      </c>
      <c r="F210" s="2"/>
      <c r="G210" s="2"/>
      <c r="H210" s="8"/>
      <c r="I210" s="2"/>
      <c r="J210" s="2"/>
      <c r="K210" s="8"/>
      <c r="L210" s="8" t="s">
        <v>756</v>
      </c>
      <c r="M210" s="9">
        <v>43952</v>
      </c>
      <c r="N210" s="9">
        <v>43952</v>
      </c>
      <c r="O210" s="21"/>
      <c r="P210" s="21">
        <v>7857.14</v>
      </c>
      <c r="Q210" s="61"/>
      <c r="R210" s="13"/>
      <c r="S210" s="13"/>
      <c r="T210" s="13"/>
      <c r="U210" s="13"/>
      <c r="V210" s="1"/>
      <c r="W210" s="1"/>
      <c r="X210" s="22" t="str">
        <f>IF(B210="",VLOOKUP(A210,items_lookup!A:B,2,FALSE),B210)</f>
        <v>14. Item 14</v>
      </c>
      <c r="Y210" s="22">
        <f t="shared" si="16"/>
        <v>5</v>
      </c>
      <c r="Z210" s="22">
        <f t="shared" si="16"/>
        <v>5</v>
      </c>
      <c r="AA210" s="22">
        <f t="shared" si="17"/>
        <v>2020</v>
      </c>
      <c r="AB210" s="22">
        <f t="shared" si="18"/>
        <v>2020</v>
      </c>
      <c r="AC210" s="22">
        <f t="shared" si="19"/>
        <v>2020</v>
      </c>
      <c r="AD210" s="25" t="b">
        <f>AND(ROUND(O210,2)=O210,ROUND(P210,2)=P210,OR(AND(O210&lt;&gt;0,L210="p"),AND(P210&lt;&gt;0,L210="f")),_xlfn.ISFORMULA(X210),_xlfn.ISFORMULA(Y210),_xlfn.ISFORMULA(Z210),_xlfn.ISFORMULA(AA210),_xlfn.ISFORMULA(AB210),_xlfn.ISFORMULA(AC210),NOT(_xlfn.ISFORMULA(O210)),NOT(_xlfn.ISFORMULA(P210)),M210&lt;&gt;0,N210&lt;&gt;0,OR(YEAR(M210=lookup_codes!T251),YEAR(M210=lookup_codes!T252),YEAR(M210=lookup_codes!T253)),OR(YEAR(N210=lookup_codes!T251),YEAR(N210=lookup_codes!T252),YEAR(N210=lookup_codes!T253)))</f>
        <v>1</v>
      </c>
      <c r="AE210" s="1"/>
      <c r="AF210" s="1"/>
      <c r="AG210" s="1"/>
      <c r="AH210" s="1"/>
      <c r="AI210" s="1"/>
      <c r="AJ210" s="1"/>
      <c r="AK210" s="1"/>
    </row>
    <row r="211" spans="1:37" ht="0.75" customHeight="1" x14ac:dyDescent="0.2">
      <c r="A211" s="8" t="s">
        <v>764</v>
      </c>
      <c r="C211" s="2" t="s">
        <v>735</v>
      </c>
      <c r="D211" s="6"/>
      <c r="E211" s="60" t="s">
        <v>745</v>
      </c>
      <c r="H211" s="8"/>
      <c r="K211" s="8"/>
      <c r="L211" s="8" t="s">
        <v>755</v>
      </c>
      <c r="M211" s="9">
        <v>43952</v>
      </c>
      <c r="N211" s="9">
        <v>43952</v>
      </c>
      <c r="O211" s="21">
        <v>1020952.38</v>
      </c>
      <c r="Q211" s="61"/>
      <c r="X211" s="22" t="str">
        <f>IF(B211="",VLOOKUP(A211,items_lookup!A:B,2,FALSE),B211)</f>
        <v>05. Item 05</v>
      </c>
      <c r="Y211" s="22">
        <f t="shared" si="16"/>
        <v>5</v>
      </c>
      <c r="Z211" s="22">
        <f t="shared" si="16"/>
        <v>5</v>
      </c>
      <c r="AA211" s="22">
        <f t="shared" si="17"/>
        <v>2020</v>
      </c>
      <c r="AB211" s="22">
        <f t="shared" si="18"/>
        <v>2020</v>
      </c>
      <c r="AC211" s="22">
        <f t="shared" si="19"/>
        <v>2020</v>
      </c>
      <c r="AD211" s="25" t="b">
        <f>AND(ROUND(O211,2)=O211,ROUND(P211,2)=P211,OR(AND(O211&lt;&gt;0,L211="p"),AND(P211&lt;&gt;0,L211="f")),_xlfn.ISFORMULA(X211),_xlfn.ISFORMULA(Y211),_xlfn.ISFORMULA(Z211),_xlfn.ISFORMULA(AA211),_xlfn.ISFORMULA(AB211),_xlfn.ISFORMULA(AC211),NOT(_xlfn.ISFORMULA(O211)),NOT(_xlfn.ISFORMULA(P211)),M211&lt;&gt;0,N211&lt;&gt;0,OR(YEAR(M211=lookup_codes!T252),YEAR(M211=lookup_codes!T253),YEAR(M211=lookup_codes!T254)),OR(YEAR(N211=lookup_codes!T252),YEAR(N211=lookup_codes!T253),YEAR(N211=lookup_codes!T254)))</f>
        <v>1</v>
      </c>
    </row>
    <row r="212" spans="1:37" ht="15" customHeight="1" x14ac:dyDescent="0.2">
      <c r="A212" s="8" t="s">
        <v>775</v>
      </c>
      <c r="C212" s="2" t="s">
        <v>735</v>
      </c>
      <c r="D212" s="6"/>
      <c r="E212" s="60" t="s">
        <v>745</v>
      </c>
      <c r="H212" s="8"/>
      <c r="K212" s="8"/>
      <c r="L212" s="8" t="s">
        <v>756</v>
      </c>
      <c r="M212" s="9">
        <v>43952</v>
      </c>
      <c r="N212" s="9">
        <v>43952</v>
      </c>
      <c r="P212" s="21">
        <v>1924690.48</v>
      </c>
      <c r="Q212" s="61"/>
      <c r="X212" s="22" t="str">
        <f>IF(B212="",VLOOKUP(A212,items_lookup!A:B,2,FALSE),B212)</f>
        <v>06. Item 06</v>
      </c>
      <c r="Y212" s="22">
        <f t="shared" si="16"/>
        <v>5</v>
      </c>
      <c r="Z212" s="22">
        <f t="shared" si="16"/>
        <v>5</v>
      </c>
      <c r="AA212" s="22">
        <f t="shared" si="17"/>
        <v>2020</v>
      </c>
      <c r="AB212" s="22">
        <f t="shared" si="18"/>
        <v>2020</v>
      </c>
      <c r="AC212" s="22">
        <f t="shared" si="19"/>
        <v>2020</v>
      </c>
      <c r="AD212" s="25" t="b">
        <f>AND(ROUND(O212,2)=O212,ROUND(P212,2)=P212,OR(AND(O212&lt;&gt;0,L212="p"),AND(P212&lt;&gt;0,L212="f")),_xlfn.ISFORMULA(X212),_xlfn.ISFORMULA(Y212),_xlfn.ISFORMULA(Z212),_xlfn.ISFORMULA(AA212),_xlfn.ISFORMULA(AB212),_xlfn.ISFORMULA(AC212),NOT(_xlfn.ISFORMULA(O212)),NOT(_xlfn.ISFORMULA(P212)),M212&lt;&gt;0,N212&lt;&gt;0,OR(YEAR(M212=lookup_codes!T253),YEAR(M212=lookup_codes!T254),YEAR(M212=lookup_codes!T255)),OR(YEAR(N212=lookup_codes!T253),YEAR(N212=lookup_codes!T254),YEAR(N212=lookup_codes!T255)))</f>
        <v>1</v>
      </c>
    </row>
    <row r="213" spans="1:37" ht="15" customHeight="1" x14ac:dyDescent="0.2">
      <c r="A213" s="8" t="s">
        <v>766</v>
      </c>
      <c r="B213" s="27"/>
      <c r="C213" s="2" t="s">
        <v>735</v>
      </c>
      <c r="D213" s="6"/>
      <c r="E213" s="60" t="s">
        <v>745</v>
      </c>
      <c r="F213" s="8"/>
      <c r="G213" s="8"/>
      <c r="H213" s="8"/>
      <c r="I213" s="8"/>
      <c r="J213" s="8"/>
      <c r="K213" s="8"/>
      <c r="L213" s="8" t="s">
        <v>756</v>
      </c>
      <c r="M213" s="9">
        <v>43952</v>
      </c>
      <c r="N213" s="9">
        <v>43952</v>
      </c>
      <c r="O213" s="20"/>
      <c r="P213" s="20">
        <v>4838023.8099999996</v>
      </c>
      <c r="Q213" s="61"/>
      <c r="R213" s="11"/>
      <c r="S213" s="11"/>
      <c r="T213" s="11"/>
      <c r="U213" s="11"/>
      <c r="X213" s="22" t="str">
        <f>IF(B213="",VLOOKUP(A213,items_lookup!A:B,2,FALSE),B213)</f>
        <v>07. Item 07</v>
      </c>
      <c r="Y213" s="22">
        <f t="shared" si="16"/>
        <v>5</v>
      </c>
      <c r="Z213" s="22">
        <f t="shared" si="16"/>
        <v>5</v>
      </c>
      <c r="AA213" s="22">
        <f t="shared" si="17"/>
        <v>2020</v>
      </c>
      <c r="AB213" s="22">
        <f t="shared" si="18"/>
        <v>2020</v>
      </c>
      <c r="AC213" s="22">
        <f t="shared" si="19"/>
        <v>2020</v>
      </c>
      <c r="AD213" s="25" t="b">
        <f>AND(ROUND(O213,2)=O213,ROUND(P213,2)=P213,OR(AND(O213&lt;&gt;0,L213="p"),AND(P213&lt;&gt;0,L213="f")),_xlfn.ISFORMULA(X213),_xlfn.ISFORMULA(Y213),_xlfn.ISFORMULA(Z213),_xlfn.ISFORMULA(AA213),_xlfn.ISFORMULA(AB213),_xlfn.ISFORMULA(AC213),NOT(_xlfn.ISFORMULA(O213)),NOT(_xlfn.ISFORMULA(P213)),M213&lt;&gt;0,N213&lt;&gt;0,OR(YEAR(M213=lookup_codes!T254),YEAR(M213=lookup_codes!T255),YEAR(M213=lookup_codes!T256)),OR(YEAR(N213=lookup_codes!T254),YEAR(N213=lookup_codes!T255),YEAR(N213=lookup_codes!T256)))</f>
        <v>1</v>
      </c>
    </row>
    <row r="214" spans="1:37" ht="15" customHeight="1" x14ac:dyDescent="0.2">
      <c r="A214" s="8" t="s">
        <v>765</v>
      </c>
      <c r="B214" s="27"/>
      <c r="C214" s="2" t="s">
        <v>735</v>
      </c>
      <c r="D214" s="6"/>
      <c r="E214" s="60" t="s">
        <v>745</v>
      </c>
      <c r="F214" s="8"/>
      <c r="G214" s="8"/>
      <c r="H214" s="8"/>
      <c r="I214" s="8"/>
      <c r="J214" s="8"/>
      <c r="K214" s="8"/>
      <c r="L214" s="8" t="s">
        <v>755</v>
      </c>
      <c r="M214" s="9">
        <v>43952</v>
      </c>
      <c r="N214" s="9">
        <v>43952</v>
      </c>
      <c r="O214" s="20">
        <v>3720547.62</v>
      </c>
      <c r="P214" s="20"/>
      <c r="Q214" s="61"/>
      <c r="R214" s="11"/>
      <c r="S214" s="11"/>
      <c r="T214" s="11"/>
      <c r="U214" s="11"/>
      <c r="X214" s="22" t="str">
        <f>IF(B214="",VLOOKUP(A214,items_lookup!A:B,2,FALSE),B214)</f>
        <v>05. Item 05</v>
      </c>
      <c r="Y214" s="22">
        <f t="shared" si="16"/>
        <v>5</v>
      </c>
      <c r="Z214" s="22">
        <f t="shared" si="16"/>
        <v>5</v>
      </c>
      <c r="AA214" s="22">
        <f t="shared" si="17"/>
        <v>2020</v>
      </c>
      <c r="AB214" s="22">
        <f t="shared" si="18"/>
        <v>2020</v>
      </c>
      <c r="AC214" s="22">
        <f t="shared" si="19"/>
        <v>2020</v>
      </c>
      <c r="AD214" s="25" t="b">
        <f>AND(ROUND(O214,2)=O214,ROUND(P214,2)=P214,OR(AND(O214&lt;&gt;0,L214="p"),AND(P214&lt;&gt;0,L214="f")),_xlfn.ISFORMULA(X214),_xlfn.ISFORMULA(Y214),_xlfn.ISFORMULA(Z214),_xlfn.ISFORMULA(AA214),_xlfn.ISFORMULA(AB214),_xlfn.ISFORMULA(AC214),NOT(_xlfn.ISFORMULA(O214)),NOT(_xlfn.ISFORMULA(P214)),M214&lt;&gt;0,N214&lt;&gt;0,OR(YEAR(M214=lookup_codes!T255),YEAR(M214=lookup_codes!T256),YEAR(M214=lookup_codes!T257)),OR(YEAR(N214=lookup_codes!T255),YEAR(N214=lookup_codes!T256),YEAR(N214=lookup_codes!T257)))</f>
        <v>1</v>
      </c>
    </row>
    <row r="215" spans="1:37" ht="12.6" customHeight="1" x14ac:dyDescent="0.2">
      <c r="A215" s="8" t="s">
        <v>761</v>
      </c>
      <c r="B215" s="27"/>
      <c r="C215" s="2" t="s">
        <v>735</v>
      </c>
      <c r="D215" s="6"/>
      <c r="E215" s="60" t="s">
        <v>745</v>
      </c>
      <c r="F215" s="8"/>
      <c r="G215" s="8"/>
      <c r="H215" s="8"/>
      <c r="I215" s="8"/>
      <c r="J215" s="8"/>
      <c r="K215" s="8"/>
      <c r="L215" s="8" t="s">
        <v>756</v>
      </c>
      <c r="M215" s="9">
        <v>43952</v>
      </c>
      <c r="N215" s="9">
        <v>43952</v>
      </c>
      <c r="O215" s="20"/>
      <c r="P215" s="20">
        <v>12623690.48</v>
      </c>
      <c r="Q215" s="61"/>
      <c r="R215" s="11"/>
      <c r="S215" s="11"/>
      <c r="T215" s="11"/>
      <c r="U215" s="11"/>
      <c r="X215" s="22" t="str">
        <f>IF(B215="",VLOOKUP(A215,items_lookup!A:B,2,FALSE),B215)</f>
        <v>01. Item 01</v>
      </c>
      <c r="Y215" s="22">
        <f t="shared" ref="Y215:Z262" si="20">MONTH(M215)</f>
        <v>5</v>
      </c>
      <c r="Z215" s="22">
        <f t="shared" si="20"/>
        <v>5</v>
      </c>
      <c r="AA215" s="22">
        <f t="shared" si="17"/>
        <v>2020</v>
      </c>
      <c r="AB215" s="22">
        <f t="shared" si="18"/>
        <v>2020</v>
      </c>
      <c r="AC215" s="22">
        <f t="shared" si="19"/>
        <v>2020</v>
      </c>
      <c r="AD215" s="25" t="b">
        <f>AND(ROUND(O215,2)=O215,ROUND(P215,2)=P215,OR(AND(O215&lt;&gt;0,L215="p"),AND(P215&lt;&gt;0,L215="f")),_xlfn.ISFORMULA(X215),_xlfn.ISFORMULA(Y215),_xlfn.ISFORMULA(Z215),_xlfn.ISFORMULA(AA215),_xlfn.ISFORMULA(AB215),_xlfn.ISFORMULA(AC215),NOT(_xlfn.ISFORMULA(O215)),NOT(_xlfn.ISFORMULA(P215)),M215&lt;&gt;0,N215&lt;&gt;0,OR(YEAR(M215=lookup_codes!T257),YEAR(M215=lookup_codes!T258),YEAR(M215=lookup_codes!T259)),OR(YEAR(N215=lookup_codes!T257),YEAR(N215=lookup_codes!T258),YEAR(N215=lookup_codes!T259)))</f>
        <v>1</v>
      </c>
    </row>
    <row r="216" spans="1:37" ht="12.6" customHeight="1" x14ac:dyDescent="0.2">
      <c r="A216" s="8" t="s">
        <v>762</v>
      </c>
      <c r="B216" s="27"/>
      <c r="C216" s="2" t="s">
        <v>735</v>
      </c>
      <c r="D216" s="6"/>
      <c r="E216" s="60" t="s">
        <v>745</v>
      </c>
      <c r="F216" s="8"/>
      <c r="G216" s="8"/>
      <c r="H216" s="8"/>
      <c r="I216" s="8"/>
      <c r="J216" s="8"/>
      <c r="K216" s="8"/>
      <c r="L216" s="8" t="s">
        <v>756</v>
      </c>
      <c r="M216" s="9">
        <v>43952</v>
      </c>
      <c r="N216" s="9">
        <v>43952</v>
      </c>
      <c r="O216" s="20"/>
      <c r="P216" s="20">
        <v>3696523.81</v>
      </c>
      <c r="Q216" s="61"/>
      <c r="R216" s="11"/>
      <c r="S216" s="11"/>
      <c r="T216" s="11"/>
      <c r="U216" s="11"/>
      <c r="X216" s="22" t="str">
        <f>IF(B216="",VLOOKUP(A216,items_lookup!A:B,2,FALSE),B216)</f>
        <v>02. Item 02</v>
      </c>
      <c r="Y216" s="22">
        <f t="shared" si="20"/>
        <v>5</v>
      </c>
      <c r="Z216" s="22">
        <f t="shared" si="20"/>
        <v>5</v>
      </c>
      <c r="AA216" s="22">
        <f t="shared" si="17"/>
        <v>2020</v>
      </c>
      <c r="AB216" s="22">
        <f t="shared" si="18"/>
        <v>2020</v>
      </c>
      <c r="AC216" s="22">
        <f t="shared" si="19"/>
        <v>2020</v>
      </c>
      <c r="AD216" s="25" t="b">
        <f>AND(ROUND(O216,2)=O216,ROUND(P216,2)=P216,OR(AND(O216&lt;&gt;0,L216="p"),AND(P216&lt;&gt;0,L216="f")),_xlfn.ISFORMULA(X216),_xlfn.ISFORMULA(Y216),_xlfn.ISFORMULA(Z216),_xlfn.ISFORMULA(AA216),_xlfn.ISFORMULA(AB216),_xlfn.ISFORMULA(AC216),NOT(_xlfn.ISFORMULA(O216)),NOT(_xlfn.ISFORMULA(P216)),M216&lt;&gt;0,N216&lt;&gt;0,OR(YEAR(M216=lookup_codes!T258),YEAR(M216=lookup_codes!T259),YEAR(M216=lookup_codes!T260)),OR(YEAR(N216=lookup_codes!T258),YEAR(N216=lookup_codes!T259),YEAR(N216=lookup_codes!T260)))</f>
        <v>1</v>
      </c>
    </row>
    <row r="217" spans="1:37" ht="15" customHeight="1" x14ac:dyDescent="0.2">
      <c r="A217" s="8"/>
      <c r="B217" s="8" t="s">
        <v>802</v>
      </c>
      <c r="C217" s="2" t="s">
        <v>735</v>
      </c>
      <c r="D217" s="6"/>
      <c r="E217" s="60" t="s">
        <v>745</v>
      </c>
      <c r="F217" s="8"/>
      <c r="G217" s="8"/>
      <c r="H217" s="8"/>
      <c r="I217" s="8"/>
      <c r="J217" s="8"/>
      <c r="K217" s="8"/>
      <c r="L217" s="8" t="s">
        <v>756</v>
      </c>
      <c r="M217" s="9">
        <v>43952</v>
      </c>
      <c r="N217" s="9">
        <v>43952</v>
      </c>
      <c r="O217" s="20"/>
      <c r="P217" s="20">
        <v>1832666.67</v>
      </c>
      <c r="Q217" s="61"/>
      <c r="R217" s="29"/>
      <c r="S217" s="29"/>
      <c r="T217" s="29"/>
      <c r="U217" s="29"/>
      <c r="X217" s="22" t="str">
        <f>IF(B217="",VLOOKUP(A217,items_lookup!A:B,2,FALSE),B217)</f>
        <v>04. Item 04</v>
      </c>
      <c r="Y217" s="22">
        <f t="shared" si="20"/>
        <v>5</v>
      </c>
      <c r="Z217" s="22">
        <f t="shared" si="20"/>
        <v>5</v>
      </c>
      <c r="AA217" s="22">
        <f t="shared" si="17"/>
        <v>2020</v>
      </c>
      <c r="AB217" s="22">
        <f t="shared" si="18"/>
        <v>2020</v>
      </c>
      <c r="AC217" s="22">
        <f t="shared" si="19"/>
        <v>2020</v>
      </c>
      <c r="AD217" s="25" t="b">
        <f>AND(ROUND(O217,2)=O217,ROUND(P217,2)=P217,OR(AND(O217&lt;&gt;0,L217="p"),AND(P217&lt;&gt;0,L217="f")),_xlfn.ISFORMULA(X217),_xlfn.ISFORMULA(Y217),_xlfn.ISFORMULA(Z217),_xlfn.ISFORMULA(AA217),_xlfn.ISFORMULA(AB217),_xlfn.ISFORMULA(AC217),NOT(_xlfn.ISFORMULA(O217)),NOT(_xlfn.ISFORMULA(P217)),M217&lt;&gt;0,N217&lt;&gt;0,OR(YEAR(M217=lookup_codes!T259),YEAR(M217=lookup_codes!T260),YEAR(M217=lookup_codes!T261)),OR(YEAR(N217=lookup_codes!T259),YEAR(N217=lookup_codes!T260),YEAR(N217=lookup_codes!T261)))</f>
        <v>1</v>
      </c>
    </row>
    <row r="218" spans="1:37" ht="15" customHeight="1" x14ac:dyDescent="0.2">
      <c r="A218" s="8" t="s">
        <v>763</v>
      </c>
      <c r="B218" s="8"/>
      <c r="C218" s="2" t="s">
        <v>735</v>
      </c>
      <c r="D218" s="6"/>
      <c r="E218" s="60" t="s">
        <v>745</v>
      </c>
      <c r="F218" s="8"/>
      <c r="G218" s="8"/>
      <c r="H218" s="8"/>
      <c r="I218" s="8"/>
      <c r="J218" s="8"/>
      <c r="K218" s="8"/>
      <c r="L218" s="8" t="s">
        <v>756</v>
      </c>
      <c r="M218" s="9">
        <v>43952</v>
      </c>
      <c r="N218" s="9">
        <v>43952</v>
      </c>
      <c r="O218" s="20"/>
      <c r="P218" s="20">
        <v>5223642.8600000003</v>
      </c>
      <c r="Q218" s="61"/>
      <c r="R218" s="11"/>
      <c r="S218" s="11"/>
      <c r="T218" s="11"/>
      <c r="U218" s="11"/>
      <c r="X218" s="22" t="str">
        <f>IF(B218="",VLOOKUP(A218,items_lookup!A:B,2,FALSE),B218)</f>
        <v>04. Item 04</v>
      </c>
      <c r="Y218" s="22">
        <f t="shared" si="20"/>
        <v>5</v>
      </c>
      <c r="Z218" s="22">
        <f t="shared" si="20"/>
        <v>5</v>
      </c>
      <c r="AA218" s="22">
        <f t="shared" si="17"/>
        <v>2020</v>
      </c>
      <c r="AB218" s="22">
        <f t="shared" si="18"/>
        <v>2020</v>
      </c>
      <c r="AC218" s="22">
        <f t="shared" si="19"/>
        <v>2020</v>
      </c>
      <c r="AD218" s="25" t="b">
        <f>AND(ROUND(O218,2)=O218,ROUND(P218,2)=P218,OR(AND(O218&lt;&gt;0,L218="p"),AND(P218&lt;&gt;0,L218="f")),_xlfn.ISFORMULA(X218),_xlfn.ISFORMULA(Y218),_xlfn.ISFORMULA(Z218),_xlfn.ISFORMULA(AA218),_xlfn.ISFORMULA(AB218),_xlfn.ISFORMULA(AC218),NOT(_xlfn.ISFORMULA(O218)),NOT(_xlfn.ISFORMULA(P218)),M218&lt;&gt;0,N218&lt;&gt;0,OR(YEAR(M218=lookup_codes!T260),YEAR(M218=lookup_codes!T261),YEAR(M218=lookup_codes!T262)),OR(YEAR(N218=lookup_codes!T260),YEAR(N218=lookup_codes!T261),YEAR(N218=lookup_codes!T262)))</f>
        <v>1</v>
      </c>
    </row>
    <row r="219" spans="1:37" ht="15" customHeight="1" x14ac:dyDescent="0.2">
      <c r="A219" s="8" t="s">
        <v>764</v>
      </c>
      <c r="B219" s="8"/>
      <c r="C219" s="2" t="s">
        <v>735</v>
      </c>
      <c r="D219" s="6"/>
      <c r="E219" s="60" t="s">
        <v>745</v>
      </c>
      <c r="F219" s="8"/>
      <c r="G219" s="8"/>
      <c r="H219" s="8"/>
      <c r="I219" s="8"/>
      <c r="J219" s="8"/>
      <c r="K219" s="8"/>
      <c r="L219" s="8" t="s">
        <v>756</v>
      </c>
      <c r="M219" s="9">
        <v>43952</v>
      </c>
      <c r="N219" s="9">
        <v>43952</v>
      </c>
      <c r="O219" s="20"/>
      <c r="P219" s="20">
        <v>25333.33</v>
      </c>
      <c r="Q219" s="61"/>
      <c r="R219" s="11"/>
      <c r="S219" s="11"/>
      <c r="T219" s="11"/>
      <c r="U219" s="11"/>
      <c r="X219" s="22" t="str">
        <f>IF(B219="",VLOOKUP(A219,items_lookup!A:B,2,FALSE),B219)</f>
        <v>05. Item 05</v>
      </c>
      <c r="Y219" s="22">
        <f t="shared" si="20"/>
        <v>5</v>
      </c>
      <c r="Z219" s="22">
        <f t="shared" si="20"/>
        <v>5</v>
      </c>
      <c r="AA219" s="22">
        <f t="shared" si="17"/>
        <v>2020</v>
      </c>
      <c r="AB219" s="22">
        <f t="shared" si="18"/>
        <v>2020</v>
      </c>
      <c r="AC219" s="22">
        <f t="shared" si="19"/>
        <v>2020</v>
      </c>
      <c r="AD219" s="25" t="b">
        <f>AND(ROUND(O219,2)=O219,ROUND(P219,2)=P219,OR(AND(O219&lt;&gt;0,L219="p"),AND(P219&lt;&gt;0,L219="f")),_xlfn.ISFORMULA(X219),_xlfn.ISFORMULA(Y219),_xlfn.ISFORMULA(Z219),_xlfn.ISFORMULA(AA219),_xlfn.ISFORMULA(AB219),_xlfn.ISFORMULA(AC219),NOT(_xlfn.ISFORMULA(O219)),NOT(_xlfn.ISFORMULA(P219)),M219&lt;&gt;0,N219&lt;&gt;0,OR(YEAR(M219=lookup_codes!T261),YEAR(M219=lookup_codes!T262),YEAR(M219=lookup_codes!T263)),OR(YEAR(N219=lookup_codes!T261),YEAR(N219=lookup_codes!T262),YEAR(N219=lookup_codes!T263)))</f>
        <v>1</v>
      </c>
    </row>
    <row r="220" spans="1:37" ht="15" customHeight="1" x14ac:dyDescent="0.2">
      <c r="A220" s="8" t="s">
        <v>770</v>
      </c>
      <c r="B220" s="8"/>
      <c r="C220" s="2" t="s">
        <v>735</v>
      </c>
      <c r="D220" s="6"/>
      <c r="E220" s="60" t="s">
        <v>745</v>
      </c>
      <c r="F220" s="8"/>
      <c r="G220" s="8"/>
      <c r="H220" s="8"/>
      <c r="I220" s="8"/>
      <c r="J220" s="8"/>
      <c r="K220" s="8"/>
      <c r="L220" s="8" t="s">
        <v>756</v>
      </c>
      <c r="M220" s="9">
        <v>43952</v>
      </c>
      <c r="N220" s="9">
        <v>43952</v>
      </c>
      <c r="O220" s="20"/>
      <c r="P220" s="20">
        <v>235738.1</v>
      </c>
      <c r="Q220" s="61"/>
      <c r="R220" s="11"/>
      <c r="S220" s="11"/>
      <c r="T220" s="11"/>
      <c r="U220" s="11"/>
      <c r="X220" s="22" t="str">
        <f>IF(B220="",VLOOKUP(A220,items_lookup!A:B,2,FALSE),B220)</f>
        <v>11. Item 11</v>
      </c>
      <c r="Y220" s="22">
        <f t="shared" si="20"/>
        <v>5</v>
      </c>
      <c r="Z220" s="22">
        <f t="shared" si="20"/>
        <v>5</v>
      </c>
      <c r="AA220" s="22">
        <f t="shared" si="17"/>
        <v>2020</v>
      </c>
      <c r="AB220" s="22">
        <f t="shared" si="18"/>
        <v>2020</v>
      </c>
      <c r="AC220" s="22">
        <f t="shared" si="19"/>
        <v>2020</v>
      </c>
      <c r="AD220" s="25" t="b">
        <f>AND(ROUND(O220,2)=O220,ROUND(P220,2)=P220,OR(AND(O220&lt;&gt;0,L220="p"),AND(P220&lt;&gt;0,L220="f")),_xlfn.ISFORMULA(X220),_xlfn.ISFORMULA(Y220),_xlfn.ISFORMULA(Z220),_xlfn.ISFORMULA(AA220),_xlfn.ISFORMULA(AB220),_xlfn.ISFORMULA(AC220),NOT(_xlfn.ISFORMULA(O220)),NOT(_xlfn.ISFORMULA(P220)),M220&lt;&gt;0,N220&lt;&gt;0,OR(YEAR(M220=lookup_codes!T262),YEAR(M220=lookup_codes!T263),YEAR(M220=lookup_codes!T264)),OR(YEAR(N220=lookup_codes!T262),YEAR(N220=lookup_codes!T263),YEAR(N220=lookup_codes!T264)))</f>
        <v>1</v>
      </c>
    </row>
    <row r="221" spans="1:37" ht="12.6" customHeight="1" x14ac:dyDescent="0.2">
      <c r="A221" s="8" t="s">
        <v>769</v>
      </c>
      <c r="B221" s="8"/>
      <c r="C221" s="2" t="s">
        <v>735</v>
      </c>
      <c r="D221" s="6"/>
      <c r="E221" s="60" t="s">
        <v>745</v>
      </c>
      <c r="F221" s="8"/>
      <c r="G221" s="8"/>
      <c r="H221" s="8"/>
      <c r="I221" s="8"/>
      <c r="J221" s="8"/>
      <c r="K221" s="8"/>
      <c r="L221" s="8" t="s">
        <v>756</v>
      </c>
      <c r="M221" s="9">
        <v>43952</v>
      </c>
      <c r="N221" s="9">
        <v>43952</v>
      </c>
      <c r="O221" s="20"/>
      <c r="P221" s="20">
        <v>1649000</v>
      </c>
      <c r="Q221" s="61"/>
      <c r="R221" s="11"/>
      <c r="S221" s="11"/>
      <c r="T221" s="11"/>
      <c r="U221" s="11"/>
      <c r="X221" s="22" t="str">
        <f>IF(B221="",VLOOKUP(A221,items_lookup!A:B,2,FALSE),B221)</f>
        <v>09. Item 09</v>
      </c>
      <c r="Y221" s="22">
        <f t="shared" si="20"/>
        <v>5</v>
      </c>
      <c r="Z221" s="22">
        <f t="shared" si="20"/>
        <v>5</v>
      </c>
      <c r="AA221" s="22">
        <f t="shared" si="17"/>
        <v>2020</v>
      </c>
      <c r="AB221" s="22">
        <f t="shared" si="18"/>
        <v>2020</v>
      </c>
      <c r="AC221" s="22">
        <f t="shared" si="19"/>
        <v>2020</v>
      </c>
      <c r="AD221" s="25" t="b">
        <f>AND(ROUND(O221,2)=O221,ROUND(P221,2)=P221,OR(AND(O221&lt;&gt;0,L221="p"),AND(P221&lt;&gt;0,L221="f")),_xlfn.ISFORMULA(X221),_xlfn.ISFORMULA(Y221),_xlfn.ISFORMULA(Z221),_xlfn.ISFORMULA(AA221),_xlfn.ISFORMULA(AB221),_xlfn.ISFORMULA(AC221),NOT(_xlfn.ISFORMULA(O221)),NOT(_xlfn.ISFORMULA(P221)),M221&lt;&gt;0,N221&lt;&gt;0,OR(YEAR(M221=lookup_codes!T263),YEAR(M221=lookup_codes!T264),YEAR(M221=lookup_codes!T265)),OR(YEAR(N221=lookup_codes!T263),YEAR(N221=lookup_codes!T264),YEAR(N221=lookup_codes!T265)))</f>
        <v>1</v>
      </c>
    </row>
    <row r="222" spans="1:37" ht="12.6" customHeight="1" x14ac:dyDescent="0.2">
      <c r="A222" s="8" t="s">
        <v>768</v>
      </c>
      <c r="B222" s="8" t="s">
        <v>804</v>
      </c>
      <c r="C222" s="2" t="s">
        <v>735</v>
      </c>
      <c r="D222" s="6"/>
      <c r="E222" s="60" t="s">
        <v>745</v>
      </c>
      <c r="F222" s="8"/>
      <c r="G222" s="8"/>
      <c r="H222" s="8"/>
      <c r="I222" s="8"/>
      <c r="J222" s="8"/>
      <c r="K222" s="8"/>
      <c r="L222" s="8" t="s">
        <v>756</v>
      </c>
      <c r="M222" s="9">
        <v>43952</v>
      </c>
      <c r="N222" s="9">
        <v>43952</v>
      </c>
      <c r="O222" s="20"/>
      <c r="P222" s="20">
        <v>374404.76</v>
      </c>
      <c r="Q222" s="61"/>
      <c r="R222" s="11"/>
      <c r="S222" s="11"/>
      <c r="T222" s="11"/>
      <c r="U222" s="11"/>
      <c r="X222" s="22" t="str">
        <f>IF(B222="",VLOOKUP(A222,items_lookup!A:B,2,FALSE),B222)</f>
        <v>12. Item 12</v>
      </c>
      <c r="Y222" s="22">
        <f t="shared" si="20"/>
        <v>5</v>
      </c>
      <c r="Z222" s="22">
        <f t="shared" si="20"/>
        <v>5</v>
      </c>
      <c r="AA222" s="22">
        <f t="shared" si="17"/>
        <v>2020</v>
      </c>
      <c r="AB222" s="22">
        <f t="shared" si="18"/>
        <v>2020</v>
      </c>
      <c r="AC222" s="22">
        <f t="shared" si="19"/>
        <v>2020</v>
      </c>
      <c r="AD222" s="25" t="b">
        <f>AND(ROUND(O222,2)=O222,ROUND(P222,2)=P222,OR(AND(O222&lt;&gt;0,L222="p"),AND(P222&lt;&gt;0,L222="f")),_xlfn.ISFORMULA(X222),_xlfn.ISFORMULA(Y222),_xlfn.ISFORMULA(Z222),_xlfn.ISFORMULA(AA222),_xlfn.ISFORMULA(AB222),_xlfn.ISFORMULA(AC222),NOT(_xlfn.ISFORMULA(O222)),NOT(_xlfn.ISFORMULA(P222)),M222&lt;&gt;0,N222&lt;&gt;0,OR(YEAR(M222=lookup_codes!T264),YEAR(M222=lookup_codes!T265),YEAR(M222=lookup_codes!T266)),OR(YEAR(N222=lookup_codes!T264),YEAR(N222=lookup_codes!T265),YEAR(N222=lookup_codes!T266)))</f>
        <v>1</v>
      </c>
    </row>
    <row r="223" spans="1:37" ht="12.6" customHeight="1" x14ac:dyDescent="0.2">
      <c r="A223" s="8" t="s">
        <v>771</v>
      </c>
      <c r="B223" s="8"/>
      <c r="C223" s="2" t="s">
        <v>734</v>
      </c>
      <c r="D223" s="6" t="s">
        <v>743</v>
      </c>
      <c r="E223" s="60" t="s">
        <v>744</v>
      </c>
      <c r="F223" s="8"/>
      <c r="G223" s="8"/>
      <c r="H223" s="8"/>
      <c r="I223" s="8"/>
      <c r="J223" s="8"/>
      <c r="K223" s="8"/>
      <c r="L223" s="8" t="s">
        <v>755</v>
      </c>
      <c r="M223" s="9">
        <v>43951</v>
      </c>
      <c r="N223" s="9">
        <v>43951</v>
      </c>
      <c r="O223" s="20">
        <v>45238.1</v>
      </c>
      <c r="P223" s="20"/>
      <c r="Q223" s="61"/>
      <c r="R223" s="29"/>
      <c r="S223" s="29"/>
      <c r="T223" s="29"/>
      <c r="U223" s="29"/>
      <c r="X223" s="22" t="str">
        <f>IF(B223="",VLOOKUP(A223,items_lookup!A:B,2,FALSE),B223)</f>
        <v>13. Item 13</v>
      </c>
      <c r="Y223" s="22">
        <f t="shared" si="20"/>
        <v>4</v>
      </c>
      <c r="Z223" s="22">
        <f t="shared" si="20"/>
        <v>4</v>
      </c>
      <c r="AA223" s="22">
        <f t="shared" si="17"/>
        <v>2020</v>
      </c>
      <c r="AB223" s="22">
        <f t="shared" si="18"/>
        <v>2020</v>
      </c>
      <c r="AC223" s="22">
        <f t="shared" si="19"/>
        <v>2020</v>
      </c>
      <c r="AD223" s="25" t="b">
        <f>AND(ROUND(O223,2)=O223,ROUND(P223,2)=P223,OR(AND(O223&lt;&gt;0,L223="p"),AND(P223&lt;&gt;0,L223="f")),_xlfn.ISFORMULA(X223),_xlfn.ISFORMULA(Y223),_xlfn.ISFORMULA(Z223),_xlfn.ISFORMULA(AA223),_xlfn.ISFORMULA(AB223),_xlfn.ISFORMULA(AC223),NOT(_xlfn.ISFORMULA(O223)),NOT(_xlfn.ISFORMULA(P223)),M223&lt;&gt;0,N223&lt;&gt;0,OR(YEAR(M223=lookup_codes!T266),YEAR(M223=lookup_codes!T267),YEAR(M223=lookup_codes!T268)),OR(YEAR(N223=lookup_codes!T266),YEAR(N223=lookup_codes!T267),YEAR(N223=lookup_codes!T268)))</f>
        <v>1</v>
      </c>
    </row>
    <row r="224" spans="1:37" ht="12.6" customHeight="1" x14ac:dyDescent="0.2">
      <c r="A224" s="8" t="s">
        <v>771</v>
      </c>
      <c r="B224" s="8"/>
      <c r="C224" s="2" t="s">
        <v>734</v>
      </c>
      <c r="D224" s="6" t="s">
        <v>743</v>
      </c>
      <c r="E224" s="60" t="s">
        <v>744</v>
      </c>
      <c r="F224" s="8"/>
      <c r="G224" s="8"/>
      <c r="H224" s="8"/>
      <c r="I224" s="8"/>
      <c r="J224" s="8"/>
      <c r="K224" s="8"/>
      <c r="L224" s="8" t="s">
        <v>755</v>
      </c>
      <c r="M224" s="9">
        <v>43951</v>
      </c>
      <c r="N224" s="9">
        <v>43951</v>
      </c>
      <c r="O224" s="20">
        <v>498809.52</v>
      </c>
      <c r="P224" s="20"/>
      <c r="Q224" s="61"/>
      <c r="R224" s="29"/>
      <c r="S224" s="29"/>
      <c r="T224" s="29"/>
      <c r="U224" s="29"/>
      <c r="X224" s="22" t="str">
        <f>IF(B224="",VLOOKUP(A224,items_lookup!A:B,2,FALSE),B224)</f>
        <v>13. Item 13</v>
      </c>
      <c r="Y224" s="22">
        <f t="shared" si="20"/>
        <v>4</v>
      </c>
      <c r="Z224" s="22">
        <f t="shared" si="20"/>
        <v>4</v>
      </c>
      <c r="AA224" s="22">
        <f t="shared" si="17"/>
        <v>2020</v>
      </c>
      <c r="AB224" s="22">
        <f t="shared" si="18"/>
        <v>2020</v>
      </c>
      <c r="AC224" s="22">
        <f t="shared" si="19"/>
        <v>2020</v>
      </c>
      <c r="AD224" s="25" t="b">
        <f>AND(ROUND(O224,2)=O224,ROUND(P224,2)=P224,OR(AND(O224&lt;&gt;0,L224="p"),AND(P224&lt;&gt;0,L224="f")),_xlfn.ISFORMULA(X224),_xlfn.ISFORMULA(Y224),_xlfn.ISFORMULA(Z224),_xlfn.ISFORMULA(AA224),_xlfn.ISFORMULA(AB224),_xlfn.ISFORMULA(AC224),NOT(_xlfn.ISFORMULA(O224)),NOT(_xlfn.ISFORMULA(P224)),M224&lt;&gt;0,N224&lt;&gt;0,OR(YEAR(M224=lookup_codes!T267),YEAR(M224=lookup_codes!T268),YEAR(M224=lookup_codes!T269)),OR(YEAR(N224=lookup_codes!T267),YEAR(N224=lookup_codes!T268),YEAR(N224=lookup_codes!T269)))</f>
        <v>1</v>
      </c>
    </row>
    <row r="225" spans="1:37" ht="15" customHeight="1" x14ac:dyDescent="0.2">
      <c r="A225" s="8" t="s">
        <v>772</v>
      </c>
      <c r="B225" s="27"/>
      <c r="C225" s="2" t="s">
        <v>735</v>
      </c>
      <c r="D225" s="6"/>
      <c r="E225" s="60" t="s">
        <v>745</v>
      </c>
      <c r="F225" s="8"/>
      <c r="G225" s="8"/>
      <c r="H225" s="8"/>
      <c r="I225" s="8"/>
      <c r="J225" s="8"/>
      <c r="K225" s="8"/>
      <c r="L225" s="8" t="s">
        <v>756</v>
      </c>
      <c r="M225" s="9">
        <v>43952</v>
      </c>
      <c r="N225" s="9">
        <v>43952</v>
      </c>
      <c r="O225" s="20"/>
      <c r="P225" s="20">
        <v>2931857.14</v>
      </c>
      <c r="Q225" s="61"/>
      <c r="R225" s="11"/>
      <c r="S225" s="11"/>
      <c r="T225" s="11"/>
      <c r="U225" s="11"/>
      <c r="X225" s="22" t="str">
        <f>IF(B225="",VLOOKUP(A225,items_lookup!A:B,2,FALSE),B225)</f>
        <v>13. Item 13</v>
      </c>
      <c r="Y225" s="22">
        <f t="shared" si="20"/>
        <v>5</v>
      </c>
      <c r="Z225" s="22">
        <f t="shared" si="20"/>
        <v>5</v>
      </c>
      <c r="AA225" s="22">
        <f t="shared" si="17"/>
        <v>2020</v>
      </c>
      <c r="AB225" s="22">
        <f t="shared" si="18"/>
        <v>2020</v>
      </c>
      <c r="AC225" s="22">
        <f t="shared" si="19"/>
        <v>2020</v>
      </c>
      <c r="AD225" s="25" t="b">
        <f>AND(ROUND(O225,2)=O225,ROUND(P225,2)=P225,OR(AND(O225&lt;&gt;0,L225="p"),AND(P225&lt;&gt;0,L225="f")),_xlfn.ISFORMULA(X225),_xlfn.ISFORMULA(Y225),_xlfn.ISFORMULA(Z225),_xlfn.ISFORMULA(AA225),_xlfn.ISFORMULA(AB225),_xlfn.ISFORMULA(AC225),NOT(_xlfn.ISFORMULA(O225)),NOT(_xlfn.ISFORMULA(P225)),M225&lt;&gt;0,N225&lt;&gt;0,OR(YEAR(M225=lookup_codes!T268),YEAR(M225=lookup_codes!T269),YEAR(M225=lookup_codes!T270)),OR(YEAR(N225=lookup_codes!T268),YEAR(N225=lookup_codes!T269),YEAR(N225=lookup_codes!T270)))</f>
        <v>1</v>
      </c>
    </row>
    <row r="226" spans="1:37" s="28" customFormat="1" ht="26.25" customHeight="1" x14ac:dyDescent="0.2">
      <c r="A226" s="8" t="s">
        <v>772</v>
      </c>
      <c r="B226" s="27"/>
      <c r="C226" s="2" t="s">
        <v>734</v>
      </c>
      <c r="D226" s="6" t="s">
        <v>742</v>
      </c>
      <c r="E226" s="60" t="s">
        <v>745</v>
      </c>
      <c r="F226" s="8"/>
      <c r="G226" s="8"/>
      <c r="H226" s="8"/>
      <c r="I226" s="8"/>
      <c r="J226" s="8"/>
      <c r="K226" s="8"/>
      <c r="L226" s="8" t="s">
        <v>755</v>
      </c>
      <c r="M226" s="9">
        <v>43891</v>
      </c>
      <c r="N226" s="9">
        <v>43922</v>
      </c>
      <c r="O226" s="20">
        <v>5770238.0999999996</v>
      </c>
      <c r="P226" s="20"/>
      <c r="Q226" s="61"/>
      <c r="R226" s="11"/>
      <c r="S226" s="11"/>
      <c r="T226" s="11"/>
      <c r="U226" s="11"/>
      <c r="V226" s="1"/>
      <c r="W226" s="1"/>
      <c r="X226" s="22" t="str">
        <f>IF(B226="",VLOOKUP(A226,items_lookup!A:B,2,FALSE),B226)</f>
        <v>13. Item 13</v>
      </c>
      <c r="Y226" s="22">
        <f t="shared" si="20"/>
        <v>3</v>
      </c>
      <c r="Z226" s="22">
        <f t="shared" si="20"/>
        <v>4</v>
      </c>
      <c r="AA226" s="22">
        <f t="shared" si="17"/>
        <v>2020</v>
      </c>
      <c r="AB226" s="22">
        <f t="shared" si="18"/>
        <v>2020</v>
      </c>
      <c r="AC226" s="22">
        <f t="shared" si="19"/>
        <v>2020</v>
      </c>
      <c r="AD226" s="25" t="b">
        <f>AND(ROUND(O226,2)=O226,ROUND(P226,2)=P226,OR(AND(O226&lt;&gt;0,L226="p"),AND(P226&lt;&gt;0,L226="f")),_xlfn.ISFORMULA(X226),_xlfn.ISFORMULA(Y226),_xlfn.ISFORMULA(Z226),_xlfn.ISFORMULA(AA226),_xlfn.ISFORMULA(AB226),_xlfn.ISFORMULA(AC226),NOT(_xlfn.ISFORMULA(O226)),NOT(_xlfn.ISFORMULA(P226)),M226&lt;&gt;0,N226&lt;&gt;0,OR(YEAR(M226=lookup_codes!T269),YEAR(M226=lookup_codes!T270),YEAR(M226=lookup_codes!T271)),OR(YEAR(N226=lookup_codes!T269),YEAR(N226=lookup_codes!T270),YEAR(N226=lookup_codes!T271)))</f>
        <v>1</v>
      </c>
      <c r="AE226" s="1"/>
      <c r="AF226" s="1"/>
      <c r="AG226" s="1"/>
      <c r="AH226" s="1"/>
      <c r="AI226" s="1"/>
      <c r="AJ226" s="1"/>
      <c r="AK226" s="1"/>
    </row>
    <row r="227" spans="1:37" ht="13.5" customHeight="1" x14ac:dyDescent="0.2">
      <c r="A227" s="8" t="s">
        <v>773</v>
      </c>
      <c r="B227" s="27"/>
      <c r="C227" s="2" t="s">
        <v>734</v>
      </c>
      <c r="D227" s="6" t="s">
        <v>742</v>
      </c>
      <c r="E227" s="60" t="s">
        <v>745</v>
      </c>
      <c r="F227" s="8"/>
      <c r="G227" s="8"/>
      <c r="H227" s="8"/>
      <c r="I227" s="8"/>
      <c r="J227" s="8"/>
      <c r="K227" s="8"/>
      <c r="L227" s="8" t="s">
        <v>755</v>
      </c>
      <c r="M227" s="9">
        <v>43891</v>
      </c>
      <c r="N227" s="9">
        <v>43922</v>
      </c>
      <c r="O227" s="20">
        <v>7509056.8200000003</v>
      </c>
      <c r="P227" s="20"/>
      <c r="Q227" s="61"/>
      <c r="R227" s="11"/>
      <c r="S227" s="11"/>
      <c r="T227" s="11"/>
      <c r="U227" s="11"/>
      <c r="X227" s="22" t="str">
        <f>IF(B227="",VLOOKUP(A227,items_lookup!A:B,2,FALSE),B227)</f>
        <v>13. Item 13</v>
      </c>
      <c r="Y227" s="22">
        <f t="shared" si="20"/>
        <v>3</v>
      </c>
      <c r="Z227" s="22">
        <f t="shared" si="20"/>
        <v>4</v>
      </c>
      <c r="AA227" s="22">
        <f t="shared" si="17"/>
        <v>2020</v>
      </c>
      <c r="AB227" s="22">
        <f t="shared" si="18"/>
        <v>2020</v>
      </c>
      <c r="AC227" s="22">
        <f t="shared" si="19"/>
        <v>2020</v>
      </c>
      <c r="AD227" s="25" t="b">
        <f>AND(ROUND(O227,2)=O227,ROUND(P227,2)=P227,OR(AND(O227&lt;&gt;0,L227="p"),AND(P227&lt;&gt;0,L227="f")),_xlfn.ISFORMULA(X227),_xlfn.ISFORMULA(Y227),_xlfn.ISFORMULA(Z227),_xlfn.ISFORMULA(AA227),_xlfn.ISFORMULA(AB227),_xlfn.ISFORMULA(AC227),NOT(_xlfn.ISFORMULA(O227)),NOT(_xlfn.ISFORMULA(P227)),M227&lt;&gt;0,N227&lt;&gt;0,OR(YEAR(M227=lookup_codes!T270),YEAR(M227=lookup_codes!T271),YEAR(M227=lookup_codes!T272)),OR(YEAR(N227=lookup_codes!T270),YEAR(N227=lookup_codes!T271),YEAR(N227=lookup_codes!T272)))</f>
        <v>1</v>
      </c>
    </row>
    <row r="228" spans="1:37" ht="15" customHeight="1" x14ac:dyDescent="0.2">
      <c r="A228" s="8" t="s">
        <v>773</v>
      </c>
      <c r="B228" s="8" t="s">
        <v>801</v>
      </c>
      <c r="C228" s="2" t="s">
        <v>734</v>
      </c>
      <c r="D228" s="6" t="s">
        <v>742</v>
      </c>
      <c r="E228" s="60" t="s">
        <v>745</v>
      </c>
      <c r="F228" s="8"/>
      <c r="G228" s="8"/>
      <c r="H228" s="8"/>
      <c r="I228" s="8"/>
      <c r="J228" s="8"/>
      <c r="K228" s="8"/>
      <c r="L228" s="8" t="s">
        <v>755</v>
      </c>
      <c r="M228" s="9">
        <v>43922</v>
      </c>
      <c r="N228" s="9">
        <v>43922</v>
      </c>
      <c r="O228" s="20">
        <v>4185250.73</v>
      </c>
      <c r="P228" s="20"/>
      <c r="Q228" s="61"/>
      <c r="R228" s="11"/>
      <c r="S228" s="11"/>
      <c r="T228" s="11"/>
      <c r="U228" s="11"/>
      <c r="X228" s="22" t="str">
        <f>IF(B228="",VLOOKUP(A228,items_lookup!A:B,2,FALSE),B228)</f>
        <v>03. Item 03</v>
      </c>
      <c r="Y228" s="22">
        <f t="shared" si="20"/>
        <v>4</v>
      </c>
      <c r="Z228" s="22">
        <f t="shared" si="20"/>
        <v>4</v>
      </c>
      <c r="AA228" s="22">
        <f t="shared" si="17"/>
        <v>2020</v>
      </c>
      <c r="AB228" s="22">
        <f t="shared" si="18"/>
        <v>2020</v>
      </c>
      <c r="AC228" s="22">
        <f t="shared" si="19"/>
        <v>2020</v>
      </c>
      <c r="AD228" s="25" t="b">
        <f>AND(ROUND(O228,2)=O228,ROUND(P228,2)=P228,OR(AND(O228&lt;&gt;0,L228="p"),AND(P228&lt;&gt;0,L228="f")),_xlfn.ISFORMULA(X228),_xlfn.ISFORMULA(Y228),_xlfn.ISFORMULA(Z228),_xlfn.ISFORMULA(AA228),_xlfn.ISFORMULA(AB228),_xlfn.ISFORMULA(AC228),NOT(_xlfn.ISFORMULA(O228)),NOT(_xlfn.ISFORMULA(P228)),M228&lt;&gt;0,N228&lt;&gt;0,OR(YEAR(M228=lookup_codes!T271),YEAR(M228=lookup_codes!T272),YEAR(M228=lookup_codes!T273)),OR(YEAR(N228=lookup_codes!T271),YEAR(N228=lookup_codes!T272),YEAR(N228=lookup_codes!T273)))</f>
        <v>1</v>
      </c>
    </row>
    <row r="229" spans="1:37" ht="15" customHeight="1" x14ac:dyDescent="0.2">
      <c r="A229" s="8" t="s">
        <v>766</v>
      </c>
      <c r="B229" s="8" t="s">
        <v>802</v>
      </c>
      <c r="C229" s="2" t="s">
        <v>734</v>
      </c>
      <c r="D229" s="6" t="s">
        <v>742</v>
      </c>
      <c r="E229" s="60" t="s">
        <v>745</v>
      </c>
      <c r="F229" s="8"/>
      <c r="G229" s="8"/>
      <c r="H229" s="8"/>
      <c r="I229" s="8"/>
      <c r="J229" s="8"/>
      <c r="K229" s="8"/>
      <c r="L229" s="8" t="s">
        <v>755</v>
      </c>
      <c r="M229" s="9">
        <v>43922</v>
      </c>
      <c r="N229" s="9">
        <v>43922</v>
      </c>
      <c r="O229" s="20">
        <v>5161904.76</v>
      </c>
      <c r="P229" s="20"/>
      <c r="Q229" s="61"/>
      <c r="R229" s="11"/>
      <c r="S229" s="11"/>
      <c r="T229" s="11"/>
      <c r="U229" s="11"/>
      <c r="X229" s="22" t="str">
        <f>IF(B229="",VLOOKUP(A229,items_lookup!A:B,2,FALSE),B229)</f>
        <v>04. Item 04</v>
      </c>
      <c r="Y229" s="22">
        <f t="shared" si="20"/>
        <v>4</v>
      </c>
      <c r="Z229" s="22">
        <f t="shared" si="20"/>
        <v>4</v>
      </c>
      <c r="AA229" s="22">
        <f t="shared" si="17"/>
        <v>2020</v>
      </c>
      <c r="AB229" s="22">
        <f t="shared" si="18"/>
        <v>2020</v>
      </c>
      <c r="AC229" s="22">
        <f t="shared" si="19"/>
        <v>2020</v>
      </c>
      <c r="AD229" s="25" t="b">
        <f>AND(ROUND(O229,2)=O229,ROUND(P229,2)=P229,OR(AND(O229&lt;&gt;0,L229="p"),AND(P229&lt;&gt;0,L229="f")),_xlfn.ISFORMULA(X229),_xlfn.ISFORMULA(Y229),_xlfn.ISFORMULA(Z229),_xlfn.ISFORMULA(AA229),_xlfn.ISFORMULA(AB229),_xlfn.ISFORMULA(AC229),NOT(_xlfn.ISFORMULA(O229)),NOT(_xlfn.ISFORMULA(P229)),M229&lt;&gt;0,N229&lt;&gt;0,OR(YEAR(M229=lookup_codes!T272),YEAR(M229=lookup_codes!T273),YEAR(M229=lookup_codes!T274)),OR(YEAR(N229=lookup_codes!T272),YEAR(N229=lookup_codes!T273),YEAR(N229=lookup_codes!T274)))</f>
        <v>1</v>
      </c>
    </row>
    <row r="230" spans="1:37" ht="15" customHeight="1" x14ac:dyDescent="0.2">
      <c r="A230" s="8" t="s">
        <v>775</v>
      </c>
      <c r="B230" s="8"/>
      <c r="C230" s="2" t="s">
        <v>734</v>
      </c>
      <c r="D230" s="6" t="s">
        <v>742</v>
      </c>
      <c r="E230" s="60" t="s">
        <v>745</v>
      </c>
      <c r="F230" s="8"/>
      <c r="G230" s="8"/>
      <c r="H230" s="8"/>
      <c r="I230" s="8"/>
      <c r="J230" s="8"/>
      <c r="K230" s="8"/>
      <c r="L230" s="8" t="s">
        <v>755</v>
      </c>
      <c r="M230" s="9">
        <v>43922</v>
      </c>
      <c r="N230" s="9">
        <v>43922</v>
      </c>
      <c r="O230" s="20">
        <v>5724523.8099999996</v>
      </c>
      <c r="P230" s="20"/>
      <c r="Q230" s="61"/>
      <c r="R230" s="11"/>
      <c r="S230" s="11"/>
      <c r="T230" s="11"/>
      <c r="U230" s="11"/>
      <c r="X230" s="22" t="str">
        <f>IF(B230="",VLOOKUP(A230,items_lookup!A:B,2,FALSE),B230)</f>
        <v>06. Item 06</v>
      </c>
      <c r="Y230" s="22">
        <f t="shared" si="20"/>
        <v>4</v>
      </c>
      <c r="Z230" s="22">
        <f t="shared" si="20"/>
        <v>4</v>
      </c>
      <c r="AA230" s="22">
        <f t="shared" si="17"/>
        <v>2020</v>
      </c>
      <c r="AB230" s="22">
        <f t="shared" si="18"/>
        <v>2020</v>
      </c>
      <c r="AC230" s="22">
        <f t="shared" si="19"/>
        <v>2020</v>
      </c>
      <c r="AD230" s="25" t="b">
        <f>AND(ROUND(O230,2)=O230,ROUND(P230,2)=P230,OR(AND(O230&lt;&gt;0,L230="p"),AND(P230&lt;&gt;0,L230="f")),_xlfn.ISFORMULA(X230),_xlfn.ISFORMULA(Y230),_xlfn.ISFORMULA(Z230),_xlfn.ISFORMULA(AA230),_xlfn.ISFORMULA(AB230),_xlfn.ISFORMULA(AC230),NOT(_xlfn.ISFORMULA(O230)),NOT(_xlfn.ISFORMULA(P230)),M230&lt;&gt;0,N230&lt;&gt;0,OR(YEAR(M230=lookup_codes!T273),YEAR(M230=lookup_codes!T274),YEAR(M230=lookup_codes!T275)),OR(YEAR(N230=lookup_codes!T273),YEAR(N230=lookup_codes!T274),YEAR(N230=lookup_codes!T275)))</f>
        <v>1</v>
      </c>
    </row>
    <row r="231" spans="1:37" ht="15" customHeight="1" x14ac:dyDescent="0.2">
      <c r="A231" s="8" t="s">
        <v>765</v>
      </c>
      <c r="B231" s="27"/>
      <c r="C231" s="2" t="s">
        <v>734</v>
      </c>
      <c r="D231" s="6" t="s">
        <v>742</v>
      </c>
      <c r="E231" s="60" t="s">
        <v>745</v>
      </c>
      <c r="F231" s="8"/>
      <c r="G231" s="8"/>
      <c r="H231" s="8"/>
      <c r="I231" s="8"/>
      <c r="J231" s="8"/>
      <c r="K231" s="8"/>
      <c r="L231" s="8" t="s">
        <v>755</v>
      </c>
      <c r="M231" s="9">
        <v>43922</v>
      </c>
      <c r="N231" s="9">
        <v>43922</v>
      </c>
      <c r="O231" s="20">
        <v>69047.62</v>
      </c>
      <c r="P231" s="20"/>
      <c r="Q231" s="61"/>
      <c r="R231" s="11"/>
      <c r="S231" s="11"/>
      <c r="T231" s="11"/>
      <c r="U231" s="11"/>
      <c r="X231" s="22" t="str">
        <f>IF(B231="",VLOOKUP(A231,items_lookup!A:B,2,FALSE),B231)</f>
        <v>05. Item 05</v>
      </c>
      <c r="Y231" s="22">
        <f t="shared" si="20"/>
        <v>4</v>
      </c>
      <c r="Z231" s="22">
        <f t="shared" si="20"/>
        <v>4</v>
      </c>
      <c r="AA231" s="22">
        <f t="shared" si="17"/>
        <v>2020</v>
      </c>
      <c r="AB231" s="22">
        <f t="shared" si="18"/>
        <v>2020</v>
      </c>
      <c r="AC231" s="22">
        <f t="shared" si="19"/>
        <v>2020</v>
      </c>
      <c r="AD231" s="25" t="b">
        <f>AND(ROUND(O231,2)=O231,ROUND(P231,2)=P231,OR(AND(O231&lt;&gt;0,L231="p"),AND(P231&lt;&gt;0,L231="f")),_xlfn.ISFORMULA(X231),_xlfn.ISFORMULA(Y231),_xlfn.ISFORMULA(Z231),_xlfn.ISFORMULA(AA231),_xlfn.ISFORMULA(AB231),_xlfn.ISFORMULA(AC231),NOT(_xlfn.ISFORMULA(O231)),NOT(_xlfn.ISFORMULA(P231)),M231&lt;&gt;0,N231&lt;&gt;0,OR(YEAR(M231=lookup_codes!T274),YEAR(M231=lookup_codes!T275),YEAR(M231=lookup_codes!T276)),OR(YEAR(N231=lookup_codes!T274),YEAR(N231=lookup_codes!T275),YEAR(N231=lookup_codes!T276)))</f>
        <v>1</v>
      </c>
    </row>
    <row r="232" spans="1:37" ht="15" customHeight="1" x14ac:dyDescent="0.2">
      <c r="A232" s="8" t="s">
        <v>761</v>
      </c>
      <c r="B232" s="27"/>
      <c r="C232" s="2" t="s">
        <v>734</v>
      </c>
      <c r="D232" s="6" t="s">
        <v>742</v>
      </c>
      <c r="E232" s="60" t="s">
        <v>745</v>
      </c>
      <c r="F232" s="8"/>
      <c r="G232" s="8"/>
      <c r="H232" s="8"/>
      <c r="I232" s="8"/>
      <c r="J232" s="8"/>
      <c r="K232" s="8"/>
      <c r="L232" s="8" t="s">
        <v>755</v>
      </c>
      <c r="M232" s="9">
        <v>43922</v>
      </c>
      <c r="N232" s="9">
        <v>43922</v>
      </c>
      <c r="O232" s="20">
        <v>9523.81</v>
      </c>
      <c r="P232" s="20"/>
      <c r="Q232" s="61"/>
      <c r="R232" s="29"/>
      <c r="S232" s="29"/>
      <c r="T232" s="29"/>
      <c r="U232" s="29"/>
      <c r="X232" s="22" t="str">
        <f>IF(B232="",VLOOKUP(A232,items_lookup!A:B,2,FALSE),B232)</f>
        <v>01. Item 01</v>
      </c>
      <c r="Y232" s="22">
        <f t="shared" si="20"/>
        <v>4</v>
      </c>
      <c r="Z232" s="22">
        <f t="shared" si="20"/>
        <v>4</v>
      </c>
      <c r="AA232" s="22">
        <f t="shared" si="17"/>
        <v>2020</v>
      </c>
      <c r="AB232" s="22">
        <f t="shared" si="18"/>
        <v>2020</v>
      </c>
      <c r="AC232" s="22">
        <f t="shared" si="19"/>
        <v>2020</v>
      </c>
      <c r="AD232" s="25" t="b">
        <f>AND(ROUND(O232,2)=O232,ROUND(P232,2)=P232,OR(AND(O232&lt;&gt;0,L232="p"),AND(P232&lt;&gt;0,L232="f")),_xlfn.ISFORMULA(X232),_xlfn.ISFORMULA(Y232),_xlfn.ISFORMULA(Z232),_xlfn.ISFORMULA(AA232),_xlfn.ISFORMULA(AB232),_xlfn.ISFORMULA(AC232),NOT(_xlfn.ISFORMULA(O232)),NOT(_xlfn.ISFORMULA(P232)),M232&lt;&gt;0,N232&lt;&gt;0,OR(YEAR(M232=lookup_codes!T276),YEAR(M232=lookup_codes!T277),YEAR(M232=lookup_codes!T278)),OR(YEAR(N232=lookup_codes!T276),YEAR(N232=lookup_codes!T277),YEAR(N232=lookup_codes!T278)))</f>
        <v>1</v>
      </c>
    </row>
    <row r="233" spans="1:37" ht="15" customHeight="1" x14ac:dyDescent="0.2">
      <c r="A233" s="8" t="s">
        <v>762</v>
      </c>
      <c r="B233" s="27"/>
      <c r="C233" s="2" t="s">
        <v>734</v>
      </c>
      <c r="D233" s="6" t="s">
        <v>742</v>
      </c>
      <c r="E233" s="60" t="s">
        <v>745</v>
      </c>
      <c r="F233" s="8"/>
      <c r="G233" s="8"/>
      <c r="H233" s="8"/>
      <c r="I233" s="8"/>
      <c r="J233" s="8"/>
      <c r="K233" s="8"/>
      <c r="L233" s="8" t="s">
        <v>755</v>
      </c>
      <c r="M233" s="9">
        <v>43922</v>
      </c>
      <c r="N233" s="9">
        <v>43922</v>
      </c>
      <c r="O233" s="20">
        <v>66666.67</v>
      </c>
      <c r="P233" s="20"/>
      <c r="Q233" s="61"/>
      <c r="R233" s="11"/>
      <c r="S233" s="11"/>
      <c r="T233" s="11"/>
      <c r="U233" s="11"/>
      <c r="X233" s="22" t="str">
        <f>IF(B233="",VLOOKUP(A233,items_lookup!A:B,2,FALSE),B233)</f>
        <v>02. Item 02</v>
      </c>
      <c r="Y233" s="22">
        <f t="shared" si="20"/>
        <v>4</v>
      </c>
      <c r="Z233" s="22">
        <f t="shared" si="20"/>
        <v>4</v>
      </c>
      <c r="AA233" s="22">
        <f t="shared" si="17"/>
        <v>2020</v>
      </c>
      <c r="AB233" s="22">
        <f t="shared" si="18"/>
        <v>2020</v>
      </c>
      <c r="AC233" s="22">
        <f t="shared" si="19"/>
        <v>2020</v>
      </c>
      <c r="AD233" s="25" t="b">
        <f>AND(ROUND(O233,2)=O233,ROUND(P233,2)=P233,OR(AND(O233&lt;&gt;0,L233="p"),AND(P233&lt;&gt;0,L233="f")),_xlfn.ISFORMULA(X233),_xlfn.ISFORMULA(Y233),_xlfn.ISFORMULA(Z233),_xlfn.ISFORMULA(AA233),_xlfn.ISFORMULA(AB233),_xlfn.ISFORMULA(AC233),NOT(_xlfn.ISFORMULA(O233)),NOT(_xlfn.ISFORMULA(P233)),M233&lt;&gt;0,N233&lt;&gt;0,OR(YEAR(M233=lookup_codes!T277),YEAR(M233=lookup_codes!T278),YEAR(M233=lookup_codes!T279)),OR(YEAR(N233=lookup_codes!T277),YEAR(N233=lookup_codes!T278),YEAR(N233=lookup_codes!T279)))</f>
        <v>1</v>
      </c>
    </row>
    <row r="234" spans="1:37" ht="13.5" customHeight="1" x14ac:dyDescent="0.2">
      <c r="A234" s="8" t="s">
        <v>763</v>
      </c>
      <c r="B234" s="27"/>
      <c r="C234" s="2" t="s">
        <v>734</v>
      </c>
      <c r="D234" s="6" t="s">
        <v>742</v>
      </c>
      <c r="E234" s="60" t="s">
        <v>745</v>
      </c>
      <c r="F234" s="8"/>
      <c r="G234" s="8"/>
      <c r="H234" s="8"/>
      <c r="I234" s="8"/>
      <c r="J234" s="8"/>
      <c r="K234" s="8"/>
      <c r="L234" s="8" t="s">
        <v>755</v>
      </c>
      <c r="M234" s="9">
        <v>43922</v>
      </c>
      <c r="N234" s="9">
        <v>43922</v>
      </c>
      <c r="O234" s="20">
        <v>69285.710000000006</v>
      </c>
      <c r="P234" s="20"/>
      <c r="Q234" s="61"/>
      <c r="R234" s="29"/>
      <c r="S234" s="29"/>
      <c r="T234" s="29"/>
      <c r="U234" s="29"/>
      <c r="X234" s="22" t="str">
        <f>IF(B234="",VLOOKUP(A234,items_lookup!A:B,2,FALSE),B234)</f>
        <v>04. Item 04</v>
      </c>
      <c r="Y234" s="22">
        <f t="shared" si="20"/>
        <v>4</v>
      </c>
      <c r="Z234" s="22">
        <f t="shared" si="20"/>
        <v>4</v>
      </c>
      <c r="AA234" s="22">
        <f t="shared" si="17"/>
        <v>2020</v>
      </c>
      <c r="AB234" s="22">
        <f t="shared" si="18"/>
        <v>2020</v>
      </c>
      <c r="AC234" s="22">
        <f t="shared" si="19"/>
        <v>2020</v>
      </c>
      <c r="AD234" s="25" t="b">
        <f>AND(ROUND(O234,2)=O234,ROUND(P234,2)=P234,OR(AND(O234&lt;&gt;0,L234="p"),AND(P234&lt;&gt;0,L234="f")),_xlfn.ISFORMULA(X234),_xlfn.ISFORMULA(Y234),_xlfn.ISFORMULA(Z234),_xlfn.ISFORMULA(AA234),_xlfn.ISFORMULA(AB234),_xlfn.ISFORMULA(AC234),NOT(_xlfn.ISFORMULA(O234)),NOT(_xlfn.ISFORMULA(P234)),M234&lt;&gt;0,N234&lt;&gt;0,OR(YEAR(M234=lookup_codes!T279),YEAR(M234=lookup_codes!T280),YEAR(M234=lookup_codes!T281)),OR(YEAR(N234=lookup_codes!T279),YEAR(N234=lookup_codes!T280),YEAR(N234=lookup_codes!T281)))</f>
        <v>1</v>
      </c>
    </row>
    <row r="235" spans="1:37" ht="15" customHeight="1" x14ac:dyDescent="0.2">
      <c r="A235" s="8" t="s">
        <v>764</v>
      </c>
      <c r="B235" s="8" t="s">
        <v>805</v>
      </c>
      <c r="C235" s="2" t="s">
        <v>734</v>
      </c>
      <c r="D235" s="6" t="s">
        <v>742</v>
      </c>
      <c r="E235" s="60" t="s">
        <v>745</v>
      </c>
      <c r="F235" s="8"/>
      <c r="G235" s="8"/>
      <c r="H235" s="8"/>
      <c r="I235" s="8"/>
      <c r="J235" s="8"/>
      <c r="K235" s="8"/>
      <c r="L235" s="8" t="s">
        <v>755</v>
      </c>
      <c r="M235" s="9">
        <v>43922</v>
      </c>
      <c r="N235" s="9">
        <v>43922</v>
      </c>
      <c r="O235" s="20">
        <v>45000</v>
      </c>
      <c r="P235" s="20"/>
      <c r="Q235" s="61"/>
      <c r="R235" s="29"/>
      <c r="S235" s="29"/>
      <c r="T235" s="29"/>
      <c r="U235" s="29"/>
      <c r="X235" s="22" t="str">
        <f>IF(B235="",VLOOKUP(A235,items_lookup!A:B,2,FALSE),B235)</f>
        <v>10. Item 10</v>
      </c>
      <c r="Y235" s="22">
        <f t="shared" si="20"/>
        <v>4</v>
      </c>
      <c r="Z235" s="22">
        <f t="shared" si="20"/>
        <v>4</v>
      </c>
      <c r="AA235" s="22">
        <f t="shared" si="17"/>
        <v>2020</v>
      </c>
      <c r="AB235" s="22">
        <f t="shared" si="18"/>
        <v>2020</v>
      </c>
      <c r="AC235" s="22">
        <f t="shared" si="19"/>
        <v>2020</v>
      </c>
      <c r="AD235" s="25" t="b">
        <f>AND(ROUND(O235,2)=O235,ROUND(P235,2)=P235,OR(AND(O235&lt;&gt;0,L235="p"),AND(P235&lt;&gt;0,L235="f")),_xlfn.ISFORMULA(X235),_xlfn.ISFORMULA(Y235),_xlfn.ISFORMULA(Z235),_xlfn.ISFORMULA(AA235),_xlfn.ISFORMULA(AB235),_xlfn.ISFORMULA(AC235),NOT(_xlfn.ISFORMULA(O235)),NOT(_xlfn.ISFORMULA(P235)),M235&lt;&gt;0,N235&lt;&gt;0,OR(YEAR(M235=lookup_codes!T280),YEAR(M235=lookup_codes!T281),YEAR(M235=lookup_codes!T282)),OR(YEAR(N235=lookup_codes!T280),YEAR(N235=lookup_codes!T281),YEAR(N235=lookup_codes!T282)))</f>
        <v>1</v>
      </c>
    </row>
    <row r="236" spans="1:37" ht="12.6" customHeight="1" x14ac:dyDescent="0.2">
      <c r="A236" s="8" t="s">
        <v>770</v>
      </c>
      <c r="B236" s="8" t="s">
        <v>804</v>
      </c>
      <c r="C236" s="2" t="s">
        <v>734</v>
      </c>
      <c r="D236" s="6" t="s">
        <v>742</v>
      </c>
      <c r="E236" s="60" t="s">
        <v>745</v>
      </c>
      <c r="F236" s="8"/>
      <c r="G236" s="8"/>
      <c r="H236" s="8"/>
      <c r="I236" s="8"/>
      <c r="J236" s="8"/>
      <c r="K236" s="8"/>
      <c r="L236" s="8" t="s">
        <v>755</v>
      </c>
      <c r="M236" s="9">
        <v>43922</v>
      </c>
      <c r="N236" s="9">
        <v>43922</v>
      </c>
      <c r="O236" s="20">
        <v>378095.24</v>
      </c>
      <c r="P236" s="20"/>
      <c r="Q236" s="61"/>
      <c r="R236" s="29"/>
      <c r="S236" s="29"/>
      <c r="T236" s="29"/>
      <c r="U236" s="29"/>
      <c r="X236" s="22" t="str">
        <f>IF(B236="",VLOOKUP(A236,items_lookup!A:B,2,FALSE),B236)</f>
        <v>12. Item 12</v>
      </c>
      <c r="Y236" s="22">
        <f t="shared" si="20"/>
        <v>4</v>
      </c>
      <c r="Z236" s="22">
        <f t="shared" si="20"/>
        <v>4</v>
      </c>
      <c r="AA236" s="22">
        <f t="shared" si="17"/>
        <v>2020</v>
      </c>
      <c r="AB236" s="22">
        <f t="shared" si="18"/>
        <v>2020</v>
      </c>
      <c r="AC236" s="22">
        <f t="shared" si="19"/>
        <v>2020</v>
      </c>
      <c r="AD236" s="25" t="b">
        <f>AND(ROUND(O236,2)=O236,ROUND(P236,2)=P236,OR(AND(O236&lt;&gt;0,L236="p"),AND(P236&lt;&gt;0,L236="f")),_xlfn.ISFORMULA(X236),_xlfn.ISFORMULA(Y236),_xlfn.ISFORMULA(Z236),_xlfn.ISFORMULA(AA236),_xlfn.ISFORMULA(AB236),_xlfn.ISFORMULA(AC236),NOT(_xlfn.ISFORMULA(O236)),NOT(_xlfn.ISFORMULA(P236)),M236&lt;&gt;0,N236&lt;&gt;0,OR(YEAR(M236=lookup_codes!T281),YEAR(M236=lookup_codes!T282),YEAR(M236=lookup_codes!T283)),OR(YEAR(N236=lookup_codes!T281),YEAR(N236=lookup_codes!T282),YEAR(N236=lookup_codes!T283)))</f>
        <v>1</v>
      </c>
    </row>
    <row r="237" spans="1:37" ht="15" customHeight="1" x14ac:dyDescent="0.2">
      <c r="A237" s="8" t="s">
        <v>769</v>
      </c>
      <c r="B237" s="8" t="s">
        <v>803</v>
      </c>
      <c r="C237" s="2" t="s">
        <v>734</v>
      </c>
      <c r="D237" s="6" t="s">
        <v>742</v>
      </c>
      <c r="E237" s="60" t="s">
        <v>745</v>
      </c>
      <c r="F237" s="8"/>
      <c r="G237" s="8"/>
      <c r="H237" s="8"/>
      <c r="I237" s="8"/>
      <c r="J237" s="8"/>
      <c r="K237" s="8"/>
      <c r="L237" s="8" t="s">
        <v>755</v>
      </c>
      <c r="M237" s="9">
        <v>43922</v>
      </c>
      <c r="N237" s="9">
        <v>43922</v>
      </c>
      <c r="O237" s="20">
        <v>1190476.19</v>
      </c>
      <c r="P237" s="20"/>
      <c r="Q237" s="61"/>
      <c r="R237" s="29"/>
      <c r="S237" s="29"/>
      <c r="T237" s="29"/>
      <c r="U237" s="29"/>
      <c r="X237" s="22" t="str">
        <f>IF(B237="",VLOOKUP(A237,items_lookup!A:B,2,FALSE),B237)</f>
        <v>13. Item 13</v>
      </c>
      <c r="Y237" s="22">
        <f t="shared" si="20"/>
        <v>4</v>
      </c>
      <c r="Z237" s="22">
        <f t="shared" si="20"/>
        <v>4</v>
      </c>
      <c r="AA237" s="22">
        <f t="shared" si="17"/>
        <v>2020</v>
      </c>
      <c r="AB237" s="22">
        <f t="shared" si="18"/>
        <v>2020</v>
      </c>
      <c r="AC237" s="22">
        <f t="shared" si="19"/>
        <v>2020</v>
      </c>
      <c r="AD237" s="25" t="b">
        <f>AND(ROUND(O237,2)=O237,ROUND(P237,2)=P237,OR(AND(O237&lt;&gt;0,L237="p"),AND(P237&lt;&gt;0,L237="f")),_xlfn.ISFORMULA(X237),_xlfn.ISFORMULA(Y237),_xlfn.ISFORMULA(Z237),_xlfn.ISFORMULA(AA237),_xlfn.ISFORMULA(AB237),_xlfn.ISFORMULA(AC237),NOT(_xlfn.ISFORMULA(O237)),NOT(_xlfn.ISFORMULA(P237)),M237&lt;&gt;0,N237&lt;&gt;0,OR(YEAR(M237=lookup_codes!T282),YEAR(M237=lookup_codes!T283),YEAR(M237=lookup_codes!T284)),OR(YEAR(N237=lookup_codes!T282),YEAR(N237=lookup_codes!T283),YEAR(N237=lookup_codes!T284)))</f>
        <v>1</v>
      </c>
    </row>
    <row r="238" spans="1:37" ht="13.5" customHeight="1" x14ac:dyDescent="0.2">
      <c r="A238" s="8" t="s">
        <v>768</v>
      </c>
      <c r="B238" s="8"/>
      <c r="C238" s="2" t="s">
        <v>734</v>
      </c>
      <c r="D238" s="6" t="s">
        <v>742</v>
      </c>
      <c r="E238" s="60" t="s">
        <v>745</v>
      </c>
      <c r="F238" s="8"/>
      <c r="G238" s="8"/>
      <c r="H238" s="8"/>
      <c r="I238" s="8"/>
      <c r="J238" s="8"/>
      <c r="K238" s="8"/>
      <c r="L238" s="8" t="s">
        <v>755</v>
      </c>
      <c r="M238" s="9">
        <v>43922</v>
      </c>
      <c r="N238" s="9">
        <v>43922</v>
      </c>
      <c r="O238" s="20">
        <v>6440952.3799999999</v>
      </c>
      <c r="P238" s="20"/>
      <c r="Q238" s="61"/>
      <c r="R238" s="29"/>
      <c r="S238" s="29"/>
      <c r="T238" s="29"/>
      <c r="U238" s="29"/>
      <c r="X238" s="22" t="str">
        <f>IF(B238="",VLOOKUP(A238,items_lookup!A:B,2,FALSE),B238)</f>
        <v>09. Item 09</v>
      </c>
      <c r="Y238" s="22">
        <f t="shared" si="20"/>
        <v>4</v>
      </c>
      <c r="Z238" s="22">
        <f t="shared" si="20"/>
        <v>4</v>
      </c>
      <c r="AA238" s="22">
        <f t="shared" si="17"/>
        <v>2020</v>
      </c>
      <c r="AB238" s="22">
        <f t="shared" si="18"/>
        <v>2020</v>
      </c>
      <c r="AC238" s="22">
        <f t="shared" si="19"/>
        <v>2020</v>
      </c>
      <c r="AD238" s="25" t="b">
        <f>AND(ROUND(O238,2)=O238,ROUND(P238,2)=P238,OR(AND(O238&lt;&gt;0,L238="p"),AND(P238&lt;&gt;0,L238="f")),_xlfn.ISFORMULA(X238),_xlfn.ISFORMULA(Y238),_xlfn.ISFORMULA(Z238),_xlfn.ISFORMULA(AA238),_xlfn.ISFORMULA(AB238),_xlfn.ISFORMULA(AC238),NOT(_xlfn.ISFORMULA(O238)),NOT(_xlfn.ISFORMULA(P238)),M238&lt;&gt;0,N238&lt;&gt;0,OR(YEAR(M238=lookup_codes!T283),YEAR(M238=lookup_codes!T284),YEAR(M238=lookup_codes!T285)),OR(YEAR(N238=lookup_codes!T283),YEAR(N238=lookup_codes!T284),YEAR(N238=lookup_codes!T285)))</f>
        <v>1</v>
      </c>
    </row>
    <row r="239" spans="1:37" ht="12.75" customHeight="1" x14ac:dyDescent="0.2">
      <c r="A239" s="8" t="s">
        <v>776</v>
      </c>
      <c r="B239" s="27"/>
      <c r="C239" s="2" t="s">
        <v>734</v>
      </c>
      <c r="D239" s="6" t="s">
        <v>742</v>
      </c>
      <c r="E239" s="60" t="s">
        <v>745</v>
      </c>
      <c r="F239" s="8"/>
      <c r="G239" s="8"/>
      <c r="H239" s="8"/>
      <c r="I239" s="8"/>
      <c r="J239" s="8"/>
      <c r="K239" s="8"/>
      <c r="L239" s="8" t="s">
        <v>755</v>
      </c>
      <c r="M239" s="9">
        <v>43922</v>
      </c>
      <c r="N239" s="9">
        <v>43922</v>
      </c>
      <c r="O239" s="20">
        <v>1857142.86</v>
      </c>
      <c r="P239" s="20"/>
      <c r="Q239" s="61"/>
      <c r="R239" s="11"/>
      <c r="S239" s="11"/>
      <c r="T239" s="11"/>
      <c r="U239" s="11"/>
      <c r="X239" s="22" t="str">
        <f>IF(B239="",VLOOKUP(A239,items_lookup!A:B,2,FALSE),B239)</f>
        <v>_1. Item _1</v>
      </c>
      <c r="Y239" s="22">
        <f t="shared" si="20"/>
        <v>4</v>
      </c>
      <c r="Z239" s="22">
        <f t="shared" si="20"/>
        <v>4</v>
      </c>
      <c r="AA239" s="22">
        <f t="shared" si="17"/>
        <v>2020</v>
      </c>
      <c r="AB239" s="22">
        <f t="shared" si="18"/>
        <v>2020</v>
      </c>
      <c r="AC239" s="22">
        <f t="shared" si="19"/>
        <v>2020</v>
      </c>
      <c r="AD239" s="25" t="b">
        <f>AND(ROUND(O239,2)=O239,ROUND(P239,2)=P239,OR(AND(O239&lt;&gt;0,L239="p"),AND(P239&lt;&gt;0,L239="f")),_xlfn.ISFORMULA(X239),_xlfn.ISFORMULA(Y239),_xlfn.ISFORMULA(Z239),_xlfn.ISFORMULA(AA239),_xlfn.ISFORMULA(AB239),_xlfn.ISFORMULA(AC239),NOT(_xlfn.ISFORMULA(O239)),NOT(_xlfn.ISFORMULA(P239)),M239&lt;&gt;0,N239&lt;&gt;0,OR(YEAR(M239=lookup_codes!T285),YEAR(M239=lookup_codes!T286),YEAR(M239=lookup_codes!T287)),OR(YEAR(N239=lookup_codes!T285),YEAR(N239=lookup_codes!T286),YEAR(N239=lookup_codes!T287)))</f>
        <v>1</v>
      </c>
    </row>
    <row r="240" spans="1:37" ht="12.75" customHeight="1" x14ac:dyDescent="0.2">
      <c r="A240" s="8" t="s">
        <v>776</v>
      </c>
      <c r="B240" s="27"/>
      <c r="C240" s="2" t="s">
        <v>734</v>
      </c>
      <c r="D240" s="6" t="s">
        <v>742</v>
      </c>
      <c r="E240" s="60" t="s">
        <v>745</v>
      </c>
      <c r="F240" s="8"/>
      <c r="G240" s="8"/>
      <c r="H240" s="8"/>
      <c r="I240" s="8"/>
      <c r="J240" s="8"/>
      <c r="K240" s="8"/>
      <c r="L240" s="8" t="s">
        <v>755</v>
      </c>
      <c r="M240" s="9">
        <v>43922</v>
      </c>
      <c r="N240" s="9">
        <v>43922</v>
      </c>
      <c r="O240" s="20">
        <v>73809.52</v>
      </c>
      <c r="P240" s="20"/>
      <c r="Q240" s="61"/>
      <c r="R240" s="29"/>
      <c r="S240" s="29"/>
      <c r="T240" s="29"/>
      <c r="U240" s="29"/>
      <c r="X240" s="22" t="str">
        <f>IF(B240="",VLOOKUP(A240,items_lookup!A:B,2,FALSE),B240)</f>
        <v>_1. Item _1</v>
      </c>
      <c r="Y240" s="22">
        <f t="shared" si="20"/>
        <v>4</v>
      </c>
      <c r="Z240" s="22">
        <f t="shared" si="20"/>
        <v>4</v>
      </c>
      <c r="AA240" s="22">
        <f t="shared" si="17"/>
        <v>2020</v>
      </c>
      <c r="AB240" s="22">
        <f t="shared" si="18"/>
        <v>2020</v>
      </c>
      <c r="AC240" s="22">
        <f t="shared" si="19"/>
        <v>2020</v>
      </c>
      <c r="AD240" s="25" t="b">
        <f>AND(ROUND(O240,2)=O240,ROUND(P240,2)=P240,OR(AND(O240&lt;&gt;0,L240="p"),AND(P240&lt;&gt;0,L240="f")),_xlfn.ISFORMULA(X240),_xlfn.ISFORMULA(Y240),_xlfn.ISFORMULA(Z240),_xlfn.ISFORMULA(AA240),_xlfn.ISFORMULA(AB240),_xlfn.ISFORMULA(AC240),NOT(_xlfn.ISFORMULA(O240)),NOT(_xlfn.ISFORMULA(P240)),M240&lt;&gt;0,N240&lt;&gt;0,OR(YEAR(M240=lookup_codes!T286),YEAR(M240=lookup_codes!T287),YEAR(M240=lookup_codes!T288)),OR(YEAR(N240=lookup_codes!T286),YEAR(N240=lookup_codes!T287),YEAR(N240=lookup_codes!T288)))</f>
        <v>1</v>
      </c>
    </row>
    <row r="241" spans="1:30" ht="13.5" customHeight="1" x14ac:dyDescent="0.2">
      <c r="A241" s="8" t="s">
        <v>779</v>
      </c>
      <c r="B241" s="8"/>
      <c r="C241" s="2" t="s">
        <v>734</v>
      </c>
      <c r="D241" s="6" t="s">
        <v>743</v>
      </c>
      <c r="E241" s="60" t="s">
        <v>745</v>
      </c>
      <c r="F241" s="8"/>
      <c r="G241" s="8"/>
      <c r="H241" s="8"/>
      <c r="I241" s="8"/>
      <c r="J241" s="8"/>
      <c r="K241" s="8"/>
      <c r="L241" s="8" t="s">
        <v>755</v>
      </c>
      <c r="M241" s="9">
        <v>43922</v>
      </c>
      <c r="N241" s="9">
        <v>43922</v>
      </c>
      <c r="O241" s="20">
        <v>544047.62</v>
      </c>
      <c r="P241" s="20"/>
      <c r="Q241" s="61"/>
      <c r="R241" s="11"/>
      <c r="S241" s="11"/>
      <c r="T241" s="11"/>
      <c r="U241" s="11"/>
      <c r="X241" s="22" t="str">
        <f>IF(B241="",VLOOKUP(A241,items_lookup!A:B,2,FALSE),B241)</f>
        <v>_2. Item _2</v>
      </c>
      <c r="Y241" s="22">
        <f t="shared" si="20"/>
        <v>4</v>
      </c>
      <c r="Z241" s="22">
        <f t="shared" si="20"/>
        <v>4</v>
      </c>
      <c r="AA241" s="22">
        <f t="shared" si="17"/>
        <v>2020</v>
      </c>
      <c r="AB241" s="22">
        <f t="shared" si="18"/>
        <v>2020</v>
      </c>
      <c r="AC241" s="22">
        <f t="shared" si="19"/>
        <v>2020</v>
      </c>
      <c r="AD241" s="25" t="b">
        <f>AND(ROUND(O241,2)=O241,ROUND(P241,2)=P241,OR(AND(O241&lt;&gt;0,L241="p"),AND(P241&lt;&gt;0,L241="f")),_xlfn.ISFORMULA(X241),_xlfn.ISFORMULA(Y241),_xlfn.ISFORMULA(Z241),_xlfn.ISFORMULA(AA241),_xlfn.ISFORMULA(AB241),_xlfn.ISFORMULA(AC241),NOT(_xlfn.ISFORMULA(O241)),NOT(_xlfn.ISFORMULA(P241)),M241&lt;&gt;0,N241&lt;&gt;0,OR(YEAR(M241=lookup_codes!T287),YEAR(M241=lookup_codes!T288),YEAR(M241=lookup_codes!T289)),OR(YEAR(N241=lookup_codes!T287),YEAR(N241=lookup_codes!T288),YEAR(N241=lookup_codes!T289)))</f>
        <v>1</v>
      </c>
    </row>
    <row r="242" spans="1:30" ht="12.75" customHeight="1" x14ac:dyDescent="0.2">
      <c r="A242" s="8" t="s">
        <v>775</v>
      </c>
      <c r="B242" s="27"/>
      <c r="C242" s="2" t="s">
        <v>734</v>
      </c>
      <c r="D242" s="6" t="s">
        <v>742</v>
      </c>
      <c r="E242" s="60" t="s">
        <v>745</v>
      </c>
      <c r="F242" s="8"/>
      <c r="G242" s="8"/>
      <c r="H242" s="8"/>
      <c r="I242" s="8"/>
      <c r="J242" s="8"/>
      <c r="K242" s="8"/>
      <c r="L242" s="8" t="s">
        <v>755</v>
      </c>
      <c r="M242" s="9">
        <v>43983</v>
      </c>
      <c r="N242" s="9">
        <v>43983</v>
      </c>
      <c r="O242" s="20">
        <v>4346428.57</v>
      </c>
      <c r="P242" s="20"/>
      <c r="Q242" s="61"/>
      <c r="R242" s="11"/>
      <c r="S242" s="11"/>
      <c r="T242" s="11"/>
      <c r="U242" s="11"/>
      <c r="X242" s="22" t="str">
        <f>IF(B242="",VLOOKUP(A242,items_lookup!A:B,2,FALSE),B242)</f>
        <v>06. Item 06</v>
      </c>
      <c r="Y242" s="22">
        <f t="shared" si="20"/>
        <v>6</v>
      </c>
      <c r="Z242" s="22">
        <f t="shared" si="20"/>
        <v>6</v>
      </c>
      <c r="AA242" s="22">
        <f t="shared" si="17"/>
        <v>2020</v>
      </c>
      <c r="AB242" s="22">
        <f t="shared" si="18"/>
        <v>2020</v>
      </c>
      <c r="AC242" s="22">
        <f t="shared" si="19"/>
        <v>2020</v>
      </c>
      <c r="AD242" s="25" t="b">
        <f>AND(ROUND(O242,2)=O242,ROUND(P242,2)=P242,OR(AND(O242&lt;&gt;0,L242="p"),AND(P242&lt;&gt;0,L242="f")),_xlfn.ISFORMULA(X242),_xlfn.ISFORMULA(Y242),_xlfn.ISFORMULA(Z242),_xlfn.ISFORMULA(AA242),_xlfn.ISFORMULA(AB242),_xlfn.ISFORMULA(AC242),NOT(_xlfn.ISFORMULA(O242)),NOT(_xlfn.ISFORMULA(P242)),M242&lt;&gt;0,N242&lt;&gt;0,OR(YEAR(M242=lookup_codes!T288),YEAR(M242=lookup_codes!T289),YEAR(M242=lookup_codes!T290)),OR(YEAR(N242=lookup_codes!T288),YEAR(N242=lookup_codes!T289),YEAR(N242=lookup_codes!T290)))</f>
        <v>1</v>
      </c>
    </row>
    <row r="243" spans="1:30" ht="15" customHeight="1" x14ac:dyDescent="0.2">
      <c r="A243" s="8" t="s">
        <v>764</v>
      </c>
      <c r="B243" s="27"/>
      <c r="C243" s="2" t="s">
        <v>735</v>
      </c>
      <c r="D243" s="6"/>
      <c r="E243" s="60" t="s">
        <v>745</v>
      </c>
      <c r="F243" s="8"/>
      <c r="G243" s="8"/>
      <c r="H243" s="8"/>
      <c r="I243" s="8"/>
      <c r="J243" s="8"/>
      <c r="K243" s="8"/>
      <c r="L243" s="8" t="s">
        <v>755</v>
      </c>
      <c r="M243" s="9">
        <v>43922</v>
      </c>
      <c r="N243" s="9">
        <v>43922</v>
      </c>
      <c r="O243" s="20">
        <v>3845238.1</v>
      </c>
      <c r="P243" s="20"/>
      <c r="Q243" s="61"/>
      <c r="R243" s="11"/>
      <c r="S243" s="11"/>
      <c r="T243" s="11"/>
      <c r="U243" s="11"/>
      <c r="X243" s="22" t="str">
        <f>IF(B243="",VLOOKUP(A243,items_lookup!A:B,2,FALSE),B243)</f>
        <v>05. Item 05</v>
      </c>
      <c r="Y243" s="22">
        <f t="shared" si="20"/>
        <v>4</v>
      </c>
      <c r="Z243" s="22">
        <f t="shared" si="20"/>
        <v>4</v>
      </c>
      <c r="AA243" s="22">
        <f t="shared" si="17"/>
        <v>2020</v>
      </c>
      <c r="AB243" s="22">
        <f t="shared" si="18"/>
        <v>2020</v>
      </c>
      <c r="AC243" s="22">
        <f t="shared" si="19"/>
        <v>2020</v>
      </c>
      <c r="AD243" s="25" t="b">
        <f>AND(ROUND(O243,2)=O243,ROUND(P243,2)=P243,OR(AND(O243&lt;&gt;0,L243="p"),AND(P243&lt;&gt;0,L243="f")),_xlfn.ISFORMULA(X243),_xlfn.ISFORMULA(Y243),_xlfn.ISFORMULA(Z243),_xlfn.ISFORMULA(AA243),_xlfn.ISFORMULA(AB243),_xlfn.ISFORMULA(AC243),NOT(_xlfn.ISFORMULA(O243)),NOT(_xlfn.ISFORMULA(P243)),M243&lt;&gt;0,N243&lt;&gt;0,OR(YEAR(M243=lookup_codes!T289),YEAR(M243=lookup_codes!T290),YEAR(M243=lookup_codes!T291)),OR(YEAR(N243=lookup_codes!T289),YEAR(N243=lookup_codes!T290),YEAR(N243=lookup_codes!T291)))</f>
        <v>1</v>
      </c>
    </row>
    <row r="244" spans="1:30" ht="18.75" customHeight="1" x14ac:dyDescent="0.2">
      <c r="A244" s="8" t="s">
        <v>766</v>
      </c>
      <c r="B244" s="27"/>
      <c r="C244" s="2" t="s">
        <v>735</v>
      </c>
      <c r="D244" s="6"/>
      <c r="E244" s="60" t="s">
        <v>745</v>
      </c>
      <c r="F244" s="8"/>
      <c r="G244" s="8"/>
      <c r="H244" s="8"/>
      <c r="I244" s="8"/>
      <c r="J244" s="8"/>
      <c r="K244" s="8"/>
      <c r="L244" s="8" t="s">
        <v>755</v>
      </c>
      <c r="M244" s="9">
        <v>43983</v>
      </c>
      <c r="N244" s="9">
        <v>43983</v>
      </c>
      <c r="O244" s="20">
        <v>3720547.62</v>
      </c>
      <c r="P244" s="20"/>
      <c r="Q244" s="61"/>
      <c r="R244" s="11"/>
      <c r="S244" s="11"/>
      <c r="T244" s="11"/>
      <c r="U244" s="11"/>
      <c r="X244" s="22" t="str">
        <f>IF(B244="",VLOOKUP(A244,items_lookup!A:B,2,FALSE),B244)</f>
        <v>07. Item 07</v>
      </c>
      <c r="Y244" s="22">
        <f t="shared" si="20"/>
        <v>6</v>
      </c>
      <c r="Z244" s="22">
        <f t="shared" si="20"/>
        <v>6</v>
      </c>
      <c r="AA244" s="22">
        <f t="shared" si="17"/>
        <v>2020</v>
      </c>
      <c r="AB244" s="22">
        <f t="shared" si="18"/>
        <v>2020</v>
      </c>
      <c r="AC244" s="22">
        <f t="shared" si="19"/>
        <v>2020</v>
      </c>
      <c r="AD244" s="25" t="b">
        <f>AND(ROUND(O244,2)=O244,ROUND(P244,2)=P244,OR(AND(O244&lt;&gt;0,L244="p"),AND(P244&lt;&gt;0,L244="f")),_xlfn.ISFORMULA(X244),_xlfn.ISFORMULA(Y244),_xlfn.ISFORMULA(Z244),_xlfn.ISFORMULA(AA244),_xlfn.ISFORMULA(AB244),_xlfn.ISFORMULA(AC244),NOT(_xlfn.ISFORMULA(O244)),NOT(_xlfn.ISFORMULA(P244)),M244&lt;&gt;0,N244&lt;&gt;0,OR(YEAR(M244=lookup_codes!T290),YEAR(M244=lookup_codes!T291),YEAR(M244=lookup_codes!T292)),OR(YEAR(N244=lookup_codes!T290),YEAR(N244=lookup_codes!T291),YEAR(N244=lookup_codes!T292)))</f>
        <v>1</v>
      </c>
    </row>
    <row r="245" spans="1:30" ht="12.6" customHeight="1" x14ac:dyDescent="0.2">
      <c r="A245" s="8" t="s">
        <v>764</v>
      </c>
      <c r="B245" s="27"/>
      <c r="C245" s="2" t="s">
        <v>735</v>
      </c>
      <c r="D245" s="6"/>
      <c r="E245" s="60" t="s">
        <v>745</v>
      </c>
      <c r="F245" s="8"/>
      <c r="G245" s="8"/>
      <c r="H245" s="8"/>
      <c r="I245" s="8"/>
      <c r="J245" s="8"/>
      <c r="K245" s="8"/>
      <c r="L245" s="8" t="s">
        <v>755</v>
      </c>
      <c r="M245" s="9">
        <v>43922</v>
      </c>
      <c r="N245" s="9">
        <v>43922</v>
      </c>
      <c r="O245" s="20">
        <v>1804285.71</v>
      </c>
      <c r="P245" s="20"/>
      <c r="Q245" s="61"/>
      <c r="R245" s="11"/>
      <c r="S245" s="11"/>
      <c r="T245" s="11"/>
      <c r="U245" s="11"/>
      <c r="X245" s="22" t="str">
        <f>IF(B245="",VLOOKUP(A245,items_lookup!A:B,2,FALSE),B245)</f>
        <v>05. Item 05</v>
      </c>
      <c r="Y245" s="22">
        <f t="shared" si="20"/>
        <v>4</v>
      </c>
      <c r="Z245" s="22">
        <f t="shared" si="20"/>
        <v>4</v>
      </c>
      <c r="AA245" s="22">
        <f t="shared" si="17"/>
        <v>2020</v>
      </c>
      <c r="AB245" s="22">
        <f t="shared" si="18"/>
        <v>2020</v>
      </c>
      <c r="AC245" s="22">
        <f t="shared" si="19"/>
        <v>2020</v>
      </c>
      <c r="AD245" s="25" t="b">
        <f>AND(ROUND(O245,2)=O245,ROUND(P245,2)=P245,OR(AND(O245&lt;&gt;0,L245="p"),AND(P245&lt;&gt;0,L245="f")),_xlfn.ISFORMULA(X245),_xlfn.ISFORMULA(Y245),_xlfn.ISFORMULA(Z245),_xlfn.ISFORMULA(AA245),_xlfn.ISFORMULA(AB245),_xlfn.ISFORMULA(AC245),NOT(_xlfn.ISFORMULA(O245)),NOT(_xlfn.ISFORMULA(P245)),M245&lt;&gt;0,N245&lt;&gt;0,OR(YEAR(M245=lookup_codes!T293),YEAR(M245=lookup_codes!T294),YEAR(M245=lookup_codes!T295)),OR(YEAR(N245=lookup_codes!T293),YEAR(N245=lookup_codes!T294),YEAR(N245=lookup_codes!T295)))</f>
        <v>1</v>
      </c>
    </row>
    <row r="246" spans="1:30" ht="12.6" customHeight="1" x14ac:dyDescent="0.2">
      <c r="A246" s="8" t="s">
        <v>765</v>
      </c>
      <c r="B246" s="8" t="s">
        <v>802</v>
      </c>
      <c r="C246" s="2" t="s">
        <v>735</v>
      </c>
      <c r="D246" s="6"/>
      <c r="E246" s="60" t="s">
        <v>745</v>
      </c>
      <c r="F246" s="8"/>
      <c r="G246" s="8"/>
      <c r="H246" s="8"/>
      <c r="I246" s="8"/>
      <c r="J246" s="8"/>
      <c r="K246" s="8"/>
      <c r="L246" s="8" t="s">
        <v>755</v>
      </c>
      <c r="M246" s="9">
        <v>43922</v>
      </c>
      <c r="N246" s="9">
        <v>43922</v>
      </c>
      <c r="O246" s="20">
        <v>4891452.38</v>
      </c>
      <c r="P246" s="20"/>
      <c r="Q246" s="61"/>
      <c r="R246" s="29"/>
      <c r="S246" s="29"/>
      <c r="T246" s="29"/>
      <c r="U246" s="29"/>
      <c r="X246" s="22" t="str">
        <f>IF(B246="",VLOOKUP(A246,items_lookup!A:B,2,FALSE),B246)</f>
        <v>04. Item 04</v>
      </c>
      <c r="Y246" s="22">
        <f t="shared" si="20"/>
        <v>4</v>
      </c>
      <c r="Z246" s="22">
        <f t="shared" si="20"/>
        <v>4</v>
      </c>
      <c r="AA246" s="22">
        <f t="shared" si="17"/>
        <v>2020</v>
      </c>
      <c r="AB246" s="22">
        <f t="shared" si="18"/>
        <v>2020</v>
      </c>
      <c r="AC246" s="22">
        <f t="shared" si="19"/>
        <v>2020</v>
      </c>
      <c r="AD246" s="25" t="b">
        <f>AND(ROUND(O246,2)=O246,ROUND(P246,2)=P246,OR(AND(O246&lt;&gt;0,L246="p"),AND(P246&lt;&gt;0,L246="f")),_xlfn.ISFORMULA(X246),_xlfn.ISFORMULA(Y246),_xlfn.ISFORMULA(Z246),_xlfn.ISFORMULA(AA246),_xlfn.ISFORMULA(AB246),_xlfn.ISFORMULA(AC246),NOT(_xlfn.ISFORMULA(O246)),NOT(_xlfn.ISFORMULA(P246)),M246&lt;&gt;0,N246&lt;&gt;0,OR(YEAR(M246=lookup_codes!T294),YEAR(M246=lookup_codes!T295),YEAR(M246=lookup_codes!T296)),OR(YEAR(N246=lookup_codes!T294),YEAR(N246=lookup_codes!T295),YEAR(N246=lookup_codes!T296)))</f>
        <v>1</v>
      </c>
    </row>
    <row r="247" spans="1:30" ht="12.6" customHeight="1" x14ac:dyDescent="0.2">
      <c r="A247" s="8" t="s">
        <v>766</v>
      </c>
      <c r="B247" s="8"/>
      <c r="C247" s="2" t="s">
        <v>735</v>
      </c>
      <c r="D247" s="6"/>
      <c r="E247" s="60" t="s">
        <v>745</v>
      </c>
      <c r="F247" s="8"/>
      <c r="G247" s="8"/>
      <c r="H247" s="8"/>
      <c r="I247" s="8"/>
      <c r="J247" s="8"/>
      <c r="K247" s="8"/>
      <c r="L247" s="8" t="s">
        <v>755</v>
      </c>
      <c r="M247" s="9">
        <v>43922</v>
      </c>
      <c r="N247" s="9">
        <v>43922</v>
      </c>
      <c r="O247" s="20">
        <v>4803119.05</v>
      </c>
      <c r="P247" s="20"/>
      <c r="Q247" s="61"/>
      <c r="R247" s="11"/>
      <c r="S247" s="11"/>
      <c r="T247" s="11"/>
      <c r="U247" s="11"/>
      <c r="X247" s="22" t="str">
        <f>IF(B247="",VLOOKUP(A247,items_lookup!A:B,2,FALSE),B247)</f>
        <v>07. Item 07</v>
      </c>
      <c r="Y247" s="22">
        <f t="shared" si="20"/>
        <v>4</v>
      </c>
      <c r="Z247" s="22">
        <f t="shared" si="20"/>
        <v>4</v>
      </c>
      <c r="AA247" s="22">
        <f t="shared" si="17"/>
        <v>2020</v>
      </c>
      <c r="AB247" s="22">
        <f t="shared" si="18"/>
        <v>2020</v>
      </c>
      <c r="AC247" s="22">
        <f t="shared" si="19"/>
        <v>2020</v>
      </c>
      <c r="AD247" s="25" t="b">
        <f>AND(ROUND(O247,2)=O247,ROUND(P247,2)=P247,OR(AND(O247&lt;&gt;0,L247="p"),AND(P247&lt;&gt;0,L247="f")),_xlfn.ISFORMULA(X247),_xlfn.ISFORMULA(Y247),_xlfn.ISFORMULA(Z247),_xlfn.ISFORMULA(AA247),_xlfn.ISFORMULA(AB247),_xlfn.ISFORMULA(AC247),NOT(_xlfn.ISFORMULA(O247)),NOT(_xlfn.ISFORMULA(P247)),M247&lt;&gt;0,N247&lt;&gt;0,OR(YEAR(M247=lookup_codes!T295),YEAR(M247=lookup_codes!T296),YEAR(M247=lookup_codes!T297)),OR(YEAR(N247=lookup_codes!T295),YEAR(N247=lookup_codes!T296),YEAR(N247=lookup_codes!T297)))</f>
        <v>1</v>
      </c>
    </row>
    <row r="248" spans="1:30" ht="15" customHeight="1" x14ac:dyDescent="0.2">
      <c r="A248" s="8" t="s">
        <v>777</v>
      </c>
      <c r="B248" s="8"/>
      <c r="C248" s="2" t="s">
        <v>735</v>
      </c>
      <c r="D248" s="6"/>
      <c r="E248" s="60" t="s">
        <v>745</v>
      </c>
      <c r="F248" s="8"/>
      <c r="G248" s="8"/>
      <c r="H248" s="8"/>
      <c r="I248" s="8"/>
      <c r="J248" s="8"/>
      <c r="K248" s="8"/>
      <c r="L248" s="8" t="s">
        <v>755</v>
      </c>
      <c r="M248" s="9">
        <v>43922</v>
      </c>
      <c r="N248" s="9">
        <v>43922</v>
      </c>
      <c r="O248" s="20">
        <v>40023.81</v>
      </c>
      <c r="P248" s="20"/>
      <c r="Q248" s="61"/>
      <c r="R248" s="11"/>
      <c r="S248" s="11"/>
      <c r="T248" s="11"/>
      <c r="U248" s="11"/>
      <c r="X248" s="22" t="str">
        <f>IF(B248="",VLOOKUP(A248,items_lookup!A:B,2,FALSE),B248)</f>
        <v>09. Item 09</v>
      </c>
      <c r="Y248" s="22">
        <f t="shared" si="20"/>
        <v>4</v>
      </c>
      <c r="Z248" s="22">
        <f t="shared" si="20"/>
        <v>4</v>
      </c>
      <c r="AA248" s="22">
        <f t="shared" si="17"/>
        <v>2020</v>
      </c>
      <c r="AB248" s="22">
        <f t="shared" si="18"/>
        <v>2020</v>
      </c>
      <c r="AC248" s="22">
        <f t="shared" si="19"/>
        <v>2020</v>
      </c>
      <c r="AD248" s="25" t="b">
        <f>AND(ROUND(O248,2)=O248,ROUND(P248,2)=P248,OR(AND(O248&lt;&gt;0,L248="p"),AND(P248&lt;&gt;0,L248="f")),_xlfn.ISFORMULA(X248),_xlfn.ISFORMULA(Y248),_xlfn.ISFORMULA(Z248),_xlfn.ISFORMULA(AA248),_xlfn.ISFORMULA(AB248),_xlfn.ISFORMULA(AC248),NOT(_xlfn.ISFORMULA(O248)),NOT(_xlfn.ISFORMULA(P248)),M248&lt;&gt;0,N248&lt;&gt;0,OR(YEAR(M248=lookup_codes!T296),YEAR(M248=lookup_codes!T297),YEAR(M248=lookup_codes!T298)),OR(YEAR(N248=lookup_codes!T296),YEAR(N248=lookup_codes!T297),YEAR(N248=lookup_codes!T298)))</f>
        <v>1</v>
      </c>
    </row>
    <row r="249" spans="1:30" ht="18.75" customHeight="1" x14ac:dyDescent="0.2">
      <c r="A249" s="8" t="s">
        <v>769</v>
      </c>
      <c r="B249" s="8"/>
      <c r="C249" s="2" t="s">
        <v>735</v>
      </c>
      <c r="D249" s="6"/>
      <c r="E249" s="60" t="s">
        <v>745</v>
      </c>
      <c r="F249" s="8"/>
      <c r="G249" s="8"/>
      <c r="H249" s="8"/>
      <c r="I249" s="8"/>
      <c r="J249" s="8"/>
      <c r="K249" s="8"/>
      <c r="L249" s="8" t="s">
        <v>755</v>
      </c>
      <c r="M249" s="9">
        <v>43922</v>
      </c>
      <c r="N249" s="9">
        <v>43922</v>
      </c>
      <c r="O249" s="20">
        <v>461809.52</v>
      </c>
      <c r="P249" s="20"/>
      <c r="Q249" s="61"/>
      <c r="R249" s="11"/>
      <c r="S249" s="11"/>
      <c r="T249" s="11"/>
      <c r="U249" s="11"/>
      <c r="X249" s="22" t="str">
        <f>IF(B249="",VLOOKUP(A249,items_lookup!A:B,2,FALSE),B249)</f>
        <v>09. Item 09</v>
      </c>
      <c r="Y249" s="22">
        <f t="shared" si="20"/>
        <v>4</v>
      </c>
      <c r="Z249" s="22">
        <f t="shared" si="20"/>
        <v>4</v>
      </c>
      <c r="AA249" s="22">
        <f t="shared" si="17"/>
        <v>2020</v>
      </c>
      <c r="AB249" s="22">
        <f t="shared" si="18"/>
        <v>2020</v>
      </c>
      <c r="AC249" s="22">
        <f t="shared" si="19"/>
        <v>2020</v>
      </c>
      <c r="AD249" s="25" t="b">
        <f>AND(ROUND(O249,2)=O249,ROUND(P249,2)=P249,OR(AND(O249&lt;&gt;0,L249="p"),AND(P249&lt;&gt;0,L249="f")),_xlfn.ISFORMULA(X249),_xlfn.ISFORMULA(Y249),_xlfn.ISFORMULA(Z249),_xlfn.ISFORMULA(AA249),_xlfn.ISFORMULA(AB249),_xlfn.ISFORMULA(AC249),NOT(_xlfn.ISFORMULA(O249)),NOT(_xlfn.ISFORMULA(P249)),M249&lt;&gt;0,N249&lt;&gt;0,OR(YEAR(M249=lookup_codes!T297),YEAR(M249=lookup_codes!T298),YEAR(M249=lookup_codes!T299)),OR(YEAR(N249=lookup_codes!T297),YEAR(N249=lookup_codes!T298),YEAR(N249=lookup_codes!T299)))</f>
        <v>1</v>
      </c>
    </row>
    <row r="250" spans="1:30" ht="13.5" customHeight="1" x14ac:dyDescent="0.2">
      <c r="A250" s="8" t="s">
        <v>768</v>
      </c>
      <c r="B250" s="8"/>
      <c r="C250" s="2" t="s">
        <v>735</v>
      </c>
      <c r="D250" s="6"/>
      <c r="E250" s="60" t="s">
        <v>745</v>
      </c>
      <c r="F250" s="8"/>
      <c r="G250" s="8"/>
      <c r="H250" s="8"/>
      <c r="I250" s="8"/>
      <c r="J250" s="8"/>
      <c r="K250" s="8"/>
      <c r="L250" s="8" t="s">
        <v>755</v>
      </c>
      <c r="M250" s="9">
        <v>43922</v>
      </c>
      <c r="N250" s="9">
        <v>43922</v>
      </c>
      <c r="O250" s="20">
        <v>863190.48</v>
      </c>
      <c r="P250" s="20"/>
      <c r="Q250" s="61"/>
      <c r="R250" s="11"/>
      <c r="S250" s="11"/>
      <c r="T250" s="11"/>
      <c r="U250" s="11"/>
      <c r="X250" s="22" t="str">
        <f>IF(B250="",VLOOKUP(A250,items_lookup!A:B,2,FALSE),B250)</f>
        <v>09. Item 09</v>
      </c>
      <c r="Y250" s="22">
        <f t="shared" si="20"/>
        <v>4</v>
      </c>
      <c r="Z250" s="22">
        <f t="shared" si="20"/>
        <v>4</v>
      </c>
      <c r="AA250" s="22">
        <f t="shared" si="17"/>
        <v>2020</v>
      </c>
      <c r="AB250" s="22">
        <f t="shared" si="18"/>
        <v>2020</v>
      </c>
      <c r="AC250" s="22">
        <f t="shared" si="19"/>
        <v>2020</v>
      </c>
      <c r="AD250" s="25" t="b">
        <f>AND(ROUND(O250,2)=O250,ROUND(P250,2)=P250,OR(AND(O250&lt;&gt;0,L250="p"),AND(P250&lt;&gt;0,L250="f")),_xlfn.ISFORMULA(X250),_xlfn.ISFORMULA(Y250),_xlfn.ISFORMULA(Z250),_xlfn.ISFORMULA(AA250),_xlfn.ISFORMULA(AB250),_xlfn.ISFORMULA(AC250),NOT(_xlfn.ISFORMULA(O250)),NOT(_xlfn.ISFORMULA(P250)),M250&lt;&gt;0,N250&lt;&gt;0,OR(YEAR(M250=lookup_codes!T298),YEAR(M250=lookup_codes!T299),YEAR(M250=lookup_codes!T300)),OR(YEAR(N250=lookup_codes!T298),YEAR(N250=lookup_codes!T299),YEAR(N250=lookup_codes!T300)))</f>
        <v>1</v>
      </c>
    </row>
    <row r="251" spans="1:30" ht="15" customHeight="1" x14ac:dyDescent="0.2">
      <c r="A251" s="8" t="s">
        <v>770</v>
      </c>
      <c r="B251" s="8" t="s">
        <v>804</v>
      </c>
      <c r="C251" s="2" t="s">
        <v>735</v>
      </c>
      <c r="D251" s="6"/>
      <c r="E251" s="60" t="s">
        <v>745</v>
      </c>
      <c r="F251" s="8"/>
      <c r="G251" s="8"/>
      <c r="H251" s="8"/>
      <c r="I251" s="8"/>
      <c r="J251" s="8"/>
      <c r="K251" s="8"/>
      <c r="L251" s="8" t="s">
        <v>755</v>
      </c>
      <c r="M251" s="9">
        <v>43922</v>
      </c>
      <c r="N251" s="9">
        <v>43922</v>
      </c>
      <c r="O251" s="20">
        <v>449357.14</v>
      </c>
      <c r="P251" s="20"/>
      <c r="Q251" s="61"/>
      <c r="R251" s="11"/>
      <c r="S251" s="11"/>
      <c r="T251" s="11"/>
      <c r="U251" s="11"/>
      <c r="X251" s="22" t="str">
        <f>IF(B251="",VLOOKUP(A251,items_lookup!A:B,2,FALSE),B251)</f>
        <v>12. Item 12</v>
      </c>
      <c r="Y251" s="22">
        <f t="shared" si="20"/>
        <v>4</v>
      </c>
      <c r="Z251" s="22">
        <f t="shared" si="20"/>
        <v>4</v>
      </c>
      <c r="AA251" s="22">
        <f t="shared" si="17"/>
        <v>2020</v>
      </c>
      <c r="AB251" s="22">
        <f t="shared" si="18"/>
        <v>2020</v>
      </c>
      <c r="AC251" s="22">
        <f t="shared" si="19"/>
        <v>2020</v>
      </c>
      <c r="AD251" s="25" t="b">
        <f>AND(ROUND(O251,2)=O251,ROUND(P251,2)=P251,OR(AND(O251&lt;&gt;0,L251="p"),AND(P251&lt;&gt;0,L251="f")),_xlfn.ISFORMULA(X251),_xlfn.ISFORMULA(Y251),_xlfn.ISFORMULA(Z251),_xlfn.ISFORMULA(AA251),_xlfn.ISFORMULA(AB251),_xlfn.ISFORMULA(AC251),NOT(_xlfn.ISFORMULA(O251)),NOT(_xlfn.ISFORMULA(P251)),M251&lt;&gt;0,N251&lt;&gt;0,OR(YEAR(M251=lookup_codes!T299),YEAR(M251=lookup_codes!T300),YEAR(M251=lookup_codes!T301)),OR(YEAR(N251=lookup_codes!T299),YEAR(N251=lookup_codes!T300),YEAR(N251=lookup_codes!T301)))</f>
        <v>1</v>
      </c>
    </row>
    <row r="252" spans="1:30" ht="15" customHeight="1" x14ac:dyDescent="0.2">
      <c r="A252" s="8" t="s">
        <v>774</v>
      </c>
      <c r="C252" s="2" t="s">
        <v>735</v>
      </c>
      <c r="D252" s="6"/>
      <c r="E252" s="60" t="s">
        <v>745</v>
      </c>
      <c r="H252" s="8"/>
      <c r="K252" s="8"/>
      <c r="L252" s="8" t="s">
        <v>756</v>
      </c>
      <c r="M252" s="9">
        <v>43922</v>
      </c>
      <c r="N252" s="9">
        <v>43922</v>
      </c>
      <c r="P252" s="21">
        <v>428.57</v>
      </c>
      <c r="Q252" s="61"/>
      <c r="X252" s="22" t="str">
        <f>IF(B252="",VLOOKUP(A252,items_lookup!A:B,2,FALSE),B252)</f>
        <v>19. Item 19</v>
      </c>
      <c r="Y252" s="22">
        <f t="shared" si="20"/>
        <v>4</v>
      </c>
      <c r="Z252" s="22">
        <f t="shared" si="20"/>
        <v>4</v>
      </c>
      <c r="AA252" s="22">
        <f t="shared" ref="AA252:AA300" si="21">YEAR(N252)</f>
        <v>2020</v>
      </c>
      <c r="AB252" s="22">
        <f t="shared" ref="AB252:AB300" si="22">YEAR(M252)</f>
        <v>2020</v>
      </c>
      <c r="AC252" s="22">
        <f t="shared" ref="AC252:AC300" si="23">IF(F252="X",AA252-1,AA252)</f>
        <v>2020</v>
      </c>
      <c r="AD252" s="25" t="b">
        <f>AND(ROUND(O252,2)=O252,ROUND(P252,2)=P252,OR(AND(O252&lt;&gt;0,L252="p"),AND(P252&lt;&gt;0,L252="f")),_xlfn.ISFORMULA(X252),_xlfn.ISFORMULA(Y252),_xlfn.ISFORMULA(Z252),_xlfn.ISFORMULA(AA252),_xlfn.ISFORMULA(AB252),_xlfn.ISFORMULA(AC252),NOT(_xlfn.ISFORMULA(O252)),NOT(_xlfn.ISFORMULA(P252)),M252&lt;&gt;0,N252&lt;&gt;0,OR(YEAR(M252=lookup_codes!T303),YEAR(M252=lookup_codes!T304),YEAR(M252=lookup_codes!T305)),OR(YEAR(N252=lookup_codes!T303),YEAR(N252=lookup_codes!T304),YEAR(N252=lookup_codes!T305)))</f>
        <v>1</v>
      </c>
    </row>
    <row r="253" spans="1:30" ht="15" customHeight="1" x14ac:dyDescent="0.2">
      <c r="A253" s="8" t="s">
        <v>761</v>
      </c>
      <c r="C253" s="2" t="s">
        <v>735</v>
      </c>
      <c r="D253" s="6"/>
      <c r="E253" s="60" t="s">
        <v>745</v>
      </c>
      <c r="H253" s="8"/>
      <c r="K253" s="8"/>
      <c r="L253" s="8" t="s">
        <v>755</v>
      </c>
      <c r="M253" s="9">
        <v>43922</v>
      </c>
      <c r="N253" s="9">
        <v>43922</v>
      </c>
      <c r="O253" s="21">
        <v>1020952.38</v>
      </c>
      <c r="Q253" s="61"/>
      <c r="X253" s="22" t="str">
        <f>IF(B253="",VLOOKUP(A253,items_lookup!A:B,2,FALSE),B253)</f>
        <v>01. Item 01</v>
      </c>
      <c r="Y253" s="22">
        <f t="shared" si="20"/>
        <v>4</v>
      </c>
      <c r="Z253" s="22">
        <f t="shared" si="20"/>
        <v>4</v>
      </c>
      <c r="AA253" s="22">
        <f t="shared" si="21"/>
        <v>2020</v>
      </c>
      <c r="AB253" s="22">
        <f t="shared" si="22"/>
        <v>2020</v>
      </c>
      <c r="AC253" s="22">
        <f t="shared" si="23"/>
        <v>2020</v>
      </c>
      <c r="AD253" s="25" t="b">
        <f>AND(ROUND(O253,2)=O253,ROUND(P253,2)=P253,OR(AND(O253&lt;&gt;0,L253="p"),AND(P253&lt;&gt;0,L253="f")),_xlfn.ISFORMULA(X253),_xlfn.ISFORMULA(Y253),_xlfn.ISFORMULA(Z253),_xlfn.ISFORMULA(AA253),_xlfn.ISFORMULA(AB253),_xlfn.ISFORMULA(AC253),NOT(_xlfn.ISFORMULA(O253)),NOT(_xlfn.ISFORMULA(P253)),M253&lt;&gt;0,N253&lt;&gt;0,OR(YEAR(M253=lookup_codes!T304),YEAR(M253=lookup_codes!T305),YEAR(M253=lookup_codes!T306)),OR(YEAR(N253=lookup_codes!T304),YEAR(N253=lookup_codes!T305),YEAR(N253=lookup_codes!T306)))</f>
        <v>1</v>
      </c>
    </row>
    <row r="254" spans="1:30" ht="15" customHeight="1" x14ac:dyDescent="0.2">
      <c r="A254" s="8" t="s">
        <v>762</v>
      </c>
      <c r="C254" s="2" t="s">
        <v>735</v>
      </c>
      <c r="D254" s="6"/>
      <c r="E254" s="60" t="s">
        <v>745</v>
      </c>
      <c r="H254" s="8"/>
      <c r="K254" s="8"/>
      <c r="L254" s="8" t="s">
        <v>756</v>
      </c>
      <c r="M254" s="9">
        <v>43922</v>
      </c>
      <c r="N254" s="9">
        <v>43922</v>
      </c>
      <c r="P254" s="21">
        <v>491523.81</v>
      </c>
      <c r="Q254" s="61"/>
      <c r="X254" s="22" t="str">
        <f>IF(B254="",VLOOKUP(A254,items_lookup!A:B,2,FALSE),B254)</f>
        <v>02. Item 02</v>
      </c>
      <c r="Y254" s="22">
        <f t="shared" si="20"/>
        <v>4</v>
      </c>
      <c r="Z254" s="22">
        <f t="shared" si="20"/>
        <v>4</v>
      </c>
      <c r="AA254" s="22">
        <f t="shared" si="21"/>
        <v>2020</v>
      </c>
      <c r="AB254" s="22">
        <f t="shared" si="22"/>
        <v>2020</v>
      </c>
      <c r="AC254" s="22">
        <f t="shared" si="23"/>
        <v>2020</v>
      </c>
      <c r="AD254" s="25" t="b">
        <f>AND(ROUND(O254,2)=O254,ROUND(P254,2)=P254,OR(AND(O254&lt;&gt;0,L254="p"),AND(P254&lt;&gt;0,L254="f")),_xlfn.ISFORMULA(X254),_xlfn.ISFORMULA(Y254),_xlfn.ISFORMULA(Z254),_xlfn.ISFORMULA(AA254),_xlfn.ISFORMULA(AB254),_xlfn.ISFORMULA(AC254),NOT(_xlfn.ISFORMULA(O254)),NOT(_xlfn.ISFORMULA(P254)),M254&lt;&gt;0,N254&lt;&gt;0,OR(YEAR(M254=lookup_codes!T305),YEAR(M254=lookup_codes!T306),YEAR(M254=lookup_codes!T307)),OR(YEAR(N254=lookup_codes!T305),YEAR(N254=lookup_codes!T306),YEAR(N254=lookup_codes!T307)))</f>
        <v>1</v>
      </c>
    </row>
    <row r="255" spans="1:30" ht="15" customHeight="1" x14ac:dyDescent="0.2">
      <c r="A255" s="8" t="s">
        <v>780</v>
      </c>
      <c r="B255" s="27"/>
      <c r="C255" s="2" t="s">
        <v>735</v>
      </c>
      <c r="D255" s="6"/>
      <c r="E255" s="60" t="s">
        <v>745</v>
      </c>
      <c r="F255" s="8"/>
      <c r="G255" s="8"/>
      <c r="H255" s="8"/>
      <c r="I255" s="8"/>
      <c r="J255" s="8"/>
      <c r="K255" s="8"/>
      <c r="L255" s="8" t="s">
        <v>756</v>
      </c>
      <c r="M255" s="9">
        <v>43922</v>
      </c>
      <c r="N255" s="9">
        <v>43922</v>
      </c>
      <c r="O255" s="20"/>
      <c r="P255" s="20">
        <v>4353357.1399999997</v>
      </c>
      <c r="Q255" s="61"/>
      <c r="R255" s="11"/>
      <c r="S255" s="11"/>
      <c r="T255" s="11"/>
      <c r="U255" s="11"/>
      <c r="X255" s="22" t="str">
        <f>IF(B255="",VLOOKUP(A255,items_lookup!A:B,2,FALSE),B255)</f>
        <v>14. Item 14</v>
      </c>
      <c r="Y255" s="22">
        <f t="shared" si="20"/>
        <v>4</v>
      </c>
      <c r="Z255" s="22">
        <f t="shared" si="20"/>
        <v>4</v>
      </c>
      <c r="AA255" s="22">
        <f t="shared" si="21"/>
        <v>2020</v>
      </c>
      <c r="AB255" s="22">
        <f t="shared" si="22"/>
        <v>2020</v>
      </c>
      <c r="AC255" s="22">
        <f t="shared" si="23"/>
        <v>2020</v>
      </c>
      <c r="AD255" s="25" t="b">
        <f>AND(ROUND(O255,2)=O255,ROUND(P255,2)=P255,OR(AND(O255&lt;&gt;0,L255="p"),AND(P255&lt;&gt;0,L255="f")),_xlfn.ISFORMULA(X255),_xlfn.ISFORMULA(Y255),_xlfn.ISFORMULA(Z255),_xlfn.ISFORMULA(AA255),_xlfn.ISFORMULA(AB255),_xlfn.ISFORMULA(AC255),NOT(_xlfn.ISFORMULA(O255)),NOT(_xlfn.ISFORMULA(P255)),M255&lt;&gt;0,N255&lt;&gt;0,OR(YEAR(M255=lookup_codes!T306),YEAR(M255=lookup_codes!T307),YEAR(M255=lookup_codes!T308)),OR(YEAR(N255=lookup_codes!T306),YEAR(N255=lookup_codes!T307),YEAR(N255=lookup_codes!T308)))</f>
        <v>1</v>
      </c>
    </row>
    <row r="256" spans="1:30" ht="15" customHeight="1" x14ac:dyDescent="0.2">
      <c r="A256" s="8" t="s">
        <v>764</v>
      </c>
      <c r="B256" s="27"/>
      <c r="C256" s="2" t="s">
        <v>735</v>
      </c>
      <c r="D256" s="6"/>
      <c r="E256" s="60" t="s">
        <v>745</v>
      </c>
      <c r="F256" s="8"/>
      <c r="G256" s="8"/>
      <c r="H256" s="8"/>
      <c r="I256" s="8"/>
      <c r="J256" s="8"/>
      <c r="K256" s="8"/>
      <c r="L256" s="8" t="s">
        <v>756</v>
      </c>
      <c r="M256" s="9">
        <v>43983</v>
      </c>
      <c r="N256" s="9">
        <v>43983</v>
      </c>
      <c r="O256" s="20"/>
      <c r="P256" s="20">
        <v>2102904.7599999998</v>
      </c>
      <c r="Q256" s="61"/>
      <c r="R256" s="11"/>
      <c r="S256" s="11"/>
      <c r="T256" s="11"/>
      <c r="U256" s="11"/>
      <c r="X256" s="22" t="str">
        <f>IF(B256="",VLOOKUP(A256,items_lookup!A:B,2,FALSE),B256)</f>
        <v>05. Item 05</v>
      </c>
      <c r="Y256" s="22">
        <f t="shared" si="20"/>
        <v>6</v>
      </c>
      <c r="Z256" s="22">
        <f t="shared" si="20"/>
        <v>6</v>
      </c>
      <c r="AA256" s="22">
        <f t="shared" si="21"/>
        <v>2020</v>
      </c>
      <c r="AB256" s="22">
        <f t="shared" si="22"/>
        <v>2020</v>
      </c>
      <c r="AC256" s="22">
        <f t="shared" si="23"/>
        <v>2020</v>
      </c>
      <c r="AD256" s="25" t="b">
        <f>AND(ROUND(O256,2)=O256,ROUND(P256,2)=P256,OR(AND(O256&lt;&gt;0,L256="p"),AND(P256&lt;&gt;0,L256="f")),_xlfn.ISFORMULA(X256),_xlfn.ISFORMULA(Y256),_xlfn.ISFORMULA(Z256),_xlfn.ISFORMULA(AA256),_xlfn.ISFORMULA(AB256),_xlfn.ISFORMULA(AC256),NOT(_xlfn.ISFORMULA(O256)),NOT(_xlfn.ISFORMULA(P256)),M256&lt;&gt;0,N256&lt;&gt;0,OR(YEAR(M256=lookup_codes!T307),YEAR(M256=lookup_codes!T308),YEAR(M256=lookup_codes!T309)),OR(YEAR(N256=lookup_codes!T307),YEAR(N256=lookup_codes!T308),YEAR(N256=lookup_codes!T309)))</f>
        <v>1</v>
      </c>
    </row>
    <row r="257" spans="1:30" ht="15" customHeight="1" x14ac:dyDescent="0.2">
      <c r="A257" s="8" t="s">
        <v>775</v>
      </c>
      <c r="B257" s="27"/>
      <c r="C257" s="2" t="s">
        <v>735</v>
      </c>
      <c r="D257" s="6"/>
      <c r="E257" s="60" t="s">
        <v>745</v>
      </c>
      <c r="F257" s="8"/>
      <c r="G257" s="8"/>
      <c r="H257" s="8"/>
      <c r="I257" s="8"/>
      <c r="J257" s="8"/>
      <c r="K257" s="8"/>
      <c r="L257" s="8" t="s">
        <v>756</v>
      </c>
      <c r="M257" s="9">
        <v>43922</v>
      </c>
      <c r="N257" s="9">
        <v>43922</v>
      </c>
      <c r="O257" s="20"/>
      <c r="P257" s="20">
        <v>39119.050000000003</v>
      </c>
      <c r="Q257" s="61"/>
      <c r="R257" s="11"/>
      <c r="S257" s="11"/>
      <c r="T257" s="11"/>
      <c r="U257" s="11"/>
      <c r="X257" s="22" t="str">
        <f>IF(B257="",VLOOKUP(A257,items_lookup!A:B,2,FALSE),B257)</f>
        <v>06. Item 06</v>
      </c>
      <c r="Y257" s="22">
        <f t="shared" si="20"/>
        <v>4</v>
      </c>
      <c r="Z257" s="22">
        <f t="shared" si="20"/>
        <v>4</v>
      </c>
      <c r="AA257" s="22">
        <f t="shared" si="21"/>
        <v>2020</v>
      </c>
      <c r="AB257" s="22">
        <f t="shared" si="22"/>
        <v>2020</v>
      </c>
      <c r="AC257" s="22">
        <f t="shared" si="23"/>
        <v>2020</v>
      </c>
      <c r="AD257" s="25" t="b">
        <f>AND(ROUND(O257,2)=O257,ROUND(P257,2)=P257,OR(AND(O257&lt;&gt;0,L257="p"),AND(P257&lt;&gt;0,L257="f")),_xlfn.ISFORMULA(X257),_xlfn.ISFORMULA(Y257),_xlfn.ISFORMULA(Z257),_xlfn.ISFORMULA(AA257),_xlfn.ISFORMULA(AB257),_xlfn.ISFORMULA(AC257),NOT(_xlfn.ISFORMULA(O257)),NOT(_xlfn.ISFORMULA(P257)),M257&lt;&gt;0,N257&lt;&gt;0,OR(YEAR(M257=lookup_codes!T308),YEAR(M257=lookup_codes!T309),YEAR(M257=lookup_codes!T310)),OR(YEAR(N257=lookup_codes!T308),YEAR(N257=lookup_codes!T309),YEAR(N257=lookup_codes!T310)))</f>
        <v>1</v>
      </c>
    </row>
    <row r="258" spans="1:30" ht="15" customHeight="1" x14ac:dyDescent="0.2">
      <c r="A258" s="8" t="s">
        <v>766</v>
      </c>
      <c r="B258" s="27"/>
      <c r="C258" s="2" t="s">
        <v>735</v>
      </c>
      <c r="D258" s="6"/>
      <c r="E258" s="60" t="s">
        <v>745</v>
      </c>
      <c r="F258" s="8"/>
      <c r="G258" s="8"/>
      <c r="H258" s="8"/>
      <c r="I258" s="8"/>
      <c r="J258" s="8"/>
      <c r="K258" s="8"/>
      <c r="L258" s="8" t="s">
        <v>756</v>
      </c>
      <c r="M258" s="9">
        <v>43922</v>
      </c>
      <c r="N258" s="9">
        <v>43922</v>
      </c>
      <c r="O258" s="20"/>
      <c r="P258" s="20">
        <v>7062571.4299999997</v>
      </c>
      <c r="Q258" s="61"/>
      <c r="R258" s="11"/>
      <c r="S258" s="11"/>
      <c r="T258" s="11"/>
      <c r="U258" s="11"/>
      <c r="X258" s="22" t="str">
        <f>IF(B258="",VLOOKUP(A258,items_lookup!A:B,2,FALSE),B258)</f>
        <v>07. Item 07</v>
      </c>
      <c r="Y258" s="22">
        <f t="shared" si="20"/>
        <v>4</v>
      </c>
      <c r="Z258" s="22">
        <f t="shared" si="20"/>
        <v>4</v>
      </c>
      <c r="AA258" s="22">
        <f t="shared" si="21"/>
        <v>2020</v>
      </c>
      <c r="AB258" s="22">
        <f t="shared" si="22"/>
        <v>2020</v>
      </c>
      <c r="AC258" s="22">
        <f t="shared" si="23"/>
        <v>2020</v>
      </c>
      <c r="AD258" s="25" t="b">
        <f>AND(ROUND(O258,2)=O258,ROUND(P258,2)=P258,OR(AND(O258&lt;&gt;0,L258="p"),AND(P258&lt;&gt;0,L258="f")),_xlfn.ISFORMULA(X258),_xlfn.ISFORMULA(Y258),_xlfn.ISFORMULA(Z258),_xlfn.ISFORMULA(AA258),_xlfn.ISFORMULA(AB258),_xlfn.ISFORMULA(AC258),NOT(_xlfn.ISFORMULA(O258)),NOT(_xlfn.ISFORMULA(P258)),M258&lt;&gt;0,N258&lt;&gt;0,OR(YEAR(M258=lookup_codes!T309),YEAR(M258=lookup_codes!T310),YEAR(M258=lookup_codes!T311)),OR(YEAR(N258=lookup_codes!T309),YEAR(N258=lookup_codes!T310),YEAR(N258=lookup_codes!T311)))</f>
        <v>1</v>
      </c>
    </row>
    <row r="259" spans="1:30" ht="15" customHeight="1" x14ac:dyDescent="0.2">
      <c r="A259" s="8" t="s">
        <v>775</v>
      </c>
      <c r="B259" s="27"/>
      <c r="C259" s="2" t="s">
        <v>735</v>
      </c>
      <c r="D259" s="6"/>
      <c r="E259" s="60" t="s">
        <v>745</v>
      </c>
      <c r="F259" s="8"/>
      <c r="G259" s="8"/>
      <c r="H259" s="8"/>
      <c r="I259" s="8"/>
      <c r="J259" s="8"/>
      <c r="K259" s="8"/>
      <c r="L259" s="8" t="s">
        <v>756</v>
      </c>
      <c r="M259" s="9">
        <v>43922</v>
      </c>
      <c r="N259" s="9">
        <v>43922</v>
      </c>
      <c r="O259" s="20"/>
      <c r="P259" s="20">
        <v>1776761.9</v>
      </c>
      <c r="Q259" s="61"/>
      <c r="R259" s="11"/>
      <c r="S259" s="11"/>
      <c r="T259" s="11"/>
      <c r="U259" s="11"/>
      <c r="X259" s="22" t="str">
        <f>IF(B259="",VLOOKUP(A259,items_lookup!A:B,2,FALSE),B259)</f>
        <v>06. Item 06</v>
      </c>
      <c r="Y259" s="22">
        <f t="shared" si="20"/>
        <v>4</v>
      </c>
      <c r="Z259" s="22">
        <f t="shared" si="20"/>
        <v>4</v>
      </c>
      <c r="AA259" s="22">
        <f t="shared" si="21"/>
        <v>2020</v>
      </c>
      <c r="AB259" s="22">
        <f t="shared" si="22"/>
        <v>2020</v>
      </c>
      <c r="AC259" s="22">
        <f t="shared" si="23"/>
        <v>2020</v>
      </c>
      <c r="AD259" s="25" t="b">
        <f>AND(ROUND(O259,2)=O259,ROUND(P259,2)=P259,OR(AND(O259&lt;&gt;0,L259="p"),AND(P259&lt;&gt;0,L259="f")),_xlfn.ISFORMULA(X259),_xlfn.ISFORMULA(Y259),_xlfn.ISFORMULA(Z259),_xlfn.ISFORMULA(AA259),_xlfn.ISFORMULA(AB259),_xlfn.ISFORMULA(AC259),NOT(_xlfn.ISFORMULA(O259)),NOT(_xlfn.ISFORMULA(P259)),M259&lt;&gt;0,N259&lt;&gt;0,OR(YEAR(M259=lookup_codes!T310),YEAR(M259=lookup_codes!T311),YEAR(M259=lookup_codes!T312)),OR(YEAR(N259=lookup_codes!T310),YEAR(N259=lookup_codes!T311),YEAR(N259=lookup_codes!T312)))</f>
        <v>1</v>
      </c>
    </row>
    <row r="260" spans="1:30" ht="15" customHeight="1" x14ac:dyDescent="0.2">
      <c r="A260" s="8" t="s">
        <v>765</v>
      </c>
      <c r="B260" s="8" t="s">
        <v>802</v>
      </c>
      <c r="C260" s="2" t="s">
        <v>735</v>
      </c>
      <c r="D260" s="6"/>
      <c r="E260" s="60" t="s">
        <v>745</v>
      </c>
      <c r="F260" s="8"/>
      <c r="G260" s="8"/>
      <c r="H260" s="8"/>
      <c r="I260" s="8"/>
      <c r="J260" s="8"/>
      <c r="K260" s="8"/>
      <c r="L260" s="8" t="s">
        <v>756</v>
      </c>
      <c r="M260" s="9">
        <v>43922</v>
      </c>
      <c r="N260" s="9">
        <v>43922</v>
      </c>
      <c r="O260" s="20"/>
      <c r="P260" s="20">
        <v>3739023.81</v>
      </c>
      <c r="Q260" s="61"/>
      <c r="R260" s="29"/>
      <c r="S260" s="29"/>
      <c r="T260" s="29"/>
      <c r="U260" s="29"/>
      <c r="X260" s="22" t="str">
        <f>IF(B260="",VLOOKUP(A260,items_lookup!A:B,2,FALSE),B260)</f>
        <v>04. Item 04</v>
      </c>
      <c r="Y260" s="22">
        <f t="shared" si="20"/>
        <v>4</v>
      </c>
      <c r="Z260" s="22">
        <f t="shared" si="20"/>
        <v>4</v>
      </c>
      <c r="AA260" s="22">
        <f t="shared" si="21"/>
        <v>2020</v>
      </c>
      <c r="AB260" s="22">
        <f t="shared" si="22"/>
        <v>2020</v>
      </c>
      <c r="AC260" s="22">
        <f t="shared" si="23"/>
        <v>2020</v>
      </c>
      <c r="AD260" s="25" t="b">
        <f>AND(ROUND(O260,2)=O260,ROUND(P260,2)=P260,OR(AND(O260&lt;&gt;0,L260="p"),AND(P260&lt;&gt;0,L260="f")),_xlfn.ISFORMULA(X260),_xlfn.ISFORMULA(Y260),_xlfn.ISFORMULA(Z260),_xlfn.ISFORMULA(AA260),_xlfn.ISFORMULA(AB260),_xlfn.ISFORMULA(AC260),NOT(_xlfn.ISFORMULA(O260)),NOT(_xlfn.ISFORMULA(P260)),M260&lt;&gt;0,N260&lt;&gt;0,OR(YEAR(M260=lookup_codes!T311),YEAR(M260=lookup_codes!T312),YEAR(M260=lookup_codes!T313)),OR(YEAR(N260=lookup_codes!T311),YEAR(N260=lookup_codes!T312),YEAR(N260=lookup_codes!T313)))</f>
        <v>1</v>
      </c>
    </row>
    <row r="261" spans="1:30" ht="13.5" customHeight="1" x14ac:dyDescent="0.2">
      <c r="A261" s="8" t="s">
        <v>761</v>
      </c>
      <c r="B261" s="8"/>
      <c r="C261" s="2" t="s">
        <v>735</v>
      </c>
      <c r="D261" s="6"/>
      <c r="E261" s="60" t="s">
        <v>745</v>
      </c>
      <c r="F261" s="8"/>
      <c r="G261" s="8"/>
      <c r="H261" s="8"/>
      <c r="I261" s="8"/>
      <c r="J261" s="8"/>
      <c r="K261" s="8"/>
      <c r="L261" s="8" t="s">
        <v>756</v>
      </c>
      <c r="M261" s="9">
        <v>43922</v>
      </c>
      <c r="N261" s="9">
        <v>43922</v>
      </c>
      <c r="O261" s="20"/>
      <c r="P261" s="20">
        <v>33000</v>
      </c>
      <c r="Q261" s="61"/>
      <c r="R261" s="11"/>
      <c r="S261" s="11"/>
      <c r="T261" s="11"/>
      <c r="U261" s="11"/>
      <c r="X261" s="22" t="str">
        <f>IF(B261="",VLOOKUP(A261,items_lookup!A:B,2,FALSE),B261)</f>
        <v>01. Item 01</v>
      </c>
      <c r="Y261" s="22">
        <f t="shared" si="20"/>
        <v>4</v>
      </c>
      <c r="Z261" s="22">
        <f t="shared" si="20"/>
        <v>4</v>
      </c>
      <c r="AA261" s="22">
        <f t="shared" si="21"/>
        <v>2020</v>
      </c>
      <c r="AB261" s="22">
        <f t="shared" si="22"/>
        <v>2020</v>
      </c>
      <c r="AC261" s="22">
        <f t="shared" si="23"/>
        <v>2020</v>
      </c>
      <c r="AD261" s="25" t="b">
        <f>AND(ROUND(O261,2)=O261,ROUND(P261,2)=P261,OR(AND(O261&lt;&gt;0,L261="p"),AND(P261&lt;&gt;0,L261="f")),_xlfn.ISFORMULA(X261),_xlfn.ISFORMULA(Y261),_xlfn.ISFORMULA(Z261),_xlfn.ISFORMULA(AA261),_xlfn.ISFORMULA(AB261),_xlfn.ISFORMULA(AC261),NOT(_xlfn.ISFORMULA(O261)),NOT(_xlfn.ISFORMULA(P261)),M261&lt;&gt;0,N261&lt;&gt;0,OR(YEAR(M261=lookup_codes!T313),YEAR(M261=lookup_codes!T314),YEAR(M261=lookup_codes!T315)),OR(YEAR(N261=lookup_codes!T313),YEAR(N261=lookup_codes!T314),YEAR(N261=lookup_codes!T315)))</f>
        <v>1</v>
      </c>
    </row>
    <row r="262" spans="1:30" ht="12.6" customHeight="1" x14ac:dyDescent="0.2">
      <c r="A262" s="8" t="s">
        <v>762</v>
      </c>
      <c r="B262" s="8"/>
      <c r="C262" s="2" t="s">
        <v>735</v>
      </c>
      <c r="D262" s="6"/>
      <c r="E262" s="60" t="s">
        <v>745</v>
      </c>
      <c r="F262" s="8"/>
      <c r="G262" s="8"/>
      <c r="H262" s="8"/>
      <c r="I262" s="8"/>
      <c r="J262" s="8"/>
      <c r="K262" s="8"/>
      <c r="L262" s="8" t="s">
        <v>756</v>
      </c>
      <c r="M262" s="9">
        <v>43922</v>
      </c>
      <c r="N262" s="9">
        <v>43922</v>
      </c>
      <c r="O262" s="20"/>
      <c r="P262" s="20">
        <v>-93809.52</v>
      </c>
      <c r="Q262" s="61"/>
      <c r="R262" s="11"/>
      <c r="S262" s="11"/>
      <c r="T262" s="11"/>
      <c r="U262" s="11"/>
      <c r="X262" s="22" t="str">
        <f>IF(B262="",VLOOKUP(A262,items_lookup!A:B,2,FALSE),B262)</f>
        <v>02. Item 02</v>
      </c>
      <c r="Y262" s="22">
        <f t="shared" si="20"/>
        <v>4</v>
      </c>
      <c r="Z262" s="22">
        <f t="shared" si="20"/>
        <v>4</v>
      </c>
      <c r="AA262" s="22">
        <f t="shared" si="21"/>
        <v>2020</v>
      </c>
      <c r="AB262" s="22">
        <f t="shared" si="22"/>
        <v>2020</v>
      </c>
      <c r="AC262" s="22">
        <f t="shared" si="23"/>
        <v>2020</v>
      </c>
      <c r="AD262" s="25" t="b">
        <f>AND(ROUND(O262,2)=O262,ROUND(P262,2)=P262,OR(AND(O262&lt;&gt;0,L262="p"),AND(P262&lt;&gt;0,L262="f")),_xlfn.ISFORMULA(X262),_xlfn.ISFORMULA(Y262),_xlfn.ISFORMULA(Z262),_xlfn.ISFORMULA(AA262),_xlfn.ISFORMULA(AB262),_xlfn.ISFORMULA(AC262),NOT(_xlfn.ISFORMULA(O262)),NOT(_xlfn.ISFORMULA(P262)),M262&lt;&gt;0,N262&lt;&gt;0,OR(YEAR(M262=lookup_codes!T314),YEAR(M262=lookup_codes!T315),YEAR(M262=lookup_codes!T316)),OR(YEAR(N262=lookup_codes!T314),YEAR(N262=lookup_codes!T315),YEAR(N262=lookup_codes!T316)))</f>
        <v>1</v>
      </c>
    </row>
    <row r="263" spans="1:30" ht="13.5" customHeight="1" x14ac:dyDescent="0.2">
      <c r="A263" s="8" t="s">
        <v>763</v>
      </c>
      <c r="B263" s="8" t="s">
        <v>804</v>
      </c>
      <c r="C263" s="2" t="s">
        <v>735</v>
      </c>
      <c r="D263" s="6"/>
      <c r="E263" s="60" t="s">
        <v>745</v>
      </c>
      <c r="F263" s="8"/>
      <c r="G263" s="8"/>
      <c r="H263" s="8"/>
      <c r="I263" s="8"/>
      <c r="J263" s="8"/>
      <c r="K263" s="8"/>
      <c r="L263" s="8" t="s">
        <v>756</v>
      </c>
      <c r="M263" s="9">
        <v>43922</v>
      </c>
      <c r="N263" s="9">
        <v>43922</v>
      </c>
      <c r="O263" s="20"/>
      <c r="P263" s="20">
        <v>447214.29</v>
      </c>
      <c r="Q263" s="61"/>
      <c r="R263" s="11"/>
      <c r="S263" s="11"/>
      <c r="T263" s="11"/>
      <c r="U263" s="11"/>
      <c r="X263" s="22" t="str">
        <f>IF(B263="",VLOOKUP(A263,items_lookup!A:B,2,FALSE),B263)</f>
        <v>12. Item 12</v>
      </c>
      <c r="Y263" s="22">
        <f t="shared" ref="Y263:Z314" si="24">MONTH(M263)</f>
        <v>4</v>
      </c>
      <c r="Z263" s="22">
        <f t="shared" si="24"/>
        <v>4</v>
      </c>
      <c r="AA263" s="22">
        <f t="shared" si="21"/>
        <v>2020</v>
      </c>
      <c r="AB263" s="22">
        <f t="shared" si="22"/>
        <v>2020</v>
      </c>
      <c r="AC263" s="22">
        <f t="shared" si="23"/>
        <v>2020</v>
      </c>
      <c r="AD263" s="25" t="b">
        <f>AND(ROUND(O263,2)=O263,ROUND(P263,2)=P263,OR(AND(O263&lt;&gt;0,L263="p"),AND(P263&lt;&gt;0,L263="f")),_xlfn.ISFORMULA(X263),_xlfn.ISFORMULA(Y263),_xlfn.ISFORMULA(Z263),_xlfn.ISFORMULA(AA263),_xlfn.ISFORMULA(AB263),_xlfn.ISFORMULA(AC263),NOT(_xlfn.ISFORMULA(O263)),NOT(_xlfn.ISFORMULA(P263)),M263&lt;&gt;0,N263&lt;&gt;0,OR(YEAR(M263=lookup_codes!T316),YEAR(M263=lookup_codes!T317),YEAR(M263=lookup_codes!T318)),OR(YEAR(N263=lookup_codes!T316),YEAR(N263=lookup_codes!T317),YEAR(N263=lookup_codes!T318)))</f>
        <v>1</v>
      </c>
    </row>
    <row r="264" spans="1:30" ht="13.5" customHeight="1" x14ac:dyDescent="0.2">
      <c r="A264" s="8" t="s">
        <v>764</v>
      </c>
      <c r="B264" s="8"/>
      <c r="C264" s="2" t="s">
        <v>734</v>
      </c>
      <c r="D264" s="6" t="s">
        <v>743</v>
      </c>
      <c r="E264" s="60" t="s">
        <v>744</v>
      </c>
      <c r="F264" s="8"/>
      <c r="G264" s="8"/>
      <c r="H264" s="8"/>
      <c r="I264" s="8"/>
      <c r="J264" s="8"/>
      <c r="K264" s="8"/>
      <c r="L264" s="8" t="s">
        <v>755</v>
      </c>
      <c r="M264" s="9">
        <v>43921</v>
      </c>
      <c r="N264" s="9">
        <v>43921</v>
      </c>
      <c r="O264" s="20">
        <v>42142.86</v>
      </c>
      <c r="P264" s="20"/>
      <c r="Q264" s="61"/>
      <c r="R264" s="29"/>
      <c r="S264" s="29"/>
      <c r="T264" s="29"/>
      <c r="U264" s="29"/>
      <c r="X264" s="22" t="str">
        <f>IF(B264="",VLOOKUP(A264,items_lookup!A:B,2,FALSE),B264)</f>
        <v>05. Item 05</v>
      </c>
      <c r="Y264" s="22">
        <f t="shared" si="24"/>
        <v>3</v>
      </c>
      <c r="Z264" s="22">
        <f t="shared" si="24"/>
        <v>3</v>
      </c>
      <c r="AA264" s="22">
        <f t="shared" si="21"/>
        <v>2020</v>
      </c>
      <c r="AB264" s="22">
        <f t="shared" si="22"/>
        <v>2020</v>
      </c>
      <c r="AC264" s="22">
        <f t="shared" si="23"/>
        <v>2020</v>
      </c>
      <c r="AD264" s="25" t="b">
        <f>AND(ROUND(O264,2)=O264,ROUND(P264,2)=P264,OR(AND(O264&lt;&gt;0,L264="p"),AND(P264&lt;&gt;0,L264="f")),_xlfn.ISFORMULA(X264),_xlfn.ISFORMULA(Y264),_xlfn.ISFORMULA(Z264),_xlfn.ISFORMULA(AA264),_xlfn.ISFORMULA(AB264),_xlfn.ISFORMULA(AC264),NOT(_xlfn.ISFORMULA(O264)),NOT(_xlfn.ISFORMULA(P264)),M264&lt;&gt;0,N264&lt;&gt;0,OR(YEAR(M264=lookup_codes!T317),YEAR(M264=lookup_codes!T318),YEAR(M264=lookup_codes!T319)),OR(YEAR(N264=lookup_codes!T317),YEAR(N264=lookup_codes!T318),YEAR(N264=lookup_codes!T319)))</f>
        <v>1</v>
      </c>
    </row>
    <row r="265" spans="1:30" ht="15" customHeight="1" x14ac:dyDescent="0.2">
      <c r="A265" s="8" t="s">
        <v>770</v>
      </c>
      <c r="B265" s="8"/>
      <c r="C265" s="2" t="s">
        <v>734</v>
      </c>
      <c r="D265" s="6" t="s">
        <v>743</v>
      </c>
      <c r="E265" s="60" t="s">
        <v>744</v>
      </c>
      <c r="F265" s="8"/>
      <c r="G265" s="8"/>
      <c r="H265" s="8"/>
      <c r="I265" s="8"/>
      <c r="J265" s="8"/>
      <c r="K265" s="8"/>
      <c r="L265" s="8" t="s">
        <v>755</v>
      </c>
      <c r="M265" s="9">
        <v>43921</v>
      </c>
      <c r="N265" s="9">
        <v>43921</v>
      </c>
      <c r="O265" s="20">
        <v>461904.76</v>
      </c>
      <c r="P265" s="20"/>
      <c r="Q265" s="61"/>
      <c r="R265" s="29"/>
      <c r="S265" s="29"/>
      <c r="T265" s="29"/>
      <c r="U265" s="29"/>
      <c r="X265" s="22" t="str">
        <f>IF(B265="",VLOOKUP(A265,items_lookup!A:B,2,FALSE),B265)</f>
        <v>11. Item 11</v>
      </c>
      <c r="Y265" s="22">
        <f t="shared" si="24"/>
        <v>3</v>
      </c>
      <c r="Z265" s="22">
        <f t="shared" si="24"/>
        <v>3</v>
      </c>
      <c r="AA265" s="22">
        <f t="shared" si="21"/>
        <v>2020</v>
      </c>
      <c r="AB265" s="22">
        <f t="shared" si="22"/>
        <v>2020</v>
      </c>
      <c r="AC265" s="22">
        <f t="shared" si="23"/>
        <v>2020</v>
      </c>
      <c r="AD265" s="25" t="b">
        <f>AND(ROUND(O265,2)=O265,ROUND(P265,2)=P265,OR(AND(O265&lt;&gt;0,L265="p"),AND(P265&lt;&gt;0,L265="f")),_xlfn.ISFORMULA(X265),_xlfn.ISFORMULA(Y265),_xlfn.ISFORMULA(Z265),_xlfn.ISFORMULA(AA265),_xlfn.ISFORMULA(AB265),_xlfn.ISFORMULA(AC265),NOT(_xlfn.ISFORMULA(O265)),NOT(_xlfn.ISFORMULA(P265)),M265&lt;&gt;0,N265&lt;&gt;0,OR(YEAR(M265=lookup_codes!T318),YEAR(M265=lookup_codes!T319),YEAR(M265=lookup_codes!T320)),OR(YEAR(N265=lookup_codes!T318),YEAR(N265=lookup_codes!T319),YEAR(N265=lookup_codes!T320)))</f>
        <v>1</v>
      </c>
    </row>
    <row r="266" spans="1:30" ht="15" customHeight="1" x14ac:dyDescent="0.2">
      <c r="A266" s="8" t="s">
        <v>769</v>
      </c>
      <c r="B266" s="8"/>
      <c r="C266" s="2" t="s">
        <v>734</v>
      </c>
      <c r="D266" s="6" t="s">
        <v>742</v>
      </c>
      <c r="E266" s="60" t="s">
        <v>744</v>
      </c>
      <c r="F266" s="8"/>
      <c r="G266" s="8"/>
      <c r="H266" s="8"/>
      <c r="I266" s="8"/>
      <c r="J266" s="8"/>
      <c r="K266" s="8"/>
      <c r="L266" s="8" t="s">
        <v>755</v>
      </c>
      <c r="M266" s="9">
        <v>43921</v>
      </c>
      <c r="N266" s="9">
        <v>43921</v>
      </c>
      <c r="O266" s="20">
        <v>32994761.899999999</v>
      </c>
      <c r="P266" s="20"/>
      <c r="Q266" s="61"/>
      <c r="R266" s="29"/>
      <c r="S266" s="29"/>
      <c r="T266" s="29"/>
      <c r="U266" s="29"/>
      <c r="X266" s="22" t="str">
        <f>IF(B266="",VLOOKUP(A266,items_lookup!A:B,2,FALSE),B266)</f>
        <v>09. Item 09</v>
      </c>
      <c r="Y266" s="22">
        <f t="shared" si="24"/>
        <v>3</v>
      </c>
      <c r="Z266" s="22">
        <f t="shared" si="24"/>
        <v>3</v>
      </c>
      <c r="AA266" s="22">
        <f t="shared" si="21"/>
        <v>2020</v>
      </c>
      <c r="AB266" s="22">
        <f t="shared" si="22"/>
        <v>2020</v>
      </c>
      <c r="AC266" s="22">
        <f t="shared" si="23"/>
        <v>2020</v>
      </c>
      <c r="AD266" s="25" t="b">
        <f>AND(ROUND(O266,2)=O266,ROUND(P266,2)=P266,OR(AND(O266&lt;&gt;0,L266="p"),AND(P266&lt;&gt;0,L266="f")),_xlfn.ISFORMULA(X266),_xlfn.ISFORMULA(Y266),_xlfn.ISFORMULA(Z266),_xlfn.ISFORMULA(AA266),_xlfn.ISFORMULA(AB266),_xlfn.ISFORMULA(AC266),NOT(_xlfn.ISFORMULA(O266)),NOT(_xlfn.ISFORMULA(P266)),M266&lt;&gt;0,N266&lt;&gt;0,OR(YEAR(M266=lookup_codes!T319),YEAR(M266=lookup_codes!T320),YEAR(M266=lookup_codes!T321)),OR(YEAR(N266=lookup_codes!T319),YEAR(N266=lookup_codes!T320),YEAR(N266=lookup_codes!T321)))</f>
        <v>1</v>
      </c>
    </row>
    <row r="267" spans="1:30" ht="15" customHeight="1" x14ac:dyDescent="0.2">
      <c r="A267" s="8" t="s">
        <v>768</v>
      </c>
      <c r="B267" s="27"/>
      <c r="C267" s="2" t="s">
        <v>734</v>
      </c>
      <c r="D267" s="6" t="s">
        <v>742</v>
      </c>
      <c r="E267" s="60" t="s">
        <v>745</v>
      </c>
      <c r="F267" s="8"/>
      <c r="G267" s="8"/>
      <c r="H267" s="8"/>
      <c r="I267" s="8"/>
      <c r="J267" s="8"/>
      <c r="K267" s="8"/>
      <c r="L267" s="8" t="s">
        <v>755</v>
      </c>
      <c r="M267" s="9">
        <v>43891</v>
      </c>
      <c r="N267" s="9">
        <v>43891</v>
      </c>
      <c r="O267" s="20">
        <v>6790476.1900000004</v>
      </c>
      <c r="P267" s="20"/>
      <c r="Q267" s="61"/>
      <c r="R267" s="11"/>
      <c r="S267" s="11"/>
      <c r="T267" s="11"/>
      <c r="U267" s="11"/>
      <c r="X267" s="22" t="str">
        <f>IF(B267="",VLOOKUP(A267,items_lookup!A:B,2,FALSE),B267)</f>
        <v>09. Item 09</v>
      </c>
      <c r="Y267" s="22">
        <f t="shared" si="24"/>
        <v>3</v>
      </c>
      <c r="Z267" s="22">
        <f t="shared" si="24"/>
        <v>3</v>
      </c>
      <c r="AA267" s="22">
        <f t="shared" si="21"/>
        <v>2020</v>
      </c>
      <c r="AB267" s="22">
        <f t="shared" si="22"/>
        <v>2020</v>
      </c>
      <c r="AC267" s="22">
        <f t="shared" si="23"/>
        <v>2020</v>
      </c>
      <c r="AD267" s="25" t="b">
        <f>AND(ROUND(O267,2)=O267,ROUND(P267,2)=P267,OR(AND(O267&lt;&gt;0,L267="p"),AND(P267&lt;&gt;0,L267="f")),_xlfn.ISFORMULA(X267),_xlfn.ISFORMULA(Y267),_xlfn.ISFORMULA(Z267),_xlfn.ISFORMULA(AA267),_xlfn.ISFORMULA(AB267),_xlfn.ISFORMULA(AC267),NOT(_xlfn.ISFORMULA(O267)),NOT(_xlfn.ISFORMULA(P267)),M267&lt;&gt;0,N267&lt;&gt;0,OR(YEAR(M267=lookup_codes!T320),YEAR(M267=lookup_codes!T321),YEAR(M267=lookup_codes!T322)),OR(YEAR(N267=lookup_codes!T320),YEAR(N267=lookup_codes!T321),YEAR(N267=lookup_codes!T322)))</f>
        <v>1</v>
      </c>
    </row>
    <row r="268" spans="1:30" ht="15" customHeight="1" x14ac:dyDescent="0.2">
      <c r="A268" s="8" t="s">
        <v>771</v>
      </c>
      <c r="B268" s="27"/>
      <c r="C268" s="2" t="s">
        <v>734</v>
      </c>
      <c r="D268" s="6" t="s">
        <v>743</v>
      </c>
      <c r="E268" s="60" t="s">
        <v>745</v>
      </c>
      <c r="F268" s="8"/>
      <c r="G268" s="8"/>
      <c r="H268" s="8"/>
      <c r="I268" s="8"/>
      <c r="J268" s="8"/>
      <c r="K268" s="8"/>
      <c r="L268" s="8" t="s">
        <v>755</v>
      </c>
      <c r="M268" s="9">
        <v>43891</v>
      </c>
      <c r="N268" s="9">
        <v>43891</v>
      </c>
      <c r="O268" s="20">
        <v>504047.62</v>
      </c>
      <c r="P268" s="20"/>
      <c r="Q268" s="61"/>
      <c r="R268" s="11"/>
      <c r="S268" s="11"/>
      <c r="T268" s="11"/>
      <c r="U268" s="11"/>
      <c r="X268" s="22" t="str">
        <f>IF(B268="",VLOOKUP(A268,items_lookup!A:B,2,FALSE),B268)</f>
        <v>13. Item 13</v>
      </c>
      <c r="Y268" s="22">
        <f t="shared" si="24"/>
        <v>3</v>
      </c>
      <c r="Z268" s="22">
        <f t="shared" si="24"/>
        <v>3</v>
      </c>
      <c r="AA268" s="22">
        <f t="shared" si="21"/>
        <v>2020</v>
      </c>
      <c r="AB268" s="22">
        <f t="shared" si="22"/>
        <v>2020</v>
      </c>
      <c r="AC268" s="22">
        <f t="shared" si="23"/>
        <v>2020</v>
      </c>
      <c r="AD268" s="25" t="b">
        <f>AND(ROUND(O268,2)=O268,ROUND(P268,2)=P268,OR(AND(O268&lt;&gt;0,L268="p"),AND(P268&lt;&gt;0,L268="f")),_xlfn.ISFORMULA(X268),_xlfn.ISFORMULA(Y268),_xlfn.ISFORMULA(Z268),_xlfn.ISFORMULA(AA268),_xlfn.ISFORMULA(AB268),_xlfn.ISFORMULA(AC268),NOT(_xlfn.ISFORMULA(O268)),NOT(_xlfn.ISFORMULA(P268)),M268&lt;&gt;0,N268&lt;&gt;0,OR(YEAR(M268=lookup_codes!T322),YEAR(M268=lookup_codes!T323),YEAR(M268=lookup_codes!T324)),OR(YEAR(N268=lookup_codes!T322),YEAR(N268=lookup_codes!T323),YEAR(N268=lookup_codes!T324)))</f>
        <v>1</v>
      </c>
    </row>
    <row r="269" spans="1:30" ht="15" customHeight="1" x14ac:dyDescent="0.2">
      <c r="A269" s="8" t="s">
        <v>771</v>
      </c>
      <c r="B269" s="27"/>
      <c r="C269" s="2" t="s">
        <v>734</v>
      </c>
      <c r="D269" s="6" t="s">
        <v>742</v>
      </c>
      <c r="E269" s="60" t="s">
        <v>745</v>
      </c>
      <c r="F269" s="8"/>
      <c r="G269" s="8"/>
      <c r="H269" s="8"/>
      <c r="I269" s="8"/>
      <c r="J269" s="8"/>
      <c r="K269" s="8"/>
      <c r="L269" s="8" t="s">
        <v>755</v>
      </c>
      <c r="M269" s="9">
        <v>43891</v>
      </c>
      <c r="N269" s="9">
        <v>43891</v>
      </c>
      <c r="O269" s="20">
        <v>104761.9</v>
      </c>
      <c r="P269" s="20"/>
      <c r="Q269" s="61"/>
      <c r="R269" s="11"/>
      <c r="S269" s="11"/>
      <c r="T269" s="11"/>
      <c r="U269" s="11"/>
      <c r="X269" s="22" t="str">
        <f>IF(B269="",VLOOKUP(A269,items_lookup!A:B,2,FALSE),B269)</f>
        <v>13. Item 13</v>
      </c>
      <c r="Y269" s="22">
        <f t="shared" si="24"/>
        <v>3</v>
      </c>
      <c r="Z269" s="22">
        <f t="shared" si="24"/>
        <v>3</v>
      </c>
      <c r="AA269" s="22">
        <f t="shared" si="21"/>
        <v>2020</v>
      </c>
      <c r="AB269" s="22">
        <f t="shared" si="22"/>
        <v>2020</v>
      </c>
      <c r="AC269" s="22">
        <f t="shared" si="23"/>
        <v>2020</v>
      </c>
      <c r="AD269" s="25" t="b">
        <f>AND(ROUND(O269,2)=O269,ROUND(P269,2)=P269,OR(AND(O269&lt;&gt;0,L269="p"),AND(P269&lt;&gt;0,L269="f")),_xlfn.ISFORMULA(X269),_xlfn.ISFORMULA(Y269),_xlfn.ISFORMULA(Z269),_xlfn.ISFORMULA(AA269),_xlfn.ISFORMULA(AB269),_xlfn.ISFORMULA(AC269),NOT(_xlfn.ISFORMULA(O269)),NOT(_xlfn.ISFORMULA(P269)),M269&lt;&gt;0,N269&lt;&gt;0,OR(YEAR(M269=lookup_codes!T323),YEAR(M269=lookup_codes!T324),YEAR(M269=lookup_codes!T325)),OR(YEAR(N269=lookup_codes!T323),YEAR(N269=lookup_codes!T324),YEAR(N269=lookup_codes!T325)))</f>
        <v>1</v>
      </c>
    </row>
    <row r="270" spans="1:30" ht="15" customHeight="1" x14ac:dyDescent="0.2">
      <c r="A270" s="8" t="s">
        <v>772</v>
      </c>
      <c r="B270" s="27"/>
      <c r="C270" s="2" t="s">
        <v>734</v>
      </c>
      <c r="D270" s="6" t="s">
        <v>742</v>
      </c>
      <c r="E270" s="60" t="s">
        <v>745</v>
      </c>
      <c r="F270" s="8"/>
      <c r="G270" s="8"/>
      <c r="H270" s="8"/>
      <c r="I270" s="8"/>
      <c r="J270" s="8"/>
      <c r="K270" s="8"/>
      <c r="L270" s="8" t="s">
        <v>755</v>
      </c>
      <c r="M270" s="9">
        <v>44013</v>
      </c>
      <c r="N270" s="9">
        <v>44013</v>
      </c>
      <c r="O270" s="20">
        <v>2380952.38</v>
      </c>
      <c r="P270" s="20"/>
      <c r="Q270" s="61"/>
      <c r="R270" s="11"/>
      <c r="S270" s="11"/>
      <c r="T270" s="11"/>
      <c r="U270" s="11"/>
      <c r="X270" s="22" t="str">
        <f>IF(B270="",VLOOKUP(A270,items_lookup!A:B,2,FALSE),B270)</f>
        <v>13. Item 13</v>
      </c>
      <c r="Y270" s="22">
        <f t="shared" si="24"/>
        <v>7</v>
      </c>
      <c r="Z270" s="22">
        <f t="shared" si="24"/>
        <v>7</v>
      </c>
      <c r="AA270" s="22">
        <f t="shared" si="21"/>
        <v>2020</v>
      </c>
      <c r="AB270" s="22">
        <f t="shared" si="22"/>
        <v>2020</v>
      </c>
      <c r="AC270" s="22">
        <f t="shared" si="23"/>
        <v>2020</v>
      </c>
      <c r="AD270" s="25" t="b">
        <f>AND(ROUND(O270,2)=O270,ROUND(P270,2)=P270,OR(AND(O270&lt;&gt;0,L270="p"),AND(P270&lt;&gt;0,L270="f")),_xlfn.ISFORMULA(X270),_xlfn.ISFORMULA(Y270),_xlfn.ISFORMULA(Z270),_xlfn.ISFORMULA(AA270),_xlfn.ISFORMULA(AB270),_xlfn.ISFORMULA(AC270),NOT(_xlfn.ISFORMULA(O270)),NOT(_xlfn.ISFORMULA(P270)),M270&lt;&gt;0,N270&lt;&gt;0,OR(YEAR(M270=lookup_codes!T324),YEAR(M270=lookup_codes!T325),YEAR(M270=lookup_codes!T326)),OR(YEAR(N270=lookup_codes!T324),YEAR(N270=lookup_codes!T325),YEAR(N270=lookup_codes!T326)))</f>
        <v>1</v>
      </c>
    </row>
    <row r="271" spans="1:30" ht="15" customHeight="1" x14ac:dyDescent="0.2">
      <c r="A271" s="8" t="s">
        <v>772</v>
      </c>
      <c r="B271" s="27"/>
      <c r="C271" s="2" t="s">
        <v>734</v>
      </c>
      <c r="D271" s="6" t="s">
        <v>742</v>
      </c>
      <c r="E271" s="60" t="s">
        <v>745</v>
      </c>
      <c r="F271" s="8"/>
      <c r="G271" s="8"/>
      <c r="H271" s="8"/>
      <c r="I271" s="8"/>
      <c r="J271" s="8"/>
      <c r="K271" s="8"/>
      <c r="L271" s="8" t="s">
        <v>755</v>
      </c>
      <c r="M271" s="9">
        <v>43891</v>
      </c>
      <c r="N271" s="9">
        <v>43891</v>
      </c>
      <c r="O271" s="20">
        <v>5023809.5199999996</v>
      </c>
      <c r="P271" s="20"/>
      <c r="Q271" s="61"/>
      <c r="R271" s="11"/>
      <c r="S271" s="11"/>
      <c r="T271" s="11"/>
      <c r="U271" s="11"/>
      <c r="X271" s="22" t="str">
        <f>IF(B271="",VLOOKUP(A271,items_lookup!A:B,2,FALSE),B271)</f>
        <v>13. Item 13</v>
      </c>
      <c r="Y271" s="22">
        <f t="shared" si="24"/>
        <v>3</v>
      </c>
      <c r="Z271" s="22">
        <f t="shared" si="24"/>
        <v>3</v>
      </c>
      <c r="AA271" s="22">
        <f t="shared" si="21"/>
        <v>2020</v>
      </c>
      <c r="AB271" s="22">
        <f t="shared" si="22"/>
        <v>2020</v>
      </c>
      <c r="AC271" s="22">
        <f t="shared" si="23"/>
        <v>2020</v>
      </c>
      <c r="AD271" s="25" t="b">
        <f>AND(ROUND(O271,2)=O271,ROUND(P271,2)=P271,OR(AND(O271&lt;&gt;0,L271="p"),AND(P271&lt;&gt;0,L271="f")),_xlfn.ISFORMULA(X271),_xlfn.ISFORMULA(Y271),_xlfn.ISFORMULA(Z271),_xlfn.ISFORMULA(AA271),_xlfn.ISFORMULA(AB271),_xlfn.ISFORMULA(AC271),NOT(_xlfn.ISFORMULA(O271)),NOT(_xlfn.ISFORMULA(P271)),M271&lt;&gt;0,N271&lt;&gt;0,OR(YEAR(M271=lookup_codes!T325),YEAR(M271=lookup_codes!T326),YEAR(M271=lookup_codes!T327)),OR(YEAR(N271=lookup_codes!T325),YEAR(N271=lookup_codes!T326),YEAR(N271=lookup_codes!T327)))</f>
        <v>1</v>
      </c>
    </row>
    <row r="272" spans="1:30" ht="15" customHeight="1" x14ac:dyDescent="0.2">
      <c r="A272" s="8" t="s">
        <v>773</v>
      </c>
      <c r="B272" s="27"/>
      <c r="C272" s="2" t="s">
        <v>734</v>
      </c>
      <c r="D272" s="6" t="s">
        <v>742</v>
      </c>
      <c r="E272" s="60" t="s">
        <v>745</v>
      </c>
      <c r="F272" s="8"/>
      <c r="G272" s="8"/>
      <c r="H272" s="8"/>
      <c r="I272" s="8"/>
      <c r="J272" s="8"/>
      <c r="K272" s="8"/>
      <c r="L272" s="8" t="s">
        <v>755</v>
      </c>
      <c r="M272" s="9">
        <v>43891</v>
      </c>
      <c r="N272" s="9">
        <v>43891</v>
      </c>
      <c r="O272" s="20">
        <v>166666.67000000001</v>
      </c>
      <c r="P272" s="20"/>
      <c r="Q272" s="61"/>
      <c r="R272" s="11"/>
      <c r="S272" s="11"/>
      <c r="T272" s="11"/>
      <c r="U272" s="11"/>
      <c r="X272" s="22" t="str">
        <f>IF(B272="",VLOOKUP(A272,items_lookup!A:B,2,FALSE),B272)</f>
        <v>13. Item 13</v>
      </c>
      <c r="Y272" s="22">
        <f t="shared" si="24"/>
        <v>3</v>
      </c>
      <c r="Z272" s="22">
        <f t="shared" si="24"/>
        <v>3</v>
      </c>
      <c r="AA272" s="22">
        <f t="shared" si="21"/>
        <v>2020</v>
      </c>
      <c r="AB272" s="22">
        <f t="shared" si="22"/>
        <v>2020</v>
      </c>
      <c r="AC272" s="22">
        <f t="shared" si="23"/>
        <v>2020</v>
      </c>
      <c r="AD272" s="25" t="b">
        <f>AND(ROUND(O272,2)=O272,ROUND(P272,2)=P272,OR(AND(O272&lt;&gt;0,L272="p"),AND(P272&lt;&gt;0,L272="f")),_xlfn.ISFORMULA(X272),_xlfn.ISFORMULA(Y272),_xlfn.ISFORMULA(Z272),_xlfn.ISFORMULA(AA272),_xlfn.ISFORMULA(AB272),_xlfn.ISFORMULA(AC272),NOT(_xlfn.ISFORMULA(O272)),NOT(_xlfn.ISFORMULA(P272)),M272&lt;&gt;0,N272&lt;&gt;0,OR(YEAR(M272=lookup_codes!T326),YEAR(M272=lookup_codes!T327),YEAR(M272=lookup_codes!T328)),OR(YEAR(N272=lookup_codes!T326),YEAR(N272=lookup_codes!T327),YEAR(N272=lookup_codes!T328)))</f>
        <v>1</v>
      </c>
    </row>
    <row r="273" spans="1:30" ht="15" customHeight="1" x14ac:dyDescent="0.2">
      <c r="A273" s="8" t="s">
        <v>773</v>
      </c>
      <c r="B273" s="27"/>
      <c r="C273" s="2" t="s">
        <v>734</v>
      </c>
      <c r="D273" s="6" t="s">
        <v>742</v>
      </c>
      <c r="E273" s="60" t="s">
        <v>745</v>
      </c>
      <c r="F273" s="8"/>
      <c r="G273" s="8"/>
      <c r="H273" s="8"/>
      <c r="I273" s="8"/>
      <c r="J273" s="8"/>
      <c r="K273" s="8"/>
      <c r="L273" s="8" t="s">
        <v>755</v>
      </c>
      <c r="M273" s="9">
        <v>43891</v>
      </c>
      <c r="N273" s="9">
        <v>43891</v>
      </c>
      <c r="O273" s="20">
        <v>5000</v>
      </c>
      <c r="P273" s="20"/>
      <c r="Q273" s="61"/>
      <c r="R273" s="29"/>
      <c r="S273" s="29"/>
      <c r="T273" s="29"/>
      <c r="U273" s="29"/>
      <c r="X273" s="22" t="str">
        <f>IF(B273="",VLOOKUP(A273,items_lookup!A:B,2,FALSE),B273)</f>
        <v>13. Item 13</v>
      </c>
      <c r="Y273" s="22">
        <f t="shared" si="24"/>
        <v>3</v>
      </c>
      <c r="Z273" s="22">
        <f t="shared" si="24"/>
        <v>3</v>
      </c>
      <c r="AA273" s="22">
        <f t="shared" si="21"/>
        <v>2020</v>
      </c>
      <c r="AB273" s="22">
        <f t="shared" si="22"/>
        <v>2020</v>
      </c>
      <c r="AC273" s="22">
        <f t="shared" si="23"/>
        <v>2020</v>
      </c>
      <c r="AD273" s="25" t="b">
        <f>AND(ROUND(O273,2)=O273,ROUND(P273,2)=P273,OR(AND(O273&lt;&gt;0,L273="p"),AND(P273&lt;&gt;0,L273="f")),_xlfn.ISFORMULA(X273),_xlfn.ISFORMULA(Y273),_xlfn.ISFORMULA(Z273),_xlfn.ISFORMULA(AA273),_xlfn.ISFORMULA(AB273),_xlfn.ISFORMULA(AC273),NOT(_xlfn.ISFORMULA(O273)),NOT(_xlfn.ISFORMULA(P273)),M273&lt;&gt;0,N273&lt;&gt;0,OR(YEAR(M273=lookup_codes!T327),YEAR(M273=lookup_codes!T328),YEAR(M273=lookup_codes!T329)),OR(YEAR(N273=lookup_codes!T327),YEAR(N273=lookup_codes!T328),YEAR(N273=lookup_codes!T329)))</f>
        <v>1</v>
      </c>
    </row>
    <row r="274" spans="1:30" ht="15" customHeight="1" x14ac:dyDescent="0.2">
      <c r="A274" s="8" t="s">
        <v>766</v>
      </c>
      <c r="B274" s="27"/>
      <c r="C274" s="2" t="s">
        <v>734</v>
      </c>
      <c r="D274" s="6" t="s">
        <v>742</v>
      </c>
      <c r="E274" s="60" t="s">
        <v>745</v>
      </c>
      <c r="F274" s="8"/>
      <c r="G274" s="8"/>
      <c r="H274" s="8"/>
      <c r="I274" s="8"/>
      <c r="J274" s="8"/>
      <c r="K274" s="8"/>
      <c r="L274" s="8" t="s">
        <v>755</v>
      </c>
      <c r="M274" s="9">
        <v>43891</v>
      </c>
      <c r="N274" s="9">
        <v>43891</v>
      </c>
      <c r="O274" s="20">
        <v>39523.81</v>
      </c>
      <c r="P274" s="20"/>
      <c r="Q274" s="61"/>
      <c r="R274" s="29"/>
      <c r="S274" s="29"/>
      <c r="T274" s="29"/>
      <c r="U274" s="29"/>
      <c r="X274" s="22" t="str">
        <f>IF(B274="",VLOOKUP(A274,items_lookup!A:B,2,FALSE),B274)</f>
        <v>07. Item 07</v>
      </c>
      <c r="Y274" s="22">
        <f t="shared" si="24"/>
        <v>3</v>
      </c>
      <c r="Z274" s="22">
        <f t="shared" si="24"/>
        <v>3</v>
      </c>
      <c r="AA274" s="22">
        <f t="shared" si="21"/>
        <v>2020</v>
      </c>
      <c r="AB274" s="22">
        <f t="shared" si="22"/>
        <v>2020</v>
      </c>
      <c r="AC274" s="22">
        <f t="shared" si="23"/>
        <v>2020</v>
      </c>
      <c r="AD274" s="25" t="b">
        <f>AND(ROUND(O274,2)=O274,ROUND(P274,2)=P274,OR(AND(O274&lt;&gt;0,L274="p"),AND(P274&lt;&gt;0,L274="f")),_xlfn.ISFORMULA(X274),_xlfn.ISFORMULA(Y274),_xlfn.ISFORMULA(Z274),_xlfn.ISFORMULA(AA274),_xlfn.ISFORMULA(AB274),_xlfn.ISFORMULA(AC274),NOT(_xlfn.ISFORMULA(O274)),NOT(_xlfn.ISFORMULA(P274)),M274&lt;&gt;0,N274&lt;&gt;0,OR(YEAR(M274=lookup_codes!T328),YEAR(M274=lookup_codes!T329),YEAR(M274=lookup_codes!T330)),OR(YEAR(N274=lookup_codes!T328),YEAR(N274=lookup_codes!T329),YEAR(N274=lookup_codes!T330)))</f>
        <v>1</v>
      </c>
    </row>
    <row r="275" spans="1:30" ht="15" customHeight="1" x14ac:dyDescent="0.2">
      <c r="A275" s="8" t="s">
        <v>775</v>
      </c>
      <c r="B275" s="27"/>
      <c r="C275" s="2" t="s">
        <v>734</v>
      </c>
      <c r="D275" s="6" t="s">
        <v>742</v>
      </c>
      <c r="E275" s="60" t="s">
        <v>745</v>
      </c>
      <c r="F275" s="8"/>
      <c r="G275" s="8"/>
      <c r="H275" s="8"/>
      <c r="I275" s="8"/>
      <c r="J275" s="8"/>
      <c r="K275" s="8"/>
      <c r="L275" s="8" t="s">
        <v>755</v>
      </c>
      <c r="M275" s="9">
        <v>43891</v>
      </c>
      <c r="N275" s="9">
        <v>43891</v>
      </c>
      <c r="O275" s="20">
        <v>59523.81</v>
      </c>
      <c r="P275" s="20"/>
      <c r="Q275" s="61"/>
      <c r="R275" s="29"/>
      <c r="S275" s="29"/>
      <c r="T275" s="29"/>
      <c r="U275" s="29"/>
      <c r="X275" s="22" t="str">
        <f>IF(B275="",VLOOKUP(A275,items_lookup!A:B,2,FALSE),B275)</f>
        <v>06. Item 06</v>
      </c>
      <c r="Y275" s="22">
        <f t="shared" si="24"/>
        <v>3</v>
      </c>
      <c r="Z275" s="22">
        <f t="shared" si="24"/>
        <v>3</v>
      </c>
      <c r="AA275" s="22">
        <f t="shared" si="21"/>
        <v>2020</v>
      </c>
      <c r="AB275" s="22">
        <f t="shared" si="22"/>
        <v>2020</v>
      </c>
      <c r="AC275" s="22">
        <f t="shared" si="23"/>
        <v>2020</v>
      </c>
      <c r="AD275" s="25" t="b">
        <f>AND(ROUND(O275,2)=O275,ROUND(P275,2)=P275,OR(AND(O275&lt;&gt;0,L275="p"),AND(P275&lt;&gt;0,L275="f")),_xlfn.ISFORMULA(X275),_xlfn.ISFORMULA(Y275),_xlfn.ISFORMULA(Z275),_xlfn.ISFORMULA(AA275),_xlfn.ISFORMULA(AB275),_xlfn.ISFORMULA(AC275),NOT(_xlfn.ISFORMULA(O275)),NOT(_xlfn.ISFORMULA(P275)),M275&lt;&gt;0,N275&lt;&gt;0,OR(YEAR(M275=lookup_codes!T329),YEAR(M275=lookup_codes!T330),YEAR(M275=lookup_codes!T331)),OR(YEAR(N275=lookup_codes!T329),YEAR(N275=lookup_codes!T330),YEAR(N275=lookup_codes!T331)))</f>
        <v>1</v>
      </c>
    </row>
    <row r="276" spans="1:30" ht="15" customHeight="1" x14ac:dyDescent="0.2">
      <c r="A276" s="8" t="s">
        <v>765</v>
      </c>
      <c r="B276" s="27"/>
      <c r="C276" s="2" t="s">
        <v>734</v>
      </c>
      <c r="D276" s="6" t="s">
        <v>742</v>
      </c>
      <c r="E276" s="60" t="s">
        <v>745</v>
      </c>
      <c r="F276" s="8"/>
      <c r="G276" s="8"/>
      <c r="H276" s="8"/>
      <c r="I276" s="8"/>
      <c r="J276" s="8"/>
      <c r="K276" s="8"/>
      <c r="L276" s="8" t="s">
        <v>755</v>
      </c>
      <c r="M276" s="9">
        <v>43891</v>
      </c>
      <c r="N276" s="9">
        <v>43891</v>
      </c>
      <c r="O276" s="20">
        <v>1039341.76</v>
      </c>
      <c r="P276" s="20"/>
      <c r="Q276" s="61"/>
      <c r="R276" s="29"/>
      <c r="S276" s="29"/>
      <c r="T276" s="29"/>
      <c r="U276" s="29"/>
      <c r="X276" s="22" t="str">
        <f>IF(B276="",VLOOKUP(A276,items_lookup!A:B,2,FALSE),B276)</f>
        <v>05. Item 05</v>
      </c>
      <c r="Y276" s="22">
        <f t="shared" si="24"/>
        <v>3</v>
      </c>
      <c r="Z276" s="22">
        <f t="shared" si="24"/>
        <v>3</v>
      </c>
      <c r="AA276" s="22">
        <f t="shared" si="21"/>
        <v>2020</v>
      </c>
      <c r="AB276" s="22">
        <f t="shared" si="22"/>
        <v>2020</v>
      </c>
      <c r="AC276" s="22">
        <f t="shared" si="23"/>
        <v>2020</v>
      </c>
      <c r="AD276" s="25" t="b">
        <f>AND(ROUND(O276,2)=O276,ROUND(P276,2)=P276,OR(AND(O276&lt;&gt;0,L276="p"),AND(P276&lt;&gt;0,L276="f")),_xlfn.ISFORMULA(X276),_xlfn.ISFORMULA(Y276),_xlfn.ISFORMULA(Z276),_xlfn.ISFORMULA(AA276),_xlfn.ISFORMULA(AB276),_xlfn.ISFORMULA(AC276),NOT(_xlfn.ISFORMULA(O276)),NOT(_xlfn.ISFORMULA(P276)),M276&lt;&gt;0,N276&lt;&gt;0,OR(YEAR(M276=lookup_codes!T330),YEAR(M276=lookup_codes!T331),YEAR(M276=lookup_codes!T332)),OR(YEAR(N276=lookup_codes!T330),YEAR(N276=lookup_codes!T331),YEAR(N276=lookup_codes!T332)))</f>
        <v>1</v>
      </c>
    </row>
    <row r="277" spans="1:30" ht="15" customHeight="1" x14ac:dyDescent="0.2">
      <c r="A277" s="8"/>
      <c r="B277" s="8" t="s">
        <v>801</v>
      </c>
      <c r="C277" s="2" t="s">
        <v>734</v>
      </c>
      <c r="D277" s="6" t="s">
        <v>742</v>
      </c>
      <c r="E277" s="60" t="s">
        <v>745</v>
      </c>
      <c r="F277" s="8"/>
      <c r="G277" s="8"/>
      <c r="H277" s="8"/>
      <c r="I277" s="8"/>
      <c r="J277" s="8"/>
      <c r="K277" s="8"/>
      <c r="L277" s="8" t="s">
        <v>755</v>
      </c>
      <c r="M277" s="9">
        <v>43891</v>
      </c>
      <c r="N277" s="9">
        <v>43891</v>
      </c>
      <c r="O277" s="20">
        <v>3183095.24</v>
      </c>
      <c r="P277" s="20"/>
      <c r="Q277" s="61"/>
      <c r="R277" s="11"/>
      <c r="S277" s="11"/>
      <c r="T277" s="11"/>
      <c r="U277" s="11"/>
      <c r="X277" s="22" t="str">
        <f>IF(B277="",VLOOKUP(A277,items_lookup!A:B,2,FALSE),B277)</f>
        <v>03. Item 03</v>
      </c>
      <c r="Y277" s="22">
        <f t="shared" si="24"/>
        <v>3</v>
      </c>
      <c r="Z277" s="22">
        <f t="shared" si="24"/>
        <v>3</v>
      </c>
      <c r="AA277" s="22">
        <f t="shared" si="21"/>
        <v>2020</v>
      </c>
      <c r="AB277" s="22">
        <f t="shared" si="22"/>
        <v>2020</v>
      </c>
      <c r="AC277" s="22">
        <f t="shared" si="23"/>
        <v>2020</v>
      </c>
      <c r="AD277" s="25" t="b">
        <f>AND(ROUND(O277,2)=O277,ROUND(P277,2)=P277,OR(AND(O277&lt;&gt;0,L277="p"),AND(P277&lt;&gt;0,L277="f")),_xlfn.ISFORMULA(X277),_xlfn.ISFORMULA(Y277),_xlfn.ISFORMULA(Z277),_xlfn.ISFORMULA(AA277),_xlfn.ISFORMULA(AB277),_xlfn.ISFORMULA(AC277),NOT(_xlfn.ISFORMULA(O277)),NOT(_xlfn.ISFORMULA(P277)),M277&lt;&gt;0,N277&lt;&gt;0,OR(YEAR(M277=lookup_codes!T331),YEAR(M277=lookup_codes!T332),YEAR(M277=lookup_codes!T333)),OR(YEAR(N277=lookup_codes!T331),YEAR(N277=lookup_codes!T332),YEAR(N277=lookup_codes!T333)))</f>
        <v>1</v>
      </c>
    </row>
    <row r="278" spans="1:30" ht="15" customHeight="1" x14ac:dyDescent="0.2">
      <c r="A278" s="8" t="s">
        <v>761</v>
      </c>
      <c r="B278" s="8" t="s">
        <v>802</v>
      </c>
      <c r="C278" s="2" t="s">
        <v>734</v>
      </c>
      <c r="D278" s="6" t="s">
        <v>742</v>
      </c>
      <c r="E278" s="60" t="s">
        <v>745</v>
      </c>
      <c r="F278" s="8"/>
      <c r="G278" s="8"/>
      <c r="H278" s="8"/>
      <c r="I278" s="8"/>
      <c r="J278" s="8"/>
      <c r="K278" s="8"/>
      <c r="L278" s="8" t="s">
        <v>755</v>
      </c>
      <c r="M278" s="9">
        <v>43891</v>
      </c>
      <c r="N278" s="9">
        <v>43891</v>
      </c>
      <c r="O278" s="20">
        <v>1198095.24</v>
      </c>
      <c r="P278" s="20"/>
      <c r="Q278" s="61"/>
      <c r="R278" s="11"/>
      <c r="S278" s="11"/>
      <c r="T278" s="11"/>
      <c r="U278" s="11"/>
      <c r="X278" s="22" t="str">
        <f>IF(B278="",VLOOKUP(A278,items_lookup!A:B,2,FALSE),B278)</f>
        <v>04. Item 04</v>
      </c>
      <c r="Y278" s="22">
        <f t="shared" si="24"/>
        <v>3</v>
      </c>
      <c r="Z278" s="22">
        <f t="shared" si="24"/>
        <v>3</v>
      </c>
      <c r="AA278" s="22">
        <f t="shared" si="21"/>
        <v>2020</v>
      </c>
      <c r="AB278" s="22">
        <f t="shared" si="22"/>
        <v>2020</v>
      </c>
      <c r="AC278" s="22">
        <f t="shared" si="23"/>
        <v>2020</v>
      </c>
      <c r="AD278" s="25" t="b">
        <f>AND(ROUND(O278,2)=O278,ROUND(P278,2)=P278,OR(AND(O278&lt;&gt;0,L278="p"),AND(P278&lt;&gt;0,L278="f")),_xlfn.ISFORMULA(X278),_xlfn.ISFORMULA(Y278),_xlfn.ISFORMULA(Z278),_xlfn.ISFORMULA(AA278),_xlfn.ISFORMULA(AB278),_xlfn.ISFORMULA(AC278),NOT(_xlfn.ISFORMULA(O278)),NOT(_xlfn.ISFORMULA(P278)),M278&lt;&gt;0,N278&lt;&gt;0,OR(YEAR(M278=lookup_codes!T332),YEAR(M278=lookup_codes!T333),YEAR(M278=lookup_codes!T334)),OR(YEAR(N278=lookup_codes!T332),YEAR(N278=lookup_codes!T333),YEAR(N278=lookup_codes!T334)))</f>
        <v>1</v>
      </c>
    </row>
    <row r="279" spans="1:30" ht="15" customHeight="1" x14ac:dyDescent="0.2">
      <c r="A279" s="8" t="s">
        <v>762</v>
      </c>
      <c r="B279" s="8" t="s">
        <v>805</v>
      </c>
      <c r="C279" s="2" t="s">
        <v>734</v>
      </c>
      <c r="D279" s="6" t="s">
        <v>742</v>
      </c>
      <c r="E279" s="60" t="s">
        <v>745</v>
      </c>
      <c r="F279" s="8"/>
      <c r="G279" s="8"/>
      <c r="H279" s="8"/>
      <c r="I279" s="8"/>
      <c r="J279" s="8"/>
      <c r="K279" s="8"/>
      <c r="L279" s="8" t="s">
        <v>755</v>
      </c>
      <c r="M279" s="9">
        <v>43891</v>
      </c>
      <c r="N279" s="9">
        <v>43891</v>
      </c>
      <c r="O279" s="20">
        <v>35952.379999999997</v>
      </c>
      <c r="P279" s="20"/>
      <c r="Q279" s="61"/>
      <c r="R279" s="29"/>
      <c r="S279" s="29"/>
      <c r="T279" s="29"/>
      <c r="U279" s="29"/>
      <c r="X279" s="22" t="str">
        <f>IF(B279="",VLOOKUP(A279,items_lookup!A:B,2,FALSE),B279)</f>
        <v>10. Item 10</v>
      </c>
      <c r="Y279" s="22">
        <f t="shared" si="24"/>
        <v>3</v>
      </c>
      <c r="Z279" s="22">
        <f t="shared" si="24"/>
        <v>3</v>
      </c>
      <c r="AA279" s="22">
        <f t="shared" si="21"/>
        <v>2020</v>
      </c>
      <c r="AB279" s="22">
        <f t="shared" si="22"/>
        <v>2020</v>
      </c>
      <c r="AC279" s="22">
        <f t="shared" si="23"/>
        <v>2020</v>
      </c>
      <c r="AD279" s="25" t="b">
        <f>AND(ROUND(O279,2)=O279,ROUND(P279,2)=P279,OR(AND(O279&lt;&gt;0,L279="p"),AND(P279&lt;&gt;0,L279="f")),_xlfn.ISFORMULA(X279),_xlfn.ISFORMULA(Y279),_xlfn.ISFORMULA(Z279),_xlfn.ISFORMULA(AA279),_xlfn.ISFORMULA(AB279),_xlfn.ISFORMULA(AC279),NOT(_xlfn.ISFORMULA(O279)),NOT(_xlfn.ISFORMULA(P279)),M279&lt;&gt;0,N279&lt;&gt;0,OR(YEAR(M279=lookup_codes!T333),YEAR(M279=lookup_codes!T334),YEAR(M279=lookup_codes!T335)),OR(YEAR(N279=lookup_codes!T333),YEAR(N279=lookup_codes!T334),YEAR(N279=lookup_codes!T335)))</f>
        <v>1</v>
      </c>
    </row>
    <row r="280" spans="1:30" ht="15" customHeight="1" x14ac:dyDescent="0.2">
      <c r="A280" s="8" t="s">
        <v>763</v>
      </c>
      <c r="B280" s="8" t="s">
        <v>804</v>
      </c>
      <c r="C280" s="2" t="s">
        <v>734</v>
      </c>
      <c r="D280" s="6" t="s">
        <v>742</v>
      </c>
      <c r="E280" s="60" t="s">
        <v>745</v>
      </c>
      <c r="F280" s="8"/>
      <c r="G280" s="8"/>
      <c r="H280" s="8"/>
      <c r="I280" s="8"/>
      <c r="J280" s="8"/>
      <c r="K280" s="8"/>
      <c r="L280" s="8" t="s">
        <v>755</v>
      </c>
      <c r="M280" s="9">
        <v>43891</v>
      </c>
      <c r="N280" s="9">
        <v>43891</v>
      </c>
      <c r="O280" s="20">
        <v>500000</v>
      </c>
      <c r="P280" s="20"/>
      <c r="Q280" s="61"/>
      <c r="R280" s="29"/>
      <c r="S280" s="29"/>
      <c r="T280" s="29"/>
      <c r="U280" s="29"/>
      <c r="X280" s="22" t="str">
        <f>IF(B280="",VLOOKUP(A280,items_lookup!A:B,2,FALSE),B280)</f>
        <v>12. Item 12</v>
      </c>
      <c r="Y280" s="22">
        <f t="shared" si="24"/>
        <v>3</v>
      </c>
      <c r="Z280" s="22">
        <f t="shared" si="24"/>
        <v>3</v>
      </c>
      <c r="AA280" s="22">
        <f t="shared" si="21"/>
        <v>2020</v>
      </c>
      <c r="AB280" s="22">
        <f t="shared" si="22"/>
        <v>2020</v>
      </c>
      <c r="AC280" s="22">
        <f t="shared" si="23"/>
        <v>2020</v>
      </c>
      <c r="AD280" s="25" t="b">
        <f>AND(ROUND(O280,2)=O280,ROUND(P280,2)=P280,OR(AND(O280&lt;&gt;0,L280="p"),AND(P280&lt;&gt;0,L280="f")),_xlfn.ISFORMULA(X280),_xlfn.ISFORMULA(Y280),_xlfn.ISFORMULA(Z280),_xlfn.ISFORMULA(AA280),_xlfn.ISFORMULA(AB280),_xlfn.ISFORMULA(AC280),NOT(_xlfn.ISFORMULA(O280)),NOT(_xlfn.ISFORMULA(P280)),M280&lt;&gt;0,N280&lt;&gt;0,OR(YEAR(M280=lookup_codes!T334),YEAR(M280=lookup_codes!T335),YEAR(M280=lookup_codes!T336)),OR(YEAR(N280=lookup_codes!T334),YEAR(N280=lookup_codes!T335),YEAR(N280=lookup_codes!T336)))</f>
        <v>1</v>
      </c>
    </row>
    <row r="281" spans="1:30" ht="15" customHeight="1" x14ac:dyDescent="0.2">
      <c r="A281" s="8" t="s">
        <v>764</v>
      </c>
      <c r="B281" s="8" t="s">
        <v>803</v>
      </c>
      <c r="C281" s="2" t="s">
        <v>734</v>
      </c>
      <c r="D281" s="6" t="s">
        <v>742</v>
      </c>
      <c r="E281" s="60" t="s">
        <v>745</v>
      </c>
      <c r="F281" s="8"/>
      <c r="G281" s="8"/>
      <c r="H281" s="8"/>
      <c r="I281" s="8"/>
      <c r="J281" s="8"/>
      <c r="K281" s="8"/>
      <c r="L281" s="8" t="s">
        <v>755</v>
      </c>
      <c r="M281" s="9">
        <v>43891</v>
      </c>
      <c r="N281" s="9">
        <v>43891</v>
      </c>
      <c r="O281" s="20">
        <v>625731.4</v>
      </c>
      <c r="P281" s="20"/>
      <c r="Q281" s="61"/>
      <c r="R281" s="29"/>
      <c r="S281" s="29"/>
      <c r="T281" s="29"/>
      <c r="U281" s="29"/>
      <c r="X281" s="22" t="str">
        <f>IF(B281="",VLOOKUP(A281,items_lookup!A:B,2,FALSE),B281)</f>
        <v>13. Item 13</v>
      </c>
      <c r="Y281" s="22">
        <f t="shared" si="24"/>
        <v>3</v>
      </c>
      <c r="Z281" s="22">
        <f t="shared" si="24"/>
        <v>3</v>
      </c>
      <c r="AA281" s="22">
        <f t="shared" si="21"/>
        <v>2020</v>
      </c>
      <c r="AB281" s="22">
        <f t="shared" si="22"/>
        <v>2020</v>
      </c>
      <c r="AC281" s="22">
        <f t="shared" si="23"/>
        <v>2020</v>
      </c>
      <c r="AD281" s="25" t="b">
        <f>AND(ROUND(O281,2)=O281,ROUND(P281,2)=P281,OR(AND(O281&lt;&gt;0,L281="p"),AND(P281&lt;&gt;0,L281="f")),_xlfn.ISFORMULA(X281),_xlfn.ISFORMULA(Y281),_xlfn.ISFORMULA(Z281),_xlfn.ISFORMULA(AA281),_xlfn.ISFORMULA(AB281),_xlfn.ISFORMULA(AC281),NOT(_xlfn.ISFORMULA(O281)),NOT(_xlfn.ISFORMULA(P281)),M281&lt;&gt;0,N281&lt;&gt;0,OR(YEAR(M281=lookup_codes!T335),YEAR(M281=lookup_codes!T336),YEAR(M281=lookup_codes!T337)),OR(YEAR(N281=lookup_codes!T335),YEAR(N281=lookup_codes!T336),YEAR(N281=lookup_codes!T337)))</f>
        <v>1</v>
      </c>
    </row>
    <row r="282" spans="1:30" ht="15" customHeight="1" x14ac:dyDescent="0.2">
      <c r="A282" s="8" t="s">
        <v>770</v>
      </c>
      <c r="B282" s="27"/>
      <c r="C282" s="2" t="s">
        <v>735</v>
      </c>
      <c r="D282" s="6"/>
      <c r="E282" s="60" t="s">
        <v>745</v>
      </c>
      <c r="F282" s="8"/>
      <c r="G282" s="8"/>
      <c r="H282" s="8"/>
      <c r="I282" s="8"/>
      <c r="J282" s="8"/>
      <c r="K282" s="8"/>
      <c r="L282" s="8" t="s">
        <v>755</v>
      </c>
      <c r="M282" s="9">
        <v>44013</v>
      </c>
      <c r="N282" s="9">
        <v>44013</v>
      </c>
      <c r="O282" s="20">
        <v>2231976.19</v>
      </c>
      <c r="P282" s="20"/>
      <c r="Q282" s="61"/>
      <c r="R282" s="11"/>
      <c r="S282" s="11"/>
      <c r="T282" s="11"/>
      <c r="U282" s="11"/>
      <c r="X282" s="22" t="str">
        <f>IF(B282="",VLOOKUP(A282,items_lookup!A:B,2,FALSE),B282)</f>
        <v>11. Item 11</v>
      </c>
      <c r="Y282" s="22">
        <f t="shared" si="24"/>
        <v>7</v>
      </c>
      <c r="Z282" s="22">
        <f t="shared" si="24"/>
        <v>7</v>
      </c>
      <c r="AA282" s="22">
        <f t="shared" si="21"/>
        <v>2020</v>
      </c>
      <c r="AB282" s="22">
        <f t="shared" si="22"/>
        <v>2020</v>
      </c>
      <c r="AC282" s="22">
        <f t="shared" si="23"/>
        <v>2020</v>
      </c>
      <c r="AD282" s="25" t="b">
        <f>AND(ROUND(O282,2)=O282,ROUND(P282,2)=P282,OR(AND(O282&lt;&gt;0,L282="p"),AND(P282&lt;&gt;0,L282="f")),_xlfn.ISFORMULA(X282),_xlfn.ISFORMULA(Y282),_xlfn.ISFORMULA(Z282),_xlfn.ISFORMULA(AA282),_xlfn.ISFORMULA(AB282),_xlfn.ISFORMULA(AC282),NOT(_xlfn.ISFORMULA(O282)),NOT(_xlfn.ISFORMULA(P282)),M282&lt;&gt;0,N282&lt;&gt;0,OR(YEAR(M282=lookup_codes!T336),YEAR(M282=lookup_codes!T337),YEAR(M282=lookup_codes!T338)),OR(YEAR(N282=lookup_codes!T336),YEAR(N282=lookup_codes!T337),YEAR(N282=lookup_codes!T338)))</f>
        <v>1</v>
      </c>
    </row>
    <row r="283" spans="1:30" ht="15" customHeight="1" x14ac:dyDescent="0.2">
      <c r="A283" s="8" t="s">
        <v>769</v>
      </c>
      <c r="B283" s="27"/>
      <c r="C283" s="2" t="s">
        <v>735</v>
      </c>
      <c r="D283" s="6"/>
      <c r="E283" s="60" t="s">
        <v>745</v>
      </c>
      <c r="F283" s="8"/>
      <c r="G283" s="8"/>
      <c r="H283" s="8"/>
      <c r="I283" s="8"/>
      <c r="J283" s="8"/>
      <c r="K283" s="8"/>
      <c r="L283" s="8" t="s">
        <v>755</v>
      </c>
      <c r="M283" s="9">
        <v>43891</v>
      </c>
      <c r="N283" s="9">
        <v>43891</v>
      </c>
      <c r="O283" s="20">
        <v>7672642.8600000003</v>
      </c>
      <c r="P283" s="20"/>
      <c r="Q283" s="61"/>
      <c r="R283" s="11"/>
      <c r="S283" s="11"/>
      <c r="T283" s="11"/>
      <c r="U283" s="11"/>
      <c r="X283" s="22" t="str">
        <f>IF(B283="",VLOOKUP(A283,items_lookup!A:B,2,FALSE),B283)</f>
        <v>09. Item 09</v>
      </c>
      <c r="Y283" s="22">
        <f t="shared" si="24"/>
        <v>3</v>
      </c>
      <c r="Z283" s="22">
        <f t="shared" si="24"/>
        <v>3</v>
      </c>
      <c r="AA283" s="22">
        <f t="shared" si="21"/>
        <v>2020</v>
      </c>
      <c r="AB283" s="22">
        <f t="shared" si="22"/>
        <v>2020</v>
      </c>
      <c r="AC283" s="22">
        <f t="shared" si="23"/>
        <v>2020</v>
      </c>
      <c r="AD283" s="25" t="b">
        <f>AND(ROUND(O283,2)=O283,ROUND(P283,2)=P283,OR(AND(O283&lt;&gt;0,L283="p"),AND(P283&lt;&gt;0,L283="f")),_xlfn.ISFORMULA(X283),_xlfn.ISFORMULA(Y283),_xlfn.ISFORMULA(Z283),_xlfn.ISFORMULA(AA283),_xlfn.ISFORMULA(AB283),_xlfn.ISFORMULA(AC283),NOT(_xlfn.ISFORMULA(O283)),NOT(_xlfn.ISFORMULA(P283)),M283&lt;&gt;0,N283&lt;&gt;0,OR(YEAR(M283=lookup_codes!T337),YEAR(M283=lookup_codes!T338),YEAR(M283=lookup_codes!T339)),OR(YEAR(N283=lookup_codes!T337),YEAR(N283=lookup_codes!T338),YEAR(N283=lookup_codes!T339)))</f>
        <v>1</v>
      </c>
    </row>
    <row r="284" spans="1:30" ht="15" customHeight="1" x14ac:dyDescent="0.2">
      <c r="A284" s="8" t="s">
        <v>768</v>
      </c>
      <c r="B284" s="27"/>
      <c r="C284" s="2" t="s">
        <v>735</v>
      </c>
      <c r="D284" s="6"/>
      <c r="E284" s="60" t="s">
        <v>745</v>
      </c>
      <c r="F284" s="8"/>
      <c r="G284" s="8"/>
      <c r="H284" s="8"/>
      <c r="I284" s="8"/>
      <c r="J284" s="8"/>
      <c r="K284" s="8"/>
      <c r="L284" s="8" t="s">
        <v>755</v>
      </c>
      <c r="M284" s="9">
        <v>43891</v>
      </c>
      <c r="N284" s="9">
        <v>43891</v>
      </c>
      <c r="O284" s="20">
        <v>76500</v>
      </c>
      <c r="P284" s="20"/>
      <c r="Q284" s="61"/>
      <c r="R284" s="11"/>
      <c r="S284" s="11"/>
      <c r="T284" s="11"/>
      <c r="U284" s="11"/>
      <c r="X284" s="22" t="str">
        <f>IF(B284="",VLOOKUP(A284,items_lookup!A:B,2,FALSE),B284)</f>
        <v>09. Item 09</v>
      </c>
      <c r="Y284" s="22">
        <f t="shared" si="24"/>
        <v>3</v>
      </c>
      <c r="Z284" s="22">
        <f t="shared" si="24"/>
        <v>3</v>
      </c>
      <c r="AA284" s="22">
        <f t="shared" si="21"/>
        <v>2020</v>
      </c>
      <c r="AB284" s="22">
        <f t="shared" si="22"/>
        <v>2020</v>
      </c>
      <c r="AC284" s="22">
        <f t="shared" si="23"/>
        <v>2020</v>
      </c>
      <c r="AD284" s="25" t="b">
        <f>AND(ROUND(O284,2)=O284,ROUND(P284,2)=P284,OR(AND(O284&lt;&gt;0,L284="p"),AND(P284&lt;&gt;0,L284="f")),_xlfn.ISFORMULA(X284),_xlfn.ISFORMULA(Y284),_xlfn.ISFORMULA(Z284),_xlfn.ISFORMULA(AA284),_xlfn.ISFORMULA(AB284),_xlfn.ISFORMULA(AC284),NOT(_xlfn.ISFORMULA(O284)),NOT(_xlfn.ISFORMULA(P284)),M284&lt;&gt;0,N284&lt;&gt;0,OR(YEAR(M284=lookup_codes!T338),YEAR(M284=lookup_codes!T339),YEAR(M284=lookup_codes!T340)),OR(YEAR(N284=lookup_codes!T338),YEAR(N284=lookup_codes!T339),YEAR(N284=lookup_codes!T340)))</f>
        <v>1</v>
      </c>
    </row>
    <row r="285" spans="1:30" ht="15" customHeight="1" x14ac:dyDescent="0.2">
      <c r="A285" s="8" t="s">
        <v>776</v>
      </c>
      <c r="B285" s="27"/>
      <c r="C285" s="2" t="s">
        <v>735</v>
      </c>
      <c r="D285" s="6"/>
      <c r="E285" s="60" t="s">
        <v>745</v>
      </c>
      <c r="F285" s="8"/>
      <c r="G285" s="8"/>
      <c r="H285" s="8"/>
      <c r="I285" s="8"/>
      <c r="J285" s="8"/>
      <c r="K285" s="8"/>
      <c r="L285" s="8" t="s">
        <v>755</v>
      </c>
      <c r="M285" s="9">
        <v>43891</v>
      </c>
      <c r="N285" s="9">
        <v>43891</v>
      </c>
      <c r="O285" s="20">
        <v>1792238.1</v>
      </c>
      <c r="P285" s="20"/>
      <c r="Q285" s="61"/>
      <c r="R285" s="11"/>
      <c r="S285" s="11"/>
      <c r="T285" s="11"/>
      <c r="U285" s="11"/>
      <c r="X285" s="22" t="str">
        <f>IF(B285="",VLOOKUP(A285,items_lookup!A:B,2,FALSE),B285)</f>
        <v>_1. Item _1</v>
      </c>
      <c r="Y285" s="22">
        <f t="shared" si="24"/>
        <v>3</v>
      </c>
      <c r="Z285" s="22">
        <f t="shared" si="24"/>
        <v>3</v>
      </c>
      <c r="AA285" s="22">
        <f t="shared" si="21"/>
        <v>2020</v>
      </c>
      <c r="AB285" s="22">
        <f t="shared" si="22"/>
        <v>2020</v>
      </c>
      <c r="AC285" s="22">
        <f t="shared" si="23"/>
        <v>2020</v>
      </c>
      <c r="AD285" s="25" t="b">
        <f>AND(ROUND(O285,2)=O285,ROUND(P285,2)=P285,OR(AND(O285&lt;&gt;0,L285="p"),AND(P285&lt;&gt;0,L285="f")),_xlfn.ISFORMULA(X285),_xlfn.ISFORMULA(Y285),_xlfn.ISFORMULA(Z285),_xlfn.ISFORMULA(AA285),_xlfn.ISFORMULA(AB285),_xlfn.ISFORMULA(AC285),NOT(_xlfn.ISFORMULA(O285)),NOT(_xlfn.ISFORMULA(P285)),M285&lt;&gt;0,N285&lt;&gt;0,OR(YEAR(M285=lookup_codes!T340),YEAR(M285=lookup_codes!T341),YEAR(M285=lookup_codes!T342)),OR(YEAR(N285=lookup_codes!T340),YEAR(N285=lookup_codes!T341),YEAR(N285=lookup_codes!T342)))</f>
        <v>1</v>
      </c>
    </row>
    <row r="286" spans="1:30" ht="15" customHeight="1" x14ac:dyDescent="0.2">
      <c r="A286" s="8" t="s">
        <v>779</v>
      </c>
      <c r="B286" s="8" t="s">
        <v>802</v>
      </c>
      <c r="C286" s="2" t="s">
        <v>735</v>
      </c>
      <c r="D286" s="6"/>
      <c r="E286" s="60" t="s">
        <v>745</v>
      </c>
      <c r="F286" s="8"/>
      <c r="G286" s="8"/>
      <c r="H286" s="8"/>
      <c r="I286" s="8"/>
      <c r="J286" s="8"/>
      <c r="K286" s="8"/>
      <c r="L286" s="8" t="s">
        <v>755</v>
      </c>
      <c r="M286" s="9">
        <v>43891</v>
      </c>
      <c r="N286" s="9">
        <v>43891</v>
      </c>
      <c r="O286" s="20">
        <v>967333.33</v>
      </c>
      <c r="P286" s="20"/>
      <c r="Q286" s="61"/>
      <c r="R286" s="29"/>
      <c r="S286" s="29"/>
      <c r="T286" s="29"/>
      <c r="U286" s="29"/>
      <c r="X286" s="22" t="str">
        <f>IF(B286="",VLOOKUP(A286,items_lookup!A:B,2,FALSE),B286)</f>
        <v>04. Item 04</v>
      </c>
      <c r="Y286" s="22">
        <f t="shared" si="24"/>
        <v>3</v>
      </c>
      <c r="Z286" s="22">
        <f t="shared" si="24"/>
        <v>3</v>
      </c>
      <c r="AA286" s="22">
        <f t="shared" si="21"/>
        <v>2020</v>
      </c>
      <c r="AB286" s="22">
        <f t="shared" si="22"/>
        <v>2020</v>
      </c>
      <c r="AC286" s="22">
        <f t="shared" si="23"/>
        <v>2020</v>
      </c>
      <c r="AD286" s="25" t="b">
        <f>AND(ROUND(O286,2)=O286,ROUND(P286,2)=P286,OR(AND(O286&lt;&gt;0,L286="p"),AND(P286&lt;&gt;0,L286="f")),_xlfn.ISFORMULA(X286),_xlfn.ISFORMULA(Y286),_xlfn.ISFORMULA(Z286),_xlfn.ISFORMULA(AA286),_xlfn.ISFORMULA(AB286),_xlfn.ISFORMULA(AC286),NOT(_xlfn.ISFORMULA(O286)),NOT(_xlfn.ISFORMULA(P286)),M286&lt;&gt;0,N286&lt;&gt;0,OR(YEAR(M286=lookup_codes!T341),YEAR(M286=lookup_codes!T342),YEAR(M286=lookup_codes!T343)),OR(YEAR(N286=lookup_codes!T341),YEAR(N286=lookup_codes!T342),YEAR(N286=lookup_codes!T343)))</f>
        <v>1</v>
      </c>
    </row>
    <row r="287" spans="1:30" ht="15" customHeight="1" x14ac:dyDescent="0.2">
      <c r="A287" s="8" t="s">
        <v>776</v>
      </c>
      <c r="B287" s="8"/>
      <c r="C287" s="2" t="s">
        <v>735</v>
      </c>
      <c r="D287" s="6"/>
      <c r="E287" s="60" t="s">
        <v>745</v>
      </c>
      <c r="F287" s="8"/>
      <c r="G287" s="8"/>
      <c r="H287" s="8"/>
      <c r="I287" s="8"/>
      <c r="J287" s="8"/>
      <c r="K287" s="8"/>
      <c r="L287" s="8" t="s">
        <v>755</v>
      </c>
      <c r="M287" s="9">
        <v>43891</v>
      </c>
      <c r="N287" s="9">
        <v>43891</v>
      </c>
      <c r="O287" s="20">
        <v>5726309.5199999996</v>
      </c>
      <c r="P287" s="20"/>
      <c r="Q287" s="61"/>
      <c r="R287" s="11"/>
      <c r="S287" s="11"/>
      <c r="T287" s="11"/>
      <c r="U287" s="11"/>
      <c r="X287" s="22" t="str">
        <f>IF(B287="",VLOOKUP(A287,items_lookup!A:B,2,FALSE),B287)</f>
        <v>_1. Item _1</v>
      </c>
      <c r="Y287" s="22">
        <f t="shared" si="24"/>
        <v>3</v>
      </c>
      <c r="Z287" s="22">
        <f t="shared" si="24"/>
        <v>3</v>
      </c>
      <c r="AA287" s="22">
        <f t="shared" si="21"/>
        <v>2020</v>
      </c>
      <c r="AB287" s="22">
        <f t="shared" si="22"/>
        <v>2020</v>
      </c>
      <c r="AC287" s="22">
        <f t="shared" si="23"/>
        <v>2020</v>
      </c>
      <c r="AD287" s="25" t="b">
        <f>AND(ROUND(O287,2)=O287,ROUND(P287,2)=P287,OR(AND(O287&lt;&gt;0,L287="p"),AND(P287&lt;&gt;0,L287="f")),_xlfn.ISFORMULA(X287),_xlfn.ISFORMULA(Y287),_xlfn.ISFORMULA(Z287),_xlfn.ISFORMULA(AA287),_xlfn.ISFORMULA(AB287),_xlfn.ISFORMULA(AC287),NOT(_xlfn.ISFORMULA(O287)),NOT(_xlfn.ISFORMULA(P287)),M287&lt;&gt;0,N287&lt;&gt;0,OR(YEAR(M287=lookup_codes!T342),YEAR(M287=lookup_codes!T343),YEAR(M287=lookup_codes!T344)),OR(YEAR(N287=lookup_codes!T342),YEAR(N287=lookup_codes!T343),YEAR(N287=lookup_codes!T344)))</f>
        <v>1</v>
      </c>
    </row>
    <row r="288" spans="1:30" ht="13.5" customHeight="1" x14ac:dyDescent="0.2">
      <c r="A288" s="8" t="s">
        <v>761</v>
      </c>
      <c r="B288" s="8"/>
      <c r="C288" s="2" t="s">
        <v>735</v>
      </c>
      <c r="D288" s="6"/>
      <c r="E288" s="60" t="s">
        <v>745</v>
      </c>
      <c r="F288" s="8"/>
      <c r="G288" s="8"/>
      <c r="H288" s="8"/>
      <c r="I288" s="8"/>
      <c r="J288" s="8"/>
      <c r="K288" s="8"/>
      <c r="L288" s="8" t="s">
        <v>755</v>
      </c>
      <c r="M288" s="9">
        <v>43891</v>
      </c>
      <c r="N288" s="9">
        <v>43891</v>
      </c>
      <c r="O288" s="20">
        <v>40023.81</v>
      </c>
      <c r="P288" s="20"/>
      <c r="Q288" s="61"/>
      <c r="R288" s="11"/>
      <c r="S288" s="11"/>
      <c r="T288" s="11"/>
      <c r="U288" s="11"/>
      <c r="X288" s="22" t="str">
        <f>IF(B288="",VLOOKUP(A288,items_lookup!A:B,2,FALSE),B288)</f>
        <v>01. Item 01</v>
      </c>
      <c r="Y288" s="22">
        <f t="shared" si="24"/>
        <v>3</v>
      </c>
      <c r="Z288" s="22">
        <f t="shared" si="24"/>
        <v>3</v>
      </c>
      <c r="AA288" s="22">
        <f t="shared" si="21"/>
        <v>2020</v>
      </c>
      <c r="AB288" s="22">
        <f t="shared" si="22"/>
        <v>2020</v>
      </c>
      <c r="AC288" s="22">
        <f t="shared" si="23"/>
        <v>2020</v>
      </c>
      <c r="AD288" s="25" t="b">
        <f>AND(ROUND(O288,2)=O288,ROUND(P288,2)=P288,OR(AND(O288&lt;&gt;0,L288="p"),AND(P288&lt;&gt;0,L288="f")),_xlfn.ISFORMULA(X288),_xlfn.ISFORMULA(Y288),_xlfn.ISFORMULA(Z288),_xlfn.ISFORMULA(AA288),_xlfn.ISFORMULA(AB288),_xlfn.ISFORMULA(AC288),NOT(_xlfn.ISFORMULA(O288)),NOT(_xlfn.ISFORMULA(P288)),M288&lt;&gt;0,N288&lt;&gt;0,OR(YEAR(M288=lookup_codes!T343),YEAR(M288=lookup_codes!T344),YEAR(M288=lookup_codes!T345)),OR(YEAR(N288=lookup_codes!T343),YEAR(N288=lookup_codes!T344),YEAR(N288=lookup_codes!T345)))</f>
        <v>1</v>
      </c>
    </row>
    <row r="289" spans="1:30" ht="12.75" customHeight="1" x14ac:dyDescent="0.2">
      <c r="A289" s="8" t="s">
        <v>762</v>
      </c>
      <c r="B289" s="8"/>
      <c r="C289" s="2" t="s">
        <v>735</v>
      </c>
      <c r="D289" s="6"/>
      <c r="E289" s="60" t="s">
        <v>745</v>
      </c>
      <c r="F289" s="8"/>
      <c r="G289" s="8"/>
      <c r="H289" s="8"/>
      <c r="I289" s="8"/>
      <c r="J289" s="8"/>
      <c r="K289" s="8"/>
      <c r="L289" s="8" t="s">
        <v>755</v>
      </c>
      <c r="M289" s="9">
        <v>43891</v>
      </c>
      <c r="N289" s="9">
        <v>43891</v>
      </c>
      <c r="O289" s="20">
        <v>196595.24</v>
      </c>
      <c r="P289" s="20"/>
      <c r="Q289" s="61"/>
      <c r="R289" s="11"/>
      <c r="S289" s="11"/>
      <c r="T289" s="11"/>
      <c r="U289" s="11"/>
      <c r="X289" s="22" t="str">
        <f>IF(B289="",VLOOKUP(A289,items_lookup!A:B,2,FALSE),B289)</f>
        <v>02. Item 02</v>
      </c>
      <c r="Y289" s="22">
        <f t="shared" si="24"/>
        <v>3</v>
      </c>
      <c r="Z289" s="22">
        <f t="shared" si="24"/>
        <v>3</v>
      </c>
      <c r="AA289" s="22">
        <f t="shared" si="21"/>
        <v>2020</v>
      </c>
      <c r="AB289" s="22">
        <f t="shared" si="22"/>
        <v>2020</v>
      </c>
      <c r="AC289" s="22">
        <f t="shared" si="23"/>
        <v>2020</v>
      </c>
      <c r="AD289" s="25" t="b">
        <f>AND(ROUND(O289,2)=O289,ROUND(P289,2)=P289,OR(AND(O289&lt;&gt;0,L289="p"),AND(P289&lt;&gt;0,L289="f")),_xlfn.ISFORMULA(X289),_xlfn.ISFORMULA(Y289),_xlfn.ISFORMULA(Z289),_xlfn.ISFORMULA(AA289),_xlfn.ISFORMULA(AB289),_xlfn.ISFORMULA(AC289),NOT(_xlfn.ISFORMULA(O289)),NOT(_xlfn.ISFORMULA(P289)),M289&lt;&gt;0,N289&lt;&gt;0,OR(YEAR(M289=lookup_codes!T344),YEAR(M289=lookup_codes!T345),YEAR(M289=lookup_codes!T346)),OR(YEAR(N289=lookup_codes!T344),YEAR(N289=lookup_codes!T345),YEAR(N289=lookup_codes!T346)))</f>
        <v>1</v>
      </c>
    </row>
    <row r="290" spans="1:30" ht="12.6" customHeight="1" x14ac:dyDescent="0.2">
      <c r="A290" s="8" t="s">
        <v>764</v>
      </c>
      <c r="B290" s="8"/>
      <c r="C290" s="2" t="s">
        <v>735</v>
      </c>
      <c r="D290" s="6"/>
      <c r="E290" s="60" t="s">
        <v>745</v>
      </c>
      <c r="F290" s="8"/>
      <c r="G290" s="8"/>
      <c r="H290" s="8"/>
      <c r="I290" s="8"/>
      <c r="J290" s="8"/>
      <c r="K290" s="8"/>
      <c r="L290" s="8" t="s">
        <v>755</v>
      </c>
      <c r="M290" s="9">
        <v>43891</v>
      </c>
      <c r="N290" s="9">
        <v>43891</v>
      </c>
      <c r="O290" s="20">
        <v>458928.57</v>
      </c>
      <c r="P290" s="20"/>
      <c r="Q290" s="61"/>
      <c r="R290" s="11"/>
      <c r="S290" s="11"/>
      <c r="T290" s="11"/>
      <c r="U290" s="11"/>
      <c r="X290" s="22" t="str">
        <f>IF(B290="",VLOOKUP(A290,items_lookup!A:B,2,FALSE),B290)</f>
        <v>05. Item 05</v>
      </c>
      <c r="Y290" s="22">
        <f t="shared" si="24"/>
        <v>3</v>
      </c>
      <c r="Z290" s="22">
        <f t="shared" si="24"/>
        <v>3</v>
      </c>
      <c r="AA290" s="22">
        <f t="shared" si="21"/>
        <v>2020</v>
      </c>
      <c r="AB290" s="22">
        <f t="shared" si="22"/>
        <v>2020</v>
      </c>
      <c r="AC290" s="22">
        <f t="shared" si="23"/>
        <v>2020</v>
      </c>
      <c r="AD290" s="25" t="b">
        <f>AND(ROUND(O290,2)=O290,ROUND(P290,2)=P290,OR(AND(O290&lt;&gt;0,L290="p"),AND(P290&lt;&gt;0,L290="f")),_xlfn.ISFORMULA(X290),_xlfn.ISFORMULA(Y290),_xlfn.ISFORMULA(Z290),_xlfn.ISFORMULA(AA290),_xlfn.ISFORMULA(AB290),_xlfn.ISFORMULA(AC290),NOT(_xlfn.ISFORMULA(O290)),NOT(_xlfn.ISFORMULA(P290)),M290&lt;&gt;0,N290&lt;&gt;0,OR(YEAR(M290=lookup_codes!T345),YEAR(M290=lookup_codes!T346),YEAR(M290=lookup_codes!T347)),OR(YEAR(N290=lookup_codes!T345),YEAR(N290=lookup_codes!T346),YEAR(N290=lookup_codes!T347)))</f>
        <v>1</v>
      </c>
    </row>
    <row r="291" spans="1:30" ht="15" customHeight="1" x14ac:dyDescent="0.2">
      <c r="A291" s="8" t="s">
        <v>765</v>
      </c>
      <c r="B291" s="8" t="s">
        <v>804</v>
      </c>
      <c r="C291" s="2" t="s">
        <v>735</v>
      </c>
      <c r="D291" s="6"/>
      <c r="E291" s="60" t="s">
        <v>745</v>
      </c>
      <c r="F291" s="8"/>
      <c r="G291" s="8"/>
      <c r="H291" s="8"/>
      <c r="I291" s="8"/>
      <c r="J291" s="8"/>
      <c r="K291" s="8"/>
      <c r="L291" s="8" t="s">
        <v>755</v>
      </c>
      <c r="M291" s="9">
        <v>43891</v>
      </c>
      <c r="N291" s="9">
        <v>43891</v>
      </c>
      <c r="O291" s="20">
        <v>435047.62</v>
      </c>
      <c r="P291" s="20"/>
      <c r="Q291" s="61"/>
      <c r="R291" s="11"/>
      <c r="S291" s="11"/>
      <c r="T291" s="11"/>
      <c r="U291" s="11"/>
      <c r="X291" s="22" t="str">
        <f>IF(B291="",VLOOKUP(A291,items_lookup!A:B,2,FALSE),B291)</f>
        <v>12. Item 12</v>
      </c>
      <c r="Y291" s="22">
        <f t="shared" si="24"/>
        <v>3</v>
      </c>
      <c r="Z291" s="22">
        <f t="shared" si="24"/>
        <v>3</v>
      </c>
      <c r="AA291" s="22">
        <f t="shared" si="21"/>
        <v>2020</v>
      </c>
      <c r="AB291" s="22">
        <f t="shared" si="22"/>
        <v>2020</v>
      </c>
      <c r="AC291" s="22">
        <f t="shared" si="23"/>
        <v>2020</v>
      </c>
      <c r="AD291" s="25" t="b">
        <f>AND(ROUND(O291,2)=O291,ROUND(P291,2)=P291,OR(AND(O291&lt;&gt;0,L291="p"),AND(P291&lt;&gt;0,L291="f")),_xlfn.ISFORMULA(X291),_xlfn.ISFORMULA(Y291),_xlfn.ISFORMULA(Z291),_xlfn.ISFORMULA(AA291),_xlfn.ISFORMULA(AB291),_xlfn.ISFORMULA(AC291),NOT(_xlfn.ISFORMULA(O291)),NOT(_xlfn.ISFORMULA(P291)),M291&lt;&gt;0,N291&lt;&gt;0,OR(YEAR(M291=lookup_codes!T346),YEAR(M291=lookup_codes!T347),YEAR(M291=lookup_codes!T348)),OR(YEAR(N291=lookup_codes!T346),YEAR(N291=lookup_codes!T347),YEAR(N291=lookup_codes!T348)))</f>
        <v>1</v>
      </c>
    </row>
    <row r="292" spans="1:30" ht="15" customHeight="1" x14ac:dyDescent="0.2">
      <c r="A292" s="8" t="s">
        <v>775</v>
      </c>
      <c r="C292" s="2" t="s">
        <v>735</v>
      </c>
      <c r="D292" s="6"/>
      <c r="E292" s="60" t="s">
        <v>745</v>
      </c>
      <c r="H292" s="8"/>
      <c r="K292" s="8"/>
      <c r="L292" s="8" t="s">
        <v>755</v>
      </c>
      <c r="M292" s="9">
        <v>43891</v>
      </c>
      <c r="N292" s="9">
        <v>43891</v>
      </c>
      <c r="O292" s="21">
        <v>486166.67</v>
      </c>
      <c r="Q292" s="61"/>
      <c r="R292" s="32"/>
      <c r="S292" s="32"/>
      <c r="T292" s="32"/>
      <c r="U292" s="32"/>
      <c r="X292" s="22" t="str">
        <f>IF(B292="",VLOOKUP(A292,items_lookup!A:B,2,FALSE),B292)</f>
        <v>06. Item 06</v>
      </c>
      <c r="Y292" s="22">
        <f t="shared" si="24"/>
        <v>3</v>
      </c>
      <c r="Z292" s="22">
        <f t="shared" si="24"/>
        <v>3</v>
      </c>
      <c r="AA292" s="22">
        <f t="shared" si="21"/>
        <v>2020</v>
      </c>
      <c r="AB292" s="22">
        <f t="shared" si="22"/>
        <v>2020</v>
      </c>
      <c r="AC292" s="22">
        <f t="shared" si="23"/>
        <v>2020</v>
      </c>
      <c r="AD292" s="25" t="b">
        <f>AND(ROUND(O292,2)=O292,ROUND(P292,2)=P292,OR(AND(O292&lt;&gt;0,L292="p"),AND(P292&lt;&gt;0,L292="f")),_xlfn.ISFORMULA(X292),_xlfn.ISFORMULA(Y292),_xlfn.ISFORMULA(Z292),_xlfn.ISFORMULA(AA292),_xlfn.ISFORMULA(AB292),_xlfn.ISFORMULA(AC292),NOT(_xlfn.ISFORMULA(O292)),NOT(_xlfn.ISFORMULA(P292)),M292&lt;&gt;0,N292&lt;&gt;0,OR(YEAR(M292=lookup_codes!T347),YEAR(M292=lookup_codes!T348),YEAR(M292=lookup_codes!T349)),OR(YEAR(N292=lookup_codes!T347),YEAR(N292=lookup_codes!T348),YEAR(N292=lookup_codes!T349)))</f>
        <v>1</v>
      </c>
    </row>
    <row r="293" spans="1:30" ht="15" customHeight="1" x14ac:dyDescent="0.2">
      <c r="A293" s="8" t="s">
        <v>768</v>
      </c>
      <c r="C293" s="2" t="s">
        <v>735</v>
      </c>
      <c r="D293" s="6"/>
      <c r="E293" s="60" t="s">
        <v>745</v>
      </c>
      <c r="H293" s="8"/>
      <c r="K293" s="8"/>
      <c r="L293" s="8" t="s">
        <v>756</v>
      </c>
      <c r="M293" s="9">
        <v>43891</v>
      </c>
      <c r="N293" s="9">
        <v>43891</v>
      </c>
      <c r="P293" s="21">
        <v>428904.76</v>
      </c>
      <c r="Q293" s="61"/>
      <c r="R293" s="32"/>
      <c r="S293" s="32"/>
      <c r="T293" s="32"/>
      <c r="U293" s="32"/>
      <c r="X293" s="22" t="str">
        <f>IF(B293="",VLOOKUP(A293,items_lookup!A:B,2,FALSE),B293)</f>
        <v>09. Item 09</v>
      </c>
      <c r="Y293" s="22">
        <f t="shared" si="24"/>
        <v>3</v>
      </c>
      <c r="Z293" s="22">
        <f t="shared" si="24"/>
        <v>3</v>
      </c>
      <c r="AA293" s="22">
        <f t="shared" si="21"/>
        <v>2020</v>
      </c>
      <c r="AB293" s="22">
        <f t="shared" si="22"/>
        <v>2020</v>
      </c>
      <c r="AC293" s="22">
        <f t="shared" si="23"/>
        <v>2020</v>
      </c>
      <c r="AD293" s="25" t="b">
        <f>AND(ROUND(O293,2)=O293,ROUND(P293,2)=P293,OR(AND(O293&lt;&gt;0,L293="p"),AND(P293&lt;&gt;0,L293="f")),_xlfn.ISFORMULA(X293),_xlfn.ISFORMULA(Y293),_xlfn.ISFORMULA(Z293),_xlfn.ISFORMULA(AA293),_xlfn.ISFORMULA(AB293),_xlfn.ISFORMULA(AC293),NOT(_xlfn.ISFORMULA(O293)),NOT(_xlfn.ISFORMULA(P293)),M293&lt;&gt;0,N293&lt;&gt;0,OR(YEAR(M293=lookup_codes!T348),YEAR(M293=lookup_codes!T349),YEAR(M293=lookup_codes!T350)),OR(YEAR(N293=lookup_codes!T348),YEAR(N293=lookup_codes!T349),YEAR(N293=lookup_codes!T350)))</f>
        <v>1</v>
      </c>
    </row>
    <row r="294" spans="1:30" ht="15" customHeight="1" x14ac:dyDescent="0.2">
      <c r="A294" s="8" t="s">
        <v>769</v>
      </c>
      <c r="C294" s="2" t="s">
        <v>735</v>
      </c>
      <c r="D294" s="6"/>
      <c r="E294" s="60" t="s">
        <v>745</v>
      </c>
      <c r="H294" s="8"/>
      <c r="K294" s="8"/>
      <c r="L294" s="8" t="s">
        <v>755</v>
      </c>
      <c r="M294" s="9">
        <v>43891</v>
      </c>
      <c r="N294" s="9">
        <v>43891</v>
      </c>
      <c r="O294" s="21">
        <v>68119.05</v>
      </c>
      <c r="Q294" s="61"/>
      <c r="X294" s="22" t="str">
        <f>IF(B294="",VLOOKUP(A294,items_lookup!A:B,2,FALSE),B294)</f>
        <v>09. Item 09</v>
      </c>
      <c r="Y294" s="22">
        <f t="shared" si="24"/>
        <v>3</v>
      </c>
      <c r="Z294" s="22">
        <f t="shared" si="24"/>
        <v>3</v>
      </c>
      <c r="AA294" s="22">
        <f t="shared" si="21"/>
        <v>2020</v>
      </c>
      <c r="AB294" s="22">
        <f t="shared" si="22"/>
        <v>2020</v>
      </c>
      <c r="AC294" s="22">
        <f t="shared" si="23"/>
        <v>2020</v>
      </c>
      <c r="AD294" s="25" t="b">
        <f>AND(ROUND(O294,2)=O294,ROUND(P294,2)=P294,OR(AND(O294&lt;&gt;0,L294="p"),AND(P294&lt;&gt;0,L294="f")),_xlfn.ISFORMULA(X294),_xlfn.ISFORMULA(Y294),_xlfn.ISFORMULA(Z294),_xlfn.ISFORMULA(AA294),_xlfn.ISFORMULA(AB294),_xlfn.ISFORMULA(AC294),NOT(_xlfn.ISFORMULA(O294)),NOT(_xlfn.ISFORMULA(P294)),M294&lt;&gt;0,N294&lt;&gt;0,OR(YEAR(M294=lookup_codes!T349),YEAR(M294=lookup_codes!T350),YEAR(M294=lookup_codes!T351)),OR(YEAR(N294=lookup_codes!T349),YEAR(N294=lookup_codes!T350),YEAR(N294=lookup_codes!T351)))</f>
        <v>1</v>
      </c>
    </row>
    <row r="295" spans="1:30" ht="15" customHeight="1" x14ac:dyDescent="0.2">
      <c r="A295" s="8" t="s">
        <v>777</v>
      </c>
      <c r="C295" s="2" t="s">
        <v>735</v>
      </c>
      <c r="D295" s="6"/>
      <c r="E295" s="60" t="s">
        <v>745</v>
      </c>
      <c r="H295" s="8"/>
      <c r="K295" s="8"/>
      <c r="L295" s="8" t="s">
        <v>756</v>
      </c>
      <c r="M295" s="9">
        <v>43891</v>
      </c>
      <c r="N295" s="9">
        <v>43891</v>
      </c>
      <c r="P295" s="21">
        <v>53428.57</v>
      </c>
      <c r="Q295" s="61"/>
      <c r="X295" s="22" t="str">
        <f>IF(B295="",VLOOKUP(A295,items_lookup!A:B,2,FALSE),B295)</f>
        <v>09. Item 09</v>
      </c>
      <c r="Y295" s="22">
        <f t="shared" si="24"/>
        <v>3</v>
      </c>
      <c r="Z295" s="22">
        <f t="shared" si="24"/>
        <v>3</v>
      </c>
      <c r="AA295" s="22">
        <f t="shared" si="21"/>
        <v>2020</v>
      </c>
      <c r="AB295" s="22">
        <f t="shared" si="22"/>
        <v>2020</v>
      </c>
      <c r="AC295" s="22">
        <f t="shared" si="23"/>
        <v>2020</v>
      </c>
      <c r="AD295" s="25" t="b">
        <f>AND(ROUND(O295,2)=O295,ROUND(P295,2)=P295,OR(AND(O295&lt;&gt;0,L295="p"),AND(P295&lt;&gt;0,L295="f")),_xlfn.ISFORMULA(X295),_xlfn.ISFORMULA(Y295),_xlfn.ISFORMULA(Z295),_xlfn.ISFORMULA(AA295),_xlfn.ISFORMULA(AB295),_xlfn.ISFORMULA(AC295),NOT(_xlfn.ISFORMULA(O295)),NOT(_xlfn.ISFORMULA(P295)),M295&lt;&gt;0,N295&lt;&gt;0,OR(YEAR(M295=lookup_codes!T350),YEAR(M295=lookup_codes!T351),YEAR(M295=lookup_codes!T352)),OR(YEAR(N295=lookup_codes!T350),YEAR(N295=lookup_codes!T351),YEAR(N295=lookup_codes!T352)))</f>
        <v>1</v>
      </c>
    </row>
    <row r="296" spans="1:30" ht="15" customHeight="1" x14ac:dyDescent="0.2">
      <c r="A296" s="8" t="s">
        <v>770</v>
      </c>
      <c r="C296" s="2" t="s">
        <v>735</v>
      </c>
      <c r="D296" s="6"/>
      <c r="E296" s="60" t="s">
        <v>745</v>
      </c>
      <c r="H296" s="8"/>
      <c r="K296" s="8"/>
      <c r="L296" s="8" t="s">
        <v>755</v>
      </c>
      <c r="M296" s="9">
        <v>43891</v>
      </c>
      <c r="N296" s="9">
        <v>43891</v>
      </c>
      <c r="O296" s="21">
        <v>42285.71</v>
      </c>
      <c r="Q296" s="61"/>
      <c r="X296" s="22" t="str">
        <f>IF(B296="",VLOOKUP(A296,items_lookup!A:B,2,FALSE),B296)</f>
        <v>11. Item 11</v>
      </c>
      <c r="Y296" s="22">
        <f t="shared" si="24"/>
        <v>3</v>
      </c>
      <c r="Z296" s="22">
        <f t="shared" si="24"/>
        <v>3</v>
      </c>
      <c r="AA296" s="22">
        <f t="shared" si="21"/>
        <v>2020</v>
      </c>
      <c r="AB296" s="22">
        <f t="shared" si="22"/>
        <v>2020</v>
      </c>
      <c r="AC296" s="22">
        <f t="shared" si="23"/>
        <v>2020</v>
      </c>
      <c r="AD296" s="25" t="b">
        <f>AND(ROUND(O296,2)=O296,ROUND(P296,2)=P296,OR(AND(O296&lt;&gt;0,L296="p"),AND(P296&lt;&gt;0,L296="f")),_xlfn.ISFORMULA(X296),_xlfn.ISFORMULA(Y296),_xlfn.ISFORMULA(Z296),_xlfn.ISFORMULA(AA296),_xlfn.ISFORMULA(AB296),_xlfn.ISFORMULA(AC296),NOT(_xlfn.ISFORMULA(O296)),NOT(_xlfn.ISFORMULA(P296)),M296&lt;&gt;0,N296&lt;&gt;0,OR(YEAR(M296=lookup_codes!T351),YEAR(M296=lookup_codes!T352),YEAR(M296=lookup_codes!T353)),OR(YEAR(N296=lookup_codes!T351),YEAR(N296=lookup_codes!T352),YEAR(N296=lookup_codes!T353)))</f>
        <v>1</v>
      </c>
    </row>
    <row r="297" spans="1:30" ht="15" customHeight="1" x14ac:dyDescent="0.2">
      <c r="A297" s="8" t="s">
        <v>780</v>
      </c>
      <c r="C297" s="2" t="s">
        <v>735</v>
      </c>
      <c r="D297" s="6"/>
      <c r="E297" s="60" t="s">
        <v>745</v>
      </c>
      <c r="H297" s="8"/>
      <c r="K297" s="8"/>
      <c r="L297" s="8" t="s">
        <v>756</v>
      </c>
      <c r="M297" s="9">
        <v>43891</v>
      </c>
      <c r="N297" s="9">
        <v>43891</v>
      </c>
      <c r="P297" s="21">
        <v>68333.33</v>
      </c>
      <c r="Q297" s="61"/>
      <c r="X297" s="22" t="str">
        <f>IF(B297="",VLOOKUP(A297,items_lookup!A:B,2,FALSE),B297)</f>
        <v>14. Item 14</v>
      </c>
      <c r="Y297" s="22">
        <f t="shared" si="24"/>
        <v>3</v>
      </c>
      <c r="Z297" s="22">
        <f t="shared" si="24"/>
        <v>3</v>
      </c>
      <c r="AA297" s="22">
        <f t="shared" si="21"/>
        <v>2020</v>
      </c>
      <c r="AB297" s="22">
        <f t="shared" si="22"/>
        <v>2020</v>
      </c>
      <c r="AC297" s="22">
        <f t="shared" si="23"/>
        <v>2020</v>
      </c>
      <c r="AD297" s="25" t="b">
        <f>AND(ROUND(O297,2)=O297,ROUND(P297,2)=P297,OR(AND(O297&lt;&gt;0,L297="p"),AND(P297&lt;&gt;0,L297="f")),_xlfn.ISFORMULA(X297),_xlfn.ISFORMULA(Y297),_xlfn.ISFORMULA(Z297),_xlfn.ISFORMULA(AA297),_xlfn.ISFORMULA(AB297),_xlfn.ISFORMULA(AC297),NOT(_xlfn.ISFORMULA(O297)),NOT(_xlfn.ISFORMULA(P297)),M297&lt;&gt;0,N297&lt;&gt;0,OR(YEAR(M297=lookup_codes!T352),YEAR(M297=lookup_codes!T353),YEAR(M297=lookup_codes!T354)),OR(YEAR(N297=lookup_codes!T352),YEAR(N297=lookup_codes!T353),YEAR(N297=lookup_codes!T354)))</f>
        <v>1</v>
      </c>
    </row>
    <row r="298" spans="1:30" ht="15" customHeight="1" x14ac:dyDescent="0.2">
      <c r="A298" s="8" t="s">
        <v>774</v>
      </c>
      <c r="B298" s="27"/>
      <c r="C298" s="2" t="s">
        <v>735</v>
      </c>
      <c r="D298" s="6"/>
      <c r="E298" s="60" t="s">
        <v>745</v>
      </c>
      <c r="F298" s="8"/>
      <c r="G298" s="8"/>
      <c r="H298" s="8"/>
      <c r="I298" s="8"/>
      <c r="J298" s="8"/>
      <c r="K298" s="8"/>
      <c r="L298" s="8" t="s">
        <v>756</v>
      </c>
      <c r="M298" s="9">
        <v>43891</v>
      </c>
      <c r="N298" s="9">
        <v>43891</v>
      </c>
      <c r="O298" s="20"/>
      <c r="P298" s="20">
        <v>5527261.9000000004</v>
      </c>
      <c r="Q298" s="61"/>
      <c r="R298" s="11"/>
      <c r="S298" s="11"/>
      <c r="T298" s="11"/>
      <c r="U298" s="11"/>
      <c r="X298" s="22" t="str">
        <f>IF(B298="",VLOOKUP(A298,items_lookup!A:B,2,FALSE),B298)</f>
        <v>19. Item 19</v>
      </c>
      <c r="Y298" s="22">
        <f t="shared" si="24"/>
        <v>3</v>
      </c>
      <c r="Z298" s="22">
        <f t="shared" si="24"/>
        <v>3</v>
      </c>
      <c r="AA298" s="22">
        <f t="shared" si="21"/>
        <v>2020</v>
      </c>
      <c r="AB298" s="22">
        <f t="shared" si="22"/>
        <v>2020</v>
      </c>
      <c r="AC298" s="22">
        <f t="shared" si="23"/>
        <v>2020</v>
      </c>
      <c r="AD298" s="25" t="b">
        <f>AND(ROUND(O298,2)=O298,ROUND(P298,2)=P298,OR(AND(O298&lt;&gt;0,L298="p"),AND(P298&lt;&gt;0,L298="f")),_xlfn.ISFORMULA(X298),_xlfn.ISFORMULA(Y298),_xlfn.ISFORMULA(Z298),_xlfn.ISFORMULA(AA298),_xlfn.ISFORMULA(AB298),_xlfn.ISFORMULA(AC298),NOT(_xlfn.ISFORMULA(O298)),NOT(_xlfn.ISFORMULA(P298)),M298&lt;&gt;0,N298&lt;&gt;0,OR(YEAR(M298=lookup_codes!T353),YEAR(M298=lookup_codes!T354),YEAR(M298=lookup_codes!T355)),OR(YEAR(N298=lookup_codes!T353),YEAR(N298=lookup_codes!T354),YEAR(N298=lookup_codes!T355)))</f>
        <v>1</v>
      </c>
    </row>
    <row r="299" spans="1:30" ht="15" customHeight="1" x14ac:dyDescent="0.2">
      <c r="A299" s="8"/>
      <c r="B299" s="8" t="s">
        <v>802</v>
      </c>
      <c r="C299" s="2" t="s">
        <v>735</v>
      </c>
      <c r="D299" s="6"/>
      <c r="E299" s="60" t="s">
        <v>745</v>
      </c>
      <c r="F299" s="8"/>
      <c r="G299" s="8"/>
      <c r="H299" s="8"/>
      <c r="I299" s="8"/>
      <c r="J299" s="8"/>
      <c r="K299" s="8"/>
      <c r="L299" s="8" t="s">
        <v>756</v>
      </c>
      <c r="M299" s="9">
        <v>43891</v>
      </c>
      <c r="N299" s="9">
        <v>43891</v>
      </c>
      <c r="O299" s="20"/>
      <c r="P299" s="20">
        <v>627666.67000000004</v>
      </c>
      <c r="Q299" s="61"/>
      <c r="R299" s="29"/>
      <c r="S299" s="29"/>
      <c r="T299" s="29"/>
      <c r="U299" s="29"/>
      <c r="X299" s="22" t="str">
        <f>IF(B299="",VLOOKUP(A299,items_lookup!A:B,2,FALSE),B299)</f>
        <v>04. Item 04</v>
      </c>
      <c r="Y299" s="22">
        <f t="shared" si="24"/>
        <v>3</v>
      </c>
      <c r="Z299" s="22">
        <f t="shared" si="24"/>
        <v>3</v>
      </c>
      <c r="AA299" s="22">
        <f t="shared" si="21"/>
        <v>2020</v>
      </c>
      <c r="AB299" s="22">
        <f t="shared" si="22"/>
        <v>2020</v>
      </c>
      <c r="AC299" s="22">
        <f t="shared" si="23"/>
        <v>2020</v>
      </c>
      <c r="AD299" s="25" t="b">
        <f>AND(ROUND(O299,2)=O299,ROUND(P299,2)=P299,OR(AND(O299&lt;&gt;0,L299="p"),AND(P299&lt;&gt;0,L299="f")),_xlfn.ISFORMULA(X299),_xlfn.ISFORMULA(Y299),_xlfn.ISFORMULA(Z299),_xlfn.ISFORMULA(AA299),_xlfn.ISFORMULA(AB299),_xlfn.ISFORMULA(AC299),NOT(_xlfn.ISFORMULA(O299)),NOT(_xlfn.ISFORMULA(P299)),M299&lt;&gt;0,N299&lt;&gt;0,OR(YEAR(M299=lookup_codes!T357),YEAR(M299=lookup_codes!T358),YEAR(M299=lookup_codes!T359)),OR(YEAR(N299=lookup_codes!T357),YEAR(N299=lookup_codes!T358),YEAR(N299=lookup_codes!T359)))</f>
        <v>1</v>
      </c>
    </row>
    <row r="300" spans="1:30" ht="15" customHeight="1" x14ac:dyDescent="0.2">
      <c r="A300" s="8" t="s">
        <v>775</v>
      </c>
      <c r="B300" s="8"/>
      <c r="C300" s="2" t="s">
        <v>735</v>
      </c>
      <c r="D300" s="6"/>
      <c r="E300" s="60" t="s">
        <v>745</v>
      </c>
      <c r="F300" s="8"/>
      <c r="G300" s="8"/>
      <c r="H300" s="8"/>
      <c r="I300" s="8"/>
      <c r="J300" s="8"/>
      <c r="K300" s="8"/>
      <c r="L300" s="8" t="s">
        <v>756</v>
      </c>
      <c r="M300" s="9">
        <v>43891</v>
      </c>
      <c r="N300" s="9">
        <v>43891</v>
      </c>
      <c r="O300" s="20"/>
      <c r="P300" s="20">
        <v>32095.24</v>
      </c>
      <c r="Q300" s="61"/>
      <c r="R300" s="11"/>
      <c r="S300" s="11"/>
      <c r="T300" s="11"/>
      <c r="U300" s="11"/>
      <c r="X300" s="22" t="str">
        <f>IF(B300="",VLOOKUP(A300,items_lookup!A:B,2,FALSE),B300)</f>
        <v>06. Item 06</v>
      </c>
      <c r="Y300" s="22">
        <f t="shared" si="24"/>
        <v>3</v>
      </c>
      <c r="Z300" s="22">
        <f t="shared" si="24"/>
        <v>3</v>
      </c>
      <c r="AA300" s="22">
        <f t="shared" si="21"/>
        <v>2020</v>
      </c>
      <c r="AB300" s="22">
        <f t="shared" si="22"/>
        <v>2020</v>
      </c>
      <c r="AC300" s="22">
        <f t="shared" si="23"/>
        <v>2020</v>
      </c>
      <c r="AD300" s="25" t="b">
        <f>AND(ROUND(O300,2)=O300,ROUND(P300,2)=P300,OR(AND(O300&lt;&gt;0,L300="p"),AND(P300&lt;&gt;0,L300="f")),_xlfn.ISFORMULA(X300),_xlfn.ISFORMULA(Y300),_xlfn.ISFORMULA(Z300),_xlfn.ISFORMULA(AA300),_xlfn.ISFORMULA(AB300),_xlfn.ISFORMULA(AC300),NOT(_xlfn.ISFORMULA(O300)),NOT(_xlfn.ISFORMULA(P300)),M300&lt;&gt;0,N300&lt;&gt;0,OR(YEAR(M300=lookup_codes!T359),YEAR(M300=lookup_codes!T360),YEAR(M300=lookup_codes!T361)),OR(YEAR(N300=lookup_codes!T359),YEAR(N300=lookup_codes!T360),YEAR(N300=lookup_codes!T361)))</f>
        <v>1</v>
      </c>
    </row>
    <row r="301" spans="1:30" ht="15" customHeight="1" x14ac:dyDescent="0.2">
      <c r="A301" s="8" t="s">
        <v>766</v>
      </c>
      <c r="B301" s="8"/>
      <c r="C301" s="2" t="s">
        <v>735</v>
      </c>
      <c r="D301" s="6"/>
      <c r="E301" s="60" t="s">
        <v>745</v>
      </c>
      <c r="F301" s="8"/>
      <c r="G301" s="8"/>
      <c r="H301" s="8"/>
      <c r="I301" s="8"/>
      <c r="J301" s="8"/>
      <c r="K301" s="8"/>
      <c r="L301" s="8" t="s">
        <v>756</v>
      </c>
      <c r="M301" s="9">
        <v>43891</v>
      </c>
      <c r="N301" s="9">
        <v>43891</v>
      </c>
      <c r="O301" s="20"/>
      <c r="P301" s="20">
        <v>329119.05</v>
      </c>
      <c r="Q301" s="61"/>
      <c r="R301" s="11"/>
      <c r="S301" s="11"/>
      <c r="T301" s="11"/>
      <c r="U301" s="11"/>
      <c r="X301" s="22" t="str">
        <f>IF(B301="",VLOOKUP(A301,items_lookup!A:B,2,FALSE),B301)</f>
        <v>07. Item 07</v>
      </c>
      <c r="Y301" s="22">
        <f t="shared" si="24"/>
        <v>3</v>
      </c>
      <c r="Z301" s="22">
        <f t="shared" si="24"/>
        <v>3</v>
      </c>
      <c r="AA301" s="22">
        <f t="shared" ref="AA301:AA352" si="25">YEAR(N301)</f>
        <v>2020</v>
      </c>
      <c r="AB301" s="22">
        <f t="shared" ref="AB301:AB352" si="26">YEAR(M301)</f>
        <v>2020</v>
      </c>
      <c r="AC301" s="22">
        <f t="shared" ref="AC301:AC352" si="27">IF(F301="X",AA301-1,AA301)</f>
        <v>2020</v>
      </c>
      <c r="AD301" s="25" t="b">
        <f>AND(ROUND(O301,2)=O301,ROUND(P301,2)=P301,OR(AND(O301&lt;&gt;0,L301="p"),AND(P301&lt;&gt;0,L301="f")),_xlfn.ISFORMULA(X301),_xlfn.ISFORMULA(Y301),_xlfn.ISFORMULA(Z301),_xlfn.ISFORMULA(AA301),_xlfn.ISFORMULA(AB301),_xlfn.ISFORMULA(AC301),NOT(_xlfn.ISFORMULA(O301)),NOT(_xlfn.ISFORMULA(P301)),M301&lt;&gt;0,N301&lt;&gt;0,OR(YEAR(M301=lookup_codes!T360),YEAR(M301=lookup_codes!T361),YEAR(M301=lookup_codes!T362)),OR(YEAR(N301=lookup_codes!T360),YEAR(N301=lookup_codes!T361),YEAR(N301=lookup_codes!T362)))</f>
        <v>1</v>
      </c>
    </row>
    <row r="302" spans="1:30" ht="15" customHeight="1" x14ac:dyDescent="0.2">
      <c r="A302" s="8" t="s">
        <v>765</v>
      </c>
      <c r="B302" s="8"/>
      <c r="C302" s="2" t="s">
        <v>735</v>
      </c>
      <c r="D302" s="6"/>
      <c r="E302" s="60" t="s">
        <v>745</v>
      </c>
      <c r="F302" s="8"/>
      <c r="G302" s="8"/>
      <c r="H302" s="8"/>
      <c r="I302" s="8"/>
      <c r="J302" s="8"/>
      <c r="K302" s="8"/>
      <c r="L302" s="8" t="s">
        <v>756</v>
      </c>
      <c r="M302" s="9">
        <v>43891</v>
      </c>
      <c r="N302" s="9">
        <v>43891</v>
      </c>
      <c r="O302" s="20"/>
      <c r="P302" s="20">
        <v>284595.24</v>
      </c>
      <c r="Q302" s="61"/>
      <c r="R302" s="11"/>
      <c r="S302" s="11"/>
      <c r="T302" s="11"/>
      <c r="U302" s="11"/>
      <c r="X302" s="22" t="str">
        <f>IF(B302="",VLOOKUP(A302,items_lookup!A:B,2,FALSE),B302)</f>
        <v>05. Item 05</v>
      </c>
      <c r="Y302" s="22">
        <f t="shared" si="24"/>
        <v>3</v>
      </c>
      <c r="Z302" s="22">
        <f t="shared" si="24"/>
        <v>3</v>
      </c>
      <c r="AA302" s="22">
        <f t="shared" si="25"/>
        <v>2020</v>
      </c>
      <c r="AB302" s="22">
        <f t="shared" si="26"/>
        <v>2020</v>
      </c>
      <c r="AC302" s="22">
        <f t="shared" si="27"/>
        <v>2020</v>
      </c>
      <c r="AD302" s="25" t="b">
        <f>AND(ROUND(O302,2)=O302,ROUND(P302,2)=P302,OR(AND(O302&lt;&gt;0,L302="p"),AND(P302&lt;&gt;0,L302="f")),_xlfn.ISFORMULA(X302),_xlfn.ISFORMULA(Y302),_xlfn.ISFORMULA(Z302),_xlfn.ISFORMULA(AA302),_xlfn.ISFORMULA(AB302),_xlfn.ISFORMULA(AC302),NOT(_xlfn.ISFORMULA(O302)),NOT(_xlfn.ISFORMULA(P302)),M302&lt;&gt;0,N302&lt;&gt;0,OR(YEAR(M302=lookup_codes!T361),YEAR(M302=lookup_codes!T362),YEAR(M302=lookup_codes!T363)),OR(YEAR(N302=lookup_codes!T361),YEAR(N302=lookup_codes!T362),YEAR(N302=lookup_codes!T363)))</f>
        <v>1</v>
      </c>
    </row>
    <row r="303" spans="1:30" ht="15" customHeight="1" x14ac:dyDescent="0.2">
      <c r="A303" s="8"/>
      <c r="B303" s="8" t="s">
        <v>804</v>
      </c>
      <c r="C303" s="2" t="s">
        <v>735</v>
      </c>
      <c r="D303" s="6"/>
      <c r="E303" s="60" t="s">
        <v>745</v>
      </c>
      <c r="F303" s="8"/>
      <c r="G303" s="8"/>
      <c r="H303" s="8"/>
      <c r="I303" s="8"/>
      <c r="J303" s="8"/>
      <c r="K303" s="8"/>
      <c r="L303" s="8" t="s">
        <v>756</v>
      </c>
      <c r="M303" s="9">
        <v>43891</v>
      </c>
      <c r="N303" s="9">
        <v>43891</v>
      </c>
      <c r="O303" s="20"/>
      <c r="P303" s="20">
        <v>362761.9</v>
      </c>
      <c r="Q303" s="61"/>
      <c r="R303" s="11"/>
      <c r="S303" s="11"/>
      <c r="T303" s="11"/>
      <c r="U303" s="11"/>
      <c r="X303" s="22" t="str">
        <f>IF(B303="",VLOOKUP(A303,items_lookup!A:B,2,FALSE),B303)</f>
        <v>12. Item 12</v>
      </c>
      <c r="Y303" s="22">
        <f t="shared" si="24"/>
        <v>3</v>
      </c>
      <c r="Z303" s="22">
        <f t="shared" si="24"/>
        <v>3</v>
      </c>
      <c r="AA303" s="22">
        <f t="shared" si="25"/>
        <v>2020</v>
      </c>
      <c r="AB303" s="22">
        <f t="shared" si="26"/>
        <v>2020</v>
      </c>
      <c r="AC303" s="22">
        <f t="shared" si="27"/>
        <v>2020</v>
      </c>
      <c r="AD303" s="25" t="b">
        <f>AND(ROUND(O303,2)=O303,ROUND(P303,2)=P303,OR(AND(O303&lt;&gt;0,L303="p"),AND(P303&lt;&gt;0,L303="f")),_xlfn.ISFORMULA(X303),_xlfn.ISFORMULA(Y303),_xlfn.ISFORMULA(Z303),_xlfn.ISFORMULA(AA303),_xlfn.ISFORMULA(AB303),_xlfn.ISFORMULA(AC303),NOT(_xlfn.ISFORMULA(O303)),NOT(_xlfn.ISFORMULA(P303)),M303&lt;&gt;0,N303&lt;&gt;0,OR(YEAR(M303=lookup_codes!T362),YEAR(M303=lookup_codes!T363),YEAR(M303=lookup_codes!T364)),OR(YEAR(N303=lookup_codes!T362),YEAR(N303=lookup_codes!T363),YEAR(N303=lookup_codes!T364)))</f>
        <v>1</v>
      </c>
    </row>
    <row r="304" spans="1:30" ht="15" customHeight="1" x14ac:dyDescent="0.2">
      <c r="A304" s="8" t="s">
        <v>761</v>
      </c>
      <c r="B304" s="8"/>
      <c r="C304" s="2" t="s">
        <v>734</v>
      </c>
      <c r="D304" s="6" t="s">
        <v>743</v>
      </c>
      <c r="E304" s="60" t="s">
        <v>744</v>
      </c>
      <c r="F304" s="8"/>
      <c r="G304" s="8"/>
      <c r="H304" s="8"/>
      <c r="I304" s="8"/>
      <c r="J304" s="8"/>
      <c r="K304" s="8"/>
      <c r="L304" s="8" t="s">
        <v>755</v>
      </c>
      <c r="M304" s="9">
        <v>43890</v>
      </c>
      <c r="N304" s="9">
        <v>43890</v>
      </c>
      <c r="O304" s="20">
        <v>45714.29</v>
      </c>
      <c r="P304" s="20"/>
      <c r="Q304" s="61"/>
      <c r="R304" s="29"/>
      <c r="S304" s="29"/>
      <c r="T304" s="29"/>
      <c r="U304" s="29"/>
      <c r="X304" s="22" t="str">
        <f>IF(B304="",VLOOKUP(A304,items_lookup!A:B,2,FALSE),B304)</f>
        <v>01. Item 01</v>
      </c>
      <c r="Y304" s="22">
        <f t="shared" si="24"/>
        <v>2</v>
      </c>
      <c r="Z304" s="22">
        <f t="shared" si="24"/>
        <v>2</v>
      </c>
      <c r="AA304" s="22">
        <f t="shared" si="25"/>
        <v>2020</v>
      </c>
      <c r="AB304" s="22">
        <f t="shared" si="26"/>
        <v>2020</v>
      </c>
      <c r="AC304" s="22">
        <f t="shared" si="27"/>
        <v>2020</v>
      </c>
      <c r="AD304" s="25" t="b">
        <f>AND(ROUND(O304,2)=O304,ROUND(P304,2)=P304,OR(AND(O304&lt;&gt;0,L304="p"),AND(P304&lt;&gt;0,L304="f")),_xlfn.ISFORMULA(X304),_xlfn.ISFORMULA(Y304),_xlfn.ISFORMULA(Z304),_xlfn.ISFORMULA(AA304),_xlfn.ISFORMULA(AB304),_xlfn.ISFORMULA(AC304),NOT(_xlfn.ISFORMULA(O304)),NOT(_xlfn.ISFORMULA(P304)),M304&lt;&gt;0,N304&lt;&gt;0,OR(YEAR(M304=lookup_codes!T363),YEAR(M304=lookup_codes!T364),YEAR(M304=lookup_codes!T365)),OR(YEAR(N304=lookup_codes!T363),YEAR(N304=lookup_codes!T364),YEAR(N304=lookup_codes!T365)))</f>
        <v>1</v>
      </c>
    </row>
    <row r="305" spans="1:30" ht="15" customHeight="1" x14ac:dyDescent="0.2">
      <c r="A305" s="8" t="s">
        <v>762</v>
      </c>
      <c r="B305" s="8"/>
      <c r="C305" s="2" t="s">
        <v>734</v>
      </c>
      <c r="D305" s="6" t="s">
        <v>743</v>
      </c>
      <c r="E305" s="60" t="s">
        <v>744</v>
      </c>
      <c r="F305" s="8"/>
      <c r="G305" s="8"/>
      <c r="H305" s="8"/>
      <c r="I305" s="8"/>
      <c r="J305" s="8"/>
      <c r="K305" s="8"/>
      <c r="L305" s="8" t="s">
        <v>755</v>
      </c>
      <c r="M305" s="9">
        <v>43890</v>
      </c>
      <c r="N305" s="9">
        <v>43890</v>
      </c>
      <c r="O305" s="20">
        <v>461904.76</v>
      </c>
      <c r="P305" s="20"/>
      <c r="Q305" s="61"/>
      <c r="R305" s="29"/>
      <c r="S305" s="29"/>
      <c r="T305" s="29"/>
      <c r="U305" s="29"/>
      <c r="X305" s="22" t="str">
        <f>IF(B305="",VLOOKUP(A305,items_lookup!A:B,2,FALSE),B305)</f>
        <v>02. Item 02</v>
      </c>
      <c r="Y305" s="22">
        <f t="shared" si="24"/>
        <v>2</v>
      </c>
      <c r="Z305" s="22">
        <f t="shared" si="24"/>
        <v>2</v>
      </c>
      <c r="AA305" s="22">
        <f t="shared" si="25"/>
        <v>2020</v>
      </c>
      <c r="AB305" s="22">
        <f t="shared" si="26"/>
        <v>2020</v>
      </c>
      <c r="AC305" s="22">
        <f t="shared" si="27"/>
        <v>2020</v>
      </c>
      <c r="AD305" s="25" t="b">
        <f>AND(ROUND(O305,2)=O305,ROUND(P305,2)=P305,OR(AND(O305&lt;&gt;0,L305="p"),AND(P305&lt;&gt;0,L305="f")),_xlfn.ISFORMULA(X305),_xlfn.ISFORMULA(Y305),_xlfn.ISFORMULA(Z305),_xlfn.ISFORMULA(AA305),_xlfn.ISFORMULA(AB305),_xlfn.ISFORMULA(AC305),NOT(_xlfn.ISFORMULA(O305)),NOT(_xlfn.ISFORMULA(P305)),M305&lt;&gt;0,N305&lt;&gt;0,OR(YEAR(M305=lookup_codes!T364),YEAR(M305=lookup_codes!T365),YEAR(M305=lookup_codes!T366)),OR(YEAR(N305=lookup_codes!T364),YEAR(N305=lookup_codes!T365),YEAR(N305=lookup_codes!T366)))</f>
        <v>1</v>
      </c>
    </row>
    <row r="306" spans="1:30" ht="15" customHeight="1" x14ac:dyDescent="0.2">
      <c r="A306" s="8" t="s">
        <v>763</v>
      </c>
      <c r="B306" s="27"/>
      <c r="C306" s="2" t="s">
        <v>734</v>
      </c>
      <c r="D306" s="6" t="s">
        <v>742</v>
      </c>
      <c r="E306" s="60" t="s">
        <v>745</v>
      </c>
      <c r="F306" s="8"/>
      <c r="G306" s="8"/>
      <c r="H306" s="8"/>
      <c r="I306" s="8"/>
      <c r="J306" s="8"/>
      <c r="K306" s="8"/>
      <c r="L306" s="8" t="s">
        <v>755</v>
      </c>
      <c r="M306" s="9">
        <v>44044</v>
      </c>
      <c r="N306" s="9">
        <v>44044</v>
      </c>
      <c r="O306" s="20">
        <v>2380952.38</v>
      </c>
      <c r="P306" s="20"/>
      <c r="Q306" s="61"/>
      <c r="R306" s="11"/>
      <c r="S306" s="11"/>
      <c r="T306" s="11"/>
      <c r="U306" s="11"/>
      <c r="X306" s="22" t="str">
        <f>IF(B306="",VLOOKUP(A306,items_lookup!A:B,2,FALSE),B306)</f>
        <v>04. Item 04</v>
      </c>
      <c r="Y306" s="22">
        <f t="shared" si="24"/>
        <v>8</v>
      </c>
      <c r="Z306" s="22">
        <f t="shared" si="24"/>
        <v>8</v>
      </c>
      <c r="AA306" s="22">
        <f t="shared" si="25"/>
        <v>2020</v>
      </c>
      <c r="AB306" s="22">
        <f t="shared" si="26"/>
        <v>2020</v>
      </c>
      <c r="AC306" s="22">
        <f t="shared" si="27"/>
        <v>2020</v>
      </c>
      <c r="AD306" s="25" t="b">
        <f>AND(ROUND(O306,2)=O306,ROUND(P306,2)=P306,OR(AND(O306&lt;&gt;0,L306="p"),AND(P306&lt;&gt;0,L306="f")),_xlfn.ISFORMULA(X306),_xlfn.ISFORMULA(Y306),_xlfn.ISFORMULA(Z306),_xlfn.ISFORMULA(AA306),_xlfn.ISFORMULA(AB306),_xlfn.ISFORMULA(AC306),NOT(_xlfn.ISFORMULA(O306)),NOT(_xlfn.ISFORMULA(P306)),M306&lt;&gt;0,N306&lt;&gt;0,OR(YEAR(M306=lookup_codes!T366),YEAR(M306=lookup_codes!T367),YEAR(M306=lookup_codes!T368)),OR(YEAR(N306=lookup_codes!T366),YEAR(N306=lookup_codes!T367),YEAR(N306=lookup_codes!T368)))</f>
        <v>1</v>
      </c>
    </row>
    <row r="307" spans="1:30" ht="15" customHeight="1" x14ac:dyDescent="0.2">
      <c r="A307" s="8" t="s">
        <v>764</v>
      </c>
      <c r="B307" s="27"/>
      <c r="C307" s="2" t="s">
        <v>735</v>
      </c>
      <c r="D307" s="6"/>
      <c r="E307" s="60" t="s">
        <v>745</v>
      </c>
      <c r="F307" s="8"/>
      <c r="G307" s="8"/>
      <c r="H307" s="8"/>
      <c r="I307" s="8"/>
      <c r="J307" s="8"/>
      <c r="K307" s="8"/>
      <c r="L307" s="8" t="s">
        <v>755</v>
      </c>
      <c r="M307" s="9">
        <v>44044</v>
      </c>
      <c r="N307" s="9">
        <v>44044</v>
      </c>
      <c r="O307" s="20">
        <v>2231976.19</v>
      </c>
      <c r="P307" s="20"/>
      <c r="Q307" s="61"/>
      <c r="R307" s="11"/>
      <c r="S307" s="11"/>
      <c r="T307" s="11"/>
      <c r="U307" s="11"/>
      <c r="X307" s="22" t="str">
        <f>IF(B307="",VLOOKUP(A307,items_lookup!A:B,2,FALSE),B307)</f>
        <v>05. Item 05</v>
      </c>
      <c r="Y307" s="22">
        <f t="shared" si="24"/>
        <v>8</v>
      </c>
      <c r="Z307" s="22">
        <f t="shared" si="24"/>
        <v>8</v>
      </c>
      <c r="AA307" s="22">
        <f t="shared" si="25"/>
        <v>2020</v>
      </c>
      <c r="AB307" s="22">
        <f t="shared" si="26"/>
        <v>2020</v>
      </c>
      <c r="AC307" s="22">
        <f t="shared" si="27"/>
        <v>2020</v>
      </c>
      <c r="AD307" s="25" t="b">
        <f>AND(ROUND(O307,2)=O307,ROUND(P307,2)=P307,OR(AND(O307&lt;&gt;0,L307="p"),AND(P307&lt;&gt;0,L307="f")),_xlfn.ISFORMULA(X307),_xlfn.ISFORMULA(Y307),_xlfn.ISFORMULA(Z307),_xlfn.ISFORMULA(AA307),_xlfn.ISFORMULA(AB307),_xlfn.ISFORMULA(AC307),NOT(_xlfn.ISFORMULA(O307)),NOT(_xlfn.ISFORMULA(P307)),M307&lt;&gt;0,N307&lt;&gt;0,OR(YEAR(M307=lookup_codes!T367),YEAR(M307=lookup_codes!T368),YEAR(M307=lookup_codes!T369)),OR(YEAR(N307=lookup_codes!T367),YEAR(N307=lookup_codes!T368),YEAR(N307=lookup_codes!T369)))</f>
        <v>1</v>
      </c>
    </row>
    <row r="308" spans="1:30" ht="15" customHeight="1" x14ac:dyDescent="0.2">
      <c r="A308" s="8" t="s">
        <v>770</v>
      </c>
      <c r="B308" s="8"/>
      <c r="C308" s="2" t="s">
        <v>734</v>
      </c>
      <c r="D308" s="6" t="s">
        <v>742</v>
      </c>
      <c r="E308" s="60" t="s">
        <v>745</v>
      </c>
      <c r="F308" s="8"/>
      <c r="G308" s="8"/>
      <c r="H308" s="8"/>
      <c r="I308" s="8"/>
      <c r="J308" s="8"/>
      <c r="K308" s="8"/>
      <c r="L308" s="8" t="s">
        <v>755</v>
      </c>
      <c r="M308" s="9">
        <v>43862</v>
      </c>
      <c r="N308" s="9">
        <v>43862</v>
      </c>
      <c r="O308" s="20">
        <v>7571428.5700000003</v>
      </c>
      <c r="P308" s="20"/>
      <c r="Q308" s="61"/>
      <c r="R308" s="11"/>
      <c r="S308" s="11"/>
      <c r="T308" s="11"/>
      <c r="U308" s="11"/>
      <c r="X308" s="22" t="str">
        <f>IF(B308="",VLOOKUP(A308,items_lookup!A:B,2,FALSE),B308)</f>
        <v>11. Item 11</v>
      </c>
      <c r="Y308" s="22">
        <f t="shared" si="24"/>
        <v>2</v>
      </c>
      <c r="Z308" s="22">
        <f t="shared" si="24"/>
        <v>2</v>
      </c>
      <c r="AA308" s="22">
        <f t="shared" si="25"/>
        <v>2020</v>
      </c>
      <c r="AB308" s="22">
        <f t="shared" si="26"/>
        <v>2020</v>
      </c>
      <c r="AC308" s="22">
        <f t="shared" si="27"/>
        <v>2020</v>
      </c>
      <c r="AD308" s="25" t="b">
        <f>AND(ROUND(O308,2)=O308,ROUND(P308,2)=P308,OR(AND(O308&lt;&gt;0,L308="p"),AND(P308&lt;&gt;0,L308="f")),_xlfn.ISFORMULA(X308),_xlfn.ISFORMULA(Y308),_xlfn.ISFORMULA(Z308),_xlfn.ISFORMULA(AA308),_xlfn.ISFORMULA(AB308),_xlfn.ISFORMULA(AC308),NOT(_xlfn.ISFORMULA(O308)),NOT(_xlfn.ISFORMULA(P308)),M308&lt;&gt;0,N308&lt;&gt;0,OR(YEAR(M308=lookup_codes!T368),YEAR(M308=lookup_codes!T369),YEAR(M308=lookup_codes!T370)),OR(YEAR(N308=lookup_codes!T368),YEAR(N308=lookup_codes!T369),YEAR(N308=lookup_codes!T370)))</f>
        <v>1</v>
      </c>
    </row>
    <row r="309" spans="1:30" ht="15" customHeight="1" x14ac:dyDescent="0.2">
      <c r="A309" s="8" t="s">
        <v>769</v>
      </c>
      <c r="B309" s="8"/>
      <c r="C309" s="2" t="s">
        <v>734</v>
      </c>
      <c r="D309" s="6" t="s">
        <v>742</v>
      </c>
      <c r="E309" s="60" t="s">
        <v>745</v>
      </c>
      <c r="F309" s="8"/>
      <c r="G309" s="8"/>
      <c r="H309" s="8"/>
      <c r="I309" s="8"/>
      <c r="J309" s="8"/>
      <c r="K309" s="8"/>
      <c r="L309" s="8" t="s">
        <v>755</v>
      </c>
      <c r="M309" s="9">
        <v>43862</v>
      </c>
      <c r="N309" s="9">
        <v>43862</v>
      </c>
      <c r="O309" s="20">
        <v>1785714.29</v>
      </c>
      <c r="P309" s="20"/>
      <c r="Q309" s="61"/>
      <c r="R309" s="11"/>
      <c r="S309" s="11"/>
      <c r="T309" s="11"/>
      <c r="U309" s="11"/>
      <c r="X309" s="22" t="str">
        <f>IF(B309="",VLOOKUP(A309,items_lookup!A:B,2,FALSE),B309)</f>
        <v>09. Item 09</v>
      </c>
      <c r="Y309" s="22">
        <f t="shared" si="24"/>
        <v>2</v>
      </c>
      <c r="Z309" s="22">
        <f t="shared" si="24"/>
        <v>2</v>
      </c>
      <c r="AA309" s="22">
        <f t="shared" si="25"/>
        <v>2020</v>
      </c>
      <c r="AB309" s="22">
        <f t="shared" si="26"/>
        <v>2020</v>
      </c>
      <c r="AC309" s="22">
        <f t="shared" si="27"/>
        <v>2020</v>
      </c>
      <c r="AD309" s="25" t="b">
        <f>AND(ROUND(O309,2)=O309,ROUND(P309,2)=P309,OR(AND(O309&lt;&gt;0,L309="p"),AND(P309&lt;&gt;0,L309="f")),_xlfn.ISFORMULA(X309),_xlfn.ISFORMULA(Y309),_xlfn.ISFORMULA(Z309),_xlfn.ISFORMULA(AA309),_xlfn.ISFORMULA(AB309),_xlfn.ISFORMULA(AC309),NOT(_xlfn.ISFORMULA(O309)),NOT(_xlfn.ISFORMULA(P309)),M309&lt;&gt;0,N309&lt;&gt;0,OR(YEAR(M309=lookup_codes!T369),YEAR(M309=lookup_codes!T370),YEAR(M309=lookup_codes!T371)),OR(YEAR(N309=lookup_codes!T369),YEAR(N309=lookup_codes!T370),YEAR(N309=lookup_codes!T371)))</f>
        <v>1</v>
      </c>
    </row>
    <row r="310" spans="1:30" ht="15" customHeight="1" x14ac:dyDescent="0.2">
      <c r="A310" s="8" t="s">
        <v>768</v>
      </c>
      <c r="B310" s="8"/>
      <c r="C310" s="2" t="s">
        <v>734</v>
      </c>
      <c r="D310" s="6" t="s">
        <v>742</v>
      </c>
      <c r="E310" s="60" t="s">
        <v>745</v>
      </c>
      <c r="F310" s="8"/>
      <c r="G310" s="8"/>
      <c r="H310" s="8"/>
      <c r="I310" s="8"/>
      <c r="J310" s="8"/>
      <c r="K310" s="8"/>
      <c r="L310" s="8" t="s">
        <v>755</v>
      </c>
      <c r="M310" s="9">
        <v>43862</v>
      </c>
      <c r="N310" s="9">
        <v>43862</v>
      </c>
      <c r="O310" s="20">
        <v>5761428.5700000003</v>
      </c>
      <c r="P310" s="20"/>
      <c r="Q310" s="61"/>
      <c r="R310" s="11"/>
      <c r="S310" s="11"/>
      <c r="T310" s="11"/>
      <c r="U310" s="11"/>
      <c r="X310" s="22" t="str">
        <f>IF(B310="",VLOOKUP(A310,items_lookup!A:B,2,FALSE),B310)</f>
        <v>09. Item 09</v>
      </c>
      <c r="Y310" s="22">
        <f t="shared" si="24"/>
        <v>2</v>
      </c>
      <c r="Z310" s="22">
        <f t="shared" si="24"/>
        <v>2</v>
      </c>
      <c r="AA310" s="22">
        <f t="shared" si="25"/>
        <v>2020</v>
      </c>
      <c r="AB310" s="22">
        <f t="shared" si="26"/>
        <v>2020</v>
      </c>
      <c r="AC310" s="22">
        <f t="shared" si="27"/>
        <v>2020</v>
      </c>
      <c r="AD310" s="25" t="b">
        <f>AND(ROUND(O310,2)=O310,ROUND(P310,2)=P310,OR(AND(O310&lt;&gt;0,L310="p"),AND(P310&lt;&gt;0,L310="f")),_xlfn.ISFORMULA(X310),_xlfn.ISFORMULA(Y310),_xlfn.ISFORMULA(Z310),_xlfn.ISFORMULA(AA310),_xlfn.ISFORMULA(AB310),_xlfn.ISFORMULA(AC310),NOT(_xlfn.ISFORMULA(O310)),NOT(_xlfn.ISFORMULA(P310)),M310&lt;&gt;0,N310&lt;&gt;0,OR(YEAR(M310=lookup_codes!T370),YEAR(M310=lookup_codes!T371),YEAR(M310=lookup_codes!T372)),OR(YEAR(N310=lookup_codes!T370),YEAR(N310=lookup_codes!T371),YEAR(N310=lookup_codes!T372)))</f>
        <v>1</v>
      </c>
    </row>
    <row r="311" spans="1:30" ht="15" customHeight="1" x14ac:dyDescent="0.2">
      <c r="A311" s="8" t="s">
        <v>771</v>
      </c>
      <c r="B311" s="8"/>
      <c r="C311" s="2" t="s">
        <v>734</v>
      </c>
      <c r="D311" s="6" t="s">
        <v>742</v>
      </c>
      <c r="E311" s="60" t="s">
        <v>745</v>
      </c>
      <c r="F311" s="8"/>
      <c r="G311" s="8"/>
      <c r="H311" s="8"/>
      <c r="I311" s="8"/>
      <c r="J311" s="8"/>
      <c r="K311" s="8"/>
      <c r="L311" s="8" t="s">
        <v>755</v>
      </c>
      <c r="M311" s="9">
        <v>43862</v>
      </c>
      <c r="N311" s="9">
        <v>43862</v>
      </c>
      <c r="O311" s="20">
        <v>62857.14</v>
      </c>
      <c r="P311" s="20"/>
      <c r="Q311" s="61"/>
      <c r="R311" s="11"/>
      <c r="S311" s="11"/>
      <c r="T311" s="11"/>
      <c r="U311" s="11"/>
      <c r="X311" s="22" t="str">
        <f>IF(B311="",VLOOKUP(A311,items_lookup!A:B,2,FALSE),B311)</f>
        <v>13. Item 13</v>
      </c>
      <c r="Y311" s="22">
        <f t="shared" si="24"/>
        <v>2</v>
      </c>
      <c r="Z311" s="22">
        <f t="shared" si="24"/>
        <v>2</v>
      </c>
      <c r="AA311" s="22">
        <f t="shared" si="25"/>
        <v>2020</v>
      </c>
      <c r="AB311" s="22">
        <f t="shared" si="26"/>
        <v>2020</v>
      </c>
      <c r="AC311" s="22">
        <f t="shared" si="27"/>
        <v>2020</v>
      </c>
      <c r="AD311" s="25" t="b">
        <f>AND(ROUND(O311,2)=O311,ROUND(P311,2)=P311,OR(AND(O311&lt;&gt;0,L311="p"),AND(P311&lt;&gt;0,L311="f")),_xlfn.ISFORMULA(X311),_xlfn.ISFORMULA(Y311),_xlfn.ISFORMULA(Z311),_xlfn.ISFORMULA(AA311),_xlfn.ISFORMULA(AB311),_xlfn.ISFORMULA(AC311),NOT(_xlfn.ISFORMULA(O311)),NOT(_xlfn.ISFORMULA(P311)),M311&lt;&gt;0,N311&lt;&gt;0,OR(YEAR(M311=lookup_codes!T372),YEAR(M311=lookup_codes!T373),YEAR(M311=lookup_codes!T374)),OR(YEAR(N311=lookup_codes!T372),YEAR(N311=lookup_codes!T373),YEAR(N311=lookup_codes!T374)))</f>
        <v>1</v>
      </c>
    </row>
    <row r="312" spans="1:30" ht="15" customHeight="1" x14ac:dyDescent="0.2">
      <c r="A312" s="8" t="s">
        <v>771</v>
      </c>
      <c r="B312" s="8"/>
      <c r="C312" s="2" t="s">
        <v>734</v>
      </c>
      <c r="D312" s="6" t="s">
        <v>742</v>
      </c>
      <c r="E312" s="60" t="s">
        <v>745</v>
      </c>
      <c r="F312" s="8"/>
      <c r="G312" s="8"/>
      <c r="H312" s="8"/>
      <c r="I312" s="8"/>
      <c r="J312" s="8"/>
      <c r="K312" s="8"/>
      <c r="L312" s="8" t="s">
        <v>755</v>
      </c>
      <c r="M312" s="9">
        <v>43862</v>
      </c>
      <c r="N312" s="9">
        <v>43862</v>
      </c>
      <c r="O312" s="20">
        <v>6907142.8600000003</v>
      </c>
      <c r="P312" s="20"/>
      <c r="Q312" s="61"/>
      <c r="R312" s="11"/>
      <c r="S312" s="11"/>
      <c r="T312" s="11"/>
      <c r="U312" s="11"/>
      <c r="X312" s="22" t="str">
        <f>IF(B312="",VLOOKUP(A312,items_lookup!A:B,2,FALSE),B312)</f>
        <v>13. Item 13</v>
      </c>
      <c r="Y312" s="22">
        <f t="shared" si="24"/>
        <v>2</v>
      </c>
      <c r="Z312" s="22">
        <f t="shared" si="24"/>
        <v>2</v>
      </c>
      <c r="AA312" s="22">
        <f t="shared" si="25"/>
        <v>2020</v>
      </c>
      <c r="AB312" s="22">
        <f t="shared" si="26"/>
        <v>2020</v>
      </c>
      <c r="AC312" s="22">
        <f t="shared" si="27"/>
        <v>2020</v>
      </c>
      <c r="AD312" s="25" t="b">
        <f>AND(ROUND(O312,2)=O312,ROUND(P312,2)=P312,OR(AND(O312&lt;&gt;0,L312="p"),AND(P312&lt;&gt;0,L312="f")),_xlfn.ISFORMULA(X312),_xlfn.ISFORMULA(Y312),_xlfn.ISFORMULA(Z312),_xlfn.ISFORMULA(AA312),_xlfn.ISFORMULA(AB312),_xlfn.ISFORMULA(AC312),NOT(_xlfn.ISFORMULA(O312)),NOT(_xlfn.ISFORMULA(P312)),M312&lt;&gt;0,N312&lt;&gt;0,OR(YEAR(M312=lookup_codes!T373),YEAR(M312=lookup_codes!T374),YEAR(M312=lookup_codes!T375)),OR(YEAR(N312=lookup_codes!T373),YEAR(N312=lookup_codes!T374),YEAR(N312=lookup_codes!T375)))</f>
        <v>1</v>
      </c>
    </row>
    <row r="313" spans="1:30" ht="15" customHeight="1" x14ac:dyDescent="0.2">
      <c r="A313" s="8" t="s">
        <v>772</v>
      </c>
      <c r="B313" s="8"/>
      <c r="C313" s="2" t="s">
        <v>734</v>
      </c>
      <c r="D313" s="6" t="s">
        <v>742</v>
      </c>
      <c r="E313" s="60" t="s">
        <v>745</v>
      </c>
      <c r="F313" s="8"/>
      <c r="G313" s="8"/>
      <c r="H313" s="8"/>
      <c r="I313" s="8"/>
      <c r="J313" s="8"/>
      <c r="K313" s="8"/>
      <c r="L313" s="8" t="s">
        <v>755</v>
      </c>
      <c r="M313" s="9">
        <v>43862</v>
      </c>
      <c r="N313" s="9">
        <v>43862</v>
      </c>
      <c r="O313" s="20">
        <v>1202380.95</v>
      </c>
      <c r="P313" s="20"/>
      <c r="Q313" s="61"/>
      <c r="R313" s="11"/>
      <c r="S313" s="11"/>
      <c r="T313" s="11"/>
      <c r="U313" s="11"/>
      <c r="X313" s="22" t="str">
        <f>IF(B313="",VLOOKUP(A313,items_lookup!A:B,2,FALSE),B313)</f>
        <v>13. Item 13</v>
      </c>
      <c r="Y313" s="22">
        <f t="shared" si="24"/>
        <v>2</v>
      </c>
      <c r="Z313" s="22">
        <f t="shared" si="24"/>
        <v>2</v>
      </c>
      <c r="AA313" s="22">
        <f t="shared" si="25"/>
        <v>2020</v>
      </c>
      <c r="AB313" s="22">
        <f t="shared" si="26"/>
        <v>2020</v>
      </c>
      <c r="AC313" s="22">
        <f t="shared" si="27"/>
        <v>2020</v>
      </c>
      <c r="AD313" s="25" t="b">
        <f>AND(ROUND(O313,2)=O313,ROUND(P313,2)=P313,OR(AND(O313&lt;&gt;0,L313="p"),AND(P313&lt;&gt;0,L313="f")),_xlfn.ISFORMULA(X313),_xlfn.ISFORMULA(Y313),_xlfn.ISFORMULA(Z313),_xlfn.ISFORMULA(AA313),_xlfn.ISFORMULA(AB313),_xlfn.ISFORMULA(AC313),NOT(_xlfn.ISFORMULA(O313)),NOT(_xlfn.ISFORMULA(P313)),M313&lt;&gt;0,N313&lt;&gt;0,OR(YEAR(M313=lookup_codes!T374),YEAR(M313=lookup_codes!T375),YEAR(M313=lookup_codes!T376)),OR(YEAR(N313=lookup_codes!T374),YEAR(N313=lookup_codes!T375),YEAR(N313=lookup_codes!T376)))</f>
        <v>1</v>
      </c>
    </row>
    <row r="314" spans="1:30" ht="15" customHeight="1" x14ac:dyDescent="0.2">
      <c r="A314" s="8" t="s">
        <v>772</v>
      </c>
      <c r="B314" s="8"/>
      <c r="C314" s="2" t="s">
        <v>734</v>
      </c>
      <c r="D314" s="6" t="s">
        <v>742</v>
      </c>
      <c r="E314" s="60" t="s">
        <v>745</v>
      </c>
      <c r="F314" s="8"/>
      <c r="G314" s="8"/>
      <c r="H314" s="8"/>
      <c r="I314" s="8"/>
      <c r="J314" s="8"/>
      <c r="K314" s="8"/>
      <c r="L314" s="8" t="s">
        <v>755</v>
      </c>
      <c r="M314" s="9">
        <v>43862</v>
      </c>
      <c r="N314" s="9">
        <v>43862</v>
      </c>
      <c r="O314" s="20">
        <v>508333.33</v>
      </c>
      <c r="P314" s="20"/>
      <c r="Q314" s="61"/>
      <c r="R314" s="11"/>
      <c r="S314" s="11"/>
      <c r="T314" s="11"/>
      <c r="U314" s="11"/>
      <c r="X314" s="22" t="str">
        <f>IF(B314="",VLOOKUP(A314,items_lookup!A:B,2,FALSE),B314)</f>
        <v>13. Item 13</v>
      </c>
      <c r="Y314" s="22">
        <f t="shared" si="24"/>
        <v>2</v>
      </c>
      <c r="Z314" s="22">
        <f t="shared" si="24"/>
        <v>2</v>
      </c>
      <c r="AA314" s="22">
        <f t="shared" si="25"/>
        <v>2020</v>
      </c>
      <c r="AB314" s="22">
        <f t="shared" si="26"/>
        <v>2020</v>
      </c>
      <c r="AC314" s="22">
        <f t="shared" si="27"/>
        <v>2020</v>
      </c>
      <c r="AD314" s="25" t="b">
        <f>AND(ROUND(O314,2)=O314,ROUND(P314,2)=P314,OR(AND(O314&lt;&gt;0,L314="p"),AND(P314&lt;&gt;0,L314="f")),_xlfn.ISFORMULA(X314),_xlfn.ISFORMULA(Y314),_xlfn.ISFORMULA(Z314),_xlfn.ISFORMULA(AA314),_xlfn.ISFORMULA(AB314),_xlfn.ISFORMULA(AC314),NOT(_xlfn.ISFORMULA(O314)),NOT(_xlfn.ISFORMULA(P314)),M314&lt;&gt;0,N314&lt;&gt;0,OR(YEAR(M314=lookup_codes!T375),YEAR(M314=lookup_codes!T376),YEAR(M314=lookup_codes!T377)),OR(YEAR(N314=lookup_codes!T375),YEAR(N314=lookup_codes!T376),YEAR(N314=lookup_codes!T377)))</f>
        <v>1</v>
      </c>
    </row>
    <row r="315" spans="1:30" ht="15.75" customHeight="1" x14ac:dyDescent="0.2">
      <c r="A315" s="8" t="s">
        <v>773</v>
      </c>
      <c r="B315" s="8"/>
      <c r="C315" s="2" t="s">
        <v>734</v>
      </c>
      <c r="D315" s="6" t="s">
        <v>742</v>
      </c>
      <c r="E315" s="60" t="s">
        <v>745</v>
      </c>
      <c r="F315" s="8"/>
      <c r="G315" s="8"/>
      <c r="H315" s="8"/>
      <c r="I315" s="8"/>
      <c r="J315" s="8"/>
      <c r="K315" s="8"/>
      <c r="L315" s="8" t="s">
        <v>755</v>
      </c>
      <c r="M315" s="9">
        <v>43862</v>
      </c>
      <c r="N315" s="9">
        <v>43862</v>
      </c>
      <c r="O315" s="20">
        <v>12857.14</v>
      </c>
      <c r="P315" s="20"/>
      <c r="Q315" s="61"/>
      <c r="R315" s="29"/>
      <c r="S315" s="29"/>
      <c r="T315" s="29"/>
      <c r="U315" s="29"/>
      <c r="X315" s="22" t="str">
        <f>IF(B315="",VLOOKUP(A315,items_lookup!A:B,2,FALSE),B315)</f>
        <v>13. Item 13</v>
      </c>
      <c r="Y315" s="22">
        <f t="shared" ref="Y315:Z365" si="28">MONTH(M315)</f>
        <v>2</v>
      </c>
      <c r="Z315" s="22">
        <f t="shared" si="28"/>
        <v>2</v>
      </c>
      <c r="AA315" s="22">
        <f t="shared" si="25"/>
        <v>2020</v>
      </c>
      <c r="AB315" s="22">
        <f t="shared" si="26"/>
        <v>2020</v>
      </c>
      <c r="AC315" s="22">
        <f t="shared" si="27"/>
        <v>2020</v>
      </c>
      <c r="AD315" s="25" t="b">
        <f>AND(ROUND(O315,2)=O315,ROUND(P315,2)=P315,OR(AND(O315&lt;&gt;0,L315="p"),AND(P315&lt;&gt;0,L315="f")),_xlfn.ISFORMULA(X315),_xlfn.ISFORMULA(Y315),_xlfn.ISFORMULA(Z315),_xlfn.ISFORMULA(AA315),_xlfn.ISFORMULA(AB315),_xlfn.ISFORMULA(AC315),NOT(_xlfn.ISFORMULA(O315)),NOT(_xlfn.ISFORMULA(P315)),M315&lt;&gt;0,N315&lt;&gt;0,OR(YEAR(M315=lookup_codes!T376),YEAR(M315=lookup_codes!T377),YEAR(M315=lookup_codes!T378)),OR(YEAR(N315=lookup_codes!T376),YEAR(N315=lookup_codes!T377),YEAR(N315=lookup_codes!T378)))</f>
        <v>1</v>
      </c>
    </row>
    <row r="316" spans="1:30" ht="12.6" customHeight="1" x14ac:dyDescent="0.2">
      <c r="A316" s="8" t="s">
        <v>773</v>
      </c>
      <c r="B316" s="8"/>
      <c r="C316" s="2" t="s">
        <v>734</v>
      </c>
      <c r="D316" s="6" t="s">
        <v>742</v>
      </c>
      <c r="E316" s="60" t="s">
        <v>745</v>
      </c>
      <c r="F316" s="8"/>
      <c r="G316" s="8"/>
      <c r="H316" s="8"/>
      <c r="I316" s="8"/>
      <c r="J316" s="8"/>
      <c r="K316" s="8"/>
      <c r="L316" s="8" t="s">
        <v>755</v>
      </c>
      <c r="M316" s="9">
        <v>43862</v>
      </c>
      <c r="N316" s="9">
        <v>43862</v>
      </c>
      <c r="O316" s="20">
        <v>32619.05</v>
      </c>
      <c r="P316" s="20"/>
      <c r="Q316" s="61"/>
      <c r="R316" s="29"/>
      <c r="S316" s="29"/>
      <c r="T316" s="29"/>
      <c r="U316" s="29"/>
      <c r="X316" s="22" t="str">
        <f>IF(B316="",VLOOKUP(A316,items_lookup!A:B,2,FALSE),B316)</f>
        <v>13. Item 13</v>
      </c>
      <c r="Y316" s="22">
        <f t="shared" si="28"/>
        <v>2</v>
      </c>
      <c r="Z316" s="22">
        <f t="shared" si="28"/>
        <v>2</v>
      </c>
      <c r="AA316" s="22">
        <f t="shared" si="25"/>
        <v>2020</v>
      </c>
      <c r="AB316" s="22">
        <f t="shared" si="26"/>
        <v>2020</v>
      </c>
      <c r="AC316" s="22">
        <f t="shared" si="27"/>
        <v>2020</v>
      </c>
      <c r="AD316" s="25" t="b">
        <f>AND(ROUND(O316,2)=O316,ROUND(P316,2)=P316,OR(AND(O316&lt;&gt;0,L316="p"),AND(P316&lt;&gt;0,L316="f")),_xlfn.ISFORMULA(X316),_xlfn.ISFORMULA(Y316),_xlfn.ISFORMULA(Z316),_xlfn.ISFORMULA(AA316),_xlfn.ISFORMULA(AB316),_xlfn.ISFORMULA(AC316),NOT(_xlfn.ISFORMULA(O316)),NOT(_xlfn.ISFORMULA(P316)),M316&lt;&gt;0,N316&lt;&gt;0,OR(YEAR(M316=lookup_codes!T377),YEAR(M316=lookup_codes!T378),YEAR(M316=lookup_codes!T379)),OR(YEAR(N316=lookup_codes!T377),YEAR(N316=lookup_codes!T378),YEAR(N316=lookup_codes!T379)))</f>
        <v>1</v>
      </c>
    </row>
    <row r="317" spans="1:30" ht="12.6" customHeight="1" x14ac:dyDescent="0.2">
      <c r="A317" s="8" t="s">
        <v>766</v>
      </c>
      <c r="B317" s="8"/>
      <c r="C317" s="2" t="s">
        <v>734</v>
      </c>
      <c r="D317" s="6" t="s">
        <v>742</v>
      </c>
      <c r="E317" s="60" t="s">
        <v>745</v>
      </c>
      <c r="F317" s="8"/>
      <c r="G317" s="8"/>
      <c r="H317" s="8"/>
      <c r="I317" s="8"/>
      <c r="J317" s="8"/>
      <c r="K317" s="8"/>
      <c r="L317" s="8" t="s">
        <v>755</v>
      </c>
      <c r="M317" s="9">
        <v>43862</v>
      </c>
      <c r="N317" s="9">
        <v>43862</v>
      </c>
      <c r="O317" s="20">
        <v>7142.86</v>
      </c>
      <c r="P317" s="20"/>
      <c r="Q317" s="61"/>
      <c r="R317" s="29"/>
      <c r="S317" s="29"/>
      <c r="T317" s="29"/>
      <c r="U317" s="29"/>
      <c r="X317" s="22" t="str">
        <f>IF(B317="",VLOOKUP(A317,items_lookup!A:B,2,FALSE),B317)</f>
        <v>07. Item 07</v>
      </c>
      <c r="Y317" s="22">
        <f t="shared" si="28"/>
        <v>2</v>
      </c>
      <c r="Z317" s="22">
        <f t="shared" si="28"/>
        <v>2</v>
      </c>
      <c r="AA317" s="22">
        <f t="shared" si="25"/>
        <v>2020</v>
      </c>
      <c r="AB317" s="22">
        <f t="shared" si="26"/>
        <v>2020</v>
      </c>
      <c r="AC317" s="22">
        <f t="shared" si="27"/>
        <v>2020</v>
      </c>
      <c r="AD317" s="25" t="b">
        <f>AND(ROUND(O317,2)=O317,ROUND(P317,2)=P317,OR(AND(O317&lt;&gt;0,L317="p"),AND(P317&lt;&gt;0,L317="f")),_xlfn.ISFORMULA(X317),_xlfn.ISFORMULA(Y317),_xlfn.ISFORMULA(Z317),_xlfn.ISFORMULA(AA317),_xlfn.ISFORMULA(AB317),_xlfn.ISFORMULA(AC317),NOT(_xlfn.ISFORMULA(O317)),NOT(_xlfn.ISFORMULA(P317)),M317&lt;&gt;0,N317&lt;&gt;0,OR(YEAR(M317=lookup_codes!T378),YEAR(M317=lookup_codes!T379),YEAR(M317=lookup_codes!T380)),OR(YEAR(N317=lookup_codes!T378),YEAR(N317=lookup_codes!T379),YEAR(N317=lookup_codes!T380)))</f>
        <v>1</v>
      </c>
    </row>
    <row r="318" spans="1:30" ht="15" customHeight="1" x14ac:dyDescent="0.2">
      <c r="A318" s="8" t="s">
        <v>765</v>
      </c>
      <c r="B318" s="8"/>
      <c r="C318" s="2" t="s">
        <v>734</v>
      </c>
      <c r="D318" s="6" t="s">
        <v>742</v>
      </c>
      <c r="E318" s="60" t="s">
        <v>745</v>
      </c>
      <c r="F318" s="8"/>
      <c r="G318" s="8"/>
      <c r="H318" s="8"/>
      <c r="I318" s="8"/>
      <c r="J318" s="8"/>
      <c r="K318" s="8"/>
      <c r="L318" s="8" t="s">
        <v>755</v>
      </c>
      <c r="M318" s="9">
        <v>43862</v>
      </c>
      <c r="N318" s="9">
        <v>43862</v>
      </c>
      <c r="O318" s="20">
        <v>517452.38</v>
      </c>
      <c r="P318" s="20"/>
      <c r="Q318" s="61"/>
      <c r="R318" s="29"/>
      <c r="S318" s="29"/>
      <c r="T318" s="29"/>
      <c r="U318" s="29"/>
      <c r="X318" s="22" t="str">
        <f>IF(B318="",VLOOKUP(A318,items_lookup!A:B,2,FALSE),B318)</f>
        <v>05. Item 05</v>
      </c>
      <c r="Y318" s="22">
        <f t="shared" si="28"/>
        <v>2</v>
      </c>
      <c r="Z318" s="22">
        <f t="shared" si="28"/>
        <v>2</v>
      </c>
      <c r="AA318" s="22">
        <f t="shared" si="25"/>
        <v>2020</v>
      </c>
      <c r="AB318" s="22">
        <f t="shared" si="26"/>
        <v>2020</v>
      </c>
      <c r="AC318" s="22">
        <f t="shared" si="27"/>
        <v>2020</v>
      </c>
      <c r="AD318" s="25" t="b">
        <f>AND(ROUND(O318,2)=O318,ROUND(P318,2)=P318,OR(AND(O318&lt;&gt;0,L318="p"),AND(P318&lt;&gt;0,L318="f")),_xlfn.ISFORMULA(X318),_xlfn.ISFORMULA(Y318),_xlfn.ISFORMULA(Z318),_xlfn.ISFORMULA(AA318),_xlfn.ISFORMULA(AB318),_xlfn.ISFORMULA(AC318),NOT(_xlfn.ISFORMULA(O318)),NOT(_xlfn.ISFORMULA(P318)),M318&lt;&gt;0,N318&lt;&gt;0,OR(YEAR(M318=lookup_codes!T379),YEAR(M318=lookup_codes!T380),YEAR(M318=lookup_codes!T381)),OR(YEAR(N318=lookup_codes!T379),YEAR(N318=lookup_codes!T380),YEAR(N318=lookup_codes!T381)))</f>
        <v>1</v>
      </c>
    </row>
    <row r="319" spans="1:30" ht="15" customHeight="1" x14ac:dyDescent="0.2">
      <c r="A319" s="8"/>
      <c r="B319" s="8" t="s">
        <v>801</v>
      </c>
      <c r="C319" s="2" t="s">
        <v>734</v>
      </c>
      <c r="D319" s="6" t="s">
        <v>742</v>
      </c>
      <c r="E319" s="60" t="s">
        <v>745</v>
      </c>
      <c r="F319" s="8"/>
      <c r="G319" s="8"/>
      <c r="H319" s="8"/>
      <c r="I319" s="8"/>
      <c r="J319" s="8"/>
      <c r="K319" s="8"/>
      <c r="L319" s="8" t="s">
        <v>755</v>
      </c>
      <c r="M319" s="9">
        <v>43862</v>
      </c>
      <c r="N319" s="9">
        <v>43862</v>
      </c>
      <c r="O319" s="20">
        <v>2701190.48</v>
      </c>
      <c r="P319" s="20"/>
      <c r="Q319" s="61"/>
      <c r="R319" s="11"/>
      <c r="S319" s="11"/>
      <c r="T319" s="11"/>
      <c r="U319" s="11"/>
      <c r="X319" s="22" t="str">
        <f>IF(B319="",VLOOKUP(A319,items_lookup!A:B,2,FALSE),B319)</f>
        <v>03. Item 03</v>
      </c>
      <c r="Y319" s="22">
        <f t="shared" si="28"/>
        <v>2</v>
      </c>
      <c r="Z319" s="22">
        <f t="shared" si="28"/>
        <v>2</v>
      </c>
      <c r="AA319" s="22">
        <f t="shared" si="25"/>
        <v>2020</v>
      </c>
      <c r="AB319" s="22">
        <f t="shared" si="26"/>
        <v>2020</v>
      </c>
      <c r="AC319" s="22">
        <f t="shared" si="27"/>
        <v>2020</v>
      </c>
      <c r="AD319" s="25" t="b">
        <f>AND(ROUND(O319,2)=O319,ROUND(P319,2)=P319,OR(AND(O319&lt;&gt;0,L319="p"),AND(P319&lt;&gt;0,L319="f")),_xlfn.ISFORMULA(X319),_xlfn.ISFORMULA(Y319),_xlfn.ISFORMULA(Z319),_xlfn.ISFORMULA(AA319),_xlfn.ISFORMULA(AB319),_xlfn.ISFORMULA(AC319),NOT(_xlfn.ISFORMULA(O319)),NOT(_xlfn.ISFORMULA(P319)),M319&lt;&gt;0,N319&lt;&gt;0,OR(YEAR(M319=lookup_codes!T380),YEAR(M319=lookup_codes!T381),YEAR(M319=lookup_codes!T382)),OR(YEAR(N319=lookup_codes!T380),YEAR(N319=lookup_codes!T381),YEAR(N319=lookup_codes!T382)))</f>
        <v>1</v>
      </c>
    </row>
    <row r="320" spans="1:30" ht="15" customHeight="1" x14ac:dyDescent="0.2">
      <c r="A320" s="8" t="s">
        <v>761</v>
      </c>
      <c r="B320" s="8" t="s">
        <v>805</v>
      </c>
      <c r="C320" s="2" t="s">
        <v>734</v>
      </c>
      <c r="D320" s="6" t="s">
        <v>742</v>
      </c>
      <c r="E320" s="60" t="s">
        <v>745</v>
      </c>
      <c r="F320" s="8"/>
      <c r="G320" s="8"/>
      <c r="H320" s="8"/>
      <c r="I320" s="8"/>
      <c r="J320" s="8"/>
      <c r="K320" s="8"/>
      <c r="L320" s="8" t="s">
        <v>755</v>
      </c>
      <c r="M320" s="9">
        <v>43862</v>
      </c>
      <c r="N320" s="9">
        <v>43862</v>
      </c>
      <c r="O320" s="20">
        <v>4761.8999999999996</v>
      </c>
      <c r="P320" s="20"/>
      <c r="Q320" s="61"/>
      <c r="R320" s="29"/>
      <c r="S320" s="29"/>
      <c r="T320" s="29"/>
      <c r="U320" s="29"/>
      <c r="X320" s="22" t="str">
        <f>IF(B320="",VLOOKUP(A320,items_lookup!A:B,2,FALSE),B320)</f>
        <v>10. Item 10</v>
      </c>
      <c r="Y320" s="22">
        <f t="shared" si="28"/>
        <v>2</v>
      </c>
      <c r="Z320" s="22">
        <f t="shared" si="28"/>
        <v>2</v>
      </c>
      <c r="AA320" s="22">
        <f t="shared" si="25"/>
        <v>2020</v>
      </c>
      <c r="AB320" s="22">
        <f t="shared" si="26"/>
        <v>2020</v>
      </c>
      <c r="AC320" s="22">
        <f t="shared" si="27"/>
        <v>2020</v>
      </c>
      <c r="AD320" s="25" t="b">
        <f>AND(ROUND(O320,2)=O320,ROUND(P320,2)=P320,OR(AND(O320&lt;&gt;0,L320="p"),AND(P320&lt;&gt;0,L320="f")),_xlfn.ISFORMULA(X320),_xlfn.ISFORMULA(Y320),_xlfn.ISFORMULA(Z320),_xlfn.ISFORMULA(AA320),_xlfn.ISFORMULA(AB320),_xlfn.ISFORMULA(AC320),NOT(_xlfn.ISFORMULA(O320)),NOT(_xlfn.ISFORMULA(P320)),M320&lt;&gt;0,N320&lt;&gt;0,OR(YEAR(M320=lookup_codes!T381),YEAR(M320=lookup_codes!T382),YEAR(M320=lookup_codes!T383)),OR(YEAR(N320=lookup_codes!T381),YEAR(N320=lookup_codes!T382),YEAR(N320=lookup_codes!T383)))</f>
        <v>1</v>
      </c>
    </row>
    <row r="321" spans="1:30" ht="15" customHeight="1" x14ac:dyDescent="0.2">
      <c r="A321" s="8" t="s">
        <v>762</v>
      </c>
      <c r="B321" s="8" t="s">
        <v>804</v>
      </c>
      <c r="C321" s="2" t="s">
        <v>734</v>
      </c>
      <c r="D321" s="6" t="s">
        <v>742</v>
      </c>
      <c r="E321" s="60" t="s">
        <v>745</v>
      </c>
      <c r="F321" s="8"/>
      <c r="G321" s="8"/>
      <c r="H321" s="8"/>
      <c r="I321" s="8"/>
      <c r="J321" s="8"/>
      <c r="K321" s="8"/>
      <c r="L321" s="8" t="s">
        <v>755</v>
      </c>
      <c r="M321" s="9">
        <v>43862</v>
      </c>
      <c r="N321" s="9">
        <v>43862</v>
      </c>
      <c r="O321" s="20">
        <v>1771428.57</v>
      </c>
      <c r="P321" s="20"/>
      <c r="Q321" s="61"/>
      <c r="R321" s="29"/>
      <c r="S321" s="29"/>
      <c r="T321" s="29"/>
      <c r="U321" s="29"/>
      <c r="X321" s="22" t="str">
        <f>IF(B321="",VLOOKUP(A321,items_lookup!A:B,2,FALSE),B321)</f>
        <v>12. Item 12</v>
      </c>
      <c r="Y321" s="22">
        <f t="shared" si="28"/>
        <v>2</v>
      </c>
      <c r="Z321" s="22">
        <f t="shared" si="28"/>
        <v>2</v>
      </c>
      <c r="AA321" s="22">
        <f t="shared" si="25"/>
        <v>2020</v>
      </c>
      <c r="AB321" s="22">
        <f t="shared" si="26"/>
        <v>2020</v>
      </c>
      <c r="AC321" s="22">
        <f t="shared" si="27"/>
        <v>2020</v>
      </c>
      <c r="AD321" s="25" t="b">
        <f>AND(ROUND(O321,2)=O321,ROUND(P321,2)=P321,OR(AND(O321&lt;&gt;0,L321="p"),AND(P321&lt;&gt;0,L321="f")),_xlfn.ISFORMULA(X321),_xlfn.ISFORMULA(Y321),_xlfn.ISFORMULA(Z321),_xlfn.ISFORMULA(AA321),_xlfn.ISFORMULA(AB321),_xlfn.ISFORMULA(AC321),NOT(_xlfn.ISFORMULA(O321)),NOT(_xlfn.ISFORMULA(P321)),M321&lt;&gt;0,N321&lt;&gt;0,OR(YEAR(M321=lookup_codes!T382),YEAR(M321=lookup_codes!T383),YEAR(M321=lookup_codes!T384)),OR(YEAR(N321=lookup_codes!T382),YEAR(N321=lookup_codes!T383),YEAR(N321=lookup_codes!T384)))</f>
        <v>1</v>
      </c>
    </row>
    <row r="322" spans="1:30" ht="15" customHeight="1" x14ac:dyDescent="0.2">
      <c r="A322" s="8"/>
      <c r="B322" s="8" t="s">
        <v>803</v>
      </c>
      <c r="C322" s="2" t="s">
        <v>734</v>
      </c>
      <c r="D322" s="6" t="s">
        <v>742</v>
      </c>
      <c r="E322" s="60" t="s">
        <v>745</v>
      </c>
      <c r="F322" s="8"/>
      <c r="G322" s="8"/>
      <c r="H322" s="8"/>
      <c r="I322" s="8"/>
      <c r="J322" s="8"/>
      <c r="K322" s="8"/>
      <c r="L322" s="8" t="s">
        <v>755</v>
      </c>
      <c r="M322" s="9">
        <v>43862</v>
      </c>
      <c r="N322" s="9">
        <v>43862</v>
      </c>
      <c r="O322" s="20">
        <v>484403.37</v>
      </c>
      <c r="P322" s="20"/>
      <c r="Q322" s="61"/>
      <c r="R322" s="29"/>
      <c r="S322" s="29"/>
      <c r="T322" s="29"/>
      <c r="U322" s="29"/>
      <c r="X322" s="22" t="str">
        <f>IF(B322="",VLOOKUP(A322,items_lookup!A:B,2,FALSE),B322)</f>
        <v>13. Item 13</v>
      </c>
      <c r="Y322" s="22">
        <f t="shared" si="28"/>
        <v>2</v>
      </c>
      <c r="Z322" s="22">
        <f t="shared" si="28"/>
        <v>2</v>
      </c>
      <c r="AA322" s="22">
        <f t="shared" si="25"/>
        <v>2020</v>
      </c>
      <c r="AB322" s="22">
        <f t="shared" si="26"/>
        <v>2020</v>
      </c>
      <c r="AC322" s="22">
        <f t="shared" si="27"/>
        <v>2020</v>
      </c>
      <c r="AD322" s="25" t="b">
        <f>AND(ROUND(O322,2)=O322,ROUND(P322,2)=P322,OR(AND(O322&lt;&gt;0,L322="p"),AND(P322&lt;&gt;0,L322="f")),_xlfn.ISFORMULA(X322),_xlfn.ISFORMULA(Y322),_xlfn.ISFORMULA(Z322),_xlfn.ISFORMULA(AA322),_xlfn.ISFORMULA(AB322),_xlfn.ISFORMULA(AC322),NOT(_xlfn.ISFORMULA(O322)),NOT(_xlfn.ISFORMULA(P322)),M322&lt;&gt;0,N322&lt;&gt;0,OR(YEAR(M322=lookup_codes!T383),YEAR(M322=lookup_codes!T384),YEAR(M322=lookup_codes!T385)),OR(YEAR(N322=lookup_codes!T383),YEAR(N322=lookup_codes!T384),YEAR(N322=lookup_codes!T385)))</f>
        <v>1</v>
      </c>
    </row>
    <row r="323" spans="1:30" ht="15" customHeight="1" x14ac:dyDescent="0.2">
      <c r="A323" s="8" t="s">
        <v>763</v>
      </c>
      <c r="B323" s="27"/>
      <c r="C323" s="2" t="s">
        <v>735</v>
      </c>
      <c r="D323" s="6"/>
      <c r="E323" s="60" t="s">
        <v>745</v>
      </c>
      <c r="F323" s="8"/>
      <c r="G323" s="8"/>
      <c r="H323" s="8"/>
      <c r="I323" s="8"/>
      <c r="J323" s="8"/>
      <c r="K323" s="8"/>
      <c r="L323" s="8" t="s">
        <v>755</v>
      </c>
      <c r="M323" s="9">
        <v>43862</v>
      </c>
      <c r="N323" s="9">
        <v>43862</v>
      </c>
      <c r="O323" s="20">
        <v>7062357.1399999997</v>
      </c>
      <c r="P323" s="20"/>
      <c r="Q323" s="61"/>
      <c r="R323" s="11"/>
      <c r="S323" s="11"/>
      <c r="T323" s="11"/>
      <c r="U323" s="11"/>
      <c r="X323" s="22" t="str">
        <f>IF(B323="",VLOOKUP(A323,items_lookup!A:B,2,FALSE),B323)</f>
        <v>04. Item 04</v>
      </c>
      <c r="Y323" s="22">
        <f t="shared" si="28"/>
        <v>2</v>
      </c>
      <c r="Z323" s="22">
        <f t="shared" si="28"/>
        <v>2</v>
      </c>
      <c r="AA323" s="22">
        <f t="shared" si="25"/>
        <v>2020</v>
      </c>
      <c r="AB323" s="22">
        <f t="shared" si="26"/>
        <v>2020</v>
      </c>
      <c r="AC323" s="22">
        <f t="shared" si="27"/>
        <v>2020</v>
      </c>
      <c r="AD323" s="25" t="b">
        <f>AND(ROUND(O323,2)=O323,ROUND(P323,2)=P323,OR(AND(O323&lt;&gt;0,L323="p"),AND(P323&lt;&gt;0,L323="f")),_xlfn.ISFORMULA(X323),_xlfn.ISFORMULA(Y323),_xlfn.ISFORMULA(Z323),_xlfn.ISFORMULA(AA323),_xlfn.ISFORMULA(AB323),_xlfn.ISFORMULA(AC323),NOT(_xlfn.ISFORMULA(O323)),NOT(_xlfn.ISFORMULA(P323)),M323&lt;&gt;0,N323&lt;&gt;0,OR(YEAR(M323=lookup_codes!T384),YEAR(M323=lookup_codes!T385),YEAR(M323=lookup_codes!T386)),OR(YEAR(N323=lookup_codes!T384),YEAR(N323=lookup_codes!T385),YEAR(N323=lookup_codes!T386)))</f>
        <v>1</v>
      </c>
    </row>
    <row r="324" spans="1:30" ht="15" customHeight="1" x14ac:dyDescent="0.2">
      <c r="A324" s="8" t="s">
        <v>764</v>
      </c>
      <c r="B324" s="27"/>
      <c r="C324" s="2" t="s">
        <v>735</v>
      </c>
      <c r="D324" s="6"/>
      <c r="E324" s="60" t="s">
        <v>745</v>
      </c>
      <c r="F324" s="8"/>
      <c r="G324" s="8"/>
      <c r="H324" s="8"/>
      <c r="I324" s="8"/>
      <c r="J324" s="8"/>
      <c r="K324" s="8"/>
      <c r="L324" s="8" t="s">
        <v>755</v>
      </c>
      <c r="M324" s="9">
        <v>43862</v>
      </c>
      <c r="N324" s="9">
        <v>43862</v>
      </c>
      <c r="O324" s="20">
        <v>76500</v>
      </c>
      <c r="P324" s="20"/>
      <c r="Q324" s="61"/>
      <c r="R324" s="11"/>
      <c r="S324" s="11"/>
      <c r="T324" s="11"/>
      <c r="U324" s="11"/>
      <c r="X324" s="22" t="str">
        <f>IF(B324="",VLOOKUP(A324,items_lookup!A:B,2,FALSE),B324)</f>
        <v>05. Item 05</v>
      </c>
      <c r="Y324" s="22">
        <f t="shared" si="28"/>
        <v>2</v>
      </c>
      <c r="Z324" s="22">
        <f t="shared" si="28"/>
        <v>2</v>
      </c>
      <c r="AA324" s="22">
        <f t="shared" si="25"/>
        <v>2020</v>
      </c>
      <c r="AB324" s="22">
        <f t="shared" si="26"/>
        <v>2020</v>
      </c>
      <c r="AC324" s="22">
        <f t="shared" si="27"/>
        <v>2020</v>
      </c>
      <c r="AD324" s="25" t="b">
        <f>AND(ROUND(O324,2)=O324,ROUND(P324,2)=P324,OR(AND(O324&lt;&gt;0,L324="p"),AND(P324&lt;&gt;0,L324="f")),_xlfn.ISFORMULA(X324),_xlfn.ISFORMULA(Y324),_xlfn.ISFORMULA(Z324),_xlfn.ISFORMULA(AA324),_xlfn.ISFORMULA(AB324),_xlfn.ISFORMULA(AC324),NOT(_xlfn.ISFORMULA(O324)),NOT(_xlfn.ISFORMULA(P324)),M324&lt;&gt;0,N324&lt;&gt;0,OR(YEAR(M324=lookup_codes!T385),YEAR(M324=lookup_codes!T386),YEAR(M324=lookup_codes!T387)),OR(YEAR(N324=lookup_codes!T385),YEAR(N324=lookup_codes!T386),YEAR(N324=lookup_codes!T387)))</f>
        <v>1</v>
      </c>
    </row>
    <row r="325" spans="1:30" ht="15" customHeight="1" x14ac:dyDescent="0.2">
      <c r="A325" s="8" t="s">
        <v>770</v>
      </c>
      <c r="B325" s="27"/>
      <c r="C325" s="2" t="s">
        <v>735</v>
      </c>
      <c r="D325" s="6"/>
      <c r="E325" s="60" t="s">
        <v>745</v>
      </c>
      <c r="F325" s="8"/>
      <c r="G325" s="8"/>
      <c r="H325" s="8"/>
      <c r="I325" s="8"/>
      <c r="J325" s="8"/>
      <c r="K325" s="8"/>
      <c r="L325" s="8" t="s">
        <v>755</v>
      </c>
      <c r="M325" s="9">
        <v>43862</v>
      </c>
      <c r="N325" s="9">
        <v>43862</v>
      </c>
      <c r="O325" s="20">
        <v>7863595.2400000002</v>
      </c>
      <c r="P325" s="20"/>
      <c r="Q325" s="61"/>
      <c r="R325" s="11"/>
      <c r="S325" s="11"/>
      <c r="T325" s="11"/>
      <c r="U325" s="11"/>
      <c r="X325" s="22" t="str">
        <f>IF(B325="",VLOOKUP(A325,items_lookup!A:B,2,FALSE),B325)</f>
        <v>11. Item 11</v>
      </c>
      <c r="Y325" s="22">
        <f t="shared" si="28"/>
        <v>2</v>
      </c>
      <c r="Z325" s="22">
        <f t="shared" si="28"/>
        <v>2</v>
      </c>
      <c r="AA325" s="22">
        <f t="shared" si="25"/>
        <v>2020</v>
      </c>
      <c r="AB325" s="22">
        <f t="shared" si="26"/>
        <v>2020</v>
      </c>
      <c r="AC325" s="22">
        <f t="shared" si="27"/>
        <v>2020</v>
      </c>
      <c r="AD325" s="25" t="b">
        <f>AND(ROUND(O325,2)=O325,ROUND(P325,2)=P325,OR(AND(O325&lt;&gt;0,L325="p"),AND(P325&lt;&gt;0,L325="f")),_xlfn.ISFORMULA(X325),_xlfn.ISFORMULA(Y325),_xlfn.ISFORMULA(Z325),_xlfn.ISFORMULA(AA325),_xlfn.ISFORMULA(AB325),_xlfn.ISFORMULA(AC325),NOT(_xlfn.ISFORMULA(O325)),NOT(_xlfn.ISFORMULA(P325)),M325&lt;&gt;0,N325&lt;&gt;0,OR(YEAR(M325=lookup_codes!T386),YEAR(M325=lookup_codes!T387),YEAR(M325=lookup_codes!T388)),OR(YEAR(N325=lookup_codes!T386),YEAR(N325=lookup_codes!T387),YEAR(N325=lookup_codes!T388)))</f>
        <v>1</v>
      </c>
    </row>
    <row r="326" spans="1:30" ht="15" customHeight="1" x14ac:dyDescent="0.2">
      <c r="A326" s="8" t="s">
        <v>769</v>
      </c>
      <c r="B326" s="27"/>
      <c r="C326" s="2" t="s">
        <v>735</v>
      </c>
      <c r="D326" s="6"/>
      <c r="E326" s="60" t="s">
        <v>745</v>
      </c>
      <c r="F326" s="8"/>
      <c r="G326" s="8"/>
      <c r="H326" s="8"/>
      <c r="I326" s="8"/>
      <c r="J326" s="8"/>
      <c r="K326" s="8"/>
      <c r="L326" s="8" t="s">
        <v>755</v>
      </c>
      <c r="M326" s="9">
        <v>43862</v>
      </c>
      <c r="N326" s="9">
        <v>43862</v>
      </c>
      <c r="O326" s="20">
        <v>2074738.1</v>
      </c>
      <c r="P326" s="20"/>
      <c r="Q326" s="61"/>
      <c r="R326" s="11"/>
      <c r="S326" s="11"/>
      <c r="T326" s="11"/>
      <c r="U326" s="11"/>
      <c r="X326" s="22" t="str">
        <f>IF(B326="",VLOOKUP(A326,items_lookup!A:B,2,FALSE),B326)</f>
        <v>09. Item 09</v>
      </c>
      <c r="Y326" s="22">
        <f t="shared" si="28"/>
        <v>2</v>
      </c>
      <c r="Z326" s="22">
        <f t="shared" si="28"/>
        <v>2</v>
      </c>
      <c r="AA326" s="22">
        <f t="shared" si="25"/>
        <v>2020</v>
      </c>
      <c r="AB326" s="22">
        <f t="shared" si="26"/>
        <v>2020</v>
      </c>
      <c r="AC326" s="22">
        <f t="shared" si="27"/>
        <v>2020</v>
      </c>
      <c r="AD326" s="25" t="b">
        <f>AND(ROUND(O326,2)=O326,ROUND(P326,2)=P326,OR(AND(O326&lt;&gt;0,L326="p"),AND(P326&lt;&gt;0,L326="f")),_xlfn.ISFORMULA(X326),_xlfn.ISFORMULA(Y326),_xlfn.ISFORMULA(Z326),_xlfn.ISFORMULA(AA326),_xlfn.ISFORMULA(AB326),_xlfn.ISFORMULA(AC326),NOT(_xlfn.ISFORMULA(O326)),NOT(_xlfn.ISFORMULA(P326)),M326&lt;&gt;0,N326&lt;&gt;0,OR(YEAR(M326=lookup_codes!T387),YEAR(M326=lookup_codes!T388),YEAR(M326=lookup_codes!T389)),OR(YEAR(N326=lookup_codes!T387),YEAR(N326=lookup_codes!T388),YEAR(N326=lookup_codes!T389)))</f>
        <v>1</v>
      </c>
    </row>
    <row r="327" spans="1:30" ht="15" customHeight="1" x14ac:dyDescent="0.2">
      <c r="A327" s="8" t="s">
        <v>768</v>
      </c>
      <c r="B327" s="8"/>
      <c r="C327" s="2" t="s">
        <v>735</v>
      </c>
      <c r="D327" s="6"/>
      <c r="E327" s="60" t="s">
        <v>745</v>
      </c>
      <c r="F327" s="8"/>
      <c r="G327" s="8"/>
      <c r="H327" s="8"/>
      <c r="I327" s="8"/>
      <c r="J327" s="8"/>
      <c r="K327" s="8"/>
      <c r="L327" s="8" t="s">
        <v>755</v>
      </c>
      <c r="M327" s="9">
        <v>43862</v>
      </c>
      <c r="N327" s="9">
        <v>43862</v>
      </c>
      <c r="O327" s="20">
        <v>5726309.5199999996</v>
      </c>
      <c r="P327" s="20"/>
      <c r="Q327" s="61"/>
      <c r="R327" s="11"/>
      <c r="S327" s="11"/>
      <c r="T327" s="11"/>
      <c r="U327" s="11"/>
      <c r="X327" s="22" t="str">
        <f>IF(B327="",VLOOKUP(A327,items_lookup!A:B,2,FALSE),B327)</f>
        <v>09. Item 09</v>
      </c>
      <c r="Y327" s="22">
        <f t="shared" si="28"/>
        <v>2</v>
      </c>
      <c r="Z327" s="22">
        <f t="shared" si="28"/>
        <v>2</v>
      </c>
      <c r="AA327" s="22">
        <f t="shared" si="25"/>
        <v>2020</v>
      </c>
      <c r="AB327" s="22">
        <f t="shared" si="26"/>
        <v>2020</v>
      </c>
      <c r="AC327" s="22">
        <f t="shared" si="27"/>
        <v>2020</v>
      </c>
      <c r="AD327" s="25" t="b">
        <f>AND(ROUND(O327,2)=O327,ROUND(P327,2)=P327,OR(AND(O327&lt;&gt;0,L327="p"),AND(P327&lt;&gt;0,L327="f")),_xlfn.ISFORMULA(X327),_xlfn.ISFORMULA(Y327),_xlfn.ISFORMULA(Z327),_xlfn.ISFORMULA(AA327),_xlfn.ISFORMULA(AB327),_xlfn.ISFORMULA(AC327),NOT(_xlfn.ISFORMULA(O327)),NOT(_xlfn.ISFORMULA(P327)),M327&lt;&gt;0,N327&lt;&gt;0,OR(YEAR(M327=lookup_codes!T388),YEAR(M327=lookup_codes!T389),YEAR(M327=lookup_codes!T390)),OR(YEAR(N327=lookup_codes!T388),YEAR(N327=lookup_codes!T389),YEAR(N327=lookup_codes!T390)))</f>
        <v>1</v>
      </c>
    </row>
    <row r="328" spans="1:30" ht="15" customHeight="1" x14ac:dyDescent="0.2">
      <c r="A328" s="8" t="s">
        <v>776</v>
      </c>
      <c r="B328" s="8"/>
      <c r="C328" s="2" t="s">
        <v>735</v>
      </c>
      <c r="D328" s="6"/>
      <c r="E328" s="60" t="s">
        <v>745</v>
      </c>
      <c r="F328" s="8"/>
      <c r="G328" s="8"/>
      <c r="H328" s="8"/>
      <c r="I328" s="8"/>
      <c r="J328" s="8"/>
      <c r="K328" s="8"/>
      <c r="L328" s="8" t="s">
        <v>755</v>
      </c>
      <c r="M328" s="9">
        <v>43862</v>
      </c>
      <c r="N328" s="9">
        <v>43862</v>
      </c>
      <c r="O328" s="20">
        <v>196595.24</v>
      </c>
      <c r="P328" s="20"/>
      <c r="Q328" s="61"/>
      <c r="R328" s="11"/>
      <c r="S328" s="11"/>
      <c r="T328" s="11"/>
      <c r="U328" s="11"/>
      <c r="X328" s="22" t="str">
        <f>IF(B328="",VLOOKUP(A328,items_lookup!A:B,2,FALSE),B328)</f>
        <v>_1. Item _1</v>
      </c>
      <c r="Y328" s="22">
        <f t="shared" si="28"/>
        <v>2</v>
      </c>
      <c r="Z328" s="22">
        <f t="shared" si="28"/>
        <v>2</v>
      </c>
      <c r="AA328" s="22">
        <f t="shared" si="25"/>
        <v>2020</v>
      </c>
      <c r="AB328" s="22">
        <f t="shared" si="26"/>
        <v>2020</v>
      </c>
      <c r="AC328" s="22">
        <f t="shared" si="27"/>
        <v>2020</v>
      </c>
      <c r="AD328" s="25" t="b">
        <f>AND(ROUND(O328,2)=O328,ROUND(P328,2)=P328,OR(AND(O328&lt;&gt;0,L328="p"),AND(P328&lt;&gt;0,L328="f")),_xlfn.ISFORMULA(X328),_xlfn.ISFORMULA(Y328),_xlfn.ISFORMULA(Z328),_xlfn.ISFORMULA(AA328),_xlfn.ISFORMULA(AB328),_xlfn.ISFORMULA(AC328),NOT(_xlfn.ISFORMULA(O328)),NOT(_xlfn.ISFORMULA(P328)),M328&lt;&gt;0,N328&lt;&gt;0,OR(YEAR(M328=lookup_codes!T390),YEAR(M328=lookup_codes!T391),YEAR(M328=lookup_codes!T392)),OR(YEAR(N328=lookup_codes!T390),YEAR(N328=lookup_codes!T391),YEAR(N328=lookup_codes!T392)))</f>
        <v>1</v>
      </c>
    </row>
    <row r="329" spans="1:30" ht="15" customHeight="1" x14ac:dyDescent="0.2">
      <c r="A329" s="8" t="s">
        <v>779</v>
      </c>
      <c r="B329" s="8"/>
      <c r="C329" s="2" t="s">
        <v>735</v>
      </c>
      <c r="D329" s="6"/>
      <c r="E329" s="60" t="s">
        <v>745</v>
      </c>
      <c r="F329" s="8"/>
      <c r="G329" s="8"/>
      <c r="H329" s="8"/>
      <c r="I329" s="8"/>
      <c r="J329" s="8"/>
      <c r="K329" s="8"/>
      <c r="L329" s="8" t="s">
        <v>755</v>
      </c>
      <c r="M329" s="9">
        <v>43862</v>
      </c>
      <c r="N329" s="9">
        <v>43862</v>
      </c>
      <c r="O329" s="20">
        <v>458928.57</v>
      </c>
      <c r="P329" s="20"/>
      <c r="Q329" s="61"/>
      <c r="R329" s="11"/>
      <c r="S329" s="11"/>
      <c r="T329" s="11"/>
      <c r="U329" s="11"/>
      <c r="X329" s="22" t="str">
        <f>IF(B329="",VLOOKUP(A329,items_lookup!A:B,2,FALSE),B329)</f>
        <v>_2. Item _2</v>
      </c>
      <c r="Y329" s="22">
        <f t="shared" si="28"/>
        <v>2</v>
      </c>
      <c r="Z329" s="22">
        <f t="shared" si="28"/>
        <v>2</v>
      </c>
      <c r="AA329" s="22">
        <f t="shared" si="25"/>
        <v>2020</v>
      </c>
      <c r="AB329" s="22">
        <f t="shared" si="26"/>
        <v>2020</v>
      </c>
      <c r="AC329" s="22">
        <f t="shared" si="27"/>
        <v>2020</v>
      </c>
      <c r="AD329" s="25" t="b">
        <f>AND(ROUND(O329,2)=O329,ROUND(P329,2)=P329,OR(AND(O329&lt;&gt;0,L329="p"),AND(P329&lt;&gt;0,L329="f")),_xlfn.ISFORMULA(X329),_xlfn.ISFORMULA(Y329),_xlfn.ISFORMULA(Z329),_xlfn.ISFORMULA(AA329),_xlfn.ISFORMULA(AB329),_xlfn.ISFORMULA(AC329),NOT(_xlfn.ISFORMULA(O329)),NOT(_xlfn.ISFORMULA(P329)),M329&lt;&gt;0,N329&lt;&gt;0,OR(YEAR(M329=lookup_codes!T391),YEAR(M329=lookup_codes!T392),YEAR(M329=lookup_codes!T393)),OR(YEAR(N329=lookup_codes!T391),YEAR(N329=lookup_codes!T392),YEAR(N329=lookup_codes!T393)))</f>
        <v>1</v>
      </c>
    </row>
    <row r="330" spans="1:30" ht="15" customHeight="1" x14ac:dyDescent="0.2">
      <c r="A330" s="8" t="s">
        <v>776</v>
      </c>
      <c r="B330" s="8" t="s">
        <v>804</v>
      </c>
      <c r="C330" s="2" t="s">
        <v>735</v>
      </c>
      <c r="D330" s="6"/>
      <c r="E330" s="60" t="s">
        <v>745</v>
      </c>
      <c r="F330" s="8"/>
      <c r="G330" s="8"/>
      <c r="H330" s="8"/>
      <c r="I330" s="8"/>
      <c r="J330" s="8"/>
      <c r="K330" s="8"/>
      <c r="L330" s="8" t="s">
        <v>755</v>
      </c>
      <c r="M330" s="9">
        <v>43862</v>
      </c>
      <c r="N330" s="9">
        <v>43862</v>
      </c>
      <c r="O330" s="20">
        <v>435047.62</v>
      </c>
      <c r="P330" s="20"/>
      <c r="Q330" s="61"/>
      <c r="R330" s="11"/>
      <c r="S330" s="11"/>
      <c r="T330" s="11"/>
      <c r="U330" s="11"/>
      <c r="X330" s="22" t="str">
        <f>IF(B330="",VLOOKUP(A330,items_lookup!A:B,2,FALSE),B330)</f>
        <v>12. Item 12</v>
      </c>
      <c r="Y330" s="22">
        <f t="shared" si="28"/>
        <v>2</v>
      </c>
      <c r="Z330" s="22">
        <f t="shared" si="28"/>
        <v>2</v>
      </c>
      <c r="AA330" s="22">
        <f t="shared" si="25"/>
        <v>2020</v>
      </c>
      <c r="AB330" s="22">
        <f t="shared" si="26"/>
        <v>2020</v>
      </c>
      <c r="AC330" s="22">
        <f t="shared" si="27"/>
        <v>2020</v>
      </c>
      <c r="AD330" s="25" t="b">
        <f>AND(ROUND(O330,2)=O330,ROUND(P330,2)=P330,OR(AND(O330&lt;&gt;0,L330="p"),AND(P330&lt;&gt;0,L330="f")),_xlfn.ISFORMULA(X330),_xlfn.ISFORMULA(Y330),_xlfn.ISFORMULA(Z330),_xlfn.ISFORMULA(AA330),_xlfn.ISFORMULA(AB330),_xlfn.ISFORMULA(AC330),NOT(_xlfn.ISFORMULA(O330)),NOT(_xlfn.ISFORMULA(P330)),M330&lt;&gt;0,N330&lt;&gt;0,OR(YEAR(M330=lookup_codes!T392),YEAR(M330=lookup_codes!T393),YEAR(M330=lookup_codes!T394)),OR(YEAR(N330=lookup_codes!T392),YEAR(N330=lookup_codes!T393),YEAR(N330=lookup_codes!T394)))</f>
        <v>1</v>
      </c>
    </row>
    <row r="331" spans="1:30" ht="15" customHeight="1" x14ac:dyDescent="0.2">
      <c r="A331" s="8" t="s">
        <v>775</v>
      </c>
      <c r="B331" s="27"/>
      <c r="C331" s="2" t="s">
        <v>735</v>
      </c>
      <c r="D331" s="6"/>
      <c r="E331" s="60" t="s">
        <v>745</v>
      </c>
      <c r="F331" s="8"/>
      <c r="G331" s="8"/>
      <c r="H331" s="8"/>
      <c r="I331" s="8"/>
      <c r="J331" s="8"/>
      <c r="K331" s="8"/>
      <c r="L331" s="8" t="s">
        <v>756</v>
      </c>
      <c r="M331" s="9">
        <v>43862</v>
      </c>
      <c r="N331" s="9">
        <v>43862</v>
      </c>
      <c r="O331" s="20"/>
      <c r="P331" s="20">
        <v>6195452.3799999999</v>
      </c>
      <c r="Q331" s="61"/>
      <c r="R331" s="11"/>
      <c r="S331" s="11"/>
      <c r="T331" s="11"/>
      <c r="U331" s="11"/>
      <c r="X331" s="22" t="str">
        <f>IF(B331="",VLOOKUP(A331,items_lookup!A:B,2,FALSE),B331)</f>
        <v>06. Item 06</v>
      </c>
      <c r="Y331" s="22">
        <f t="shared" si="28"/>
        <v>2</v>
      </c>
      <c r="Z331" s="22">
        <f t="shared" si="28"/>
        <v>2</v>
      </c>
      <c r="AA331" s="22">
        <f t="shared" si="25"/>
        <v>2020</v>
      </c>
      <c r="AB331" s="22">
        <f t="shared" si="26"/>
        <v>2020</v>
      </c>
      <c r="AC331" s="22">
        <f t="shared" si="27"/>
        <v>2020</v>
      </c>
      <c r="AD331" s="25" t="b">
        <f>AND(ROUND(O331,2)=O331,ROUND(P331,2)=P331,OR(AND(O331&lt;&gt;0,L331="p"),AND(P331&lt;&gt;0,L331="f")),_xlfn.ISFORMULA(X331),_xlfn.ISFORMULA(Y331),_xlfn.ISFORMULA(Z331),_xlfn.ISFORMULA(AA331),_xlfn.ISFORMULA(AB331),_xlfn.ISFORMULA(AC331),NOT(_xlfn.ISFORMULA(O331)),NOT(_xlfn.ISFORMULA(P331)),M331&lt;&gt;0,N331&lt;&gt;0,OR(YEAR(M331=lookup_codes!T393),YEAR(M331=lookup_codes!T394),YEAR(M331=lookup_codes!T395)),OR(YEAR(N331=lookup_codes!T393),YEAR(N331=lookup_codes!T394),YEAR(N331=lookup_codes!T395)))</f>
        <v>1</v>
      </c>
    </row>
    <row r="332" spans="1:30" ht="15" customHeight="1" x14ac:dyDescent="0.2">
      <c r="A332" s="8" t="s">
        <v>775</v>
      </c>
      <c r="B332" s="27"/>
      <c r="C332" s="2" t="s">
        <v>735</v>
      </c>
      <c r="D332" s="6"/>
      <c r="E332" s="60" t="s">
        <v>745</v>
      </c>
      <c r="F332" s="8"/>
      <c r="G332" s="8"/>
      <c r="H332" s="8"/>
      <c r="I332" s="8"/>
      <c r="J332" s="8"/>
      <c r="K332" s="8"/>
      <c r="L332" s="8" t="s">
        <v>756</v>
      </c>
      <c r="M332" s="9">
        <v>43862</v>
      </c>
      <c r="N332" s="9">
        <v>43862</v>
      </c>
      <c r="O332" s="20"/>
      <c r="P332" s="20">
        <v>54023.81</v>
      </c>
      <c r="Q332" s="61"/>
      <c r="R332" s="11"/>
      <c r="S332" s="11"/>
      <c r="T332" s="11"/>
      <c r="U332" s="11"/>
      <c r="X332" s="22" t="str">
        <f>IF(B332="",VLOOKUP(A332,items_lookup!A:B,2,FALSE),B332)</f>
        <v>06. Item 06</v>
      </c>
      <c r="Y332" s="22">
        <f t="shared" si="28"/>
        <v>2</v>
      </c>
      <c r="Z332" s="22">
        <f t="shared" si="28"/>
        <v>2</v>
      </c>
      <c r="AA332" s="22">
        <f t="shared" si="25"/>
        <v>2020</v>
      </c>
      <c r="AB332" s="22">
        <f t="shared" si="26"/>
        <v>2020</v>
      </c>
      <c r="AC332" s="22">
        <f t="shared" si="27"/>
        <v>2020</v>
      </c>
      <c r="AD332" s="25" t="b">
        <f>AND(ROUND(O332,2)=O332,ROUND(P332,2)=P332,OR(AND(O332&lt;&gt;0,L332="p"),AND(P332&lt;&gt;0,L332="f")),_xlfn.ISFORMULA(X332),_xlfn.ISFORMULA(Y332),_xlfn.ISFORMULA(Z332),_xlfn.ISFORMULA(AA332),_xlfn.ISFORMULA(AB332),_xlfn.ISFORMULA(AC332),NOT(_xlfn.ISFORMULA(O332)),NOT(_xlfn.ISFORMULA(P332)),M332&lt;&gt;0,N332&lt;&gt;0,OR(YEAR(M332=lookup_codes!T394),YEAR(M332=lookup_codes!T395),YEAR(M332=lookup_codes!T396)),OR(YEAR(N332=lookup_codes!T394),YEAR(N332=lookup_codes!T395),YEAR(N332=lookup_codes!T396)))</f>
        <v>1</v>
      </c>
    </row>
    <row r="333" spans="1:30" ht="12.75" customHeight="1" x14ac:dyDescent="0.2">
      <c r="A333" s="8" t="s">
        <v>761</v>
      </c>
      <c r="B333" s="27"/>
      <c r="C333" s="2" t="s">
        <v>735</v>
      </c>
      <c r="D333" s="6"/>
      <c r="E333" s="60" t="s">
        <v>745</v>
      </c>
      <c r="F333" s="8"/>
      <c r="G333" s="8"/>
      <c r="H333" s="8"/>
      <c r="I333" s="8"/>
      <c r="J333" s="8"/>
      <c r="K333" s="8"/>
      <c r="L333" s="8" t="s">
        <v>756</v>
      </c>
      <c r="M333" s="9">
        <v>43862</v>
      </c>
      <c r="N333" s="9">
        <v>43862</v>
      </c>
      <c r="O333" s="20"/>
      <c r="P333" s="20">
        <v>7582071.4299999997</v>
      </c>
      <c r="Q333" s="61"/>
      <c r="R333" s="11"/>
      <c r="S333" s="11"/>
      <c r="T333" s="11"/>
      <c r="U333" s="11"/>
      <c r="X333" s="22" t="str">
        <f>IF(B333="",VLOOKUP(A333,items_lookup!A:B,2,FALSE),B333)</f>
        <v>01. Item 01</v>
      </c>
      <c r="Y333" s="22">
        <f t="shared" si="28"/>
        <v>2</v>
      </c>
      <c r="Z333" s="22">
        <f t="shared" si="28"/>
        <v>2</v>
      </c>
      <c r="AA333" s="22">
        <f t="shared" si="25"/>
        <v>2020</v>
      </c>
      <c r="AB333" s="22">
        <f t="shared" si="26"/>
        <v>2020</v>
      </c>
      <c r="AC333" s="22">
        <f t="shared" si="27"/>
        <v>2020</v>
      </c>
      <c r="AD333" s="25" t="b">
        <f>AND(ROUND(O333,2)=O333,ROUND(P333,2)=P333,OR(AND(O333&lt;&gt;0,L333="p"),AND(P333&lt;&gt;0,L333="f")),_xlfn.ISFORMULA(X333),_xlfn.ISFORMULA(Y333),_xlfn.ISFORMULA(Z333),_xlfn.ISFORMULA(AA333),_xlfn.ISFORMULA(AB333),_xlfn.ISFORMULA(AC333),NOT(_xlfn.ISFORMULA(O333)),NOT(_xlfn.ISFORMULA(P333)),M333&lt;&gt;0,N333&lt;&gt;0,OR(YEAR(M333=lookup_codes!T395),YEAR(M333=lookup_codes!T396),YEAR(M333=lookup_codes!T397)),OR(YEAR(N333=lookup_codes!T395),YEAR(N333=lookup_codes!T396),YEAR(N333=lookup_codes!T397)))</f>
        <v>1</v>
      </c>
    </row>
    <row r="334" spans="1:30" ht="12.75" customHeight="1" x14ac:dyDescent="0.2">
      <c r="A334" s="8" t="s">
        <v>762</v>
      </c>
      <c r="B334" s="27"/>
      <c r="C334" s="2" t="s">
        <v>735</v>
      </c>
      <c r="D334" s="6"/>
      <c r="E334" s="60" t="s">
        <v>745</v>
      </c>
      <c r="F334" s="8"/>
      <c r="G334" s="8"/>
      <c r="H334" s="8"/>
      <c r="I334" s="8"/>
      <c r="J334" s="8"/>
      <c r="K334" s="8"/>
      <c r="L334" s="8" t="s">
        <v>756</v>
      </c>
      <c r="M334" s="9">
        <v>43862</v>
      </c>
      <c r="N334" s="9">
        <v>43862</v>
      </c>
      <c r="O334" s="20"/>
      <c r="P334" s="20">
        <v>2125214.29</v>
      </c>
      <c r="Q334" s="61"/>
      <c r="R334" s="11"/>
      <c r="S334" s="11"/>
      <c r="T334" s="11"/>
      <c r="U334" s="11"/>
      <c r="X334" s="22" t="str">
        <f>IF(B334="",VLOOKUP(A334,items_lookup!A:B,2,FALSE),B334)</f>
        <v>02. Item 02</v>
      </c>
      <c r="Y334" s="22">
        <f t="shared" si="28"/>
        <v>2</v>
      </c>
      <c r="Z334" s="22">
        <f t="shared" si="28"/>
        <v>2</v>
      </c>
      <c r="AA334" s="22">
        <f t="shared" si="25"/>
        <v>2020</v>
      </c>
      <c r="AB334" s="22">
        <f t="shared" si="26"/>
        <v>2020</v>
      </c>
      <c r="AC334" s="22">
        <f t="shared" si="27"/>
        <v>2020</v>
      </c>
      <c r="AD334" s="25" t="b">
        <f>AND(ROUND(O334,2)=O334,ROUND(P334,2)=P334,OR(AND(O334&lt;&gt;0,L334="p"),AND(P334&lt;&gt;0,L334="f")),_xlfn.ISFORMULA(X334),_xlfn.ISFORMULA(Y334),_xlfn.ISFORMULA(Z334),_xlfn.ISFORMULA(AA334),_xlfn.ISFORMULA(AB334),_xlfn.ISFORMULA(AC334),NOT(_xlfn.ISFORMULA(O334)),NOT(_xlfn.ISFORMULA(P334)),M334&lt;&gt;0,N334&lt;&gt;0,OR(YEAR(M334=lookup_codes!T396),YEAR(M334=lookup_codes!T397),YEAR(M334=lookup_codes!T398)),OR(YEAR(N334=lookup_codes!T396),YEAR(N334=lookup_codes!T397),YEAR(N334=lookup_codes!T398)))</f>
        <v>1</v>
      </c>
    </row>
    <row r="335" spans="1:30" ht="12.75" customHeight="1" x14ac:dyDescent="0.2">
      <c r="A335" s="8" t="s">
        <v>764</v>
      </c>
      <c r="B335" s="8" t="s">
        <v>802</v>
      </c>
      <c r="C335" s="2" t="s">
        <v>735</v>
      </c>
      <c r="D335" s="6"/>
      <c r="E335" s="60" t="s">
        <v>745</v>
      </c>
      <c r="F335" s="8"/>
      <c r="G335" s="8"/>
      <c r="H335" s="8"/>
      <c r="I335" s="8"/>
      <c r="J335" s="8"/>
      <c r="K335" s="8"/>
      <c r="L335" s="8" t="s">
        <v>756</v>
      </c>
      <c r="M335" s="9">
        <v>43862</v>
      </c>
      <c r="N335" s="9">
        <v>43862</v>
      </c>
      <c r="O335" s="20"/>
      <c r="P335" s="20">
        <v>1428.57</v>
      </c>
      <c r="Q335" s="61"/>
      <c r="R335" s="29"/>
      <c r="S335" s="29"/>
      <c r="T335" s="29"/>
      <c r="U335" s="29"/>
      <c r="X335" s="22" t="str">
        <f>IF(B335="",VLOOKUP(A335,items_lookup!A:B,2,FALSE),B335)</f>
        <v>04. Item 04</v>
      </c>
      <c r="Y335" s="22">
        <f t="shared" si="28"/>
        <v>2</v>
      </c>
      <c r="Z335" s="22">
        <f t="shared" si="28"/>
        <v>2</v>
      </c>
      <c r="AA335" s="22">
        <f t="shared" si="25"/>
        <v>2020</v>
      </c>
      <c r="AB335" s="22">
        <f t="shared" si="26"/>
        <v>2020</v>
      </c>
      <c r="AC335" s="22">
        <f t="shared" si="27"/>
        <v>2020</v>
      </c>
      <c r="AD335" s="25" t="b">
        <f>AND(ROUND(O335,2)=O335,ROUND(P335,2)=P335,OR(AND(O335&lt;&gt;0,L335="p"),AND(P335&lt;&gt;0,L335="f")),_xlfn.ISFORMULA(X335),_xlfn.ISFORMULA(Y335),_xlfn.ISFORMULA(Z335),_xlfn.ISFORMULA(AA335),_xlfn.ISFORMULA(AB335),_xlfn.ISFORMULA(AC335),NOT(_xlfn.ISFORMULA(O335)),NOT(_xlfn.ISFORMULA(P335)),M335&lt;&gt;0,N335&lt;&gt;0,OR(YEAR(M335=lookup_codes!T397),YEAR(M335=lookup_codes!T398),YEAR(M335=lookup_codes!T399)),OR(YEAR(N335=lookup_codes!T397),YEAR(N335=lookup_codes!T398),YEAR(N335=lookup_codes!T399)))</f>
        <v>1</v>
      </c>
    </row>
    <row r="336" spans="1:30" ht="81" customHeight="1" x14ac:dyDescent="0.2">
      <c r="A336" s="8" t="s">
        <v>764</v>
      </c>
      <c r="B336" s="8"/>
      <c r="C336" s="2" t="s">
        <v>735</v>
      </c>
      <c r="D336" s="6"/>
      <c r="E336" s="60" t="s">
        <v>745</v>
      </c>
      <c r="F336" s="8"/>
      <c r="G336" s="8"/>
      <c r="H336" s="8"/>
      <c r="I336" s="8"/>
      <c r="J336" s="8"/>
      <c r="K336" s="8"/>
      <c r="L336" s="8" t="s">
        <v>756</v>
      </c>
      <c r="M336" s="9">
        <v>43862</v>
      </c>
      <c r="N336" s="9">
        <v>43862</v>
      </c>
      <c r="O336" s="20"/>
      <c r="P336" s="20">
        <v>5223642.8600000003</v>
      </c>
      <c r="Q336" s="61"/>
      <c r="R336" s="11"/>
      <c r="S336" s="11"/>
      <c r="T336" s="11"/>
      <c r="U336" s="11"/>
      <c r="X336" s="22" t="str">
        <f>IF(B336="",VLOOKUP(A336,items_lookup!A:B,2,FALSE),B336)</f>
        <v>05. Item 05</v>
      </c>
      <c r="Y336" s="22">
        <f t="shared" si="28"/>
        <v>2</v>
      </c>
      <c r="Z336" s="22">
        <f t="shared" si="28"/>
        <v>2</v>
      </c>
      <c r="AA336" s="22">
        <f t="shared" si="25"/>
        <v>2020</v>
      </c>
      <c r="AB336" s="22">
        <f t="shared" si="26"/>
        <v>2020</v>
      </c>
      <c r="AC336" s="22">
        <f t="shared" si="27"/>
        <v>2020</v>
      </c>
      <c r="AD336" s="25" t="b">
        <f>AND(ROUND(O336,2)=O336,ROUND(P336,2)=P336,OR(AND(O336&lt;&gt;0,L336="p"),AND(P336&lt;&gt;0,L336="f")),_xlfn.ISFORMULA(X336),_xlfn.ISFORMULA(Y336),_xlfn.ISFORMULA(Z336),_xlfn.ISFORMULA(AA336),_xlfn.ISFORMULA(AB336),_xlfn.ISFORMULA(AC336),NOT(_xlfn.ISFORMULA(O336)),NOT(_xlfn.ISFORMULA(P336)),M336&lt;&gt;0,N336&lt;&gt;0,OR(YEAR(M336=lookup_codes!T398),YEAR(M336=lookup_codes!T399),YEAR(M336=lookup_codes!T400)),OR(YEAR(N336=lookup_codes!T398),YEAR(N336=lookup_codes!T399),YEAR(N336=lookup_codes!T400)))</f>
        <v>1</v>
      </c>
    </row>
    <row r="337" spans="1:32" ht="12.75" customHeight="1" x14ac:dyDescent="0.2">
      <c r="A337" s="8" t="s">
        <v>765</v>
      </c>
      <c r="B337" s="8"/>
      <c r="C337" s="2" t="s">
        <v>735</v>
      </c>
      <c r="D337" s="6"/>
      <c r="E337" s="60" t="s">
        <v>745</v>
      </c>
      <c r="F337" s="8"/>
      <c r="G337" s="8"/>
      <c r="H337" s="8"/>
      <c r="I337" s="8"/>
      <c r="J337" s="8"/>
      <c r="K337" s="8"/>
      <c r="L337" s="8" t="s">
        <v>756</v>
      </c>
      <c r="M337" s="9">
        <v>43862</v>
      </c>
      <c r="N337" s="9">
        <v>43862</v>
      </c>
      <c r="O337" s="20"/>
      <c r="P337" s="20">
        <v>25190.48</v>
      </c>
      <c r="Q337" s="61"/>
      <c r="R337" s="11"/>
      <c r="S337" s="11"/>
      <c r="T337" s="11"/>
      <c r="U337" s="11"/>
      <c r="X337" s="22" t="str">
        <f>IF(B337="",VLOOKUP(A337,items_lookup!A:B,2,FALSE),B337)</f>
        <v>05. Item 05</v>
      </c>
      <c r="Y337" s="22">
        <f t="shared" si="28"/>
        <v>2</v>
      </c>
      <c r="Z337" s="22">
        <f t="shared" si="28"/>
        <v>2</v>
      </c>
      <c r="AA337" s="22">
        <f t="shared" si="25"/>
        <v>2020</v>
      </c>
      <c r="AB337" s="22">
        <f t="shared" si="26"/>
        <v>2020</v>
      </c>
      <c r="AC337" s="22">
        <f t="shared" si="27"/>
        <v>2020</v>
      </c>
      <c r="AD337" s="25" t="b">
        <f>AND(ROUND(O337,2)=O337,ROUND(P337,2)=P337,OR(AND(O337&lt;&gt;0,L337="p"),AND(P337&lt;&gt;0,L337="f")),_xlfn.ISFORMULA(X337),_xlfn.ISFORMULA(Y337),_xlfn.ISFORMULA(Z337),_xlfn.ISFORMULA(AA337),_xlfn.ISFORMULA(AB337),_xlfn.ISFORMULA(AC337),NOT(_xlfn.ISFORMULA(O337)),NOT(_xlfn.ISFORMULA(P337)),M337&lt;&gt;0,N337&lt;&gt;0,OR(YEAR(M337=lookup_codes!T399),YEAR(M337=lookup_codes!T400),YEAR(M337=lookup_codes!T401)),OR(YEAR(N337=lookup_codes!T399),YEAR(N337=lookup_codes!T400),YEAR(N337=lookup_codes!T401)))</f>
        <v>1</v>
      </c>
    </row>
    <row r="338" spans="1:32" ht="12.75" customHeight="1" x14ac:dyDescent="0.2">
      <c r="A338" s="8" t="s">
        <v>766</v>
      </c>
      <c r="B338" s="8"/>
      <c r="C338" s="2" t="s">
        <v>735</v>
      </c>
      <c r="D338" s="6"/>
      <c r="E338" s="60" t="s">
        <v>745</v>
      </c>
      <c r="F338" s="8"/>
      <c r="G338" s="8"/>
      <c r="H338" s="8"/>
      <c r="I338" s="8"/>
      <c r="J338" s="8"/>
      <c r="K338" s="8"/>
      <c r="L338" s="8" t="s">
        <v>756</v>
      </c>
      <c r="M338" s="9">
        <v>43862</v>
      </c>
      <c r="N338" s="9">
        <v>43862</v>
      </c>
      <c r="O338" s="20"/>
      <c r="P338" s="20">
        <v>299833.33</v>
      </c>
      <c r="Q338" s="61"/>
      <c r="R338" s="11"/>
      <c r="S338" s="11"/>
      <c r="T338" s="11"/>
      <c r="U338" s="11"/>
      <c r="X338" s="22" t="str">
        <f>IF(B338="",VLOOKUP(A338,items_lookup!A:B,2,FALSE),B338)</f>
        <v>07. Item 07</v>
      </c>
      <c r="Y338" s="22">
        <f t="shared" si="28"/>
        <v>2</v>
      </c>
      <c r="Z338" s="22">
        <f t="shared" si="28"/>
        <v>2</v>
      </c>
      <c r="AA338" s="22">
        <f t="shared" si="25"/>
        <v>2020</v>
      </c>
      <c r="AB338" s="22">
        <f t="shared" si="26"/>
        <v>2020</v>
      </c>
      <c r="AC338" s="22">
        <f t="shared" si="27"/>
        <v>2020</v>
      </c>
      <c r="AD338" s="25" t="b">
        <f>AND(ROUND(O338,2)=O338,ROUND(P338,2)=P338,OR(AND(O338&lt;&gt;0,L338="p"),AND(P338&lt;&gt;0,L338="f")),_xlfn.ISFORMULA(X338),_xlfn.ISFORMULA(Y338),_xlfn.ISFORMULA(Z338),_xlfn.ISFORMULA(AA338),_xlfn.ISFORMULA(AB338),_xlfn.ISFORMULA(AC338),NOT(_xlfn.ISFORMULA(O338)),NOT(_xlfn.ISFORMULA(P338)),M338&lt;&gt;0,N338&lt;&gt;0,OR(YEAR(M338=lookup_codes!T400),YEAR(M338=lookup_codes!T401),YEAR(M338=lookup_codes!T402)),OR(YEAR(N338=lookup_codes!T400),YEAR(N338=lookup_codes!T401),YEAR(N338=lookup_codes!T402)))</f>
        <v>1</v>
      </c>
    </row>
    <row r="339" spans="1:32" ht="12.75" customHeight="1" x14ac:dyDescent="0.2">
      <c r="A339" s="8" t="s">
        <v>768</v>
      </c>
      <c r="B339" s="8"/>
      <c r="C339" s="2" t="s">
        <v>735</v>
      </c>
      <c r="D339" s="6"/>
      <c r="E339" s="60" t="s">
        <v>745</v>
      </c>
      <c r="F339" s="8"/>
      <c r="G339" s="8"/>
      <c r="H339" s="8"/>
      <c r="I339" s="8"/>
      <c r="J339" s="8"/>
      <c r="K339" s="8"/>
      <c r="L339" s="8" t="s">
        <v>756</v>
      </c>
      <c r="M339" s="9">
        <v>43862</v>
      </c>
      <c r="N339" s="9">
        <v>43862</v>
      </c>
      <c r="O339" s="20"/>
      <c r="P339" s="20">
        <v>555214.29</v>
      </c>
      <c r="Q339" s="61"/>
      <c r="R339" s="11"/>
      <c r="S339" s="11"/>
      <c r="T339" s="11"/>
      <c r="U339" s="11"/>
      <c r="X339" s="22" t="str">
        <f>IF(B339="",VLOOKUP(A339,items_lookup!A:B,2,FALSE),B339)</f>
        <v>09. Item 09</v>
      </c>
      <c r="Y339" s="22">
        <f t="shared" si="28"/>
        <v>2</v>
      </c>
      <c r="Z339" s="22">
        <f t="shared" si="28"/>
        <v>2</v>
      </c>
      <c r="AA339" s="22">
        <f t="shared" si="25"/>
        <v>2020</v>
      </c>
      <c r="AB339" s="22">
        <f t="shared" si="26"/>
        <v>2020</v>
      </c>
      <c r="AC339" s="22">
        <f t="shared" si="27"/>
        <v>2020</v>
      </c>
      <c r="AD339" s="25" t="b">
        <f>AND(ROUND(O339,2)=O339,ROUND(P339,2)=P339,OR(AND(O339&lt;&gt;0,L339="p"),AND(P339&lt;&gt;0,L339="f")),_xlfn.ISFORMULA(X339),_xlfn.ISFORMULA(Y339),_xlfn.ISFORMULA(Z339),_xlfn.ISFORMULA(AA339),_xlfn.ISFORMULA(AB339),_xlfn.ISFORMULA(AC339),NOT(_xlfn.ISFORMULA(O339)),NOT(_xlfn.ISFORMULA(P339)),M339&lt;&gt;0,N339&lt;&gt;0,OR(YEAR(M339=lookup_codes!T401),YEAR(M339=lookup_codes!T402),YEAR(M339=lookup_codes!T403)),OR(YEAR(N339=lookup_codes!T401),YEAR(N339=lookup_codes!T402),YEAR(N339=lookup_codes!T403)))</f>
        <v>1</v>
      </c>
    </row>
    <row r="340" spans="1:32" ht="12.75" customHeight="1" x14ac:dyDescent="0.2">
      <c r="A340" s="8" t="s">
        <v>769</v>
      </c>
      <c r="B340" s="8" t="s">
        <v>804</v>
      </c>
      <c r="C340" s="2" t="s">
        <v>735</v>
      </c>
      <c r="D340" s="6"/>
      <c r="E340" s="60" t="s">
        <v>745</v>
      </c>
      <c r="F340" s="8"/>
      <c r="G340" s="8"/>
      <c r="H340" s="8"/>
      <c r="I340" s="8"/>
      <c r="J340" s="8"/>
      <c r="K340" s="8"/>
      <c r="L340" s="8" t="s">
        <v>756</v>
      </c>
      <c r="M340" s="9">
        <v>43862</v>
      </c>
      <c r="N340" s="9">
        <v>43862</v>
      </c>
      <c r="O340" s="20"/>
      <c r="P340" s="20">
        <v>372523.81</v>
      </c>
      <c r="Q340" s="61"/>
      <c r="R340" s="11"/>
      <c r="S340" s="11"/>
      <c r="T340" s="11"/>
      <c r="U340" s="11"/>
      <c r="X340" s="22" t="str">
        <f>IF(B340="",VLOOKUP(A340,items_lookup!A:B,2,FALSE),B340)</f>
        <v>12. Item 12</v>
      </c>
      <c r="Y340" s="22">
        <f t="shared" si="28"/>
        <v>2</v>
      </c>
      <c r="Z340" s="22">
        <f t="shared" si="28"/>
        <v>2</v>
      </c>
      <c r="AA340" s="22">
        <f t="shared" si="25"/>
        <v>2020</v>
      </c>
      <c r="AB340" s="22">
        <f t="shared" si="26"/>
        <v>2020</v>
      </c>
      <c r="AC340" s="22">
        <f t="shared" si="27"/>
        <v>2020</v>
      </c>
      <c r="AD340" s="25" t="b">
        <f>AND(ROUND(O340,2)=O340,ROUND(P340,2)=P340,OR(AND(O340&lt;&gt;0,L340="p"),AND(P340&lt;&gt;0,L340="f")),_xlfn.ISFORMULA(X340),_xlfn.ISFORMULA(Y340),_xlfn.ISFORMULA(Z340),_xlfn.ISFORMULA(AA340),_xlfn.ISFORMULA(AB340),_xlfn.ISFORMULA(AC340),NOT(_xlfn.ISFORMULA(O340)),NOT(_xlfn.ISFORMULA(P340)),M340&lt;&gt;0,N340&lt;&gt;0,OR(YEAR(M340=lookup_codes!T402),YEAR(M340=lookup_codes!T403),YEAR(M340=lookup_codes!T404)),OR(YEAR(N340=lookup_codes!T402),YEAR(N340=lookup_codes!T403),YEAR(N340=lookup_codes!T404)))</f>
        <v>1</v>
      </c>
    </row>
    <row r="341" spans="1:32" ht="25.5" customHeight="1" x14ac:dyDescent="0.2">
      <c r="A341" s="8" t="s">
        <v>777</v>
      </c>
      <c r="C341" s="2" t="s">
        <v>735</v>
      </c>
      <c r="D341" s="6"/>
      <c r="E341" s="60" t="s">
        <v>745</v>
      </c>
      <c r="H341" s="8"/>
      <c r="K341" s="8"/>
      <c r="L341" s="8" t="s">
        <v>755</v>
      </c>
      <c r="M341" s="9">
        <v>43862</v>
      </c>
      <c r="N341" s="9">
        <v>43862</v>
      </c>
      <c r="O341" s="21">
        <v>2809.52</v>
      </c>
      <c r="Q341" s="61"/>
      <c r="R341" s="32"/>
      <c r="S341" s="32"/>
      <c r="T341" s="32"/>
      <c r="U341" s="32"/>
      <c r="X341" s="22" t="str">
        <f>IF(B341="",VLOOKUP(A341,items_lookup!A:B,2,FALSE),B341)</f>
        <v>09. Item 09</v>
      </c>
      <c r="Y341" s="22">
        <f t="shared" si="28"/>
        <v>2</v>
      </c>
      <c r="Z341" s="22">
        <f t="shared" si="28"/>
        <v>2</v>
      </c>
      <c r="AA341" s="22">
        <f t="shared" si="25"/>
        <v>2020</v>
      </c>
      <c r="AB341" s="22">
        <f t="shared" si="26"/>
        <v>2020</v>
      </c>
      <c r="AC341" s="22">
        <f t="shared" si="27"/>
        <v>2020</v>
      </c>
      <c r="AD341" s="25" t="b">
        <f>AND(ROUND(O341,2)=O341,ROUND(P341,2)=P341,OR(AND(O341&lt;&gt;0,L341="p"),AND(P341&lt;&gt;0,L341="f")),_xlfn.ISFORMULA(X341),_xlfn.ISFORMULA(Y341),_xlfn.ISFORMULA(Z341),_xlfn.ISFORMULA(AA341),_xlfn.ISFORMULA(AB341),_xlfn.ISFORMULA(AC341),NOT(_xlfn.ISFORMULA(O341)),NOT(_xlfn.ISFORMULA(P341)),M341&lt;&gt;0,N341&lt;&gt;0,OR(YEAR(M341=lookup_codes!T403),YEAR(M341=lookup_codes!T404),YEAR(M341=lookup_codes!T405)),OR(YEAR(N341=lookup_codes!T403),YEAR(N341=lookup_codes!T404),YEAR(N341=lookup_codes!T405)))</f>
        <v>1</v>
      </c>
    </row>
    <row r="342" spans="1:32" ht="25.5" customHeight="1" x14ac:dyDescent="0.2">
      <c r="A342" s="8" t="s">
        <v>770</v>
      </c>
      <c r="C342" s="2" t="s">
        <v>735</v>
      </c>
      <c r="D342" s="6"/>
      <c r="E342" s="60" t="s">
        <v>745</v>
      </c>
      <c r="H342" s="8"/>
      <c r="K342" s="8"/>
      <c r="L342" s="8" t="s">
        <v>756</v>
      </c>
      <c r="M342" s="9">
        <v>43862</v>
      </c>
      <c r="N342" s="9">
        <v>43862</v>
      </c>
      <c r="P342" s="21">
        <v>63476.19</v>
      </c>
      <c r="Q342" s="61"/>
      <c r="R342" s="32"/>
      <c r="S342" s="32"/>
      <c r="T342" s="32"/>
      <c r="U342" s="32"/>
      <c r="X342" s="22" t="str">
        <f>IF(B342="",VLOOKUP(A342,items_lookup!A:B,2,FALSE),B342)</f>
        <v>11. Item 11</v>
      </c>
      <c r="Y342" s="22">
        <f t="shared" si="28"/>
        <v>2</v>
      </c>
      <c r="Z342" s="22">
        <f t="shared" si="28"/>
        <v>2</v>
      </c>
      <c r="AA342" s="22">
        <f t="shared" si="25"/>
        <v>2020</v>
      </c>
      <c r="AB342" s="22">
        <f t="shared" si="26"/>
        <v>2020</v>
      </c>
      <c r="AC342" s="22">
        <f t="shared" si="27"/>
        <v>2020</v>
      </c>
      <c r="AD342" s="25" t="b">
        <f>AND(ROUND(O342,2)=O342,ROUND(P342,2)=P342,OR(AND(O342&lt;&gt;0,L342="p"),AND(P342&lt;&gt;0,L342="f")),_xlfn.ISFORMULA(X342),_xlfn.ISFORMULA(Y342),_xlfn.ISFORMULA(Z342),_xlfn.ISFORMULA(AA342),_xlfn.ISFORMULA(AB342),_xlfn.ISFORMULA(AC342),NOT(_xlfn.ISFORMULA(O342)),NOT(_xlfn.ISFORMULA(P342)),M342&lt;&gt;0,N342&lt;&gt;0,OR(YEAR(M342=lookup_codes!T404),YEAR(M342=lookup_codes!T405),YEAR(M342=lookup_codes!T406)),OR(YEAR(N342=lookup_codes!T404),YEAR(N342=lookup_codes!T405),YEAR(N342=lookup_codes!T406)))</f>
        <v>1</v>
      </c>
    </row>
    <row r="343" spans="1:32" ht="25.5" customHeight="1" x14ac:dyDescent="0.2">
      <c r="A343" s="8" t="s">
        <v>780</v>
      </c>
      <c r="C343" s="2" t="s">
        <v>735</v>
      </c>
      <c r="D343" s="6"/>
      <c r="E343" s="60" t="s">
        <v>745</v>
      </c>
      <c r="H343" s="8"/>
      <c r="K343" s="8"/>
      <c r="L343" s="8" t="s">
        <v>755</v>
      </c>
      <c r="M343" s="9">
        <v>43862</v>
      </c>
      <c r="N343" s="9">
        <v>43862</v>
      </c>
      <c r="O343" s="21">
        <v>62690.48</v>
      </c>
      <c r="Q343" s="61"/>
      <c r="X343" s="22" t="str">
        <f>IF(B343="",VLOOKUP(A343,items_lookup!A:B,2,FALSE),B343)</f>
        <v>14. Item 14</v>
      </c>
      <c r="Y343" s="22">
        <f t="shared" si="28"/>
        <v>2</v>
      </c>
      <c r="Z343" s="22">
        <f t="shared" si="28"/>
        <v>2</v>
      </c>
      <c r="AA343" s="22">
        <f t="shared" si="25"/>
        <v>2020</v>
      </c>
      <c r="AB343" s="22">
        <f t="shared" si="26"/>
        <v>2020</v>
      </c>
      <c r="AC343" s="22">
        <f t="shared" si="27"/>
        <v>2020</v>
      </c>
      <c r="AD343" s="25" t="b">
        <f>AND(ROUND(O343,2)=O343,ROUND(P343,2)=P343,OR(AND(O343&lt;&gt;0,L343="p"),AND(P343&lt;&gt;0,L343="f")),_xlfn.ISFORMULA(X343),_xlfn.ISFORMULA(Y343),_xlfn.ISFORMULA(Z343),_xlfn.ISFORMULA(AA343),_xlfn.ISFORMULA(AB343),_xlfn.ISFORMULA(AC343),NOT(_xlfn.ISFORMULA(O343)),NOT(_xlfn.ISFORMULA(P343)),M343&lt;&gt;0,N343&lt;&gt;0,OR(YEAR(M343=lookup_codes!T405),YEAR(M343=lookup_codes!T406),YEAR(M343=lookup_codes!T407)),OR(YEAR(N343=lookup_codes!T405),YEAR(N343=lookup_codes!T406),YEAR(N343=lookup_codes!T407)))</f>
        <v>1</v>
      </c>
    </row>
    <row r="344" spans="1:32" ht="12.75" customHeight="1" x14ac:dyDescent="0.2">
      <c r="A344" s="8" t="s">
        <v>774</v>
      </c>
      <c r="C344" s="2" t="s">
        <v>735</v>
      </c>
      <c r="D344" s="6"/>
      <c r="E344" s="60" t="s">
        <v>745</v>
      </c>
      <c r="H344" s="8"/>
      <c r="K344" s="8"/>
      <c r="L344" s="8" t="s">
        <v>756</v>
      </c>
      <c r="M344" s="9">
        <v>43862</v>
      </c>
      <c r="N344" s="9">
        <v>43862</v>
      </c>
      <c r="P344" s="21">
        <v>46119.05</v>
      </c>
      <c r="Q344" s="61"/>
      <c r="X344" s="22" t="str">
        <f>IF(B344="",VLOOKUP(A344,items_lookup!A:B,2,FALSE),B344)</f>
        <v>19. Item 19</v>
      </c>
      <c r="Y344" s="22">
        <f t="shared" si="28"/>
        <v>2</v>
      </c>
      <c r="Z344" s="22">
        <f t="shared" si="28"/>
        <v>2</v>
      </c>
      <c r="AA344" s="22">
        <f t="shared" si="25"/>
        <v>2020</v>
      </c>
      <c r="AB344" s="22">
        <f t="shared" si="26"/>
        <v>2020</v>
      </c>
      <c r="AC344" s="22">
        <f t="shared" si="27"/>
        <v>2020</v>
      </c>
      <c r="AD344" s="25" t="b">
        <f>AND(ROUND(O344,2)=O344,ROUND(P344,2)=P344,OR(AND(O344&lt;&gt;0,L344="p"),AND(P344&lt;&gt;0,L344="f")),_xlfn.ISFORMULA(X344),_xlfn.ISFORMULA(Y344),_xlfn.ISFORMULA(Z344),_xlfn.ISFORMULA(AA344),_xlfn.ISFORMULA(AB344),_xlfn.ISFORMULA(AC344),NOT(_xlfn.ISFORMULA(O344)),NOT(_xlfn.ISFORMULA(P344)),M344&lt;&gt;0,N344&lt;&gt;0,OR(YEAR(M344=lookup_codes!T406),YEAR(M344=lookup_codes!T407),YEAR(M344=lookup_codes!T408)),OR(YEAR(N344=lookup_codes!T406),YEAR(N344=lookup_codes!T407),YEAR(N344=lookup_codes!T408)))</f>
        <v>1</v>
      </c>
    </row>
    <row r="345" spans="1:32" ht="12.6" customHeight="1" x14ac:dyDescent="0.2">
      <c r="A345" s="8" t="s">
        <v>766</v>
      </c>
      <c r="B345" s="8"/>
      <c r="C345" s="2" t="s">
        <v>734</v>
      </c>
      <c r="D345" s="6" t="s">
        <v>742</v>
      </c>
      <c r="E345" s="60" t="s">
        <v>744</v>
      </c>
      <c r="F345" s="8"/>
      <c r="G345" s="8"/>
      <c r="H345" s="8"/>
      <c r="I345" s="8"/>
      <c r="J345" s="8"/>
      <c r="K345" s="8"/>
      <c r="L345" s="8" t="s">
        <v>755</v>
      </c>
      <c r="M345" s="9">
        <v>43861</v>
      </c>
      <c r="N345" s="9">
        <v>43861</v>
      </c>
      <c r="O345" s="20">
        <v>54524761.899999999</v>
      </c>
      <c r="P345" s="20"/>
      <c r="Q345" s="61"/>
      <c r="R345" s="29"/>
      <c r="S345" s="29"/>
      <c r="T345" s="29"/>
      <c r="U345" s="29"/>
      <c r="X345" s="22" t="str">
        <f>IF(B345="",VLOOKUP(A345,items_lookup!A:B,2,FALSE),B345)</f>
        <v>07. Item 07</v>
      </c>
      <c r="Y345" s="22">
        <f t="shared" si="28"/>
        <v>1</v>
      </c>
      <c r="Z345" s="22">
        <f t="shared" si="28"/>
        <v>1</v>
      </c>
      <c r="AA345" s="22">
        <f t="shared" si="25"/>
        <v>2020</v>
      </c>
      <c r="AB345" s="22">
        <f t="shared" si="26"/>
        <v>2020</v>
      </c>
      <c r="AC345" s="22">
        <f t="shared" si="27"/>
        <v>2020</v>
      </c>
      <c r="AD345" s="25" t="b">
        <f>AND(ROUND(O345,2)=O345,ROUND(P345,2)=P345,OR(AND(O345&lt;&gt;0,L345="p"),AND(P345&lt;&gt;0,L345="f")),_xlfn.ISFORMULA(X345),_xlfn.ISFORMULA(Y345),_xlfn.ISFORMULA(Z345),_xlfn.ISFORMULA(AA345),_xlfn.ISFORMULA(AB345),_xlfn.ISFORMULA(AC345),NOT(_xlfn.ISFORMULA(O345)),NOT(_xlfn.ISFORMULA(P345)),M345&lt;&gt;0,N345&lt;&gt;0,OR(YEAR(M345=lookup_codes!T411),YEAR(M345=lookup_codes!T412),YEAR(M345=lookup_codes!T413)),OR(YEAR(N345=lookup_codes!T411),YEAR(N345=lookup_codes!T412),YEAR(N345=lookup_codes!T413)))</f>
        <v>1</v>
      </c>
    </row>
    <row r="346" spans="1:32" ht="12.6" customHeight="1" x14ac:dyDescent="0.2">
      <c r="A346" s="8" t="s">
        <v>765</v>
      </c>
      <c r="B346" s="27"/>
      <c r="C346" s="2" t="s">
        <v>734</v>
      </c>
      <c r="D346" s="6" t="s">
        <v>742</v>
      </c>
      <c r="E346" s="60" t="s">
        <v>745</v>
      </c>
      <c r="F346" s="8"/>
      <c r="G346" s="8"/>
      <c r="H346" s="8"/>
      <c r="I346" s="8"/>
      <c r="J346" s="8"/>
      <c r="K346" s="8"/>
      <c r="L346" s="8" t="s">
        <v>755</v>
      </c>
      <c r="M346" s="9">
        <v>44075</v>
      </c>
      <c r="N346" s="9">
        <v>44075</v>
      </c>
      <c r="O346" s="20">
        <v>3273333.33</v>
      </c>
      <c r="P346" s="20"/>
      <c r="Q346" s="61"/>
      <c r="R346" s="11"/>
      <c r="S346" s="11"/>
      <c r="T346" s="11"/>
      <c r="U346" s="11"/>
      <c r="X346" s="22" t="str">
        <f>IF(B346="",VLOOKUP(A346,items_lookup!A:B,2,FALSE),B346)</f>
        <v>05. Item 05</v>
      </c>
      <c r="Y346" s="22">
        <f t="shared" si="28"/>
        <v>9</v>
      </c>
      <c r="Z346" s="22">
        <f t="shared" si="28"/>
        <v>9</v>
      </c>
      <c r="AA346" s="22">
        <f t="shared" si="25"/>
        <v>2020</v>
      </c>
      <c r="AB346" s="22">
        <f t="shared" si="26"/>
        <v>2020</v>
      </c>
      <c r="AC346" s="22">
        <f t="shared" si="27"/>
        <v>2020</v>
      </c>
      <c r="AD346" s="25" t="b">
        <f>AND(ROUND(O346,2)=O346,ROUND(P346,2)=P346,OR(AND(O346&lt;&gt;0,L346="p"),AND(P346&lt;&gt;0,L346="f")),_xlfn.ISFORMULA(X346),_xlfn.ISFORMULA(Y346),_xlfn.ISFORMULA(Z346),_xlfn.ISFORMULA(AA346),_xlfn.ISFORMULA(AB346),_xlfn.ISFORMULA(AC346),NOT(_xlfn.ISFORMULA(O346)),NOT(_xlfn.ISFORMULA(P346)),M346&lt;&gt;0,N346&lt;&gt;0,OR(YEAR(M346=lookup_codes!T412),YEAR(M346=lookup_codes!T413),YEAR(M346=lookup_codes!T414)),OR(YEAR(N346=lookup_codes!T412),YEAR(N346=lookup_codes!T413),YEAR(N346=lookup_codes!T414)))</f>
        <v>1</v>
      </c>
    </row>
    <row r="347" spans="1:32" ht="15" customHeight="1" x14ac:dyDescent="0.2">
      <c r="A347" s="8" t="s">
        <v>761</v>
      </c>
      <c r="B347" s="8"/>
      <c r="C347" s="2" t="s">
        <v>734</v>
      </c>
      <c r="D347" s="6" t="s">
        <v>742</v>
      </c>
      <c r="E347" s="60" t="s">
        <v>745</v>
      </c>
      <c r="F347" s="8"/>
      <c r="G347" s="8"/>
      <c r="H347" s="8" t="s">
        <v>746</v>
      </c>
      <c r="I347" s="8"/>
      <c r="J347" s="8"/>
      <c r="K347" s="8"/>
      <c r="L347" s="8" t="s">
        <v>755</v>
      </c>
      <c r="M347" s="9">
        <v>43830</v>
      </c>
      <c r="N347" s="9">
        <v>43830</v>
      </c>
      <c r="O347" s="20">
        <v>-1043.55</v>
      </c>
      <c r="P347" s="20"/>
      <c r="Q347" s="61"/>
      <c r="R347" s="11"/>
      <c r="S347" s="11"/>
      <c r="T347" s="11"/>
      <c r="U347" s="11"/>
      <c r="X347" s="22" t="str">
        <f>IF(B347="",VLOOKUP(A347,items_lookup!A:B,2,FALSE),B347)</f>
        <v>01. Item 01</v>
      </c>
      <c r="Y347" s="22">
        <f t="shared" si="28"/>
        <v>12</v>
      </c>
      <c r="Z347" s="22">
        <f t="shared" si="28"/>
        <v>12</v>
      </c>
      <c r="AA347" s="22">
        <f t="shared" si="25"/>
        <v>2019</v>
      </c>
      <c r="AB347" s="22">
        <f t="shared" si="26"/>
        <v>2019</v>
      </c>
      <c r="AC347" s="22">
        <f t="shared" si="27"/>
        <v>2019</v>
      </c>
      <c r="AD347" s="25" t="b">
        <f>AND(ROUND(O347,2)=O347,ROUND(P347,2)=P347,OR(AND(O347&lt;&gt;0,L347="p"),AND(P347&lt;&gt;0,L347="f")),_xlfn.ISFORMULA(X347),_xlfn.ISFORMULA(Y347),_xlfn.ISFORMULA(Z347),_xlfn.ISFORMULA(AA347),_xlfn.ISFORMULA(AB347),_xlfn.ISFORMULA(AC347),NOT(_xlfn.ISFORMULA(O347)),NOT(_xlfn.ISFORMULA(P347)),M347&lt;&gt;0,N347&lt;&gt;0,OR(YEAR(M347=lookup_codes!T414),YEAR(M347=lookup_codes!T415),YEAR(M347=lookup_codes!T416)),OR(YEAR(N347=lookup_codes!T414),YEAR(N347=lookup_codes!T415),YEAR(N347=lookup_codes!T416)))</f>
        <v>1</v>
      </c>
    </row>
    <row r="348" spans="1:32" ht="15" customHeight="1" x14ac:dyDescent="0.2">
      <c r="A348" s="8" t="s">
        <v>762</v>
      </c>
      <c r="B348" s="8"/>
      <c r="C348" s="2" t="s">
        <v>734</v>
      </c>
      <c r="D348" s="6" t="s">
        <v>742</v>
      </c>
      <c r="E348" s="60" t="s">
        <v>745</v>
      </c>
      <c r="F348" s="8" t="s">
        <v>25</v>
      </c>
      <c r="G348" s="8"/>
      <c r="H348" s="8"/>
      <c r="I348" s="8"/>
      <c r="J348" s="8"/>
      <c r="K348" s="8"/>
      <c r="L348" s="8" t="s">
        <v>755</v>
      </c>
      <c r="M348" s="9">
        <v>43831</v>
      </c>
      <c r="N348" s="9">
        <v>43831</v>
      </c>
      <c r="O348" s="20">
        <v>2934761.9</v>
      </c>
      <c r="P348" s="20"/>
      <c r="Q348" s="61"/>
      <c r="R348" s="29"/>
      <c r="S348" s="29"/>
      <c r="T348" s="29"/>
      <c r="U348" s="29"/>
      <c r="X348" s="22" t="str">
        <f>IF(B348="",VLOOKUP(A348,items_lookup!A:B,2,FALSE),B348)</f>
        <v>02. Item 02</v>
      </c>
      <c r="Y348" s="22">
        <f t="shared" si="28"/>
        <v>1</v>
      </c>
      <c r="Z348" s="22">
        <f t="shared" si="28"/>
        <v>1</v>
      </c>
      <c r="AA348" s="22">
        <f t="shared" si="25"/>
        <v>2020</v>
      </c>
      <c r="AB348" s="22">
        <f t="shared" si="26"/>
        <v>2020</v>
      </c>
      <c r="AC348" s="22">
        <f t="shared" si="27"/>
        <v>2019</v>
      </c>
      <c r="AD348" s="25" t="b">
        <f>AND(ROUND(O348,2)=O348,ROUND(P348,2)=P348,OR(AND(O348&lt;&gt;0,L348="p"),AND(P348&lt;&gt;0,L348="f")),_xlfn.ISFORMULA(X348),_xlfn.ISFORMULA(Y348),_xlfn.ISFORMULA(Z348),_xlfn.ISFORMULA(AA348),_xlfn.ISFORMULA(AB348),_xlfn.ISFORMULA(AC348),NOT(_xlfn.ISFORMULA(O348)),NOT(_xlfn.ISFORMULA(P348)),M348&lt;&gt;0,N348&lt;&gt;0,OR(YEAR(M348=lookup_codes!T415),YEAR(M348=lookup_codes!T416),YEAR(M348=lookup_codes!T417)),OR(YEAR(N348=lookup_codes!T415),YEAR(N348=lookup_codes!T416),YEAR(N348=lookup_codes!T417)))</f>
        <v>1</v>
      </c>
    </row>
    <row r="349" spans="1:32" ht="15" customHeight="1" x14ac:dyDescent="0.2">
      <c r="A349" s="8"/>
      <c r="B349" s="8" t="s">
        <v>803</v>
      </c>
      <c r="C349" s="2" t="s">
        <v>734</v>
      </c>
      <c r="D349" s="6" t="s">
        <v>742</v>
      </c>
      <c r="E349" s="60" t="s">
        <v>745</v>
      </c>
      <c r="F349" s="8" t="s">
        <v>25</v>
      </c>
      <c r="G349" s="8"/>
      <c r="H349" s="8"/>
      <c r="I349" s="8"/>
      <c r="J349" s="8"/>
      <c r="K349" s="8"/>
      <c r="L349" s="8" t="s">
        <v>755</v>
      </c>
      <c r="M349" s="9">
        <v>43831</v>
      </c>
      <c r="N349" s="9">
        <v>43831</v>
      </c>
      <c r="O349" s="20">
        <v>1949761.9</v>
      </c>
      <c r="P349" s="20"/>
      <c r="Q349" s="61"/>
      <c r="R349" s="11"/>
      <c r="S349" s="11"/>
      <c r="T349" s="11"/>
      <c r="U349" s="11"/>
      <c r="X349" s="22" t="str">
        <f>IF(B349="",VLOOKUP(A349,items_lookup!A:B,2,FALSE),B349)</f>
        <v>13. Item 13</v>
      </c>
      <c r="Y349" s="22">
        <f t="shared" si="28"/>
        <v>1</v>
      </c>
      <c r="Z349" s="22">
        <f t="shared" si="28"/>
        <v>1</v>
      </c>
      <c r="AA349" s="22">
        <f t="shared" si="25"/>
        <v>2020</v>
      </c>
      <c r="AB349" s="22">
        <f t="shared" si="26"/>
        <v>2020</v>
      </c>
      <c r="AC349" s="22">
        <f t="shared" si="27"/>
        <v>2019</v>
      </c>
      <c r="AD349" s="25" t="b">
        <f>AND(ROUND(O349,2)=O349,ROUND(P349,2)=P349,OR(AND(O349&lt;&gt;0,L349="p"),AND(P349&lt;&gt;0,L349="f")),_xlfn.ISFORMULA(X349),_xlfn.ISFORMULA(Y349),_xlfn.ISFORMULA(Z349),_xlfn.ISFORMULA(AA349),_xlfn.ISFORMULA(AB349),_xlfn.ISFORMULA(AC349),NOT(_xlfn.ISFORMULA(O349)),NOT(_xlfn.ISFORMULA(P349)),M349&lt;&gt;0,N349&lt;&gt;0,OR(YEAR(M349=lookup_codes!T416),YEAR(M349=lookup_codes!T417),YEAR(M349=lookup_codes!T418)),OR(YEAR(N349=lookup_codes!T416),YEAR(N349=lookup_codes!T417),YEAR(N349=lookup_codes!T418)))</f>
        <v>1</v>
      </c>
      <c r="AF349"/>
    </row>
    <row r="350" spans="1:32" ht="15" customHeight="1" x14ac:dyDescent="0.2">
      <c r="A350" s="8" t="s">
        <v>764</v>
      </c>
      <c r="B350" s="8" t="s">
        <v>802</v>
      </c>
      <c r="C350" s="2" t="s">
        <v>734</v>
      </c>
      <c r="D350" s="6" t="s">
        <v>742</v>
      </c>
      <c r="E350" s="60" t="s">
        <v>745</v>
      </c>
      <c r="F350" s="8" t="s">
        <v>25</v>
      </c>
      <c r="G350" s="8"/>
      <c r="H350" s="8"/>
      <c r="I350" s="8"/>
      <c r="J350" s="8"/>
      <c r="K350" s="8"/>
      <c r="L350" s="8" t="s">
        <v>755</v>
      </c>
      <c r="M350" s="9">
        <v>43831</v>
      </c>
      <c r="N350" s="9">
        <v>43831</v>
      </c>
      <c r="O350" s="20">
        <v>4244285.71</v>
      </c>
      <c r="P350" s="20"/>
      <c r="Q350" s="61"/>
      <c r="R350" s="11"/>
      <c r="S350" s="11"/>
      <c r="T350" s="11"/>
      <c r="U350" s="11"/>
      <c r="X350" s="22" t="str">
        <f>IF(B350="",VLOOKUP(A350,items_lookup!A:B,2,FALSE),B350)</f>
        <v>04. Item 04</v>
      </c>
      <c r="Y350" s="22">
        <f t="shared" si="28"/>
        <v>1</v>
      </c>
      <c r="Z350" s="22">
        <f t="shared" si="28"/>
        <v>1</v>
      </c>
      <c r="AA350" s="22">
        <f t="shared" si="25"/>
        <v>2020</v>
      </c>
      <c r="AB350" s="22">
        <f t="shared" si="26"/>
        <v>2020</v>
      </c>
      <c r="AC350" s="22">
        <f t="shared" si="27"/>
        <v>2019</v>
      </c>
      <c r="AD350" s="25" t="b">
        <f>AND(ROUND(O350,2)=O350,ROUND(P350,2)=P350,OR(AND(O350&lt;&gt;0,L350="p"),AND(P350&lt;&gt;0,L350="f")),_xlfn.ISFORMULA(X350),_xlfn.ISFORMULA(Y350),_xlfn.ISFORMULA(Z350),_xlfn.ISFORMULA(AA350),_xlfn.ISFORMULA(AB350),_xlfn.ISFORMULA(AC350),NOT(_xlfn.ISFORMULA(O350)),NOT(_xlfn.ISFORMULA(P350)),M350&lt;&gt;0,N350&lt;&gt;0,OR(YEAR(M350=lookup_codes!T417),YEAR(M350=lookup_codes!T418),YEAR(M350=lookup_codes!T419)),OR(YEAR(N350=lookup_codes!T417),YEAR(N350=lookup_codes!T418),YEAR(N350=lookup_codes!T419)))</f>
        <v>1</v>
      </c>
    </row>
    <row r="351" spans="1:32" ht="15" customHeight="1" x14ac:dyDescent="0.2">
      <c r="A351" s="8" t="s">
        <v>770</v>
      </c>
      <c r="B351" s="8"/>
      <c r="C351" s="2" t="s">
        <v>734</v>
      </c>
      <c r="D351" s="6" t="s">
        <v>742</v>
      </c>
      <c r="E351" s="60" t="s">
        <v>745</v>
      </c>
      <c r="F351" s="8" t="s">
        <v>25</v>
      </c>
      <c r="G351" s="8"/>
      <c r="H351" s="8"/>
      <c r="I351" s="8"/>
      <c r="J351" s="8"/>
      <c r="K351" s="8"/>
      <c r="L351" s="8" t="s">
        <v>755</v>
      </c>
      <c r="M351" s="9">
        <v>43831</v>
      </c>
      <c r="N351" s="9">
        <v>43831</v>
      </c>
      <c r="O351" s="20">
        <v>748809.52</v>
      </c>
      <c r="P351" s="20"/>
      <c r="Q351" s="61"/>
      <c r="R351" s="11"/>
      <c r="S351" s="11"/>
      <c r="T351" s="11"/>
      <c r="U351" s="11"/>
      <c r="X351" s="22" t="str">
        <f>IF(B351="",VLOOKUP(A351,items_lookup!A:B,2,FALSE),B351)</f>
        <v>11. Item 11</v>
      </c>
      <c r="Y351" s="22">
        <f t="shared" si="28"/>
        <v>1</v>
      </c>
      <c r="Z351" s="22">
        <f t="shared" si="28"/>
        <v>1</v>
      </c>
      <c r="AA351" s="22">
        <f t="shared" si="25"/>
        <v>2020</v>
      </c>
      <c r="AB351" s="22">
        <f t="shared" si="26"/>
        <v>2020</v>
      </c>
      <c r="AC351" s="22">
        <f t="shared" si="27"/>
        <v>2019</v>
      </c>
      <c r="AD351" s="25" t="b">
        <f>AND(ROUND(O351,2)=O351,ROUND(P351,2)=P351,OR(AND(O351&lt;&gt;0,L351="p"),AND(P351&lt;&gt;0,L351="f")),_xlfn.ISFORMULA(X351),_xlfn.ISFORMULA(Y351),_xlfn.ISFORMULA(Z351),_xlfn.ISFORMULA(AA351),_xlfn.ISFORMULA(AB351),_xlfn.ISFORMULA(AC351),NOT(_xlfn.ISFORMULA(O351)),NOT(_xlfn.ISFORMULA(P351)),M351&lt;&gt;0,N351&lt;&gt;0,OR(YEAR(M351=lookup_codes!T418),YEAR(M351=lookup_codes!T419),YEAR(M351=lookup_codes!T420)),OR(YEAR(N351=lookup_codes!T418),YEAR(N351=lookup_codes!T419),YEAR(N351=lookup_codes!T420)))</f>
        <v>1</v>
      </c>
    </row>
    <row r="352" spans="1:32" ht="12.6" customHeight="1" x14ac:dyDescent="0.2">
      <c r="A352" s="8" t="s">
        <v>769</v>
      </c>
      <c r="B352" s="8"/>
      <c r="C352" s="2" t="s">
        <v>734</v>
      </c>
      <c r="D352" s="6" t="s">
        <v>742</v>
      </c>
      <c r="E352" s="60" t="s">
        <v>745</v>
      </c>
      <c r="F352" s="8" t="s">
        <v>25</v>
      </c>
      <c r="G352" s="8"/>
      <c r="H352" s="8"/>
      <c r="I352" s="8"/>
      <c r="J352" s="8"/>
      <c r="K352" s="8"/>
      <c r="L352" s="8" t="s">
        <v>755</v>
      </c>
      <c r="M352" s="9">
        <v>43831</v>
      </c>
      <c r="N352" s="9">
        <v>43831</v>
      </c>
      <c r="O352" s="20">
        <v>236190.48</v>
      </c>
      <c r="P352" s="20"/>
      <c r="Q352" s="61"/>
      <c r="R352" s="11"/>
      <c r="S352" s="11"/>
      <c r="T352" s="11"/>
      <c r="U352" s="11"/>
      <c r="X352" s="22" t="str">
        <f>IF(B352="",VLOOKUP(A352,items_lookup!A:B,2,FALSE),B352)</f>
        <v>09. Item 09</v>
      </c>
      <c r="Y352" s="22">
        <f t="shared" si="28"/>
        <v>1</v>
      </c>
      <c r="Z352" s="22">
        <f t="shared" si="28"/>
        <v>1</v>
      </c>
      <c r="AA352" s="22">
        <f t="shared" si="25"/>
        <v>2020</v>
      </c>
      <c r="AB352" s="22">
        <f t="shared" si="26"/>
        <v>2020</v>
      </c>
      <c r="AC352" s="22">
        <f t="shared" si="27"/>
        <v>2019</v>
      </c>
      <c r="AD352" s="25" t="b">
        <f>AND(ROUND(O352,2)=O352,ROUND(P352,2)=P352,OR(AND(O352&lt;&gt;0,L352="p"),AND(P352&lt;&gt;0,L352="f")),_xlfn.ISFORMULA(X352),_xlfn.ISFORMULA(Y352),_xlfn.ISFORMULA(Z352),_xlfn.ISFORMULA(AA352),_xlfn.ISFORMULA(AB352),_xlfn.ISFORMULA(AC352),NOT(_xlfn.ISFORMULA(O352)),NOT(_xlfn.ISFORMULA(P352)),M352&lt;&gt;0,N352&lt;&gt;0,OR(YEAR(M352=lookup_codes!T419),YEAR(M352=lookup_codes!T420),YEAR(M352=lookup_codes!T421)),OR(YEAR(N352=lookup_codes!T419),YEAR(N352=lookup_codes!T420),YEAR(N352=lookup_codes!T421)))</f>
        <v>1</v>
      </c>
    </row>
    <row r="353" spans="1:30" ht="15" customHeight="1" x14ac:dyDescent="0.2">
      <c r="A353" s="8" t="s">
        <v>768</v>
      </c>
      <c r="B353" s="8" t="s">
        <v>802</v>
      </c>
      <c r="C353" s="2" t="s">
        <v>734</v>
      </c>
      <c r="D353" s="6" t="s">
        <v>742</v>
      </c>
      <c r="E353" s="60" t="s">
        <v>745</v>
      </c>
      <c r="F353" s="8" t="s">
        <v>25</v>
      </c>
      <c r="G353" s="8"/>
      <c r="H353" s="8" t="s">
        <v>746</v>
      </c>
      <c r="I353" s="8"/>
      <c r="J353" s="8"/>
      <c r="K353" s="8"/>
      <c r="L353" s="8" t="s">
        <v>755</v>
      </c>
      <c r="M353" s="9">
        <v>43830</v>
      </c>
      <c r="N353" s="9">
        <v>43830</v>
      </c>
      <c r="O353" s="20">
        <v>-101575.21</v>
      </c>
      <c r="P353" s="20"/>
      <c r="Q353" s="61"/>
      <c r="R353" s="11"/>
      <c r="S353" s="11"/>
      <c r="T353" s="11"/>
      <c r="U353" s="11"/>
      <c r="X353" s="22" t="str">
        <f>IF(B353="",VLOOKUP(A353,items_lookup!A:B,2,FALSE),B353)</f>
        <v>04. Item 04</v>
      </c>
      <c r="Y353" s="22">
        <f t="shared" si="28"/>
        <v>12</v>
      </c>
      <c r="Z353" s="22">
        <f t="shared" si="28"/>
        <v>12</v>
      </c>
      <c r="AA353" s="22">
        <f t="shared" ref="AA353:AA402" si="29">YEAR(N353)</f>
        <v>2019</v>
      </c>
      <c r="AB353" s="22">
        <f t="shared" ref="AB353:AB402" si="30">YEAR(M353)</f>
        <v>2019</v>
      </c>
      <c r="AC353" s="22">
        <f t="shared" ref="AC353:AC402" si="31">IF(F353="X",AA353-1,AA353)</f>
        <v>2018</v>
      </c>
      <c r="AD353" s="25" t="b">
        <f>AND(ROUND(O353,2)=O353,ROUND(P353,2)=P353,OR(AND(O353&lt;&gt;0,L353="p"),AND(P353&lt;&gt;0,L353="f")),_xlfn.ISFORMULA(X353),_xlfn.ISFORMULA(Y353),_xlfn.ISFORMULA(Z353),_xlfn.ISFORMULA(AA353),_xlfn.ISFORMULA(AB353),_xlfn.ISFORMULA(AC353),NOT(_xlfn.ISFORMULA(O353)),NOT(_xlfn.ISFORMULA(P353)),M353&lt;&gt;0,N353&lt;&gt;0,OR(YEAR(M353=lookup_codes!T420),YEAR(M353=lookup_codes!T421),YEAR(M353=lookup_codes!T422)),OR(YEAR(N353=lookup_codes!T420),YEAR(N353=lookup_codes!T421),YEAR(N353=lookup_codes!T422)))</f>
        <v>1</v>
      </c>
    </row>
    <row r="354" spans="1:30" ht="15" customHeight="1" x14ac:dyDescent="0.2">
      <c r="A354" s="8"/>
      <c r="B354" s="8" t="s">
        <v>803</v>
      </c>
      <c r="C354" s="2" t="s">
        <v>734</v>
      </c>
      <c r="D354" s="6" t="s">
        <v>742</v>
      </c>
      <c r="E354" s="60" t="s">
        <v>745</v>
      </c>
      <c r="F354" s="8" t="s">
        <v>25</v>
      </c>
      <c r="G354" s="8"/>
      <c r="H354" s="8" t="s">
        <v>746</v>
      </c>
      <c r="I354" s="8"/>
      <c r="J354" s="8"/>
      <c r="K354" s="8"/>
      <c r="L354" s="8" t="s">
        <v>755</v>
      </c>
      <c r="M354" s="9">
        <v>43830</v>
      </c>
      <c r="N354" s="9">
        <v>43830</v>
      </c>
      <c r="O354" s="20">
        <v>-62271.44</v>
      </c>
      <c r="P354" s="20"/>
      <c r="Q354" s="61"/>
      <c r="R354" s="11"/>
      <c r="S354" s="11"/>
      <c r="T354" s="11"/>
      <c r="U354" s="11"/>
      <c r="X354" s="22" t="str">
        <f>IF(B354="",VLOOKUP(A354,items_lookup!A:B,2,FALSE),B354)</f>
        <v>13. Item 13</v>
      </c>
      <c r="Y354" s="22">
        <f t="shared" si="28"/>
        <v>12</v>
      </c>
      <c r="Z354" s="22">
        <f t="shared" si="28"/>
        <v>12</v>
      </c>
      <c r="AA354" s="22">
        <f t="shared" si="29"/>
        <v>2019</v>
      </c>
      <c r="AB354" s="22">
        <f t="shared" si="30"/>
        <v>2019</v>
      </c>
      <c r="AC354" s="22">
        <f t="shared" si="31"/>
        <v>2018</v>
      </c>
      <c r="AD354" s="25" t="b">
        <f>AND(ROUND(O354,2)=O354,ROUND(P354,2)=P354,OR(AND(O354&lt;&gt;0,L354="p"),AND(P354&lt;&gt;0,L354="f")),_xlfn.ISFORMULA(X354),_xlfn.ISFORMULA(Y354),_xlfn.ISFORMULA(Z354),_xlfn.ISFORMULA(AA354),_xlfn.ISFORMULA(AB354),_xlfn.ISFORMULA(AC354),NOT(_xlfn.ISFORMULA(O354)),NOT(_xlfn.ISFORMULA(P354)),M354&lt;&gt;0,N354&lt;&gt;0,OR(YEAR(M354=lookup_codes!T421),YEAR(M354=lookup_codes!T422),YEAR(M354=lookup_codes!T423)),OR(YEAR(N354=lookup_codes!T421),YEAR(N354=lookup_codes!T422),YEAR(N354=lookup_codes!T423)))</f>
        <v>1</v>
      </c>
    </row>
    <row r="355" spans="1:30" ht="12.6" customHeight="1" x14ac:dyDescent="0.2">
      <c r="A355" s="8" t="s">
        <v>766</v>
      </c>
      <c r="B355" s="8"/>
      <c r="C355" s="2" t="s">
        <v>734</v>
      </c>
      <c r="D355" s="6" t="s">
        <v>742</v>
      </c>
      <c r="E355" s="60" t="s">
        <v>745</v>
      </c>
      <c r="F355" s="8" t="s">
        <v>25</v>
      </c>
      <c r="G355" s="8"/>
      <c r="H355" s="8" t="s">
        <v>746</v>
      </c>
      <c r="I355" s="8"/>
      <c r="J355" s="8"/>
      <c r="K355" s="8"/>
      <c r="L355" s="8" t="s">
        <v>755</v>
      </c>
      <c r="M355" s="9">
        <v>43830</v>
      </c>
      <c r="N355" s="9">
        <v>43830</v>
      </c>
      <c r="O355" s="20">
        <v>-36379.980000000003</v>
      </c>
      <c r="P355" s="20"/>
      <c r="Q355" s="61"/>
      <c r="R355" s="11"/>
      <c r="S355" s="11"/>
      <c r="T355" s="11"/>
      <c r="U355" s="11"/>
      <c r="X355" s="22" t="str">
        <f>IF(B355="",VLOOKUP(A355,items_lookup!A:B,2,FALSE),B355)</f>
        <v>07. Item 07</v>
      </c>
      <c r="Y355" s="22">
        <f t="shared" si="28"/>
        <v>12</v>
      </c>
      <c r="Z355" s="22">
        <f t="shared" si="28"/>
        <v>12</v>
      </c>
      <c r="AA355" s="22">
        <f t="shared" si="29"/>
        <v>2019</v>
      </c>
      <c r="AB355" s="22">
        <f t="shared" si="30"/>
        <v>2019</v>
      </c>
      <c r="AC355" s="22">
        <f t="shared" si="31"/>
        <v>2018</v>
      </c>
      <c r="AD355" s="25" t="b">
        <f>AND(ROUND(O355,2)=O355,ROUND(P355,2)=P355,OR(AND(O355&lt;&gt;0,L355="p"),AND(P355&lt;&gt;0,L355="f")),_xlfn.ISFORMULA(X355),_xlfn.ISFORMULA(Y355),_xlfn.ISFORMULA(Z355),_xlfn.ISFORMULA(AA355),_xlfn.ISFORMULA(AB355),_xlfn.ISFORMULA(AC355),NOT(_xlfn.ISFORMULA(O355)),NOT(_xlfn.ISFORMULA(P355)),M355&lt;&gt;0,N355&lt;&gt;0,OR(YEAR(M355=lookup_codes!T422),YEAR(M355=lookup_codes!T423),YEAR(M355=lookup_codes!T424)),OR(YEAR(N355=lookup_codes!T422),YEAR(N355=lookup_codes!T423),YEAR(N355=lookup_codes!T424)))</f>
        <v>1</v>
      </c>
    </row>
    <row r="356" spans="1:30" ht="12.6" customHeight="1" x14ac:dyDescent="0.2">
      <c r="A356" s="8" t="s">
        <v>765</v>
      </c>
      <c r="B356" s="8"/>
      <c r="C356" s="2" t="s">
        <v>734</v>
      </c>
      <c r="D356" s="6" t="s">
        <v>742</v>
      </c>
      <c r="E356" s="60" t="s">
        <v>745</v>
      </c>
      <c r="F356" s="8" t="s">
        <v>25</v>
      </c>
      <c r="G356" s="8"/>
      <c r="H356" s="8" t="s">
        <v>746</v>
      </c>
      <c r="I356" s="8"/>
      <c r="J356" s="8"/>
      <c r="K356" s="8"/>
      <c r="L356" s="8" t="s">
        <v>755</v>
      </c>
      <c r="M356" s="9">
        <v>43830</v>
      </c>
      <c r="N356" s="9">
        <v>43830</v>
      </c>
      <c r="O356" s="20">
        <v>-50.16</v>
      </c>
      <c r="P356" s="20"/>
      <c r="Q356" s="61"/>
      <c r="R356" s="11"/>
      <c r="S356" s="11"/>
      <c r="T356" s="11"/>
      <c r="U356" s="11"/>
      <c r="X356" s="22" t="str">
        <f>IF(B356="",VLOOKUP(A356,items_lookup!A:B,2,FALSE),B356)</f>
        <v>05. Item 05</v>
      </c>
      <c r="Y356" s="22">
        <f t="shared" si="28"/>
        <v>12</v>
      </c>
      <c r="Z356" s="22">
        <f t="shared" si="28"/>
        <v>12</v>
      </c>
      <c r="AA356" s="22">
        <f t="shared" si="29"/>
        <v>2019</v>
      </c>
      <c r="AB356" s="22">
        <f t="shared" si="30"/>
        <v>2019</v>
      </c>
      <c r="AC356" s="22">
        <f t="shared" si="31"/>
        <v>2018</v>
      </c>
      <c r="AD356" s="25" t="b">
        <f>AND(ROUND(O356,2)=O356,ROUND(P356,2)=P356,OR(AND(O356&lt;&gt;0,L356="p"),AND(P356&lt;&gt;0,L356="f")),_xlfn.ISFORMULA(X356),_xlfn.ISFORMULA(Y356),_xlfn.ISFORMULA(Z356),_xlfn.ISFORMULA(AA356),_xlfn.ISFORMULA(AB356),_xlfn.ISFORMULA(AC356),NOT(_xlfn.ISFORMULA(O356)),NOT(_xlfn.ISFORMULA(P356)),M356&lt;&gt;0,N356&lt;&gt;0,OR(YEAR(M356=lookup_codes!T423),YEAR(M356=lookup_codes!T424),YEAR(M356=lookup_codes!T425)),OR(YEAR(N356=lookup_codes!T423),YEAR(N356=lookup_codes!T424),YEAR(N356=lookup_codes!T425)))</f>
        <v>1</v>
      </c>
    </row>
    <row r="357" spans="1:30" ht="12.6" customHeight="1" x14ac:dyDescent="0.2">
      <c r="A357" s="8" t="s">
        <v>761</v>
      </c>
      <c r="B357" s="8"/>
      <c r="C357" s="2" t="s">
        <v>734</v>
      </c>
      <c r="D357" s="6" t="s">
        <v>742</v>
      </c>
      <c r="E357" s="60" t="s">
        <v>745</v>
      </c>
      <c r="F357" s="8"/>
      <c r="G357" s="8"/>
      <c r="H357" s="8"/>
      <c r="I357" s="8"/>
      <c r="J357" s="8"/>
      <c r="K357" s="8"/>
      <c r="L357" s="8" t="s">
        <v>755</v>
      </c>
      <c r="M357" s="9">
        <v>43831</v>
      </c>
      <c r="N357" s="9">
        <v>43831</v>
      </c>
      <c r="O357" s="20">
        <v>6277857.1399999997</v>
      </c>
      <c r="P357" s="20"/>
      <c r="Q357" s="61"/>
      <c r="R357" s="11"/>
      <c r="S357" s="11"/>
      <c r="T357" s="11"/>
      <c r="U357" s="11"/>
      <c r="X357" s="22" t="str">
        <f>IF(B357="",VLOOKUP(A357,items_lookup!A:B,2,FALSE),B357)</f>
        <v>01. Item 01</v>
      </c>
      <c r="Y357" s="22">
        <f t="shared" si="28"/>
        <v>1</v>
      </c>
      <c r="Z357" s="22">
        <f t="shared" si="28"/>
        <v>1</v>
      </c>
      <c r="AA357" s="22">
        <f t="shared" si="29"/>
        <v>2020</v>
      </c>
      <c r="AB357" s="22">
        <f t="shared" si="30"/>
        <v>2020</v>
      </c>
      <c r="AC357" s="22">
        <f t="shared" si="31"/>
        <v>2020</v>
      </c>
      <c r="AD357" s="25" t="b">
        <f>AND(ROUND(O357,2)=O357,ROUND(P357,2)=P357,OR(AND(O357&lt;&gt;0,L357="p"),AND(P357&lt;&gt;0,L357="f")),_xlfn.ISFORMULA(X357),_xlfn.ISFORMULA(Y357),_xlfn.ISFORMULA(Z357),_xlfn.ISFORMULA(AA357),_xlfn.ISFORMULA(AB357),_xlfn.ISFORMULA(AC357),NOT(_xlfn.ISFORMULA(O357)),NOT(_xlfn.ISFORMULA(P357)),M357&lt;&gt;0,N357&lt;&gt;0,OR(YEAR(M357=lookup_codes!T425),YEAR(M357=lookup_codes!T426),YEAR(M357=lookup_codes!T427)),OR(YEAR(N357=lookup_codes!T425),YEAR(N357=lookup_codes!T426),YEAR(N357=lookup_codes!T427)))</f>
        <v>1</v>
      </c>
    </row>
    <row r="358" spans="1:30" ht="15" customHeight="1" x14ac:dyDescent="0.2">
      <c r="A358" s="8" t="s">
        <v>762</v>
      </c>
      <c r="B358" s="8"/>
      <c r="C358" s="2" t="s">
        <v>734</v>
      </c>
      <c r="D358" s="6" t="s">
        <v>742</v>
      </c>
      <c r="E358" s="60" t="s">
        <v>745</v>
      </c>
      <c r="F358" s="8"/>
      <c r="G358" s="8"/>
      <c r="H358" s="8"/>
      <c r="I358" s="8"/>
      <c r="J358" s="8"/>
      <c r="K358" s="8"/>
      <c r="L358" s="8" t="s">
        <v>755</v>
      </c>
      <c r="M358" s="9">
        <v>43831</v>
      </c>
      <c r="N358" s="9">
        <v>43831</v>
      </c>
      <c r="O358" s="20">
        <v>1555714.29</v>
      </c>
      <c r="P358" s="20"/>
      <c r="Q358" s="61"/>
      <c r="R358" s="11"/>
      <c r="S358" s="11"/>
      <c r="T358" s="11"/>
      <c r="U358" s="11"/>
      <c r="X358" s="22" t="str">
        <f>IF(B358="",VLOOKUP(A358,items_lookup!A:B,2,FALSE),B358)</f>
        <v>02. Item 02</v>
      </c>
      <c r="Y358" s="22">
        <f t="shared" si="28"/>
        <v>1</v>
      </c>
      <c r="Z358" s="22">
        <f t="shared" si="28"/>
        <v>1</v>
      </c>
      <c r="AA358" s="22">
        <f t="shared" si="29"/>
        <v>2020</v>
      </c>
      <c r="AB358" s="22">
        <f t="shared" si="30"/>
        <v>2020</v>
      </c>
      <c r="AC358" s="22">
        <f t="shared" si="31"/>
        <v>2020</v>
      </c>
      <c r="AD358" s="25" t="b">
        <f>AND(ROUND(O358,2)=O358,ROUND(P358,2)=P358,OR(AND(O358&lt;&gt;0,L358="p"),AND(P358&lt;&gt;0,L358="f")),_xlfn.ISFORMULA(X358),_xlfn.ISFORMULA(Y358),_xlfn.ISFORMULA(Z358),_xlfn.ISFORMULA(AA358),_xlfn.ISFORMULA(AB358),_xlfn.ISFORMULA(AC358),NOT(_xlfn.ISFORMULA(O358)),NOT(_xlfn.ISFORMULA(P358)),M358&lt;&gt;0,N358&lt;&gt;0,OR(YEAR(M358=lookup_codes!T426),YEAR(M358=lookup_codes!T427),YEAR(M358=lookup_codes!T428)),OR(YEAR(N358=lookup_codes!T426),YEAR(N358=lookup_codes!T427),YEAR(N358=lookup_codes!T428)))</f>
        <v>1</v>
      </c>
    </row>
    <row r="359" spans="1:30" ht="15" customHeight="1" x14ac:dyDescent="0.2">
      <c r="A359" s="8" t="s">
        <v>763</v>
      </c>
      <c r="B359" s="8"/>
      <c r="C359" s="2" t="s">
        <v>734</v>
      </c>
      <c r="D359" s="6" t="s">
        <v>743</v>
      </c>
      <c r="E359" s="60" t="s">
        <v>745</v>
      </c>
      <c r="F359" s="8"/>
      <c r="G359" s="8"/>
      <c r="H359" s="8"/>
      <c r="I359" s="8"/>
      <c r="J359" s="8"/>
      <c r="K359" s="8"/>
      <c r="L359" s="8" t="s">
        <v>755</v>
      </c>
      <c r="M359" s="9">
        <v>43831</v>
      </c>
      <c r="N359" s="9">
        <v>43831</v>
      </c>
      <c r="O359" s="20">
        <v>640476.18999999994</v>
      </c>
      <c r="P359" s="20"/>
      <c r="Q359" s="61"/>
      <c r="R359" s="11"/>
      <c r="S359" s="11"/>
      <c r="T359" s="11"/>
      <c r="U359" s="11"/>
      <c r="X359" s="22" t="str">
        <f>IF(B359="",VLOOKUP(A359,items_lookup!A:B,2,FALSE),B359)</f>
        <v>04. Item 04</v>
      </c>
      <c r="Y359" s="22">
        <f t="shared" si="28"/>
        <v>1</v>
      </c>
      <c r="Z359" s="22">
        <f t="shared" si="28"/>
        <v>1</v>
      </c>
      <c r="AA359" s="22">
        <f t="shared" si="29"/>
        <v>2020</v>
      </c>
      <c r="AB359" s="22">
        <f t="shared" si="30"/>
        <v>2020</v>
      </c>
      <c r="AC359" s="22">
        <f t="shared" si="31"/>
        <v>2020</v>
      </c>
      <c r="AD359" s="25" t="b">
        <f>AND(ROUND(O359,2)=O359,ROUND(P359,2)=P359,OR(AND(O359&lt;&gt;0,L359="p"),AND(P359&lt;&gt;0,L359="f")),_xlfn.ISFORMULA(X359),_xlfn.ISFORMULA(Y359),_xlfn.ISFORMULA(Z359),_xlfn.ISFORMULA(AA359),_xlfn.ISFORMULA(AB359),_xlfn.ISFORMULA(AC359),NOT(_xlfn.ISFORMULA(O359)),NOT(_xlfn.ISFORMULA(P359)),M359&lt;&gt;0,N359&lt;&gt;0,OR(YEAR(M359=lookup_codes!T428),YEAR(M359=lookup_codes!T429),YEAR(M359=lookup_codes!T430)),OR(YEAR(N359=lookup_codes!T428),YEAR(N359=lookup_codes!T429),YEAR(N359=lookup_codes!T430)))</f>
        <v>1</v>
      </c>
    </row>
    <row r="360" spans="1:30" ht="15" customHeight="1" x14ac:dyDescent="0.2">
      <c r="A360" s="8" t="s">
        <v>764</v>
      </c>
      <c r="B360" s="8"/>
      <c r="C360" s="2" t="s">
        <v>734</v>
      </c>
      <c r="D360" s="6" t="s">
        <v>742</v>
      </c>
      <c r="E360" s="60" t="s">
        <v>745</v>
      </c>
      <c r="F360" s="8"/>
      <c r="G360" s="8"/>
      <c r="H360" s="8"/>
      <c r="I360" s="8"/>
      <c r="J360" s="8"/>
      <c r="K360" s="8"/>
      <c r="L360" s="8" t="s">
        <v>755</v>
      </c>
      <c r="M360" s="9">
        <v>43831</v>
      </c>
      <c r="N360" s="9">
        <v>43831</v>
      </c>
      <c r="O360" s="20">
        <v>71428.570000000007</v>
      </c>
      <c r="P360" s="20"/>
      <c r="Q360" s="61"/>
      <c r="R360" s="11"/>
      <c r="S360" s="11"/>
      <c r="T360" s="11"/>
      <c r="U360" s="11"/>
      <c r="X360" s="22" t="str">
        <f>IF(B360="",VLOOKUP(A360,items_lookup!A:B,2,FALSE),B360)</f>
        <v>05. Item 05</v>
      </c>
      <c r="Y360" s="22">
        <f t="shared" si="28"/>
        <v>1</v>
      </c>
      <c r="Z360" s="22">
        <f t="shared" si="28"/>
        <v>1</v>
      </c>
      <c r="AA360" s="22">
        <f t="shared" si="29"/>
        <v>2020</v>
      </c>
      <c r="AB360" s="22">
        <f t="shared" si="30"/>
        <v>2020</v>
      </c>
      <c r="AC360" s="22">
        <f t="shared" si="31"/>
        <v>2020</v>
      </c>
      <c r="AD360" s="25" t="b">
        <f>AND(ROUND(O360,2)=O360,ROUND(P360,2)=P360,OR(AND(O360&lt;&gt;0,L360="p"),AND(P360&lt;&gt;0,L360="f")),_xlfn.ISFORMULA(X360),_xlfn.ISFORMULA(Y360),_xlfn.ISFORMULA(Z360),_xlfn.ISFORMULA(AA360),_xlfn.ISFORMULA(AB360),_xlfn.ISFORMULA(AC360),NOT(_xlfn.ISFORMULA(O360)),NOT(_xlfn.ISFORMULA(P360)),M360&lt;&gt;0,N360&lt;&gt;0,OR(YEAR(M360=lookup_codes!T429),YEAR(M360=lookup_codes!T430),YEAR(M360=lookup_codes!T431)),OR(YEAR(N360=lookup_codes!T429),YEAR(N360=lookup_codes!T430),YEAR(N360=lookup_codes!T431)))</f>
        <v>1</v>
      </c>
    </row>
    <row r="361" spans="1:30" ht="15" customHeight="1" x14ac:dyDescent="0.2">
      <c r="A361" s="8" t="s">
        <v>770</v>
      </c>
      <c r="B361" s="27"/>
      <c r="C361" s="2" t="s">
        <v>735</v>
      </c>
      <c r="D361" s="6"/>
      <c r="E361" s="60" t="s">
        <v>745</v>
      </c>
      <c r="F361" s="8"/>
      <c r="G361" s="8"/>
      <c r="H361" s="8"/>
      <c r="I361" s="8"/>
      <c r="J361" s="8"/>
      <c r="K361" s="8"/>
      <c r="L361" s="8" t="s">
        <v>755</v>
      </c>
      <c r="M361" s="9">
        <v>44075</v>
      </c>
      <c r="N361" s="9">
        <v>44075</v>
      </c>
      <c r="O361" s="20">
        <v>2231976.19</v>
      </c>
      <c r="P361" s="20"/>
      <c r="Q361" s="61"/>
      <c r="R361" s="11"/>
      <c r="S361" s="11"/>
      <c r="T361" s="11"/>
      <c r="U361" s="11"/>
      <c r="X361" s="22" t="str">
        <f>IF(B361="",VLOOKUP(A361,items_lookup!A:B,2,FALSE),B361)</f>
        <v>11. Item 11</v>
      </c>
      <c r="Y361" s="22">
        <f t="shared" si="28"/>
        <v>9</v>
      </c>
      <c r="Z361" s="22">
        <f t="shared" si="28"/>
        <v>9</v>
      </c>
      <c r="AA361" s="22">
        <f t="shared" si="29"/>
        <v>2020</v>
      </c>
      <c r="AB361" s="22">
        <f t="shared" si="30"/>
        <v>2020</v>
      </c>
      <c r="AC361" s="22">
        <f t="shared" si="31"/>
        <v>2020</v>
      </c>
      <c r="AD361" s="25" t="b">
        <f>AND(ROUND(O361,2)=O361,ROUND(P361,2)=P361,OR(AND(O361&lt;&gt;0,L361="p"),AND(P361&lt;&gt;0,L361="f")),_xlfn.ISFORMULA(X361),_xlfn.ISFORMULA(Y361),_xlfn.ISFORMULA(Z361),_xlfn.ISFORMULA(AA361),_xlfn.ISFORMULA(AB361),_xlfn.ISFORMULA(AC361),NOT(_xlfn.ISFORMULA(O361)),NOT(_xlfn.ISFORMULA(P361)),M361&lt;&gt;0,N361&lt;&gt;0,OR(YEAR(M361=lookup_codes!T430),YEAR(M361=lookup_codes!T431),YEAR(M361=lookup_codes!T432)),OR(YEAR(N361=lookup_codes!T430),YEAR(N361=lookup_codes!T431),YEAR(N361=lookup_codes!T432)))</f>
        <v>1</v>
      </c>
    </row>
    <row r="362" spans="1:30" ht="15" customHeight="1" x14ac:dyDescent="0.2">
      <c r="A362" s="8" t="s">
        <v>769</v>
      </c>
      <c r="B362" s="8"/>
      <c r="C362" s="2" t="s">
        <v>734</v>
      </c>
      <c r="D362" s="6" t="s">
        <v>742</v>
      </c>
      <c r="E362" s="60" t="s">
        <v>745</v>
      </c>
      <c r="F362" s="8"/>
      <c r="G362" s="8"/>
      <c r="H362" s="8"/>
      <c r="I362" s="8"/>
      <c r="J362" s="8"/>
      <c r="K362" s="8"/>
      <c r="L362" s="8" t="s">
        <v>755</v>
      </c>
      <c r="M362" s="9">
        <v>43831</v>
      </c>
      <c r="N362" s="9">
        <v>43831</v>
      </c>
      <c r="O362" s="20">
        <v>7873809.5199999996</v>
      </c>
      <c r="P362" s="20"/>
      <c r="Q362" s="61"/>
      <c r="R362" s="11"/>
      <c r="S362" s="11"/>
      <c r="T362" s="11"/>
      <c r="U362" s="11"/>
      <c r="X362" s="22" t="str">
        <f>IF(B362="",VLOOKUP(A362,items_lookup!A:B,2,FALSE),B362)</f>
        <v>09. Item 09</v>
      </c>
      <c r="Y362" s="22">
        <f t="shared" si="28"/>
        <v>1</v>
      </c>
      <c r="Z362" s="22">
        <f t="shared" si="28"/>
        <v>1</v>
      </c>
      <c r="AA362" s="22">
        <f t="shared" si="29"/>
        <v>2020</v>
      </c>
      <c r="AB362" s="22">
        <f t="shared" si="30"/>
        <v>2020</v>
      </c>
      <c r="AC362" s="22">
        <f t="shared" si="31"/>
        <v>2020</v>
      </c>
      <c r="AD362" s="25" t="b">
        <f>AND(ROUND(O362,2)=O362,ROUND(P362,2)=P362,OR(AND(O362&lt;&gt;0,L362="p"),AND(P362&lt;&gt;0,L362="f")),_xlfn.ISFORMULA(X362),_xlfn.ISFORMULA(Y362),_xlfn.ISFORMULA(Z362),_xlfn.ISFORMULA(AA362),_xlfn.ISFORMULA(AB362),_xlfn.ISFORMULA(AC362),NOT(_xlfn.ISFORMULA(O362)),NOT(_xlfn.ISFORMULA(P362)),M362&lt;&gt;0,N362&lt;&gt;0,OR(YEAR(M362=lookup_codes!T431),YEAR(M362=lookup_codes!T432),YEAR(M362=lookup_codes!T433)),OR(YEAR(N362=lookup_codes!T431),YEAR(N362=lookup_codes!T432),YEAR(N362=lookup_codes!T433)))</f>
        <v>1</v>
      </c>
    </row>
    <row r="363" spans="1:30" ht="15" customHeight="1" x14ac:dyDescent="0.2">
      <c r="A363" s="8" t="s">
        <v>768</v>
      </c>
      <c r="B363" s="8"/>
      <c r="C363" s="2" t="s">
        <v>734</v>
      </c>
      <c r="D363" s="6" t="s">
        <v>742</v>
      </c>
      <c r="E363" s="60" t="s">
        <v>745</v>
      </c>
      <c r="F363" s="8"/>
      <c r="G363" s="8"/>
      <c r="H363" s="8"/>
      <c r="I363" s="8"/>
      <c r="J363" s="8"/>
      <c r="K363" s="8"/>
      <c r="L363" s="8" t="s">
        <v>755</v>
      </c>
      <c r="M363" s="9">
        <v>43831</v>
      </c>
      <c r="N363" s="9">
        <v>43831</v>
      </c>
      <c r="O363" s="20">
        <v>5473095.2400000002</v>
      </c>
      <c r="P363" s="20"/>
      <c r="Q363" s="61"/>
      <c r="R363" s="11"/>
      <c r="S363" s="11"/>
      <c r="T363" s="11"/>
      <c r="U363" s="11"/>
      <c r="X363" s="22" t="str">
        <f>IF(B363="",VLOOKUP(A363,items_lookup!A:B,2,FALSE),B363)</f>
        <v>09. Item 09</v>
      </c>
      <c r="Y363" s="22">
        <f t="shared" si="28"/>
        <v>1</v>
      </c>
      <c r="Z363" s="22">
        <f t="shared" si="28"/>
        <v>1</v>
      </c>
      <c r="AA363" s="22">
        <f t="shared" si="29"/>
        <v>2020</v>
      </c>
      <c r="AB363" s="22">
        <f t="shared" si="30"/>
        <v>2020</v>
      </c>
      <c r="AC363" s="22">
        <f t="shared" si="31"/>
        <v>2020</v>
      </c>
      <c r="AD363" s="25" t="b">
        <f>AND(ROUND(O363,2)=O363,ROUND(P363,2)=P363,OR(AND(O363&lt;&gt;0,L363="p"),AND(P363&lt;&gt;0,L363="f")),_xlfn.ISFORMULA(X363),_xlfn.ISFORMULA(Y363),_xlfn.ISFORMULA(Z363),_xlfn.ISFORMULA(AA363),_xlfn.ISFORMULA(AB363),_xlfn.ISFORMULA(AC363),NOT(_xlfn.ISFORMULA(O363)),NOT(_xlfn.ISFORMULA(P363)),M363&lt;&gt;0,N363&lt;&gt;0,OR(YEAR(M363=lookup_codes!T432),YEAR(M363=lookup_codes!T433),YEAR(M363=lookup_codes!T434)),OR(YEAR(N363=lookup_codes!T432),YEAR(N363=lookup_codes!T433),YEAR(N363=lookup_codes!T434)))</f>
        <v>1</v>
      </c>
    </row>
    <row r="364" spans="1:30" ht="15" customHeight="1" x14ac:dyDescent="0.2">
      <c r="A364" s="8" t="s">
        <v>771</v>
      </c>
      <c r="B364" s="8"/>
      <c r="C364" s="2" t="s">
        <v>734</v>
      </c>
      <c r="D364" s="6" t="s">
        <v>742</v>
      </c>
      <c r="E364" s="60" t="s">
        <v>745</v>
      </c>
      <c r="F364" s="8"/>
      <c r="G364" s="8"/>
      <c r="H364" s="8"/>
      <c r="I364" s="8"/>
      <c r="J364" s="8"/>
      <c r="K364" s="8"/>
      <c r="L364" s="8" t="s">
        <v>755</v>
      </c>
      <c r="M364" s="9">
        <v>43831</v>
      </c>
      <c r="N364" s="9">
        <v>43831</v>
      </c>
      <c r="O364" s="20">
        <v>29047.62</v>
      </c>
      <c r="P364" s="20"/>
      <c r="Q364" s="61"/>
      <c r="R364" s="29"/>
      <c r="S364" s="29"/>
      <c r="T364" s="29"/>
      <c r="U364" s="29"/>
      <c r="X364" s="22" t="str">
        <f>IF(B364="",VLOOKUP(A364,items_lookup!A:B,2,FALSE),B364)</f>
        <v>13. Item 13</v>
      </c>
      <c r="Y364" s="22">
        <f t="shared" si="28"/>
        <v>1</v>
      </c>
      <c r="Z364" s="22">
        <f t="shared" si="28"/>
        <v>1</v>
      </c>
      <c r="AA364" s="22">
        <f t="shared" si="29"/>
        <v>2020</v>
      </c>
      <c r="AB364" s="22">
        <f t="shared" si="30"/>
        <v>2020</v>
      </c>
      <c r="AC364" s="22">
        <f t="shared" si="31"/>
        <v>2020</v>
      </c>
      <c r="AD364" s="25" t="b">
        <f>AND(ROUND(O364,2)=O364,ROUND(P364,2)=P364,OR(AND(O364&lt;&gt;0,L364="p"),AND(P364&lt;&gt;0,L364="f")),_xlfn.ISFORMULA(X364),_xlfn.ISFORMULA(Y364),_xlfn.ISFORMULA(Z364),_xlfn.ISFORMULA(AA364),_xlfn.ISFORMULA(AB364),_xlfn.ISFORMULA(AC364),NOT(_xlfn.ISFORMULA(O364)),NOT(_xlfn.ISFORMULA(P364)),M364&lt;&gt;0,N364&lt;&gt;0,OR(YEAR(M364=lookup_codes!T434),YEAR(M364=lookup_codes!T435),YEAR(M364=lookup_codes!T436)),OR(YEAR(N364=lookup_codes!T434),YEAR(N364=lookup_codes!T435),YEAR(N364=lookup_codes!T436)))</f>
        <v>1</v>
      </c>
    </row>
    <row r="365" spans="1:30" ht="12.6" customHeight="1" x14ac:dyDescent="0.2">
      <c r="A365" s="8" t="s">
        <v>771</v>
      </c>
      <c r="B365" s="8" t="s">
        <v>801</v>
      </c>
      <c r="C365" s="2" t="s">
        <v>734</v>
      </c>
      <c r="D365" s="6" t="s">
        <v>742</v>
      </c>
      <c r="E365" s="60" t="s">
        <v>745</v>
      </c>
      <c r="F365" s="8"/>
      <c r="G365" s="8"/>
      <c r="H365" s="8"/>
      <c r="I365" s="8"/>
      <c r="J365" s="8"/>
      <c r="K365" s="8"/>
      <c r="L365" s="8" t="s">
        <v>755</v>
      </c>
      <c r="M365" s="9">
        <v>43831</v>
      </c>
      <c r="N365" s="9">
        <v>43831</v>
      </c>
      <c r="O365" s="20">
        <v>3566666.67</v>
      </c>
      <c r="P365" s="20"/>
      <c r="Q365" s="61"/>
      <c r="R365" s="11"/>
      <c r="S365" s="11"/>
      <c r="T365" s="11"/>
      <c r="U365" s="11"/>
      <c r="X365" s="22" t="str">
        <f>IF(B365="",VLOOKUP(A365,items_lookup!A:B,2,FALSE),B365)</f>
        <v>03. Item 03</v>
      </c>
      <c r="Y365" s="22">
        <f t="shared" si="28"/>
        <v>1</v>
      </c>
      <c r="Z365" s="22">
        <f t="shared" si="28"/>
        <v>1</v>
      </c>
      <c r="AA365" s="22">
        <f t="shared" si="29"/>
        <v>2020</v>
      </c>
      <c r="AB365" s="22">
        <f t="shared" si="30"/>
        <v>2020</v>
      </c>
      <c r="AC365" s="22">
        <f t="shared" si="31"/>
        <v>2020</v>
      </c>
      <c r="AD365" s="25" t="b">
        <f>AND(ROUND(O365,2)=O365,ROUND(P365,2)=P365,OR(AND(O365&lt;&gt;0,L365="p"),AND(P365&lt;&gt;0,L365="f")),_xlfn.ISFORMULA(X365),_xlfn.ISFORMULA(Y365),_xlfn.ISFORMULA(Z365),_xlfn.ISFORMULA(AA365),_xlfn.ISFORMULA(AB365),_xlfn.ISFORMULA(AC365),NOT(_xlfn.ISFORMULA(O365)),NOT(_xlfn.ISFORMULA(P365)),M365&lt;&gt;0,N365&lt;&gt;0,OR(YEAR(M365=lookup_codes!T435),YEAR(M365=lookup_codes!T436),YEAR(M365=lookup_codes!T437)),OR(YEAR(N365=lookup_codes!T435),YEAR(N365=lookup_codes!T436),YEAR(N365=lookup_codes!T437)))</f>
        <v>1</v>
      </c>
    </row>
    <row r="366" spans="1:30" ht="15" customHeight="1" x14ac:dyDescent="0.2">
      <c r="A366" s="8" t="s">
        <v>772</v>
      </c>
      <c r="B366" s="8"/>
      <c r="C366" s="2" t="s">
        <v>734</v>
      </c>
      <c r="D366" s="6" t="s">
        <v>742</v>
      </c>
      <c r="E366" s="60" t="s">
        <v>745</v>
      </c>
      <c r="F366" s="8"/>
      <c r="G366" s="8"/>
      <c r="H366" s="8"/>
      <c r="I366" s="8"/>
      <c r="J366" s="8"/>
      <c r="K366" s="8"/>
      <c r="L366" s="8" t="s">
        <v>755</v>
      </c>
      <c r="M366" s="9">
        <v>43831</v>
      </c>
      <c r="N366" s="9">
        <v>43831</v>
      </c>
      <c r="O366" s="20">
        <v>53333.33</v>
      </c>
      <c r="P366" s="20"/>
      <c r="Q366" s="61"/>
      <c r="R366" s="29"/>
      <c r="S366" s="29"/>
      <c r="T366" s="29"/>
      <c r="U366" s="29"/>
      <c r="X366" s="22" t="str">
        <f>IF(B366="",VLOOKUP(A366,items_lookup!A:B,2,FALSE),B366)</f>
        <v>13. Item 13</v>
      </c>
      <c r="Y366" s="22">
        <f t="shared" ref="Y366:Z413" si="32">MONTH(M366)</f>
        <v>1</v>
      </c>
      <c r="Z366" s="22">
        <f t="shared" si="32"/>
        <v>1</v>
      </c>
      <c r="AA366" s="22">
        <f t="shared" si="29"/>
        <v>2020</v>
      </c>
      <c r="AB366" s="22">
        <f t="shared" si="30"/>
        <v>2020</v>
      </c>
      <c r="AC366" s="22">
        <f t="shared" si="31"/>
        <v>2020</v>
      </c>
      <c r="AD366" s="25" t="b">
        <f>AND(ROUND(O366,2)=O366,ROUND(P366,2)=P366,OR(AND(O366&lt;&gt;0,L366="p"),AND(P366&lt;&gt;0,L366="f")),_xlfn.ISFORMULA(X366),_xlfn.ISFORMULA(Y366),_xlfn.ISFORMULA(Z366),_xlfn.ISFORMULA(AA366),_xlfn.ISFORMULA(AB366),_xlfn.ISFORMULA(AC366),NOT(_xlfn.ISFORMULA(O366)),NOT(_xlfn.ISFORMULA(P366)),M366&lt;&gt;0,N366&lt;&gt;0,OR(YEAR(M366=lookup_codes!T436),YEAR(M366=lookup_codes!T437),YEAR(M366=lookup_codes!T438)),OR(YEAR(N366=lookup_codes!T436),YEAR(N366=lookup_codes!T437),YEAR(N366=lookup_codes!T438)))</f>
        <v>1</v>
      </c>
    </row>
    <row r="367" spans="1:30" ht="15" customHeight="1" x14ac:dyDescent="0.2">
      <c r="A367" s="8" t="s">
        <v>772</v>
      </c>
      <c r="B367" s="8" t="s">
        <v>802</v>
      </c>
      <c r="C367" s="2" t="s">
        <v>734</v>
      </c>
      <c r="D367" s="6" t="s">
        <v>742</v>
      </c>
      <c r="E367" s="60" t="s">
        <v>745</v>
      </c>
      <c r="F367" s="8"/>
      <c r="G367" s="8"/>
      <c r="H367" s="8"/>
      <c r="I367" s="8"/>
      <c r="J367" s="8"/>
      <c r="K367" s="8"/>
      <c r="L367" s="8" t="s">
        <v>755</v>
      </c>
      <c r="M367" s="9">
        <v>43831</v>
      </c>
      <c r="N367" s="9">
        <v>43831</v>
      </c>
      <c r="O367" s="20">
        <v>10154761.9</v>
      </c>
      <c r="P367" s="20"/>
      <c r="Q367" s="61"/>
      <c r="R367" s="11"/>
      <c r="S367" s="11"/>
      <c r="T367" s="11"/>
      <c r="U367" s="11"/>
      <c r="X367" s="22" t="str">
        <f>IF(B367="",VLOOKUP(A367,items_lookup!A:B,2,FALSE),B367)</f>
        <v>04. Item 04</v>
      </c>
      <c r="Y367" s="22">
        <f t="shared" si="32"/>
        <v>1</v>
      </c>
      <c r="Z367" s="22">
        <f t="shared" si="32"/>
        <v>1</v>
      </c>
      <c r="AA367" s="22">
        <f t="shared" si="29"/>
        <v>2020</v>
      </c>
      <c r="AB367" s="22">
        <f t="shared" si="30"/>
        <v>2020</v>
      </c>
      <c r="AC367" s="22">
        <f t="shared" si="31"/>
        <v>2020</v>
      </c>
      <c r="AD367" s="25" t="b">
        <f>AND(ROUND(O367,2)=O367,ROUND(P367,2)=P367,OR(AND(O367&lt;&gt;0,L367="p"),AND(P367&lt;&gt;0,L367="f")),_xlfn.ISFORMULA(X367),_xlfn.ISFORMULA(Y367),_xlfn.ISFORMULA(Z367),_xlfn.ISFORMULA(AA367),_xlfn.ISFORMULA(AB367),_xlfn.ISFORMULA(AC367),NOT(_xlfn.ISFORMULA(O367)),NOT(_xlfn.ISFORMULA(P367)),M367&lt;&gt;0,N367&lt;&gt;0,OR(YEAR(M367=lookup_codes!T437),YEAR(M367=lookup_codes!T438),YEAR(M367=lookup_codes!T439)),OR(YEAR(N367=lookup_codes!T437),YEAR(N367=lookup_codes!T438),YEAR(N367=lookup_codes!T439)))</f>
        <v>1</v>
      </c>
    </row>
    <row r="368" spans="1:30" ht="12.6" customHeight="1" x14ac:dyDescent="0.2">
      <c r="A368" s="8" t="s">
        <v>773</v>
      </c>
      <c r="B368" s="8" t="s">
        <v>805</v>
      </c>
      <c r="C368" s="2" t="s">
        <v>734</v>
      </c>
      <c r="D368" s="6" t="s">
        <v>742</v>
      </c>
      <c r="E368" s="60" t="s">
        <v>745</v>
      </c>
      <c r="F368" s="8"/>
      <c r="G368" s="8"/>
      <c r="H368" s="8"/>
      <c r="I368" s="8"/>
      <c r="J368" s="8"/>
      <c r="K368" s="8"/>
      <c r="L368" s="8" t="s">
        <v>755</v>
      </c>
      <c r="M368" s="9">
        <v>43831</v>
      </c>
      <c r="N368" s="9">
        <v>43831</v>
      </c>
      <c r="O368" s="20">
        <v>88809.52</v>
      </c>
      <c r="P368" s="20"/>
      <c r="Q368" s="61"/>
      <c r="R368" s="29"/>
      <c r="S368" s="29"/>
      <c r="T368" s="29"/>
      <c r="U368" s="29"/>
      <c r="X368" s="22" t="str">
        <f>IF(B368="",VLOOKUP(A368,items_lookup!A:B,2,FALSE),B368)</f>
        <v>10. Item 10</v>
      </c>
      <c r="Y368" s="22">
        <f t="shared" si="32"/>
        <v>1</v>
      </c>
      <c r="Z368" s="22">
        <f t="shared" si="32"/>
        <v>1</v>
      </c>
      <c r="AA368" s="22">
        <f t="shared" si="29"/>
        <v>2020</v>
      </c>
      <c r="AB368" s="22">
        <f t="shared" si="30"/>
        <v>2020</v>
      </c>
      <c r="AC368" s="22">
        <f t="shared" si="31"/>
        <v>2020</v>
      </c>
      <c r="AD368" s="25" t="b">
        <f>AND(ROUND(O368,2)=O368,ROUND(P368,2)=P368,OR(AND(O368&lt;&gt;0,L368="p"),AND(P368&lt;&gt;0,L368="f")),_xlfn.ISFORMULA(X368),_xlfn.ISFORMULA(Y368),_xlfn.ISFORMULA(Z368),_xlfn.ISFORMULA(AA368),_xlfn.ISFORMULA(AB368),_xlfn.ISFORMULA(AC368),NOT(_xlfn.ISFORMULA(O368)),NOT(_xlfn.ISFORMULA(P368)),M368&lt;&gt;0,N368&lt;&gt;0,OR(YEAR(M368=lookup_codes!T438),YEAR(M368=lookup_codes!T439),YEAR(M368=lookup_codes!T440)),OR(YEAR(N368=lookup_codes!T438),YEAR(N368=lookup_codes!T439),YEAR(N368=lookup_codes!T440)))</f>
        <v>1</v>
      </c>
    </row>
    <row r="369" spans="1:30" ht="15" customHeight="1" x14ac:dyDescent="0.2">
      <c r="A369" s="8" t="s">
        <v>773</v>
      </c>
      <c r="B369" s="8"/>
      <c r="C369" s="2" t="s">
        <v>734</v>
      </c>
      <c r="D369" s="6" t="s">
        <v>742</v>
      </c>
      <c r="E369" s="60" t="s">
        <v>745</v>
      </c>
      <c r="F369" s="8"/>
      <c r="G369" s="8"/>
      <c r="H369" s="8"/>
      <c r="I369" s="8"/>
      <c r="J369" s="8"/>
      <c r="K369" s="8"/>
      <c r="L369" s="8" t="s">
        <v>755</v>
      </c>
      <c r="M369" s="9">
        <v>43831</v>
      </c>
      <c r="N369" s="9">
        <v>43831</v>
      </c>
      <c r="O369" s="20">
        <v>97619.05</v>
      </c>
      <c r="P369" s="20"/>
      <c r="Q369" s="61"/>
      <c r="R369" s="29"/>
      <c r="S369" s="29"/>
      <c r="T369" s="29"/>
      <c r="U369" s="29"/>
      <c r="X369" s="22" t="str">
        <f>IF(B369="",VLOOKUP(A369,items_lookup!A:B,2,FALSE),B369)</f>
        <v>13. Item 13</v>
      </c>
      <c r="Y369" s="22">
        <f t="shared" si="32"/>
        <v>1</v>
      </c>
      <c r="Z369" s="22">
        <f t="shared" si="32"/>
        <v>1</v>
      </c>
      <c r="AA369" s="22">
        <f t="shared" si="29"/>
        <v>2020</v>
      </c>
      <c r="AB369" s="22">
        <f t="shared" si="30"/>
        <v>2020</v>
      </c>
      <c r="AC369" s="22">
        <f t="shared" si="31"/>
        <v>2020</v>
      </c>
      <c r="AD369" s="25" t="b">
        <f>AND(ROUND(O369,2)=O369,ROUND(P369,2)=P369,OR(AND(O369&lt;&gt;0,L369="p"),AND(P369&lt;&gt;0,L369="f")),_xlfn.ISFORMULA(X369),_xlfn.ISFORMULA(Y369),_xlfn.ISFORMULA(Z369),_xlfn.ISFORMULA(AA369),_xlfn.ISFORMULA(AB369),_xlfn.ISFORMULA(AC369),NOT(_xlfn.ISFORMULA(O369)),NOT(_xlfn.ISFORMULA(P369)),M369&lt;&gt;0,N369&lt;&gt;0,OR(YEAR(M369=lookup_codes!T439),YEAR(M369=lookup_codes!T440),YEAR(M369=lookup_codes!T441)),OR(YEAR(N369=lookup_codes!T439),YEAR(N369=lookup_codes!T440),YEAR(N369=lookup_codes!T441)))</f>
        <v>1</v>
      </c>
    </row>
    <row r="370" spans="1:30" ht="25.5" customHeight="1" x14ac:dyDescent="0.2">
      <c r="A370" s="8" t="s">
        <v>776</v>
      </c>
      <c r="B370" s="8"/>
      <c r="C370" s="2" t="s">
        <v>734</v>
      </c>
      <c r="D370" s="6" t="s">
        <v>742</v>
      </c>
      <c r="E370" s="60" t="s">
        <v>745</v>
      </c>
      <c r="F370" s="8"/>
      <c r="G370" s="8"/>
      <c r="H370" s="8"/>
      <c r="I370" s="8"/>
      <c r="J370" s="8"/>
      <c r="K370" s="8"/>
      <c r="L370" s="8" t="s">
        <v>755</v>
      </c>
      <c r="M370" s="9">
        <v>43831</v>
      </c>
      <c r="N370" s="9">
        <v>43831</v>
      </c>
      <c r="O370" s="20">
        <v>517380.95</v>
      </c>
      <c r="P370" s="20"/>
      <c r="Q370" s="61"/>
      <c r="R370" s="29"/>
      <c r="S370" s="29"/>
      <c r="T370" s="29"/>
      <c r="U370" s="29"/>
      <c r="X370" s="22" t="str">
        <f>IF(B370="",VLOOKUP(A370,items_lookup!A:B,2,FALSE),B370)</f>
        <v>_1. Item _1</v>
      </c>
      <c r="Y370" s="22">
        <f t="shared" si="32"/>
        <v>1</v>
      </c>
      <c r="Z370" s="22">
        <f t="shared" si="32"/>
        <v>1</v>
      </c>
      <c r="AA370" s="22">
        <f t="shared" si="29"/>
        <v>2020</v>
      </c>
      <c r="AB370" s="22">
        <f t="shared" si="30"/>
        <v>2020</v>
      </c>
      <c r="AC370" s="22">
        <f t="shared" si="31"/>
        <v>2020</v>
      </c>
      <c r="AD370" s="25" t="b">
        <f>AND(ROUND(O370,2)=O370,ROUND(P370,2)=P370,OR(AND(O370&lt;&gt;0,L370="p"),AND(P370&lt;&gt;0,L370="f")),_xlfn.ISFORMULA(X370),_xlfn.ISFORMULA(Y370),_xlfn.ISFORMULA(Z370),_xlfn.ISFORMULA(AA370),_xlfn.ISFORMULA(AB370),_xlfn.ISFORMULA(AC370),NOT(_xlfn.ISFORMULA(O370)),NOT(_xlfn.ISFORMULA(P370)),M370&lt;&gt;0,N370&lt;&gt;0,OR(YEAR(M370=lookup_codes!T440),YEAR(M370=lookup_codes!T441),YEAR(M370=lookup_codes!T442)),OR(YEAR(N370=lookup_codes!T440),YEAR(N370=lookup_codes!T441),YEAR(N370=lookup_codes!T442)))</f>
        <v>1</v>
      </c>
    </row>
    <row r="371" spans="1:30" ht="15" customHeight="1" x14ac:dyDescent="0.2">
      <c r="A371" s="8" t="s">
        <v>779</v>
      </c>
      <c r="B371" s="8"/>
      <c r="C371" s="2" t="s">
        <v>734</v>
      </c>
      <c r="D371" s="6" t="s">
        <v>743</v>
      </c>
      <c r="E371" s="60" t="s">
        <v>745</v>
      </c>
      <c r="F371" s="8"/>
      <c r="G371" s="8"/>
      <c r="H371" s="8"/>
      <c r="I371" s="8"/>
      <c r="J371" s="8"/>
      <c r="K371" s="8"/>
      <c r="L371" s="8" t="s">
        <v>755</v>
      </c>
      <c r="M371" s="9">
        <v>43831</v>
      </c>
      <c r="N371" s="9">
        <v>43831</v>
      </c>
      <c r="O371" s="20">
        <v>283238.09999999998</v>
      </c>
      <c r="P371" s="20"/>
      <c r="Q371" s="61"/>
      <c r="R371" s="11"/>
      <c r="S371" s="11"/>
      <c r="T371" s="11"/>
      <c r="U371" s="11"/>
      <c r="X371" s="22" t="str">
        <f>IF(B371="",VLOOKUP(A371,items_lookup!A:B,2,FALSE),B371)</f>
        <v>_2. Item _2</v>
      </c>
      <c r="Y371" s="22">
        <f t="shared" si="32"/>
        <v>1</v>
      </c>
      <c r="Z371" s="22">
        <f t="shared" si="32"/>
        <v>1</v>
      </c>
      <c r="AA371" s="22">
        <f t="shared" si="29"/>
        <v>2020</v>
      </c>
      <c r="AB371" s="22">
        <f t="shared" si="30"/>
        <v>2020</v>
      </c>
      <c r="AC371" s="22">
        <f t="shared" si="31"/>
        <v>2020</v>
      </c>
      <c r="AD371" s="25" t="b">
        <f>AND(ROUND(O371,2)=O371,ROUND(P371,2)=P371,OR(AND(O371&lt;&gt;0,L371="p"),AND(P371&lt;&gt;0,L371="f")),_xlfn.ISFORMULA(X371),_xlfn.ISFORMULA(Y371),_xlfn.ISFORMULA(Z371),_xlfn.ISFORMULA(AA371),_xlfn.ISFORMULA(AB371),_xlfn.ISFORMULA(AC371),NOT(_xlfn.ISFORMULA(O371)),NOT(_xlfn.ISFORMULA(P371)),M371&lt;&gt;0,N371&lt;&gt;0,OR(YEAR(M371=lookup_codes!T441),YEAR(M371=lookup_codes!T442),YEAR(M371=lookup_codes!T443)),OR(YEAR(N371=lookup_codes!T441),YEAR(N371=lookup_codes!T442),YEAR(N371=lookup_codes!T443)))</f>
        <v>1</v>
      </c>
    </row>
    <row r="372" spans="1:30" ht="15" customHeight="1" x14ac:dyDescent="0.2">
      <c r="A372" s="8" t="s">
        <v>776</v>
      </c>
      <c r="B372" s="8"/>
      <c r="C372" s="2" t="s">
        <v>734</v>
      </c>
      <c r="D372" s="6" t="s">
        <v>742</v>
      </c>
      <c r="E372" s="60" t="s">
        <v>745</v>
      </c>
      <c r="F372" s="8"/>
      <c r="G372" s="8"/>
      <c r="H372" s="8" t="s">
        <v>746</v>
      </c>
      <c r="I372" s="8"/>
      <c r="J372" s="8"/>
      <c r="K372" s="8"/>
      <c r="L372" s="8" t="s">
        <v>755</v>
      </c>
      <c r="M372" s="9">
        <v>43830</v>
      </c>
      <c r="N372" s="9">
        <v>43830</v>
      </c>
      <c r="O372" s="20">
        <v>-36646.629999999997</v>
      </c>
      <c r="P372" s="20"/>
      <c r="Q372" s="61"/>
      <c r="R372" s="11"/>
      <c r="S372" s="11"/>
      <c r="T372" s="11"/>
      <c r="U372" s="11"/>
      <c r="X372" s="22" t="str">
        <f>IF(B372="",VLOOKUP(A372,items_lookup!A:B,2,FALSE),B372)</f>
        <v>_1. Item _1</v>
      </c>
      <c r="Y372" s="22">
        <f t="shared" si="32"/>
        <v>12</v>
      </c>
      <c r="Z372" s="22">
        <f t="shared" si="32"/>
        <v>12</v>
      </c>
      <c r="AA372" s="22">
        <f t="shared" si="29"/>
        <v>2019</v>
      </c>
      <c r="AB372" s="22">
        <f t="shared" si="30"/>
        <v>2019</v>
      </c>
      <c r="AC372" s="22">
        <f t="shared" si="31"/>
        <v>2019</v>
      </c>
      <c r="AD372" s="25" t="b">
        <f>AND(ROUND(O372,2)=O372,ROUND(P372,2)=P372,OR(AND(O372&lt;&gt;0,L372="p"),AND(P372&lt;&gt;0,L372="f")),_xlfn.ISFORMULA(X372),_xlfn.ISFORMULA(Y372),_xlfn.ISFORMULA(Z372),_xlfn.ISFORMULA(AA372),_xlfn.ISFORMULA(AB372),_xlfn.ISFORMULA(AC372),NOT(_xlfn.ISFORMULA(O372)),NOT(_xlfn.ISFORMULA(P372)),M372&lt;&gt;0,N372&lt;&gt;0,OR(YEAR(M372=lookup_codes!T442),YEAR(M372=lookup_codes!T443),YEAR(M372=lookup_codes!T444)),OR(YEAR(N372=lookup_codes!T442),YEAR(N372=lookup_codes!T443),YEAR(N372=lookup_codes!T444)))</f>
        <v>1</v>
      </c>
    </row>
    <row r="373" spans="1:30" ht="15" customHeight="1" x14ac:dyDescent="0.2">
      <c r="A373" s="8" t="s">
        <v>775</v>
      </c>
      <c r="B373" s="8"/>
      <c r="C373" s="2" t="s">
        <v>734</v>
      </c>
      <c r="D373" s="6" t="s">
        <v>742</v>
      </c>
      <c r="E373" s="60" t="s">
        <v>745</v>
      </c>
      <c r="F373" s="8"/>
      <c r="G373" s="8"/>
      <c r="H373" s="8" t="s">
        <v>746</v>
      </c>
      <c r="I373" s="8"/>
      <c r="J373" s="8"/>
      <c r="K373" s="8"/>
      <c r="L373" s="8" t="s">
        <v>755</v>
      </c>
      <c r="M373" s="9">
        <v>43830</v>
      </c>
      <c r="N373" s="9">
        <v>43830</v>
      </c>
      <c r="O373" s="20">
        <v>-209.22</v>
      </c>
      <c r="P373" s="20"/>
      <c r="Q373" s="61"/>
      <c r="R373" s="11"/>
      <c r="S373" s="11"/>
      <c r="T373" s="11"/>
      <c r="U373" s="11"/>
      <c r="X373" s="22" t="str">
        <f>IF(B373="",VLOOKUP(A373,items_lookup!A:B,2,FALSE),B373)</f>
        <v>06. Item 06</v>
      </c>
      <c r="Y373" s="22">
        <f t="shared" si="32"/>
        <v>12</v>
      </c>
      <c r="Z373" s="22">
        <f t="shared" si="32"/>
        <v>12</v>
      </c>
      <c r="AA373" s="22">
        <f t="shared" si="29"/>
        <v>2019</v>
      </c>
      <c r="AB373" s="22">
        <f t="shared" si="30"/>
        <v>2019</v>
      </c>
      <c r="AC373" s="22">
        <f t="shared" si="31"/>
        <v>2019</v>
      </c>
      <c r="AD373" s="25" t="b">
        <f>AND(ROUND(O373,2)=O373,ROUND(P373,2)=P373,OR(AND(O373&lt;&gt;0,L373="p"),AND(P373&lt;&gt;0,L373="f")),_xlfn.ISFORMULA(X373),_xlfn.ISFORMULA(Y373),_xlfn.ISFORMULA(Z373),_xlfn.ISFORMULA(AA373),_xlfn.ISFORMULA(AB373),_xlfn.ISFORMULA(AC373),NOT(_xlfn.ISFORMULA(O373)),NOT(_xlfn.ISFORMULA(P373)),M373&lt;&gt;0,N373&lt;&gt;0,OR(YEAR(M373=lookup_codes!T443),YEAR(M373=lookup_codes!T444),YEAR(M373=lookup_codes!T445)),OR(YEAR(N373=lookup_codes!T443),YEAR(N373=lookup_codes!T444),YEAR(N373=lookup_codes!T445)))</f>
        <v>1</v>
      </c>
    </row>
    <row r="374" spans="1:30" ht="15" customHeight="1" x14ac:dyDescent="0.2">
      <c r="A374" s="8" t="s">
        <v>767</v>
      </c>
      <c r="B374" s="8"/>
      <c r="C374" s="2" t="s">
        <v>734</v>
      </c>
      <c r="D374" s="6" t="s">
        <v>742</v>
      </c>
      <c r="E374" s="60" t="s">
        <v>745</v>
      </c>
      <c r="F374" s="8"/>
      <c r="G374" s="8"/>
      <c r="H374" s="8" t="s">
        <v>746</v>
      </c>
      <c r="I374" s="8"/>
      <c r="J374" s="8"/>
      <c r="K374" s="8"/>
      <c r="L374" s="8" t="s">
        <v>755</v>
      </c>
      <c r="M374" s="9">
        <v>43830</v>
      </c>
      <c r="N374" s="9">
        <v>43830</v>
      </c>
      <c r="O374" s="20">
        <v>-1227.92</v>
      </c>
      <c r="P374" s="20"/>
      <c r="Q374" s="61"/>
      <c r="R374" s="11"/>
      <c r="S374" s="11"/>
      <c r="T374" s="11"/>
      <c r="U374" s="11"/>
      <c r="X374" s="22" t="str">
        <f>IF(B374="",VLOOKUP(A374,items_lookup!A:B,2,FALSE),B374)</f>
        <v>08. Item 08</v>
      </c>
      <c r="Y374" s="22">
        <f t="shared" si="32"/>
        <v>12</v>
      </c>
      <c r="Z374" s="22">
        <f t="shared" si="32"/>
        <v>12</v>
      </c>
      <c r="AA374" s="22">
        <f t="shared" si="29"/>
        <v>2019</v>
      </c>
      <c r="AB374" s="22">
        <f t="shared" si="30"/>
        <v>2019</v>
      </c>
      <c r="AC374" s="22">
        <f t="shared" si="31"/>
        <v>2019</v>
      </c>
      <c r="AD374" s="25" t="b">
        <f>AND(ROUND(O374,2)=O374,ROUND(P374,2)=P374,OR(AND(O374&lt;&gt;0,L374="p"),AND(P374&lt;&gt;0,L374="f")),_xlfn.ISFORMULA(X374),_xlfn.ISFORMULA(Y374),_xlfn.ISFORMULA(Z374),_xlfn.ISFORMULA(AA374),_xlfn.ISFORMULA(AB374),_xlfn.ISFORMULA(AC374),NOT(_xlfn.ISFORMULA(O374)),NOT(_xlfn.ISFORMULA(P374)),M374&lt;&gt;0,N374&lt;&gt;0,OR(YEAR(M374=lookup_codes!T444),YEAR(M374=lookup_codes!T445),YEAR(M374=lookup_codes!T446)),OR(YEAR(N374=lookup_codes!T444),YEAR(N374=lookup_codes!T445),YEAR(N374=lookup_codes!T446)))</f>
        <v>1</v>
      </c>
    </row>
    <row r="375" spans="1:30" ht="15" customHeight="1" x14ac:dyDescent="0.2">
      <c r="A375" s="8" t="s">
        <v>767</v>
      </c>
      <c r="B375" s="8" t="s">
        <v>804</v>
      </c>
      <c r="C375" s="2" t="s">
        <v>734</v>
      </c>
      <c r="D375" s="6" t="s">
        <v>742</v>
      </c>
      <c r="E375" s="60" t="s">
        <v>745</v>
      </c>
      <c r="F375" s="8"/>
      <c r="G375" s="8"/>
      <c r="H375" s="8"/>
      <c r="I375" s="8"/>
      <c r="J375" s="8"/>
      <c r="K375" s="8"/>
      <c r="L375" s="8" t="s">
        <v>755</v>
      </c>
      <c r="M375" s="9">
        <v>43831</v>
      </c>
      <c r="N375" s="9">
        <v>43831</v>
      </c>
      <c r="O375" s="20">
        <v>11904.76</v>
      </c>
      <c r="P375" s="20"/>
      <c r="Q375" s="61"/>
      <c r="R375" s="29"/>
      <c r="S375" s="29"/>
      <c r="T375" s="29"/>
      <c r="U375" s="29"/>
      <c r="X375" s="22" t="str">
        <f>IF(B375="",VLOOKUP(A375,items_lookup!A:B,2,FALSE),B375)</f>
        <v>12. Item 12</v>
      </c>
      <c r="Y375" s="22">
        <f t="shared" si="32"/>
        <v>1</v>
      </c>
      <c r="Z375" s="22">
        <f t="shared" si="32"/>
        <v>1</v>
      </c>
      <c r="AA375" s="22">
        <f t="shared" si="29"/>
        <v>2020</v>
      </c>
      <c r="AB375" s="22">
        <f t="shared" si="30"/>
        <v>2020</v>
      </c>
      <c r="AC375" s="22">
        <f t="shared" si="31"/>
        <v>2020</v>
      </c>
      <c r="AD375" s="25" t="b">
        <f>AND(ROUND(O375,2)=O375,ROUND(P375,2)=P375,OR(AND(O375&lt;&gt;0,L375="p"),AND(P375&lt;&gt;0,L375="f")),_xlfn.ISFORMULA(X375),_xlfn.ISFORMULA(Y375),_xlfn.ISFORMULA(Z375),_xlfn.ISFORMULA(AA375),_xlfn.ISFORMULA(AB375),_xlfn.ISFORMULA(AC375),NOT(_xlfn.ISFORMULA(O375)),NOT(_xlfn.ISFORMULA(P375)),M375&lt;&gt;0,N375&lt;&gt;0,OR(YEAR(M375=lookup_codes!T445),YEAR(M375=lookup_codes!T446),YEAR(M375=lookup_codes!T447)),OR(YEAR(N375=lookup_codes!T445),YEAR(N375=lookup_codes!T446),YEAR(N375=lookup_codes!T447)))</f>
        <v>1</v>
      </c>
    </row>
    <row r="376" spans="1:30" ht="15" customHeight="1" x14ac:dyDescent="0.2">
      <c r="A376" s="8" t="s">
        <v>780</v>
      </c>
      <c r="B376" s="8"/>
      <c r="C376" s="2" t="s">
        <v>734</v>
      </c>
      <c r="D376" s="6" t="s">
        <v>742</v>
      </c>
      <c r="E376" s="60" t="s">
        <v>745</v>
      </c>
      <c r="F376" s="8"/>
      <c r="G376" s="8"/>
      <c r="H376" s="8" t="s">
        <v>746</v>
      </c>
      <c r="I376" s="8"/>
      <c r="J376" s="8"/>
      <c r="K376" s="8"/>
      <c r="L376" s="8" t="s">
        <v>755</v>
      </c>
      <c r="M376" s="9">
        <v>43830</v>
      </c>
      <c r="N376" s="9">
        <v>43830</v>
      </c>
      <c r="O376" s="20">
        <v>-631.78</v>
      </c>
      <c r="P376" s="20"/>
      <c r="Q376" s="61"/>
      <c r="R376" s="29"/>
      <c r="S376" s="29"/>
      <c r="T376" s="29"/>
      <c r="U376" s="29"/>
      <c r="X376" s="22" t="str">
        <f>IF(B376="",VLOOKUP(A376,items_lookup!A:B,2,FALSE),B376)</f>
        <v>14. Item 14</v>
      </c>
      <c r="Y376" s="22">
        <f t="shared" si="32"/>
        <v>12</v>
      </c>
      <c r="Z376" s="22">
        <f t="shared" si="32"/>
        <v>12</v>
      </c>
      <c r="AA376" s="22">
        <f t="shared" si="29"/>
        <v>2019</v>
      </c>
      <c r="AB376" s="22">
        <f t="shared" si="30"/>
        <v>2019</v>
      </c>
      <c r="AC376" s="22">
        <f t="shared" si="31"/>
        <v>2019</v>
      </c>
      <c r="AD376" s="25" t="b">
        <f>AND(ROUND(O376,2)=O376,ROUND(P376,2)=P376,OR(AND(O376&lt;&gt;0,L376="p"),AND(P376&lt;&gt;0,L376="f")),_xlfn.ISFORMULA(X376),_xlfn.ISFORMULA(Y376),_xlfn.ISFORMULA(Z376),_xlfn.ISFORMULA(AA376),_xlfn.ISFORMULA(AB376),_xlfn.ISFORMULA(AC376),NOT(_xlfn.ISFORMULA(O376)),NOT(_xlfn.ISFORMULA(P376)),M376&lt;&gt;0,N376&lt;&gt;0,OR(YEAR(M376=lookup_codes!T446),YEAR(M376=lookup_codes!T447),YEAR(M376=lookup_codes!T448)),OR(YEAR(N376=lookup_codes!T446),YEAR(N376=lookup_codes!T447),YEAR(N376=lookup_codes!T448)))</f>
        <v>1</v>
      </c>
    </row>
    <row r="377" spans="1:30" ht="15" customHeight="1" x14ac:dyDescent="0.2">
      <c r="A377" s="8"/>
      <c r="B377" s="8" t="s">
        <v>803</v>
      </c>
      <c r="C377" s="2" t="s">
        <v>734</v>
      </c>
      <c r="D377" s="6" t="s">
        <v>742</v>
      </c>
      <c r="E377" s="60" t="s">
        <v>745</v>
      </c>
      <c r="F377" s="8"/>
      <c r="G377" s="8"/>
      <c r="H377" s="8"/>
      <c r="I377" s="8"/>
      <c r="J377" s="8"/>
      <c r="K377" s="8"/>
      <c r="L377" s="8" t="s">
        <v>755</v>
      </c>
      <c r="M377" s="9">
        <v>43831</v>
      </c>
      <c r="N377" s="9">
        <v>43831</v>
      </c>
      <c r="O377" s="20">
        <v>2460952.38</v>
      </c>
      <c r="P377" s="20"/>
      <c r="Q377" s="61"/>
      <c r="R377" s="29"/>
      <c r="S377" s="29"/>
      <c r="T377" s="29"/>
      <c r="U377" s="29"/>
      <c r="X377" s="22" t="str">
        <f>IF(B377="",VLOOKUP(A377,items_lookup!A:B,2,FALSE),B377)</f>
        <v>13. Item 13</v>
      </c>
      <c r="Y377" s="22">
        <f t="shared" si="32"/>
        <v>1</v>
      </c>
      <c r="Z377" s="22">
        <f t="shared" si="32"/>
        <v>1</v>
      </c>
      <c r="AA377" s="22">
        <f t="shared" si="29"/>
        <v>2020</v>
      </c>
      <c r="AB377" s="22">
        <f t="shared" si="30"/>
        <v>2020</v>
      </c>
      <c r="AC377" s="22">
        <f t="shared" si="31"/>
        <v>2020</v>
      </c>
      <c r="AD377" s="25" t="b">
        <f>AND(ROUND(O377,2)=O377,ROUND(P377,2)=P377,OR(AND(O377&lt;&gt;0,L377="p"),AND(P377&lt;&gt;0,L377="f")),_xlfn.ISFORMULA(X377),_xlfn.ISFORMULA(Y377),_xlfn.ISFORMULA(Z377),_xlfn.ISFORMULA(AA377),_xlfn.ISFORMULA(AB377),_xlfn.ISFORMULA(AC377),NOT(_xlfn.ISFORMULA(O377)),NOT(_xlfn.ISFORMULA(P377)),M377&lt;&gt;0,N377&lt;&gt;0,OR(YEAR(M377=lookup_codes!T447),YEAR(M377=lookup_codes!T448),YEAR(M377=lookup_codes!T449)),OR(YEAR(N377=lookup_codes!T447),YEAR(N377=lookup_codes!T448),YEAR(N377=lookup_codes!T449)))</f>
        <v>1</v>
      </c>
    </row>
    <row r="378" spans="1:30" ht="15" customHeight="1" x14ac:dyDescent="0.2">
      <c r="A378" s="8" t="s">
        <v>768</v>
      </c>
      <c r="B378" s="8" t="s">
        <v>805</v>
      </c>
      <c r="C378" s="2" t="s">
        <v>734</v>
      </c>
      <c r="D378" s="6" t="s">
        <v>742</v>
      </c>
      <c r="E378" s="60" t="s">
        <v>745</v>
      </c>
      <c r="F378" s="8"/>
      <c r="G378" s="8"/>
      <c r="H378" s="8"/>
      <c r="I378" s="8"/>
      <c r="J378" s="8"/>
      <c r="K378" s="8"/>
      <c r="L378" s="8" t="s">
        <v>755</v>
      </c>
      <c r="M378" s="9">
        <v>43831</v>
      </c>
      <c r="N378" s="9">
        <v>43831</v>
      </c>
      <c r="O378" s="20">
        <v>-165.91</v>
      </c>
      <c r="P378" s="20"/>
      <c r="Q378" s="61"/>
      <c r="R378" s="29"/>
      <c r="S378" s="29"/>
      <c r="T378" s="29"/>
      <c r="U378" s="29"/>
      <c r="X378" s="22" t="str">
        <f>IF(B378="",VLOOKUP(A378,items_lookup!A:B,2,FALSE),B378)</f>
        <v>10. Item 10</v>
      </c>
      <c r="Y378" s="22">
        <f t="shared" si="32"/>
        <v>1</v>
      </c>
      <c r="Z378" s="22">
        <f t="shared" si="32"/>
        <v>1</v>
      </c>
      <c r="AA378" s="22">
        <f t="shared" si="29"/>
        <v>2020</v>
      </c>
      <c r="AB378" s="22">
        <f t="shared" si="30"/>
        <v>2020</v>
      </c>
      <c r="AC378" s="22">
        <f t="shared" si="31"/>
        <v>2020</v>
      </c>
      <c r="AD378" s="25" t="b">
        <f>AND(ROUND(O378,2)=O378,ROUND(P378,2)=P378,OR(AND(O378&lt;&gt;0,L378="p"),AND(P378&lt;&gt;0,L378="f")),_xlfn.ISFORMULA(X378),_xlfn.ISFORMULA(Y378),_xlfn.ISFORMULA(Z378),_xlfn.ISFORMULA(AA378),_xlfn.ISFORMULA(AB378),_xlfn.ISFORMULA(AC378),NOT(_xlfn.ISFORMULA(O378)),NOT(_xlfn.ISFORMULA(P378)),M378&lt;&gt;0,N378&lt;&gt;0,OR(YEAR(M378=lookup_codes!T449),YEAR(M378=lookup_codes!T450),YEAR(M378=lookup_codes!T451)),OR(YEAR(N378=lookup_codes!T449),YEAR(N378=lookup_codes!T450),YEAR(N378=lookup_codes!T451)))</f>
        <v>1</v>
      </c>
    </row>
    <row r="379" spans="1:30" ht="15" customHeight="1" x14ac:dyDescent="0.2">
      <c r="A379" s="8" t="s">
        <v>769</v>
      </c>
      <c r="B379" s="8" t="s">
        <v>803</v>
      </c>
      <c r="C379" s="2" t="s">
        <v>734</v>
      </c>
      <c r="D379" s="6" t="s">
        <v>742</v>
      </c>
      <c r="E379" s="60" t="s">
        <v>745</v>
      </c>
      <c r="F379" s="8"/>
      <c r="G379" s="8"/>
      <c r="H379" s="8" t="s">
        <v>746</v>
      </c>
      <c r="I379" s="8"/>
      <c r="J379" s="8"/>
      <c r="K379" s="8"/>
      <c r="L379" s="8" t="s">
        <v>755</v>
      </c>
      <c r="M379" s="9">
        <v>43830</v>
      </c>
      <c r="N379" s="9">
        <v>43830</v>
      </c>
      <c r="O379" s="20">
        <v>-5.89</v>
      </c>
      <c r="P379" s="20"/>
      <c r="Q379" s="61"/>
      <c r="R379" s="29"/>
      <c r="S379" s="29"/>
      <c r="T379" s="29"/>
      <c r="U379" s="29"/>
      <c r="X379" s="22" t="str">
        <f>IF(B379="",VLOOKUP(A379,items_lookup!A:B,2,FALSE),B379)</f>
        <v>13. Item 13</v>
      </c>
      <c r="Y379" s="22">
        <f t="shared" si="32"/>
        <v>12</v>
      </c>
      <c r="Z379" s="22">
        <f t="shared" si="32"/>
        <v>12</v>
      </c>
      <c r="AA379" s="22">
        <f t="shared" si="29"/>
        <v>2019</v>
      </c>
      <c r="AB379" s="22">
        <f t="shared" si="30"/>
        <v>2019</v>
      </c>
      <c r="AC379" s="22">
        <f t="shared" si="31"/>
        <v>2019</v>
      </c>
      <c r="AD379" s="25" t="b">
        <f>AND(ROUND(O379,2)=O379,ROUND(P379,2)=P379,OR(AND(O379&lt;&gt;0,L379="p"),AND(P379&lt;&gt;0,L379="f")),_xlfn.ISFORMULA(X379),_xlfn.ISFORMULA(Y379),_xlfn.ISFORMULA(Z379),_xlfn.ISFORMULA(AA379),_xlfn.ISFORMULA(AB379),_xlfn.ISFORMULA(AC379),NOT(_xlfn.ISFORMULA(O379)),NOT(_xlfn.ISFORMULA(P379)),M379&lt;&gt;0,N379&lt;&gt;0,OR(YEAR(M379=lookup_codes!T450),YEAR(M379=lookup_codes!T451),YEAR(M379=lookup_codes!T452)),OR(YEAR(N379=lookup_codes!T450),YEAR(N379=lookup_codes!T451),YEAR(N379=lookup_codes!T452)))</f>
        <v>1</v>
      </c>
    </row>
    <row r="380" spans="1:30" ht="15" customHeight="1" x14ac:dyDescent="0.2">
      <c r="A380" s="8"/>
      <c r="B380" s="8" t="s">
        <v>801</v>
      </c>
      <c r="C380" s="2" t="s">
        <v>734</v>
      </c>
      <c r="D380" s="6" t="s">
        <v>742</v>
      </c>
      <c r="E380" s="60" t="s">
        <v>745</v>
      </c>
      <c r="F380" s="8"/>
      <c r="G380" s="8"/>
      <c r="H380" s="8" t="s">
        <v>746</v>
      </c>
      <c r="I380" s="8"/>
      <c r="J380" s="8"/>
      <c r="K380" s="8"/>
      <c r="L380" s="8" t="s">
        <v>755</v>
      </c>
      <c r="M380" s="9">
        <v>43830</v>
      </c>
      <c r="N380" s="9">
        <v>43830</v>
      </c>
      <c r="O380" s="20">
        <v>-738699.52</v>
      </c>
      <c r="P380" s="20"/>
      <c r="Q380" s="61"/>
      <c r="R380" s="11"/>
      <c r="S380" s="11"/>
      <c r="T380" s="11"/>
      <c r="U380" s="11"/>
      <c r="X380" s="22" t="str">
        <f>IF(B380="",VLOOKUP(A380,items_lookup!A:B,2,FALSE),B380)</f>
        <v>03. Item 03</v>
      </c>
      <c r="Y380" s="22">
        <f t="shared" si="32"/>
        <v>12</v>
      </c>
      <c r="Z380" s="22">
        <f t="shared" si="32"/>
        <v>12</v>
      </c>
      <c r="AA380" s="22">
        <f t="shared" si="29"/>
        <v>2019</v>
      </c>
      <c r="AB380" s="22">
        <f t="shared" si="30"/>
        <v>2019</v>
      </c>
      <c r="AC380" s="22">
        <f t="shared" si="31"/>
        <v>2019</v>
      </c>
      <c r="AD380" s="25" t="b">
        <f>AND(ROUND(O380,2)=O380,ROUND(P380,2)=P380,OR(AND(O380&lt;&gt;0,L380="p"),AND(P380&lt;&gt;0,L380="f")),_xlfn.ISFORMULA(X380),_xlfn.ISFORMULA(Y380),_xlfn.ISFORMULA(Z380),_xlfn.ISFORMULA(AA380),_xlfn.ISFORMULA(AB380),_xlfn.ISFORMULA(AC380),NOT(_xlfn.ISFORMULA(O380)),NOT(_xlfn.ISFORMULA(P380)),M380&lt;&gt;0,N380&lt;&gt;0,OR(YEAR(M380=lookup_codes!T451),YEAR(M380=lookup_codes!T452),YEAR(M380=lookup_codes!T453)),OR(YEAR(N380=lookup_codes!T451),YEAR(N380=lookup_codes!T452),YEAR(N380=lookup_codes!T453)))</f>
        <v>1</v>
      </c>
    </row>
    <row r="381" spans="1:30" ht="15" customHeight="1" x14ac:dyDescent="0.2">
      <c r="A381" s="8" t="s">
        <v>768</v>
      </c>
      <c r="B381" s="27"/>
      <c r="C381" s="2" t="s">
        <v>735</v>
      </c>
      <c r="D381" s="6"/>
      <c r="E381" s="60" t="s">
        <v>745</v>
      </c>
      <c r="F381" s="8"/>
      <c r="G381" s="8"/>
      <c r="H381" s="8"/>
      <c r="I381" s="8"/>
      <c r="J381" s="8"/>
      <c r="K381" s="8"/>
      <c r="L381" s="8" t="s">
        <v>755</v>
      </c>
      <c r="M381" s="9">
        <v>43831</v>
      </c>
      <c r="N381" s="9">
        <v>43831</v>
      </c>
      <c r="O381" s="20">
        <v>7977785.71</v>
      </c>
      <c r="P381" s="20"/>
      <c r="Q381" s="61"/>
      <c r="R381" s="11"/>
      <c r="S381" s="11"/>
      <c r="T381" s="11"/>
      <c r="U381" s="11"/>
      <c r="X381" s="22" t="str">
        <f>IF(B381="",VLOOKUP(A381,items_lookup!A:B,2,FALSE),B381)</f>
        <v>09. Item 09</v>
      </c>
      <c r="Y381" s="22">
        <f t="shared" si="32"/>
        <v>1</v>
      </c>
      <c r="Z381" s="22">
        <f t="shared" si="32"/>
        <v>1</v>
      </c>
      <c r="AA381" s="22">
        <f t="shared" si="29"/>
        <v>2020</v>
      </c>
      <c r="AB381" s="22">
        <f t="shared" si="30"/>
        <v>2020</v>
      </c>
      <c r="AC381" s="22">
        <f t="shared" si="31"/>
        <v>2020</v>
      </c>
      <c r="AD381" s="25" t="b">
        <f>AND(ROUND(O381,2)=O381,ROUND(P381,2)=P381,OR(AND(O381&lt;&gt;0,L381="p"),AND(P381&lt;&gt;0,L381="f")),_xlfn.ISFORMULA(X381),_xlfn.ISFORMULA(Y381),_xlfn.ISFORMULA(Z381),_xlfn.ISFORMULA(AA381),_xlfn.ISFORMULA(AB381),_xlfn.ISFORMULA(AC381),NOT(_xlfn.ISFORMULA(O381)),NOT(_xlfn.ISFORMULA(P381)),M381&lt;&gt;0,N381&lt;&gt;0,OR(YEAR(M381=lookup_codes!T453),YEAR(M381=lookup_codes!T454),YEAR(M381=lookup_codes!T455)),OR(YEAR(N381=lookup_codes!T453),YEAR(N381=lookup_codes!T454),YEAR(N381=lookup_codes!T455)))</f>
        <v>1</v>
      </c>
    </row>
    <row r="382" spans="1:30" ht="15" customHeight="1" x14ac:dyDescent="0.2">
      <c r="A382" s="8" t="s">
        <v>769</v>
      </c>
      <c r="B382" s="27"/>
      <c r="C382" s="2" t="s">
        <v>735</v>
      </c>
      <c r="D382" s="6"/>
      <c r="E382" s="60" t="s">
        <v>745</v>
      </c>
      <c r="F382" s="8"/>
      <c r="G382" s="8"/>
      <c r="H382" s="8"/>
      <c r="I382" s="8"/>
      <c r="J382" s="8"/>
      <c r="K382" s="8"/>
      <c r="L382" s="8" t="s">
        <v>755</v>
      </c>
      <c r="M382" s="9">
        <v>43831</v>
      </c>
      <c r="N382" s="9">
        <v>43831</v>
      </c>
      <c r="O382" s="20">
        <v>76500</v>
      </c>
      <c r="P382" s="20"/>
      <c r="Q382" s="61"/>
      <c r="R382" s="11"/>
      <c r="S382" s="11"/>
      <c r="T382" s="11"/>
      <c r="U382" s="11"/>
      <c r="X382" s="22" t="str">
        <f>IF(B382="",VLOOKUP(A382,items_lookup!A:B,2,FALSE),B382)</f>
        <v>09. Item 09</v>
      </c>
      <c r="Y382" s="22">
        <f t="shared" si="32"/>
        <v>1</v>
      </c>
      <c r="Z382" s="22">
        <f t="shared" si="32"/>
        <v>1</v>
      </c>
      <c r="AA382" s="22">
        <f t="shared" si="29"/>
        <v>2020</v>
      </c>
      <c r="AB382" s="22">
        <f t="shared" si="30"/>
        <v>2020</v>
      </c>
      <c r="AC382" s="22">
        <f t="shared" si="31"/>
        <v>2020</v>
      </c>
      <c r="AD382" s="25" t="b">
        <f>AND(ROUND(O382,2)=O382,ROUND(P382,2)=P382,OR(AND(O382&lt;&gt;0,L382="p"),AND(P382&lt;&gt;0,L382="f")),_xlfn.ISFORMULA(X382),_xlfn.ISFORMULA(Y382),_xlfn.ISFORMULA(Z382),_xlfn.ISFORMULA(AA382),_xlfn.ISFORMULA(AB382),_xlfn.ISFORMULA(AC382),NOT(_xlfn.ISFORMULA(O382)),NOT(_xlfn.ISFORMULA(P382)),M382&lt;&gt;0,N382&lt;&gt;0,OR(YEAR(M382=lookup_codes!T454),YEAR(M382=lookup_codes!T455),YEAR(M382=lookup_codes!T456)),OR(YEAR(N382=lookup_codes!T454),YEAR(N382=lookup_codes!T455),YEAR(N382=lookup_codes!T456)))</f>
        <v>1</v>
      </c>
    </row>
    <row r="383" spans="1:30" ht="15" customHeight="1" x14ac:dyDescent="0.2">
      <c r="A383" s="8" t="s">
        <v>780</v>
      </c>
      <c r="B383" s="27"/>
      <c r="C383" s="2" t="s">
        <v>735</v>
      </c>
      <c r="D383" s="6"/>
      <c r="E383" s="60" t="s">
        <v>745</v>
      </c>
      <c r="F383" s="8"/>
      <c r="G383" s="8"/>
      <c r="H383" s="8"/>
      <c r="I383" s="8"/>
      <c r="J383" s="8"/>
      <c r="K383" s="8"/>
      <c r="L383" s="8" t="s">
        <v>755</v>
      </c>
      <c r="M383" s="9">
        <v>43831</v>
      </c>
      <c r="N383" s="9">
        <v>43831</v>
      </c>
      <c r="O383" s="20">
        <v>6419619.0499999998</v>
      </c>
      <c r="P383" s="20"/>
      <c r="Q383" s="61"/>
      <c r="R383" s="11"/>
      <c r="S383" s="11"/>
      <c r="T383" s="11"/>
      <c r="U383" s="11"/>
      <c r="X383" s="22" t="str">
        <f>IF(B383="",VLOOKUP(A383,items_lookup!A:B,2,FALSE),B383)</f>
        <v>14. Item 14</v>
      </c>
      <c r="Y383" s="22">
        <f t="shared" si="32"/>
        <v>1</v>
      </c>
      <c r="Z383" s="22">
        <f t="shared" si="32"/>
        <v>1</v>
      </c>
      <c r="AA383" s="22">
        <f t="shared" si="29"/>
        <v>2020</v>
      </c>
      <c r="AB383" s="22">
        <f t="shared" si="30"/>
        <v>2020</v>
      </c>
      <c r="AC383" s="22">
        <f t="shared" si="31"/>
        <v>2020</v>
      </c>
      <c r="AD383" s="25" t="b">
        <f>AND(ROUND(O383,2)=O383,ROUND(P383,2)=P383,OR(AND(O383&lt;&gt;0,L383="p"),AND(P383&lt;&gt;0,L383="f")),_xlfn.ISFORMULA(X383),_xlfn.ISFORMULA(Y383),_xlfn.ISFORMULA(Z383),_xlfn.ISFORMULA(AA383),_xlfn.ISFORMULA(AB383),_xlfn.ISFORMULA(AC383),NOT(_xlfn.ISFORMULA(O383)),NOT(_xlfn.ISFORMULA(P383)),M383&lt;&gt;0,N383&lt;&gt;0,OR(YEAR(M383=lookup_codes!T455),YEAR(M383=lookup_codes!T456),YEAR(M383=lookup_codes!T457)),OR(YEAR(N383=lookup_codes!T455),YEAR(N383=lookup_codes!T456),YEAR(N383=lookup_codes!T457)))</f>
        <v>1</v>
      </c>
    </row>
    <row r="384" spans="1:30" ht="12.6" customHeight="1" x14ac:dyDescent="0.2">
      <c r="A384" s="8" t="s">
        <v>761</v>
      </c>
      <c r="B384" s="27"/>
      <c r="C384" s="2" t="s">
        <v>735</v>
      </c>
      <c r="D384" s="6"/>
      <c r="E384" s="60" t="s">
        <v>745</v>
      </c>
      <c r="F384" s="8"/>
      <c r="G384" s="8"/>
      <c r="H384" s="8"/>
      <c r="I384" s="8"/>
      <c r="J384" s="8"/>
      <c r="K384" s="8"/>
      <c r="L384" s="8" t="s">
        <v>755</v>
      </c>
      <c r="M384" s="9">
        <v>43831</v>
      </c>
      <c r="N384" s="9">
        <v>43831</v>
      </c>
      <c r="O384" s="20">
        <v>1693738.1</v>
      </c>
      <c r="P384" s="20"/>
      <c r="Q384" s="61"/>
      <c r="R384" s="11"/>
      <c r="S384" s="11"/>
      <c r="T384" s="11"/>
      <c r="U384" s="11"/>
      <c r="X384" s="22" t="str">
        <f>IF(B384="",VLOOKUP(A384,items_lookup!A:B,2,FALSE),B384)</f>
        <v>01. Item 01</v>
      </c>
      <c r="Y384" s="22">
        <f t="shared" si="32"/>
        <v>1</v>
      </c>
      <c r="Z384" s="22">
        <f t="shared" si="32"/>
        <v>1</v>
      </c>
      <c r="AA384" s="22">
        <f t="shared" si="29"/>
        <v>2020</v>
      </c>
      <c r="AB384" s="22">
        <f t="shared" si="30"/>
        <v>2020</v>
      </c>
      <c r="AC384" s="22">
        <f t="shared" si="31"/>
        <v>2020</v>
      </c>
      <c r="AD384" s="25" t="b">
        <f>AND(ROUND(O384,2)=O384,ROUND(P384,2)=P384,OR(AND(O384&lt;&gt;0,L384="p"),AND(P384&lt;&gt;0,L384="f")),_xlfn.ISFORMULA(X384),_xlfn.ISFORMULA(Y384),_xlfn.ISFORMULA(Z384),_xlfn.ISFORMULA(AA384),_xlfn.ISFORMULA(AB384),_xlfn.ISFORMULA(AC384),NOT(_xlfn.ISFORMULA(O384)),NOT(_xlfn.ISFORMULA(P384)),M384&lt;&gt;0,N384&lt;&gt;0,OR(YEAR(M384=lookup_codes!T456),YEAR(M384=lookup_codes!T457),YEAR(M384=lookup_codes!T458)),OR(YEAR(N384=lookup_codes!T456),YEAR(N384=lookup_codes!T457),YEAR(N384=lookup_codes!T458)))</f>
        <v>1</v>
      </c>
    </row>
    <row r="385" spans="1:30" ht="12.6" customHeight="1" x14ac:dyDescent="0.2">
      <c r="A385" s="8" t="s">
        <v>762</v>
      </c>
      <c r="B385" s="8"/>
      <c r="C385" s="2" t="s">
        <v>735</v>
      </c>
      <c r="D385" s="6"/>
      <c r="E385" s="60" t="s">
        <v>745</v>
      </c>
      <c r="F385" s="8"/>
      <c r="G385" s="8"/>
      <c r="H385" s="8"/>
      <c r="I385" s="8"/>
      <c r="J385" s="8"/>
      <c r="K385" s="8"/>
      <c r="L385" s="8" t="s">
        <v>755</v>
      </c>
      <c r="M385" s="9">
        <v>43831</v>
      </c>
      <c r="N385" s="9">
        <v>43831</v>
      </c>
      <c r="O385" s="20">
        <v>5726309.5199999996</v>
      </c>
      <c r="P385" s="20"/>
      <c r="Q385" s="61"/>
      <c r="R385" s="11"/>
      <c r="S385" s="11"/>
      <c r="T385" s="11"/>
      <c r="U385" s="11"/>
      <c r="X385" s="22" t="str">
        <f>IF(B385="",VLOOKUP(A385,items_lookup!A:B,2,FALSE),B385)</f>
        <v>02. Item 02</v>
      </c>
      <c r="Y385" s="22">
        <f t="shared" si="32"/>
        <v>1</v>
      </c>
      <c r="Z385" s="22">
        <f t="shared" si="32"/>
        <v>1</v>
      </c>
      <c r="AA385" s="22">
        <f t="shared" si="29"/>
        <v>2020</v>
      </c>
      <c r="AB385" s="22">
        <f t="shared" si="30"/>
        <v>2020</v>
      </c>
      <c r="AC385" s="22">
        <f t="shared" si="31"/>
        <v>2020</v>
      </c>
      <c r="AD385" s="25" t="b">
        <f>AND(ROUND(O385,2)=O385,ROUND(P385,2)=P385,OR(AND(O385&lt;&gt;0,L385="p"),AND(P385&lt;&gt;0,L385="f")),_xlfn.ISFORMULA(X385),_xlfn.ISFORMULA(Y385),_xlfn.ISFORMULA(Z385),_xlfn.ISFORMULA(AA385),_xlfn.ISFORMULA(AB385),_xlfn.ISFORMULA(AC385),NOT(_xlfn.ISFORMULA(O385)),NOT(_xlfn.ISFORMULA(P385)),M385&lt;&gt;0,N385&lt;&gt;0,OR(YEAR(M385=lookup_codes!T457),YEAR(M385=lookup_codes!T458),YEAR(M385=lookup_codes!T459)),OR(YEAR(N385=lookup_codes!T457),YEAR(N385=lookup_codes!T458),YEAR(N385=lookup_codes!T459)))</f>
        <v>1</v>
      </c>
    </row>
    <row r="386" spans="1:30" ht="15" customHeight="1" x14ac:dyDescent="0.2">
      <c r="A386" s="8" t="s">
        <v>764</v>
      </c>
      <c r="B386" s="8"/>
      <c r="C386" s="2" t="s">
        <v>735</v>
      </c>
      <c r="D386" s="6"/>
      <c r="E386" s="60" t="s">
        <v>745</v>
      </c>
      <c r="F386" s="8"/>
      <c r="G386" s="8"/>
      <c r="H386" s="8"/>
      <c r="I386" s="8"/>
      <c r="J386" s="8"/>
      <c r="K386" s="8"/>
      <c r="L386" s="8" t="s">
        <v>755</v>
      </c>
      <c r="M386" s="9">
        <v>43831</v>
      </c>
      <c r="N386" s="9">
        <v>43831</v>
      </c>
      <c r="O386" s="20">
        <v>40023.81</v>
      </c>
      <c r="P386" s="20"/>
      <c r="Q386" s="61"/>
      <c r="R386" s="11"/>
      <c r="S386" s="11"/>
      <c r="T386" s="11"/>
      <c r="U386" s="11"/>
      <c r="X386" s="22" t="str">
        <f>IF(B386="",VLOOKUP(A386,items_lookup!A:B,2,FALSE),B386)</f>
        <v>05. Item 05</v>
      </c>
      <c r="Y386" s="22">
        <f t="shared" si="32"/>
        <v>1</v>
      </c>
      <c r="Z386" s="22">
        <f t="shared" si="32"/>
        <v>1</v>
      </c>
      <c r="AA386" s="22">
        <f t="shared" si="29"/>
        <v>2020</v>
      </c>
      <c r="AB386" s="22">
        <f t="shared" si="30"/>
        <v>2020</v>
      </c>
      <c r="AC386" s="22">
        <f t="shared" si="31"/>
        <v>2020</v>
      </c>
      <c r="AD386" s="25" t="b">
        <f>AND(ROUND(O386,2)=O386,ROUND(P386,2)=P386,OR(AND(O386&lt;&gt;0,L386="p"),AND(P386&lt;&gt;0,L386="f")),_xlfn.ISFORMULA(X386),_xlfn.ISFORMULA(Y386),_xlfn.ISFORMULA(Z386),_xlfn.ISFORMULA(AA386),_xlfn.ISFORMULA(AB386),_xlfn.ISFORMULA(AC386),NOT(_xlfn.ISFORMULA(O386)),NOT(_xlfn.ISFORMULA(P386)),M386&lt;&gt;0,N386&lt;&gt;0,OR(YEAR(M386=lookup_codes!T458),YEAR(M386=lookup_codes!T459),YEAR(M386=lookup_codes!T460)),OR(YEAR(N386=lookup_codes!T458),YEAR(N386=lookup_codes!T459),YEAR(N386=lookup_codes!T460)))</f>
        <v>1</v>
      </c>
    </row>
    <row r="387" spans="1:30" ht="15" customHeight="1" x14ac:dyDescent="0.2">
      <c r="A387" s="8" t="s">
        <v>764</v>
      </c>
      <c r="B387" s="8"/>
      <c r="C387" s="2" t="s">
        <v>735</v>
      </c>
      <c r="D387" s="6"/>
      <c r="E387" s="60" t="s">
        <v>745</v>
      </c>
      <c r="F387" s="8"/>
      <c r="G387" s="8"/>
      <c r="H387" s="8"/>
      <c r="I387" s="8"/>
      <c r="J387" s="8"/>
      <c r="K387" s="8"/>
      <c r="L387" s="8" t="s">
        <v>755</v>
      </c>
      <c r="M387" s="9">
        <v>43831</v>
      </c>
      <c r="N387" s="9">
        <v>43831</v>
      </c>
      <c r="O387" s="20">
        <v>196595.24</v>
      </c>
      <c r="P387" s="20"/>
      <c r="Q387" s="61"/>
      <c r="R387" s="11"/>
      <c r="S387" s="11"/>
      <c r="T387" s="11"/>
      <c r="U387" s="11"/>
      <c r="X387" s="22" t="str">
        <f>IF(B387="",VLOOKUP(A387,items_lookup!A:B,2,FALSE),B387)</f>
        <v>05. Item 05</v>
      </c>
      <c r="Y387" s="22">
        <f t="shared" si="32"/>
        <v>1</v>
      </c>
      <c r="Z387" s="22">
        <f t="shared" si="32"/>
        <v>1</v>
      </c>
      <c r="AA387" s="22">
        <f t="shared" si="29"/>
        <v>2020</v>
      </c>
      <c r="AB387" s="22">
        <f t="shared" si="30"/>
        <v>2020</v>
      </c>
      <c r="AC387" s="22">
        <f t="shared" si="31"/>
        <v>2020</v>
      </c>
      <c r="AD387" s="25" t="b">
        <f>AND(ROUND(O387,2)=O387,ROUND(P387,2)=P387,OR(AND(O387&lt;&gt;0,L387="p"),AND(P387&lt;&gt;0,L387="f")),_xlfn.ISFORMULA(X387),_xlfn.ISFORMULA(Y387),_xlfn.ISFORMULA(Z387),_xlfn.ISFORMULA(AA387),_xlfn.ISFORMULA(AB387),_xlfn.ISFORMULA(AC387),NOT(_xlfn.ISFORMULA(O387)),NOT(_xlfn.ISFORMULA(P387)),M387&lt;&gt;0,N387&lt;&gt;0,OR(YEAR(M387=lookup_codes!T459),YEAR(M387=lookup_codes!T460),YEAR(M387=lookup_codes!T461)),OR(YEAR(N387=lookup_codes!T459),YEAR(N387=lookup_codes!T460),YEAR(N387=lookup_codes!T461)))</f>
        <v>1</v>
      </c>
    </row>
    <row r="388" spans="1:30" ht="15" customHeight="1" x14ac:dyDescent="0.2">
      <c r="A388" s="8" t="s">
        <v>765</v>
      </c>
      <c r="B388" s="8"/>
      <c r="C388" s="2" t="s">
        <v>735</v>
      </c>
      <c r="D388" s="6"/>
      <c r="E388" s="60" t="s">
        <v>745</v>
      </c>
      <c r="F388" s="8"/>
      <c r="G388" s="8"/>
      <c r="H388" s="8"/>
      <c r="I388" s="8"/>
      <c r="J388" s="8"/>
      <c r="K388" s="8"/>
      <c r="L388" s="8" t="s">
        <v>755</v>
      </c>
      <c r="M388" s="9">
        <v>43831</v>
      </c>
      <c r="N388" s="9">
        <v>43831</v>
      </c>
      <c r="O388" s="20">
        <v>458928.57</v>
      </c>
      <c r="P388" s="20"/>
      <c r="Q388" s="61"/>
      <c r="R388" s="11"/>
      <c r="S388" s="11"/>
      <c r="T388" s="11"/>
      <c r="U388" s="11"/>
      <c r="X388" s="22" t="str">
        <f>IF(B388="",VLOOKUP(A388,items_lookup!A:B,2,FALSE),B388)</f>
        <v>05. Item 05</v>
      </c>
      <c r="Y388" s="22">
        <f t="shared" si="32"/>
        <v>1</v>
      </c>
      <c r="Z388" s="22">
        <f t="shared" si="32"/>
        <v>1</v>
      </c>
      <c r="AA388" s="22">
        <f t="shared" si="29"/>
        <v>2020</v>
      </c>
      <c r="AB388" s="22">
        <f t="shared" si="30"/>
        <v>2020</v>
      </c>
      <c r="AC388" s="22">
        <f t="shared" si="31"/>
        <v>2020</v>
      </c>
      <c r="AD388" s="25" t="b">
        <f>AND(ROUND(O388,2)=O388,ROUND(P388,2)=P388,OR(AND(O388&lt;&gt;0,L388="p"),AND(P388&lt;&gt;0,L388="f")),_xlfn.ISFORMULA(X388),_xlfn.ISFORMULA(Y388),_xlfn.ISFORMULA(Z388),_xlfn.ISFORMULA(AA388),_xlfn.ISFORMULA(AB388),_xlfn.ISFORMULA(AC388),NOT(_xlfn.ISFORMULA(O388)),NOT(_xlfn.ISFORMULA(P388)),M388&lt;&gt;0,N388&lt;&gt;0,OR(YEAR(M388=lookup_codes!T460),YEAR(M388=lookup_codes!T461),YEAR(M388=lookup_codes!T462)),OR(YEAR(N388=lookup_codes!T460),YEAR(N388=lookup_codes!T461),YEAR(N388=lookup_codes!T462)))</f>
        <v>1</v>
      </c>
    </row>
    <row r="389" spans="1:30" ht="12.75" customHeight="1" x14ac:dyDescent="0.2">
      <c r="A389" s="8" t="s">
        <v>775</v>
      </c>
      <c r="B389" s="8" t="s">
        <v>804</v>
      </c>
      <c r="C389" s="2" t="s">
        <v>735</v>
      </c>
      <c r="D389" s="6"/>
      <c r="E389" s="60" t="s">
        <v>745</v>
      </c>
      <c r="F389" s="8"/>
      <c r="G389" s="8"/>
      <c r="H389" s="8"/>
      <c r="I389" s="8"/>
      <c r="J389" s="8"/>
      <c r="K389" s="8"/>
      <c r="L389" s="8" t="s">
        <v>755</v>
      </c>
      <c r="M389" s="9">
        <v>43831</v>
      </c>
      <c r="N389" s="9">
        <v>43831</v>
      </c>
      <c r="O389" s="20">
        <v>1758261.9</v>
      </c>
      <c r="P389" s="20"/>
      <c r="Q389" s="61"/>
      <c r="R389" s="11"/>
      <c r="S389" s="11"/>
      <c r="T389" s="11"/>
      <c r="U389" s="11"/>
      <c r="X389" s="22" t="str">
        <f>IF(B389="",VLOOKUP(A389,items_lookup!A:B,2,FALSE),B389)</f>
        <v>12. Item 12</v>
      </c>
      <c r="Y389" s="22">
        <f t="shared" si="32"/>
        <v>1</v>
      </c>
      <c r="Z389" s="22">
        <f t="shared" si="32"/>
        <v>1</v>
      </c>
      <c r="AA389" s="22">
        <f t="shared" si="29"/>
        <v>2020</v>
      </c>
      <c r="AB389" s="22">
        <f t="shared" si="30"/>
        <v>2020</v>
      </c>
      <c r="AC389" s="22">
        <f t="shared" si="31"/>
        <v>2020</v>
      </c>
      <c r="AD389" s="25" t="b">
        <f>AND(ROUND(O389,2)=O389,ROUND(P389,2)=P389,OR(AND(O389&lt;&gt;0,L389="p"),AND(P389&lt;&gt;0,L389="f")),_xlfn.ISFORMULA(X389),_xlfn.ISFORMULA(Y389),_xlfn.ISFORMULA(Z389),_xlfn.ISFORMULA(AA389),_xlfn.ISFORMULA(AB389),_xlfn.ISFORMULA(AC389),NOT(_xlfn.ISFORMULA(O389)),NOT(_xlfn.ISFORMULA(P389)),M389&lt;&gt;0,N389&lt;&gt;0,OR(YEAR(M389=lookup_codes!T461),YEAR(M389=lookup_codes!T462),YEAR(M389=lookup_codes!T463)),OR(YEAR(N389=lookup_codes!T461),YEAR(N389=lookup_codes!T462),YEAR(N389=lookup_codes!T463)))</f>
        <v>1</v>
      </c>
    </row>
    <row r="390" spans="1:30" ht="12.6" customHeight="1" x14ac:dyDescent="0.2">
      <c r="A390" s="8" t="s">
        <v>766</v>
      </c>
      <c r="B390" s="27"/>
      <c r="C390" s="2" t="s">
        <v>735</v>
      </c>
      <c r="D390" s="6"/>
      <c r="E390" s="60" t="s">
        <v>745</v>
      </c>
      <c r="F390" s="8"/>
      <c r="G390" s="8"/>
      <c r="H390" s="8"/>
      <c r="I390" s="8"/>
      <c r="J390" s="8"/>
      <c r="K390" s="8"/>
      <c r="L390" s="8" t="s">
        <v>756</v>
      </c>
      <c r="M390" s="9">
        <v>43831</v>
      </c>
      <c r="N390" s="9">
        <v>43831</v>
      </c>
      <c r="O390" s="20"/>
      <c r="P390" s="20">
        <v>5718642.8600000003</v>
      </c>
      <c r="Q390" s="61"/>
      <c r="R390" s="11"/>
      <c r="S390" s="11"/>
      <c r="T390" s="11"/>
      <c r="U390" s="11"/>
      <c r="X390" s="22" t="str">
        <f>IF(B390="",VLOOKUP(A390,items_lookup!A:B,2,FALSE),B390)</f>
        <v>07. Item 07</v>
      </c>
      <c r="Y390" s="22">
        <f t="shared" si="32"/>
        <v>1</v>
      </c>
      <c r="Z390" s="22">
        <f t="shared" si="32"/>
        <v>1</v>
      </c>
      <c r="AA390" s="22">
        <f t="shared" si="29"/>
        <v>2020</v>
      </c>
      <c r="AB390" s="22">
        <f t="shared" si="30"/>
        <v>2020</v>
      </c>
      <c r="AC390" s="22">
        <f t="shared" si="31"/>
        <v>2020</v>
      </c>
      <c r="AD390" s="25" t="b">
        <f>AND(ROUND(O390,2)=O390,ROUND(P390,2)=P390,OR(AND(O390&lt;&gt;0,L390="p"),AND(P390&lt;&gt;0,L390="f")),_xlfn.ISFORMULA(X390),_xlfn.ISFORMULA(Y390),_xlfn.ISFORMULA(Z390),_xlfn.ISFORMULA(AA390),_xlfn.ISFORMULA(AB390),_xlfn.ISFORMULA(AC390),NOT(_xlfn.ISFORMULA(O390)),NOT(_xlfn.ISFORMULA(P390)),M390&lt;&gt;0,N390&lt;&gt;0,OR(YEAR(M390=lookup_codes!T462),YEAR(M390=lookup_codes!T463),YEAR(M390=lookup_codes!T464)),OR(YEAR(N390=lookup_codes!T462),YEAR(N390=lookup_codes!T463),YEAR(N390=lookup_codes!T464)))</f>
        <v>1</v>
      </c>
    </row>
    <row r="391" spans="1:30" ht="15" customHeight="1" x14ac:dyDescent="0.2">
      <c r="A391" s="8" t="s">
        <v>768</v>
      </c>
      <c r="B391" s="27"/>
      <c r="C391" s="2" t="s">
        <v>735</v>
      </c>
      <c r="D391" s="6"/>
      <c r="E391" s="60" t="s">
        <v>745</v>
      </c>
      <c r="F391" s="8"/>
      <c r="G391" s="8"/>
      <c r="H391" s="8"/>
      <c r="I391" s="8"/>
      <c r="J391" s="8"/>
      <c r="K391" s="8"/>
      <c r="L391" s="8" t="s">
        <v>756</v>
      </c>
      <c r="M391" s="9">
        <v>43831</v>
      </c>
      <c r="N391" s="9">
        <v>43831</v>
      </c>
      <c r="P391" s="20">
        <v>54023.81</v>
      </c>
      <c r="Q391" s="61"/>
      <c r="R391" s="11"/>
      <c r="S391" s="11"/>
      <c r="T391" s="11"/>
      <c r="U391" s="11"/>
      <c r="X391" s="22" t="str">
        <f>IF(B391="",VLOOKUP(A391,items_lookup!A:B,2,FALSE),B391)</f>
        <v>09. Item 09</v>
      </c>
      <c r="Y391" s="22">
        <f t="shared" si="32"/>
        <v>1</v>
      </c>
      <c r="Z391" s="22">
        <f t="shared" si="32"/>
        <v>1</v>
      </c>
      <c r="AA391" s="22">
        <f t="shared" si="29"/>
        <v>2020</v>
      </c>
      <c r="AB391" s="22">
        <f t="shared" si="30"/>
        <v>2020</v>
      </c>
      <c r="AC391" s="22">
        <f t="shared" si="31"/>
        <v>2020</v>
      </c>
      <c r="AD391" s="25" t="b">
        <f>AND(ROUND(O391,2)=O391,ROUND(P391,2)=P391,OR(AND(O391&lt;&gt;0,L391="p"),AND(P391&lt;&gt;0,L391="f")),_xlfn.ISFORMULA(X391),_xlfn.ISFORMULA(Y391),_xlfn.ISFORMULA(Z391),_xlfn.ISFORMULA(AA391),_xlfn.ISFORMULA(AB391),_xlfn.ISFORMULA(AC391),NOT(_xlfn.ISFORMULA(O391)),NOT(_xlfn.ISFORMULA(P391)),M391&lt;&gt;0,N391&lt;&gt;0,OR(YEAR(M391=lookup_codes!T463),YEAR(M391=lookup_codes!T464),YEAR(M391=lookup_codes!T465)),OR(YEAR(N391=lookup_codes!T463),YEAR(N391=lookup_codes!T464),YEAR(N391=lookup_codes!T465)))</f>
        <v>1</v>
      </c>
    </row>
    <row r="392" spans="1:30" ht="12.75" customHeight="1" x14ac:dyDescent="0.2">
      <c r="A392" s="8" t="s">
        <v>769</v>
      </c>
      <c r="B392" s="27"/>
      <c r="C392" s="2" t="s">
        <v>735</v>
      </c>
      <c r="D392" s="6"/>
      <c r="E392" s="60" t="s">
        <v>745</v>
      </c>
      <c r="F392" s="8"/>
      <c r="G392" s="8"/>
      <c r="H392" s="8"/>
      <c r="I392" s="8"/>
      <c r="J392" s="8"/>
      <c r="K392" s="8"/>
      <c r="L392" s="8" t="s">
        <v>756</v>
      </c>
      <c r="M392" s="9">
        <v>43831</v>
      </c>
      <c r="N392" s="9">
        <v>43831</v>
      </c>
      <c r="P392" s="20">
        <v>6331571.4299999997</v>
      </c>
      <c r="Q392" s="61"/>
      <c r="R392" s="11"/>
      <c r="S392" s="11"/>
      <c r="T392" s="11"/>
      <c r="U392" s="11"/>
      <c r="X392" s="22" t="str">
        <f>IF(B392="",VLOOKUP(A392,items_lookup!A:B,2,FALSE),B392)</f>
        <v>09. Item 09</v>
      </c>
      <c r="Y392" s="22">
        <f t="shared" si="32"/>
        <v>1</v>
      </c>
      <c r="Z392" s="22">
        <f t="shared" si="32"/>
        <v>1</v>
      </c>
      <c r="AA392" s="22">
        <f t="shared" si="29"/>
        <v>2020</v>
      </c>
      <c r="AB392" s="22">
        <f t="shared" si="30"/>
        <v>2020</v>
      </c>
      <c r="AC392" s="22">
        <f t="shared" si="31"/>
        <v>2020</v>
      </c>
      <c r="AD392" s="25" t="b">
        <f>AND(ROUND(O392,2)=O392,ROUND(P392,2)=P392,OR(AND(O392&lt;&gt;0,L392="p"),AND(P392&lt;&gt;0,L392="f")),_xlfn.ISFORMULA(X392),_xlfn.ISFORMULA(Y392),_xlfn.ISFORMULA(Z392),_xlfn.ISFORMULA(AA392),_xlfn.ISFORMULA(AB392),_xlfn.ISFORMULA(AC392),NOT(_xlfn.ISFORMULA(O392)),NOT(_xlfn.ISFORMULA(P392)),M392&lt;&gt;0,N392&lt;&gt;0,OR(YEAR(M392=lookup_codes!T464),YEAR(M392=lookup_codes!T465),YEAR(M392=lookup_codes!T466)),OR(YEAR(N392=lookup_codes!T464),YEAR(N392=lookup_codes!T465),YEAR(N392=lookup_codes!T466)))</f>
        <v>1</v>
      </c>
    </row>
    <row r="393" spans="1:30" ht="15" customHeight="1" x14ac:dyDescent="0.2">
      <c r="A393" s="8" t="s">
        <v>777</v>
      </c>
      <c r="B393" s="27"/>
      <c r="C393" s="2" t="s">
        <v>735</v>
      </c>
      <c r="D393" s="6"/>
      <c r="E393" s="60" t="s">
        <v>745</v>
      </c>
      <c r="F393" s="8"/>
      <c r="G393" s="8"/>
      <c r="H393" s="8"/>
      <c r="I393" s="8"/>
      <c r="J393" s="8"/>
      <c r="K393" s="8"/>
      <c r="L393" s="8" t="s">
        <v>756</v>
      </c>
      <c r="M393" s="9">
        <v>43831</v>
      </c>
      <c r="N393" s="9">
        <v>43831</v>
      </c>
      <c r="O393" s="20"/>
      <c r="P393" s="20">
        <v>1787523.81</v>
      </c>
      <c r="Q393" s="61"/>
      <c r="R393" s="11"/>
      <c r="S393" s="11"/>
      <c r="T393" s="11"/>
      <c r="U393" s="11"/>
      <c r="X393" s="22" t="str">
        <f>IF(B393="",VLOOKUP(A393,items_lookup!A:B,2,FALSE),B393)</f>
        <v>09. Item 09</v>
      </c>
      <c r="Y393" s="22">
        <f t="shared" si="32"/>
        <v>1</v>
      </c>
      <c r="Z393" s="22">
        <f t="shared" si="32"/>
        <v>1</v>
      </c>
      <c r="AA393" s="22">
        <f t="shared" si="29"/>
        <v>2020</v>
      </c>
      <c r="AB393" s="22">
        <f t="shared" si="30"/>
        <v>2020</v>
      </c>
      <c r="AC393" s="22">
        <f t="shared" si="31"/>
        <v>2020</v>
      </c>
      <c r="AD393" s="25" t="b">
        <f>AND(ROUND(O393,2)=O393,ROUND(P393,2)=P393,OR(AND(O393&lt;&gt;0,L393="p"),AND(P393&lt;&gt;0,L393="f")),_xlfn.ISFORMULA(X393),_xlfn.ISFORMULA(Y393),_xlfn.ISFORMULA(Z393),_xlfn.ISFORMULA(AA393),_xlfn.ISFORMULA(AB393),_xlfn.ISFORMULA(AC393),NOT(_xlfn.ISFORMULA(O393)),NOT(_xlfn.ISFORMULA(P393)),M393&lt;&gt;0,N393&lt;&gt;0,OR(YEAR(M393=lookup_codes!T465),YEAR(M393=lookup_codes!T466),YEAR(M393=lookup_codes!T467)),OR(YEAR(N393=lookup_codes!T465),YEAR(N393=lookup_codes!T466),YEAR(N393=lookup_codes!T467)))</f>
        <v>1</v>
      </c>
    </row>
    <row r="394" spans="1:30" ht="15" customHeight="1" x14ac:dyDescent="0.2">
      <c r="A394" s="8" t="s">
        <v>770</v>
      </c>
      <c r="B394" s="8"/>
      <c r="C394" s="2" t="s">
        <v>735</v>
      </c>
      <c r="D394" s="6"/>
      <c r="E394" s="60" t="s">
        <v>745</v>
      </c>
      <c r="F394" s="8"/>
      <c r="G394" s="8"/>
      <c r="H394" s="8"/>
      <c r="I394" s="8"/>
      <c r="J394" s="8"/>
      <c r="K394" s="8"/>
      <c r="L394" s="8" t="s">
        <v>756</v>
      </c>
      <c r="M394" s="9">
        <v>43831</v>
      </c>
      <c r="N394" s="9">
        <v>43831</v>
      </c>
      <c r="O394" s="20"/>
      <c r="P394" s="20">
        <v>34166.67</v>
      </c>
      <c r="Q394" s="61"/>
      <c r="R394" s="11"/>
      <c r="S394" s="11"/>
      <c r="T394" s="11"/>
      <c r="U394" s="11"/>
      <c r="X394" s="22" t="str">
        <f>IF(B394="",VLOOKUP(A394,items_lookup!A:B,2,FALSE),B394)</f>
        <v>11. Item 11</v>
      </c>
      <c r="Y394" s="22">
        <f t="shared" si="32"/>
        <v>1</v>
      </c>
      <c r="Z394" s="22">
        <f t="shared" si="32"/>
        <v>1</v>
      </c>
      <c r="AA394" s="22">
        <f t="shared" si="29"/>
        <v>2020</v>
      </c>
      <c r="AB394" s="22">
        <f t="shared" si="30"/>
        <v>2020</v>
      </c>
      <c r="AC394" s="22">
        <f t="shared" si="31"/>
        <v>2020</v>
      </c>
      <c r="AD394" s="25" t="b">
        <f>AND(ROUND(O394,2)=O394,ROUND(P394,2)=P394,OR(AND(O394&lt;&gt;0,L394="p"),AND(P394&lt;&gt;0,L394="f")),_xlfn.ISFORMULA(X394),_xlfn.ISFORMULA(Y394),_xlfn.ISFORMULA(Z394),_xlfn.ISFORMULA(AA394),_xlfn.ISFORMULA(AB394),_xlfn.ISFORMULA(AC394),NOT(_xlfn.ISFORMULA(O394)),NOT(_xlfn.ISFORMULA(P394)),M394&lt;&gt;0,N394&lt;&gt;0,OR(YEAR(M394=lookup_codes!T467),YEAR(M394=lookup_codes!T468),YEAR(M394=lookup_codes!T469)),OR(YEAR(N394=lookup_codes!T467),YEAR(N394=lookup_codes!T468),YEAR(N394=lookup_codes!T469)))</f>
        <v>1</v>
      </c>
    </row>
    <row r="395" spans="1:30" ht="12.75" customHeight="1" x14ac:dyDescent="0.2">
      <c r="A395" s="8" t="s">
        <v>780</v>
      </c>
      <c r="B395" s="8" t="s">
        <v>804</v>
      </c>
      <c r="C395" s="2" t="s">
        <v>735</v>
      </c>
      <c r="D395" s="6"/>
      <c r="E395" s="60" t="s">
        <v>745</v>
      </c>
      <c r="F395" s="8"/>
      <c r="G395" s="8"/>
      <c r="H395" s="8"/>
      <c r="I395" s="8"/>
      <c r="J395" s="8"/>
      <c r="K395" s="8"/>
      <c r="L395" s="8" t="s">
        <v>756</v>
      </c>
      <c r="M395" s="9">
        <v>43831</v>
      </c>
      <c r="N395" s="9">
        <v>43831</v>
      </c>
      <c r="O395" s="20"/>
      <c r="P395" s="20">
        <v>1495452.38</v>
      </c>
      <c r="Q395" s="61"/>
      <c r="R395" s="11"/>
      <c r="S395" s="11"/>
      <c r="T395" s="11"/>
      <c r="U395" s="11"/>
      <c r="X395" s="22" t="str">
        <f>IF(B395="",VLOOKUP(A395,items_lookup!A:B,2,FALSE),B395)</f>
        <v>12. Item 12</v>
      </c>
      <c r="Y395" s="22">
        <f t="shared" si="32"/>
        <v>1</v>
      </c>
      <c r="Z395" s="22">
        <f t="shared" si="32"/>
        <v>1</v>
      </c>
      <c r="AA395" s="22">
        <f t="shared" si="29"/>
        <v>2020</v>
      </c>
      <c r="AB395" s="22">
        <f t="shared" si="30"/>
        <v>2020</v>
      </c>
      <c r="AC395" s="22">
        <f t="shared" si="31"/>
        <v>2020</v>
      </c>
      <c r="AD395" s="25" t="b">
        <f>AND(ROUND(O395,2)=O395,ROUND(P395,2)=P395,OR(AND(O395&lt;&gt;0,L395="p"),AND(P395&lt;&gt;0,L395="f")),_xlfn.ISFORMULA(X395),_xlfn.ISFORMULA(Y395),_xlfn.ISFORMULA(Z395),_xlfn.ISFORMULA(AA395),_xlfn.ISFORMULA(AB395),_xlfn.ISFORMULA(AC395),NOT(_xlfn.ISFORMULA(O395)),NOT(_xlfn.ISFORMULA(P395)),M395&lt;&gt;0,N395&lt;&gt;0,OR(YEAR(M395=lookup_codes!T470),YEAR(M395=lookup_codes!T471),YEAR(M395=lookup_codes!T472)),OR(YEAR(N395=lookup_codes!T470),YEAR(N395=lookup_codes!T471),YEAR(N395=lookup_codes!T472)))</f>
        <v>1</v>
      </c>
    </row>
    <row r="396" spans="1:30" ht="25.5" customHeight="1" x14ac:dyDescent="0.2">
      <c r="A396" s="8" t="s">
        <v>774</v>
      </c>
      <c r="C396" s="2" t="s">
        <v>735</v>
      </c>
      <c r="D396" s="6"/>
      <c r="E396" s="60" t="s">
        <v>745</v>
      </c>
      <c r="H396" s="8"/>
      <c r="K396" s="8"/>
      <c r="L396" s="8" t="s">
        <v>755</v>
      </c>
      <c r="M396" s="9">
        <v>43831</v>
      </c>
      <c r="N396" s="9">
        <v>43831</v>
      </c>
      <c r="O396" s="21">
        <v>2809.52</v>
      </c>
      <c r="Q396" s="61"/>
      <c r="R396" s="32"/>
      <c r="S396" s="32"/>
      <c r="T396" s="32"/>
      <c r="U396" s="32"/>
      <c r="X396" s="22" t="str">
        <f>IF(B396="",VLOOKUP(A396,items_lookup!A:B,2,FALSE),B396)</f>
        <v>19. Item 19</v>
      </c>
      <c r="Y396" s="22">
        <f t="shared" si="32"/>
        <v>1</v>
      </c>
      <c r="Z396" s="22">
        <f t="shared" si="32"/>
        <v>1</v>
      </c>
      <c r="AA396" s="22">
        <f t="shared" si="29"/>
        <v>2020</v>
      </c>
      <c r="AB396" s="22">
        <f t="shared" si="30"/>
        <v>2020</v>
      </c>
      <c r="AC396" s="22">
        <f t="shared" si="31"/>
        <v>2020</v>
      </c>
      <c r="AD396" s="25" t="b">
        <f>AND(ROUND(O396,2)=O396,ROUND(P396,2)=P396,OR(AND(O396&lt;&gt;0,L396="p"),AND(P396&lt;&gt;0,L396="f")),_xlfn.ISFORMULA(X396),_xlfn.ISFORMULA(Y396),_xlfn.ISFORMULA(Z396),_xlfn.ISFORMULA(AA396),_xlfn.ISFORMULA(AB396),_xlfn.ISFORMULA(AC396),NOT(_xlfn.ISFORMULA(O396)),NOT(_xlfn.ISFORMULA(P396)),M396&lt;&gt;0,N396&lt;&gt;0,OR(YEAR(M396=lookup_codes!T471),YEAR(M396=lookup_codes!T472),YEAR(M396=lookup_codes!T473)),OR(YEAR(N396=lookup_codes!T471),YEAR(N396=lookup_codes!T472),YEAR(N396=lookup_codes!T473)))</f>
        <v>1</v>
      </c>
    </row>
    <row r="397" spans="1:30" ht="25.5" customHeight="1" x14ac:dyDescent="0.2">
      <c r="A397" s="8" t="s">
        <v>761</v>
      </c>
      <c r="C397" s="2" t="s">
        <v>735</v>
      </c>
      <c r="D397" s="6"/>
      <c r="E397" s="60" t="s">
        <v>745</v>
      </c>
      <c r="H397" s="8"/>
      <c r="K397" s="8"/>
      <c r="L397" s="8" t="s">
        <v>756</v>
      </c>
      <c r="M397" s="9">
        <v>43831</v>
      </c>
      <c r="N397" s="9">
        <v>43831</v>
      </c>
      <c r="P397" s="21">
        <v>2809.52</v>
      </c>
      <c r="Q397" s="61"/>
      <c r="R397" s="32"/>
      <c r="S397" s="32"/>
      <c r="T397" s="32"/>
      <c r="U397" s="32"/>
      <c r="X397" s="22" t="str">
        <f>IF(B397="",VLOOKUP(A397,items_lookup!A:B,2,FALSE),B397)</f>
        <v>01. Item 01</v>
      </c>
      <c r="Y397" s="22">
        <f t="shared" si="32"/>
        <v>1</v>
      </c>
      <c r="Z397" s="22">
        <f t="shared" si="32"/>
        <v>1</v>
      </c>
      <c r="AA397" s="22">
        <f t="shared" si="29"/>
        <v>2020</v>
      </c>
      <c r="AB397" s="22">
        <f t="shared" si="30"/>
        <v>2020</v>
      </c>
      <c r="AC397" s="22">
        <f t="shared" si="31"/>
        <v>2020</v>
      </c>
      <c r="AD397" s="25" t="b">
        <f>AND(ROUND(O397,2)=O397,ROUND(P397,2)=P397,OR(AND(O397&lt;&gt;0,L397="p"),AND(P397&lt;&gt;0,L397="f")),_xlfn.ISFORMULA(X397),_xlfn.ISFORMULA(Y397),_xlfn.ISFORMULA(Z397),_xlfn.ISFORMULA(AA397),_xlfn.ISFORMULA(AB397),_xlfn.ISFORMULA(AC397),NOT(_xlfn.ISFORMULA(O397)),NOT(_xlfn.ISFORMULA(P397)),M397&lt;&gt;0,N397&lt;&gt;0,OR(YEAR(M397=lookup_codes!T472),YEAR(M397=lookup_codes!T473),YEAR(M397=lookup_codes!T474)),OR(YEAR(N397=lookup_codes!T472),YEAR(N397=lookup_codes!T473),YEAR(N397=lookup_codes!T474)))</f>
        <v>1</v>
      </c>
    </row>
    <row r="398" spans="1:30" ht="25.5" customHeight="1" x14ac:dyDescent="0.2">
      <c r="A398" s="8" t="s">
        <v>766</v>
      </c>
      <c r="C398" s="2" t="s">
        <v>735</v>
      </c>
      <c r="D398" s="6"/>
      <c r="E398" s="60" t="s">
        <v>745</v>
      </c>
      <c r="H398" s="8"/>
      <c r="K398" s="8"/>
      <c r="L398" s="8" t="s">
        <v>755</v>
      </c>
      <c r="M398" s="9">
        <v>43831</v>
      </c>
      <c r="N398" s="9">
        <v>43831</v>
      </c>
      <c r="O398" s="21">
        <v>62238.1</v>
      </c>
      <c r="Q398" s="61"/>
      <c r="X398" s="22" t="str">
        <f>IF(B398="",VLOOKUP(A398,items_lookup!A:B,2,FALSE),B398)</f>
        <v>07. Item 07</v>
      </c>
      <c r="Y398" s="22">
        <f t="shared" si="32"/>
        <v>1</v>
      </c>
      <c r="Z398" s="22">
        <f t="shared" si="32"/>
        <v>1</v>
      </c>
      <c r="AA398" s="22">
        <f t="shared" si="29"/>
        <v>2020</v>
      </c>
      <c r="AB398" s="22">
        <f t="shared" si="30"/>
        <v>2020</v>
      </c>
      <c r="AC398" s="22">
        <f t="shared" si="31"/>
        <v>2020</v>
      </c>
      <c r="AD398" s="25" t="b">
        <f>AND(ROUND(O398,2)=O398,ROUND(P398,2)=P398,OR(AND(O398&lt;&gt;0,L398="p"),AND(P398&lt;&gt;0,L398="f")),_xlfn.ISFORMULA(X398),_xlfn.ISFORMULA(Y398),_xlfn.ISFORMULA(Z398),_xlfn.ISFORMULA(AA398),_xlfn.ISFORMULA(AB398),_xlfn.ISFORMULA(AC398),NOT(_xlfn.ISFORMULA(O398)),NOT(_xlfn.ISFORMULA(P398)),M398&lt;&gt;0,N398&lt;&gt;0,OR(YEAR(M398=lookup_codes!T473),YEAR(M398=lookup_codes!T474),YEAR(M398=lookup_codes!T475)),OR(YEAR(N398=lookup_codes!T473),YEAR(N398=lookup_codes!T474),YEAR(N398=lookup_codes!T475)))</f>
        <v>1</v>
      </c>
    </row>
    <row r="399" spans="1:30" ht="12.75" customHeight="1" x14ac:dyDescent="0.2">
      <c r="A399" s="8" t="s">
        <v>765</v>
      </c>
      <c r="C399" s="2" t="s">
        <v>735</v>
      </c>
      <c r="D399" s="6"/>
      <c r="E399" s="60" t="s">
        <v>745</v>
      </c>
      <c r="H399" s="8"/>
      <c r="K399" s="8"/>
      <c r="L399" s="8" t="s">
        <v>756</v>
      </c>
      <c r="M399" s="9">
        <v>43831</v>
      </c>
      <c r="N399" s="9">
        <v>43831</v>
      </c>
      <c r="P399" s="21">
        <v>19214.29</v>
      </c>
      <c r="Q399" s="61"/>
      <c r="X399" s="22" t="str">
        <f>IF(B399="",VLOOKUP(A399,items_lookup!A:B,2,FALSE),B399)</f>
        <v>05. Item 05</v>
      </c>
      <c r="Y399" s="22">
        <f t="shared" si="32"/>
        <v>1</v>
      </c>
      <c r="Z399" s="22">
        <f t="shared" si="32"/>
        <v>1</v>
      </c>
      <c r="AA399" s="22">
        <f t="shared" si="29"/>
        <v>2020</v>
      </c>
      <c r="AB399" s="22">
        <f t="shared" si="30"/>
        <v>2020</v>
      </c>
      <c r="AC399" s="22">
        <f t="shared" si="31"/>
        <v>2020</v>
      </c>
      <c r="AD399" s="25" t="b">
        <f>AND(ROUND(O399,2)=O399,ROUND(P399,2)=P399,OR(AND(O399&lt;&gt;0,L399="p"),AND(P399&lt;&gt;0,L399="f")),_xlfn.ISFORMULA(X399),_xlfn.ISFORMULA(Y399),_xlfn.ISFORMULA(Z399),_xlfn.ISFORMULA(AA399),_xlfn.ISFORMULA(AB399),_xlfn.ISFORMULA(AC399),NOT(_xlfn.ISFORMULA(O399)),NOT(_xlfn.ISFORMULA(P399)),M399&lt;&gt;0,N399&lt;&gt;0,OR(YEAR(M399=lookup_codes!T474),YEAR(M399=lookup_codes!T475),YEAR(M399=lookup_codes!T476)),OR(YEAR(N399=lookup_codes!T474),YEAR(N399=lookup_codes!T475),YEAR(N399=lookup_codes!T476)))</f>
        <v>1</v>
      </c>
    </row>
    <row r="400" spans="1:30" ht="12.75" customHeight="1" x14ac:dyDescent="0.2">
      <c r="A400" s="8" t="s">
        <v>764</v>
      </c>
      <c r="C400" s="2" t="s">
        <v>735</v>
      </c>
      <c r="D400" s="6"/>
      <c r="E400" s="60" t="s">
        <v>745</v>
      </c>
      <c r="H400" s="8"/>
      <c r="K400" s="8"/>
      <c r="L400" s="8" t="s">
        <v>755</v>
      </c>
      <c r="M400" s="9">
        <v>43831</v>
      </c>
      <c r="N400" s="9">
        <v>43831</v>
      </c>
      <c r="O400" s="21">
        <v>1318119.05</v>
      </c>
      <c r="Q400" s="61"/>
      <c r="X400" s="22" t="str">
        <f>IF(B400="",VLOOKUP(A400,items_lookup!A:B,2,FALSE),B400)</f>
        <v>05. Item 05</v>
      </c>
      <c r="Y400" s="22">
        <f t="shared" si="32"/>
        <v>1</v>
      </c>
      <c r="Z400" s="22">
        <f t="shared" si="32"/>
        <v>1</v>
      </c>
      <c r="AA400" s="22">
        <f t="shared" si="29"/>
        <v>2020</v>
      </c>
      <c r="AB400" s="22">
        <f t="shared" si="30"/>
        <v>2020</v>
      </c>
      <c r="AC400" s="22">
        <f t="shared" si="31"/>
        <v>2020</v>
      </c>
      <c r="AD400" s="25" t="b">
        <f>AND(ROUND(O400,2)=O400,ROUND(P400,2)=P400,OR(AND(O400&lt;&gt;0,L400="p"),AND(P400&lt;&gt;0,L400="f")),_xlfn.ISFORMULA(X400),_xlfn.ISFORMULA(Y400),_xlfn.ISFORMULA(Z400),_xlfn.ISFORMULA(AA400),_xlfn.ISFORMULA(AB400),_xlfn.ISFORMULA(AC400),NOT(_xlfn.ISFORMULA(O400)),NOT(_xlfn.ISFORMULA(P400)),M400&lt;&gt;0,N400&lt;&gt;0,OR(YEAR(M400=lookup_codes!T475),YEAR(M400=lookup_codes!T476),YEAR(M400=lookup_codes!T477)),OR(YEAR(N400=lookup_codes!T475),YEAR(N400=lookup_codes!T476),YEAR(N400=lookup_codes!T477)))</f>
        <v>1</v>
      </c>
    </row>
    <row r="401" spans="1:30" ht="15" customHeight="1" x14ac:dyDescent="0.2">
      <c r="A401" s="8" t="s">
        <v>770</v>
      </c>
      <c r="B401" s="8"/>
      <c r="C401" s="2" t="s">
        <v>734</v>
      </c>
      <c r="D401" s="6" t="s">
        <v>742</v>
      </c>
      <c r="E401" s="60" t="s">
        <v>745</v>
      </c>
      <c r="F401" s="8"/>
      <c r="G401" s="8"/>
      <c r="H401" s="8"/>
      <c r="I401" s="8"/>
      <c r="J401" s="8"/>
      <c r="K401" s="8"/>
      <c r="L401" s="8" t="s">
        <v>755</v>
      </c>
      <c r="M401" s="9">
        <v>44013</v>
      </c>
      <c r="N401" s="9">
        <v>44013</v>
      </c>
      <c r="O401" s="20">
        <v>6467551.1900000004</v>
      </c>
      <c r="P401" s="20"/>
      <c r="Q401" s="61"/>
      <c r="R401" s="29"/>
      <c r="S401" s="29"/>
      <c r="T401" s="29"/>
      <c r="U401" s="29"/>
      <c r="X401" s="22" t="str">
        <f>IF(B401="",VLOOKUP(A401,items_lookup!A:B,2,FALSE),B401)</f>
        <v>11. Item 11</v>
      </c>
      <c r="Y401" s="22">
        <f t="shared" si="32"/>
        <v>7</v>
      </c>
      <c r="Z401" s="22">
        <f t="shared" si="32"/>
        <v>7</v>
      </c>
      <c r="AA401" s="22">
        <f t="shared" si="29"/>
        <v>2020</v>
      </c>
      <c r="AB401" s="22">
        <f t="shared" si="30"/>
        <v>2020</v>
      </c>
      <c r="AC401" s="22">
        <f t="shared" si="31"/>
        <v>2020</v>
      </c>
      <c r="AD401" s="25" t="b">
        <f>AND(ROUND(O401,2)=O401,ROUND(P401,2)=P401,OR(AND(O401&lt;&gt;0,L401="p"),AND(P401&lt;&gt;0,L401="f")),_xlfn.ISFORMULA(X401),_xlfn.ISFORMULA(Y401),_xlfn.ISFORMULA(Z401),_xlfn.ISFORMULA(AA401),_xlfn.ISFORMULA(AB401),_xlfn.ISFORMULA(AC401),NOT(_xlfn.ISFORMULA(O401)),NOT(_xlfn.ISFORMULA(P401)),M401&lt;&gt;0,N401&lt;&gt;0,OR(YEAR(M401=lookup_codes!T477),YEAR(M401=lookup_codes!T478),YEAR(M401=lookup_codes!T479)),OR(YEAR(N401=lookup_codes!T477),YEAR(N401=lookup_codes!T478),YEAR(N401=lookup_codes!T479)))</f>
        <v>1</v>
      </c>
    </row>
    <row r="402" spans="1:30" ht="15" customHeight="1" x14ac:dyDescent="0.2">
      <c r="A402" s="8" t="s">
        <v>780</v>
      </c>
      <c r="B402" s="8"/>
      <c r="C402" s="2" t="s">
        <v>734</v>
      </c>
      <c r="D402" s="6" t="s">
        <v>742</v>
      </c>
      <c r="E402" s="60" t="s">
        <v>745</v>
      </c>
      <c r="F402" s="8"/>
      <c r="G402" s="8"/>
      <c r="H402" s="8"/>
      <c r="I402" s="8"/>
      <c r="J402" s="8"/>
      <c r="K402" s="8"/>
      <c r="L402" s="8" t="s">
        <v>755</v>
      </c>
      <c r="M402" s="9">
        <v>44044</v>
      </c>
      <c r="N402" s="9">
        <v>44044</v>
      </c>
      <c r="O402" s="20">
        <v>1902828.63</v>
      </c>
      <c r="P402" s="20"/>
      <c r="Q402" s="61"/>
      <c r="R402" s="29"/>
      <c r="S402" s="29"/>
      <c r="T402" s="29"/>
      <c r="U402" s="29"/>
      <c r="X402" s="22" t="str">
        <f>IF(B402="",VLOOKUP(A402,items_lookup!A:B,2,FALSE),B402)</f>
        <v>14. Item 14</v>
      </c>
      <c r="Y402" s="22">
        <f t="shared" si="32"/>
        <v>8</v>
      </c>
      <c r="Z402" s="22">
        <f t="shared" si="32"/>
        <v>8</v>
      </c>
      <c r="AA402" s="22">
        <f t="shared" si="29"/>
        <v>2020</v>
      </c>
      <c r="AB402" s="22">
        <f t="shared" si="30"/>
        <v>2020</v>
      </c>
      <c r="AC402" s="22">
        <f t="shared" si="31"/>
        <v>2020</v>
      </c>
      <c r="AD402" s="25" t="b">
        <f>AND(ROUND(O402,2)=O402,ROUND(P402,2)=P402,OR(AND(O402&lt;&gt;0,L402="p"),AND(P402&lt;&gt;0,L402="f")),_xlfn.ISFORMULA(X402),_xlfn.ISFORMULA(Y402),_xlfn.ISFORMULA(Z402),_xlfn.ISFORMULA(AA402),_xlfn.ISFORMULA(AB402),_xlfn.ISFORMULA(AC402),NOT(_xlfn.ISFORMULA(O402)),NOT(_xlfn.ISFORMULA(P402)),M402&lt;&gt;0,N402&lt;&gt;0,OR(YEAR(M402=lookup_codes!T479),YEAR(M402=lookup_codes!T480),YEAR(M402=lookup_codes!T481)),OR(YEAR(N402=lookup_codes!T479),YEAR(N402=lookup_codes!T480),YEAR(N402=lookup_codes!T481)))</f>
        <v>1</v>
      </c>
    </row>
    <row r="403" spans="1:30" ht="15" customHeight="1" x14ac:dyDescent="0.2">
      <c r="A403" s="8" t="s">
        <v>774</v>
      </c>
      <c r="B403" s="8"/>
      <c r="C403" s="2" t="s">
        <v>734</v>
      </c>
      <c r="D403" s="6" t="s">
        <v>742</v>
      </c>
      <c r="E403" s="60" t="s">
        <v>745</v>
      </c>
      <c r="F403" s="8"/>
      <c r="G403" s="8"/>
      <c r="H403" s="8"/>
      <c r="I403" s="8"/>
      <c r="J403" s="8"/>
      <c r="K403" s="8"/>
      <c r="L403" s="8" t="s">
        <v>755</v>
      </c>
      <c r="M403" s="9">
        <v>44075</v>
      </c>
      <c r="N403" s="9">
        <v>44075</v>
      </c>
      <c r="O403" s="20">
        <v>604905.71</v>
      </c>
      <c r="P403" s="20"/>
      <c r="Q403" s="61"/>
      <c r="R403" s="29"/>
      <c r="S403" s="29"/>
      <c r="T403" s="29"/>
      <c r="U403" s="29"/>
      <c r="X403" s="22" t="str">
        <f>IF(B403="",VLOOKUP(A403,items_lookup!A:B,2,FALSE),B403)</f>
        <v>19. Item 19</v>
      </c>
      <c r="Y403" s="22">
        <f t="shared" si="32"/>
        <v>9</v>
      </c>
      <c r="Z403" s="22">
        <f t="shared" si="32"/>
        <v>9</v>
      </c>
      <c r="AA403" s="22">
        <f t="shared" ref="AA403:AA457" si="33">YEAR(N403)</f>
        <v>2020</v>
      </c>
      <c r="AB403" s="22">
        <f t="shared" ref="AB403:AB457" si="34">YEAR(M403)</f>
        <v>2020</v>
      </c>
      <c r="AC403" s="22">
        <f t="shared" ref="AC403:AC457" si="35">IF(F403="X",AA403-1,AA403)</f>
        <v>2020</v>
      </c>
      <c r="AD403" s="25" t="b">
        <f>AND(ROUND(O403,2)=O403,ROUND(P403,2)=P403,OR(AND(O403&lt;&gt;0,L403="p"),AND(P403&lt;&gt;0,L403="f")),_xlfn.ISFORMULA(X403),_xlfn.ISFORMULA(Y403),_xlfn.ISFORMULA(Z403),_xlfn.ISFORMULA(AA403),_xlfn.ISFORMULA(AB403),_xlfn.ISFORMULA(AC403),NOT(_xlfn.ISFORMULA(O403)),NOT(_xlfn.ISFORMULA(P403)),M403&lt;&gt;0,N403&lt;&gt;0,OR(YEAR(M403=lookup_codes!T483),YEAR(M403=lookup_codes!T484),YEAR(M403=lookup_codes!T485)),OR(YEAR(N403=lookup_codes!T483),YEAR(N403=lookup_codes!T484),YEAR(N403=lookup_codes!T485)))</f>
        <v>1</v>
      </c>
    </row>
    <row r="404" spans="1:30" ht="15" customHeight="1" x14ac:dyDescent="0.2">
      <c r="A404" s="8" t="s">
        <v>766</v>
      </c>
      <c r="B404" s="27"/>
      <c r="C404" s="2" t="s">
        <v>735</v>
      </c>
      <c r="D404" s="6"/>
      <c r="E404" s="60" t="s">
        <v>745</v>
      </c>
      <c r="F404" s="8"/>
      <c r="G404" s="8"/>
      <c r="H404" s="8"/>
      <c r="I404" s="8"/>
      <c r="J404" s="8"/>
      <c r="K404" s="8"/>
      <c r="L404" s="8" t="s">
        <v>755</v>
      </c>
      <c r="M404" s="9">
        <v>44105</v>
      </c>
      <c r="N404" s="9">
        <v>44105</v>
      </c>
      <c r="O404" s="20">
        <v>1866261.9</v>
      </c>
      <c r="P404" s="20"/>
      <c r="Q404" s="61"/>
      <c r="R404" s="11"/>
      <c r="S404" s="11"/>
      <c r="T404" s="11"/>
      <c r="U404" s="11"/>
      <c r="X404" s="22" t="str">
        <f>IF(B404="",VLOOKUP(A404,items_lookup!A:B,2,FALSE),B404)</f>
        <v>07. Item 07</v>
      </c>
      <c r="Y404" s="22">
        <f t="shared" si="32"/>
        <v>10</v>
      </c>
      <c r="Z404" s="22">
        <f t="shared" si="32"/>
        <v>10</v>
      </c>
      <c r="AA404" s="22">
        <f t="shared" si="33"/>
        <v>2020</v>
      </c>
      <c r="AB404" s="22">
        <f t="shared" si="34"/>
        <v>2020</v>
      </c>
      <c r="AC404" s="22">
        <f t="shared" si="35"/>
        <v>2020</v>
      </c>
      <c r="AD404" s="25" t="b">
        <f>AND(ROUND(O404,2)=O404,ROUND(P404,2)=P404,OR(AND(O404&lt;&gt;0,L404="p"),AND(P404&lt;&gt;0,L404="f")),_xlfn.ISFORMULA(X404),_xlfn.ISFORMULA(Y404),_xlfn.ISFORMULA(Z404),_xlfn.ISFORMULA(AA404),_xlfn.ISFORMULA(AB404),_xlfn.ISFORMULA(AC404),NOT(_xlfn.ISFORMULA(O404)),NOT(_xlfn.ISFORMULA(P404)),M404&lt;&gt;0,N404&lt;&gt;0,OR(YEAR(M404=lookup_codes!T484),YEAR(M404=lookup_codes!T485),YEAR(M404=lookup_codes!T486)),OR(YEAR(N404=lookup_codes!T484),YEAR(N404=lookup_codes!T485),YEAR(N404=lookup_codes!T486)))</f>
        <v>1</v>
      </c>
    </row>
    <row r="405" spans="1:30" ht="15" customHeight="1" x14ac:dyDescent="0.2">
      <c r="A405" s="8" t="s">
        <v>765</v>
      </c>
      <c r="B405" s="27"/>
      <c r="C405" s="2" t="s">
        <v>735</v>
      </c>
      <c r="D405" s="6"/>
      <c r="E405" s="60" t="s">
        <v>745</v>
      </c>
      <c r="F405" s="8"/>
      <c r="G405" s="8"/>
      <c r="H405" s="8"/>
      <c r="I405" s="8"/>
      <c r="J405" s="8"/>
      <c r="K405" s="8"/>
      <c r="L405" s="8" t="s">
        <v>755</v>
      </c>
      <c r="M405" s="9">
        <v>44136</v>
      </c>
      <c r="N405" s="9">
        <v>44136</v>
      </c>
      <c r="O405" s="20">
        <v>1866261.9</v>
      </c>
      <c r="P405" s="20"/>
      <c r="Q405" s="61"/>
      <c r="R405" s="11"/>
      <c r="S405" s="11"/>
      <c r="T405" s="11"/>
      <c r="U405" s="11"/>
      <c r="X405" s="22" t="str">
        <f>IF(B405="",VLOOKUP(A405,items_lookup!A:B,2,FALSE),B405)</f>
        <v>05. Item 05</v>
      </c>
      <c r="Y405" s="22">
        <f t="shared" si="32"/>
        <v>11</v>
      </c>
      <c r="Z405" s="22">
        <f t="shared" si="32"/>
        <v>11</v>
      </c>
      <c r="AA405" s="22">
        <f t="shared" si="33"/>
        <v>2020</v>
      </c>
      <c r="AB405" s="22">
        <f t="shared" si="34"/>
        <v>2020</v>
      </c>
      <c r="AC405" s="22">
        <f t="shared" si="35"/>
        <v>2020</v>
      </c>
      <c r="AD405" s="25" t="b">
        <f>AND(ROUND(O405,2)=O405,ROUND(P405,2)=P405,OR(AND(O405&lt;&gt;0,L405="p"),AND(P405&lt;&gt;0,L405="f")),_xlfn.ISFORMULA(X405),_xlfn.ISFORMULA(Y405),_xlfn.ISFORMULA(Z405),_xlfn.ISFORMULA(AA405),_xlfn.ISFORMULA(AB405),_xlfn.ISFORMULA(AC405),NOT(_xlfn.ISFORMULA(O405)),NOT(_xlfn.ISFORMULA(P405)),M405&lt;&gt;0,N405&lt;&gt;0,OR(YEAR(M405=lookup_codes!T485),YEAR(M405=lookup_codes!T486),YEAR(M405=lookup_codes!T487)),OR(YEAR(N405=lookup_codes!T485),YEAR(N405=lookup_codes!T486),YEAR(N405=lookup_codes!T487)))</f>
        <v>1</v>
      </c>
    </row>
    <row r="406" spans="1:30" ht="15" customHeight="1" x14ac:dyDescent="0.2">
      <c r="A406" s="8" t="s">
        <v>761</v>
      </c>
      <c r="B406" s="8"/>
      <c r="C406" s="2" t="s">
        <v>734</v>
      </c>
      <c r="D406" s="6" t="s">
        <v>742</v>
      </c>
      <c r="E406" s="60" t="s">
        <v>744</v>
      </c>
      <c r="F406" s="8"/>
      <c r="G406" s="8"/>
      <c r="H406" s="8"/>
      <c r="I406" s="8"/>
      <c r="J406" s="8"/>
      <c r="K406" s="8"/>
      <c r="L406" s="8" t="s">
        <v>755</v>
      </c>
      <c r="M406" s="9">
        <v>44105</v>
      </c>
      <c r="N406" s="9">
        <v>44105</v>
      </c>
      <c r="O406" s="20">
        <v>47275476.189999998</v>
      </c>
      <c r="P406" s="20"/>
      <c r="Q406" s="61"/>
      <c r="R406" s="29"/>
      <c r="S406" s="29"/>
      <c r="T406" s="29"/>
      <c r="U406" s="29"/>
      <c r="X406" s="22" t="str">
        <f>IF(B406="",VLOOKUP(A406,items_lookup!A:B,2,FALSE),B406)</f>
        <v>01. Item 01</v>
      </c>
      <c r="Y406" s="22">
        <f t="shared" si="32"/>
        <v>10</v>
      </c>
      <c r="Z406" s="22">
        <f t="shared" si="32"/>
        <v>10</v>
      </c>
      <c r="AA406" s="22">
        <f t="shared" si="33"/>
        <v>2020</v>
      </c>
      <c r="AB406" s="22">
        <f t="shared" si="34"/>
        <v>2020</v>
      </c>
      <c r="AC406" s="22">
        <f t="shared" si="35"/>
        <v>2020</v>
      </c>
      <c r="AD406" s="25" t="b">
        <f>AND(ROUND(O406,2)=O406,ROUND(P406,2)=P406,OR(AND(O406&lt;&gt;0,L406="p"),AND(P406&lt;&gt;0,L406="f")),_xlfn.ISFORMULA(X406),_xlfn.ISFORMULA(Y406),_xlfn.ISFORMULA(Z406),_xlfn.ISFORMULA(AA406),_xlfn.ISFORMULA(AB406),_xlfn.ISFORMULA(AC406),NOT(_xlfn.ISFORMULA(O406)),NOT(_xlfn.ISFORMULA(P406)),M406&lt;&gt;0,N406&lt;&gt;0,OR(YEAR(M406=lookup_codes!T487),YEAR(M406=lookup_codes!T488),YEAR(M406=lookup_codes!T489)),OR(YEAR(N406=lookup_codes!T487),YEAR(N406=lookup_codes!T488),YEAR(N406=lookup_codes!T489)))</f>
        <v>1</v>
      </c>
    </row>
    <row r="407" spans="1:30" ht="15" customHeight="1" x14ac:dyDescent="0.2">
      <c r="A407" s="8" t="s">
        <v>762</v>
      </c>
      <c r="B407" s="8"/>
      <c r="C407" s="2" t="s">
        <v>734</v>
      </c>
      <c r="D407" s="6" t="s">
        <v>743</v>
      </c>
      <c r="E407" s="60" t="s">
        <v>744</v>
      </c>
      <c r="F407" s="8"/>
      <c r="G407" s="8"/>
      <c r="H407" s="8"/>
      <c r="I407" s="8"/>
      <c r="J407" s="8"/>
      <c r="K407" s="8"/>
      <c r="L407" s="8" t="s">
        <v>755</v>
      </c>
      <c r="M407" s="9">
        <v>44105</v>
      </c>
      <c r="N407" s="9">
        <v>44105</v>
      </c>
      <c r="O407" s="20">
        <v>30952.38</v>
      </c>
      <c r="P407" s="20"/>
      <c r="Q407" s="61"/>
      <c r="R407" s="29"/>
      <c r="S407" s="29"/>
      <c r="T407" s="29"/>
      <c r="U407" s="29"/>
      <c r="X407" s="22" t="str">
        <f>IF(B407="",VLOOKUP(A407,items_lookup!A:B,2,FALSE),B407)</f>
        <v>02. Item 02</v>
      </c>
      <c r="Y407" s="22">
        <f t="shared" si="32"/>
        <v>10</v>
      </c>
      <c r="Z407" s="22">
        <f t="shared" si="32"/>
        <v>10</v>
      </c>
      <c r="AA407" s="22">
        <f t="shared" si="33"/>
        <v>2020</v>
      </c>
      <c r="AB407" s="22">
        <f t="shared" si="34"/>
        <v>2020</v>
      </c>
      <c r="AC407" s="22">
        <f t="shared" si="35"/>
        <v>2020</v>
      </c>
      <c r="AD407" s="25" t="b">
        <f>AND(ROUND(O407,2)=O407,ROUND(P407,2)=P407,OR(AND(O407&lt;&gt;0,L407="p"),AND(P407&lt;&gt;0,L407="f")),_xlfn.ISFORMULA(X407),_xlfn.ISFORMULA(Y407),_xlfn.ISFORMULA(Z407),_xlfn.ISFORMULA(AA407),_xlfn.ISFORMULA(AB407),_xlfn.ISFORMULA(AC407),NOT(_xlfn.ISFORMULA(O407)),NOT(_xlfn.ISFORMULA(P407)),M407&lt;&gt;0,N407&lt;&gt;0,OR(YEAR(M407=lookup_codes!T488),YEAR(M407=lookup_codes!T489),YEAR(M407=lookup_codes!T490)),OR(YEAR(N407=lookup_codes!T488),YEAR(N407=lookup_codes!T489),YEAR(N407=lookup_codes!T490)))</f>
        <v>1</v>
      </c>
    </row>
    <row r="408" spans="1:30" ht="15" customHeight="1" x14ac:dyDescent="0.2">
      <c r="A408" s="8" t="s">
        <v>764</v>
      </c>
      <c r="B408" s="8"/>
      <c r="C408" s="2" t="s">
        <v>734</v>
      </c>
      <c r="D408" s="6" t="s">
        <v>742</v>
      </c>
      <c r="E408" s="60" t="s">
        <v>744</v>
      </c>
      <c r="F408" s="8"/>
      <c r="G408" s="8"/>
      <c r="H408" s="8"/>
      <c r="I408" s="8"/>
      <c r="J408" s="8"/>
      <c r="K408" s="8"/>
      <c r="L408" s="8" t="s">
        <v>755</v>
      </c>
      <c r="M408" s="9">
        <v>44136</v>
      </c>
      <c r="N408" s="9">
        <v>44136</v>
      </c>
      <c r="O408" s="20">
        <v>38209047.619999997</v>
      </c>
      <c r="P408" s="20"/>
      <c r="Q408" s="61"/>
      <c r="R408" s="29"/>
      <c r="S408" s="29"/>
      <c r="T408" s="29"/>
      <c r="U408" s="29"/>
      <c r="X408" s="22" t="str">
        <f>IF(B408="",VLOOKUP(A408,items_lookup!A:B,2,FALSE),B408)</f>
        <v>05. Item 05</v>
      </c>
      <c r="Y408" s="22">
        <f t="shared" si="32"/>
        <v>11</v>
      </c>
      <c r="Z408" s="22">
        <f t="shared" si="32"/>
        <v>11</v>
      </c>
      <c r="AA408" s="22">
        <f t="shared" si="33"/>
        <v>2020</v>
      </c>
      <c r="AB408" s="22">
        <f t="shared" si="34"/>
        <v>2020</v>
      </c>
      <c r="AC408" s="22">
        <f t="shared" si="35"/>
        <v>2020</v>
      </c>
      <c r="AD408" s="25" t="b">
        <f>AND(ROUND(O408,2)=O408,ROUND(P408,2)=P408,OR(AND(O408&lt;&gt;0,L408="p"),AND(P408&lt;&gt;0,L408="f")),_xlfn.ISFORMULA(X408),_xlfn.ISFORMULA(Y408),_xlfn.ISFORMULA(Z408),_xlfn.ISFORMULA(AA408),_xlfn.ISFORMULA(AB408),_xlfn.ISFORMULA(AC408),NOT(_xlfn.ISFORMULA(O408)),NOT(_xlfn.ISFORMULA(P408)),M408&lt;&gt;0,N408&lt;&gt;0,OR(YEAR(M408=lookup_codes!T490),YEAR(M408=lookup_codes!T491),YEAR(M408=lookup_codes!T492)),OR(YEAR(N408=lookup_codes!T490),YEAR(N408=lookup_codes!T491),YEAR(N408=lookup_codes!T492)))</f>
        <v>1</v>
      </c>
    </row>
    <row r="409" spans="1:30" ht="15" customHeight="1" x14ac:dyDescent="0.2">
      <c r="A409" s="8" t="s">
        <v>770</v>
      </c>
      <c r="B409" s="8"/>
      <c r="C409" s="2" t="s">
        <v>734</v>
      </c>
      <c r="D409" s="6" t="s">
        <v>743</v>
      </c>
      <c r="E409" s="60" t="s">
        <v>744</v>
      </c>
      <c r="F409" s="8"/>
      <c r="G409" s="8"/>
      <c r="H409" s="8"/>
      <c r="I409" s="8"/>
      <c r="J409" s="8"/>
      <c r="K409" s="8"/>
      <c r="L409" s="8" t="s">
        <v>755</v>
      </c>
      <c r="M409" s="9">
        <v>44136</v>
      </c>
      <c r="N409" s="9">
        <v>44136</v>
      </c>
      <c r="O409" s="20">
        <v>30952.38</v>
      </c>
      <c r="P409" s="20"/>
      <c r="Q409" s="61"/>
      <c r="R409" s="29"/>
      <c r="S409" s="29"/>
      <c r="T409" s="29"/>
      <c r="U409" s="29"/>
      <c r="X409" s="22" t="str">
        <f>IF(B409="",VLOOKUP(A409,items_lookup!A:B,2,FALSE),B409)</f>
        <v>11. Item 11</v>
      </c>
      <c r="Y409" s="22">
        <f t="shared" si="32"/>
        <v>11</v>
      </c>
      <c r="Z409" s="22">
        <f t="shared" si="32"/>
        <v>11</v>
      </c>
      <c r="AA409" s="22">
        <f t="shared" si="33"/>
        <v>2020</v>
      </c>
      <c r="AB409" s="22">
        <f t="shared" si="34"/>
        <v>2020</v>
      </c>
      <c r="AC409" s="22">
        <f t="shared" si="35"/>
        <v>2020</v>
      </c>
      <c r="AD409" s="25" t="b">
        <f>AND(ROUND(O409,2)=O409,ROUND(P409,2)=P409,OR(AND(O409&lt;&gt;0,L409="p"),AND(P409&lt;&gt;0,L409="f")),_xlfn.ISFORMULA(X409),_xlfn.ISFORMULA(Y409),_xlfn.ISFORMULA(Z409),_xlfn.ISFORMULA(AA409),_xlfn.ISFORMULA(AB409),_xlfn.ISFORMULA(AC409),NOT(_xlfn.ISFORMULA(O409)),NOT(_xlfn.ISFORMULA(P409)),M409&lt;&gt;0,N409&lt;&gt;0,OR(YEAR(M409=lookup_codes!T491),YEAR(M409=lookup_codes!T492),YEAR(M409=lookup_codes!T493)),OR(YEAR(N409=lookup_codes!T491),YEAR(N409=lookup_codes!T492),YEAR(N409=lookup_codes!T493)))</f>
        <v>1</v>
      </c>
    </row>
    <row r="410" spans="1:30" ht="15" customHeight="1" x14ac:dyDescent="0.2">
      <c r="A410" s="8" t="s">
        <v>769</v>
      </c>
      <c r="B410" s="8"/>
      <c r="C410" s="2" t="s">
        <v>734</v>
      </c>
      <c r="D410" s="6" t="s">
        <v>743</v>
      </c>
      <c r="E410" s="60" t="s">
        <v>744</v>
      </c>
      <c r="F410" s="8"/>
      <c r="G410" s="8"/>
      <c r="H410" s="8"/>
      <c r="I410" s="8"/>
      <c r="J410" s="8"/>
      <c r="K410" s="8"/>
      <c r="L410" s="8" t="s">
        <v>755</v>
      </c>
      <c r="M410" s="9">
        <v>44136</v>
      </c>
      <c r="N410" s="9">
        <v>44136</v>
      </c>
      <c r="O410" s="20">
        <v>130952.38</v>
      </c>
      <c r="P410" s="20"/>
      <c r="Q410" s="61"/>
      <c r="R410" s="29"/>
      <c r="S410" s="29"/>
      <c r="T410" s="29"/>
      <c r="U410" s="29"/>
      <c r="X410" s="22" t="str">
        <f>IF(B410="",VLOOKUP(A410,items_lookup!A:B,2,FALSE),B410)</f>
        <v>09. Item 09</v>
      </c>
      <c r="Y410" s="22">
        <f t="shared" si="32"/>
        <v>11</v>
      </c>
      <c r="Z410" s="22">
        <f t="shared" si="32"/>
        <v>11</v>
      </c>
      <c r="AA410" s="22">
        <f t="shared" si="33"/>
        <v>2020</v>
      </c>
      <c r="AB410" s="22">
        <f t="shared" si="34"/>
        <v>2020</v>
      </c>
      <c r="AC410" s="22">
        <f t="shared" si="35"/>
        <v>2020</v>
      </c>
      <c r="AD410" s="25" t="b">
        <f>AND(ROUND(O410,2)=O410,ROUND(P410,2)=P410,OR(AND(O410&lt;&gt;0,L410="p"),AND(P410&lt;&gt;0,L410="f")),_xlfn.ISFORMULA(X410),_xlfn.ISFORMULA(Y410),_xlfn.ISFORMULA(Z410),_xlfn.ISFORMULA(AA410),_xlfn.ISFORMULA(AB410),_xlfn.ISFORMULA(AC410),NOT(_xlfn.ISFORMULA(O410)),NOT(_xlfn.ISFORMULA(P410)),M410&lt;&gt;0,N410&lt;&gt;0,OR(YEAR(M410=lookup_codes!T492),YEAR(M410=lookup_codes!T493),YEAR(M410=lookup_codes!T494)),OR(YEAR(N410=lookup_codes!T492),YEAR(N410=lookup_codes!T493),YEAR(N410=lookup_codes!T494)))</f>
        <v>1</v>
      </c>
    </row>
    <row r="411" spans="1:30" ht="15" customHeight="1" x14ac:dyDescent="0.2">
      <c r="A411" s="8" t="s">
        <v>768</v>
      </c>
      <c r="B411" s="8"/>
      <c r="C411" s="2" t="s">
        <v>734</v>
      </c>
      <c r="D411" s="6" t="s">
        <v>742</v>
      </c>
      <c r="E411" s="60" t="s">
        <v>744</v>
      </c>
      <c r="F411" s="8"/>
      <c r="G411" s="8"/>
      <c r="H411" s="8"/>
      <c r="I411" s="8"/>
      <c r="J411" s="8"/>
      <c r="K411" s="8"/>
      <c r="L411" s="8" t="s">
        <v>755</v>
      </c>
      <c r="M411" s="9">
        <v>44166</v>
      </c>
      <c r="N411" s="9">
        <v>44166</v>
      </c>
      <c r="O411" s="20">
        <v>37420238.100000001</v>
      </c>
      <c r="P411" s="20"/>
      <c r="Q411" s="61"/>
      <c r="R411" s="29"/>
      <c r="S411" s="29"/>
      <c r="T411" s="29"/>
      <c r="U411" s="29"/>
      <c r="X411" s="22" t="str">
        <f>IF(B411="",VLOOKUP(A411,items_lookup!A:B,2,FALSE),B411)</f>
        <v>09. Item 09</v>
      </c>
      <c r="Y411" s="22">
        <f t="shared" si="32"/>
        <v>12</v>
      </c>
      <c r="Z411" s="22">
        <f t="shared" si="32"/>
        <v>12</v>
      </c>
      <c r="AA411" s="22">
        <f t="shared" si="33"/>
        <v>2020</v>
      </c>
      <c r="AB411" s="22">
        <f t="shared" si="34"/>
        <v>2020</v>
      </c>
      <c r="AC411" s="22">
        <f t="shared" si="35"/>
        <v>2020</v>
      </c>
      <c r="AD411" s="25" t="b">
        <f>AND(ROUND(O411,2)=O411,ROUND(P411,2)=P411,OR(AND(O411&lt;&gt;0,L411="p"),AND(P411&lt;&gt;0,L411="f")),_xlfn.ISFORMULA(X411),_xlfn.ISFORMULA(Y411),_xlfn.ISFORMULA(Z411),_xlfn.ISFORMULA(AA411),_xlfn.ISFORMULA(AB411),_xlfn.ISFORMULA(AC411),NOT(_xlfn.ISFORMULA(O411)),NOT(_xlfn.ISFORMULA(P411)),M411&lt;&gt;0,N411&lt;&gt;0,OR(YEAR(M411=lookup_codes!T493),YEAR(M411=lookup_codes!T494),YEAR(M411=lookup_codes!T495)),OR(YEAR(N411=lookup_codes!T493),YEAR(N411=lookup_codes!T494),YEAR(N411=lookup_codes!T495)))</f>
        <v>1</v>
      </c>
    </row>
    <row r="412" spans="1:30" ht="15" customHeight="1" x14ac:dyDescent="0.2">
      <c r="A412" s="8" t="s">
        <v>766</v>
      </c>
      <c r="B412" s="8"/>
      <c r="C412" s="2" t="s">
        <v>734</v>
      </c>
      <c r="D412" s="6" t="s">
        <v>743</v>
      </c>
      <c r="E412" s="60" t="s">
        <v>744</v>
      </c>
      <c r="F412" s="8"/>
      <c r="G412" s="8"/>
      <c r="H412" s="8"/>
      <c r="I412" s="8"/>
      <c r="J412" s="8"/>
      <c r="K412" s="8"/>
      <c r="L412" s="8" t="s">
        <v>755</v>
      </c>
      <c r="M412" s="9">
        <v>44166</v>
      </c>
      <c r="N412" s="9">
        <v>44166</v>
      </c>
      <c r="O412" s="20">
        <v>606666.67000000004</v>
      </c>
      <c r="P412" s="20"/>
      <c r="Q412" s="61"/>
      <c r="R412" s="29"/>
      <c r="S412" s="29"/>
      <c r="T412" s="29"/>
      <c r="U412" s="29"/>
      <c r="X412" s="22" t="str">
        <f>IF(B412="",VLOOKUP(A412,items_lookup!A:B,2,FALSE),B412)</f>
        <v>07. Item 07</v>
      </c>
      <c r="Y412" s="22">
        <f t="shared" si="32"/>
        <v>12</v>
      </c>
      <c r="Z412" s="22">
        <f t="shared" si="32"/>
        <v>12</v>
      </c>
      <c r="AA412" s="22">
        <f t="shared" si="33"/>
        <v>2020</v>
      </c>
      <c r="AB412" s="22">
        <f t="shared" si="34"/>
        <v>2020</v>
      </c>
      <c r="AC412" s="22">
        <f t="shared" si="35"/>
        <v>2020</v>
      </c>
      <c r="AD412" s="25" t="b">
        <f>AND(ROUND(O412,2)=O412,ROUND(P412,2)=P412,OR(AND(O412&lt;&gt;0,L412="p"),AND(P412&lt;&gt;0,L412="f")),_xlfn.ISFORMULA(X412),_xlfn.ISFORMULA(Y412),_xlfn.ISFORMULA(Z412),_xlfn.ISFORMULA(AA412),_xlfn.ISFORMULA(AB412),_xlfn.ISFORMULA(AC412),NOT(_xlfn.ISFORMULA(O412)),NOT(_xlfn.ISFORMULA(P412)),M412&lt;&gt;0,N412&lt;&gt;0,OR(YEAR(M412=lookup_codes!T495),YEAR(M412=lookup_codes!T496),YEAR(M412=lookup_codes!T497)),OR(YEAR(N412=lookup_codes!T495),YEAR(N412=lookup_codes!T496),YEAR(N412=lookup_codes!T497)))</f>
        <v>1</v>
      </c>
    </row>
    <row r="413" spans="1:30" ht="15" customHeight="1" x14ac:dyDescent="0.2">
      <c r="A413" s="8" t="s">
        <v>765</v>
      </c>
      <c r="B413" s="27"/>
      <c r="C413" s="2" t="s">
        <v>734</v>
      </c>
      <c r="D413" s="6" t="s">
        <v>742</v>
      </c>
      <c r="E413" s="60" t="s">
        <v>745</v>
      </c>
      <c r="F413" s="8"/>
      <c r="G413" s="8"/>
      <c r="H413" s="8"/>
      <c r="I413" s="8"/>
      <c r="J413" s="8"/>
      <c r="K413" s="8"/>
      <c r="L413" s="8" t="s">
        <v>755</v>
      </c>
      <c r="M413" s="9">
        <v>44105</v>
      </c>
      <c r="N413" s="9">
        <v>44105</v>
      </c>
      <c r="O413" s="20">
        <v>7048428.5700000003</v>
      </c>
      <c r="P413" s="20"/>
      <c r="Q413" s="61"/>
      <c r="R413" s="11"/>
      <c r="S413" s="11"/>
      <c r="T413" s="11"/>
      <c r="U413" s="11"/>
      <c r="X413" s="22" t="str">
        <f>IF(B413="",VLOOKUP(A413,items_lookup!A:B,2,FALSE),B413)</f>
        <v>05. Item 05</v>
      </c>
      <c r="Y413" s="22">
        <f t="shared" si="32"/>
        <v>10</v>
      </c>
      <c r="Z413" s="22">
        <f t="shared" si="32"/>
        <v>10</v>
      </c>
      <c r="AA413" s="22">
        <f t="shared" si="33"/>
        <v>2020</v>
      </c>
      <c r="AB413" s="22">
        <f t="shared" si="34"/>
        <v>2020</v>
      </c>
      <c r="AC413" s="22">
        <f t="shared" si="35"/>
        <v>2020</v>
      </c>
      <c r="AD413" s="25" t="b">
        <f>AND(ROUND(O413,2)=O413,ROUND(P413,2)=P413,OR(AND(O413&lt;&gt;0,L413="p"),AND(P413&lt;&gt;0,L413="f")),_xlfn.ISFORMULA(X413),_xlfn.ISFORMULA(Y413),_xlfn.ISFORMULA(Z413),_xlfn.ISFORMULA(AA413),_xlfn.ISFORMULA(AB413),_xlfn.ISFORMULA(AC413),NOT(_xlfn.ISFORMULA(O413)),NOT(_xlfn.ISFORMULA(P413)),M413&lt;&gt;0,N413&lt;&gt;0,OR(YEAR(M413=lookup_codes!T496),YEAR(M413=lookup_codes!T497),YEAR(M413=lookup_codes!T498)),OR(YEAR(N413=lookup_codes!T496),YEAR(N413=lookup_codes!T497),YEAR(N413=lookup_codes!T498)))</f>
        <v>1</v>
      </c>
    </row>
    <row r="414" spans="1:30" ht="15" customHeight="1" x14ac:dyDescent="0.2">
      <c r="A414" s="8" t="s">
        <v>761</v>
      </c>
      <c r="B414" s="27"/>
      <c r="C414" s="2" t="s">
        <v>734</v>
      </c>
      <c r="D414" s="6" t="s">
        <v>742</v>
      </c>
      <c r="E414" s="60" t="s">
        <v>745</v>
      </c>
      <c r="F414" s="8"/>
      <c r="G414" s="8"/>
      <c r="H414" s="8"/>
      <c r="I414" s="8"/>
      <c r="J414" s="8"/>
      <c r="K414" s="8"/>
      <c r="L414" s="8" t="s">
        <v>755</v>
      </c>
      <c r="M414" s="9">
        <v>44136</v>
      </c>
      <c r="N414" s="9">
        <v>44136</v>
      </c>
      <c r="O414" s="20">
        <v>5833333.3300000001</v>
      </c>
      <c r="P414" s="20"/>
      <c r="Q414" s="61"/>
      <c r="R414" s="11"/>
      <c r="S414" s="11"/>
      <c r="T414" s="11"/>
      <c r="U414" s="11"/>
      <c r="X414" s="22" t="str">
        <f>IF(B414="",VLOOKUP(A414,items_lookup!A:B,2,FALSE),B414)</f>
        <v>01. Item 01</v>
      </c>
      <c r="Y414" s="22">
        <f t="shared" ref="Y414:Z473" si="36">MONTH(M414)</f>
        <v>11</v>
      </c>
      <c r="Z414" s="22">
        <f t="shared" si="36"/>
        <v>11</v>
      </c>
      <c r="AA414" s="22">
        <f t="shared" si="33"/>
        <v>2020</v>
      </c>
      <c r="AB414" s="22">
        <f t="shared" si="34"/>
        <v>2020</v>
      </c>
      <c r="AC414" s="22">
        <f t="shared" si="35"/>
        <v>2020</v>
      </c>
      <c r="AD414" s="25" t="b">
        <f>AND(ROUND(O414,2)=O414,ROUND(P414,2)=P414,OR(AND(O414&lt;&gt;0,L414="p"),AND(P414&lt;&gt;0,L414="f")),_xlfn.ISFORMULA(X414),_xlfn.ISFORMULA(Y414),_xlfn.ISFORMULA(Z414),_xlfn.ISFORMULA(AA414),_xlfn.ISFORMULA(AB414),_xlfn.ISFORMULA(AC414),NOT(_xlfn.ISFORMULA(O414)),NOT(_xlfn.ISFORMULA(P414)),M414&lt;&gt;0,N414&lt;&gt;0,OR(YEAR(M414=lookup_codes!T497),YEAR(M414=lookup_codes!T498),YEAR(M414=lookup_codes!T499)),OR(YEAR(N414=lookup_codes!T497),YEAR(N414=lookup_codes!T498),YEAR(N414=lookup_codes!T499)))</f>
        <v>1</v>
      </c>
    </row>
    <row r="415" spans="1:30" ht="15" customHeight="1" x14ac:dyDescent="0.2">
      <c r="A415" s="8" t="s">
        <v>762</v>
      </c>
      <c r="B415" s="27"/>
      <c r="C415" s="2" t="s">
        <v>734</v>
      </c>
      <c r="D415" s="6" t="s">
        <v>742</v>
      </c>
      <c r="E415" s="60" t="s">
        <v>745</v>
      </c>
      <c r="F415" s="8"/>
      <c r="G415" s="8"/>
      <c r="H415" s="8"/>
      <c r="I415" s="8"/>
      <c r="J415" s="8"/>
      <c r="K415" s="8"/>
      <c r="L415" s="8" t="s">
        <v>755</v>
      </c>
      <c r="M415" s="9">
        <v>44166</v>
      </c>
      <c r="N415" s="9">
        <v>44166</v>
      </c>
      <c r="O415" s="20">
        <v>6719285.71</v>
      </c>
      <c r="P415" s="20"/>
      <c r="Q415" s="61"/>
      <c r="R415" s="11"/>
      <c r="S415" s="11"/>
      <c r="T415" s="11"/>
      <c r="U415" s="11"/>
      <c r="X415" s="22" t="str">
        <f>IF(B415="",VLOOKUP(A415,items_lookup!A:B,2,FALSE),B415)</f>
        <v>02. Item 02</v>
      </c>
      <c r="Y415" s="22">
        <f t="shared" si="36"/>
        <v>12</v>
      </c>
      <c r="Z415" s="22">
        <f t="shared" si="36"/>
        <v>12</v>
      </c>
      <c r="AA415" s="22">
        <f t="shared" si="33"/>
        <v>2020</v>
      </c>
      <c r="AB415" s="22">
        <f t="shared" si="34"/>
        <v>2020</v>
      </c>
      <c r="AC415" s="22">
        <f t="shared" si="35"/>
        <v>2020</v>
      </c>
      <c r="AD415" s="25" t="b">
        <f>AND(ROUND(O415,2)=O415,ROUND(P415,2)=P415,OR(AND(O415&lt;&gt;0,L415="p"),AND(P415&lt;&gt;0,L415="f")),_xlfn.ISFORMULA(X415),_xlfn.ISFORMULA(Y415),_xlfn.ISFORMULA(Z415),_xlfn.ISFORMULA(AA415),_xlfn.ISFORMULA(AB415),_xlfn.ISFORMULA(AC415),NOT(_xlfn.ISFORMULA(O415)),NOT(_xlfn.ISFORMULA(P415)),M415&lt;&gt;0,N415&lt;&gt;0,OR(YEAR(M415=lookup_codes!T498),YEAR(M415=lookup_codes!T499),YEAR(M415=lookup_codes!T500)),OR(YEAR(N415=lookup_codes!T498),YEAR(N415=lookup_codes!T499),YEAR(N415=lookup_codes!T500)))</f>
        <v>1</v>
      </c>
    </row>
    <row r="416" spans="1:30" ht="15" customHeight="1" x14ac:dyDescent="0.2">
      <c r="A416" s="8" t="s">
        <v>764</v>
      </c>
      <c r="B416" s="27"/>
      <c r="C416" s="2" t="s">
        <v>734</v>
      </c>
      <c r="D416" s="6" t="s">
        <v>742</v>
      </c>
      <c r="E416" s="60" t="s">
        <v>745</v>
      </c>
      <c r="F416" s="8"/>
      <c r="G416" s="8"/>
      <c r="H416" s="8"/>
      <c r="I416" s="8"/>
      <c r="J416" s="8"/>
      <c r="K416" s="8"/>
      <c r="L416" s="8" t="s">
        <v>755</v>
      </c>
      <c r="M416" s="9">
        <v>44136</v>
      </c>
      <c r="N416" s="9">
        <v>44136</v>
      </c>
      <c r="O416" s="20">
        <v>1595238.1</v>
      </c>
      <c r="P416" s="20"/>
      <c r="Q416" s="61"/>
      <c r="R416" s="11"/>
      <c r="S416" s="11"/>
      <c r="T416" s="11"/>
      <c r="U416" s="11"/>
      <c r="X416" s="22" t="str">
        <f>IF(B416="",VLOOKUP(A416,items_lookup!A:B,2,FALSE),B416)</f>
        <v>05. Item 05</v>
      </c>
      <c r="Y416" s="22">
        <f t="shared" si="36"/>
        <v>11</v>
      </c>
      <c r="Z416" s="22">
        <f t="shared" si="36"/>
        <v>11</v>
      </c>
      <c r="AA416" s="22">
        <f t="shared" si="33"/>
        <v>2020</v>
      </c>
      <c r="AB416" s="22">
        <f t="shared" si="34"/>
        <v>2020</v>
      </c>
      <c r="AC416" s="22">
        <f t="shared" si="35"/>
        <v>2020</v>
      </c>
      <c r="AD416" s="25" t="b">
        <f>AND(ROUND(O416,2)=O416,ROUND(P416,2)=P416,OR(AND(O416&lt;&gt;0,L416="p"),AND(P416&lt;&gt;0,L416="f")),_xlfn.ISFORMULA(X416),_xlfn.ISFORMULA(Y416),_xlfn.ISFORMULA(Z416),_xlfn.ISFORMULA(AA416),_xlfn.ISFORMULA(AB416),_xlfn.ISFORMULA(AC416),NOT(_xlfn.ISFORMULA(O416)),NOT(_xlfn.ISFORMULA(P416)),M416&lt;&gt;0,N416&lt;&gt;0,OR(YEAR(M416=lookup_codes!T500),YEAR(M416=lookup_codes!T501),YEAR(M416=lookup_codes!T502)),OR(YEAR(N416=lookup_codes!T500),YEAR(N416=lookup_codes!T501),YEAR(N416=lookup_codes!T502)))</f>
        <v>1</v>
      </c>
    </row>
    <row r="417" spans="1:30" ht="15" customHeight="1" x14ac:dyDescent="0.2">
      <c r="A417" s="8" t="s">
        <v>770</v>
      </c>
      <c r="B417" s="27"/>
      <c r="C417" s="2" t="s">
        <v>734</v>
      </c>
      <c r="D417" s="6" t="s">
        <v>742</v>
      </c>
      <c r="E417" s="60" t="s">
        <v>745</v>
      </c>
      <c r="F417" s="8"/>
      <c r="G417" s="8"/>
      <c r="H417" s="8"/>
      <c r="I417" s="8"/>
      <c r="J417" s="8"/>
      <c r="K417" s="8"/>
      <c r="L417" s="8" t="s">
        <v>755</v>
      </c>
      <c r="M417" s="9">
        <v>44166</v>
      </c>
      <c r="N417" s="9">
        <v>44166</v>
      </c>
      <c r="O417" s="20">
        <v>1464047.62</v>
      </c>
      <c r="P417" s="20"/>
      <c r="Q417" s="61"/>
      <c r="R417" s="11"/>
      <c r="S417" s="11"/>
      <c r="T417" s="11"/>
      <c r="U417" s="11"/>
      <c r="X417" s="22" t="str">
        <f>IF(B417="",VLOOKUP(A417,items_lookup!A:B,2,FALSE),B417)</f>
        <v>11. Item 11</v>
      </c>
      <c r="Y417" s="22">
        <f t="shared" si="36"/>
        <v>12</v>
      </c>
      <c r="Z417" s="22">
        <f t="shared" si="36"/>
        <v>12</v>
      </c>
      <c r="AA417" s="22">
        <f t="shared" si="33"/>
        <v>2020</v>
      </c>
      <c r="AB417" s="22">
        <f t="shared" si="34"/>
        <v>2020</v>
      </c>
      <c r="AC417" s="22">
        <f t="shared" si="35"/>
        <v>2020</v>
      </c>
      <c r="AD417" s="25" t="b">
        <f>AND(ROUND(O417,2)=O417,ROUND(P417,2)=P417,OR(AND(O417&lt;&gt;0,L417="p"),AND(P417&lt;&gt;0,L417="f")),_xlfn.ISFORMULA(X417),_xlfn.ISFORMULA(Y417),_xlfn.ISFORMULA(Z417),_xlfn.ISFORMULA(AA417),_xlfn.ISFORMULA(AB417),_xlfn.ISFORMULA(AC417),NOT(_xlfn.ISFORMULA(O417)),NOT(_xlfn.ISFORMULA(P417)),M417&lt;&gt;0,N417&lt;&gt;0,OR(YEAR(M417=lookup_codes!T501),YEAR(M417=lookup_codes!T502),YEAR(M417=lookup_codes!T503)),OR(YEAR(N417=lookup_codes!T501),YEAR(N417=lookup_codes!T502),YEAR(N417=lookup_codes!T503)))</f>
        <v>1</v>
      </c>
    </row>
    <row r="418" spans="1:30" ht="15" customHeight="1" x14ac:dyDescent="0.2">
      <c r="A418" s="8" t="s">
        <v>769</v>
      </c>
      <c r="B418" s="8" t="s">
        <v>801</v>
      </c>
      <c r="C418" s="2" t="s">
        <v>734</v>
      </c>
      <c r="D418" s="6" t="s">
        <v>742</v>
      </c>
      <c r="E418" s="60" t="s">
        <v>745</v>
      </c>
      <c r="F418" s="8"/>
      <c r="G418" s="8"/>
      <c r="H418" s="8"/>
      <c r="I418" s="8"/>
      <c r="J418" s="8"/>
      <c r="K418" s="8"/>
      <c r="L418" s="8" t="s">
        <v>755</v>
      </c>
      <c r="M418" s="9">
        <v>44105</v>
      </c>
      <c r="N418" s="9">
        <v>44105</v>
      </c>
      <c r="O418" s="20">
        <v>3903181.74</v>
      </c>
      <c r="P418" s="20"/>
      <c r="Q418" s="61"/>
      <c r="R418" s="11"/>
      <c r="S418" s="11"/>
      <c r="T418" s="11"/>
      <c r="U418" s="11"/>
      <c r="X418" s="22" t="str">
        <f>IF(B418="",VLOOKUP(A418,items_lookup!A:B,2,FALSE),B418)</f>
        <v>03. Item 03</v>
      </c>
      <c r="Y418" s="22">
        <f t="shared" si="36"/>
        <v>10</v>
      </c>
      <c r="Z418" s="22">
        <f t="shared" si="36"/>
        <v>10</v>
      </c>
      <c r="AA418" s="22">
        <f t="shared" si="33"/>
        <v>2020</v>
      </c>
      <c r="AB418" s="22">
        <f t="shared" si="34"/>
        <v>2020</v>
      </c>
      <c r="AC418" s="22">
        <f t="shared" si="35"/>
        <v>2020</v>
      </c>
      <c r="AD418" s="25" t="b">
        <f>AND(ROUND(O418,2)=O418,ROUND(P418,2)=P418,OR(AND(O418&lt;&gt;0,L418="p"),AND(P418&lt;&gt;0,L418="f")),_xlfn.ISFORMULA(X418),_xlfn.ISFORMULA(Y418),_xlfn.ISFORMULA(Z418),_xlfn.ISFORMULA(AA418),_xlfn.ISFORMULA(AB418),_xlfn.ISFORMULA(AC418),NOT(_xlfn.ISFORMULA(O418)),NOT(_xlfn.ISFORMULA(P418)),M418&lt;&gt;0,N418&lt;&gt;0,OR(YEAR(M418=lookup_codes!T502),YEAR(M418=lookup_codes!T503),YEAR(M418=lookup_codes!T504)),OR(YEAR(N418=lookup_codes!T502),YEAR(N418=lookup_codes!T503),YEAR(N418=lookup_codes!T504)))</f>
        <v>1</v>
      </c>
    </row>
    <row r="419" spans="1:30" ht="15" customHeight="1" x14ac:dyDescent="0.2">
      <c r="A419" s="8" t="s">
        <v>768</v>
      </c>
      <c r="B419" s="8" t="s">
        <v>801</v>
      </c>
      <c r="C419" s="2" t="s">
        <v>734</v>
      </c>
      <c r="D419" s="6" t="s">
        <v>742</v>
      </c>
      <c r="E419" s="60" t="s">
        <v>745</v>
      </c>
      <c r="F419" s="8"/>
      <c r="G419" s="8"/>
      <c r="H419" s="8"/>
      <c r="I419" s="8"/>
      <c r="J419" s="8"/>
      <c r="K419" s="8"/>
      <c r="L419" s="8" t="s">
        <v>755</v>
      </c>
      <c r="M419" s="9">
        <v>44136</v>
      </c>
      <c r="N419" s="9">
        <v>44136</v>
      </c>
      <c r="O419" s="20">
        <v>3314285.71</v>
      </c>
      <c r="P419" s="20"/>
      <c r="Q419" s="61"/>
      <c r="R419" s="11"/>
      <c r="S419" s="11"/>
      <c r="T419" s="11"/>
      <c r="U419" s="11"/>
      <c r="X419" s="22" t="str">
        <f>IF(B419="",VLOOKUP(A419,items_lookup!A:B,2,FALSE),B419)</f>
        <v>03. Item 03</v>
      </c>
      <c r="Y419" s="22">
        <f t="shared" si="36"/>
        <v>11</v>
      </c>
      <c r="Z419" s="22">
        <f t="shared" si="36"/>
        <v>11</v>
      </c>
      <c r="AA419" s="22">
        <f t="shared" si="33"/>
        <v>2020</v>
      </c>
      <c r="AB419" s="22">
        <f t="shared" si="34"/>
        <v>2020</v>
      </c>
      <c r="AC419" s="22">
        <f t="shared" si="35"/>
        <v>2020</v>
      </c>
      <c r="AD419" s="25" t="b">
        <f>AND(ROUND(O419,2)=O419,ROUND(P419,2)=P419,OR(AND(O419&lt;&gt;0,L419="p"),AND(P419&lt;&gt;0,L419="f")),_xlfn.ISFORMULA(X419),_xlfn.ISFORMULA(Y419),_xlfn.ISFORMULA(Z419),_xlfn.ISFORMULA(AA419),_xlfn.ISFORMULA(AB419),_xlfn.ISFORMULA(AC419),NOT(_xlfn.ISFORMULA(O419)),NOT(_xlfn.ISFORMULA(P419)),M419&lt;&gt;0,N419&lt;&gt;0,OR(YEAR(M419=lookup_codes!T503),YEAR(M419=lookup_codes!T504),YEAR(M419=lookup_codes!T505)),OR(YEAR(N419=lookup_codes!T503),YEAR(N419=lookup_codes!T504),YEAR(N419=lookup_codes!T505)))</f>
        <v>1</v>
      </c>
    </row>
    <row r="420" spans="1:30" ht="15" customHeight="1" x14ac:dyDescent="0.2">
      <c r="A420" s="8"/>
      <c r="B420" s="8" t="s">
        <v>801</v>
      </c>
      <c r="C420" s="2" t="s">
        <v>734</v>
      </c>
      <c r="D420" s="6" t="s">
        <v>742</v>
      </c>
      <c r="E420" s="60" t="s">
        <v>745</v>
      </c>
      <c r="F420" s="8"/>
      <c r="G420" s="8"/>
      <c r="H420" s="8"/>
      <c r="I420" s="8"/>
      <c r="J420" s="8"/>
      <c r="K420" s="8"/>
      <c r="L420" s="8" t="s">
        <v>755</v>
      </c>
      <c r="M420" s="9">
        <v>44166</v>
      </c>
      <c r="N420" s="9">
        <v>44166</v>
      </c>
      <c r="O420" s="20">
        <v>3314285.71</v>
      </c>
      <c r="P420" s="20"/>
      <c r="Q420" s="61"/>
      <c r="R420" s="11"/>
      <c r="S420" s="11"/>
      <c r="T420" s="11"/>
      <c r="U420" s="11"/>
      <c r="X420" s="22" t="str">
        <f>IF(B420="",VLOOKUP(A420,items_lookup!A:B,2,FALSE),B420)</f>
        <v>03. Item 03</v>
      </c>
      <c r="Y420" s="22">
        <f t="shared" si="36"/>
        <v>12</v>
      </c>
      <c r="Z420" s="22">
        <f t="shared" si="36"/>
        <v>12</v>
      </c>
      <c r="AA420" s="22">
        <f t="shared" si="33"/>
        <v>2020</v>
      </c>
      <c r="AB420" s="22">
        <f t="shared" si="34"/>
        <v>2020</v>
      </c>
      <c r="AC420" s="22">
        <f t="shared" si="35"/>
        <v>2020</v>
      </c>
      <c r="AD420" s="25" t="b">
        <f>AND(ROUND(O420,2)=O420,ROUND(P420,2)=P420,OR(AND(O420&lt;&gt;0,L420="p"),AND(P420&lt;&gt;0,L420="f")),_xlfn.ISFORMULA(X420),_xlfn.ISFORMULA(Y420),_xlfn.ISFORMULA(Z420),_xlfn.ISFORMULA(AA420),_xlfn.ISFORMULA(AB420),_xlfn.ISFORMULA(AC420),NOT(_xlfn.ISFORMULA(O420)),NOT(_xlfn.ISFORMULA(P420)),M420&lt;&gt;0,N420&lt;&gt;0,OR(YEAR(M420=lookup_codes!T504),YEAR(M420=lookup_codes!T505),YEAR(M420=lookup_codes!T506)),OR(YEAR(N420=lookup_codes!T504),YEAR(N420=lookup_codes!T505),YEAR(N420=lookup_codes!T506)))</f>
        <v>1</v>
      </c>
    </row>
    <row r="421" spans="1:30" ht="15" customHeight="1" x14ac:dyDescent="0.2">
      <c r="A421" s="8" t="s">
        <v>771</v>
      </c>
      <c r="B421" s="8"/>
      <c r="C421" s="2" t="s">
        <v>734</v>
      </c>
      <c r="D421" s="6" t="s">
        <v>742</v>
      </c>
      <c r="E421" s="60" t="s">
        <v>745</v>
      </c>
      <c r="F421" s="8"/>
      <c r="G421" s="8"/>
      <c r="H421" s="8"/>
      <c r="I421" s="8"/>
      <c r="J421" s="8"/>
      <c r="K421" s="8"/>
      <c r="L421" s="8" t="s">
        <v>755</v>
      </c>
      <c r="M421" s="9">
        <v>44105</v>
      </c>
      <c r="N421" s="9">
        <v>44105</v>
      </c>
      <c r="O421" s="20">
        <v>6071452.3799999999</v>
      </c>
      <c r="P421" s="20"/>
      <c r="Q421" s="61"/>
      <c r="R421" s="29"/>
      <c r="S421" s="29"/>
      <c r="T421" s="29"/>
      <c r="U421" s="29"/>
      <c r="X421" s="22" t="str">
        <f>IF(B421="",VLOOKUP(A421,items_lookup!A:B,2,FALSE),B421)</f>
        <v>13. Item 13</v>
      </c>
      <c r="Y421" s="22">
        <f t="shared" si="36"/>
        <v>10</v>
      </c>
      <c r="Z421" s="22">
        <f t="shared" si="36"/>
        <v>10</v>
      </c>
      <c r="AA421" s="22">
        <f t="shared" si="33"/>
        <v>2020</v>
      </c>
      <c r="AB421" s="22">
        <f t="shared" si="34"/>
        <v>2020</v>
      </c>
      <c r="AC421" s="22">
        <f t="shared" si="35"/>
        <v>2020</v>
      </c>
      <c r="AD421" s="25" t="b">
        <f>AND(ROUND(O421,2)=O421,ROUND(P421,2)=P421,OR(AND(O421&lt;&gt;0,L421="p"),AND(P421&lt;&gt;0,L421="f")),_xlfn.ISFORMULA(X421),_xlfn.ISFORMULA(Y421),_xlfn.ISFORMULA(Z421),_xlfn.ISFORMULA(AA421),_xlfn.ISFORMULA(AB421),_xlfn.ISFORMULA(AC421),NOT(_xlfn.ISFORMULA(O421)),NOT(_xlfn.ISFORMULA(P421)),M421&lt;&gt;0,N421&lt;&gt;0,OR(YEAR(M421=lookup_codes!T505),YEAR(M421=lookup_codes!T506),YEAR(M421=lookup_codes!T507)),OR(YEAR(N421=lookup_codes!T505),YEAR(N421=lookup_codes!T506),YEAR(N421=lookup_codes!T507)))</f>
        <v>1</v>
      </c>
    </row>
    <row r="422" spans="1:30" ht="15" customHeight="1" x14ac:dyDescent="0.2">
      <c r="A422" s="8" t="s">
        <v>771</v>
      </c>
      <c r="B422" s="8"/>
      <c r="C422" s="2" t="s">
        <v>734</v>
      </c>
      <c r="D422" s="6" t="s">
        <v>742</v>
      </c>
      <c r="E422" s="60" t="s">
        <v>745</v>
      </c>
      <c r="F422" s="8"/>
      <c r="G422" s="8"/>
      <c r="H422" s="8"/>
      <c r="I422" s="8"/>
      <c r="J422" s="8"/>
      <c r="K422" s="8"/>
      <c r="L422" s="8" t="s">
        <v>755</v>
      </c>
      <c r="M422" s="9">
        <v>44105</v>
      </c>
      <c r="N422" s="9">
        <v>44105</v>
      </c>
      <c r="O422" s="20">
        <v>475928.57</v>
      </c>
      <c r="P422" s="20"/>
      <c r="Q422" s="61"/>
      <c r="R422" s="29"/>
      <c r="S422" s="29"/>
      <c r="T422" s="29"/>
      <c r="U422" s="29"/>
      <c r="X422" s="22" t="str">
        <f>IF(B422="",VLOOKUP(A422,items_lookup!A:B,2,FALSE),B422)</f>
        <v>13. Item 13</v>
      </c>
      <c r="Y422" s="22">
        <f t="shared" si="36"/>
        <v>10</v>
      </c>
      <c r="Z422" s="22">
        <f t="shared" si="36"/>
        <v>10</v>
      </c>
      <c r="AA422" s="22">
        <f t="shared" si="33"/>
        <v>2020</v>
      </c>
      <c r="AB422" s="22">
        <f t="shared" si="34"/>
        <v>2020</v>
      </c>
      <c r="AC422" s="22">
        <f t="shared" si="35"/>
        <v>2020</v>
      </c>
      <c r="AD422" s="25" t="b">
        <f>AND(ROUND(O422,2)=O422,ROUND(P422,2)=P422,OR(AND(O422&lt;&gt;0,L422="p"),AND(P422&lt;&gt;0,L422="f")),_xlfn.ISFORMULA(X422),_xlfn.ISFORMULA(Y422),_xlfn.ISFORMULA(Z422),_xlfn.ISFORMULA(AA422),_xlfn.ISFORMULA(AB422),_xlfn.ISFORMULA(AC422),NOT(_xlfn.ISFORMULA(O422)),NOT(_xlfn.ISFORMULA(P422)),M422&lt;&gt;0,N422&lt;&gt;0,OR(YEAR(M422=lookup_codes!T506),YEAR(M422=lookup_codes!T507),YEAR(M422=lookup_codes!T508)),OR(YEAR(N422=lookup_codes!T506),YEAR(N422=lookup_codes!T507),YEAR(N422=lookup_codes!T508)))</f>
        <v>1</v>
      </c>
    </row>
    <row r="423" spans="1:30" ht="15" customHeight="1" x14ac:dyDescent="0.2">
      <c r="A423" s="8" t="s">
        <v>772</v>
      </c>
      <c r="B423" s="8"/>
      <c r="C423" s="2" t="s">
        <v>734</v>
      </c>
      <c r="D423" s="6" t="s">
        <v>742</v>
      </c>
      <c r="E423" s="60" t="s">
        <v>745</v>
      </c>
      <c r="F423" s="8"/>
      <c r="G423" s="8"/>
      <c r="H423" s="8"/>
      <c r="I423" s="8"/>
      <c r="J423" s="8"/>
      <c r="K423" s="8"/>
      <c r="L423" s="8" t="s">
        <v>755</v>
      </c>
      <c r="M423" s="9">
        <v>44136</v>
      </c>
      <c r="N423" s="9">
        <v>44136</v>
      </c>
      <c r="O423" s="20">
        <v>2445000</v>
      </c>
      <c r="P423" s="20"/>
      <c r="Q423" s="61"/>
      <c r="R423" s="29"/>
      <c r="S423" s="29"/>
      <c r="T423" s="29"/>
      <c r="U423" s="29"/>
      <c r="X423" s="22" t="str">
        <f>IF(B423="",VLOOKUP(A423,items_lookup!A:B,2,FALSE),B423)</f>
        <v>13. Item 13</v>
      </c>
      <c r="Y423" s="22">
        <f t="shared" si="36"/>
        <v>11</v>
      </c>
      <c r="Z423" s="22">
        <f t="shared" si="36"/>
        <v>11</v>
      </c>
      <c r="AA423" s="22">
        <f t="shared" si="33"/>
        <v>2020</v>
      </c>
      <c r="AB423" s="22">
        <f t="shared" si="34"/>
        <v>2020</v>
      </c>
      <c r="AC423" s="22">
        <f t="shared" si="35"/>
        <v>2020</v>
      </c>
      <c r="AD423" s="25" t="b">
        <f>AND(ROUND(O423,2)=O423,ROUND(P423,2)=P423,OR(AND(O423&lt;&gt;0,L423="p"),AND(P423&lt;&gt;0,L423="f")),_xlfn.ISFORMULA(X423),_xlfn.ISFORMULA(Y423),_xlfn.ISFORMULA(Z423),_xlfn.ISFORMULA(AA423),_xlfn.ISFORMULA(AB423),_xlfn.ISFORMULA(AC423),NOT(_xlfn.ISFORMULA(O423)),NOT(_xlfn.ISFORMULA(P423)),M423&lt;&gt;0,N423&lt;&gt;0,OR(YEAR(M423=lookup_codes!T507),YEAR(M423=lookup_codes!T508),YEAR(M423=lookup_codes!T509)),OR(YEAR(N423=lookup_codes!T507),YEAR(N423=lookup_codes!T508),YEAR(N423=lookup_codes!T509)))</f>
        <v>1</v>
      </c>
    </row>
    <row r="424" spans="1:30" ht="15" customHeight="1" x14ac:dyDescent="0.2">
      <c r="A424" s="8" t="s">
        <v>772</v>
      </c>
      <c r="B424" s="8"/>
      <c r="C424" s="2" t="s">
        <v>734</v>
      </c>
      <c r="D424" s="6" t="s">
        <v>742</v>
      </c>
      <c r="E424" s="60" t="s">
        <v>745</v>
      </c>
      <c r="F424" s="8"/>
      <c r="G424" s="8"/>
      <c r="H424" s="8"/>
      <c r="I424" s="8"/>
      <c r="J424" s="8"/>
      <c r="K424" s="8"/>
      <c r="L424" s="8" t="s">
        <v>755</v>
      </c>
      <c r="M424" s="9">
        <v>44136</v>
      </c>
      <c r="N424" s="9">
        <v>44136</v>
      </c>
      <c r="O424" s="20">
        <v>64761.9</v>
      </c>
      <c r="P424" s="20"/>
      <c r="Q424" s="61"/>
      <c r="R424" s="29"/>
      <c r="S424" s="29"/>
      <c r="T424" s="29"/>
      <c r="U424" s="29"/>
      <c r="X424" s="22" t="str">
        <f>IF(B424="",VLOOKUP(A424,items_lookup!A:B,2,FALSE),B424)</f>
        <v>13. Item 13</v>
      </c>
      <c r="Y424" s="22">
        <f t="shared" si="36"/>
        <v>11</v>
      </c>
      <c r="Z424" s="22">
        <f t="shared" si="36"/>
        <v>11</v>
      </c>
      <c r="AA424" s="22">
        <f t="shared" si="33"/>
        <v>2020</v>
      </c>
      <c r="AB424" s="22">
        <f t="shared" si="34"/>
        <v>2020</v>
      </c>
      <c r="AC424" s="22">
        <f t="shared" si="35"/>
        <v>2020</v>
      </c>
      <c r="AD424" s="25" t="b">
        <f>AND(ROUND(O424,2)=O424,ROUND(P424,2)=P424,OR(AND(O424&lt;&gt;0,L424="p"),AND(P424&lt;&gt;0,L424="f")),_xlfn.ISFORMULA(X424),_xlfn.ISFORMULA(Y424),_xlfn.ISFORMULA(Z424),_xlfn.ISFORMULA(AA424),_xlfn.ISFORMULA(AB424),_xlfn.ISFORMULA(AC424),NOT(_xlfn.ISFORMULA(O424)),NOT(_xlfn.ISFORMULA(P424)),M424&lt;&gt;0,N424&lt;&gt;0,OR(YEAR(M424=lookup_codes!T508),YEAR(M424=lookup_codes!T509),YEAR(M424=lookup_codes!T510)),OR(YEAR(N424=lookup_codes!T508),YEAR(N424=lookup_codes!T509),YEAR(N424=lookup_codes!T510)))</f>
        <v>1</v>
      </c>
    </row>
    <row r="425" spans="1:30" ht="15" customHeight="1" x14ac:dyDescent="0.2">
      <c r="A425" s="8" t="s">
        <v>773</v>
      </c>
      <c r="B425" s="8"/>
      <c r="C425" s="2" t="s">
        <v>734</v>
      </c>
      <c r="D425" s="6" t="s">
        <v>742</v>
      </c>
      <c r="E425" s="60" t="s">
        <v>745</v>
      </c>
      <c r="F425" s="8"/>
      <c r="G425" s="8"/>
      <c r="H425" s="8"/>
      <c r="I425" s="8"/>
      <c r="J425" s="8"/>
      <c r="K425" s="8"/>
      <c r="L425" s="8" t="s">
        <v>755</v>
      </c>
      <c r="M425" s="9">
        <v>44166</v>
      </c>
      <c r="N425" s="9">
        <v>44166</v>
      </c>
      <c r="O425" s="20">
        <v>5438787.6900000004</v>
      </c>
      <c r="P425" s="20"/>
      <c r="Q425" s="61"/>
      <c r="R425" s="29"/>
      <c r="S425" s="29"/>
      <c r="T425" s="29"/>
      <c r="U425" s="29"/>
      <c r="X425" s="22" t="str">
        <f>IF(B425="",VLOOKUP(A425,items_lookup!A:B,2,FALSE),B425)</f>
        <v>13. Item 13</v>
      </c>
      <c r="Y425" s="22">
        <f t="shared" si="36"/>
        <v>12</v>
      </c>
      <c r="Z425" s="22">
        <f t="shared" si="36"/>
        <v>12</v>
      </c>
      <c r="AA425" s="22">
        <f t="shared" si="33"/>
        <v>2020</v>
      </c>
      <c r="AB425" s="22">
        <f t="shared" si="34"/>
        <v>2020</v>
      </c>
      <c r="AC425" s="22">
        <f t="shared" si="35"/>
        <v>2020</v>
      </c>
      <c r="AD425" s="25" t="b">
        <f>AND(ROUND(O425,2)=O425,ROUND(P425,2)=P425,OR(AND(O425&lt;&gt;0,L425="p"),AND(P425&lt;&gt;0,L425="f")),_xlfn.ISFORMULA(X425),_xlfn.ISFORMULA(Y425),_xlfn.ISFORMULA(Z425),_xlfn.ISFORMULA(AA425),_xlfn.ISFORMULA(AB425),_xlfn.ISFORMULA(AC425),NOT(_xlfn.ISFORMULA(O425)),NOT(_xlfn.ISFORMULA(P425)),M425&lt;&gt;0,N425&lt;&gt;0,OR(YEAR(M425=lookup_codes!T509),YEAR(M425=lookup_codes!T510),YEAR(M425=lookup_codes!T511)),OR(YEAR(N425=lookup_codes!T509),YEAR(N425=lookup_codes!T510),YEAR(N425=lookup_codes!T511)))</f>
        <v>1</v>
      </c>
    </row>
    <row r="426" spans="1:30" ht="15" customHeight="1" x14ac:dyDescent="0.2">
      <c r="A426" s="8" t="s">
        <v>773</v>
      </c>
      <c r="B426" s="8"/>
      <c r="C426" s="2" t="s">
        <v>734</v>
      </c>
      <c r="D426" s="6" t="s">
        <v>742</v>
      </c>
      <c r="E426" s="60" t="s">
        <v>745</v>
      </c>
      <c r="F426" s="8"/>
      <c r="G426" s="8"/>
      <c r="H426" s="8"/>
      <c r="I426" s="8"/>
      <c r="J426" s="8"/>
      <c r="K426" s="8"/>
      <c r="L426" s="8" t="s">
        <v>755</v>
      </c>
      <c r="M426" s="9">
        <v>44166</v>
      </c>
      <c r="N426" s="9">
        <v>44166</v>
      </c>
      <c r="O426" s="20">
        <v>299589.68</v>
      </c>
      <c r="P426" s="20"/>
      <c r="Q426" s="61"/>
      <c r="R426" s="29"/>
      <c r="S426" s="29"/>
      <c r="T426" s="29"/>
      <c r="U426" s="29"/>
      <c r="X426" s="22" t="str">
        <f>IF(B426="",VLOOKUP(A426,items_lookup!A:B,2,FALSE),B426)</f>
        <v>13. Item 13</v>
      </c>
      <c r="Y426" s="22">
        <f t="shared" si="36"/>
        <v>12</v>
      </c>
      <c r="Z426" s="22">
        <f t="shared" si="36"/>
        <v>12</v>
      </c>
      <c r="AA426" s="22">
        <f t="shared" si="33"/>
        <v>2020</v>
      </c>
      <c r="AB426" s="22">
        <f t="shared" si="34"/>
        <v>2020</v>
      </c>
      <c r="AC426" s="22">
        <f t="shared" si="35"/>
        <v>2020</v>
      </c>
      <c r="AD426" s="25" t="b">
        <f>AND(ROUND(O426,2)=O426,ROUND(P426,2)=P426,OR(AND(O426&lt;&gt;0,L426="p"),AND(P426&lt;&gt;0,L426="f")),_xlfn.ISFORMULA(X426),_xlfn.ISFORMULA(Y426),_xlfn.ISFORMULA(Z426),_xlfn.ISFORMULA(AA426),_xlfn.ISFORMULA(AB426),_xlfn.ISFORMULA(AC426),NOT(_xlfn.ISFORMULA(O426)),NOT(_xlfn.ISFORMULA(P426)),M426&lt;&gt;0,N426&lt;&gt;0,OR(YEAR(M426=lookup_codes!T510),YEAR(M426=lookup_codes!T511),YEAR(M426=lookup_codes!T512)),OR(YEAR(N426=lookup_codes!T510),YEAR(N426=lookup_codes!T511),YEAR(N426=lookup_codes!T512)))</f>
        <v>1</v>
      </c>
    </row>
    <row r="427" spans="1:30" ht="15" customHeight="1" x14ac:dyDescent="0.2">
      <c r="A427" s="8" t="s">
        <v>782</v>
      </c>
      <c r="B427" s="8"/>
      <c r="C427" s="2" t="s">
        <v>734</v>
      </c>
      <c r="D427" s="6" t="s">
        <v>742</v>
      </c>
      <c r="E427" s="60" t="s">
        <v>745</v>
      </c>
      <c r="F427" s="8"/>
      <c r="G427" s="8"/>
      <c r="H427" s="8"/>
      <c r="I427" s="8"/>
      <c r="J427" s="8"/>
      <c r="K427" s="8"/>
      <c r="L427" s="8" t="s">
        <v>755</v>
      </c>
      <c r="M427" s="9">
        <v>44105</v>
      </c>
      <c r="N427" s="9">
        <v>44105</v>
      </c>
      <c r="O427" s="20">
        <v>5672857.1399999997</v>
      </c>
      <c r="P427" s="20"/>
      <c r="Q427" s="61"/>
      <c r="R427" s="11"/>
      <c r="S427" s="11"/>
      <c r="T427" s="11"/>
      <c r="U427" s="11"/>
      <c r="X427" s="22" t="str">
        <f>IF(B427="",VLOOKUP(A427,items_lookup!A:B,2,FALSE),B427)</f>
        <v>04. Item 04</v>
      </c>
      <c r="Y427" s="22">
        <f t="shared" si="36"/>
        <v>10</v>
      </c>
      <c r="Z427" s="22">
        <f t="shared" si="36"/>
        <v>10</v>
      </c>
      <c r="AA427" s="22">
        <f t="shared" si="33"/>
        <v>2020</v>
      </c>
      <c r="AB427" s="22">
        <f t="shared" si="34"/>
        <v>2020</v>
      </c>
      <c r="AC427" s="22">
        <f t="shared" si="35"/>
        <v>2020</v>
      </c>
      <c r="AD427" s="25" t="b">
        <f>AND(ROUND(O427,2)=O427,ROUND(P427,2)=P427,OR(AND(O427&lt;&gt;0,L427="p"),AND(P427&lt;&gt;0,L427="f")),_xlfn.ISFORMULA(X427),_xlfn.ISFORMULA(Y427),_xlfn.ISFORMULA(Z427),_xlfn.ISFORMULA(AA427),_xlfn.ISFORMULA(AB427),_xlfn.ISFORMULA(AC427),NOT(_xlfn.ISFORMULA(O427)),NOT(_xlfn.ISFORMULA(P427)),M427&lt;&gt;0,N427&lt;&gt;0,OR(YEAR(M427=lookup_codes!T511),YEAR(M427=lookup_codes!T512),YEAR(M427=lookup_codes!T513)),OR(YEAR(N427=lookup_codes!T511),YEAR(N427=lookup_codes!T512),YEAR(N427=lookup_codes!T513)))</f>
        <v>1</v>
      </c>
    </row>
    <row r="428" spans="1:30" ht="15" customHeight="1" x14ac:dyDescent="0.2">
      <c r="A428" s="8" t="s">
        <v>763</v>
      </c>
      <c r="B428" s="8"/>
      <c r="C428" s="2" t="s">
        <v>734</v>
      </c>
      <c r="D428" s="6" t="s">
        <v>743</v>
      </c>
      <c r="E428" s="60" t="s">
        <v>745</v>
      </c>
      <c r="F428" s="8"/>
      <c r="G428" s="8"/>
      <c r="H428" s="8"/>
      <c r="I428" s="8"/>
      <c r="J428" s="8"/>
      <c r="K428" s="8"/>
      <c r="L428" s="8" t="s">
        <v>755</v>
      </c>
      <c r="M428" s="9">
        <v>44105</v>
      </c>
      <c r="N428" s="9">
        <v>44105</v>
      </c>
      <c r="O428" s="20">
        <v>635238.1</v>
      </c>
      <c r="P428" s="20"/>
      <c r="Q428" s="61"/>
      <c r="R428" s="11"/>
      <c r="S428" s="11"/>
      <c r="T428" s="11"/>
      <c r="U428" s="11"/>
      <c r="X428" s="22" t="str">
        <f>IF(B428="",VLOOKUP(A428,items_lookup!A:B,2,FALSE),B428)</f>
        <v>04. Item 04</v>
      </c>
      <c r="Y428" s="22">
        <f t="shared" si="36"/>
        <v>10</v>
      </c>
      <c r="Z428" s="22">
        <f t="shared" si="36"/>
        <v>10</v>
      </c>
      <c r="AA428" s="22">
        <f t="shared" si="33"/>
        <v>2020</v>
      </c>
      <c r="AB428" s="22">
        <f t="shared" si="34"/>
        <v>2020</v>
      </c>
      <c r="AC428" s="22">
        <f t="shared" si="35"/>
        <v>2020</v>
      </c>
      <c r="AD428" s="25" t="b">
        <f>AND(ROUND(O428,2)=O428,ROUND(P428,2)=P428,OR(AND(O428&lt;&gt;0,L428="p"),AND(P428&lt;&gt;0,L428="f")),_xlfn.ISFORMULA(X428),_xlfn.ISFORMULA(Y428),_xlfn.ISFORMULA(Z428),_xlfn.ISFORMULA(AA428),_xlfn.ISFORMULA(AB428),_xlfn.ISFORMULA(AC428),NOT(_xlfn.ISFORMULA(O428)),NOT(_xlfn.ISFORMULA(P428)),M428&lt;&gt;0,N428&lt;&gt;0,OR(YEAR(M428=lookup_codes!T512),YEAR(M428=lookup_codes!T513),YEAR(M428=lookup_codes!T514)),OR(YEAR(N428=lookup_codes!T512),YEAR(N428=lookup_codes!T513),YEAR(N428=lookup_codes!T514)))</f>
        <v>1</v>
      </c>
    </row>
    <row r="429" spans="1:30" ht="15" customHeight="1" x14ac:dyDescent="0.2">
      <c r="A429" s="8" t="s">
        <v>782</v>
      </c>
      <c r="B429" s="8"/>
      <c r="C429" s="2" t="s">
        <v>734</v>
      </c>
      <c r="D429" s="6" t="s">
        <v>742</v>
      </c>
      <c r="E429" s="60" t="s">
        <v>745</v>
      </c>
      <c r="F429" s="8"/>
      <c r="G429" s="8"/>
      <c r="H429" s="8"/>
      <c r="I429" s="8"/>
      <c r="J429" s="8"/>
      <c r="K429" s="8"/>
      <c r="L429" s="8" t="s">
        <v>755</v>
      </c>
      <c r="M429" s="9">
        <v>44136</v>
      </c>
      <c r="N429" s="9">
        <v>44136</v>
      </c>
      <c r="O429" s="20">
        <v>3635238.1</v>
      </c>
      <c r="P429" s="20"/>
      <c r="Q429" s="61"/>
      <c r="R429" s="11"/>
      <c r="S429" s="11"/>
      <c r="T429" s="11"/>
      <c r="U429" s="11"/>
      <c r="X429" s="22" t="str">
        <f>IF(B429="",VLOOKUP(A429,items_lookup!A:B,2,FALSE),B429)</f>
        <v>04. Item 04</v>
      </c>
      <c r="Y429" s="22">
        <f t="shared" si="36"/>
        <v>11</v>
      </c>
      <c r="Z429" s="22">
        <f t="shared" si="36"/>
        <v>11</v>
      </c>
      <c r="AA429" s="22">
        <f t="shared" si="33"/>
        <v>2020</v>
      </c>
      <c r="AB429" s="22">
        <f t="shared" si="34"/>
        <v>2020</v>
      </c>
      <c r="AC429" s="22">
        <f t="shared" si="35"/>
        <v>2020</v>
      </c>
      <c r="AD429" s="25" t="b">
        <f>AND(ROUND(O429,2)=O429,ROUND(P429,2)=P429,OR(AND(O429&lt;&gt;0,L429="p"),AND(P429&lt;&gt;0,L429="f")),_xlfn.ISFORMULA(X429),_xlfn.ISFORMULA(Y429),_xlfn.ISFORMULA(Z429),_xlfn.ISFORMULA(AA429),_xlfn.ISFORMULA(AB429),_xlfn.ISFORMULA(AC429),NOT(_xlfn.ISFORMULA(O429)),NOT(_xlfn.ISFORMULA(P429)),M429&lt;&gt;0,N429&lt;&gt;0,OR(YEAR(M429=lookup_codes!T513),YEAR(M429=lookup_codes!T514),YEAR(M429=lookup_codes!T515)),OR(YEAR(N429=lookup_codes!T513),YEAR(N429=lookup_codes!T514),YEAR(N429=lookup_codes!T515)))</f>
        <v>1</v>
      </c>
    </row>
    <row r="430" spans="1:30" ht="15" customHeight="1" x14ac:dyDescent="0.2">
      <c r="A430" s="8" t="s">
        <v>763</v>
      </c>
      <c r="B430" s="8"/>
      <c r="C430" s="2" t="s">
        <v>734</v>
      </c>
      <c r="D430" s="6" t="s">
        <v>743</v>
      </c>
      <c r="E430" s="60" t="s">
        <v>745</v>
      </c>
      <c r="F430" s="8"/>
      <c r="G430" s="8"/>
      <c r="H430" s="8"/>
      <c r="I430" s="8"/>
      <c r="J430" s="8"/>
      <c r="K430" s="8"/>
      <c r="L430" s="8" t="s">
        <v>755</v>
      </c>
      <c r="M430" s="9">
        <v>44136</v>
      </c>
      <c r="N430" s="9">
        <v>44136</v>
      </c>
      <c r="O430" s="20">
        <v>638095.24</v>
      </c>
      <c r="P430" s="20"/>
      <c r="Q430" s="61"/>
      <c r="R430" s="11"/>
      <c r="S430" s="11"/>
      <c r="T430" s="11"/>
      <c r="U430" s="11"/>
      <c r="X430" s="22" t="str">
        <f>IF(B430="",VLOOKUP(A430,items_lookup!A:B,2,FALSE),B430)</f>
        <v>04. Item 04</v>
      </c>
      <c r="Y430" s="22">
        <f t="shared" si="36"/>
        <v>11</v>
      </c>
      <c r="Z430" s="22">
        <f t="shared" si="36"/>
        <v>11</v>
      </c>
      <c r="AA430" s="22">
        <f t="shared" si="33"/>
        <v>2020</v>
      </c>
      <c r="AB430" s="22">
        <f t="shared" si="34"/>
        <v>2020</v>
      </c>
      <c r="AC430" s="22">
        <f t="shared" si="35"/>
        <v>2020</v>
      </c>
      <c r="AD430" s="25" t="b">
        <f>AND(ROUND(O430,2)=O430,ROUND(P430,2)=P430,OR(AND(O430&lt;&gt;0,L430="p"),AND(P430&lt;&gt;0,L430="f")),_xlfn.ISFORMULA(X430),_xlfn.ISFORMULA(Y430),_xlfn.ISFORMULA(Z430),_xlfn.ISFORMULA(AA430),_xlfn.ISFORMULA(AB430),_xlfn.ISFORMULA(AC430),NOT(_xlfn.ISFORMULA(O430)),NOT(_xlfn.ISFORMULA(P430)),M430&lt;&gt;0,N430&lt;&gt;0,OR(YEAR(M430=lookup_codes!T514),YEAR(M430=lookup_codes!T515),YEAR(M430=lookup_codes!T516)),OR(YEAR(N430=lookup_codes!T514),YEAR(N430=lookup_codes!T515),YEAR(N430=lookup_codes!T516)))</f>
        <v>1</v>
      </c>
    </row>
    <row r="431" spans="1:30" ht="15" customHeight="1" x14ac:dyDescent="0.2">
      <c r="A431" s="8" t="s">
        <v>781</v>
      </c>
      <c r="B431" s="8"/>
      <c r="C431" s="2" t="s">
        <v>734</v>
      </c>
      <c r="D431" s="6" t="s">
        <v>742</v>
      </c>
      <c r="E431" s="60" t="s">
        <v>745</v>
      </c>
      <c r="F431" s="8"/>
      <c r="G431" s="8"/>
      <c r="H431" s="8"/>
      <c r="I431" s="8"/>
      <c r="J431" s="8"/>
      <c r="K431" s="8"/>
      <c r="L431" s="8" t="s">
        <v>755</v>
      </c>
      <c r="M431" s="9">
        <v>44166</v>
      </c>
      <c r="N431" s="9">
        <v>44166</v>
      </c>
      <c r="O431" s="20">
        <v>7385788.1200000001</v>
      </c>
      <c r="P431" s="20"/>
      <c r="Q431" s="61"/>
      <c r="R431" s="11"/>
      <c r="S431" s="11"/>
      <c r="T431" s="11"/>
      <c r="U431" s="11"/>
      <c r="X431" s="22" t="str">
        <f>IF(B431="",VLOOKUP(A431,items_lookup!A:B,2,FALSE),B431)</f>
        <v>09. Item 09</v>
      </c>
      <c r="Y431" s="22">
        <f t="shared" si="36"/>
        <v>12</v>
      </c>
      <c r="Z431" s="22">
        <f t="shared" si="36"/>
        <v>12</v>
      </c>
      <c r="AA431" s="22">
        <f t="shared" si="33"/>
        <v>2020</v>
      </c>
      <c r="AB431" s="22">
        <f t="shared" si="34"/>
        <v>2020</v>
      </c>
      <c r="AC431" s="22">
        <f t="shared" si="35"/>
        <v>2020</v>
      </c>
      <c r="AD431" s="25" t="b">
        <f>AND(ROUND(O431,2)=O431,ROUND(P431,2)=P431,OR(AND(O431&lt;&gt;0,L431="p"),AND(P431&lt;&gt;0,L431="f")),_xlfn.ISFORMULA(X431),_xlfn.ISFORMULA(Y431),_xlfn.ISFORMULA(Z431),_xlfn.ISFORMULA(AA431),_xlfn.ISFORMULA(AB431),_xlfn.ISFORMULA(AC431),NOT(_xlfn.ISFORMULA(O431)),NOT(_xlfn.ISFORMULA(P431)),M431&lt;&gt;0,N431&lt;&gt;0,OR(YEAR(M431=lookup_codes!T515),YEAR(M431=lookup_codes!T516),YEAR(M431=lookup_codes!T517)),OR(YEAR(N431=lookup_codes!T515),YEAR(N431=lookup_codes!T516),YEAR(N431=lookup_codes!T517)))</f>
        <v>1</v>
      </c>
    </row>
    <row r="432" spans="1:30" ht="15" customHeight="1" x14ac:dyDescent="0.2">
      <c r="A432" s="8" t="s">
        <v>782</v>
      </c>
      <c r="B432" s="8"/>
      <c r="C432" s="2" t="s">
        <v>734</v>
      </c>
      <c r="D432" s="6" t="s">
        <v>743</v>
      </c>
      <c r="E432" s="60" t="s">
        <v>745</v>
      </c>
      <c r="F432" s="8"/>
      <c r="G432" s="8"/>
      <c r="H432" s="8"/>
      <c r="I432" s="8"/>
      <c r="J432" s="8"/>
      <c r="K432" s="8"/>
      <c r="L432" s="8" t="s">
        <v>755</v>
      </c>
      <c r="M432" s="9">
        <v>44166</v>
      </c>
      <c r="N432" s="9">
        <v>44166</v>
      </c>
      <c r="O432" s="20">
        <v>957349.45</v>
      </c>
      <c r="P432" s="20"/>
      <c r="Q432" s="61"/>
      <c r="R432" s="11"/>
      <c r="S432" s="11"/>
      <c r="T432" s="11"/>
      <c r="U432" s="11"/>
      <c r="X432" s="22" t="str">
        <f>IF(B432="",VLOOKUP(A432,items_lookup!A:B,2,FALSE),B432)</f>
        <v>04. Item 04</v>
      </c>
      <c r="Y432" s="22">
        <f t="shared" si="36"/>
        <v>12</v>
      </c>
      <c r="Z432" s="22">
        <f t="shared" si="36"/>
        <v>12</v>
      </c>
      <c r="AA432" s="22">
        <f t="shared" si="33"/>
        <v>2020</v>
      </c>
      <c r="AB432" s="22">
        <f t="shared" si="34"/>
        <v>2020</v>
      </c>
      <c r="AC432" s="22">
        <f t="shared" si="35"/>
        <v>2020</v>
      </c>
      <c r="AD432" s="25" t="b">
        <f>AND(ROUND(O432,2)=O432,ROUND(P432,2)=P432,OR(AND(O432&lt;&gt;0,L432="p"),AND(P432&lt;&gt;0,L432="f")),_xlfn.ISFORMULA(X432),_xlfn.ISFORMULA(Y432),_xlfn.ISFORMULA(Z432),_xlfn.ISFORMULA(AA432),_xlfn.ISFORMULA(AB432),_xlfn.ISFORMULA(AC432),NOT(_xlfn.ISFORMULA(O432)),NOT(_xlfn.ISFORMULA(P432)),M432&lt;&gt;0,N432&lt;&gt;0,OR(YEAR(M432=lookup_codes!T516),YEAR(M432=lookup_codes!T517),YEAR(M432=lookup_codes!T518)),OR(YEAR(N432=lookup_codes!T516),YEAR(N432=lookup_codes!T517),YEAR(N432=lookup_codes!T518)))</f>
        <v>1</v>
      </c>
    </row>
    <row r="433" spans="1:30" ht="15" customHeight="1" x14ac:dyDescent="0.2">
      <c r="A433" s="8" t="s">
        <v>763</v>
      </c>
      <c r="B433" s="27"/>
      <c r="C433" s="2" t="s">
        <v>734</v>
      </c>
      <c r="D433" s="6" t="s">
        <v>742</v>
      </c>
      <c r="E433" s="60" t="s">
        <v>745</v>
      </c>
      <c r="F433" s="8"/>
      <c r="G433" s="8"/>
      <c r="H433" s="8"/>
      <c r="I433" s="8"/>
      <c r="J433" s="8"/>
      <c r="K433" s="8"/>
      <c r="L433" s="8" t="s">
        <v>755</v>
      </c>
      <c r="M433" s="9">
        <v>44105</v>
      </c>
      <c r="N433" s="9">
        <v>44105</v>
      </c>
      <c r="O433" s="20">
        <v>54761.9</v>
      </c>
      <c r="P433" s="20"/>
      <c r="Q433" s="61"/>
      <c r="R433" s="11"/>
      <c r="S433" s="11"/>
      <c r="T433" s="11"/>
      <c r="U433" s="11"/>
      <c r="X433" s="22" t="str">
        <f>IF(B433="",VLOOKUP(A433,items_lookup!A:B,2,FALSE),B433)</f>
        <v>04. Item 04</v>
      </c>
      <c r="Y433" s="22">
        <f t="shared" si="36"/>
        <v>10</v>
      </c>
      <c r="Z433" s="22">
        <f t="shared" si="36"/>
        <v>10</v>
      </c>
      <c r="AA433" s="22">
        <f t="shared" si="33"/>
        <v>2020</v>
      </c>
      <c r="AB433" s="22">
        <f t="shared" si="34"/>
        <v>2020</v>
      </c>
      <c r="AC433" s="22">
        <f t="shared" si="35"/>
        <v>2020</v>
      </c>
      <c r="AD433" s="25" t="b">
        <f>AND(ROUND(O433,2)=O433,ROUND(P433,2)=P433,OR(AND(O433&lt;&gt;0,L433="p"),AND(P433&lt;&gt;0,L433="f")),_xlfn.ISFORMULA(X433),_xlfn.ISFORMULA(Y433),_xlfn.ISFORMULA(Z433),_xlfn.ISFORMULA(AA433),_xlfn.ISFORMULA(AB433),_xlfn.ISFORMULA(AC433),NOT(_xlfn.ISFORMULA(O433)),NOT(_xlfn.ISFORMULA(P433)),M433&lt;&gt;0,N433&lt;&gt;0,OR(YEAR(M433=lookup_codes!T517),YEAR(M433=lookup_codes!T518),YEAR(M433=lookup_codes!T519)),OR(YEAR(N433=lookup_codes!T517),YEAR(N433=lookup_codes!T518),YEAR(N433=lookup_codes!T519)))</f>
        <v>1</v>
      </c>
    </row>
    <row r="434" spans="1:30" ht="15" customHeight="1" x14ac:dyDescent="0.2">
      <c r="A434" s="8" t="s">
        <v>775</v>
      </c>
      <c r="B434" s="27"/>
      <c r="C434" s="2" t="s">
        <v>734</v>
      </c>
      <c r="D434" s="6" t="s">
        <v>742</v>
      </c>
      <c r="E434" s="60" t="s">
        <v>745</v>
      </c>
      <c r="F434" s="8"/>
      <c r="G434" s="8"/>
      <c r="H434" s="8"/>
      <c r="I434" s="8"/>
      <c r="J434" s="8"/>
      <c r="K434" s="8"/>
      <c r="L434" s="8" t="s">
        <v>755</v>
      </c>
      <c r="M434" s="9">
        <v>44136</v>
      </c>
      <c r="N434" s="9">
        <v>44136</v>
      </c>
      <c r="O434" s="20">
        <v>57142.86</v>
      </c>
      <c r="P434" s="20"/>
      <c r="Q434" s="61"/>
      <c r="R434" s="11"/>
      <c r="S434" s="11"/>
      <c r="T434" s="11"/>
      <c r="U434" s="11"/>
      <c r="X434" s="22" t="str">
        <f>IF(B434="",VLOOKUP(A434,items_lookup!A:B,2,FALSE),B434)</f>
        <v>06. Item 06</v>
      </c>
      <c r="Y434" s="22">
        <f t="shared" si="36"/>
        <v>11</v>
      </c>
      <c r="Z434" s="22">
        <f t="shared" si="36"/>
        <v>11</v>
      </c>
      <c r="AA434" s="22">
        <f t="shared" si="33"/>
        <v>2020</v>
      </c>
      <c r="AB434" s="22">
        <f t="shared" si="34"/>
        <v>2020</v>
      </c>
      <c r="AC434" s="22">
        <f t="shared" si="35"/>
        <v>2020</v>
      </c>
      <c r="AD434" s="25" t="b">
        <f>AND(ROUND(O434,2)=O434,ROUND(P434,2)=P434,OR(AND(O434&lt;&gt;0,L434="p"),AND(P434&lt;&gt;0,L434="f")),_xlfn.ISFORMULA(X434),_xlfn.ISFORMULA(Y434),_xlfn.ISFORMULA(Z434),_xlfn.ISFORMULA(AA434),_xlfn.ISFORMULA(AB434),_xlfn.ISFORMULA(AC434),NOT(_xlfn.ISFORMULA(O434)),NOT(_xlfn.ISFORMULA(P434)),M434&lt;&gt;0,N434&lt;&gt;0,OR(YEAR(M434=lookup_codes!T518),YEAR(M434=lookup_codes!T519),YEAR(M434=lookup_codes!T520)),OR(YEAR(N434=lookup_codes!T518),YEAR(N434=lookup_codes!T519),YEAR(N434=lookup_codes!T520)))</f>
        <v>1</v>
      </c>
    </row>
    <row r="435" spans="1:30" ht="15" customHeight="1" x14ac:dyDescent="0.2">
      <c r="A435" s="8" t="s">
        <v>775</v>
      </c>
      <c r="B435" s="27"/>
      <c r="C435" s="2" t="s">
        <v>734</v>
      </c>
      <c r="D435" s="6" t="s">
        <v>742</v>
      </c>
      <c r="E435" s="60" t="s">
        <v>745</v>
      </c>
      <c r="F435" s="8"/>
      <c r="G435" s="8"/>
      <c r="H435" s="8"/>
      <c r="I435" s="8"/>
      <c r="J435" s="8"/>
      <c r="K435" s="8"/>
      <c r="L435" s="8" t="s">
        <v>755</v>
      </c>
      <c r="M435" s="9">
        <v>44166</v>
      </c>
      <c r="N435" s="9">
        <v>44166</v>
      </c>
      <c r="O435" s="20">
        <v>187742.87</v>
      </c>
      <c r="P435" s="20"/>
      <c r="Q435" s="61"/>
      <c r="R435" s="11"/>
      <c r="S435" s="11"/>
      <c r="T435" s="11"/>
      <c r="U435" s="11"/>
      <c r="X435" s="22" t="str">
        <f>IF(B435="",VLOOKUP(A435,items_lookup!A:B,2,FALSE),B435)</f>
        <v>06. Item 06</v>
      </c>
      <c r="Y435" s="22">
        <f t="shared" si="36"/>
        <v>12</v>
      </c>
      <c r="Z435" s="22">
        <f t="shared" si="36"/>
        <v>12</v>
      </c>
      <c r="AA435" s="22">
        <f t="shared" si="33"/>
        <v>2020</v>
      </c>
      <c r="AB435" s="22">
        <f t="shared" si="34"/>
        <v>2020</v>
      </c>
      <c r="AC435" s="22">
        <f t="shared" si="35"/>
        <v>2020</v>
      </c>
      <c r="AD435" s="25" t="b">
        <f>AND(ROUND(O435,2)=O435,ROUND(P435,2)=P435,OR(AND(O435&lt;&gt;0,L435="p"),AND(P435&lt;&gt;0,L435="f")),_xlfn.ISFORMULA(X435),_xlfn.ISFORMULA(Y435),_xlfn.ISFORMULA(Z435),_xlfn.ISFORMULA(AA435),_xlfn.ISFORMULA(AB435),_xlfn.ISFORMULA(AC435),NOT(_xlfn.ISFORMULA(O435)),NOT(_xlfn.ISFORMULA(P435)),M435&lt;&gt;0,N435&lt;&gt;0,OR(YEAR(M435=lookup_codes!T519),YEAR(M435=lookup_codes!T520),YEAR(M435=lookup_codes!T521)),OR(YEAR(N435=lookup_codes!T519),YEAR(N435=lookup_codes!T520),YEAR(N435=lookup_codes!T521)))</f>
        <v>1</v>
      </c>
    </row>
    <row r="436" spans="1:30" ht="15" customHeight="1" x14ac:dyDescent="0.2">
      <c r="A436" s="8" t="s">
        <v>775</v>
      </c>
      <c r="B436" s="27"/>
      <c r="C436" s="2" t="s">
        <v>734</v>
      </c>
      <c r="D436" s="6" t="s">
        <v>742</v>
      </c>
      <c r="E436" s="60" t="s">
        <v>745</v>
      </c>
      <c r="F436" s="8"/>
      <c r="G436" s="8"/>
      <c r="H436" s="8"/>
      <c r="I436" s="8"/>
      <c r="J436" s="8"/>
      <c r="K436" s="8"/>
      <c r="L436" s="8" t="s">
        <v>755</v>
      </c>
      <c r="M436" s="9">
        <v>44105</v>
      </c>
      <c r="N436" s="9">
        <v>44105</v>
      </c>
      <c r="O436" s="20">
        <v>4047619.05</v>
      </c>
      <c r="P436" s="20"/>
      <c r="Q436" s="61"/>
      <c r="R436" s="11"/>
      <c r="S436" s="11"/>
      <c r="T436" s="11"/>
      <c r="U436" s="11"/>
      <c r="X436" s="22" t="str">
        <f>IF(B436="",VLOOKUP(A436,items_lookup!A:B,2,FALSE),B436)</f>
        <v>06. Item 06</v>
      </c>
      <c r="Y436" s="22">
        <f t="shared" si="36"/>
        <v>10</v>
      </c>
      <c r="Z436" s="22">
        <f t="shared" si="36"/>
        <v>10</v>
      </c>
      <c r="AA436" s="22">
        <f t="shared" si="33"/>
        <v>2020</v>
      </c>
      <c r="AB436" s="22">
        <f t="shared" si="34"/>
        <v>2020</v>
      </c>
      <c r="AC436" s="22">
        <f t="shared" si="35"/>
        <v>2020</v>
      </c>
      <c r="AD436" s="25" t="b">
        <f>AND(ROUND(O436,2)=O436,ROUND(P436,2)=P436,OR(AND(O436&lt;&gt;0,L436="p"),AND(P436&lt;&gt;0,L436="f")),_xlfn.ISFORMULA(X436),_xlfn.ISFORMULA(Y436),_xlfn.ISFORMULA(Z436),_xlfn.ISFORMULA(AA436),_xlfn.ISFORMULA(AB436),_xlfn.ISFORMULA(AC436),NOT(_xlfn.ISFORMULA(O436)),NOT(_xlfn.ISFORMULA(P436)),M436&lt;&gt;0,N436&lt;&gt;0,OR(YEAR(M436=lookup_codes!T520),YEAR(M436=lookup_codes!T521),YEAR(M436=lookup_codes!T522)),OR(YEAR(N436=lookup_codes!T520),YEAR(N436=lookup_codes!T521),YEAR(N436=lookup_codes!T522)))</f>
        <v>1</v>
      </c>
    </row>
    <row r="437" spans="1:30" ht="15" customHeight="1" x14ac:dyDescent="0.2">
      <c r="A437" s="8" t="s">
        <v>776</v>
      </c>
      <c r="B437" s="27"/>
      <c r="C437" s="2" t="s">
        <v>734</v>
      </c>
      <c r="D437" s="6" t="s">
        <v>742</v>
      </c>
      <c r="E437" s="60" t="s">
        <v>745</v>
      </c>
      <c r="F437" s="8"/>
      <c r="G437" s="8"/>
      <c r="H437" s="8"/>
      <c r="I437" s="8"/>
      <c r="J437" s="8"/>
      <c r="K437" s="8"/>
      <c r="L437" s="8" t="s">
        <v>755</v>
      </c>
      <c r="M437" s="9">
        <v>44136</v>
      </c>
      <c r="N437" s="9">
        <v>44136</v>
      </c>
      <c r="O437" s="20">
        <v>3571428.57</v>
      </c>
      <c r="P437" s="20"/>
      <c r="Q437" s="61"/>
      <c r="R437" s="11"/>
      <c r="S437" s="11"/>
      <c r="T437" s="11"/>
      <c r="U437" s="11"/>
      <c r="X437" s="22" t="str">
        <f>IF(B437="",VLOOKUP(A437,items_lookup!A:B,2,FALSE),B437)</f>
        <v>_1. Item _1</v>
      </c>
      <c r="Y437" s="22">
        <f t="shared" si="36"/>
        <v>11</v>
      </c>
      <c r="Z437" s="22">
        <f t="shared" si="36"/>
        <v>11</v>
      </c>
      <c r="AA437" s="22">
        <f t="shared" si="33"/>
        <v>2020</v>
      </c>
      <c r="AB437" s="22">
        <f t="shared" si="34"/>
        <v>2020</v>
      </c>
      <c r="AC437" s="22">
        <f t="shared" si="35"/>
        <v>2020</v>
      </c>
      <c r="AD437" s="25" t="b">
        <f>AND(ROUND(O437,2)=O437,ROUND(P437,2)=P437,OR(AND(O437&lt;&gt;0,L437="p"),AND(P437&lt;&gt;0,L437="f")),_xlfn.ISFORMULA(X437),_xlfn.ISFORMULA(Y437),_xlfn.ISFORMULA(Z437),_xlfn.ISFORMULA(AA437),_xlfn.ISFORMULA(AB437),_xlfn.ISFORMULA(AC437),NOT(_xlfn.ISFORMULA(O437)),NOT(_xlfn.ISFORMULA(P437)),M437&lt;&gt;0,N437&lt;&gt;0,OR(YEAR(M437=lookup_codes!T521),YEAR(M437=lookup_codes!T522),YEAR(M437=lookup_codes!T523)),OR(YEAR(N437=lookup_codes!T521),YEAR(N437=lookup_codes!T522),YEAR(N437=lookup_codes!T523)))</f>
        <v>1</v>
      </c>
    </row>
    <row r="438" spans="1:30" ht="15" customHeight="1" x14ac:dyDescent="0.2">
      <c r="A438" s="8" t="s">
        <v>776</v>
      </c>
      <c r="B438" s="27"/>
      <c r="C438" s="2" t="s">
        <v>734</v>
      </c>
      <c r="D438" s="6" t="s">
        <v>742</v>
      </c>
      <c r="E438" s="60" t="s">
        <v>745</v>
      </c>
      <c r="F438" s="8"/>
      <c r="G438" s="8"/>
      <c r="H438" s="8"/>
      <c r="I438" s="8"/>
      <c r="J438" s="8"/>
      <c r="K438" s="8"/>
      <c r="L438" s="8" t="s">
        <v>755</v>
      </c>
      <c r="M438" s="9">
        <v>44166</v>
      </c>
      <c r="N438" s="9">
        <v>44166</v>
      </c>
      <c r="O438" s="20">
        <v>2670952.38</v>
      </c>
      <c r="P438" s="20"/>
      <c r="Q438" s="61"/>
      <c r="R438" s="11"/>
      <c r="S438" s="11"/>
      <c r="T438" s="11"/>
      <c r="U438" s="11"/>
      <c r="X438" s="22" t="str">
        <f>IF(B438="",VLOOKUP(A438,items_lookup!A:B,2,FALSE),B438)</f>
        <v>_1. Item _1</v>
      </c>
      <c r="Y438" s="22">
        <f t="shared" si="36"/>
        <v>12</v>
      </c>
      <c r="Z438" s="22">
        <f t="shared" si="36"/>
        <v>12</v>
      </c>
      <c r="AA438" s="22">
        <f t="shared" si="33"/>
        <v>2020</v>
      </c>
      <c r="AB438" s="22">
        <f t="shared" si="34"/>
        <v>2020</v>
      </c>
      <c r="AC438" s="22">
        <f t="shared" si="35"/>
        <v>2020</v>
      </c>
      <c r="AD438" s="25" t="b">
        <f>AND(ROUND(O438,2)=O438,ROUND(P438,2)=P438,OR(AND(O438&lt;&gt;0,L438="p"),AND(P438&lt;&gt;0,L438="f")),_xlfn.ISFORMULA(X438),_xlfn.ISFORMULA(Y438),_xlfn.ISFORMULA(Z438),_xlfn.ISFORMULA(AA438),_xlfn.ISFORMULA(AB438),_xlfn.ISFORMULA(AC438),NOT(_xlfn.ISFORMULA(O438)),NOT(_xlfn.ISFORMULA(P438)),M438&lt;&gt;0,N438&lt;&gt;0,OR(YEAR(M438=lookup_codes!T522),YEAR(M438=lookup_codes!T523),YEAR(M438=lookup_codes!T524)),OR(YEAR(N438=lookup_codes!T522),YEAR(N438=lookup_codes!T523),YEAR(N438=lookup_codes!T524)))</f>
        <v>1</v>
      </c>
    </row>
    <row r="439" spans="1:30" ht="15" customHeight="1" x14ac:dyDescent="0.2">
      <c r="A439" s="8" t="s">
        <v>779</v>
      </c>
      <c r="B439" s="27"/>
      <c r="C439" s="2" t="s">
        <v>734</v>
      </c>
      <c r="D439" s="6" t="s">
        <v>742</v>
      </c>
      <c r="E439" s="60" t="s">
        <v>745</v>
      </c>
      <c r="F439" s="8"/>
      <c r="G439" s="8"/>
      <c r="H439" s="8"/>
      <c r="I439" s="8"/>
      <c r="J439" s="8"/>
      <c r="K439" s="8"/>
      <c r="L439" s="8" t="s">
        <v>755</v>
      </c>
      <c r="M439" s="9">
        <v>44105</v>
      </c>
      <c r="N439" s="9">
        <v>44105</v>
      </c>
      <c r="O439" s="20">
        <v>8814285.7100000009</v>
      </c>
      <c r="P439" s="20"/>
      <c r="Q439" s="61"/>
      <c r="R439" s="11"/>
      <c r="S439" s="11"/>
      <c r="T439" s="11"/>
      <c r="U439" s="11"/>
      <c r="X439" s="22" t="str">
        <f>IF(B439="",VLOOKUP(A439,items_lookup!A:B,2,FALSE),B439)</f>
        <v>_2. Item _2</v>
      </c>
      <c r="Y439" s="22">
        <f t="shared" si="36"/>
        <v>10</v>
      </c>
      <c r="Z439" s="22">
        <f t="shared" si="36"/>
        <v>10</v>
      </c>
      <c r="AA439" s="22">
        <f t="shared" si="33"/>
        <v>2020</v>
      </c>
      <c r="AB439" s="22">
        <f t="shared" si="34"/>
        <v>2020</v>
      </c>
      <c r="AC439" s="22">
        <f t="shared" si="35"/>
        <v>2020</v>
      </c>
      <c r="AD439" s="25" t="b">
        <f>AND(ROUND(O439,2)=O439,ROUND(P439,2)=P439,OR(AND(O439&lt;&gt;0,L439="p"),AND(P439&lt;&gt;0,L439="f")),_xlfn.ISFORMULA(X439),_xlfn.ISFORMULA(Y439),_xlfn.ISFORMULA(Z439),_xlfn.ISFORMULA(AA439),_xlfn.ISFORMULA(AB439),_xlfn.ISFORMULA(AC439),NOT(_xlfn.ISFORMULA(O439)),NOT(_xlfn.ISFORMULA(P439)),M439&lt;&gt;0,N439&lt;&gt;0,OR(YEAR(M439=lookup_codes!T523),YEAR(M439=lookup_codes!T524),YEAR(M439=lookup_codes!T525)),OR(YEAR(N439=lookup_codes!T523),YEAR(N439=lookup_codes!T524),YEAR(N439=lookup_codes!T525)))</f>
        <v>1</v>
      </c>
    </row>
    <row r="440" spans="1:30" ht="12.6" customHeight="1" x14ac:dyDescent="0.2">
      <c r="A440" s="8" t="s">
        <v>776</v>
      </c>
      <c r="B440" s="27"/>
      <c r="C440" s="2" t="s">
        <v>734</v>
      </c>
      <c r="D440" s="6" t="s">
        <v>742</v>
      </c>
      <c r="E440" s="60" t="s">
        <v>745</v>
      </c>
      <c r="F440" s="8"/>
      <c r="G440" s="8"/>
      <c r="H440" s="8"/>
      <c r="I440" s="8"/>
      <c r="J440" s="8"/>
      <c r="K440" s="8"/>
      <c r="L440" s="8" t="s">
        <v>755</v>
      </c>
      <c r="M440" s="9">
        <v>44136</v>
      </c>
      <c r="N440" s="9">
        <v>44136</v>
      </c>
      <c r="O440" s="20">
        <v>8785714.2899999991</v>
      </c>
      <c r="P440" s="20"/>
      <c r="Q440" s="61"/>
      <c r="R440" s="11"/>
      <c r="S440" s="11"/>
      <c r="T440" s="11"/>
      <c r="U440" s="11"/>
      <c r="X440" s="22" t="str">
        <f>IF(B440="",VLOOKUP(A440,items_lookup!A:B,2,FALSE),B440)</f>
        <v>_1. Item _1</v>
      </c>
      <c r="Y440" s="22">
        <f t="shared" si="36"/>
        <v>11</v>
      </c>
      <c r="Z440" s="22">
        <f t="shared" si="36"/>
        <v>11</v>
      </c>
      <c r="AA440" s="22">
        <f t="shared" si="33"/>
        <v>2020</v>
      </c>
      <c r="AB440" s="22">
        <f t="shared" si="34"/>
        <v>2020</v>
      </c>
      <c r="AC440" s="22">
        <f t="shared" si="35"/>
        <v>2020</v>
      </c>
      <c r="AD440" s="25" t="b">
        <f>AND(ROUND(O440,2)=O440,ROUND(P440,2)=P440,OR(AND(O440&lt;&gt;0,L440="p"),AND(P440&lt;&gt;0,L440="f")),_xlfn.ISFORMULA(X440),_xlfn.ISFORMULA(Y440),_xlfn.ISFORMULA(Z440),_xlfn.ISFORMULA(AA440),_xlfn.ISFORMULA(AB440),_xlfn.ISFORMULA(AC440),NOT(_xlfn.ISFORMULA(O440)),NOT(_xlfn.ISFORMULA(P440)),M440&lt;&gt;0,N440&lt;&gt;0,OR(YEAR(M440=lookup_codes!T524),YEAR(M440=lookup_codes!T525),YEAR(M440=lookup_codes!T526)),OR(YEAR(N440=lookup_codes!T524),YEAR(N440=lookup_codes!T525),YEAR(N440=lookup_codes!T526)))</f>
        <v>1</v>
      </c>
    </row>
    <row r="441" spans="1:30" ht="12.6" customHeight="1" x14ac:dyDescent="0.2">
      <c r="A441" s="8" t="s">
        <v>776</v>
      </c>
      <c r="B441" s="27"/>
      <c r="C441" s="2" t="s">
        <v>734</v>
      </c>
      <c r="D441" s="6" t="s">
        <v>742</v>
      </c>
      <c r="E441" s="60" t="s">
        <v>745</v>
      </c>
      <c r="F441" s="8"/>
      <c r="G441" s="8"/>
      <c r="H441" s="8"/>
      <c r="I441" s="8"/>
      <c r="J441" s="8"/>
      <c r="K441" s="8"/>
      <c r="L441" s="8" t="s">
        <v>755</v>
      </c>
      <c r="M441" s="9">
        <v>44166</v>
      </c>
      <c r="N441" s="9">
        <v>44166</v>
      </c>
      <c r="O441" s="20">
        <v>9597814.9100000001</v>
      </c>
      <c r="P441" s="20"/>
      <c r="Q441" s="61"/>
      <c r="R441" s="11"/>
      <c r="S441" s="11"/>
      <c r="T441" s="11"/>
      <c r="U441" s="11"/>
      <c r="X441" s="22" t="str">
        <f>IF(B441="",VLOOKUP(A441,items_lookup!A:B,2,FALSE),B441)</f>
        <v>_1. Item _1</v>
      </c>
      <c r="Y441" s="22">
        <f t="shared" si="36"/>
        <v>12</v>
      </c>
      <c r="Z441" s="22">
        <f t="shared" si="36"/>
        <v>12</v>
      </c>
      <c r="AA441" s="22">
        <f t="shared" si="33"/>
        <v>2020</v>
      </c>
      <c r="AB441" s="22">
        <f t="shared" si="34"/>
        <v>2020</v>
      </c>
      <c r="AC441" s="22">
        <f t="shared" si="35"/>
        <v>2020</v>
      </c>
      <c r="AD441" s="25" t="b">
        <f>AND(ROUND(O441,2)=O441,ROUND(P441,2)=P441,OR(AND(O441&lt;&gt;0,L441="p"),AND(P441&lt;&gt;0,L441="f")),_xlfn.ISFORMULA(X441),_xlfn.ISFORMULA(Y441),_xlfn.ISFORMULA(Z441),_xlfn.ISFORMULA(AA441),_xlfn.ISFORMULA(AB441),_xlfn.ISFORMULA(AC441),NOT(_xlfn.ISFORMULA(O441)),NOT(_xlfn.ISFORMULA(P441)),M441&lt;&gt;0,N441&lt;&gt;0,OR(YEAR(M441=lookup_codes!T525),YEAR(M441=lookup_codes!T526),YEAR(M441=lookup_codes!T527)),OR(YEAR(N441=lookup_codes!T525),YEAR(N441=lookup_codes!T526),YEAR(N441=lookup_codes!T527)))</f>
        <v>1</v>
      </c>
    </row>
    <row r="442" spans="1:30" ht="12.6" customHeight="1" x14ac:dyDescent="0.2">
      <c r="A442" s="8" t="s">
        <v>779</v>
      </c>
      <c r="B442" s="8"/>
      <c r="C442" s="2" t="s">
        <v>734</v>
      </c>
      <c r="D442" s="6" t="s">
        <v>742</v>
      </c>
      <c r="E442" s="60" t="s">
        <v>745</v>
      </c>
      <c r="F442" s="8"/>
      <c r="G442" s="8"/>
      <c r="H442" s="8"/>
      <c r="I442" s="8"/>
      <c r="J442" s="8"/>
      <c r="K442" s="8"/>
      <c r="L442" s="8" t="s">
        <v>755</v>
      </c>
      <c r="M442" s="9">
        <v>44105</v>
      </c>
      <c r="N442" s="9">
        <v>44105</v>
      </c>
      <c r="O442" s="20">
        <v>1882547.62</v>
      </c>
      <c r="P442" s="20"/>
      <c r="Q442" s="61"/>
      <c r="R442" s="11"/>
      <c r="S442" s="11"/>
      <c r="T442" s="11"/>
      <c r="U442" s="11"/>
      <c r="X442" s="22" t="str">
        <f>IF(B442="",VLOOKUP(A442,items_lookup!A:B,2,FALSE),B442)</f>
        <v>_2. Item _2</v>
      </c>
      <c r="Y442" s="22">
        <f t="shared" si="36"/>
        <v>10</v>
      </c>
      <c r="Z442" s="22">
        <f t="shared" si="36"/>
        <v>10</v>
      </c>
      <c r="AA442" s="22">
        <f t="shared" si="33"/>
        <v>2020</v>
      </c>
      <c r="AB442" s="22">
        <f t="shared" si="34"/>
        <v>2020</v>
      </c>
      <c r="AC442" s="22">
        <f t="shared" si="35"/>
        <v>2020</v>
      </c>
      <c r="AD442" s="25" t="b">
        <f>AND(ROUND(O442,2)=O442,ROUND(P442,2)=P442,OR(AND(O442&lt;&gt;0,L442="p"),AND(P442&lt;&gt;0,L442="f")),_xlfn.ISFORMULA(X442),_xlfn.ISFORMULA(Y442),_xlfn.ISFORMULA(Z442),_xlfn.ISFORMULA(AA442),_xlfn.ISFORMULA(AB442),_xlfn.ISFORMULA(AC442),NOT(_xlfn.ISFORMULA(O442)),NOT(_xlfn.ISFORMULA(P442)),M442&lt;&gt;0,N442&lt;&gt;0,OR(YEAR(M442=lookup_codes!T526),YEAR(M442=lookup_codes!T527),YEAR(M442=lookup_codes!T528)),OR(YEAR(N442=lookup_codes!T526),YEAR(N442=lookup_codes!T527),YEAR(N442=lookup_codes!T528)))</f>
        <v>1</v>
      </c>
    </row>
    <row r="443" spans="1:30" ht="15" customHeight="1" x14ac:dyDescent="0.2">
      <c r="A443" s="8" t="s">
        <v>776</v>
      </c>
      <c r="B443" s="8"/>
      <c r="C443" s="2" t="s">
        <v>734</v>
      </c>
      <c r="D443" s="6" t="s">
        <v>742</v>
      </c>
      <c r="E443" s="60" t="s">
        <v>745</v>
      </c>
      <c r="F443" s="8"/>
      <c r="G443" s="8"/>
      <c r="H443" s="8"/>
      <c r="I443" s="8"/>
      <c r="J443" s="8"/>
      <c r="K443" s="8"/>
      <c r="L443" s="8" t="s">
        <v>755</v>
      </c>
      <c r="M443" s="9">
        <v>44136</v>
      </c>
      <c r="N443" s="9">
        <v>44136</v>
      </c>
      <c r="O443" s="20">
        <v>278261.90000000002</v>
      </c>
      <c r="P443" s="20"/>
      <c r="Q443" s="61"/>
      <c r="R443" s="11"/>
      <c r="S443" s="11"/>
      <c r="T443" s="11"/>
      <c r="U443" s="11"/>
      <c r="X443" s="22" t="str">
        <f>IF(B443="",VLOOKUP(A443,items_lookup!A:B,2,FALSE),B443)</f>
        <v>_1. Item _1</v>
      </c>
      <c r="Y443" s="22">
        <f t="shared" si="36"/>
        <v>11</v>
      </c>
      <c r="Z443" s="22">
        <f t="shared" si="36"/>
        <v>11</v>
      </c>
      <c r="AA443" s="22">
        <f t="shared" si="33"/>
        <v>2020</v>
      </c>
      <c r="AB443" s="22">
        <f t="shared" si="34"/>
        <v>2020</v>
      </c>
      <c r="AC443" s="22">
        <f t="shared" si="35"/>
        <v>2020</v>
      </c>
      <c r="AD443" s="25" t="b">
        <f>AND(ROUND(O443,2)=O443,ROUND(P443,2)=P443,OR(AND(O443&lt;&gt;0,L443="p"),AND(P443&lt;&gt;0,L443="f")),_xlfn.ISFORMULA(X443),_xlfn.ISFORMULA(Y443),_xlfn.ISFORMULA(Z443),_xlfn.ISFORMULA(AA443),_xlfn.ISFORMULA(AB443),_xlfn.ISFORMULA(AC443),NOT(_xlfn.ISFORMULA(O443)),NOT(_xlfn.ISFORMULA(P443)),M443&lt;&gt;0,N443&lt;&gt;0,OR(YEAR(M443=lookup_codes!T527),YEAR(M443=lookup_codes!T528),YEAR(M443=lookup_codes!T529)),OR(YEAR(N443=lookup_codes!T527),YEAR(N443=lookup_codes!T528),YEAR(N443=lookup_codes!T529)))</f>
        <v>1</v>
      </c>
    </row>
    <row r="444" spans="1:30" ht="15" customHeight="1" x14ac:dyDescent="0.2">
      <c r="A444" s="8" t="s">
        <v>776</v>
      </c>
      <c r="B444" s="8"/>
      <c r="C444" s="2" t="s">
        <v>734</v>
      </c>
      <c r="D444" s="6" t="s">
        <v>742</v>
      </c>
      <c r="E444" s="60" t="s">
        <v>745</v>
      </c>
      <c r="F444" s="8"/>
      <c r="G444" s="8"/>
      <c r="H444" s="8"/>
      <c r="I444" s="8"/>
      <c r="J444" s="8"/>
      <c r="K444" s="8"/>
      <c r="L444" s="8" t="s">
        <v>755</v>
      </c>
      <c r="M444" s="9">
        <v>44166</v>
      </c>
      <c r="N444" s="9">
        <v>44166</v>
      </c>
      <c r="O444" s="20">
        <v>1365420.79</v>
      </c>
      <c r="P444" s="20"/>
      <c r="Q444" s="61"/>
      <c r="R444" s="11"/>
      <c r="S444" s="11"/>
      <c r="T444" s="11"/>
      <c r="U444" s="11"/>
      <c r="X444" s="22" t="str">
        <f>IF(B444="",VLOOKUP(A444,items_lookup!A:B,2,FALSE),B444)</f>
        <v>_1. Item _1</v>
      </c>
      <c r="Y444" s="22">
        <f t="shared" si="36"/>
        <v>12</v>
      </c>
      <c r="Z444" s="22">
        <f t="shared" si="36"/>
        <v>12</v>
      </c>
      <c r="AA444" s="22">
        <f t="shared" si="33"/>
        <v>2020</v>
      </c>
      <c r="AB444" s="22">
        <f t="shared" si="34"/>
        <v>2020</v>
      </c>
      <c r="AC444" s="22">
        <f t="shared" si="35"/>
        <v>2020</v>
      </c>
      <c r="AD444" s="25" t="b">
        <f>AND(ROUND(O444,2)=O444,ROUND(P444,2)=P444,OR(AND(O444&lt;&gt;0,L444="p"),AND(P444&lt;&gt;0,L444="f")),_xlfn.ISFORMULA(X444),_xlfn.ISFORMULA(Y444),_xlfn.ISFORMULA(Z444),_xlfn.ISFORMULA(AA444),_xlfn.ISFORMULA(AB444),_xlfn.ISFORMULA(AC444),NOT(_xlfn.ISFORMULA(O444)),NOT(_xlfn.ISFORMULA(P444)),M444&lt;&gt;0,N444&lt;&gt;0,OR(YEAR(M444=lookup_codes!T528),YEAR(M444=lookup_codes!T529),YEAR(M444=lookup_codes!T530)),OR(YEAR(N444=lookup_codes!T528),YEAR(N444=lookup_codes!T529),YEAR(N444=lookup_codes!T530)))</f>
        <v>1</v>
      </c>
    </row>
    <row r="445" spans="1:30" ht="15" customHeight="1" x14ac:dyDescent="0.2">
      <c r="A445" s="8" t="s">
        <v>779</v>
      </c>
      <c r="B445" s="27"/>
      <c r="C445" s="2" t="s">
        <v>734</v>
      </c>
      <c r="D445" s="6" t="s">
        <v>742</v>
      </c>
      <c r="E445" s="60" t="s">
        <v>745</v>
      </c>
      <c r="F445" s="8"/>
      <c r="G445" s="8"/>
      <c r="H445" s="8"/>
      <c r="I445" s="8"/>
      <c r="J445" s="8"/>
      <c r="K445" s="8"/>
      <c r="L445" s="8" t="s">
        <v>755</v>
      </c>
      <c r="M445" s="9">
        <v>44105</v>
      </c>
      <c r="N445" s="9">
        <v>44105</v>
      </c>
      <c r="O445" s="20">
        <v>1400476.19</v>
      </c>
      <c r="P445" s="20"/>
      <c r="Q445" s="61"/>
      <c r="R445" s="11"/>
      <c r="S445" s="11"/>
      <c r="T445" s="11"/>
      <c r="U445" s="11"/>
      <c r="X445" s="22" t="str">
        <f>IF(B445="",VLOOKUP(A445,items_lookup!A:B,2,FALSE),B445)</f>
        <v>_2. Item _2</v>
      </c>
      <c r="Y445" s="22">
        <f t="shared" si="36"/>
        <v>10</v>
      </c>
      <c r="Z445" s="22">
        <f t="shared" si="36"/>
        <v>10</v>
      </c>
      <c r="AA445" s="22">
        <f t="shared" si="33"/>
        <v>2020</v>
      </c>
      <c r="AB445" s="22">
        <f t="shared" si="34"/>
        <v>2020</v>
      </c>
      <c r="AC445" s="22">
        <f t="shared" si="35"/>
        <v>2020</v>
      </c>
      <c r="AD445" s="25" t="b">
        <f>AND(ROUND(O445,2)=O445,ROUND(P445,2)=P445,OR(AND(O445&lt;&gt;0,L445="p"),AND(P445&lt;&gt;0,L445="f")),_xlfn.ISFORMULA(X445),_xlfn.ISFORMULA(Y445),_xlfn.ISFORMULA(Z445),_xlfn.ISFORMULA(AA445),_xlfn.ISFORMULA(AB445),_xlfn.ISFORMULA(AC445),NOT(_xlfn.ISFORMULA(O445)),NOT(_xlfn.ISFORMULA(P445)),M445&lt;&gt;0,N445&lt;&gt;0,OR(YEAR(M445=lookup_codes!T529),YEAR(M445=lookup_codes!T530),YEAR(M445=lookup_codes!T531)),OR(YEAR(N445=lookup_codes!T529),YEAR(N445=lookup_codes!T530),YEAR(N445=lookup_codes!T531)))</f>
        <v>1</v>
      </c>
    </row>
    <row r="446" spans="1:30" ht="15" customHeight="1" x14ac:dyDescent="0.2">
      <c r="A446" s="8" t="s">
        <v>761</v>
      </c>
      <c r="B446" s="27"/>
      <c r="C446" s="2" t="s">
        <v>734</v>
      </c>
      <c r="D446" s="6" t="s">
        <v>742</v>
      </c>
      <c r="E446" s="60" t="s">
        <v>745</v>
      </c>
      <c r="F446" s="8"/>
      <c r="G446" s="8"/>
      <c r="H446" s="8"/>
      <c r="I446" s="8"/>
      <c r="J446" s="8"/>
      <c r="K446" s="8"/>
      <c r="L446" s="8" t="s">
        <v>755</v>
      </c>
      <c r="M446" s="9">
        <v>44105</v>
      </c>
      <c r="N446" s="9">
        <v>44105</v>
      </c>
      <c r="O446" s="20">
        <v>1792904.76</v>
      </c>
      <c r="P446" s="20"/>
      <c r="Q446" s="61"/>
      <c r="R446" s="11"/>
      <c r="S446" s="11"/>
      <c r="T446" s="11"/>
      <c r="U446" s="11"/>
      <c r="X446" s="22" t="str">
        <f>IF(B446="",VLOOKUP(A446,items_lookup!A:B,2,FALSE),B446)</f>
        <v>01. Item 01</v>
      </c>
      <c r="Y446" s="22">
        <f t="shared" si="36"/>
        <v>10</v>
      </c>
      <c r="Z446" s="22">
        <f t="shared" si="36"/>
        <v>10</v>
      </c>
      <c r="AA446" s="22">
        <f t="shared" si="33"/>
        <v>2020</v>
      </c>
      <c r="AB446" s="22">
        <f t="shared" si="34"/>
        <v>2020</v>
      </c>
      <c r="AC446" s="22">
        <f t="shared" si="35"/>
        <v>2020</v>
      </c>
      <c r="AD446" s="25" t="b">
        <f>AND(ROUND(O446,2)=O446,ROUND(P446,2)=P446,OR(AND(O446&lt;&gt;0,L446="p"),AND(P446&lt;&gt;0,L446="f")),_xlfn.ISFORMULA(X446),_xlfn.ISFORMULA(Y446),_xlfn.ISFORMULA(Z446),_xlfn.ISFORMULA(AA446),_xlfn.ISFORMULA(AB446),_xlfn.ISFORMULA(AC446),NOT(_xlfn.ISFORMULA(O446)),NOT(_xlfn.ISFORMULA(P446)),M446&lt;&gt;0,N446&lt;&gt;0,OR(YEAR(M446=lookup_codes!T530),YEAR(M446=lookup_codes!T531),YEAR(M446=lookup_codes!T532)),OR(YEAR(N446=lookup_codes!T530),YEAR(N446=lookup_codes!T531),YEAR(N446=lookup_codes!T532)))</f>
        <v>1</v>
      </c>
    </row>
    <row r="447" spans="1:30" ht="15" customHeight="1" x14ac:dyDescent="0.2">
      <c r="A447" s="8" t="s">
        <v>761</v>
      </c>
      <c r="B447" s="27"/>
      <c r="C447" s="2" t="s">
        <v>734</v>
      </c>
      <c r="D447" s="6" t="s">
        <v>742</v>
      </c>
      <c r="E447" s="60" t="s">
        <v>745</v>
      </c>
      <c r="F447" s="8"/>
      <c r="G447" s="8"/>
      <c r="H447" s="8"/>
      <c r="I447" s="8"/>
      <c r="J447" s="8"/>
      <c r="K447" s="8"/>
      <c r="L447" s="8" t="s">
        <v>755</v>
      </c>
      <c r="M447" s="9">
        <v>44136</v>
      </c>
      <c r="N447" s="9">
        <v>44136</v>
      </c>
      <c r="O447" s="20">
        <v>420952.38</v>
      </c>
      <c r="P447" s="20"/>
      <c r="Q447" s="61"/>
      <c r="R447" s="11"/>
      <c r="S447" s="11"/>
      <c r="T447" s="11"/>
      <c r="U447" s="11"/>
      <c r="X447" s="22" t="str">
        <f>IF(B447="",VLOOKUP(A447,items_lookup!A:B,2,FALSE),B447)</f>
        <v>01. Item 01</v>
      </c>
      <c r="Y447" s="22">
        <f t="shared" si="36"/>
        <v>11</v>
      </c>
      <c r="Z447" s="22">
        <f t="shared" si="36"/>
        <v>11</v>
      </c>
      <c r="AA447" s="22">
        <f t="shared" si="33"/>
        <v>2020</v>
      </c>
      <c r="AB447" s="22">
        <f t="shared" si="34"/>
        <v>2020</v>
      </c>
      <c r="AC447" s="22">
        <f t="shared" si="35"/>
        <v>2020</v>
      </c>
      <c r="AD447" s="25" t="b">
        <f>AND(ROUND(O447,2)=O447,ROUND(P447,2)=P447,OR(AND(O447&lt;&gt;0,L447="p"),AND(P447&lt;&gt;0,L447="f")),_xlfn.ISFORMULA(X447),_xlfn.ISFORMULA(Y447),_xlfn.ISFORMULA(Z447),_xlfn.ISFORMULA(AA447),_xlfn.ISFORMULA(AB447),_xlfn.ISFORMULA(AC447),NOT(_xlfn.ISFORMULA(O447)),NOT(_xlfn.ISFORMULA(P447)),M447&lt;&gt;0,N447&lt;&gt;0,OR(YEAR(M447=lookup_codes!T531),YEAR(M447=lookup_codes!T532),YEAR(M447=lookup_codes!T533)),OR(YEAR(N447=lookup_codes!T531),YEAR(N447=lookup_codes!T532),YEAR(N447=lookup_codes!T533)))</f>
        <v>1</v>
      </c>
    </row>
    <row r="448" spans="1:30" ht="15" customHeight="1" x14ac:dyDescent="0.2">
      <c r="A448" s="8" t="s">
        <v>761</v>
      </c>
      <c r="B448" s="27"/>
      <c r="C448" s="2" t="s">
        <v>734</v>
      </c>
      <c r="D448" s="6" t="s">
        <v>742</v>
      </c>
      <c r="E448" s="60" t="s">
        <v>745</v>
      </c>
      <c r="F448" s="8"/>
      <c r="G448" s="8"/>
      <c r="H448" s="8"/>
      <c r="I448" s="8"/>
      <c r="J448" s="8"/>
      <c r="K448" s="8"/>
      <c r="L448" s="8" t="s">
        <v>755</v>
      </c>
      <c r="M448" s="9">
        <v>44166</v>
      </c>
      <c r="N448" s="9">
        <v>44166</v>
      </c>
      <c r="O448" s="20">
        <v>736042.04</v>
      </c>
      <c r="P448" s="20"/>
      <c r="Q448" s="61"/>
      <c r="R448" s="11"/>
      <c r="S448" s="11"/>
      <c r="T448" s="11"/>
      <c r="U448" s="11"/>
      <c r="X448" s="22" t="str">
        <f>IF(B448="",VLOOKUP(A448,items_lookup!A:B,2,FALSE),B448)</f>
        <v>01. Item 01</v>
      </c>
      <c r="Y448" s="22">
        <f t="shared" si="36"/>
        <v>12</v>
      </c>
      <c r="Z448" s="22">
        <f t="shared" si="36"/>
        <v>12</v>
      </c>
      <c r="AA448" s="22">
        <f t="shared" si="33"/>
        <v>2020</v>
      </c>
      <c r="AB448" s="22">
        <f t="shared" si="34"/>
        <v>2020</v>
      </c>
      <c r="AC448" s="22">
        <f t="shared" si="35"/>
        <v>2020</v>
      </c>
      <c r="AD448" s="25" t="b">
        <f>AND(ROUND(O448,2)=O448,ROUND(P448,2)=P448,OR(AND(O448&lt;&gt;0,L448="p"),AND(P448&lt;&gt;0,L448="f")),_xlfn.ISFORMULA(X448),_xlfn.ISFORMULA(Y448),_xlfn.ISFORMULA(Z448),_xlfn.ISFORMULA(AA448),_xlfn.ISFORMULA(AB448),_xlfn.ISFORMULA(AC448),NOT(_xlfn.ISFORMULA(O448)),NOT(_xlfn.ISFORMULA(P448)),M448&lt;&gt;0,N448&lt;&gt;0,OR(YEAR(M448=lookup_codes!T532),YEAR(M448=lookup_codes!T533),YEAR(M448=lookup_codes!T534)),OR(YEAR(N448=lookup_codes!T532),YEAR(N448=lookup_codes!T533),YEAR(N448=lookup_codes!T534)))</f>
        <v>1</v>
      </c>
    </row>
    <row r="449" spans="1:30" ht="15" customHeight="1" x14ac:dyDescent="0.2">
      <c r="A449" s="8" t="s">
        <v>762</v>
      </c>
      <c r="B449" s="27"/>
      <c r="C449" s="2" t="s">
        <v>734</v>
      </c>
      <c r="D449" s="6" t="s">
        <v>742</v>
      </c>
      <c r="E449" s="60" t="s">
        <v>745</v>
      </c>
      <c r="F449" s="8"/>
      <c r="G449" s="8"/>
      <c r="H449" s="8"/>
      <c r="I449" s="8"/>
      <c r="J449" s="8"/>
      <c r="K449" s="8"/>
      <c r="L449" s="8" t="s">
        <v>755</v>
      </c>
      <c r="M449" s="9">
        <v>44105</v>
      </c>
      <c r="N449" s="9">
        <v>44105</v>
      </c>
      <c r="O449" s="20">
        <v>333333.33</v>
      </c>
      <c r="P449" s="20"/>
      <c r="Q449" s="61"/>
      <c r="R449" s="11"/>
      <c r="S449" s="11"/>
      <c r="T449" s="11"/>
      <c r="U449" s="11"/>
      <c r="X449" s="22" t="str">
        <f>IF(B449="",VLOOKUP(A449,items_lookup!A:B,2,FALSE),B449)</f>
        <v>02. Item 02</v>
      </c>
      <c r="Y449" s="22">
        <f t="shared" si="36"/>
        <v>10</v>
      </c>
      <c r="Z449" s="22">
        <f t="shared" si="36"/>
        <v>10</v>
      </c>
      <c r="AA449" s="22">
        <f t="shared" si="33"/>
        <v>2020</v>
      </c>
      <c r="AB449" s="22">
        <f t="shared" si="34"/>
        <v>2020</v>
      </c>
      <c r="AC449" s="22">
        <f t="shared" si="35"/>
        <v>2020</v>
      </c>
      <c r="AD449" s="25" t="b">
        <f>AND(ROUND(O449,2)=O449,ROUND(P449,2)=P449,OR(AND(O449&lt;&gt;0,L449="p"),AND(P449&lt;&gt;0,L449="f")),_xlfn.ISFORMULA(X449),_xlfn.ISFORMULA(Y449),_xlfn.ISFORMULA(Z449),_xlfn.ISFORMULA(AA449),_xlfn.ISFORMULA(AB449),_xlfn.ISFORMULA(AC449),NOT(_xlfn.ISFORMULA(O449)),NOT(_xlfn.ISFORMULA(P449)),M449&lt;&gt;0,N449&lt;&gt;0,OR(YEAR(M449=lookup_codes!T533),YEAR(M449=lookup_codes!T534),YEAR(M449=lookup_codes!T535)),OR(YEAR(N449=lookup_codes!T533),YEAR(N449=lookup_codes!T534),YEAR(N449=lookup_codes!T535)))</f>
        <v>1</v>
      </c>
    </row>
    <row r="450" spans="1:30" ht="15" customHeight="1" x14ac:dyDescent="0.2">
      <c r="A450" s="8" t="s">
        <v>762</v>
      </c>
      <c r="B450" s="27"/>
      <c r="C450" s="2" t="s">
        <v>734</v>
      </c>
      <c r="D450" s="6" t="s">
        <v>742</v>
      </c>
      <c r="E450" s="60" t="s">
        <v>745</v>
      </c>
      <c r="F450" s="8"/>
      <c r="G450" s="8"/>
      <c r="H450" s="8"/>
      <c r="I450" s="8"/>
      <c r="J450" s="8"/>
      <c r="K450" s="8"/>
      <c r="L450" s="8" t="s">
        <v>755</v>
      </c>
      <c r="M450" s="9">
        <v>44136</v>
      </c>
      <c r="N450" s="9">
        <v>44136</v>
      </c>
      <c r="O450" s="20">
        <v>365000</v>
      </c>
      <c r="P450" s="20"/>
      <c r="Q450" s="61"/>
      <c r="R450" s="11"/>
      <c r="S450" s="11"/>
      <c r="T450" s="11"/>
      <c r="U450" s="11"/>
      <c r="X450" s="22" t="str">
        <f>IF(B450="",VLOOKUP(A450,items_lookup!A:B,2,FALSE),B450)</f>
        <v>02. Item 02</v>
      </c>
      <c r="Y450" s="22">
        <f t="shared" si="36"/>
        <v>11</v>
      </c>
      <c r="Z450" s="22">
        <f t="shared" si="36"/>
        <v>11</v>
      </c>
      <c r="AA450" s="22">
        <f t="shared" si="33"/>
        <v>2020</v>
      </c>
      <c r="AB450" s="22">
        <f t="shared" si="34"/>
        <v>2020</v>
      </c>
      <c r="AC450" s="22">
        <f t="shared" si="35"/>
        <v>2020</v>
      </c>
      <c r="AD450" s="25" t="b">
        <f>AND(ROUND(O450,2)=O450,ROUND(P450,2)=P450,OR(AND(O450&lt;&gt;0,L450="p"),AND(P450&lt;&gt;0,L450="f")),_xlfn.ISFORMULA(X450),_xlfn.ISFORMULA(Y450),_xlfn.ISFORMULA(Z450),_xlfn.ISFORMULA(AA450),_xlfn.ISFORMULA(AB450),_xlfn.ISFORMULA(AC450),NOT(_xlfn.ISFORMULA(O450)),NOT(_xlfn.ISFORMULA(P450)),M450&lt;&gt;0,N450&lt;&gt;0,OR(YEAR(M450=lookup_codes!T534),YEAR(M450=lookup_codes!T535),YEAR(M450=lookup_codes!T536)),OR(YEAR(N450=lookup_codes!T534),YEAR(N450=lookup_codes!T535),YEAR(N450=lookup_codes!T536)))</f>
        <v>1</v>
      </c>
    </row>
    <row r="451" spans="1:30" ht="15" customHeight="1" x14ac:dyDescent="0.2">
      <c r="A451" s="8" t="s">
        <v>762</v>
      </c>
      <c r="B451" s="27"/>
      <c r="C451" s="2" t="s">
        <v>734</v>
      </c>
      <c r="D451" s="6" t="s">
        <v>742</v>
      </c>
      <c r="E451" s="60" t="s">
        <v>745</v>
      </c>
      <c r="F451" s="8"/>
      <c r="G451" s="8"/>
      <c r="H451" s="8"/>
      <c r="I451" s="8"/>
      <c r="J451" s="8"/>
      <c r="K451" s="8"/>
      <c r="L451" s="8" t="s">
        <v>755</v>
      </c>
      <c r="M451" s="9">
        <v>44166</v>
      </c>
      <c r="N451" s="9">
        <v>44166</v>
      </c>
      <c r="O451" s="20">
        <v>363543.35</v>
      </c>
      <c r="P451" s="20"/>
      <c r="Q451" s="61"/>
      <c r="R451" s="11"/>
      <c r="S451" s="11"/>
      <c r="T451" s="11"/>
      <c r="U451" s="11"/>
      <c r="X451" s="22" t="str">
        <f>IF(B451="",VLOOKUP(A451,items_lookup!A:B,2,FALSE),B451)</f>
        <v>02. Item 02</v>
      </c>
      <c r="Y451" s="22">
        <f t="shared" si="36"/>
        <v>12</v>
      </c>
      <c r="Z451" s="22">
        <f t="shared" si="36"/>
        <v>12</v>
      </c>
      <c r="AA451" s="22">
        <f t="shared" si="33"/>
        <v>2020</v>
      </c>
      <c r="AB451" s="22">
        <f t="shared" si="34"/>
        <v>2020</v>
      </c>
      <c r="AC451" s="22">
        <f t="shared" si="35"/>
        <v>2020</v>
      </c>
      <c r="AD451" s="25" t="b">
        <f>AND(ROUND(O451,2)=O451,ROUND(P451,2)=P451,OR(AND(O451&lt;&gt;0,L451="p"),AND(P451&lt;&gt;0,L451="f")),_xlfn.ISFORMULA(X451),_xlfn.ISFORMULA(Y451),_xlfn.ISFORMULA(Z451),_xlfn.ISFORMULA(AA451),_xlfn.ISFORMULA(AB451),_xlfn.ISFORMULA(AC451),NOT(_xlfn.ISFORMULA(O451)),NOT(_xlfn.ISFORMULA(P451)),M451&lt;&gt;0,N451&lt;&gt;0,OR(YEAR(M451=lookup_codes!T535),YEAR(M451=lookup_codes!T536),YEAR(M451=lookup_codes!T537)),OR(YEAR(N451=lookup_codes!T535),YEAR(N451=lookup_codes!T536),YEAR(N451=lookup_codes!T537)))</f>
        <v>1</v>
      </c>
    </row>
    <row r="452" spans="1:30" ht="15" customHeight="1" x14ac:dyDescent="0.2">
      <c r="A452" s="8" t="s">
        <v>782</v>
      </c>
      <c r="B452" s="8" t="s">
        <v>805</v>
      </c>
      <c r="C452" s="2" t="s">
        <v>734</v>
      </c>
      <c r="D452" s="6" t="s">
        <v>742</v>
      </c>
      <c r="E452" s="60" t="s">
        <v>745</v>
      </c>
      <c r="F452" s="8"/>
      <c r="G452" s="8"/>
      <c r="H452" s="8"/>
      <c r="I452" s="8"/>
      <c r="J452" s="8"/>
      <c r="K452" s="8"/>
      <c r="L452" s="8" t="s">
        <v>755</v>
      </c>
      <c r="M452" s="9">
        <v>44105</v>
      </c>
      <c r="N452" s="9">
        <v>44105</v>
      </c>
      <c r="O452" s="20">
        <v>50000</v>
      </c>
      <c r="P452" s="20"/>
      <c r="Q452" s="61"/>
      <c r="R452" s="29"/>
      <c r="S452" s="29"/>
      <c r="T452" s="29"/>
      <c r="U452" s="29"/>
      <c r="X452" s="22" t="str">
        <f>IF(B452="",VLOOKUP(A452,items_lookup!A:B,2,FALSE),B452)</f>
        <v>10. Item 10</v>
      </c>
      <c r="Y452" s="22">
        <f t="shared" si="36"/>
        <v>10</v>
      </c>
      <c r="Z452" s="22">
        <f t="shared" si="36"/>
        <v>10</v>
      </c>
      <c r="AA452" s="22">
        <f t="shared" si="33"/>
        <v>2020</v>
      </c>
      <c r="AB452" s="22">
        <f t="shared" si="34"/>
        <v>2020</v>
      </c>
      <c r="AC452" s="22">
        <f t="shared" si="35"/>
        <v>2020</v>
      </c>
      <c r="AD452" s="25" t="b">
        <f>AND(ROUND(O452,2)=O452,ROUND(P452,2)=P452,OR(AND(O452&lt;&gt;0,L452="p"),AND(P452&lt;&gt;0,L452="f")),_xlfn.ISFORMULA(X452),_xlfn.ISFORMULA(Y452),_xlfn.ISFORMULA(Z452),_xlfn.ISFORMULA(AA452),_xlfn.ISFORMULA(AB452),_xlfn.ISFORMULA(AC452),NOT(_xlfn.ISFORMULA(O452)),NOT(_xlfn.ISFORMULA(P452)),M452&lt;&gt;0,N452&lt;&gt;0,OR(YEAR(M452=lookup_codes!T539),YEAR(M452=lookup_codes!T540),YEAR(M452=lookup_codes!T541)),OR(YEAR(N452=lookup_codes!T539),YEAR(N452=lookup_codes!T540),YEAR(N452=lookup_codes!T541)))</f>
        <v>1</v>
      </c>
    </row>
    <row r="453" spans="1:30" ht="15" customHeight="1" x14ac:dyDescent="0.2">
      <c r="A453" s="8" t="s">
        <v>763</v>
      </c>
      <c r="B453" s="8" t="s">
        <v>805</v>
      </c>
      <c r="C453" s="2" t="s">
        <v>734</v>
      </c>
      <c r="D453" s="6" t="s">
        <v>742</v>
      </c>
      <c r="E453" s="60" t="s">
        <v>745</v>
      </c>
      <c r="F453" s="8"/>
      <c r="G453" s="8"/>
      <c r="H453" s="8"/>
      <c r="I453" s="8"/>
      <c r="J453" s="8"/>
      <c r="K453" s="8"/>
      <c r="L453" s="8" t="s">
        <v>755</v>
      </c>
      <c r="M453" s="9">
        <v>44136</v>
      </c>
      <c r="N453" s="9">
        <v>44136</v>
      </c>
      <c r="O453" s="20">
        <v>128571.43</v>
      </c>
      <c r="P453" s="20"/>
      <c r="Q453" s="61"/>
      <c r="R453" s="29"/>
      <c r="S453" s="29"/>
      <c r="T453" s="29"/>
      <c r="U453" s="29"/>
      <c r="X453" s="22" t="str">
        <f>IF(B453="",VLOOKUP(A453,items_lookup!A:B,2,FALSE),B453)</f>
        <v>10. Item 10</v>
      </c>
      <c r="Y453" s="22">
        <f t="shared" si="36"/>
        <v>11</v>
      </c>
      <c r="Z453" s="22">
        <f t="shared" si="36"/>
        <v>11</v>
      </c>
      <c r="AA453" s="22">
        <f t="shared" si="33"/>
        <v>2020</v>
      </c>
      <c r="AB453" s="22">
        <f t="shared" si="34"/>
        <v>2020</v>
      </c>
      <c r="AC453" s="22">
        <f t="shared" si="35"/>
        <v>2020</v>
      </c>
      <c r="AD453" s="25" t="b">
        <f>AND(ROUND(O453,2)=O453,ROUND(P453,2)=P453,OR(AND(O453&lt;&gt;0,L453="p"),AND(P453&lt;&gt;0,L453="f")),_xlfn.ISFORMULA(X453),_xlfn.ISFORMULA(Y453),_xlfn.ISFORMULA(Z453),_xlfn.ISFORMULA(AA453),_xlfn.ISFORMULA(AB453),_xlfn.ISFORMULA(AC453),NOT(_xlfn.ISFORMULA(O453)),NOT(_xlfn.ISFORMULA(P453)),M453&lt;&gt;0,N453&lt;&gt;0,OR(YEAR(M453=lookup_codes!T540),YEAR(M453=lookup_codes!T541),YEAR(M453=lookup_codes!T542)),OR(YEAR(N453=lookup_codes!T540),YEAR(N453=lookup_codes!T541),YEAR(N453=lookup_codes!T542)))</f>
        <v>1</v>
      </c>
    </row>
    <row r="454" spans="1:30" ht="15" customHeight="1" x14ac:dyDescent="0.2">
      <c r="A454" s="8" t="s">
        <v>782</v>
      </c>
      <c r="B454" s="8" t="s">
        <v>805</v>
      </c>
      <c r="C454" s="2" t="s">
        <v>734</v>
      </c>
      <c r="D454" s="6" t="s">
        <v>742</v>
      </c>
      <c r="E454" s="60" t="s">
        <v>745</v>
      </c>
      <c r="F454" s="8"/>
      <c r="G454" s="8"/>
      <c r="H454" s="8"/>
      <c r="I454" s="8"/>
      <c r="J454" s="8"/>
      <c r="K454" s="8"/>
      <c r="L454" s="8" t="s">
        <v>755</v>
      </c>
      <c r="M454" s="9">
        <v>44166</v>
      </c>
      <c r="N454" s="9">
        <v>44166</v>
      </c>
      <c r="O454" s="20">
        <v>70815.42</v>
      </c>
      <c r="P454" s="20"/>
      <c r="Q454" s="61"/>
      <c r="R454" s="29"/>
      <c r="S454" s="29"/>
      <c r="T454" s="29"/>
      <c r="U454" s="29"/>
      <c r="X454" s="22" t="str">
        <f>IF(B454="",VLOOKUP(A454,items_lookup!A:B,2,FALSE),B454)</f>
        <v>10. Item 10</v>
      </c>
      <c r="Y454" s="22">
        <f t="shared" si="36"/>
        <v>12</v>
      </c>
      <c r="Z454" s="22">
        <f t="shared" si="36"/>
        <v>12</v>
      </c>
      <c r="AA454" s="22">
        <f t="shared" si="33"/>
        <v>2020</v>
      </c>
      <c r="AB454" s="22">
        <f t="shared" si="34"/>
        <v>2020</v>
      </c>
      <c r="AC454" s="22">
        <f t="shared" si="35"/>
        <v>2020</v>
      </c>
      <c r="AD454" s="25" t="b">
        <f>AND(ROUND(O454,2)=O454,ROUND(P454,2)=P454,OR(AND(O454&lt;&gt;0,L454="p"),AND(P454&lt;&gt;0,L454="f")),_xlfn.ISFORMULA(X454),_xlfn.ISFORMULA(Y454),_xlfn.ISFORMULA(Z454),_xlfn.ISFORMULA(AA454),_xlfn.ISFORMULA(AB454),_xlfn.ISFORMULA(AC454),NOT(_xlfn.ISFORMULA(O454)),NOT(_xlfn.ISFORMULA(P454)),M454&lt;&gt;0,N454&lt;&gt;0,OR(YEAR(M454=lookup_codes!T541),YEAR(M454=lookup_codes!T542),YEAR(M454=lookup_codes!T543)),OR(YEAR(N454=lookup_codes!T541),YEAR(N454=lookup_codes!T542),YEAR(N454=lookup_codes!T543)))</f>
        <v>1</v>
      </c>
    </row>
    <row r="455" spans="1:30" ht="15" customHeight="1" x14ac:dyDescent="0.2">
      <c r="A455" s="8" t="s">
        <v>763</v>
      </c>
      <c r="B455" s="27"/>
      <c r="C455" s="2" t="s">
        <v>734</v>
      </c>
      <c r="D455" s="6" t="s">
        <v>742</v>
      </c>
      <c r="E455" s="60" t="s">
        <v>745</v>
      </c>
      <c r="F455" s="8"/>
      <c r="G455" s="8"/>
      <c r="H455" s="8"/>
      <c r="I455" s="8"/>
      <c r="J455" s="8"/>
      <c r="K455" s="8"/>
      <c r="L455" s="8" t="s">
        <v>755</v>
      </c>
      <c r="M455" s="9">
        <v>44105</v>
      </c>
      <c r="N455" s="9">
        <v>44105</v>
      </c>
      <c r="O455" s="20">
        <v>53571.43</v>
      </c>
      <c r="P455" s="20"/>
      <c r="Q455" s="61"/>
      <c r="R455" s="29"/>
      <c r="S455" s="29"/>
      <c r="T455" s="29"/>
      <c r="U455" s="29"/>
      <c r="X455" s="22" t="str">
        <f>IF(B455="",VLOOKUP(A455,items_lookup!A:B,2,FALSE),B455)</f>
        <v>04. Item 04</v>
      </c>
      <c r="Y455" s="22">
        <f t="shared" si="36"/>
        <v>10</v>
      </c>
      <c r="Z455" s="22">
        <f t="shared" si="36"/>
        <v>10</v>
      </c>
      <c r="AA455" s="22">
        <f t="shared" si="33"/>
        <v>2020</v>
      </c>
      <c r="AB455" s="22">
        <f t="shared" si="34"/>
        <v>2020</v>
      </c>
      <c r="AC455" s="22">
        <f t="shared" si="35"/>
        <v>2020</v>
      </c>
      <c r="AD455" s="25" t="b">
        <f>AND(ROUND(O455,2)=O455,ROUND(P455,2)=P455,OR(AND(O455&lt;&gt;0,L455="p"),AND(P455&lt;&gt;0,L455="f")),_xlfn.ISFORMULA(X455),_xlfn.ISFORMULA(Y455),_xlfn.ISFORMULA(Z455),_xlfn.ISFORMULA(AA455),_xlfn.ISFORMULA(AB455),_xlfn.ISFORMULA(AC455),NOT(_xlfn.ISFORMULA(O455)),NOT(_xlfn.ISFORMULA(P455)),M455&lt;&gt;0,N455&lt;&gt;0,OR(YEAR(M455=lookup_codes!T542),YEAR(M455=lookup_codes!T543),YEAR(M455=lookup_codes!T544)),OR(YEAR(N455=lookup_codes!T542),YEAR(N455=lookup_codes!T543),YEAR(N455=lookup_codes!T544)))</f>
        <v>1</v>
      </c>
    </row>
    <row r="456" spans="1:30" ht="15.75" customHeight="1" x14ac:dyDescent="0.2">
      <c r="A456" s="8" t="s">
        <v>782</v>
      </c>
      <c r="B456" s="27"/>
      <c r="C456" s="2" t="s">
        <v>734</v>
      </c>
      <c r="D456" s="6" t="s">
        <v>742</v>
      </c>
      <c r="E456" s="60" t="s">
        <v>745</v>
      </c>
      <c r="F456" s="8"/>
      <c r="G456" s="8"/>
      <c r="H456" s="8"/>
      <c r="I456" s="8"/>
      <c r="J456" s="8"/>
      <c r="K456" s="8"/>
      <c r="L456" s="8" t="s">
        <v>755</v>
      </c>
      <c r="M456" s="9">
        <v>44136</v>
      </c>
      <c r="N456" s="9">
        <v>44136</v>
      </c>
      <c r="O456" s="20">
        <v>28571.43</v>
      </c>
      <c r="P456" s="20"/>
      <c r="Q456" s="61"/>
      <c r="R456" s="29"/>
      <c r="S456" s="29"/>
      <c r="T456" s="29"/>
      <c r="U456" s="29"/>
      <c r="X456" s="22" t="str">
        <f>IF(B456="",VLOOKUP(A456,items_lookup!A:B,2,FALSE),B456)</f>
        <v>04. Item 04</v>
      </c>
      <c r="Y456" s="22">
        <f t="shared" si="36"/>
        <v>11</v>
      </c>
      <c r="Z456" s="22">
        <f t="shared" si="36"/>
        <v>11</v>
      </c>
      <c r="AA456" s="22">
        <f t="shared" si="33"/>
        <v>2020</v>
      </c>
      <c r="AB456" s="22">
        <f t="shared" si="34"/>
        <v>2020</v>
      </c>
      <c r="AC456" s="22">
        <f t="shared" si="35"/>
        <v>2020</v>
      </c>
      <c r="AD456" s="25" t="b">
        <f>AND(ROUND(O456,2)=O456,ROUND(P456,2)=P456,OR(AND(O456&lt;&gt;0,L456="p"),AND(P456&lt;&gt;0,L456="f")),_xlfn.ISFORMULA(X456),_xlfn.ISFORMULA(Y456),_xlfn.ISFORMULA(Z456),_xlfn.ISFORMULA(AA456),_xlfn.ISFORMULA(AB456),_xlfn.ISFORMULA(AC456),NOT(_xlfn.ISFORMULA(O456)),NOT(_xlfn.ISFORMULA(P456)),M456&lt;&gt;0,N456&lt;&gt;0,OR(YEAR(M456=lookup_codes!T543),YEAR(M456=lookup_codes!T544),YEAR(M456=lookup_codes!T545)),OR(YEAR(N456=lookup_codes!T543),YEAR(N456=lookup_codes!T544),YEAR(N456=lookup_codes!T545)))</f>
        <v>1</v>
      </c>
    </row>
    <row r="457" spans="1:30" ht="15.75" customHeight="1" x14ac:dyDescent="0.2">
      <c r="A457" s="8" t="s">
        <v>763</v>
      </c>
      <c r="B457" s="27"/>
      <c r="C457" s="2" t="s">
        <v>734</v>
      </c>
      <c r="D457" s="6" t="s">
        <v>742</v>
      </c>
      <c r="E457" s="60" t="s">
        <v>745</v>
      </c>
      <c r="F457" s="8"/>
      <c r="G457" s="8"/>
      <c r="H457" s="8"/>
      <c r="I457" s="8"/>
      <c r="J457" s="8"/>
      <c r="K457" s="8"/>
      <c r="L457" s="8" t="s">
        <v>755</v>
      </c>
      <c r="M457" s="9">
        <v>44166</v>
      </c>
      <c r="N457" s="9">
        <v>44166</v>
      </c>
      <c r="O457" s="20">
        <v>97844.55</v>
      </c>
      <c r="P457" s="20"/>
      <c r="Q457" s="61"/>
      <c r="R457" s="29"/>
      <c r="S457" s="29"/>
      <c r="T457" s="29"/>
      <c r="U457" s="29"/>
      <c r="X457" s="22" t="str">
        <f>IF(B457="",VLOOKUP(A457,items_lookup!A:B,2,FALSE),B457)</f>
        <v>04. Item 04</v>
      </c>
      <c r="Y457" s="22">
        <f t="shared" si="36"/>
        <v>12</v>
      </c>
      <c r="Z457" s="22">
        <f t="shared" si="36"/>
        <v>12</v>
      </c>
      <c r="AA457" s="22">
        <f t="shared" si="33"/>
        <v>2020</v>
      </c>
      <c r="AB457" s="22">
        <f t="shared" si="34"/>
        <v>2020</v>
      </c>
      <c r="AC457" s="22">
        <f t="shared" si="35"/>
        <v>2020</v>
      </c>
      <c r="AD457" s="25" t="b">
        <f>AND(ROUND(O457,2)=O457,ROUND(P457,2)=P457,OR(AND(O457&lt;&gt;0,L457="p"),AND(P457&lt;&gt;0,L457="f")),_xlfn.ISFORMULA(X457),_xlfn.ISFORMULA(Y457),_xlfn.ISFORMULA(Z457),_xlfn.ISFORMULA(AA457),_xlfn.ISFORMULA(AB457),_xlfn.ISFORMULA(AC457),NOT(_xlfn.ISFORMULA(O457)),NOT(_xlfn.ISFORMULA(P457)),M457&lt;&gt;0,N457&lt;&gt;0,OR(YEAR(M457=lookup_codes!T544),YEAR(M457=lookup_codes!T545),YEAR(M457=lookup_codes!T546)),OR(YEAR(N457=lookup_codes!T544),YEAR(N457=lookup_codes!T545),YEAR(N457=lookup_codes!T546)))</f>
        <v>1</v>
      </c>
    </row>
    <row r="458" spans="1:30" ht="15.75" customHeight="1" x14ac:dyDescent="0.2">
      <c r="A458" s="8" t="s">
        <v>764</v>
      </c>
      <c r="B458" s="8" t="s">
        <v>804</v>
      </c>
      <c r="C458" s="2" t="s">
        <v>734</v>
      </c>
      <c r="D458" s="6" t="s">
        <v>742</v>
      </c>
      <c r="E458" s="60" t="s">
        <v>745</v>
      </c>
      <c r="F458" s="8"/>
      <c r="G458" s="8"/>
      <c r="H458" s="8"/>
      <c r="I458" s="8"/>
      <c r="J458" s="8"/>
      <c r="K458" s="8"/>
      <c r="L458" s="8" t="s">
        <v>755</v>
      </c>
      <c r="M458" s="9">
        <v>44105</v>
      </c>
      <c r="N458" s="9">
        <v>44105</v>
      </c>
      <c r="O458" s="20">
        <v>259523.81</v>
      </c>
      <c r="P458" s="20"/>
      <c r="Q458" s="61"/>
      <c r="R458" s="29"/>
      <c r="S458" s="29"/>
      <c r="T458" s="29"/>
      <c r="U458" s="29"/>
      <c r="X458" s="22" t="str">
        <f>IF(B458="",VLOOKUP(A458,items_lookup!A:B,2,FALSE),B458)</f>
        <v>12. Item 12</v>
      </c>
      <c r="Y458" s="22">
        <f t="shared" si="36"/>
        <v>10</v>
      </c>
      <c r="Z458" s="22">
        <f t="shared" si="36"/>
        <v>10</v>
      </c>
      <c r="AA458" s="22">
        <f t="shared" ref="AA458:AA504" si="37">YEAR(N458)</f>
        <v>2020</v>
      </c>
      <c r="AB458" s="22">
        <f t="shared" ref="AB458:AB504" si="38">YEAR(M458)</f>
        <v>2020</v>
      </c>
      <c r="AC458" s="22">
        <f t="shared" ref="AC458:AC504" si="39">IF(F458="X",AA458-1,AA458)</f>
        <v>2020</v>
      </c>
      <c r="AD458" s="25" t="b">
        <f>AND(ROUND(O458,2)=O458,ROUND(P458,2)=P458,OR(AND(O458&lt;&gt;0,L458="p"),AND(P458&lt;&gt;0,L458="f")),_xlfn.ISFORMULA(X458),_xlfn.ISFORMULA(Y458),_xlfn.ISFORMULA(Z458),_xlfn.ISFORMULA(AA458),_xlfn.ISFORMULA(AB458),_xlfn.ISFORMULA(AC458),NOT(_xlfn.ISFORMULA(O458)),NOT(_xlfn.ISFORMULA(P458)),M458&lt;&gt;0,N458&lt;&gt;0,OR(YEAR(M458=lookup_codes!T545),YEAR(M458=lookup_codes!T546),YEAR(M458=lookup_codes!T547)),OR(YEAR(N458=lookup_codes!T545),YEAR(N458=lookup_codes!T546),YEAR(N458=lookup_codes!T547)))</f>
        <v>1</v>
      </c>
    </row>
    <row r="459" spans="1:30" ht="15" customHeight="1" x14ac:dyDescent="0.2">
      <c r="A459" s="8" t="s">
        <v>764</v>
      </c>
      <c r="B459" s="8" t="s">
        <v>804</v>
      </c>
      <c r="C459" s="2" t="s">
        <v>734</v>
      </c>
      <c r="D459" s="6" t="s">
        <v>742</v>
      </c>
      <c r="E459" s="60" t="s">
        <v>745</v>
      </c>
      <c r="F459" s="8"/>
      <c r="G459" s="8"/>
      <c r="H459" s="8"/>
      <c r="I459" s="8"/>
      <c r="J459" s="8"/>
      <c r="K459" s="8"/>
      <c r="L459" s="8" t="s">
        <v>755</v>
      </c>
      <c r="M459" s="9">
        <v>44136</v>
      </c>
      <c r="N459" s="9">
        <v>44136</v>
      </c>
      <c r="O459" s="20">
        <v>956190.48</v>
      </c>
      <c r="P459" s="20"/>
      <c r="Q459" s="61"/>
      <c r="R459" s="29"/>
      <c r="S459" s="29"/>
      <c r="T459" s="29"/>
      <c r="U459" s="29"/>
      <c r="X459" s="22" t="str">
        <f>IF(B459="",VLOOKUP(A459,items_lookup!A:B,2,FALSE),B459)</f>
        <v>12. Item 12</v>
      </c>
      <c r="Y459" s="22">
        <f t="shared" si="36"/>
        <v>11</v>
      </c>
      <c r="Z459" s="22">
        <f t="shared" si="36"/>
        <v>11</v>
      </c>
      <c r="AA459" s="22">
        <f t="shared" si="37"/>
        <v>2020</v>
      </c>
      <c r="AB459" s="22">
        <f t="shared" si="38"/>
        <v>2020</v>
      </c>
      <c r="AC459" s="22">
        <f t="shared" si="39"/>
        <v>2020</v>
      </c>
      <c r="AD459" s="25" t="b">
        <f>AND(ROUND(O459,2)=O459,ROUND(P459,2)=P459,OR(AND(O459&lt;&gt;0,L459="p"),AND(P459&lt;&gt;0,L459="f")),_xlfn.ISFORMULA(X459),_xlfn.ISFORMULA(Y459),_xlfn.ISFORMULA(Z459),_xlfn.ISFORMULA(AA459),_xlfn.ISFORMULA(AB459),_xlfn.ISFORMULA(AC459),NOT(_xlfn.ISFORMULA(O459)),NOT(_xlfn.ISFORMULA(P459)),M459&lt;&gt;0,N459&lt;&gt;0,OR(YEAR(M459=lookup_codes!T546),YEAR(M459=lookup_codes!T547),YEAR(M459=lookup_codes!T548)),OR(YEAR(N459=lookup_codes!T546),YEAR(N459=lookup_codes!T547),YEAR(N459=lookup_codes!T548)))</f>
        <v>1</v>
      </c>
    </row>
    <row r="460" spans="1:30" ht="15" customHeight="1" x14ac:dyDescent="0.2">
      <c r="A460" s="8" t="s">
        <v>764</v>
      </c>
      <c r="B460" s="8" t="s">
        <v>804</v>
      </c>
      <c r="C460" s="2" t="s">
        <v>734</v>
      </c>
      <c r="D460" s="6" t="s">
        <v>742</v>
      </c>
      <c r="E460" s="60" t="s">
        <v>745</v>
      </c>
      <c r="F460" s="8"/>
      <c r="G460" s="8"/>
      <c r="H460" s="8"/>
      <c r="I460" s="8"/>
      <c r="J460" s="8"/>
      <c r="K460" s="8"/>
      <c r="L460" s="8" t="s">
        <v>755</v>
      </c>
      <c r="M460" s="9">
        <v>44166</v>
      </c>
      <c r="N460" s="9">
        <v>44166</v>
      </c>
      <c r="O460" s="20">
        <v>548086.52</v>
      </c>
      <c r="P460" s="20"/>
      <c r="Q460" s="61"/>
      <c r="R460" s="29"/>
      <c r="S460" s="29"/>
      <c r="T460" s="29"/>
      <c r="U460" s="29"/>
      <c r="X460" s="22" t="str">
        <f>IF(B460="",VLOOKUP(A460,items_lookup!A:B,2,FALSE),B460)</f>
        <v>12. Item 12</v>
      </c>
      <c r="Y460" s="22">
        <f t="shared" si="36"/>
        <v>12</v>
      </c>
      <c r="Z460" s="22">
        <f t="shared" si="36"/>
        <v>12</v>
      </c>
      <c r="AA460" s="22">
        <f t="shared" si="37"/>
        <v>2020</v>
      </c>
      <c r="AB460" s="22">
        <f t="shared" si="38"/>
        <v>2020</v>
      </c>
      <c r="AC460" s="22">
        <f t="shared" si="39"/>
        <v>2020</v>
      </c>
      <c r="AD460" s="25" t="b">
        <f>AND(ROUND(O460,2)=O460,ROUND(P460,2)=P460,OR(AND(O460&lt;&gt;0,L460="p"),AND(P460&lt;&gt;0,L460="f")),_xlfn.ISFORMULA(X460),_xlfn.ISFORMULA(Y460),_xlfn.ISFORMULA(Z460),_xlfn.ISFORMULA(AA460),_xlfn.ISFORMULA(AB460),_xlfn.ISFORMULA(AC460),NOT(_xlfn.ISFORMULA(O460)),NOT(_xlfn.ISFORMULA(P460)),M460&lt;&gt;0,N460&lt;&gt;0,OR(YEAR(M460=lookup_codes!T547),YEAR(M460=lookup_codes!T548),YEAR(M460=lookup_codes!T549)),OR(YEAR(N460=lookup_codes!T547),YEAR(N460=lookup_codes!T548),YEAR(N460=lookup_codes!T549)))</f>
        <v>1</v>
      </c>
    </row>
    <row r="461" spans="1:30" ht="15" customHeight="1" x14ac:dyDescent="0.2">
      <c r="A461" s="8" t="s">
        <v>764</v>
      </c>
      <c r="B461" s="8" t="s">
        <v>803</v>
      </c>
      <c r="C461" s="2" t="s">
        <v>734</v>
      </c>
      <c r="D461" s="6" t="s">
        <v>742</v>
      </c>
      <c r="E461" s="60" t="s">
        <v>745</v>
      </c>
      <c r="F461" s="8"/>
      <c r="G461" s="8"/>
      <c r="H461" s="8"/>
      <c r="I461" s="8"/>
      <c r="J461" s="8"/>
      <c r="K461" s="8"/>
      <c r="L461" s="8" t="s">
        <v>755</v>
      </c>
      <c r="M461" s="9">
        <v>44105</v>
      </c>
      <c r="N461" s="9">
        <v>44105</v>
      </c>
      <c r="O461" s="20">
        <v>3380952.38</v>
      </c>
      <c r="P461" s="20"/>
      <c r="Q461" s="61"/>
      <c r="R461" s="29"/>
      <c r="S461" s="29"/>
      <c r="T461" s="29"/>
      <c r="U461" s="29"/>
      <c r="X461" s="22" t="str">
        <f>IF(B461="",VLOOKUP(A461,items_lookup!A:B,2,FALSE),B461)</f>
        <v>13. Item 13</v>
      </c>
      <c r="Y461" s="22">
        <f t="shared" si="36"/>
        <v>10</v>
      </c>
      <c r="Z461" s="22">
        <f t="shared" si="36"/>
        <v>10</v>
      </c>
      <c r="AA461" s="22">
        <f t="shared" si="37"/>
        <v>2020</v>
      </c>
      <c r="AB461" s="22">
        <f t="shared" si="38"/>
        <v>2020</v>
      </c>
      <c r="AC461" s="22">
        <f t="shared" si="39"/>
        <v>2020</v>
      </c>
      <c r="AD461" s="25" t="b">
        <f>AND(ROUND(O461,2)=O461,ROUND(P461,2)=P461,OR(AND(O461&lt;&gt;0,L461="p"),AND(P461&lt;&gt;0,L461="f")),_xlfn.ISFORMULA(X461),_xlfn.ISFORMULA(Y461),_xlfn.ISFORMULA(Z461),_xlfn.ISFORMULA(AA461),_xlfn.ISFORMULA(AB461),_xlfn.ISFORMULA(AC461),NOT(_xlfn.ISFORMULA(O461)),NOT(_xlfn.ISFORMULA(P461)),M461&lt;&gt;0,N461&lt;&gt;0,OR(YEAR(M461=lookup_codes!T548),YEAR(M461=lookup_codes!T549),YEAR(M461=lookup_codes!T550)),OR(YEAR(N461=lookup_codes!T548),YEAR(N461=lookup_codes!T549),YEAR(N461=lookup_codes!T550)))</f>
        <v>1</v>
      </c>
    </row>
    <row r="462" spans="1:30" ht="15" customHeight="1" x14ac:dyDescent="0.2">
      <c r="A462" s="8" t="s">
        <v>764</v>
      </c>
      <c r="B462" s="8" t="s">
        <v>803</v>
      </c>
      <c r="C462" s="2" t="s">
        <v>734</v>
      </c>
      <c r="D462" s="6" t="s">
        <v>742</v>
      </c>
      <c r="E462" s="60" t="s">
        <v>745</v>
      </c>
      <c r="F462" s="8"/>
      <c r="G462" s="8"/>
      <c r="H462" s="8"/>
      <c r="I462" s="8"/>
      <c r="J462" s="8"/>
      <c r="K462" s="8"/>
      <c r="L462" s="8" t="s">
        <v>755</v>
      </c>
      <c r="M462" s="9">
        <v>44136</v>
      </c>
      <c r="N462" s="9">
        <v>44136</v>
      </c>
      <c r="O462" s="20">
        <v>1309523.81</v>
      </c>
      <c r="P462" s="20"/>
      <c r="Q462" s="61"/>
      <c r="R462" s="29"/>
      <c r="S462" s="29"/>
      <c r="T462" s="29"/>
      <c r="U462" s="29"/>
      <c r="X462" s="22" t="str">
        <f>IF(B462="",VLOOKUP(A462,items_lookup!A:B,2,FALSE),B462)</f>
        <v>13. Item 13</v>
      </c>
      <c r="Y462" s="22">
        <f t="shared" si="36"/>
        <v>11</v>
      </c>
      <c r="Z462" s="22">
        <f t="shared" si="36"/>
        <v>11</v>
      </c>
      <c r="AA462" s="22">
        <f t="shared" si="37"/>
        <v>2020</v>
      </c>
      <c r="AB462" s="22">
        <f t="shared" si="38"/>
        <v>2020</v>
      </c>
      <c r="AC462" s="22">
        <f t="shared" si="39"/>
        <v>2020</v>
      </c>
      <c r="AD462" s="25" t="b">
        <f>AND(ROUND(O462,2)=O462,ROUND(P462,2)=P462,OR(AND(O462&lt;&gt;0,L462="p"),AND(P462&lt;&gt;0,L462="f")),_xlfn.ISFORMULA(X462),_xlfn.ISFORMULA(Y462),_xlfn.ISFORMULA(Z462),_xlfn.ISFORMULA(AA462),_xlfn.ISFORMULA(AB462),_xlfn.ISFORMULA(AC462),NOT(_xlfn.ISFORMULA(O462)),NOT(_xlfn.ISFORMULA(P462)),M462&lt;&gt;0,N462&lt;&gt;0,OR(YEAR(M462=lookup_codes!T549),YEAR(M462=lookup_codes!T550),YEAR(M462=lookup_codes!T551)),OR(YEAR(N462=lookup_codes!T549),YEAR(N462=lookup_codes!T550),YEAR(N462=lookup_codes!T551)))</f>
        <v>1</v>
      </c>
    </row>
    <row r="463" spans="1:30" ht="15" customHeight="1" x14ac:dyDescent="0.2">
      <c r="A463" s="8" t="s">
        <v>764</v>
      </c>
      <c r="B463" s="8" t="s">
        <v>803</v>
      </c>
      <c r="C463" s="2" t="s">
        <v>734</v>
      </c>
      <c r="D463" s="6" t="s">
        <v>742</v>
      </c>
      <c r="E463" s="60" t="s">
        <v>745</v>
      </c>
      <c r="F463" s="8"/>
      <c r="G463" s="8"/>
      <c r="H463" s="8"/>
      <c r="I463" s="8"/>
      <c r="J463" s="8"/>
      <c r="K463" s="8"/>
      <c r="L463" s="8" t="s">
        <v>755</v>
      </c>
      <c r="M463" s="9">
        <v>44166</v>
      </c>
      <c r="N463" s="9">
        <v>44166</v>
      </c>
      <c r="O463" s="20">
        <v>3377990.81</v>
      </c>
      <c r="P463" s="20"/>
      <c r="Q463" s="61"/>
      <c r="R463" s="29"/>
      <c r="S463" s="29"/>
      <c r="T463" s="29"/>
      <c r="U463" s="29"/>
      <c r="X463" s="22" t="str">
        <f>IF(B463="",VLOOKUP(A463,items_lookup!A:B,2,FALSE),B463)</f>
        <v>13. Item 13</v>
      </c>
      <c r="Y463" s="22">
        <f t="shared" si="36"/>
        <v>12</v>
      </c>
      <c r="Z463" s="22">
        <f t="shared" si="36"/>
        <v>12</v>
      </c>
      <c r="AA463" s="22">
        <f t="shared" si="37"/>
        <v>2020</v>
      </c>
      <c r="AB463" s="22">
        <f t="shared" si="38"/>
        <v>2020</v>
      </c>
      <c r="AC463" s="22">
        <f t="shared" si="39"/>
        <v>2020</v>
      </c>
      <c r="AD463" s="25" t="b">
        <f>AND(ROUND(O463,2)=O463,ROUND(P463,2)=P463,OR(AND(O463&lt;&gt;0,L463="p"),AND(P463&lt;&gt;0,L463="f")),_xlfn.ISFORMULA(X463),_xlfn.ISFORMULA(Y463),_xlfn.ISFORMULA(Z463),_xlfn.ISFORMULA(AA463),_xlfn.ISFORMULA(AB463),_xlfn.ISFORMULA(AC463),NOT(_xlfn.ISFORMULA(O463)),NOT(_xlfn.ISFORMULA(P463)),M463&lt;&gt;0,N463&lt;&gt;0,OR(YEAR(M463=lookup_codes!T550),YEAR(M463=lookup_codes!T551),YEAR(M463=lookup_codes!T552)),OR(YEAR(N463=lookup_codes!T550),YEAR(N463=lookup_codes!T551),YEAR(N463=lookup_codes!T552)))</f>
        <v>1</v>
      </c>
    </row>
    <row r="464" spans="1:30" ht="15" customHeight="1" x14ac:dyDescent="0.2">
      <c r="A464" s="8" t="s">
        <v>765</v>
      </c>
      <c r="B464" s="27"/>
      <c r="C464" s="2" t="s">
        <v>734</v>
      </c>
      <c r="D464" s="6" t="s">
        <v>742</v>
      </c>
      <c r="E464" s="60" t="s">
        <v>745</v>
      </c>
      <c r="F464" s="8"/>
      <c r="G464" s="8"/>
      <c r="H464" s="8"/>
      <c r="I464" s="8"/>
      <c r="J464" s="8"/>
      <c r="K464" s="8"/>
      <c r="L464" s="8" t="s">
        <v>755</v>
      </c>
      <c r="M464" s="9">
        <v>44105</v>
      </c>
      <c r="N464" s="9">
        <v>44105</v>
      </c>
      <c r="O464" s="20">
        <v>1426428.57</v>
      </c>
      <c r="P464" s="20"/>
      <c r="Q464" s="61"/>
      <c r="R464" s="29"/>
      <c r="S464" s="29"/>
      <c r="T464" s="29"/>
      <c r="U464" s="29"/>
      <c r="X464" s="22" t="str">
        <f>IF(B464="",VLOOKUP(A464,items_lookup!A:B,2,FALSE),B464)</f>
        <v>05. Item 05</v>
      </c>
      <c r="Y464" s="22">
        <f t="shared" si="36"/>
        <v>10</v>
      </c>
      <c r="Z464" s="22">
        <f t="shared" si="36"/>
        <v>10</v>
      </c>
      <c r="AA464" s="22">
        <f t="shared" si="37"/>
        <v>2020</v>
      </c>
      <c r="AB464" s="22">
        <f t="shared" si="38"/>
        <v>2020</v>
      </c>
      <c r="AC464" s="22">
        <f t="shared" si="39"/>
        <v>2020</v>
      </c>
      <c r="AD464" s="25" t="b">
        <f>AND(ROUND(O464,2)=O464,ROUND(P464,2)=P464,OR(AND(O464&lt;&gt;0,L464="p"),AND(P464&lt;&gt;0,L464="f")),_xlfn.ISFORMULA(X464),_xlfn.ISFORMULA(Y464),_xlfn.ISFORMULA(Z464),_xlfn.ISFORMULA(AA464),_xlfn.ISFORMULA(AB464),_xlfn.ISFORMULA(AC464),NOT(_xlfn.ISFORMULA(O464)),NOT(_xlfn.ISFORMULA(P464)),M464&lt;&gt;0,N464&lt;&gt;0,OR(YEAR(M464=lookup_codes!T551),YEAR(M464=lookup_codes!T552),YEAR(M464=lookup_codes!T553)),OR(YEAR(N464=lookup_codes!T551),YEAR(N464=lookup_codes!T552),YEAR(N464=lookup_codes!T553)))</f>
        <v>1</v>
      </c>
    </row>
    <row r="465" spans="1:30" ht="13.5" customHeight="1" x14ac:dyDescent="0.2">
      <c r="A465" s="8" t="s">
        <v>765</v>
      </c>
      <c r="B465" s="27"/>
      <c r="C465" s="2" t="s">
        <v>734</v>
      </c>
      <c r="D465" s="6" t="s">
        <v>742</v>
      </c>
      <c r="E465" s="60" t="s">
        <v>745</v>
      </c>
      <c r="F465" s="8"/>
      <c r="G465" s="8"/>
      <c r="H465" s="8"/>
      <c r="I465" s="8"/>
      <c r="J465" s="8"/>
      <c r="K465" s="8"/>
      <c r="L465" s="8" t="s">
        <v>755</v>
      </c>
      <c r="M465" s="9">
        <v>44136</v>
      </c>
      <c r="N465" s="9">
        <v>44136</v>
      </c>
      <c r="O465" s="20">
        <v>581428.56999999995</v>
      </c>
      <c r="P465" s="20"/>
      <c r="Q465" s="61"/>
      <c r="R465" s="29"/>
      <c r="S465" s="29"/>
      <c r="T465" s="29"/>
      <c r="U465" s="29"/>
      <c r="X465" s="22" t="str">
        <f>IF(B465="",VLOOKUP(A465,items_lookup!A:B,2,FALSE),B465)</f>
        <v>05. Item 05</v>
      </c>
      <c r="Y465" s="22">
        <f t="shared" si="36"/>
        <v>11</v>
      </c>
      <c r="Z465" s="22">
        <f t="shared" si="36"/>
        <v>11</v>
      </c>
      <c r="AA465" s="22">
        <f t="shared" si="37"/>
        <v>2020</v>
      </c>
      <c r="AB465" s="22">
        <f t="shared" si="38"/>
        <v>2020</v>
      </c>
      <c r="AC465" s="22">
        <f t="shared" si="39"/>
        <v>2020</v>
      </c>
      <c r="AD465" s="25" t="b">
        <f>AND(ROUND(O465,2)=O465,ROUND(P465,2)=P465,OR(AND(O465&lt;&gt;0,L465="p"),AND(P465&lt;&gt;0,L465="f")),_xlfn.ISFORMULA(X465),_xlfn.ISFORMULA(Y465),_xlfn.ISFORMULA(Z465),_xlfn.ISFORMULA(AA465),_xlfn.ISFORMULA(AB465),_xlfn.ISFORMULA(AC465),NOT(_xlfn.ISFORMULA(O465)),NOT(_xlfn.ISFORMULA(P465)),M465&lt;&gt;0,N465&lt;&gt;0,OR(YEAR(M465=lookup_codes!T552),YEAR(M465=lookup_codes!T553),YEAR(M465=lookup_codes!T554)),OR(YEAR(N465=lookup_codes!T552),YEAR(N465=lookup_codes!T553),YEAR(N465=lookup_codes!T554)))</f>
        <v>1</v>
      </c>
    </row>
    <row r="466" spans="1:30" ht="13.5" customHeight="1" x14ac:dyDescent="0.2">
      <c r="A466" s="8" t="s">
        <v>765</v>
      </c>
      <c r="B466" s="27"/>
      <c r="C466" s="2" t="s">
        <v>734</v>
      </c>
      <c r="D466" s="6" t="s">
        <v>742</v>
      </c>
      <c r="E466" s="60" t="s">
        <v>745</v>
      </c>
      <c r="F466" s="8"/>
      <c r="G466" s="8"/>
      <c r="H466" s="8"/>
      <c r="I466" s="8"/>
      <c r="J466" s="8"/>
      <c r="K466" s="8"/>
      <c r="L466" s="8" t="s">
        <v>755</v>
      </c>
      <c r="M466" s="9">
        <v>44166</v>
      </c>
      <c r="N466" s="9">
        <v>44166</v>
      </c>
      <c r="O466" s="20">
        <v>308827.19</v>
      </c>
      <c r="P466" s="20"/>
      <c r="Q466" s="61"/>
      <c r="R466" s="29"/>
      <c r="S466" s="29"/>
      <c r="T466" s="29"/>
      <c r="U466" s="29"/>
      <c r="X466" s="22" t="str">
        <f>IF(B466="",VLOOKUP(A466,items_lookup!A:B,2,FALSE),B466)</f>
        <v>05. Item 05</v>
      </c>
      <c r="Y466" s="22">
        <f t="shared" si="36"/>
        <v>12</v>
      </c>
      <c r="Z466" s="22">
        <f t="shared" si="36"/>
        <v>12</v>
      </c>
      <c r="AA466" s="22">
        <f t="shared" si="37"/>
        <v>2020</v>
      </c>
      <c r="AB466" s="22">
        <f t="shared" si="38"/>
        <v>2020</v>
      </c>
      <c r="AC466" s="22">
        <f t="shared" si="39"/>
        <v>2020</v>
      </c>
      <c r="AD466" s="25" t="b">
        <f>AND(ROUND(O466,2)=O466,ROUND(P466,2)=P466,OR(AND(O466&lt;&gt;0,L466="p"),AND(P466&lt;&gt;0,L466="f")),_xlfn.ISFORMULA(X466),_xlfn.ISFORMULA(Y466),_xlfn.ISFORMULA(Z466),_xlfn.ISFORMULA(AA466),_xlfn.ISFORMULA(AB466),_xlfn.ISFORMULA(AC466),NOT(_xlfn.ISFORMULA(O466)),NOT(_xlfn.ISFORMULA(P466)),M466&lt;&gt;0,N466&lt;&gt;0,OR(YEAR(M466=lookup_codes!T553),YEAR(M466=lookup_codes!T554),YEAR(M466=lookup_codes!T555)),OR(YEAR(N466=lookup_codes!T553),YEAR(N466=lookup_codes!T554),YEAR(N466=lookup_codes!T555)))</f>
        <v>1</v>
      </c>
    </row>
    <row r="467" spans="1:30" ht="13.5" customHeight="1" x14ac:dyDescent="0.2">
      <c r="A467" s="8" t="s">
        <v>775</v>
      </c>
      <c r="B467" s="27"/>
      <c r="C467" s="2" t="s">
        <v>734</v>
      </c>
      <c r="D467" s="6" t="s">
        <v>742</v>
      </c>
      <c r="E467" s="60" t="s">
        <v>745</v>
      </c>
      <c r="F467" s="8"/>
      <c r="G467" s="8"/>
      <c r="H467" s="8"/>
      <c r="I467" s="8"/>
      <c r="J467" s="8"/>
      <c r="K467" s="8"/>
      <c r="L467" s="8" t="s">
        <v>755</v>
      </c>
      <c r="M467" s="9">
        <v>44166</v>
      </c>
      <c r="N467" s="9">
        <v>44166</v>
      </c>
      <c r="O467" s="20">
        <v>18571.43</v>
      </c>
      <c r="P467" s="20"/>
      <c r="Q467" s="61"/>
      <c r="R467" s="29"/>
      <c r="S467" s="29"/>
      <c r="T467" s="29"/>
      <c r="U467" s="29"/>
      <c r="X467" s="22" t="str">
        <f>IF(B467="",VLOOKUP(A467,items_lookup!A:B,2,FALSE),B467)</f>
        <v>06. Item 06</v>
      </c>
      <c r="Y467" s="22">
        <f t="shared" si="36"/>
        <v>12</v>
      </c>
      <c r="Z467" s="22">
        <f t="shared" si="36"/>
        <v>12</v>
      </c>
      <c r="AA467" s="22">
        <f t="shared" si="37"/>
        <v>2020</v>
      </c>
      <c r="AB467" s="22">
        <f t="shared" si="38"/>
        <v>2020</v>
      </c>
      <c r="AC467" s="22">
        <f t="shared" si="39"/>
        <v>2020</v>
      </c>
      <c r="AD467" s="25" t="b">
        <f>AND(ROUND(O467,2)=O467,ROUND(P467,2)=P467,OR(AND(O467&lt;&gt;0,L467="p"),AND(P467&lt;&gt;0,L467="f")),_xlfn.ISFORMULA(X467),_xlfn.ISFORMULA(Y467),_xlfn.ISFORMULA(Z467),_xlfn.ISFORMULA(AA467),_xlfn.ISFORMULA(AB467),_xlfn.ISFORMULA(AC467),NOT(_xlfn.ISFORMULA(O467)),NOT(_xlfn.ISFORMULA(P467)),M467&lt;&gt;0,N467&lt;&gt;0,OR(YEAR(M467=lookup_codes!T554),YEAR(M467=lookup_codes!T555),YEAR(M467=lookup_codes!T556)),OR(YEAR(N467=lookup_codes!T554),YEAR(N467=lookup_codes!T555),YEAR(N467=lookup_codes!T556)))</f>
        <v>1</v>
      </c>
    </row>
    <row r="468" spans="1:30" ht="13.5" customHeight="1" x14ac:dyDescent="0.2">
      <c r="A468" s="8" t="s">
        <v>775</v>
      </c>
      <c r="B468" s="27"/>
      <c r="C468" s="2" t="s">
        <v>734</v>
      </c>
      <c r="D468" s="6" t="s">
        <v>742</v>
      </c>
      <c r="E468" s="60" t="s">
        <v>745</v>
      </c>
      <c r="F468" s="8"/>
      <c r="G468" s="8"/>
      <c r="H468" s="8"/>
      <c r="I468" s="8"/>
      <c r="J468" s="8"/>
      <c r="K468" s="8"/>
      <c r="L468" s="8" t="s">
        <v>755</v>
      </c>
      <c r="M468" s="9">
        <v>44136</v>
      </c>
      <c r="N468" s="9">
        <v>44136</v>
      </c>
      <c r="O468" s="20">
        <v>14285.71</v>
      </c>
      <c r="P468" s="20"/>
      <c r="Q468" s="61"/>
      <c r="R468" s="11"/>
      <c r="S468" s="11"/>
      <c r="T468" s="11"/>
      <c r="U468" s="11"/>
      <c r="X468" s="22" t="str">
        <f>IF(B468="",VLOOKUP(A468,items_lookup!A:B,2,FALSE),B468)</f>
        <v>06. Item 06</v>
      </c>
      <c r="Y468" s="22">
        <f t="shared" si="36"/>
        <v>11</v>
      </c>
      <c r="Z468" s="22">
        <f t="shared" si="36"/>
        <v>11</v>
      </c>
      <c r="AA468" s="22">
        <f t="shared" si="37"/>
        <v>2020</v>
      </c>
      <c r="AB468" s="22">
        <f t="shared" si="38"/>
        <v>2020</v>
      </c>
      <c r="AC468" s="22">
        <f t="shared" si="39"/>
        <v>2020</v>
      </c>
      <c r="AD468" s="25" t="b">
        <f>AND(ROUND(O468,2)=O468,ROUND(P468,2)=P468,OR(AND(O468&lt;&gt;0,L468="p"),AND(P468&lt;&gt;0,L468="f")),_xlfn.ISFORMULA(X468),_xlfn.ISFORMULA(Y468),_xlfn.ISFORMULA(Z468),_xlfn.ISFORMULA(AA468),_xlfn.ISFORMULA(AB468),_xlfn.ISFORMULA(AC468),NOT(_xlfn.ISFORMULA(O468)),NOT(_xlfn.ISFORMULA(P468)),M468&lt;&gt;0,N468&lt;&gt;0,OR(YEAR(M468=lookup_codes!T555),YEAR(M468=lookup_codes!T556),YEAR(M468=lookup_codes!T557)),OR(YEAR(N468=lookup_codes!T555),YEAR(N468=lookup_codes!T556),YEAR(N468=lookup_codes!T557)))</f>
        <v>1</v>
      </c>
    </row>
    <row r="469" spans="1:30" ht="15" customHeight="1" x14ac:dyDescent="0.2">
      <c r="A469" s="8" t="s">
        <v>775</v>
      </c>
      <c r="B469" s="8"/>
      <c r="C469" s="2" t="s">
        <v>734</v>
      </c>
      <c r="D469" s="6" t="s">
        <v>742</v>
      </c>
      <c r="E469" s="60" t="s">
        <v>745</v>
      </c>
      <c r="F469" s="8"/>
      <c r="G469" s="8"/>
      <c r="H469" s="8"/>
      <c r="I469" s="8"/>
      <c r="J469" s="8"/>
      <c r="K469" s="8"/>
      <c r="L469" s="8" t="s">
        <v>755</v>
      </c>
      <c r="M469" s="9">
        <v>44136</v>
      </c>
      <c r="N469" s="9">
        <v>44136</v>
      </c>
      <c r="O469" s="20">
        <v>23.81</v>
      </c>
      <c r="P469" s="20"/>
      <c r="Q469" s="61"/>
      <c r="R469" s="29"/>
      <c r="S469" s="29"/>
      <c r="T469" s="29"/>
      <c r="U469" s="29"/>
      <c r="X469" s="22" t="str">
        <f>IF(B469="",VLOOKUP(A469,items_lookup!A:B,2,FALSE),B469)</f>
        <v>06. Item 06</v>
      </c>
      <c r="Y469" s="22">
        <f t="shared" si="36"/>
        <v>11</v>
      </c>
      <c r="Z469" s="22">
        <f t="shared" si="36"/>
        <v>11</v>
      </c>
      <c r="AA469" s="22">
        <f t="shared" si="37"/>
        <v>2020</v>
      </c>
      <c r="AB469" s="22">
        <f t="shared" si="38"/>
        <v>2020</v>
      </c>
      <c r="AC469" s="22">
        <f t="shared" si="39"/>
        <v>2020</v>
      </c>
      <c r="AD469" s="25" t="b">
        <f>AND(ROUND(O469,2)=O469,ROUND(P469,2)=P469,OR(AND(O469&lt;&gt;0,L469="p"),AND(P469&lt;&gt;0,L469="f")),_xlfn.ISFORMULA(X469),_xlfn.ISFORMULA(Y469),_xlfn.ISFORMULA(Z469),_xlfn.ISFORMULA(AA469),_xlfn.ISFORMULA(AB469),_xlfn.ISFORMULA(AC469),NOT(_xlfn.ISFORMULA(O469)),NOT(_xlfn.ISFORMULA(P469)),M469&lt;&gt;0,N469&lt;&gt;0,OR(YEAR(M469=lookup_codes!T556),YEAR(M469=lookup_codes!T557),YEAR(M469=lookup_codes!T558)),OR(YEAR(N469=lookup_codes!T556),YEAR(N469=lookup_codes!T557),YEAR(N469=lookup_codes!T558)))</f>
        <v>1</v>
      </c>
    </row>
    <row r="470" spans="1:30" ht="15" customHeight="1" x14ac:dyDescent="0.2">
      <c r="A470" s="8" t="s">
        <v>766</v>
      </c>
      <c r="B470" s="27"/>
      <c r="C470" s="2" t="s">
        <v>734</v>
      </c>
      <c r="D470" s="6" t="s">
        <v>743</v>
      </c>
      <c r="E470" s="60" t="s">
        <v>745</v>
      </c>
      <c r="F470" s="8"/>
      <c r="G470" s="8"/>
      <c r="H470" s="8"/>
      <c r="I470" s="8"/>
      <c r="J470" s="8"/>
      <c r="K470" s="8"/>
      <c r="L470" s="8" t="s">
        <v>755</v>
      </c>
      <c r="M470" s="9">
        <v>44166</v>
      </c>
      <c r="N470" s="9">
        <v>44166</v>
      </c>
      <c r="O470" s="20">
        <v>83571.429999999993</v>
      </c>
      <c r="P470" s="20"/>
      <c r="Q470" s="61"/>
      <c r="R470" s="11"/>
      <c r="S470" s="11"/>
      <c r="T470" s="11"/>
      <c r="U470" s="11"/>
      <c r="X470" s="22" t="str">
        <f>IF(B470="",VLOOKUP(A470,items_lookup!A:B,2,FALSE),B470)</f>
        <v>07. Item 07</v>
      </c>
      <c r="Y470" s="22">
        <f t="shared" si="36"/>
        <v>12</v>
      </c>
      <c r="Z470" s="22">
        <f t="shared" si="36"/>
        <v>12</v>
      </c>
      <c r="AA470" s="22">
        <f t="shared" si="37"/>
        <v>2020</v>
      </c>
      <c r="AB470" s="22">
        <f t="shared" si="38"/>
        <v>2020</v>
      </c>
      <c r="AC470" s="22">
        <f t="shared" si="39"/>
        <v>2020</v>
      </c>
      <c r="AD470" s="25" t="b">
        <f>AND(ROUND(O470,2)=O470,ROUND(P470,2)=P470,OR(AND(O470&lt;&gt;0,L470="p"),AND(P470&lt;&gt;0,L470="f")),_xlfn.ISFORMULA(X470),_xlfn.ISFORMULA(Y470),_xlfn.ISFORMULA(Z470),_xlfn.ISFORMULA(AA470),_xlfn.ISFORMULA(AB470),_xlfn.ISFORMULA(AC470),NOT(_xlfn.ISFORMULA(O470)),NOT(_xlfn.ISFORMULA(P470)),M470&lt;&gt;0,N470&lt;&gt;0,OR(YEAR(M470=lookup_codes!T557),YEAR(M470=lookup_codes!T558),YEAR(M470=lookup_codes!T559)),OR(YEAR(N470=lookup_codes!T557),YEAR(N470=lookup_codes!T558),YEAR(N470=lookup_codes!T559)))</f>
        <v>1</v>
      </c>
    </row>
    <row r="471" spans="1:30" ht="15" customHeight="1" x14ac:dyDescent="0.2">
      <c r="A471" s="8" t="s">
        <v>766</v>
      </c>
      <c r="B471" s="27"/>
      <c r="C471" s="2" t="s">
        <v>734</v>
      </c>
      <c r="D471" s="6" t="s">
        <v>742</v>
      </c>
      <c r="E471" s="60" t="s">
        <v>745</v>
      </c>
      <c r="F471" s="8"/>
      <c r="G471" s="8"/>
      <c r="H471" s="8"/>
      <c r="I471" s="8"/>
      <c r="J471" s="8"/>
      <c r="K471" s="8"/>
      <c r="L471" s="8" t="s">
        <v>755</v>
      </c>
      <c r="M471" s="9">
        <v>44166</v>
      </c>
      <c r="N471" s="9">
        <v>44166</v>
      </c>
      <c r="O471" s="20">
        <v>7142.86</v>
      </c>
      <c r="P471" s="20"/>
      <c r="Q471" s="61"/>
      <c r="R471" s="11"/>
      <c r="S471" s="11"/>
      <c r="T471" s="11"/>
      <c r="U471" s="11"/>
      <c r="X471" s="22" t="str">
        <f>IF(B471="",VLOOKUP(A471,items_lookup!A:B,2,FALSE),B471)</f>
        <v>07. Item 07</v>
      </c>
      <c r="Y471" s="22">
        <f t="shared" si="36"/>
        <v>12</v>
      </c>
      <c r="Z471" s="22">
        <f t="shared" si="36"/>
        <v>12</v>
      </c>
      <c r="AA471" s="22">
        <f t="shared" si="37"/>
        <v>2020</v>
      </c>
      <c r="AB471" s="22">
        <f t="shared" si="38"/>
        <v>2020</v>
      </c>
      <c r="AC471" s="22">
        <f t="shared" si="39"/>
        <v>2020</v>
      </c>
      <c r="AD471" s="25" t="b">
        <f>AND(ROUND(O471,2)=O471,ROUND(P471,2)=P471,OR(AND(O471&lt;&gt;0,L471="p"),AND(P471&lt;&gt;0,L471="f")),_xlfn.ISFORMULA(X471),_xlfn.ISFORMULA(Y471),_xlfn.ISFORMULA(Z471),_xlfn.ISFORMULA(AA471),_xlfn.ISFORMULA(AB471),_xlfn.ISFORMULA(AC471),NOT(_xlfn.ISFORMULA(O471)),NOT(_xlfn.ISFORMULA(P471)),M471&lt;&gt;0,N471&lt;&gt;0,OR(YEAR(M471=lookup_codes!T558),YEAR(M471=lookup_codes!T559),YEAR(M471=lookup_codes!T560)),OR(YEAR(N471=lookup_codes!T558),YEAR(N471=lookup_codes!T559),YEAR(N471=lookup_codes!T560)))</f>
        <v>1</v>
      </c>
    </row>
    <row r="472" spans="1:30" ht="15" customHeight="1" x14ac:dyDescent="0.2">
      <c r="A472" s="8" t="s">
        <v>766</v>
      </c>
      <c r="B472" s="8" t="s">
        <v>803</v>
      </c>
      <c r="C472" s="2" t="s">
        <v>734</v>
      </c>
      <c r="D472" s="6" t="s">
        <v>743</v>
      </c>
      <c r="E472" s="60" t="s">
        <v>745</v>
      </c>
      <c r="F472" s="8"/>
      <c r="G472" s="8"/>
      <c r="H472" s="8"/>
      <c r="I472" s="8"/>
      <c r="J472" s="8"/>
      <c r="K472" s="8"/>
      <c r="L472" s="8" t="s">
        <v>755</v>
      </c>
      <c r="M472" s="9">
        <v>44166</v>
      </c>
      <c r="N472" s="9">
        <v>44166</v>
      </c>
      <c r="O472" s="20">
        <v>30238.1</v>
      </c>
      <c r="P472" s="20"/>
      <c r="Q472" s="61"/>
      <c r="R472" s="29"/>
      <c r="S472" s="29"/>
      <c r="T472" s="29"/>
      <c r="U472" s="29"/>
      <c r="X472" s="22" t="str">
        <f>IF(B472="",VLOOKUP(A472,items_lookup!A:B,2,FALSE),B472)</f>
        <v>13. Item 13</v>
      </c>
      <c r="Y472" s="22">
        <f t="shared" si="36"/>
        <v>12</v>
      </c>
      <c r="Z472" s="22">
        <f t="shared" si="36"/>
        <v>12</v>
      </c>
      <c r="AA472" s="22">
        <f t="shared" si="37"/>
        <v>2020</v>
      </c>
      <c r="AB472" s="22">
        <f t="shared" si="38"/>
        <v>2020</v>
      </c>
      <c r="AC472" s="22">
        <f t="shared" si="39"/>
        <v>2020</v>
      </c>
      <c r="AD472" s="25" t="b">
        <f>AND(ROUND(O472,2)=O472,ROUND(P472,2)=P472,OR(AND(O472&lt;&gt;0,L472="p"),AND(P472&lt;&gt;0,L472="f")),_xlfn.ISFORMULA(X472),_xlfn.ISFORMULA(Y472),_xlfn.ISFORMULA(Z472),_xlfn.ISFORMULA(AA472),_xlfn.ISFORMULA(AB472),_xlfn.ISFORMULA(AC472),NOT(_xlfn.ISFORMULA(O472)),NOT(_xlfn.ISFORMULA(P472)),M472&lt;&gt;0,N472&lt;&gt;0,OR(YEAR(M472=lookup_codes!T559),YEAR(M472=lookup_codes!T560),YEAR(M472=lookup_codes!T561)),OR(YEAR(N472=lookup_codes!T559),YEAR(N472=lookup_codes!T560),YEAR(N472=lookup_codes!T561)))</f>
        <v>1</v>
      </c>
    </row>
    <row r="473" spans="1:30" ht="15" customHeight="1" x14ac:dyDescent="0.2">
      <c r="A473" s="8" t="s">
        <v>767</v>
      </c>
      <c r="B473" s="27"/>
      <c r="C473" s="2" t="s">
        <v>735</v>
      </c>
      <c r="D473" s="6"/>
      <c r="E473" s="60" t="s">
        <v>745</v>
      </c>
      <c r="F473" s="8"/>
      <c r="G473" s="8"/>
      <c r="H473" s="8"/>
      <c r="I473" s="8"/>
      <c r="J473" s="8"/>
      <c r="K473" s="8"/>
      <c r="L473" s="8" t="s">
        <v>756</v>
      </c>
      <c r="M473" s="9">
        <v>44013</v>
      </c>
      <c r="N473" s="9">
        <v>44013</v>
      </c>
      <c r="O473" s="20"/>
      <c r="P473" s="20">
        <v>6484761.9000000004</v>
      </c>
      <c r="Q473" s="61"/>
      <c r="R473" s="11"/>
      <c r="S473" s="11"/>
      <c r="T473" s="11"/>
      <c r="U473" s="11"/>
      <c r="X473" s="22" t="str">
        <f>IF(B473="",VLOOKUP(A473,items_lookup!A:B,2,FALSE),B473)</f>
        <v>08. Item 08</v>
      </c>
      <c r="Y473" s="22">
        <f t="shared" si="36"/>
        <v>7</v>
      </c>
      <c r="Z473" s="22">
        <f t="shared" si="36"/>
        <v>7</v>
      </c>
      <c r="AA473" s="22">
        <f t="shared" si="37"/>
        <v>2020</v>
      </c>
      <c r="AB473" s="22">
        <f t="shared" si="38"/>
        <v>2020</v>
      </c>
      <c r="AC473" s="22">
        <f t="shared" si="39"/>
        <v>2020</v>
      </c>
      <c r="AD473" s="25" t="b">
        <f>AND(ROUND(O473,2)=O473,ROUND(P473,2)=P473,OR(AND(O473&lt;&gt;0,L473="p"),AND(P473&lt;&gt;0,L473="f")),_xlfn.ISFORMULA(X473),_xlfn.ISFORMULA(Y473),_xlfn.ISFORMULA(Z473),_xlfn.ISFORMULA(AA473),_xlfn.ISFORMULA(AB473),_xlfn.ISFORMULA(AC473),NOT(_xlfn.ISFORMULA(O473)),NOT(_xlfn.ISFORMULA(P473)),M473&lt;&gt;0,N473&lt;&gt;0,OR(YEAR(M473=lookup_codes!T560),YEAR(M473=lookup_codes!T561),YEAR(M473=lookup_codes!T562)),OR(YEAR(N473=lookup_codes!T560),YEAR(N473=lookup_codes!T561),YEAR(N473=lookup_codes!T562)))</f>
        <v>1</v>
      </c>
    </row>
    <row r="474" spans="1:30" ht="12.6" customHeight="1" x14ac:dyDescent="0.2">
      <c r="A474" s="8" t="s">
        <v>767</v>
      </c>
      <c r="B474" s="27"/>
      <c r="C474" s="2" t="s">
        <v>735</v>
      </c>
      <c r="D474" s="6"/>
      <c r="E474" s="60" t="s">
        <v>745</v>
      </c>
      <c r="F474" s="8"/>
      <c r="G474" s="8"/>
      <c r="H474" s="8"/>
      <c r="I474" s="8"/>
      <c r="J474" s="8"/>
      <c r="K474" s="8"/>
      <c r="L474" s="8" t="s">
        <v>756</v>
      </c>
      <c r="M474" s="9">
        <v>44013</v>
      </c>
      <c r="N474" s="9">
        <v>44013</v>
      </c>
      <c r="O474" s="20"/>
      <c r="P474" s="20">
        <v>58095.24</v>
      </c>
      <c r="Q474" s="61"/>
      <c r="R474" s="11"/>
      <c r="S474" s="11"/>
      <c r="T474" s="11"/>
      <c r="U474" s="11"/>
      <c r="X474" s="22" t="str">
        <f>IF(B474="",VLOOKUP(A474,items_lookup!A:B,2,FALSE),B474)</f>
        <v>08. Item 08</v>
      </c>
      <c r="Y474" s="22">
        <f t="shared" ref="Y474:Z516" si="40">MONTH(M474)</f>
        <v>7</v>
      </c>
      <c r="Z474" s="22">
        <f t="shared" si="40"/>
        <v>7</v>
      </c>
      <c r="AA474" s="22">
        <f t="shared" si="37"/>
        <v>2020</v>
      </c>
      <c r="AB474" s="22">
        <f t="shared" si="38"/>
        <v>2020</v>
      </c>
      <c r="AC474" s="22">
        <f t="shared" si="39"/>
        <v>2020</v>
      </c>
      <c r="AD474" s="25" t="b">
        <f>AND(ROUND(O474,2)=O474,ROUND(P474,2)=P474,OR(AND(O474&lt;&gt;0,L474="p"),AND(P474&lt;&gt;0,L474="f")),_xlfn.ISFORMULA(X474),_xlfn.ISFORMULA(Y474),_xlfn.ISFORMULA(Z474),_xlfn.ISFORMULA(AA474),_xlfn.ISFORMULA(AB474),_xlfn.ISFORMULA(AC474),NOT(_xlfn.ISFORMULA(O474)),NOT(_xlfn.ISFORMULA(P474)),M474&lt;&gt;0,N474&lt;&gt;0,OR(YEAR(M474=lookup_codes!T561),YEAR(M474=lookup_codes!T562),YEAR(M474=lookup_codes!T563)),OR(YEAR(N474=lookup_codes!T561),YEAR(N474=lookup_codes!T562),YEAR(N474=lookup_codes!T563)))</f>
        <v>1</v>
      </c>
    </row>
    <row r="475" spans="1:30" ht="12.6" customHeight="1" x14ac:dyDescent="0.2">
      <c r="A475" s="8" t="s">
        <v>767</v>
      </c>
      <c r="B475" s="27"/>
      <c r="C475" s="2" t="s">
        <v>735</v>
      </c>
      <c r="D475" s="6"/>
      <c r="E475" s="60" t="s">
        <v>745</v>
      </c>
      <c r="F475" s="8"/>
      <c r="G475" s="8"/>
      <c r="H475" s="8"/>
      <c r="I475" s="8"/>
      <c r="J475" s="8"/>
      <c r="K475" s="8"/>
      <c r="L475" s="8" t="s">
        <v>756</v>
      </c>
      <c r="M475" s="9">
        <v>44013</v>
      </c>
      <c r="N475" s="9">
        <v>44013</v>
      </c>
      <c r="O475" s="20"/>
      <c r="P475" s="20">
        <v>8846833.3300000001</v>
      </c>
      <c r="Q475" s="61"/>
      <c r="R475" s="11"/>
      <c r="S475" s="11"/>
      <c r="T475" s="11"/>
      <c r="U475" s="11"/>
      <c r="X475" s="22" t="str">
        <f>IF(B475="",VLOOKUP(A475,items_lookup!A:B,2,FALSE),B475)</f>
        <v>08. Item 08</v>
      </c>
      <c r="Y475" s="22">
        <f t="shared" si="40"/>
        <v>7</v>
      </c>
      <c r="Z475" s="22">
        <f t="shared" si="40"/>
        <v>7</v>
      </c>
      <c r="AA475" s="22">
        <f t="shared" si="37"/>
        <v>2020</v>
      </c>
      <c r="AB475" s="22">
        <f t="shared" si="38"/>
        <v>2020</v>
      </c>
      <c r="AC475" s="22">
        <f t="shared" si="39"/>
        <v>2020</v>
      </c>
      <c r="AD475" s="25" t="b">
        <f>AND(ROUND(O475,2)=O475,ROUND(P475,2)=P475,OR(AND(O475&lt;&gt;0,L475="p"),AND(P475&lt;&gt;0,L475="f")),_xlfn.ISFORMULA(X475),_xlfn.ISFORMULA(Y475),_xlfn.ISFORMULA(Z475),_xlfn.ISFORMULA(AA475),_xlfn.ISFORMULA(AB475),_xlfn.ISFORMULA(AC475),NOT(_xlfn.ISFORMULA(O475)),NOT(_xlfn.ISFORMULA(P475)),M475&lt;&gt;0,N475&lt;&gt;0,OR(YEAR(M475=lookup_codes!T562),YEAR(M475=lookup_codes!T563),YEAR(M475=lookup_codes!T564)),OR(YEAR(N475=lookup_codes!T562),YEAR(N475=lookup_codes!T563),YEAR(N475=lookup_codes!T564)))</f>
        <v>1</v>
      </c>
    </row>
    <row r="476" spans="1:30" ht="12.6" customHeight="1" x14ac:dyDescent="0.2">
      <c r="A476" s="8" t="s">
        <v>781</v>
      </c>
      <c r="B476" s="27"/>
      <c r="C476" s="2" t="s">
        <v>735</v>
      </c>
      <c r="D476" s="6"/>
      <c r="E476" s="60" t="s">
        <v>745</v>
      </c>
      <c r="F476" s="8"/>
      <c r="G476" s="8"/>
      <c r="H476" s="8"/>
      <c r="I476" s="8"/>
      <c r="J476" s="8"/>
      <c r="K476" s="8"/>
      <c r="L476" s="8" t="s">
        <v>756</v>
      </c>
      <c r="M476" s="9">
        <v>44013</v>
      </c>
      <c r="N476" s="9">
        <v>44013</v>
      </c>
      <c r="O476" s="20"/>
      <c r="P476" s="20">
        <v>2192619.0499999998</v>
      </c>
      <c r="Q476" s="61"/>
      <c r="R476" s="11"/>
      <c r="S476" s="11"/>
      <c r="T476" s="11"/>
      <c r="U476" s="11"/>
      <c r="X476" s="22" t="str">
        <f>IF(B476="",VLOOKUP(A476,items_lookup!A:B,2,FALSE),B476)</f>
        <v>09. Item 09</v>
      </c>
      <c r="Y476" s="22">
        <f t="shared" si="40"/>
        <v>7</v>
      </c>
      <c r="Z476" s="22">
        <f t="shared" si="40"/>
        <v>7</v>
      </c>
      <c r="AA476" s="22">
        <f t="shared" si="37"/>
        <v>2020</v>
      </c>
      <c r="AB476" s="22">
        <f t="shared" si="38"/>
        <v>2020</v>
      </c>
      <c r="AC476" s="22">
        <f t="shared" si="39"/>
        <v>2020</v>
      </c>
      <c r="AD476" s="25" t="b">
        <f>AND(ROUND(O476,2)=O476,ROUND(P476,2)=P476,OR(AND(O476&lt;&gt;0,L476="p"),AND(P476&lt;&gt;0,L476="f")),_xlfn.ISFORMULA(X476),_xlfn.ISFORMULA(Y476),_xlfn.ISFORMULA(Z476),_xlfn.ISFORMULA(AA476),_xlfn.ISFORMULA(AB476),_xlfn.ISFORMULA(AC476),NOT(_xlfn.ISFORMULA(O476)),NOT(_xlfn.ISFORMULA(P476)),M476&lt;&gt;0,N476&lt;&gt;0,OR(YEAR(M476=lookup_codes!T563),YEAR(M476=lookup_codes!T564),YEAR(M476=lookup_codes!T565)),OR(YEAR(N476=lookup_codes!T563),YEAR(N476=lookup_codes!T564),YEAR(N476=lookup_codes!T565)))</f>
        <v>1</v>
      </c>
    </row>
    <row r="477" spans="1:30" ht="12.6" customHeight="1" x14ac:dyDescent="0.2">
      <c r="A477" s="8" t="s">
        <v>768</v>
      </c>
      <c r="B477" s="8" t="s">
        <v>802</v>
      </c>
      <c r="C477" s="2" t="s">
        <v>735</v>
      </c>
      <c r="D477" s="6"/>
      <c r="E477" s="60" t="s">
        <v>745</v>
      </c>
      <c r="F477" s="8"/>
      <c r="G477" s="8"/>
      <c r="H477" s="8"/>
      <c r="I477" s="8"/>
      <c r="J477" s="8"/>
      <c r="K477" s="8"/>
      <c r="L477" s="8" t="s">
        <v>756</v>
      </c>
      <c r="M477" s="9">
        <v>44013</v>
      </c>
      <c r="N477" s="9">
        <v>44013</v>
      </c>
      <c r="O477" s="20"/>
      <c r="P477" s="20">
        <v>2474404.7599999998</v>
      </c>
      <c r="Q477" s="61"/>
      <c r="R477" s="29"/>
      <c r="S477" s="29"/>
      <c r="T477" s="29"/>
      <c r="U477" s="29"/>
      <c r="X477" s="22" t="str">
        <f>IF(B477="",VLOOKUP(A477,items_lookup!A:B,2,FALSE),B477)</f>
        <v>04. Item 04</v>
      </c>
      <c r="Y477" s="22">
        <f t="shared" si="40"/>
        <v>7</v>
      </c>
      <c r="Z477" s="22">
        <f t="shared" si="40"/>
        <v>7</v>
      </c>
      <c r="AA477" s="22">
        <f t="shared" si="37"/>
        <v>2020</v>
      </c>
      <c r="AB477" s="22">
        <f t="shared" si="38"/>
        <v>2020</v>
      </c>
      <c r="AC477" s="22">
        <f t="shared" si="39"/>
        <v>2020</v>
      </c>
      <c r="AD477" s="25" t="b">
        <f>AND(ROUND(O477,2)=O477,ROUND(P477,2)=P477,OR(AND(O477&lt;&gt;0,L477="p"),AND(P477&lt;&gt;0,L477="f")),_xlfn.ISFORMULA(X477),_xlfn.ISFORMULA(Y477),_xlfn.ISFORMULA(Z477),_xlfn.ISFORMULA(AA477),_xlfn.ISFORMULA(AB477),_xlfn.ISFORMULA(AC477),NOT(_xlfn.ISFORMULA(O477)),NOT(_xlfn.ISFORMULA(P477)),M477&lt;&gt;0,N477&lt;&gt;0,OR(YEAR(M477=lookup_codes!T564),YEAR(M477=lookup_codes!T565),YEAR(M477=lookup_codes!T566)),OR(YEAR(N477=lookup_codes!T564),YEAR(N477=lookup_codes!T565),YEAR(N477=lookup_codes!T566)))</f>
        <v>1</v>
      </c>
    </row>
    <row r="478" spans="1:30" ht="12.6" customHeight="1" x14ac:dyDescent="0.2">
      <c r="A478" s="8" t="s">
        <v>768</v>
      </c>
      <c r="B478" s="8"/>
      <c r="C478" s="2" t="s">
        <v>735</v>
      </c>
      <c r="D478" s="6"/>
      <c r="E478" s="60" t="s">
        <v>745</v>
      </c>
      <c r="F478" s="8"/>
      <c r="G478" s="8"/>
      <c r="H478" s="8"/>
      <c r="I478" s="8"/>
      <c r="J478" s="8"/>
      <c r="K478" s="8"/>
      <c r="L478" s="8" t="s">
        <v>756</v>
      </c>
      <c r="M478" s="9">
        <v>44013</v>
      </c>
      <c r="N478" s="9">
        <v>44013</v>
      </c>
      <c r="O478" s="20"/>
      <c r="P478" s="20">
        <v>5256714.29</v>
      </c>
      <c r="Q478" s="61"/>
      <c r="R478" s="11"/>
      <c r="S478" s="11"/>
      <c r="T478" s="11"/>
      <c r="U478" s="11"/>
      <c r="X478" s="22" t="str">
        <f>IF(B478="",VLOOKUP(A478,items_lookup!A:B,2,FALSE),B478)</f>
        <v>09. Item 09</v>
      </c>
      <c r="Y478" s="22">
        <f t="shared" si="40"/>
        <v>7</v>
      </c>
      <c r="Z478" s="22">
        <f t="shared" si="40"/>
        <v>7</v>
      </c>
      <c r="AA478" s="22">
        <f t="shared" si="37"/>
        <v>2020</v>
      </c>
      <c r="AB478" s="22">
        <f t="shared" si="38"/>
        <v>2020</v>
      </c>
      <c r="AC478" s="22">
        <f t="shared" si="39"/>
        <v>2020</v>
      </c>
      <c r="AD478" s="25" t="b">
        <f>AND(ROUND(O478,2)=O478,ROUND(P478,2)=P478,OR(AND(O478&lt;&gt;0,L478="p"),AND(P478&lt;&gt;0,L478="f")),_xlfn.ISFORMULA(X478),_xlfn.ISFORMULA(Y478),_xlfn.ISFORMULA(Z478),_xlfn.ISFORMULA(AA478),_xlfn.ISFORMULA(AB478),_xlfn.ISFORMULA(AC478),NOT(_xlfn.ISFORMULA(O478)),NOT(_xlfn.ISFORMULA(P478)),M478&lt;&gt;0,N478&lt;&gt;0,OR(YEAR(M478=lookup_codes!T565),YEAR(M478=lookup_codes!T566),YEAR(M478=lookup_codes!T567)),OR(YEAR(N478=lookup_codes!T565),YEAR(N478=lookup_codes!T566),YEAR(N478=lookup_codes!T567)))</f>
        <v>1</v>
      </c>
    </row>
    <row r="479" spans="1:30" ht="12.6" customHeight="1" x14ac:dyDescent="0.2">
      <c r="A479" s="8" t="s">
        <v>768</v>
      </c>
      <c r="B479" s="8"/>
      <c r="C479" s="2" t="s">
        <v>735</v>
      </c>
      <c r="D479" s="6"/>
      <c r="E479" s="60" t="s">
        <v>745</v>
      </c>
      <c r="F479" s="8"/>
      <c r="G479" s="8"/>
      <c r="H479" s="8"/>
      <c r="I479" s="8"/>
      <c r="J479" s="8"/>
      <c r="K479" s="8"/>
      <c r="L479" s="8" t="s">
        <v>756</v>
      </c>
      <c r="M479" s="9">
        <v>44013</v>
      </c>
      <c r="N479" s="9">
        <v>44013</v>
      </c>
      <c r="O479" s="20"/>
      <c r="P479" s="20">
        <v>20380.95</v>
      </c>
      <c r="Q479" s="61"/>
      <c r="R479" s="11"/>
      <c r="S479" s="11"/>
      <c r="T479" s="11"/>
      <c r="U479" s="11"/>
      <c r="X479" s="22" t="str">
        <f>IF(B479="",VLOOKUP(A479,items_lookup!A:B,2,FALSE),B479)</f>
        <v>09. Item 09</v>
      </c>
      <c r="Y479" s="22">
        <f t="shared" si="40"/>
        <v>7</v>
      </c>
      <c r="Z479" s="22">
        <f t="shared" si="40"/>
        <v>7</v>
      </c>
      <c r="AA479" s="22">
        <f t="shared" si="37"/>
        <v>2020</v>
      </c>
      <c r="AB479" s="22">
        <f t="shared" si="38"/>
        <v>2020</v>
      </c>
      <c r="AC479" s="22">
        <f t="shared" si="39"/>
        <v>2020</v>
      </c>
      <c r="AD479" s="25" t="b">
        <f>AND(ROUND(O479,2)=O479,ROUND(P479,2)=P479,OR(AND(O479&lt;&gt;0,L479="p"),AND(P479&lt;&gt;0,L479="f")),_xlfn.ISFORMULA(X479),_xlfn.ISFORMULA(Y479),_xlfn.ISFORMULA(Z479),_xlfn.ISFORMULA(AA479),_xlfn.ISFORMULA(AB479),_xlfn.ISFORMULA(AC479),NOT(_xlfn.ISFORMULA(O479)),NOT(_xlfn.ISFORMULA(P479)),M479&lt;&gt;0,N479&lt;&gt;0,OR(YEAR(M479=lookup_codes!T566),YEAR(M479=lookup_codes!T567),YEAR(M479=lookup_codes!T568)),OR(YEAR(N479=lookup_codes!T566),YEAR(N479=lookup_codes!T567),YEAR(N479=lookup_codes!T568)))</f>
        <v>1</v>
      </c>
    </row>
    <row r="480" spans="1:30" ht="13.5" customHeight="1" x14ac:dyDescent="0.2">
      <c r="A480" s="8" t="s">
        <v>769</v>
      </c>
      <c r="B480" s="8"/>
      <c r="C480" s="2" t="s">
        <v>735</v>
      </c>
      <c r="D480" s="6"/>
      <c r="E480" s="60" t="s">
        <v>745</v>
      </c>
      <c r="F480" s="8"/>
      <c r="G480" s="8"/>
      <c r="H480" s="8"/>
      <c r="I480" s="8"/>
      <c r="J480" s="8"/>
      <c r="K480" s="8"/>
      <c r="L480" s="8" t="s">
        <v>756</v>
      </c>
      <c r="M480" s="9">
        <v>44013</v>
      </c>
      <c r="N480" s="9">
        <v>44013</v>
      </c>
      <c r="O480" s="20"/>
      <c r="P480" s="20">
        <v>33261.9</v>
      </c>
      <c r="Q480" s="61"/>
      <c r="R480" s="11"/>
      <c r="S480" s="11"/>
      <c r="T480" s="11"/>
      <c r="U480" s="11"/>
      <c r="X480" s="22" t="str">
        <f>IF(B480="",VLOOKUP(A480,items_lookup!A:B,2,FALSE),B480)</f>
        <v>09. Item 09</v>
      </c>
      <c r="Y480" s="22">
        <f t="shared" si="40"/>
        <v>7</v>
      </c>
      <c r="Z480" s="22">
        <f t="shared" si="40"/>
        <v>7</v>
      </c>
      <c r="AA480" s="22">
        <f t="shared" si="37"/>
        <v>2020</v>
      </c>
      <c r="AB480" s="22">
        <f t="shared" si="38"/>
        <v>2020</v>
      </c>
      <c r="AC480" s="22">
        <f t="shared" si="39"/>
        <v>2020</v>
      </c>
      <c r="AD480" s="25" t="b">
        <f>AND(ROUND(O480,2)=O480,ROUND(P480,2)=P480,OR(AND(O480&lt;&gt;0,L480="p"),AND(P480&lt;&gt;0,L480="f")),_xlfn.ISFORMULA(X480),_xlfn.ISFORMULA(Y480),_xlfn.ISFORMULA(Z480),_xlfn.ISFORMULA(AA480),_xlfn.ISFORMULA(AB480),_xlfn.ISFORMULA(AC480),NOT(_xlfn.ISFORMULA(O480)),NOT(_xlfn.ISFORMULA(P480)),M480&lt;&gt;0,N480&lt;&gt;0,OR(YEAR(M480=lookup_codes!T567),YEAR(M480=lookup_codes!T568),YEAR(M480=lookup_codes!T569)),OR(YEAR(N480=lookup_codes!T567),YEAR(N480=lookup_codes!T568),YEAR(N480=lookup_codes!T569)))</f>
        <v>1</v>
      </c>
    </row>
    <row r="481" spans="1:30" ht="12.6" customHeight="1" x14ac:dyDescent="0.2">
      <c r="A481" s="8" t="s">
        <v>769</v>
      </c>
      <c r="B481" s="8"/>
      <c r="C481" s="2" t="s">
        <v>735</v>
      </c>
      <c r="D481" s="6"/>
      <c r="E481" s="60" t="s">
        <v>745</v>
      </c>
      <c r="F481" s="8"/>
      <c r="G481" s="8"/>
      <c r="H481" s="8"/>
      <c r="I481" s="8"/>
      <c r="J481" s="8"/>
      <c r="K481" s="8"/>
      <c r="L481" s="8" t="s">
        <v>756</v>
      </c>
      <c r="M481" s="9">
        <v>44013</v>
      </c>
      <c r="N481" s="9">
        <v>44013</v>
      </c>
      <c r="O481" s="20"/>
      <c r="P481" s="20">
        <v>282309.52</v>
      </c>
      <c r="Q481" s="61"/>
      <c r="R481" s="11"/>
      <c r="S481" s="11"/>
      <c r="T481" s="11"/>
      <c r="U481" s="11"/>
      <c r="X481" s="22" t="str">
        <f>IF(B481="",VLOOKUP(A481,items_lookup!A:B,2,FALSE),B481)</f>
        <v>09. Item 09</v>
      </c>
      <c r="Y481" s="22">
        <f t="shared" si="40"/>
        <v>7</v>
      </c>
      <c r="Z481" s="22">
        <f t="shared" si="40"/>
        <v>7</v>
      </c>
      <c r="AA481" s="22">
        <f t="shared" si="37"/>
        <v>2020</v>
      </c>
      <c r="AB481" s="22">
        <f t="shared" si="38"/>
        <v>2020</v>
      </c>
      <c r="AC481" s="22">
        <f t="shared" si="39"/>
        <v>2020</v>
      </c>
      <c r="AD481" s="25" t="b">
        <f>AND(ROUND(O481,2)=O481,ROUND(P481,2)=P481,OR(AND(O481&lt;&gt;0,L481="p"),AND(P481&lt;&gt;0,L481="f")),_xlfn.ISFORMULA(X481),_xlfn.ISFORMULA(Y481),_xlfn.ISFORMULA(Z481),_xlfn.ISFORMULA(AA481),_xlfn.ISFORMULA(AB481),_xlfn.ISFORMULA(AC481),NOT(_xlfn.ISFORMULA(O481)),NOT(_xlfn.ISFORMULA(P481)),M481&lt;&gt;0,N481&lt;&gt;0,OR(YEAR(M481=lookup_codes!T568),YEAR(M481=lookup_codes!T569),YEAR(M481=lookup_codes!T570)),OR(YEAR(N481=lookup_codes!T568),YEAR(N481=lookup_codes!T569),YEAR(N481=lookup_codes!T570)))</f>
        <v>1</v>
      </c>
    </row>
    <row r="482" spans="1:30" ht="12.6" customHeight="1" x14ac:dyDescent="0.2">
      <c r="A482" s="8" t="s">
        <v>769</v>
      </c>
      <c r="B482" s="8"/>
      <c r="C482" s="2" t="s">
        <v>735</v>
      </c>
      <c r="D482" s="6"/>
      <c r="E482" s="60" t="s">
        <v>745</v>
      </c>
      <c r="F482" s="8"/>
      <c r="G482" s="8"/>
      <c r="H482" s="8"/>
      <c r="I482" s="8"/>
      <c r="J482" s="8"/>
      <c r="K482" s="8"/>
      <c r="L482" s="8" t="s">
        <v>756</v>
      </c>
      <c r="M482" s="9">
        <v>44013</v>
      </c>
      <c r="N482" s="9">
        <v>44013</v>
      </c>
      <c r="O482" s="20"/>
      <c r="P482" s="20">
        <v>736452.38</v>
      </c>
      <c r="Q482" s="61"/>
      <c r="R482" s="11"/>
      <c r="S482" s="11"/>
      <c r="T482" s="11"/>
      <c r="U482" s="11"/>
      <c r="X482" s="22" t="str">
        <f>IF(B482="",VLOOKUP(A482,items_lookup!A:B,2,FALSE),B482)</f>
        <v>09. Item 09</v>
      </c>
      <c r="Y482" s="22">
        <f t="shared" si="40"/>
        <v>7</v>
      </c>
      <c r="Z482" s="22">
        <f t="shared" si="40"/>
        <v>7</v>
      </c>
      <c r="AA482" s="22">
        <f t="shared" si="37"/>
        <v>2020</v>
      </c>
      <c r="AB482" s="22">
        <f t="shared" si="38"/>
        <v>2020</v>
      </c>
      <c r="AC482" s="22">
        <f t="shared" si="39"/>
        <v>2020</v>
      </c>
      <c r="AD482" s="25" t="b">
        <f>AND(ROUND(O482,2)=O482,ROUND(P482,2)=P482,OR(AND(O482&lt;&gt;0,L482="p"),AND(P482&lt;&gt;0,L482="f")),_xlfn.ISFORMULA(X482),_xlfn.ISFORMULA(Y482),_xlfn.ISFORMULA(Z482),_xlfn.ISFORMULA(AA482),_xlfn.ISFORMULA(AB482),_xlfn.ISFORMULA(AC482),NOT(_xlfn.ISFORMULA(O482)),NOT(_xlfn.ISFORMULA(P482)),M482&lt;&gt;0,N482&lt;&gt;0,OR(YEAR(M482=lookup_codes!T569),YEAR(M482=lookup_codes!T570),YEAR(M482=lookup_codes!T571)),OR(YEAR(N482=lookup_codes!T569),YEAR(N482=lookup_codes!T570),YEAR(N482=lookup_codes!T571)))</f>
        <v>1</v>
      </c>
    </row>
    <row r="483" spans="1:30" ht="12.6" customHeight="1" x14ac:dyDescent="0.2">
      <c r="A483" s="8" t="s">
        <v>777</v>
      </c>
      <c r="B483" s="27"/>
      <c r="C483" s="2" t="s">
        <v>735</v>
      </c>
      <c r="D483" s="6"/>
      <c r="E483" s="60" t="s">
        <v>745</v>
      </c>
      <c r="F483" s="8"/>
      <c r="G483" s="8"/>
      <c r="H483" s="8"/>
      <c r="I483" s="8"/>
      <c r="J483" s="8"/>
      <c r="K483" s="8"/>
      <c r="L483" s="8" t="s">
        <v>756</v>
      </c>
      <c r="M483" s="9">
        <v>44013</v>
      </c>
      <c r="N483" s="9">
        <v>44013</v>
      </c>
      <c r="O483" s="20"/>
      <c r="P483" s="20">
        <v>3341500</v>
      </c>
      <c r="Q483" s="61"/>
      <c r="R483" s="11"/>
      <c r="S483" s="11"/>
      <c r="T483" s="11"/>
      <c r="U483" s="11"/>
      <c r="X483" s="22" t="str">
        <f>IF(B483="",VLOOKUP(A483,items_lookup!A:B,2,FALSE),B483)</f>
        <v>09. Item 09</v>
      </c>
      <c r="Y483" s="22">
        <f t="shared" si="40"/>
        <v>7</v>
      </c>
      <c r="Z483" s="22">
        <f t="shared" si="40"/>
        <v>7</v>
      </c>
      <c r="AA483" s="22">
        <f t="shared" si="37"/>
        <v>2020</v>
      </c>
      <c r="AB483" s="22">
        <f t="shared" si="38"/>
        <v>2020</v>
      </c>
      <c r="AC483" s="22">
        <f t="shared" si="39"/>
        <v>2020</v>
      </c>
      <c r="AD483" s="25" t="b">
        <f>AND(ROUND(O483,2)=O483,ROUND(P483,2)=P483,OR(AND(O483&lt;&gt;0,L483="p"),AND(P483&lt;&gt;0,L483="f")),_xlfn.ISFORMULA(X483),_xlfn.ISFORMULA(Y483),_xlfn.ISFORMULA(Z483),_xlfn.ISFORMULA(AA483),_xlfn.ISFORMULA(AB483),_xlfn.ISFORMULA(AC483),NOT(_xlfn.ISFORMULA(O483)),NOT(_xlfn.ISFORMULA(P483)),M483&lt;&gt;0,N483&lt;&gt;0,OR(YEAR(M483=lookup_codes!T570),YEAR(M483=lookup_codes!T571),YEAR(M483=lookup_codes!T572)),OR(YEAR(N483=lookup_codes!T570),YEAR(N483=lookup_codes!T571),YEAR(N483=lookup_codes!T572)))</f>
        <v>1</v>
      </c>
    </row>
    <row r="484" spans="1:30" ht="15" customHeight="1" x14ac:dyDescent="0.2">
      <c r="A484" s="8" t="s">
        <v>777</v>
      </c>
      <c r="C484" s="2" t="s">
        <v>735</v>
      </c>
      <c r="D484" s="6"/>
      <c r="E484" s="60" t="s">
        <v>745</v>
      </c>
      <c r="H484" s="8"/>
      <c r="K484" s="8"/>
      <c r="L484" s="8" t="s">
        <v>755</v>
      </c>
      <c r="M484" s="9">
        <v>44013</v>
      </c>
      <c r="N484" s="9">
        <v>44013</v>
      </c>
      <c r="O484" s="21">
        <v>4714.29</v>
      </c>
      <c r="Q484" s="61"/>
      <c r="X484" s="22" t="str">
        <f>IF(B484="",VLOOKUP(A484,items_lookup!A:B,2,FALSE),B484)</f>
        <v>09. Item 09</v>
      </c>
      <c r="Y484" s="22">
        <f t="shared" si="40"/>
        <v>7</v>
      </c>
      <c r="Z484" s="22">
        <f t="shared" si="40"/>
        <v>7</v>
      </c>
      <c r="AA484" s="22">
        <f t="shared" si="37"/>
        <v>2020</v>
      </c>
      <c r="AB484" s="22">
        <f t="shared" si="38"/>
        <v>2020</v>
      </c>
      <c r="AC484" s="22">
        <f t="shared" si="39"/>
        <v>2020</v>
      </c>
      <c r="AD484" s="25" t="b">
        <f>AND(ROUND(O484,2)=O484,ROUND(P484,2)=P484,OR(AND(O484&lt;&gt;0,L484="p"),AND(P484&lt;&gt;0,L484="f")),_xlfn.ISFORMULA(X484),_xlfn.ISFORMULA(Y484),_xlfn.ISFORMULA(Z484),_xlfn.ISFORMULA(AA484),_xlfn.ISFORMULA(AB484),_xlfn.ISFORMULA(AC484),NOT(_xlfn.ISFORMULA(O484)),NOT(_xlfn.ISFORMULA(P484)),M484&lt;&gt;0,N484&lt;&gt;0,OR(YEAR(M484=lookup_codes!T571),YEAR(M484=lookup_codes!T572),YEAR(M484=lookup_codes!T573)),OR(YEAR(N484=lookup_codes!T571),YEAR(N484=lookup_codes!T572),YEAR(N484=lookup_codes!T573)))</f>
        <v>1</v>
      </c>
    </row>
    <row r="485" spans="1:30" ht="12.75" customHeight="1" x14ac:dyDescent="0.2">
      <c r="A485" s="8" t="s">
        <v>777</v>
      </c>
      <c r="C485" s="2" t="s">
        <v>735</v>
      </c>
      <c r="D485" s="6"/>
      <c r="E485" s="60" t="s">
        <v>745</v>
      </c>
      <c r="H485" s="8"/>
      <c r="K485" s="8"/>
      <c r="L485" s="8" t="s">
        <v>756</v>
      </c>
      <c r="M485" s="9">
        <v>44013</v>
      </c>
      <c r="N485" s="9">
        <v>44013</v>
      </c>
      <c r="P485" s="21">
        <v>31357.14</v>
      </c>
      <c r="Q485" s="61"/>
      <c r="X485" s="22" t="str">
        <f>IF(B485="",VLOOKUP(A485,items_lookup!A:B,2,FALSE),B485)</f>
        <v>09. Item 09</v>
      </c>
      <c r="Y485" s="22">
        <f t="shared" si="40"/>
        <v>7</v>
      </c>
      <c r="Z485" s="22">
        <f t="shared" si="40"/>
        <v>7</v>
      </c>
      <c r="AA485" s="22">
        <f t="shared" si="37"/>
        <v>2020</v>
      </c>
      <c r="AB485" s="22">
        <f t="shared" si="38"/>
        <v>2020</v>
      </c>
      <c r="AC485" s="22">
        <f t="shared" si="39"/>
        <v>2020</v>
      </c>
      <c r="AD485" s="25" t="b">
        <f>AND(ROUND(O485,2)=O485,ROUND(P485,2)=P485,OR(AND(O485&lt;&gt;0,L485="p"),AND(P485&lt;&gt;0,L485="f")),_xlfn.ISFORMULA(X485),_xlfn.ISFORMULA(Y485),_xlfn.ISFORMULA(Z485),_xlfn.ISFORMULA(AA485),_xlfn.ISFORMULA(AB485),_xlfn.ISFORMULA(AC485),NOT(_xlfn.ISFORMULA(O485)),NOT(_xlfn.ISFORMULA(P485)),M485&lt;&gt;0,N485&lt;&gt;0,OR(YEAR(M485=lookup_codes!T572),YEAR(M485=lookup_codes!T573),YEAR(M485=lookup_codes!T574)),OR(YEAR(N485=lookup_codes!T572),YEAR(N485=lookup_codes!T573),YEAR(N485=lookup_codes!T574)))</f>
        <v>1</v>
      </c>
    </row>
    <row r="486" spans="1:30" ht="25.5" customHeight="1" x14ac:dyDescent="0.2">
      <c r="A486" s="8" t="s">
        <v>770</v>
      </c>
      <c r="C486" s="2" t="s">
        <v>735</v>
      </c>
      <c r="D486" s="6"/>
      <c r="E486" s="60" t="s">
        <v>745</v>
      </c>
      <c r="H486" s="8"/>
      <c r="K486" s="8"/>
      <c r="L486" s="8" t="s">
        <v>756</v>
      </c>
      <c r="M486" s="9">
        <v>44013</v>
      </c>
      <c r="N486" s="9">
        <v>44013</v>
      </c>
      <c r="P486" s="21">
        <v>193785.71</v>
      </c>
      <c r="Q486" s="61"/>
      <c r="R486" s="32"/>
      <c r="S486" s="32"/>
      <c r="T486" s="32"/>
      <c r="U486" s="32"/>
      <c r="X486" s="22" t="str">
        <f>IF(B486="",VLOOKUP(A486,items_lookup!A:B,2,FALSE),B486)</f>
        <v>11. Item 11</v>
      </c>
      <c r="Y486" s="22">
        <f t="shared" si="40"/>
        <v>7</v>
      </c>
      <c r="Z486" s="22">
        <f t="shared" si="40"/>
        <v>7</v>
      </c>
      <c r="AA486" s="22">
        <f t="shared" si="37"/>
        <v>2020</v>
      </c>
      <c r="AB486" s="22">
        <f t="shared" si="38"/>
        <v>2020</v>
      </c>
      <c r="AC486" s="22">
        <f t="shared" si="39"/>
        <v>2020</v>
      </c>
      <c r="AD486" s="25" t="b">
        <f>AND(ROUND(O486,2)=O486,ROUND(P486,2)=P486,OR(AND(O486&lt;&gt;0,L486="p"),AND(P486&lt;&gt;0,L486="f")),_xlfn.ISFORMULA(X486),_xlfn.ISFORMULA(Y486),_xlfn.ISFORMULA(Z486),_xlfn.ISFORMULA(AA486),_xlfn.ISFORMULA(AB486),_xlfn.ISFORMULA(AC486),NOT(_xlfn.ISFORMULA(O486)),NOT(_xlfn.ISFORMULA(P486)),M486&lt;&gt;0,N486&lt;&gt;0,OR(YEAR(M486=lookup_codes!T576),YEAR(M486=lookup_codes!T577),YEAR(M486=lookup_codes!T578)),OR(YEAR(N486=lookup_codes!T576),YEAR(N486=lookup_codes!T577),YEAR(N486=lookup_codes!T578)))</f>
        <v>1</v>
      </c>
    </row>
    <row r="487" spans="1:30" ht="25.5" customHeight="1" x14ac:dyDescent="0.2">
      <c r="A487" s="8" t="s">
        <v>770</v>
      </c>
      <c r="B487" s="8" t="s">
        <v>804</v>
      </c>
      <c r="C487" s="2" t="s">
        <v>735</v>
      </c>
      <c r="D487" s="6"/>
      <c r="E487" s="60" t="s">
        <v>745</v>
      </c>
      <c r="F487" s="8"/>
      <c r="G487" s="8"/>
      <c r="H487" s="8"/>
      <c r="I487" s="8"/>
      <c r="J487" s="8"/>
      <c r="K487" s="8"/>
      <c r="L487" s="8" t="s">
        <v>756</v>
      </c>
      <c r="M487" s="9">
        <v>44013</v>
      </c>
      <c r="N487" s="9">
        <v>44013</v>
      </c>
      <c r="O487" s="20"/>
      <c r="P487" s="20">
        <v>647904.76</v>
      </c>
      <c r="Q487" s="61"/>
      <c r="R487" s="11"/>
      <c r="S487" s="11"/>
      <c r="T487" s="11"/>
      <c r="U487" s="11"/>
      <c r="X487" s="22" t="str">
        <f>IF(B487="",VLOOKUP(A487,items_lookup!A:B,2,FALSE),B487)</f>
        <v>12. Item 12</v>
      </c>
      <c r="Y487" s="22">
        <f t="shared" si="40"/>
        <v>7</v>
      </c>
      <c r="Z487" s="22">
        <f t="shared" si="40"/>
        <v>7</v>
      </c>
      <c r="AA487" s="22">
        <f t="shared" si="37"/>
        <v>2020</v>
      </c>
      <c r="AB487" s="22">
        <f t="shared" si="38"/>
        <v>2020</v>
      </c>
      <c r="AC487" s="22">
        <f t="shared" si="39"/>
        <v>2020</v>
      </c>
      <c r="AD487" s="25" t="b">
        <f>AND(ROUND(O487,2)=O487,ROUND(P487,2)=P487,OR(AND(O487&lt;&gt;0,L487="p"),AND(P487&lt;&gt;0,L487="f")),_xlfn.ISFORMULA(X487),_xlfn.ISFORMULA(Y487),_xlfn.ISFORMULA(Z487),_xlfn.ISFORMULA(AA487),_xlfn.ISFORMULA(AB487),_xlfn.ISFORMULA(AC487),NOT(_xlfn.ISFORMULA(O487)),NOT(_xlfn.ISFORMULA(P487)),M487&lt;&gt;0,N487&lt;&gt;0,OR(YEAR(M487=lookup_codes!T577),YEAR(M487=lookup_codes!T578),YEAR(M487=lookup_codes!T579)),OR(YEAR(N487=lookup_codes!T577),YEAR(N487=lookup_codes!T578),YEAR(N487=lookup_codes!T579)))</f>
        <v>1</v>
      </c>
    </row>
    <row r="488" spans="1:30" ht="12.6" customHeight="1" x14ac:dyDescent="0.2">
      <c r="A488" s="8" t="s">
        <v>770</v>
      </c>
      <c r="B488" s="27"/>
      <c r="C488" s="2" t="s">
        <v>735</v>
      </c>
      <c r="D488" s="6"/>
      <c r="E488" s="60" t="s">
        <v>745</v>
      </c>
      <c r="F488" s="8"/>
      <c r="G488" s="8"/>
      <c r="H488" s="8"/>
      <c r="I488" s="8"/>
      <c r="J488" s="8"/>
      <c r="K488" s="8"/>
      <c r="L488" s="8" t="s">
        <v>756</v>
      </c>
      <c r="M488" s="9">
        <v>44044</v>
      </c>
      <c r="N488" s="9">
        <v>44044</v>
      </c>
      <c r="O488" s="20"/>
      <c r="P488" s="20">
        <v>7004071.4299999997</v>
      </c>
      <c r="Q488" s="61"/>
      <c r="R488" s="11"/>
      <c r="S488" s="11"/>
      <c r="T488" s="11"/>
      <c r="U488" s="11"/>
      <c r="X488" s="22" t="str">
        <f>IF(B488="",VLOOKUP(A488,items_lookup!A:B,2,FALSE),B488)</f>
        <v>11. Item 11</v>
      </c>
      <c r="Y488" s="22">
        <f t="shared" si="40"/>
        <v>8</v>
      </c>
      <c r="Z488" s="22">
        <f t="shared" si="40"/>
        <v>8</v>
      </c>
      <c r="AA488" s="22">
        <f t="shared" si="37"/>
        <v>2020</v>
      </c>
      <c r="AB488" s="22">
        <f t="shared" si="38"/>
        <v>2020</v>
      </c>
      <c r="AC488" s="22">
        <f t="shared" si="39"/>
        <v>2020</v>
      </c>
      <c r="AD488" s="25" t="b">
        <f>AND(ROUND(O488,2)=O488,ROUND(P488,2)=P488,OR(AND(O488&lt;&gt;0,L488="p"),AND(P488&lt;&gt;0,L488="f")),_xlfn.ISFORMULA(X488),_xlfn.ISFORMULA(Y488),_xlfn.ISFORMULA(Z488),_xlfn.ISFORMULA(AA488),_xlfn.ISFORMULA(AB488),_xlfn.ISFORMULA(AC488),NOT(_xlfn.ISFORMULA(O488)),NOT(_xlfn.ISFORMULA(P488)),M488&lt;&gt;0,N488&lt;&gt;0,OR(YEAR(M488=lookup_codes!T578),YEAR(M488=lookup_codes!T579),YEAR(M488=lookup_codes!T580)),OR(YEAR(N488=lookup_codes!T578),YEAR(N488=lookup_codes!T579),YEAR(N488=lookup_codes!T580)))</f>
        <v>1</v>
      </c>
    </row>
    <row r="489" spans="1:30" ht="15" customHeight="1" x14ac:dyDescent="0.2">
      <c r="A489" s="8"/>
      <c r="B489" s="8" t="s">
        <v>802</v>
      </c>
      <c r="C489" s="2" t="s">
        <v>735</v>
      </c>
      <c r="D489" s="6"/>
      <c r="E489" s="60" t="s">
        <v>745</v>
      </c>
      <c r="F489" s="8"/>
      <c r="G489" s="8"/>
      <c r="H489" s="8"/>
      <c r="I489" s="8"/>
      <c r="J489" s="8"/>
      <c r="K489" s="8"/>
      <c r="L489" s="8" t="s">
        <v>756</v>
      </c>
      <c r="M489" s="9">
        <v>44044</v>
      </c>
      <c r="N489" s="9">
        <v>44044</v>
      </c>
      <c r="O489" s="20"/>
      <c r="P489" s="20">
        <v>2836404.76</v>
      </c>
      <c r="Q489" s="61"/>
      <c r="R489" s="29"/>
      <c r="S489" s="29"/>
      <c r="T489" s="29"/>
      <c r="U489" s="29"/>
      <c r="X489" s="22" t="str">
        <f>IF(B489="",VLOOKUP(A489,items_lookup!A:B,2,FALSE),B489)</f>
        <v>04. Item 04</v>
      </c>
      <c r="Y489" s="22">
        <f t="shared" si="40"/>
        <v>8</v>
      </c>
      <c r="Z489" s="22">
        <f t="shared" si="40"/>
        <v>8</v>
      </c>
      <c r="AA489" s="22">
        <f t="shared" si="37"/>
        <v>2020</v>
      </c>
      <c r="AB489" s="22">
        <f t="shared" si="38"/>
        <v>2020</v>
      </c>
      <c r="AC489" s="22">
        <f t="shared" si="39"/>
        <v>2020</v>
      </c>
      <c r="AD489" s="25" t="b">
        <f>AND(ROUND(O489,2)=O489,ROUND(P489,2)=P489,OR(AND(O489&lt;&gt;0,L489="p"),AND(P489&lt;&gt;0,L489="f")),_xlfn.ISFORMULA(X489),_xlfn.ISFORMULA(Y489),_xlfn.ISFORMULA(Z489),_xlfn.ISFORMULA(AA489),_xlfn.ISFORMULA(AB489),_xlfn.ISFORMULA(AC489),NOT(_xlfn.ISFORMULA(O489)),NOT(_xlfn.ISFORMULA(P489)),M489&lt;&gt;0,N489&lt;&gt;0,OR(YEAR(M489=lookup_codes!T581),YEAR(M489=lookup_codes!T582),YEAR(M489=lookup_codes!T583)),OR(YEAR(N489=lookup_codes!T581),YEAR(N489=lookup_codes!T582),YEAR(N489=lookup_codes!T583)))</f>
        <v>1</v>
      </c>
    </row>
    <row r="490" spans="1:30" ht="15" customHeight="1" x14ac:dyDescent="0.2">
      <c r="A490" s="8" t="s">
        <v>780</v>
      </c>
      <c r="B490" s="8"/>
      <c r="C490" s="2" t="s">
        <v>735</v>
      </c>
      <c r="D490" s="6"/>
      <c r="E490" s="60" t="s">
        <v>745</v>
      </c>
      <c r="F490" s="8"/>
      <c r="G490" s="8"/>
      <c r="H490" s="8"/>
      <c r="I490" s="8"/>
      <c r="J490" s="8"/>
      <c r="K490" s="8"/>
      <c r="L490" s="8" t="s">
        <v>756</v>
      </c>
      <c r="M490" s="9">
        <v>44044</v>
      </c>
      <c r="N490" s="9">
        <v>44044</v>
      </c>
      <c r="O490" s="20"/>
      <c r="P490" s="20">
        <v>4368452.38</v>
      </c>
      <c r="Q490" s="61"/>
      <c r="R490" s="11"/>
      <c r="S490" s="11"/>
      <c r="T490" s="11"/>
      <c r="U490" s="11"/>
      <c r="X490" s="22" t="str">
        <f>IF(B490="",VLOOKUP(A490,items_lookup!A:B,2,FALSE),B490)</f>
        <v>14. Item 14</v>
      </c>
      <c r="Y490" s="22">
        <f t="shared" si="40"/>
        <v>8</v>
      </c>
      <c r="Z490" s="22">
        <f t="shared" si="40"/>
        <v>8</v>
      </c>
      <c r="AA490" s="22">
        <f t="shared" si="37"/>
        <v>2020</v>
      </c>
      <c r="AB490" s="22">
        <f t="shared" si="38"/>
        <v>2020</v>
      </c>
      <c r="AC490" s="22">
        <f t="shared" si="39"/>
        <v>2020</v>
      </c>
      <c r="AD490" s="25" t="b">
        <f>AND(ROUND(O490,2)=O490,ROUND(P490,2)=P490,OR(AND(O490&lt;&gt;0,L490="p"),AND(P490&lt;&gt;0,L490="f")),_xlfn.ISFORMULA(X490),_xlfn.ISFORMULA(Y490),_xlfn.ISFORMULA(Z490),_xlfn.ISFORMULA(AA490),_xlfn.ISFORMULA(AB490),_xlfn.ISFORMULA(AC490),NOT(_xlfn.ISFORMULA(O490)),NOT(_xlfn.ISFORMULA(P490)),M490&lt;&gt;0,N490&lt;&gt;0,OR(YEAR(M490=lookup_codes!T585),YEAR(M490=lookup_codes!T586),YEAR(M490=lookup_codes!T587)),OR(YEAR(N490=lookup_codes!T585),YEAR(N490=lookup_codes!T586),YEAR(N490=lookup_codes!T587)))</f>
        <v>1</v>
      </c>
    </row>
    <row r="491" spans="1:30" ht="15" customHeight="1" x14ac:dyDescent="0.2">
      <c r="A491" s="8" t="s">
        <v>780</v>
      </c>
      <c r="B491" s="8" t="s">
        <v>804</v>
      </c>
      <c r="C491" s="2" t="s">
        <v>735</v>
      </c>
      <c r="D491" s="6"/>
      <c r="E491" s="60" t="s">
        <v>745</v>
      </c>
      <c r="F491" s="8"/>
      <c r="G491" s="8"/>
      <c r="H491" s="8"/>
      <c r="I491" s="8"/>
      <c r="J491" s="8"/>
      <c r="K491" s="8"/>
      <c r="L491" s="8" t="s">
        <v>756</v>
      </c>
      <c r="M491" s="9">
        <v>44044</v>
      </c>
      <c r="N491" s="9">
        <v>44044</v>
      </c>
      <c r="O491" s="20"/>
      <c r="P491" s="20">
        <v>363452.38</v>
      </c>
      <c r="Q491" s="61"/>
      <c r="R491" s="11"/>
      <c r="S491" s="11"/>
      <c r="T491" s="11"/>
      <c r="U491" s="11"/>
      <c r="X491" s="22" t="str">
        <f>IF(B491="",VLOOKUP(A491,items_lookup!A:B,2,FALSE),B491)</f>
        <v>12. Item 12</v>
      </c>
      <c r="Y491" s="22">
        <f t="shared" si="40"/>
        <v>8</v>
      </c>
      <c r="Z491" s="22">
        <f t="shared" si="40"/>
        <v>8</v>
      </c>
      <c r="AA491" s="22">
        <f t="shared" si="37"/>
        <v>2020</v>
      </c>
      <c r="AB491" s="22">
        <f t="shared" si="38"/>
        <v>2020</v>
      </c>
      <c r="AC491" s="22">
        <f t="shared" si="39"/>
        <v>2020</v>
      </c>
      <c r="AD491" s="25" t="b">
        <f>AND(ROUND(O491,2)=O491,ROUND(P491,2)=P491,OR(AND(O491&lt;&gt;0,L491="p"),AND(P491&lt;&gt;0,L491="f")),_xlfn.ISFORMULA(X491),_xlfn.ISFORMULA(Y491),_xlfn.ISFORMULA(Z491),_xlfn.ISFORMULA(AA491),_xlfn.ISFORMULA(AB491),_xlfn.ISFORMULA(AC491),NOT(_xlfn.ISFORMULA(O491)),NOT(_xlfn.ISFORMULA(P491)),M491&lt;&gt;0,N491&lt;&gt;0,OR(YEAR(M491=lookup_codes!T586),YEAR(M491=lookup_codes!T587),YEAR(M491=lookup_codes!T588)),OR(YEAR(N491=lookup_codes!T586),YEAR(N491=lookup_codes!T587),YEAR(N491=lookup_codes!T588)))</f>
        <v>1</v>
      </c>
    </row>
    <row r="492" spans="1:30" ht="15" customHeight="1" x14ac:dyDescent="0.2">
      <c r="A492" s="8" t="s">
        <v>780</v>
      </c>
      <c r="B492" s="27"/>
      <c r="C492" s="2" t="s">
        <v>735</v>
      </c>
      <c r="D492" s="6"/>
      <c r="E492" s="60" t="s">
        <v>745</v>
      </c>
      <c r="F492" s="8"/>
      <c r="G492" s="8"/>
      <c r="H492" s="8"/>
      <c r="I492" s="8"/>
      <c r="J492" s="8"/>
      <c r="K492" s="8"/>
      <c r="L492" s="8" t="s">
        <v>756</v>
      </c>
      <c r="M492" s="9">
        <v>44044</v>
      </c>
      <c r="N492" s="9">
        <v>44044</v>
      </c>
      <c r="O492" s="20"/>
      <c r="P492" s="20">
        <v>2617738.1</v>
      </c>
      <c r="Q492" s="61"/>
      <c r="R492" s="11"/>
      <c r="S492" s="11"/>
      <c r="T492" s="11"/>
      <c r="U492" s="11"/>
      <c r="X492" s="22" t="str">
        <f>IF(B492="",VLOOKUP(A492,items_lookup!A:B,2,FALSE),B492)</f>
        <v>14. Item 14</v>
      </c>
      <c r="Y492" s="22">
        <f t="shared" si="40"/>
        <v>8</v>
      </c>
      <c r="Z492" s="22">
        <f t="shared" si="40"/>
        <v>8</v>
      </c>
      <c r="AA492" s="22">
        <f t="shared" si="37"/>
        <v>2020</v>
      </c>
      <c r="AB492" s="22">
        <f t="shared" si="38"/>
        <v>2020</v>
      </c>
      <c r="AC492" s="22">
        <f t="shared" si="39"/>
        <v>2020</v>
      </c>
      <c r="AD492" s="25" t="b">
        <f>AND(ROUND(O492,2)=O492,ROUND(P492,2)=P492,OR(AND(O492&lt;&gt;0,L492="p"),AND(P492&lt;&gt;0,L492="f")),_xlfn.ISFORMULA(X492),_xlfn.ISFORMULA(Y492),_xlfn.ISFORMULA(Z492),_xlfn.ISFORMULA(AA492),_xlfn.ISFORMULA(AB492),_xlfn.ISFORMULA(AC492),NOT(_xlfn.ISFORMULA(O492)),NOT(_xlfn.ISFORMULA(P492)),M492&lt;&gt;0,N492&lt;&gt;0,OR(YEAR(M492=lookup_codes!T587),YEAR(M492=lookup_codes!T588),YEAR(M492=lookup_codes!T589)),OR(YEAR(N492=lookup_codes!T587),YEAR(N492=lookup_codes!T588),YEAR(N492=lookup_codes!T589)))</f>
        <v>1</v>
      </c>
    </row>
    <row r="493" spans="1:30" ht="15" customHeight="1" x14ac:dyDescent="0.2">
      <c r="A493" s="8" t="s">
        <v>783</v>
      </c>
      <c r="C493" s="2" t="s">
        <v>735</v>
      </c>
      <c r="D493" s="6"/>
      <c r="E493" s="60" t="s">
        <v>745</v>
      </c>
      <c r="H493" s="8"/>
      <c r="K493" s="8"/>
      <c r="L493" s="8" t="s">
        <v>755</v>
      </c>
      <c r="M493" s="9">
        <v>44044</v>
      </c>
      <c r="N493" s="9">
        <v>44044</v>
      </c>
      <c r="O493" s="21">
        <v>4714.29</v>
      </c>
      <c r="Q493" s="61"/>
      <c r="X493" s="22" t="str">
        <f>IF(B493="",VLOOKUP(A493,items_lookup!A:B,2,FALSE),B493)</f>
        <v>21. Item 21</v>
      </c>
      <c r="Y493" s="22">
        <f t="shared" si="40"/>
        <v>8</v>
      </c>
      <c r="Z493" s="22">
        <f t="shared" si="40"/>
        <v>8</v>
      </c>
      <c r="AA493" s="22">
        <f t="shared" si="37"/>
        <v>2020</v>
      </c>
      <c r="AB493" s="22">
        <f t="shared" si="38"/>
        <v>2020</v>
      </c>
      <c r="AC493" s="22">
        <f t="shared" si="39"/>
        <v>2020</v>
      </c>
      <c r="AD493" s="25" t="b">
        <f>AND(ROUND(O493,2)=O493,ROUND(P493,2)=P493,OR(AND(O493&lt;&gt;0,L493="p"),AND(P493&lt;&gt;0,L493="f")),_xlfn.ISFORMULA(X493),_xlfn.ISFORMULA(Y493),_xlfn.ISFORMULA(Z493),_xlfn.ISFORMULA(AA493),_xlfn.ISFORMULA(AB493),_xlfn.ISFORMULA(AC493),NOT(_xlfn.ISFORMULA(O493)),NOT(_xlfn.ISFORMULA(P493)),M493&lt;&gt;0,N493&lt;&gt;0,OR(YEAR(M493=lookup_codes!T588),YEAR(M493=lookup_codes!T589),YEAR(M493=lookup_codes!T590)),OR(YEAR(N493=lookup_codes!T588),YEAR(N493=lookup_codes!T589),YEAR(N493=lookup_codes!T590)))</f>
        <v>1</v>
      </c>
    </row>
    <row r="494" spans="1:30" ht="12.75" customHeight="1" x14ac:dyDescent="0.2">
      <c r="A494" s="8" t="s">
        <v>781</v>
      </c>
      <c r="C494" s="2" t="s">
        <v>735</v>
      </c>
      <c r="D494" s="6"/>
      <c r="E494" s="60" t="s">
        <v>745</v>
      </c>
      <c r="H494" s="8"/>
      <c r="K494" s="8"/>
      <c r="L494" s="8" t="s">
        <v>756</v>
      </c>
      <c r="M494" s="9">
        <v>44044</v>
      </c>
      <c r="N494" s="9">
        <v>44044</v>
      </c>
      <c r="P494" s="21">
        <v>34761.9</v>
      </c>
      <c r="Q494" s="61"/>
      <c r="X494" s="22" t="str">
        <f>IF(B494="",VLOOKUP(A494,items_lookup!A:B,2,FALSE),B494)</f>
        <v>09. Item 09</v>
      </c>
      <c r="Y494" s="22">
        <f t="shared" si="40"/>
        <v>8</v>
      </c>
      <c r="Z494" s="22">
        <f t="shared" si="40"/>
        <v>8</v>
      </c>
      <c r="AA494" s="22">
        <f t="shared" si="37"/>
        <v>2020</v>
      </c>
      <c r="AB494" s="22">
        <f t="shared" si="38"/>
        <v>2020</v>
      </c>
      <c r="AC494" s="22">
        <f t="shared" si="39"/>
        <v>2020</v>
      </c>
      <c r="AD494" s="25" t="b">
        <f>AND(ROUND(O494,2)=O494,ROUND(P494,2)=P494,OR(AND(O494&lt;&gt;0,L494="p"),AND(P494&lt;&gt;0,L494="f")),_xlfn.ISFORMULA(X494),_xlfn.ISFORMULA(Y494),_xlfn.ISFORMULA(Z494),_xlfn.ISFORMULA(AA494),_xlfn.ISFORMULA(AB494),_xlfn.ISFORMULA(AC494),NOT(_xlfn.ISFORMULA(O494)),NOT(_xlfn.ISFORMULA(P494)),M494&lt;&gt;0,N494&lt;&gt;0,OR(YEAR(M494=lookup_codes!T589),YEAR(M494=lookup_codes!T590),YEAR(M494=lookup_codes!T591)),OR(YEAR(N494=lookup_codes!T589),YEAR(N494=lookup_codes!T590),YEAR(N494=lookup_codes!T591)))</f>
        <v>1</v>
      </c>
    </row>
    <row r="495" spans="1:30" ht="13.5" customHeight="1" x14ac:dyDescent="0.2">
      <c r="A495" s="8" t="s">
        <v>774</v>
      </c>
      <c r="C495" s="2" t="s">
        <v>735</v>
      </c>
      <c r="D495" s="6"/>
      <c r="E495" s="60" t="s">
        <v>745</v>
      </c>
      <c r="H495" s="8"/>
      <c r="K495" s="8"/>
      <c r="L495" s="8" t="s">
        <v>755</v>
      </c>
      <c r="M495" s="9">
        <v>44044</v>
      </c>
      <c r="N495" s="9">
        <v>44044</v>
      </c>
      <c r="O495" s="21">
        <v>1049071.43</v>
      </c>
      <c r="Q495" s="61"/>
      <c r="X495" s="22" t="str">
        <f>IF(B495="",VLOOKUP(A495,items_lookup!A:B,2,FALSE),B495)</f>
        <v>19. Item 19</v>
      </c>
      <c r="Y495" s="22">
        <f t="shared" si="40"/>
        <v>8</v>
      </c>
      <c r="Z495" s="22">
        <f t="shared" si="40"/>
        <v>8</v>
      </c>
      <c r="AA495" s="22">
        <f t="shared" si="37"/>
        <v>2020</v>
      </c>
      <c r="AB495" s="22">
        <f t="shared" si="38"/>
        <v>2020</v>
      </c>
      <c r="AC495" s="22">
        <f t="shared" si="39"/>
        <v>2020</v>
      </c>
      <c r="AD495" s="25" t="b">
        <f>AND(ROUND(O495,2)=O495,ROUND(P495,2)=P495,OR(AND(O495&lt;&gt;0,L495="p"),AND(P495&lt;&gt;0,L495="f")),_xlfn.ISFORMULA(X495),_xlfn.ISFORMULA(Y495),_xlfn.ISFORMULA(Z495),_xlfn.ISFORMULA(AA495),_xlfn.ISFORMULA(AB495),_xlfn.ISFORMULA(AC495),NOT(_xlfn.ISFORMULA(O495)),NOT(_xlfn.ISFORMULA(P495)),M495&lt;&gt;0,N495&lt;&gt;0,OR(YEAR(M495=lookup_codes!T590),YEAR(M495=lookup_codes!T591),YEAR(M495=lookup_codes!T592)),OR(YEAR(N495=lookup_codes!T590),YEAR(N495=lookup_codes!T591),YEAR(N495=lookup_codes!T592)))</f>
        <v>1</v>
      </c>
    </row>
    <row r="496" spans="1:30" ht="12.75" customHeight="1" x14ac:dyDescent="0.2">
      <c r="A496" s="8" t="s">
        <v>762</v>
      </c>
      <c r="C496" s="2" t="s">
        <v>735</v>
      </c>
      <c r="D496" s="6"/>
      <c r="E496" s="60" t="s">
        <v>745</v>
      </c>
      <c r="H496" s="8"/>
      <c r="K496" s="8"/>
      <c r="L496" s="8" t="s">
        <v>756</v>
      </c>
      <c r="M496" s="9">
        <v>44044</v>
      </c>
      <c r="N496" s="9">
        <v>44044</v>
      </c>
      <c r="P496" s="21">
        <v>707095.24</v>
      </c>
      <c r="Q496" s="61"/>
      <c r="X496" s="22" t="str">
        <f>IF(B496="",VLOOKUP(A496,items_lookup!A:B,2,FALSE),B496)</f>
        <v>02. Item 02</v>
      </c>
      <c r="Y496" s="22">
        <f t="shared" si="40"/>
        <v>8</v>
      </c>
      <c r="Z496" s="22">
        <f t="shared" si="40"/>
        <v>8</v>
      </c>
      <c r="AA496" s="22">
        <f t="shared" si="37"/>
        <v>2020</v>
      </c>
      <c r="AB496" s="22">
        <f t="shared" si="38"/>
        <v>2020</v>
      </c>
      <c r="AC496" s="22">
        <f t="shared" si="39"/>
        <v>2020</v>
      </c>
      <c r="AD496" s="25" t="b">
        <f>AND(ROUND(O496,2)=O496,ROUND(P496,2)=P496,OR(AND(O496&lt;&gt;0,L496="p"),AND(P496&lt;&gt;0,L496="f")),_xlfn.ISFORMULA(X496),_xlfn.ISFORMULA(Y496),_xlfn.ISFORMULA(Z496),_xlfn.ISFORMULA(AA496),_xlfn.ISFORMULA(AB496),_xlfn.ISFORMULA(AC496),NOT(_xlfn.ISFORMULA(O496)),NOT(_xlfn.ISFORMULA(P496)),M496&lt;&gt;0,N496&lt;&gt;0,OR(YEAR(M496=lookup_codes!T591),YEAR(M496=lookup_codes!T592),YEAR(M496=lookup_codes!T593)),OR(YEAR(N496=lookup_codes!T591),YEAR(N496=lookup_codes!T592),YEAR(N496=lookup_codes!T593)))</f>
        <v>1</v>
      </c>
    </row>
    <row r="497" spans="1:30" ht="12.75" customHeight="1" x14ac:dyDescent="0.2">
      <c r="A497" s="8" t="s">
        <v>781</v>
      </c>
      <c r="C497" s="2" t="s">
        <v>735</v>
      </c>
      <c r="D497" s="6"/>
      <c r="E497" s="60" t="s">
        <v>745</v>
      </c>
      <c r="H497" s="8"/>
      <c r="K497" s="8"/>
      <c r="L497" s="8" t="s">
        <v>755</v>
      </c>
      <c r="M497" s="9">
        <v>44044</v>
      </c>
      <c r="N497" s="9">
        <v>44044</v>
      </c>
      <c r="O497" s="21">
        <v>160500</v>
      </c>
      <c r="Q497" s="61"/>
      <c r="R497" s="32"/>
      <c r="S497" s="32"/>
      <c r="T497" s="32"/>
      <c r="U497" s="32"/>
      <c r="X497" s="22" t="str">
        <f>IF(B497="",VLOOKUP(A497,items_lookup!A:B,2,FALSE),B497)</f>
        <v>09. Item 09</v>
      </c>
      <c r="Y497" s="22">
        <f t="shared" si="40"/>
        <v>8</v>
      </c>
      <c r="Z497" s="22">
        <f t="shared" si="40"/>
        <v>8</v>
      </c>
      <c r="AA497" s="22">
        <f t="shared" si="37"/>
        <v>2020</v>
      </c>
      <c r="AB497" s="22">
        <f t="shared" si="38"/>
        <v>2020</v>
      </c>
      <c r="AC497" s="22">
        <f t="shared" si="39"/>
        <v>2020</v>
      </c>
      <c r="AD497" s="25" t="b">
        <f>AND(ROUND(O497,2)=O497,ROUND(P497,2)=P497,OR(AND(O497&lt;&gt;0,L497="p"),AND(P497&lt;&gt;0,L497="f")),_xlfn.ISFORMULA(X497),_xlfn.ISFORMULA(Y497),_xlfn.ISFORMULA(Z497),_xlfn.ISFORMULA(AA497),_xlfn.ISFORMULA(AB497),_xlfn.ISFORMULA(AC497),NOT(_xlfn.ISFORMULA(O497)),NOT(_xlfn.ISFORMULA(P497)),M497&lt;&gt;0,N497&lt;&gt;0,OR(YEAR(M497=lookup_codes!T592),YEAR(M497=lookup_codes!T593),YEAR(M497=lookup_codes!T594)),OR(YEAR(N497=lookup_codes!T592),YEAR(N497=lookup_codes!T593),YEAR(N497=lookup_codes!T594)))</f>
        <v>1</v>
      </c>
    </row>
    <row r="498" spans="1:30" ht="25.5" customHeight="1" x14ac:dyDescent="0.2">
      <c r="A498" s="8" t="s">
        <v>766</v>
      </c>
      <c r="B498" s="8"/>
      <c r="C498" s="2" t="s">
        <v>735</v>
      </c>
      <c r="D498" s="6"/>
      <c r="E498" s="60" t="s">
        <v>745</v>
      </c>
      <c r="F498" s="8"/>
      <c r="G498" s="8"/>
      <c r="H498" s="8"/>
      <c r="I498" s="8"/>
      <c r="J498" s="8"/>
      <c r="K498" s="8"/>
      <c r="L498" s="8" t="s">
        <v>756</v>
      </c>
      <c r="M498" s="9">
        <v>44075</v>
      </c>
      <c r="N498" s="9">
        <v>44075</v>
      </c>
      <c r="O498" s="20"/>
      <c r="P498" s="20">
        <v>250214.29</v>
      </c>
      <c r="Q498" s="61"/>
      <c r="R498" s="11"/>
      <c r="S498" s="11"/>
      <c r="T498" s="11"/>
      <c r="U498" s="11"/>
      <c r="X498" s="22" t="str">
        <f>IF(B498="",VLOOKUP(A498,items_lookup!A:B,2,FALSE),B498)</f>
        <v>07. Item 07</v>
      </c>
      <c r="Y498" s="22">
        <f t="shared" si="40"/>
        <v>9</v>
      </c>
      <c r="Z498" s="22">
        <f t="shared" si="40"/>
        <v>9</v>
      </c>
      <c r="AA498" s="22">
        <f t="shared" si="37"/>
        <v>2020</v>
      </c>
      <c r="AB498" s="22">
        <f t="shared" si="38"/>
        <v>2020</v>
      </c>
      <c r="AC498" s="22">
        <f t="shared" si="39"/>
        <v>2020</v>
      </c>
      <c r="AD498" s="25" t="b">
        <f>AND(ROUND(O498,2)=O498,ROUND(P498,2)=P498,OR(AND(O498&lt;&gt;0,L498="p"),AND(P498&lt;&gt;0,L498="f")),_xlfn.ISFORMULA(X498),_xlfn.ISFORMULA(Y498),_xlfn.ISFORMULA(Z498),_xlfn.ISFORMULA(AA498),_xlfn.ISFORMULA(AB498),_xlfn.ISFORMULA(AC498),NOT(_xlfn.ISFORMULA(O498)),NOT(_xlfn.ISFORMULA(P498)),M498&lt;&gt;0,N498&lt;&gt;0,OR(YEAR(M498=lookup_codes!T594),YEAR(M498=lookup_codes!T595),YEAR(M498=lookup_codes!T596)),OR(YEAR(N498=lookup_codes!T594),YEAR(N498=lookup_codes!T595),YEAR(N498=lookup_codes!T596)))</f>
        <v>1</v>
      </c>
    </row>
    <row r="499" spans="1:30" ht="12.6" customHeight="1" x14ac:dyDescent="0.2">
      <c r="A499" s="8" t="s">
        <v>765</v>
      </c>
      <c r="B499" s="8"/>
      <c r="C499" s="2" t="s">
        <v>735</v>
      </c>
      <c r="D499" s="6"/>
      <c r="E499" s="60" t="s">
        <v>745</v>
      </c>
      <c r="F499" s="8"/>
      <c r="G499" s="8"/>
      <c r="H499" s="8"/>
      <c r="I499" s="8"/>
      <c r="J499" s="8"/>
      <c r="K499" s="8"/>
      <c r="L499" s="8" t="s">
        <v>756</v>
      </c>
      <c r="M499" s="9">
        <v>44075</v>
      </c>
      <c r="N499" s="9">
        <v>44075</v>
      </c>
      <c r="O499" s="20"/>
      <c r="P499" s="20">
        <v>8964666.6699999999</v>
      </c>
      <c r="Q499" s="61"/>
      <c r="R499" s="11"/>
      <c r="S499" s="11"/>
      <c r="T499" s="11"/>
      <c r="U499" s="11"/>
      <c r="X499" s="22" t="str">
        <f>IF(B499="",VLOOKUP(A499,items_lookup!A:B,2,FALSE),B499)</f>
        <v>05. Item 05</v>
      </c>
      <c r="Y499" s="22">
        <f t="shared" si="40"/>
        <v>9</v>
      </c>
      <c r="Z499" s="22">
        <f t="shared" si="40"/>
        <v>9</v>
      </c>
      <c r="AA499" s="22">
        <f t="shared" si="37"/>
        <v>2020</v>
      </c>
      <c r="AB499" s="22">
        <f t="shared" si="38"/>
        <v>2020</v>
      </c>
      <c r="AC499" s="22">
        <f t="shared" si="39"/>
        <v>2020</v>
      </c>
      <c r="AD499" s="25" t="b">
        <f>AND(ROUND(O499,2)=O499,ROUND(P499,2)=P499,OR(AND(O499&lt;&gt;0,L499="p"),AND(P499&lt;&gt;0,L499="f")),_xlfn.ISFORMULA(X499),_xlfn.ISFORMULA(Y499),_xlfn.ISFORMULA(Z499),_xlfn.ISFORMULA(AA499),_xlfn.ISFORMULA(AB499),_xlfn.ISFORMULA(AC499),NOT(_xlfn.ISFORMULA(O499)),NOT(_xlfn.ISFORMULA(P499)),M499&lt;&gt;0,N499&lt;&gt;0,OR(YEAR(M499=lookup_codes!T595),YEAR(M499=lookup_codes!T596),YEAR(M499=lookup_codes!T597)),OR(YEAR(N499=lookup_codes!T595),YEAR(N499=lookup_codes!T596),YEAR(N499=lookup_codes!T597)))</f>
        <v>1</v>
      </c>
    </row>
    <row r="500" spans="1:30" ht="15" customHeight="1" x14ac:dyDescent="0.2">
      <c r="A500" s="8" t="s">
        <v>761</v>
      </c>
      <c r="B500" s="27"/>
      <c r="C500" s="2" t="s">
        <v>735</v>
      </c>
      <c r="D500" s="6"/>
      <c r="E500" s="60" t="s">
        <v>745</v>
      </c>
      <c r="F500" s="8"/>
      <c r="G500" s="8"/>
      <c r="H500" s="8"/>
      <c r="I500" s="8"/>
      <c r="J500" s="8"/>
      <c r="K500" s="8"/>
      <c r="L500" s="8" t="s">
        <v>756</v>
      </c>
      <c r="M500" s="9">
        <v>44075</v>
      </c>
      <c r="N500" s="9">
        <v>44075</v>
      </c>
      <c r="O500" s="20"/>
      <c r="P500" s="20">
        <v>65666.67</v>
      </c>
      <c r="Q500" s="61"/>
      <c r="R500" s="11"/>
      <c r="S500" s="11"/>
      <c r="T500" s="11"/>
      <c r="U500" s="11"/>
      <c r="X500" s="22" t="str">
        <f>IF(B500="",VLOOKUP(A500,items_lookup!A:B,2,FALSE),B500)</f>
        <v>01. Item 01</v>
      </c>
      <c r="Y500" s="22">
        <f t="shared" si="40"/>
        <v>9</v>
      </c>
      <c r="Z500" s="22">
        <f t="shared" si="40"/>
        <v>9</v>
      </c>
      <c r="AA500" s="22">
        <f t="shared" si="37"/>
        <v>2020</v>
      </c>
      <c r="AB500" s="22">
        <f t="shared" si="38"/>
        <v>2020</v>
      </c>
      <c r="AC500" s="22">
        <f t="shared" si="39"/>
        <v>2020</v>
      </c>
      <c r="AD500" s="25" t="b">
        <f>AND(ROUND(O500,2)=O500,ROUND(P500,2)=P500,OR(AND(O500&lt;&gt;0,L500="p"),AND(P500&lt;&gt;0,L500="f")),_xlfn.ISFORMULA(X500),_xlfn.ISFORMULA(Y500),_xlfn.ISFORMULA(Z500),_xlfn.ISFORMULA(AA500),_xlfn.ISFORMULA(AB500),_xlfn.ISFORMULA(AC500),NOT(_xlfn.ISFORMULA(O500)),NOT(_xlfn.ISFORMULA(P500)),M500&lt;&gt;0,N500&lt;&gt;0,OR(YEAR(M500=lookup_codes!T597),YEAR(M500=lookup_codes!T598),YEAR(M500=lookup_codes!T599)),OR(YEAR(N500=lookup_codes!T597),YEAR(N500=lookup_codes!T598),YEAR(N500=lookup_codes!T599)))</f>
        <v>1</v>
      </c>
    </row>
    <row r="501" spans="1:30" ht="15" customHeight="1" x14ac:dyDescent="0.2">
      <c r="A501" s="8" t="s">
        <v>762</v>
      </c>
      <c r="B501" s="27"/>
      <c r="C501" s="2" t="s">
        <v>735</v>
      </c>
      <c r="D501" s="6"/>
      <c r="E501" s="60" t="s">
        <v>745</v>
      </c>
      <c r="F501" s="8"/>
      <c r="G501" s="8"/>
      <c r="H501" s="8"/>
      <c r="I501" s="8"/>
      <c r="J501" s="8"/>
      <c r="K501" s="8"/>
      <c r="L501" s="8" t="s">
        <v>756</v>
      </c>
      <c r="M501" s="9">
        <v>44075</v>
      </c>
      <c r="N501" s="9">
        <v>44075</v>
      </c>
      <c r="O501" s="20"/>
      <c r="P501" s="20">
        <v>10541904.76</v>
      </c>
      <c r="Q501" s="61"/>
      <c r="R501" s="11"/>
      <c r="S501" s="11"/>
      <c r="T501" s="11"/>
      <c r="U501" s="11"/>
      <c r="X501" s="22" t="str">
        <f>IF(B501="",VLOOKUP(A501,items_lookup!A:B,2,FALSE),B501)</f>
        <v>02. Item 02</v>
      </c>
      <c r="Y501" s="22">
        <f t="shared" si="40"/>
        <v>9</v>
      </c>
      <c r="Z501" s="22">
        <f t="shared" si="40"/>
        <v>9</v>
      </c>
      <c r="AA501" s="22">
        <f t="shared" si="37"/>
        <v>2020</v>
      </c>
      <c r="AB501" s="22">
        <f t="shared" si="38"/>
        <v>2020</v>
      </c>
      <c r="AC501" s="22">
        <f t="shared" si="39"/>
        <v>2020</v>
      </c>
      <c r="AD501" s="25" t="b">
        <f>AND(ROUND(O501,2)=O501,ROUND(P501,2)=P501,OR(AND(O501&lt;&gt;0,L501="p"),AND(P501&lt;&gt;0,L501="f")),_xlfn.ISFORMULA(X501),_xlfn.ISFORMULA(Y501),_xlfn.ISFORMULA(Z501),_xlfn.ISFORMULA(AA501),_xlfn.ISFORMULA(AB501),_xlfn.ISFORMULA(AC501),NOT(_xlfn.ISFORMULA(O501)),NOT(_xlfn.ISFORMULA(P501)),M501&lt;&gt;0,N501&lt;&gt;0,OR(YEAR(M501=lookup_codes!T598),YEAR(M501=lookup_codes!T599),YEAR(M501=lookup_codes!T600)),OR(YEAR(N501=lookup_codes!T598),YEAR(N501=lookup_codes!T599),YEAR(N501=lookup_codes!T600)))</f>
        <v>1</v>
      </c>
    </row>
    <row r="502" spans="1:30" ht="12.6" customHeight="1" x14ac:dyDescent="0.2">
      <c r="A502" s="8" t="s">
        <v>763</v>
      </c>
      <c r="B502" s="8" t="s">
        <v>802</v>
      </c>
      <c r="C502" s="2" t="s">
        <v>735</v>
      </c>
      <c r="D502" s="6"/>
      <c r="E502" s="60" t="s">
        <v>745</v>
      </c>
      <c r="F502" s="8"/>
      <c r="G502" s="8"/>
      <c r="H502" s="8"/>
      <c r="I502" s="8"/>
      <c r="J502" s="8"/>
      <c r="K502" s="8"/>
      <c r="L502" s="8" t="s">
        <v>756</v>
      </c>
      <c r="M502" s="9">
        <v>44075</v>
      </c>
      <c r="N502" s="9">
        <v>44075</v>
      </c>
      <c r="O502" s="20"/>
      <c r="P502" s="20">
        <v>6588166.6699999999</v>
      </c>
      <c r="Q502" s="61"/>
      <c r="R502" s="29"/>
      <c r="S502" s="29"/>
      <c r="T502" s="29"/>
      <c r="U502" s="29"/>
      <c r="X502" s="22" t="str">
        <f>IF(B502="",VLOOKUP(A502,items_lookup!A:B,2,FALSE),B502)</f>
        <v>04. Item 04</v>
      </c>
      <c r="Y502" s="22">
        <f t="shared" si="40"/>
        <v>9</v>
      </c>
      <c r="Z502" s="22">
        <f t="shared" si="40"/>
        <v>9</v>
      </c>
      <c r="AA502" s="22">
        <f t="shared" si="37"/>
        <v>2020</v>
      </c>
      <c r="AB502" s="22">
        <f t="shared" si="38"/>
        <v>2020</v>
      </c>
      <c r="AC502" s="22">
        <f t="shared" si="39"/>
        <v>2020</v>
      </c>
      <c r="AD502" s="25" t="b">
        <f>AND(ROUND(O502,2)=O502,ROUND(P502,2)=P502,OR(AND(O502&lt;&gt;0,L502="p"),AND(P502&lt;&gt;0,L502="f")),_xlfn.ISFORMULA(X502),_xlfn.ISFORMULA(Y502),_xlfn.ISFORMULA(Z502),_xlfn.ISFORMULA(AA502),_xlfn.ISFORMULA(AB502),_xlfn.ISFORMULA(AC502),NOT(_xlfn.ISFORMULA(O502)),NOT(_xlfn.ISFORMULA(P502)),M502&lt;&gt;0,N502&lt;&gt;0,OR(YEAR(M502=lookup_codes!T600),YEAR(M502=lookup_codes!T601),YEAR(M502=lookup_codes!T602)),OR(YEAR(N502=lookup_codes!T600),YEAR(N502=lookup_codes!T601),YEAR(N502=lookup_codes!T602)))</f>
        <v>1</v>
      </c>
    </row>
    <row r="503" spans="1:30" ht="12.6" customHeight="1" x14ac:dyDescent="0.2">
      <c r="A503" s="8" t="s">
        <v>764</v>
      </c>
      <c r="B503" s="8"/>
      <c r="C503" s="2" t="s">
        <v>735</v>
      </c>
      <c r="D503" s="6"/>
      <c r="E503" s="60" t="s">
        <v>745</v>
      </c>
      <c r="F503" s="8"/>
      <c r="G503" s="8"/>
      <c r="H503" s="8"/>
      <c r="I503" s="8"/>
      <c r="J503" s="8"/>
      <c r="K503" s="8"/>
      <c r="L503" s="8" t="s">
        <v>756</v>
      </c>
      <c r="M503" s="9">
        <v>44075</v>
      </c>
      <c r="N503" s="9">
        <v>44075</v>
      </c>
      <c r="O503" s="20"/>
      <c r="P503" s="20">
        <v>5256714.29</v>
      </c>
      <c r="Q503" s="61"/>
      <c r="R503" s="11"/>
      <c r="S503" s="11"/>
      <c r="T503" s="11"/>
      <c r="U503" s="11"/>
      <c r="X503" s="22" t="str">
        <f>IF(B503="",VLOOKUP(A503,items_lookup!A:B,2,FALSE),B503)</f>
        <v>05. Item 05</v>
      </c>
      <c r="Y503" s="22">
        <f t="shared" si="40"/>
        <v>9</v>
      </c>
      <c r="Z503" s="22">
        <f t="shared" si="40"/>
        <v>9</v>
      </c>
      <c r="AA503" s="22">
        <f t="shared" si="37"/>
        <v>2020</v>
      </c>
      <c r="AB503" s="22">
        <f t="shared" si="38"/>
        <v>2020</v>
      </c>
      <c r="AC503" s="22">
        <f t="shared" si="39"/>
        <v>2020</v>
      </c>
      <c r="AD503" s="25" t="b">
        <f>AND(ROUND(O503,2)=O503,ROUND(P503,2)=P503,OR(AND(O503&lt;&gt;0,L503="p"),AND(P503&lt;&gt;0,L503="f")),_xlfn.ISFORMULA(X503),_xlfn.ISFORMULA(Y503),_xlfn.ISFORMULA(Z503),_xlfn.ISFORMULA(AA503),_xlfn.ISFORMULA(AB503),_xlfn.ISFORMULA(AC503),NOT(_xlfn.ISFORMULA(O503)),NOT(_xlfn.ISFORMULA(P503)),M503&lt;&gt;0,N503&lt;&gt;0,OR(YEAR(M503=lookup_codes!T601),YEAR(M503=lookup_codes!T602),YEAR(M503=lookup_codes!T603)),OR(YEAR(N503=lookup_codes!T601),YEAR(N503=lookup_codes!T602),YEAR(N503=lookup_codes!T603)))</f>
        <v>1</v>
      </c>
    </row>
    <row r="504" spans="1:30" ht="12.6" customHeight="1" x14ac:dyDescent="0.2">
      <c r="A504" s="8" t="s">
        <v>767</v>
      </c>
      <c r="B504" s="8"/>
      <c r="C504" s="2" t="s">
        <v>735</v>
      </c>
      <c r="D504" s="6"/>
      <c r="E504" s="60" t="s">
        <v>745</v>
      </c>
      <c r="F504" s="8"/>
      <c r="G504" s="8"/>
      <c r="H504" s="8"/>
      <c r="I504" s="8"/>
      <c r="J504" s="8"/>
      <c r="K504" s="8"/>
      <c r="L504" s="8" t="s">
        <v>756</v>
      </c>
      <c r="M504" s="9">
        <v>44075</v>
      </c>
      <c r="N504" s="9">
        <v>44075</v>
      </c>
      <c r="O504" s="20"/>
      <c r="P504" s="20">
        <v>1497428.57</v>
      </c>
      <c r="Q504" s="61"/>
      <c r="R504" s="11"/>
      <c r="S504" s="11"/>
      <c r="T504" s="11"/>
      <c r="U504" s="11"/>
      <c r="X504" s="22" t="str">
        <f>IF(B504="",VLOOKUP(A504,items_lookup!A:B,2,FALSE),B504)</f>
        <v>08. Item 08</v>
      </c>
      <c r="Y504" s="22">
        <f t="shared" si="40"/>
        <v>9</v>
      </c>
      <c r="Z504" s="22">
        <f t="shared" si="40"/>
        <v>9</v>
      </c>
      <c r="AA504" s="22">
        <f t="shared" si="37"/>
        <v>2020</v>
      </c>
      <c r="AB504" s="22">
        <f t="shared" si="38"/>
        <v>2020</v>
      </c>
      <c r="AC504" s="22">
        <f t="shared" si="39"/>
        <v>2020</v>
      </c>
      <c r="AD504" s="25" t="b">
        <f>AND(ROUND(O504,2)=O504,ROUND(P504,2)=P504,OR(AND(O504&lt;&gt;0,L504="p"),AND(P504&lt;&gt;0,L504="f")),_xlfn.ISFORMULA(X504),_xlfn.ISFORMULA(Y504),_xlfn.ISFORMULA(Z504),_xlfn.ISFORMULA(AA504),_xlfn.ISFORMULA(AB504),_xlfn.ISFORMULA(AC504),NOT(_xlfn.ISFORMULA(O504)),NOT(_xlfn.ISFORMULA(P504)),M504&lt;&gt;0,N504&lt;&gt;0,OR(YEAR(M504=lookup_codes!T602),YEAR(M504=lookup_codes!T603),YEAR(M504=lookup_codes!T604)),OR(YEAR(N504=lookup_codes!T602),YEAR(N504=lookup_codes!T603),YEAR(N504=lookup_codes!T604)))</f>
        <v>1</v>
      </c>
    </row>
    <row r="505" spans="1:30" ht="12.6" customHeight="1" x14ac:dyDescent="0.2">
      <c r="A505" s="8" t="s">
        <v>770</v>
      </c>
      <c r="B505" s="8"/>
      <c r="C505" s="2" t="s">
        <v>735</v>
      </c>
      <c r="D505" s="6"/>
      <c r="E505" s="60" t="s">
        <v>745</v>
      </c>
      <c r="F505" s="8"/>
      <c r="G505" s="8"/>
      <c r="H505" s="8"/>
      <c r="I505" s="8"/>
      <c r="J505" s="8"/>
      <c r="K505" s="8"/>
      <c r="L505" s="8" t="s">
        <v>756</v>
      </c>
      <c r="M505" s="9">
        <v>44075</v>
      </c>
      <c r="N505" s="9">
        <v>44075</v>
      </c>
      <c r="O505" s="20"/>
      <c r="P505" s="20">
        <v>99928.57</v>
      </c>
      <c r="Q505" s="61"/>
      <c r="R505" s="11"/>
      <c r="S505" s="11"/>
      <c r="T505" s="11"/>
      <c r="U505" s="11"/>
      <c r="X505" s="22" t="str">
        <f>IF(B505="",VLOOKUP(A505,items_lookup!A:B,2,FALSE),B505)</f>
        <v>11. Item 11</v>
      </c>
      <c r="Y505" s="22">
        <f t="shared" si="40"/>
        <v>9</v>
      </c>
      <c r="Z505" s="22">
        <f t="shared" si="40"/>
        <v>9</v>
      </c>
      <c r="AA505" s="22">
        <f t="shared" ref="AA505:AA553" si="41">YEAR(N505)</f>
        <v>2020</v>
      </c>
      <c r="AB505" s="22">
        <f t="shared" ref="AB505:AB553" si="42">YEAR(M505)</f>
        <v>2020</v>
      </c>
      <c r="AC505" s="22">
        <f t="shared" ref="AC505:AC553" si="43">IF(F505="X",AA505-1,AA505)</f>
        <v>2020</v>
      </c>
      <c r="AD505" s="25" t="b">
        <f>AND(ROUND(O505,2)=O505,ROUND(P505,2)=P505,OR(AND(O505&lt;&gt;0,L505="p"),AND(P505&lt;&gt;0,L505="f")),_xlfn.ISFORMULA(X505),_xlfn.ISFORMULA(Y505),_xlfn.ISFORMULA(Z505),_xlfn.ISFORMULA(AA505),_xlfn.ISFORMULA(AB505),_xlfn.ISFORMULA(AC505),NOT(_xlfn.ISFORMULA(O505)),NOT(_xlfn.ISFORMULA(P505)),M505&lt;&gt;0,N505&lt;&gt;0,OR(YEAR(M505=lookup_codes!T603),YEAR(M505=lookup_codes!T604),YEAR(M505=lookup_codes!T605)),OR(YEAR(N505=lookup_codes!T603),YEAR(N505=lookup_codes!T604),YEAR(N505=lookup_codes!T605)))</f>
        <v>1</v>
      </c>
    </row>
    <row r="506" spans="1:30" ht="12.6" customHeight="1" x14ac:dyDescent="0.2">
      <c r="A506" s="8" t="s">
        <v>769</v>
      </c>
      <c r="B506" s="8" t="s">
        <v>804</v>
      </c>
      <c r="C506" s="2" t="s">
        <v>735</v>
      </c>
      <c r="D506" s="6"/>
      <c r="E506" s="60" t="s">
        <v>745</v>
      </c>
      <c r="F506" s="8"/>
      <c r="G506" s="8"/>
      <c r="H506" s="8"/>
      <c r="I506" s="8"/>
      <c r="J506" s="8"/>
      <c r="K506" s="8"/>
      <c r="L506" s="8" t="s">
        <v>756</v>
      </c>
      <c r="M506" s="9">
        <v>44075</v>
      </c>
      <c r="N506" s="9">
        <v>44075</v>
      </c>
      <c r="O506" s="20"/>
      <c r="P506" s="20">
        <v>358571.43</v>
      </c>
      <c r="Q506" s="61"/>
      <c r="R506" s="11"/>
      <c r="S506" s="11"/>
      <c r="T506" s="11"/>
      <c r="U506" s="11"/>
      <c r="X506" s="22" t="str">
        <f>IF(B506="",VLOOKUP(A506,items_lookup!A:B,2,FALSE),B506)</f>
        <v>12. Item 12</v>
      </c>
      <c r="Y506" s="22">
        <f t="shared" si="40"/>
        <v>9</v>
      </c>
      <c r="Z506" s="22">
        <f t="shared" si="40"/>
        <v>9</v>
      </c>
      <c r="AA506" s="22">
        <f t="shared" si="41"/>
        <v>2020</v>
      </c>
      <c r="AB506" s="22">
        <f t="shared" si="42"/>
        <v>2020</v>
      </c>
      <c r="AC506" s="22">
        <f t="shared" si="43"/>
        <v>2020</v>
      </c>
      <c r="AD506" s="25" t="b">
        <f>AND(ROUND(O506,2)=O506,ROUND(P506,2)=P506,OR(AND(O506&lt;&gt;0,L506="p"),AND(P506&lt;&gt;0,L506="f")),_xlfn.ISFORMULA(X506),_xlfn.ISFORMULA(Y506),_xlfn.ISFORMULA(Z506),_xlfn.ISFORMULA(AA506),_xlfn.ISFORMULA(AB506),_xlfn.ISFORMULA(AC506),NOT(_xlfn.ISFORMULA(O506)),NOT(_xlfn.ISFORMULA(P506)),M506&lt;&gt;0,N506&lt;&gt;0,OR(YEAR(M506=lookup_codes!T604),YEAR(M506=lookup_codes!T605),YEAR(M506=lookup_codes!T606)),OR(YEAR(N506=lookup_codes!T604),YEAR(N506=lookup_codes!T605),YEAR(N506=lookup_codes!T606)))</f>
        <v>1</v>
      </c>
    </row>
    <row r="507" spans="1:30" ht="12.6" customHeight="1" x14ac:dyDescent="0.2">
      <c r="A507" s="8" t="s">
        <v>768</v>
      </c>
      <c r="C507" s="2" t="s">
        <v>735</v>
      </c>
      <c r="D507" s="6"/>
      <c r="E507" s="60" t="s">
        <v>745</v>
      </c>
      <c r="H507" s="8"/>
      <c r="K507" s="8"/>
      <c r="L507" s="8" t="s">
        <v>755</v>
      </c>
      <c r="M507" s="9">
        <v>44075</v>
      </c>
      <c r="N507" s="9">
        <v>44075</v>
      </c>
      <c r="O507" s="21">
        <v>4714.29</v>
      </c>
      <c r="Q507" s="61"/>
      <c r="X507" s="22" t="str">
        <f>IF(B507="",VLOOKUP(A507,items_lookup!A:B,2,FALSE),B507)</f>
        <v>09. Item 09</v>
      </c>
      <c r="Y507" s="22">
        <f t="shared" si="40"/>
        <v>9</v>
      </c>
      <c r="Z507" s="22">
        <f t="shared" si="40"/>
        <v>9</v>
      </c>
      <c r="AA507" s="22">
        <f t="shared" si="41"/>
        <v>2020</v>
      </c>
      <c r="AB507" s="22">
        <f t="shared" si="42"/>
        <v>2020</v>
      </c>
      <c r="AC507" s="22">
        <f t="shared" si="43"/>
        <v>2020</v>
      </c>
      <c r="AD507" s="25" t="b">
        <f>AND(ROUND(O507,2)=O507,ROUND(P507,2)=P507,OR(AND(O507&lt;&gt;0,L507="p"),AND(P507&lt;&gt;0,L507="f")),_xlfn.ISFORMULA(X507),_xlfn.ISFORMULA(Y507),_xlfn.ISFORMULA(Z507),_xlfn.ISFORMULA(AA507),_xlfn.ISFORMULA(AB507),_xlfn.ISFORMULA(AC507),NOT(_xlfn.ISFORMULA(O507)),NOT(_xlfn.ISFORMULA(P507)),M507&lt;&gt;0,N507&lt;&gt;0,OR(YEAR(M507=lookup_codes!T605),YEAR(M507=lookup_codes!T606),YEAR(M507=lookup_codes!T607)),OR(YEAR(N507=lookup_codes!T605),YEAR(N507=lookup_codes!T606),YEAR(N507=lookup_codes!T607)))</f>
        <v>1</v>
      </c>
    </row>
    <row r="508" spans="1:30" ht="12.75" customHeight="1" x14ac:dyDescent="0.2">
      <c r="A508" s="8" t="s">
        <v>775</v>
      </c>
      <c r="C508" s="2" t="s">
        <v>735</v>
      </c>
      <c r="D508" s="6"/>
      <c r="E508" s="60" t="s">
        <v>745</v>
      </c>
      <c r="H508" s="8"/>
      <c r="K508" s="8"/>
      <c r="L508" s="8" t="s">
        <v>756</v>
      </c>
      <c r="M508" s="9">
        <v>44075</v>
      </c>
      <c r="N508" s="9">
        <v>44075</v>
      </c>
      <c r="P508" s="21">
        <v>32142.86</v>
      </c>
      <c r="Q508" s="61"/>
      <c r="X508" s="22" t="str">
        <f>IF(B508="",VLOOKUP(A508,items_lookup!A:B,2,FALSE),B508)</f>
        <v>06. Item 06</v>
      </c>
      <c r="Y508" s="22">
        <f t="shared" si="40"/>
        <v>9</v>
      </c>
      <c r="Z508" s="22">
        <f t="shared" si="40"/>
        <v>9</v>
      </c>
      <c r="AA508" s="22">
        <f t="shared" si="41"/>
        <v>2020</v>
      </c>
      <c r="AB508" s="22">
        <f t="shared" si="42"/>
        <v>2020</v>
      </c>
      <c r="AC508" s="22">
        <f t="shared" si="43"/>
        <v>2020</v>
      </c>
      <c r="AD508" s="25" t="b">
        <f>AND(ROUND(O508,2)=O508,ROUND(P508,2)=P508,OR(AND(O508&lt;&gt;0,L508="p"),AND(P508&lt;&gt;0,L508="f")),_xlfn.ISFORMULA(X508),_xlfn.ISFORMULA(Y508),_xlfn.ISFORMULA(Z508),_xlfn.ISFORMULA(AA508),_xlfn.ISFORMULA(AB508),_xlfn.ISFORMULA(AC508),NOT(_xlfn.ISFORMULA(O508)),NOT(_xlfn.ISFORMULA(P508)),M508&lt;&gt;0,N508&lt;&gt;0,OR(YEAR(M508=lookup_codes!T606),YEAR(M508=lookup_codes!T607),YEAR(M508=lookup_codes!T608)),OR(YEAR(N508=lookup_codes!T606),YEAR(N508=lookup_codes!T607),YEAR(N508=lookup_codes!T608)))</f>
        <v>1</v>
      </c>
    </row>
    <row r="509" spans="1:30" ht="13.5" customHeight="1" x14ac:dyDescent="0.2">
      <c r="A509" s="8" t="s">
        <v>772</v>
      </c>
      <c r="C509" s="2" t="s">
        <v>735</v>
      </c>
      <c r="D509" s="6"/>
      <c r="E509" s="60" t="s">
        <v>745</v>
      </c>
      <c r="H509" s="8"/>
      <c r="K509" s="8"/>
      <c r="L509" s="8" t="s">
        <v>755</v>
      </c>
      <c r="M509" s="9">
        <v>44075</v>
      </c>
      <c r="N509" s="9">
        <v>44075</v>
      </c>
      <c r="O509" s="21">
        <v>1049071.43</v>
      </c>
      <c r="Q509" s="61"/>
      <c r="X509" s="22" t="str">
        <f>IF(B509="",VLOOKUP(A509,items_lookup!A:B,2,FALSE),B509)</f>
        <v>13. Item 13</v>
      </c>
      <c r="Y509" s="22">
        <f t="shared" si="40"/>
        <v>9</v>
      </c>
      <c r="Z509" s="22">
        <f t="shared" si="40"/>
        <v>9</v>
      </c>
      <c r="AA509" s="22">
        <f t="shared" si="41"/>
        <v>2020</v>
      </c>
      <c r="AB509" s="22">
        <f t="shared" si="42"/>
        <v>2020</v>
      </c>
      <c r="AC509" s="22">
        <f t="shared" si="43"/>
        <v>2020</v>
      </c>
      <c r="AD509" s="25" t="b">
        <f>AND(ROUND(O509,2)=O509,ROUND(P509,2)=P509,OR(AND(O509&lt;&gt;0,L509="p"),AND(P509&lt;&gt;0,L509="f")),_xlfn.ISFORMULA(X509),_xlfn.ISFORMULA(Y509),_xlfn.ISFORMULA(Z509),_xlfn.ISFORMULA(AA509),_xlfn.ISFORMULA(AB509),_xlfn.ISFORMULA(AC509),NOT(_xlfn.ISFORMULA(O509)),NOT(_xlfn.ISFORMULA(P509)),M509&lt;&gt;0,N509&lt;&gt;0,OR(YEAR(M509=lookup_codes!T607),YEAR(M509=lookup_codes!T608),YEAR(M509=lookup_codes!T609)),OR(YEAR(N509=lookup_codes!T607),YEAR(N509=lookup_codes!T608),YEAR(N509=lookup_codes!T609)))</f>
        <v>1</v>
      </c>
    </row>
    <row r="510" spans="1:30" ht="12.75" customHeight="1" x14ac:dyDescent="0.2">
      <c r="A510" s="8" t="s">
        <v>772</v>
      </c>
      <c r="C510" s="2" t="s">
        <v>735</v>
      </c>
      <c r="D510" s="6"/>
      <c r="E510" s="60" t="s">
        <v>745</v>
      </c>
      <c r="H510" s="8"/>
      <c r="K510" s="8"/>
      <c r="L510" s="8" t="s">
        <v>756</v>
      </c>
      <c r="M510" s="9">
        <v>44075</v>
      </c>
      <c r="N510" s="9">
        <v>44075</v>
      </c>
      <c r="P510" s="21">
        <v>1429666.67</v>
      </c>
      <c r="Q510" s="61"/>
      <c r="X510" s="22" t="str">
        <f>IF(B510="",VLOOKUP(A510,items_lookup!A:B,2,FALSE),B510)</f>
        <v>13. Item 13</v>
      </c>
      <c r="Y510" s="22">
        <f t="shared" si="40"/>
        <v>9</v>
      </c>
      <c r="Z510" s="22">
        <f t="shared" si="40"/>
        <v>9</v>
      </c>
      <c r="AA510" s="22">
        <f t="shared" si="41"/>
        <v>2020</v>
      </c>
      <c r="AB510" s="22">
        <f t="shared" si="42"/>
        <v>2020</v>
      </c>
      <c r="AC510" s="22">
        <f t="shared" si="43"/>
        <v>2020</v>
      </c>
      <c r="AD510" s="25" t="b">
        <f>AND(ROUND(O510,2)=O510,ROUND(P510,2)=P510,OR(AND(O510&lt;&gt;0,L510="p"),AND(P510&lt;&gt;0,L510="f")),_xlfn.ISFORMULA(X510),_xlfn.ISFORMULA(Y510),_xlfn.ISFORMULA(Z510),_xlfn.ISFORMULA(AA510),_xlfn.ISFORMULA(AB510),_xlfn.ISFORMULA(AC510),NOT(_xlfn.ISFORMULA(O510)),NOT(_xlfn.ISFORMULA(P510)),M510&lt;&gt;0,N510&lt;&gt;0,OR(YEAR(M510=lookup_codes!T608),YEAR(M510=lookup_codes!T609),YEAR(M510=lookup_codes!T610)),OR(YEAR(N510=lookup_codes!T608),YEAR(N510=lookup_codes!T609),YEAR(N510=lookup_codes!T610)))</f>
        <v>1</v>
      </c>
    </row>
    <row r="511" spans="1:30" ht="12.75" customHeight="1" x14ac:dyDescent="0.2">
      <c r="A511" s="8" t="s">
        <v>773</v>
      </c>
      <c r="C511" s="2" t="s">
        <v>735</v>
      </c>
      <c r="D511" s="6"/>
      <c r="E511" s="60" t="s">
        <v>745</v>
      </c>
      <c r="H511" s="8"/>
      <c r="K511" s="8"/>
      <c r="L511" s="8" t="s">
        <v>755</v>
      </c>
      <c r="M511" s="9">
        <v>44075</v>
      </c>
      <c r="N511" s="9">
        <v>44075</v>
      </c>
      <c r="O511" s="21">
        <v>2009714.29</v>
      </c>
      <c r="Q511" s="61"/>
      <c r="R511" s="32"/>
      <c r="S511" s="32"/>
      <c r="T511" s="32"/>
      <c r="U511" s="32"/>
      <c r="X511" s="22" t="str">
        <f>IF(B511="",VLOOKUP(A511,items_lookup!A:B,2,FALSE),B511)</f>
        <v>13. Item 13</v>
      </c>
      <c r="Y511" s="22">
        <f t="shared" si="40"/>
        <v>9</v>
      </c>
      <c r="Z511" s="22">
        <f t="shared" si="40"/>
        <v>9</v>
      </c>
      <c r="AA511" s="22">
        <f t="shared" si="41"/>
        <v>2020</v>
      </c>
      <c r="AB511" s="22">
        <f t="shared" si="42"/>
        <v>2020</v>
      </c>
      <c r="AC511" s="22">
        <f t="shared" si="43"/>
        <v>2020</v>
      </c>
      <c r="AD511" s="25" t="b">
        <f>AND(ROUND(O511,2)=O511,ROUND(P511,2)=P511,OR(AND(O511&lt;&gt;0,L511="p"),AND(P511&lt;&gt;0,L511="f")),_xlfn.ISFORMULA(X511),_xlfn.ISFORMULA(Y511),_xlfn.ISFORMULA(Z511),_xlfn.ISFORMULA(AA511),_xlfn.ISFORMULA(AB511),_xlfn.ISFORMULA(AC511),NOT(_xlfn.ISFORMULA(O511)),NOT(_xlfn.ISFORMULA(P511)),M511&lt;&gt;0,N511&lt;&gt;0,OR(YEAR(M511=lookup_codes!T609),YEAR(M511=lookup_codes!T610),YEAR(M511=lookup_codes!T611)),OR(YEAR(N511=lookup_codes!T609),YEAR(N511=lookup_codes!T610),YEAR(N511=lookup_codes!T611)))</f>
        <v>1</v>
      </c>
    </row>
    <row r="512" spans="1:30" ht="25.5" customHeight="1" x14ac:dyDescent="0.2">
      <c r="A512" s="8" t="s">
        <v>773</v>
      </c>
      <c r="C512" s="2" t="s">
        <v>735</v>
      </c>
      <c r="D512" s="6"/>
      <c r="E512" s="60" t="s">
        <v>745</v>
      </c>
      <c r="H512" s="8"/>
      <c r="K512" s="8"/>
      <c r="L512" s="8" t="s">
        <v>756</v>
      </c>
      <c r="M512" s="9">
        <v>44075</v>
      </c>
      <c r="N512" s="9">
        <v>44075</v>
      </c>
      <c r="P512" s="21">
        <v>1458642.86</v>
      </c>
      <c r="Q512" s="61"/>
      <c r="R512" s="32"/>
      <c r="S512" s="32"/>
      <c r="T512" s="32"/>
      <c r="U512" s="32"/>
      <c r="X512" s="22" t="str">
        <f>IF(B512="",VLOOKUP(A512,items_lookup!A:B,2,FALSE),B512)</f>
        <v>13. Item 13</v>
      </c>
      <c r="Y512" s="22">
        <f t="shared" si="40"/>
        <v>9</v>
      </c>
      <c r="Z512" s="22">
        <f t="shared" si="40"/>
        <v>9</v>
      </c>
      <c r="AA512" s="22">
        <f t="shared" si="41"/>
        <v>2020</v>
      </c>
      <c r="AB512" s="22">
        <f t="shared" si="42"/>
        <v>2020</v>
      </c>
      <c r="AC512" s="22">
        <f t="shared" si="43"/>
        <v>2020</v>
      </c>
      <c r="AD512" s="25" t="b">
        <f>AND(ROUND(O512,2)=O512,ROUND(P512,2)=P512,OR(AND(O512&lt;&gt;0,L512="p"),AND(P512&lt;&gt;0,L512="f")),_xlfn.ISFORMULA(X512),_xlfn.ISFORMULA(Y512),_xlfn.ISFORMULA(Z512),_xlfn.ISFORMULA(AA512),_xlfn.ISFORMULA(AB512),_xlfn.ISFORMULA(AC512),NOT(_xlfn.ISFORMULA(O512)),NOT(_xlfn.ISFORMULA(P512)),M512&lt;&gt;0,N512&lt;&gt;0,OR(YEAR(M512=lookup_codes!T610),YEAR(M512=lookup_codes!T611),YEAR(M512=lookup_codes!T612)),OR(YEAR(N512=lookup_codes!T610),YEAR(N512=lookup_codes!T611),YEAR(N512=lookup_codes!T612)))</f>
        <v>1</v>
      </c>
    </row>
    <row r="513" spans="1:30" ht="25.5" customHeight="1" x14ac:dyDescent="0.2">
      <c r="A513" s="8" t="s">
        <v>771</v>
      </c>
      <c r="B513" s="27"/>
      <c r="C513" s="2" t="s">
        <v>735</v>
      </c>
      <c r="D513" s="6"/>
      <c r="E513" s="60" t="s">
        <v>745</v>
      </c>
      <c r="F513" s="8"/>
      <c r="G513" s="8"/>
      <c r="H513" s="8"/>
      <c r="I513" s="8"/>
      <c r="J513" s="8"/>
      <c r="K513" s="8"/>
      <c r="L513" s="8" t="s">
        <v>756</v>
      </c>
      <c r="M513" s="9">
        <v>44075</v>
      </c>
      <c r="N513" s="9">
        <v>44075</v>
      </c>
      <c r="O513" s="20"/>
      <c r="P513" s="20">
        <v>3300142.86</v>
      </c>
      <c r="Q513" s="61"/>
      <c r="R513" s="11"/>
      <c r="S513" s="11"/>
      <c r="T513" s="11"/>
      <c r="U513" s="11"/>
      <c r="X513" s="22" t="str">
        <f>IF(B513="",VLOOKUP(A513,items_lookup!A:B,2,FALSE),B513)</f>
        <v>13. Item 13</v>
      </c>
      <c r="Y513" s="22">
        <f t="shared" si="40"/>
        <v>9</v>
      </c>
      <c r="Z513" s="22">
        <f t="shared" si="40"/>
        <v>9</v>
      </c>
      <c r="AA513" s="22">
        <f t="shared" si="41"/>
        <v>2020</v>
      </c>
      <c r="AB513" s="22">
        <f t="shared" si="42"/>
        <v>2020</v>
      </c>
      <c r="AC513" s="22">
        <f t="shared" si="43"/>
        <v>2020</v>
      </c>
      <c r="AD513" s="25" t="b">
        <f>AND(ROUND(O513,2)=O513,ROUND(P513,2)=P513,OR(AND(O513&lt;&gt;0,L513="p"),AND(P513&lt;&gt;0,L513="f")),_xlfn.ISFORMULA(X513),_xlfn.ISFORMULA(Y513),_xlfn.ISFORMULA(Z513),_xlfn.ISFORMULA(AA513),_xlfn.ISFORMULA(AB513),_xlfn.ISFORMULA(AC513),NOT(_xlfn.ISFORMULA(O513)),NOT(_xlfn.ISFORMULA(P513)),M513&lt;&gt;0,N513&lt;&gt;0,OR(YEAR(M513=lookup_codes!T611),YEAR(M513=lookup_codes!T612),YEAR(M513=lookup_codes!T613)),OR(YEAR(N513=lookup_codes!T611),YEAR(N513=lookup_codes!T612),YEAR(N513=lookup_codes!T613)))</f>
        <v>1</v>
      </c>
    </row>
    <row r="514" spans="1:30" ht="15" customHeight="1" x14ac:dyDescent="0.2">
      <c r="A514" s="8" t="s">
        <v>771</v>
      </c>
      <c r="B514" s="8" t="s">
        <v>804</v>
      </c>
      <c r="C514" s="2" t="s">
        <v>735</v>
      </c>
      <c r="D514" s="6"/>
      <c r="E514" s="60" t="s">
        <v>745</v>
      </c>
      <c r="F514" s="8"/>
      <c r="G514" s="8"/>
      <c r="H514" s="8"/>
      <c r="I514" s="8"/>
      <c r="J514" s="8"/>
      <c r="K514" s="8"/>
      <c r="L514" s="8" t="s">
        <v>755</v>
      </c>
      <c r="M514" s="9">
        <v>43800</v>
      </c>
      <c r="N514" s="9">
        <v>43800</v>
      </c>
      <c r="O514" s="20">
        <v>357285.71</v>
      </c>
      <c r="P514" s="20"/>
      <c r="Q514" s="61"/>
      <c r="R514" s="11"/>
      <c r="S514" s="11"/>
      <c r="T514" s="11"/>
      <c r="U514" s="11"/>
      <c r="X514" s="22" t="str">
        <f>IF(B514="",VLOOKUP(A514,items_lookup!A:B,2,FALSE),B514)</f>
        <v>12. Item 12</v>
      </c>
      <c r="Y514" s="22">
        <f t="shared" si="40"/>
        <v>12</v>
      </c>
      <c r="Z514" s="22">
        <f t="shared" si="40"/>
        <v>12</v>
      </c>
      <c r="AA514" s="22">
        <f t="shared" si="41"/>
        <v>2019</v>
      </c>
      <c r="AB514" s="22">
        <f t="shared" si="42"/>
        <v>2019</v>
      </c>
      <c r="AC514" s="22">
        <f t="shared" si="43"/>
        <v>2019</v>
      </c>
      <c r="AD514" s="25" t="b">
        <f>AND(ROUND(O514,2)=O514,ROUND(P514,2)=P514,OR(AND(O514&lt;&gt;0,L514="p"),AND(P514&lt;&gt;0,L514="f")),_xlfn.ISFORMULA(X514),_xlfn.ISFORMULA(Y514),_xlfn.ISFORMULA(Z514),_xlfn.ISFORMULA(AA514),_xlfn.ISFORMULA(AB514),_xlfn.ISFORMULA(AC514),NOT(_xlfn.ISFORMULA(O514)),NOT(_xlfn.ISFORMULA(P514)),M514&lt;&gt;0,N514&lt;&gt;0,OR(YEAR(M514=lookup_codes!T612),YEAR(M514=lookup_codes!T613),YEAR(M514=lookup_codes!T614)),OR(YEAR(N514=lookup_codes!T612),YEAR(N514=lookup_codes!T613),YEAR(N514=lookup_codes!T614)))</f>
        <v>1</v>
      </c>
    </row>
    <row r="515" spans="1:30" ht="12.6" customHeight="1" x14ac:dyDescent="0.2">
      <c r="A515" s="8"/>
      <c r="B515" s="8" t="s">
        <v>804</v>
      </c>
      <c r="C515" s="2" t="s">
        <v>735</v>
      </c>
      <c r="D515" s="6"/>
      <c r="E515" s="60" t="s">
        <v>745</v>
      </c>
      <c r="F515" s="8"/>
      <c r="G515" s="8"/>
      <c r="H515" s="8"/>
      <c r="I515" s="8"/>
      <c r="J515" s="8"/>
      <c r="K515" s="8"/>
      <c r="L515" s="8" t="s">
        <v>756</v>
      </c>
      <c r="M515" s="9">
        <v>43800</v>
      </c>
      <c r="N515" s="9">
        <v>43800</v>
      </c>
      <c r="O515" s="20"/>
      <c r="P515" s="20">
        <v>398547.62</v>
      </c>
      <c r="Q515" s="61"/>
      <c r="R515" s="11"/>
      <c r="S515" s="11"/>
      <c r="T515" s="11"/>
      <c r="U515" s="11"/>
      <c r="X515" s="22" t="str">
        <f>IF(B515="",VLOOKUP(A515,items_lookup!A:B,2,FALSE),B515)</f>
        <v>12. Item 12</v>
      </c>
      <c r="Y515" s="22">
        <f t="shared" si="40"/>
        <v>12</v>
      </c>
      <c r="Z515" s="22">
        <f t="shared" si="40"/>
        <v>12</v>
      </c>
      <c r="AA515" s="22">
        <f t="shared" si="41"/>
        <v>2019</v>
      </c>
      <c r="AB515" s="22">
        <f t="shared" si="42"/>
        <v>2019</v>
      </c>
      <c r="AC515" s="22">
        <f t="shared" si="43"/>
        <v>2019</v>
      </c>
      <c r="AD515" s="25" t="b">
        <f>AND(ROUND(O515,2)=O515,ROUND(P515,2)=P515,OR(AND(O515&lt;&gt;0,L515="p"),AND(P515&lt;&gt;0,L515="f")),_xlfn.ISFORMULA(X515),_xlfn.ISFORMULA(Y515),_xlfn.ISFORMULA(Z515),_xlfn.ISFORMULA(AA515),_xlfn.ISFORMULA(AB515),_xlfn.ISFORMULA(AC515),NOT(_xlfn.ISFORMULA(O515)),NOT(_xlfn.ISFORMULA(P515)),M515&lt;&gt;0,N515&lt;&gt;0,OR(YEAR(M515=lookup_codes!T613),YEAR(M515=lookup_codes!T614),YEAR(M515=lookup_codes!T615)),OR(YEAR(N515=lookup_codes!T613),YEAR(N515=lookup_codes!T614),YEAR(N515=lookup_codes!T615)))</f>
        <v>1</v>
      </c>
    </row>
    <row r="516" spans="1:30" ht="12.6" customHeight="1" x14ac:dyDescent="0.2">
      <c r="A516" s="8" t="s">
        <v>766</v>
      </c>
      <c r="B516" s="8"/>
      <c r="C516" s="2" t="s">
        <v>734</v>
      </c>
      <c r="D516" s="6" t="s">
        <v>742</v>
      </c>
      <c r="E516" s="60" t="s">
        <v>745</v>
      </c>
      <c r="F516" s="8"/>
      <c r="G516" s="8"/>
      <c r="H516" s="8"/>
      <c r="I516" s="8"/>
      <c r="J516" s="8"/>
      <c r="K516" s="8"/>
      <c r="L516" s="8" t="s">
        <v>755</v>
      </c>
      <c r="M516" s="9">
        <v>44166</v>
      </c>
      <c r="N516" s="9">
        <v>44166</v>
      </c>
      <c r="O516" s="20">
        <v>23.81</v>
      </c>
      <c r="P516" s="20"/>
      <c r="Q516" s="61"/>
      <c r="R516" s="29"/>
      <c r="S516" s="29"/>
      <c r="T516" s="29"/>
      <c r="U516" s="29"/>
      <c r="X516" s="22" t="str">
        <f>IF(B516="",VLOOKUP(A516,items_lookup!A:B,2,FALSE),B516)</f>
        <v>07. Item 07</v>
      </c>
      <c r="Y516" s="22">
        <f t="shared" si="40"/>
        <v>12</v>
      </c>
      <c r="Z516" s="22">
        <f t="shared" si="40"/>
        <v>12</v>
      </c>
      <c r="AA516" s="22">
        <f t="shared" si="41"/>
        <v>2020</v>
      </c>
      <c r="AB516" s="22">
        <f t="shared" si="42"/>
        <v>2020</v>
      </c>
      <c r="AC516" s="22">
        <f t="shared" si="43"/>
        <v>2020</v>
      </c>
      <c r="AD516" s="25" t="b">
        <f>AND(ROUND(O516,2)=O516,ROUND(P516,2)=P516,OR(AND(O516&lt;&gt;0,L516="p"),AND(P516&lt;&gt;0,L516="f")),_xlfn.ISFORMULA(X516),_xlfn.ISFORMULA(Y516),_xlfn.ISFORMULA(Z516),_xlfn.ISFORMULA(AA516),_xlfn.ISFORMULA(AB516),_xlfn.ISFORMULA(AC516),NOT(_xlfn.ISFORMULA(O516)),NOT(_xlfn.ISFORMULA(P516)),M516&lt;&gt;0,N516&lt;&gt;0,OR(YEAR(M516=lookup_codes!T614),YEAR(M516=lookup_codes!T615),YEAR(M516=lookup_codes!T616)),OR(YEAR(N516=lookup_codes!T614),YEAR(N516=lookup_codes!T615),YEAR(N516=lookup_codes!T616)))</f>
        <v>1</v>
      </c>
    </row>
    <row r="517" spans="1:30" ht="15" customHeight="1" x14ac:dyDescent="0.2">
      <c r="A517" s="8" t="s">
        <v>761</v>
      </c>
      <c r="B517" s="8"/>
      <c r="C517" s="2" t="s">
        <v>734</v>
      </c>
      <c r="D517" s="6" t="s">
        <v>743</v>
      </c>
      <c r="E517" s="60" t="s">
        <v>745</v>
      </c>
      <c r="F517" s="8"/>
      <c r="G517" s="8"/>
      <c r="H517" s="8"/>
      <c r="I517" s="8"/>
      <c r="J517" s="8"/>
      <c r="K517" s="8"/>
      <c r="L517" s="8" t="s">
        <v>755</v>
      </c>
      <c r="M517" s="9">
        <v>44197</v>
      </c>
      <c r="N517" s="9">
        <v>44197</v>
      </c>
      <c r="O517" s="20">
        <v>33052.39</v>
      </c>
      <c r="P517" s="20"/>
      <c r="Q517" s="61"/>
      <c r="R517" s="11"/>
      <c r="S517" s="11"/>
      <c r="T517" s="11"/>
      <c r="U517" s="11"/>
      <c r="X517" s="22" t="str">
        <f>IF(B517="",VLOOKUP(A517,items_lookup!A:B,2,FALSE),B517)</f>
        <v>01. Item 01</v>
      </c>
      <c r="Y517" s="22">
        <f t="shared" ref="Y517:Z567" si="44">MONTH(M517)</f>
        <v>1</v>
      </c>
      <c r="Z517" s="22">
        <f t="shared" si="44"/>
        <v>1</v>
      </c>
      <c r="AA517" s="22">
        <f t="shared" si="41"/>
        <v>2021</v>
      </c>
      <c r="AB517" s="22">
        <f t="shared" si="42"/>
        <v>2021</v>
      </c>
      <c r="AC517" s="22">
        <f t="shared" si="43"/>
        <v>2021</v>
      </c>
      <c r="AD517" s="25" t="b">
        <f>AND(ROUND(O517,2)=O517,ROUND(P517,2)=P517,OR(AND(O517&lt;&gt;0,L517="p"),AND(P517&lt;&gt;0,L517="f")),_xlfn.ISFORMULA(X517),_xlfn.ISFORMULA(Y517),_xlfn.ISFORMULA(Z517),_xlfn.ISFORMULA(AA517),_xlfn.ISFORMULA(AB517),_xlfn.ISFORMULA(AC517),NOT(_xlfn.ISFORMULA(O517)),NOT(_xlfn.ISFORMULA(P517)),M517&lt;&gt;0,N517&lt;&gt;0,OR(YEAR(M517=lookup_codes!T616),YEAR(M517=lookup_codes!T617),YEAR(M517=lookup_codes!T618)),OR(YEAR(N517=lookup_codes!T616),YEAR(N517=lookup_codes!T617),YEAR(N517=lookup_codes!T618)))</f>
        <v>1</v>
      </c>
    </row>
    <row r="518" spans="1:30" ht="15" customHeight="1" x14ac:dyDescent="0.2">
      <c r="A518" s="8" t="s">
        <v>762</v>
      </c>
      <c r="B518" s="8"/>
      <c r="C518" s="2" t="s">
        <v>734</v>
      </c>
      <c r="D518" s="6" t="s">
        <v>742</v>
      </c>
      <c r="E518" s="60" t="s">
        <v>745</v>
      </c>
      <c r="F518" s="8"/>
      <c r="G518" s="8"/>
      <c r="H518" s="8"/>
      <c r="I518" s="8"/>
      <c r="J518" s="8"/>
      <c r="K518" s="8"/>
      <c r="L518" s="8" t="s">
        <v>755</v>
      </c>
      <c r="M518" s="9">
        <v>44197</v>
      </c>
      <c r="N518" s="9">
        <v>44197</v>
      </c>
      <c r="O518" s="20">
        <v>1785714.29</v>
      </c>
      <c r="P518" s="20"/>
      <c r="Q518" s="61"/>
      <c r="R518" s="11"/>
      <c r="S518" s="11"/>
      <c r="T518" s="11"/>
      <c r="U518" s="11"/>
      <c r="X518" s="22" t="str">
        <f>IF(B518="",VLOOKUP(A518,items_lookup!A:B,2,FALSE),B518)</f>
        <v>02. Item 02</v>
      </c>
      <c r="Y518" s="22">
        <f t="shared" si="44"/>
        <v>1</v>
      </c>
      <c r="Z518" s="22">
        <f t="shared" si="44"/>
        <v>1</v>
      </c>
      <c r="AA518" s="22">
        <f t="shared" si="41"/>
        <v>2021</v>
      </c>
      <c r="AB518" s="22">
        <f t="shared" si="42"/>
        <v>2021</v>
      </c>
      <c r="AC518" s="22">
        <f t="shared" si="43"/>
        <v>2021</v>
      </c>
      <c r="AD518" s="25" t="b">
        <f>AND(ROUND(O518,2)=O518,ROUND(P518,2)=P518,OR(AND(O518&lt;&gt;0,L518="p"),AND(P518&lt;&gt;0,L518="f")),_xlfn.ISFORMULA(X518),_xlfn.ISFORMULA(Y518),_xlfn.ISFORMULA(Z518),_xlfn.ISFORMULA(AA518),_xlfn.ISFORMULA(AB518),_xlfn.ISFORMULA(AC518),NOT(_xlfn.ISFORMULA(O518)),NOT(_xlfn.ISFORMULA(P518)),M518&lt;&gt;0,N518&lt;&gt;0,OR(YEAR(M518=lookup_codes!T617),YEAR(M518=lookup_codes!T618),YEAR(M518=lookup_codes!T619)),OR(YEAR(N518=lookup_codes!T617),YEAR(N518=lookup_codes!T618),YEAR(N518=lookup_codes!T619)))</f>
        <v>1</v>
      </c>
    </row>
    <row r="519" spans="1:30" ht="15" customHeight="1" x14ac:dyDescent="0.2">
      <c r="A519" s="8"/>
      <c r="B519" s="8" t="s">
        <v>801</v>
      </c>
      <c r="C519" s="2" t="s">
        <v>734</v>
      </c>
      <c r="D519" s="6" t="s">
        <v>742</v>
      </c>
      <c r="E519" s="60" t="s">
        <v>745</v>
      </c>
      <c r="F519" s="8"/>
      <c r="G519" s="8"/>
      <c r="H519" s="8"/>
      <c r="I519" s="8"/>
      <c r="J519" s="8"/>
      <c r="K519" s="8"/>
      <c r="L519" s="8" t="s">
        <v>755</v>
      </c>
      <c r="M519" s="9">
        <v>44197</v>
      </c>
      <c r="N519" s="9">
        <v>44197</v>
      </c>
      <c r="O519" s="20">
        <v>1408474.79</v>
      </c>
      <c r="P519" s="20"/>
      <c r="Q519" s="61"/>
      <c r="R519" s="11"/>
      <c r="S519" s="11"/>
      <c r="T519" s="11"/>
      <c r="U519" s="11"/>
      <c r="X519" s="22" t="str">
        <f>IF(B519="",VLOOKUP(A519,items_lookup!A:B,2,FALSE),B519)</f>
        <v>03. Item 03</v>
      </c>
      <c r="Y519" s="22">
        <f t="shared" si="44"/>
        <v>1</v>
      </c>
      <c r="Z519" s="22">
        <f t="shared" si="44"/>
        <v>1</v>
      </c>
      <c r="AA519" s="22">
        <f t="shared" si="41"/>
        <v>2021</v>
      </c>
      <c r="AB519" s="22">
        <f t="shared" si="42"/>
        <v>2021</v>
      </c>
      <c r="AC519" s="22">
        <f t="shared" si="43"/>
        <v>2021</v>
      </c>
      <c r="AD519" s="25" t="b">
        <f>AND(ROUND(O519,2)=O519,ROUND(P519,2)=P519,OR(AND(O519&lt;&gt;0,L519="p"),AND(P519&lt;&gt;0,L519="f")),_xlfn.ISFORMULA(X519),_xlfn.ISFORMULA(Y519),_xlfn.ISFORMULA(Z519),_xlfn.ISFORMULA(AA519),_xlfn.ISFORMULA(AB519),_xlfn.ISFORMULA(AC519),NOT(_xlfn.ISFORMULA(O519)),NOT(_xlfn.ISFORMULA(P519)),M519&lt;&gt;0,N519&lt;&gt;0,OR(YEAR(M519=lookup_codes!T618),YEAR(M519=lookup_codes!T619),YEAR(M519=lookup_codes!T620)),OR(YEAR(N519=lookup_codes!T618),YEAR(N519=lookup_codes!T619),YEAR(N519=lookup_codes!T620)))</f>
        <v>1</v>
      </c>
    </row>
    <row r="520" spans="1:30" ht="15" customHeight="1" x14ac:dyDescent="0.2">
      <c r="A520" s="8" t="s">
        <v>763</v>
      </c>
      <c r="B520" s="8"/>
      <c r="C520" s="2" t="s">
        <v>734</v>
      </c>
      <c r="D520" s="6" t="s">
        <v>742</v>
      </c>
      <c r="E520" s="60" t="s">
        <v>745</v>
      </c>
      <c r="F520" s="8"/>
      <c r="G520" s="8"/>
      <c r="H520" s="8"/>
      <c r="I520" s="8"/>
      <c r="J520" s="8"/>
      <c r="K520" s="8"/>
      <c r="L520" s="8" t="s">
        <v>755</v>
      </c>
      <c r="M520" s="9">
        <v>44197</v>
      </c>
      <c r="N520" s="9">
        <v>44197</v>
      </c>
      <c r="O520" s="20">
        <v>5498290.4900000002</v>
      </c>
      <c r="P520" s="20"/>
      <c r="Q520" s="61"/>
      <c r="R520" s="11"/>
      <c r="S520" s="11"/>
      <c r="T520" s="11"/>
      <c r="U520" s="11"/>
      <c r="X520" s="22" t="str">
        <f>IF(B520="",VLOOKUP(A520,items_lookup!A:B,2,FALSE),B520)</f>
        <v>04. Item 04</v>
      </c>
      <c r="Y520" s="22">
        <f t="shared" si="44"/>
        <v>1</v>
      </c>
      <c r="Z520" s="22">
        <f t="shared" si="44"/>
        <v>1</v>
      </c>
      <c r="AA520" s="22">
        <f t="shared" si="41"/>
        <v>2021</v>
      </c>
      <c r="AB520" s="22">
        <f t="shared" si="42"/>
        <v>2021</v>
      </c>
      <c r="AC520" s="22">
        <f t="shared" si="43"/>
        <v>2021</v>
      </c>
      <c r="AD520" s="25" t="b">
        <f>AND(ROUND(O520,2)=O520,ROUND(P520,2)=P520,OR(AND(O520&lt;&gt;0,L520="p"),AND(P520&lt;&gt;0,L520="f")),_xlfn.ISFORMULA(X520),_xlfn.ISFORMULA(Y520),_xlfn.ISFORMULA(Z520),_xlfn.ISFORMULA(AA520),_xlfn.ISFORMULA(AB520),_xlfn.ISFORMULA(AC520),NOT(_xlfn.ISFORMULA(O520)),NOT(_xlfn.ISFORMULA(P520)),M520&lt;&gt;0,N520&lt;&gt;0,OR(YEAR(M520=lookup_codes!T619),YEAR(M520=lookup_codes!T620),YEAR(M520=lookup_codes!T621)),OR(YEAR(N520=lookup_codes!T619),YEAR(N520=lookup_codes!T620),YEAR(N520=lookup_codes!T621)))</f>
        <v>1</v>
      </c>
    </row>
    <row r="521" spans="1:30" ht="15" customHeight="1" x14ac:dyDescent="0.2">
      <c r="A521" s="8" t="s">
        <v>764</v>
      </c>
      <c r="B521" s="8"/>
      <c r="C521" s="2" t="s">
        <v>734</v>
      </c>
      <c r="D521" s="6" t="s">
        <v>743</v>
      </c>
      <c r="E521" s="60" t="s">
        <v>745</v>
      </c>
      <c r="F521" s="8"/>
      <c r="G521" s="8"/>
      <c r="H521" s="8"/>
      <c r="I521" s="8"/>
      <c r="J521" s="8"/>
      <c r="K521" s="8"/>
      <c r="L521" s="8" t="s">
        <v>755</v>
      </c>
      <c r="M521" s="9">
        <v>44197</v>
      </c>
      <c r="N521" s="9">
        <v>44197</v>
      </c>
      <c r="O521" s="20">
        <v>1192185.7</v>
      </c>
      <c r="P521" s="20"/>
      <c r="Q521" s="61"/>
      <c r="R521" s="11"/>
      <c r="S521" s="11"/>
      <c r="T521" s="11"/>
      <c r="U521" s="11"/>
      <c r="X521" s="22" t="str">
        <f>IF(B521="",VLOOKUP(A521,items_lookup!A:B,2,FALSE),B521)</f>
        <v>05. Item 05</v>
      </c>
      <c r="Y521" s="22">
        <f t="shared" si="44"/>
        <v>1</v>
      </c>
      <c r="Z521" s="22">
        <f t="shared" si="44"/>
        <v>1</v>
      </c>
      <c r="AA521" s="22">
        <f t="shared" si="41"/>
        <v>2021</v>
      </c>
      <c r="AB521" s="22">
        <f t="shared" si="42"/>
        <v>2021</v>
      </c>
      <c r="AC521" s="22">
        <f t="shared" si="43"/>
        <v>2021</v>
      </c>
      <c r="AD521" s="25" t="b">
        <f>AND(ROUND(O521,2)=O521,ROUND(P521,2)=P521,OR(AND(O521&lt;&gt;0,L521="p"),AND(P521&lt;&gt;0,L521="f")),_xlfn.ISFORMULA(X521),_xlfn.ISFORMULA(Y521),_xlfn.ISFORMULA(Z521),_xlfn.ISFORMULA(AA521),_xlfn.ISFORMULA(AB521),_xlfn.ISFORMULA(AC521),NOT(_xlfn.ISFORMULA(O521)),NOT(_xlfn.ISFORMULA(P521)),M521&lt;&gt;0,N521&lt;&gt;0,OR(YEAR(M521=lookup_codes!T620),YEAR(M521=lookup_codes!T621),YEAR(M521=lookup_codes!T622)),OR(YEAR(N521=lookup_codes!T620),YEAR(N521=lookup_codes!T621),YEAR(N521=lookup_codes!T622)))</f>
        <v>1</v>
      </c>
    </row>
    <row r="522" spans="1:30" ht="15" customHeight="1" x14ac:dyDescent="0.2">
      <c r="A522" s="8" t="s">
        <v>770</v>
      </c>
      <c r="B522" s="8"/>
      <c r="C522" s="2" t="s">
        <v>734</v>
      </c>
      <c r="D522" s="6" t="s">
        <v>742</v>
      </c>
      <c r="E522" s="60" t="s">
        <v>745</v>
      </c>
      <c r="F522" s="8"/>
      <c r="G522" s="8"/>
      <c r="H522" s="8"/>
      <c r="I522" s="8"/>
      <c r="J522" s="8"/>
      <c r="K522" s="8"/>
      <c r="L522" s="8" t="s">
        <v>755</v>
      </c>
      <c r="M522" s="9">
        <v>44197</v>
      </c>
      <c r="N522" s="9">
        <v>44197</v>
      </c>
      <c r="O522" s="20">
        <v>29047.62</v>
      </c>
      <c r="P522" s="20"/>
      <c r="Q522" s="61"/>
      <c r="R522" s="11"/>
      <c r="S522" s="11"/>
      <c r="T522" s="11"/>
      <c r="U522" s="11"/>
      <c r="X522" s="22" t="str">
        <f>IF(B522="",VLOOKUP(A522,items_lookup!A:B,2,FALSE),B522)</f>
        <v>11. Item 11</v>
      </c>
      <c r="Y522" s="22">
        <f t="shared" si="44"/>
        <v>1</v>
      </c>
      <c r="Z522" s="22">
        <f t="shared" si="44"/>
        <v>1</v>
      </c>
      <c r="AA522" s="22">
        <f t="shared" si="41"/>
        <v>2021</v>
      </c>
      <c r="AB522" s="22">
        <f t="shared" si="42"/>
        <v>2021</v>
      </c>
      <c r="AC522" s="22">
        <f t="shared" si="43"/>
        <v>2021</v>
      </c>
      <c r="AD522" s="25" t="b">
        <f>AND(ROUND(O522,2)=O522,ROUND(P522,2)=P522,OR(AND(O522&lt;&gt;0,L522="p"),AND(P522&lt;&gt;0,L522="f")),_xlfn.ISFORMULA(X522),_xlfn.ISFORMULA(Y522),_xlfn.ISFORMULA(Z522),_xlfn.ISFORMULA(AA522),_xlfn.ISFORMULA(AB522),_xlfn.ISFORMULA(AC522),NOT(_xlfn.ISFORMULA(O522)),NOT(_xlfn.ISFORMULA(P522)),M522&lt;&gt;0,N522&lt;&gt;0,OR(YEAR(M522=lookup_codes!T621),YEAR(M522=lookup_codes!T622),YEAR(M522=lookup_codes!T623)),OR(YEAR(N522=lookup_codes!T621),YEAR(N522=lookup_codes!T622),YEAR(N522=lookup_codes!T623)))</f>
        <v>1</v>
      </c>
    </row>
    <row r="523" spans="1:30" ht="27.75" customHeight="1" x14ac:dyDescent="0.2">
      <c r="A523" s="8" t="s">
        <v>769</v>
      </c>
      <c r="B523" s="8"/>
      <c r="C523" s="2" t="s">
        <v>734</v>
      </c>
      <c r="D523" s="6" t="s">
        <v>742</v>
      </c>
      <c r="E523" s="60" t="s">
        <v>745</v>
      </c>
      <c r="F523" s="8"/>
      <c r="G523" s="8"/>
      <c r="H523" s="8"/>
      <c r="I523" s="8"/>
      <c r="J523" s="8"/>
      <c r="K523" s="8"/>
      <c r="L523" s="8" t="s">
        <v>755</v>
      </c>
      <c r="M523" s="9">
        <v>44197</v>
      </c>
      <c r="N523" s="9">
        <v>44197</v>
      </c>
      <c r="O523" s="20">
        <v>3571428.57</v>
      </c>
      <c r="P523" s="20"/>
      <c r="Q523" s="61"/>
      <c r="R523" s="11"/>
      <c r="S523" s="11"/>
      <c r="T523" s="11"/>
      <c r="U523" s="11"/>
      <c r="X523" s="22" t="str">
        <f>IF(B523="",VLOOKUP(A523,items_lookup!A:B,2,FALSE),B523)</f>
        <v>09. Item 09</v>
      </c>
      <c r="Y523" s="22">
        <f t="shared" si="44"/>
        <v>1</v>
      </c>
      <c r="Z523" s="22">
        <f t="shared" si="44"/>
        <v>1</v>
      </c>
      <c r="AA523" s="22">
        <f t="shared" si="41"/>
        <v>2021</v>
      </c>
      <c r="AB523" s="22">
        <f t="shared" si="42"/>
        <v>2021</v>
      </c>
      <c r="AC523" s="22">
        <f t="shared" si="43"/>
        <v>2021</v>
      </c>
      <c r="AD523" s="25" t="b">
        <f>AND(ROUND(O523,2)=O523,ROUND(P523,2)=P523,OR(AND(O523&lt;&gt;0,L523="p"),AND(P523&lt;&gt;0,L523="f")),_xlfn.ISFORMULA(X523),_xlfn.ISFORMULA(Y523),_xlfn.ISFORMULA(Z523),_xlfn.ISFORMULA(AA523),_xlfn.ISFORMULA(AB523),_xlfn.ISFORMULA(AC523),NOT(_xlfn.ISFORMULA(O523)),NOT(_xlfn.ISFORMULA(P523)),M523&lt;&gt;0,N523&lt;&gt;0,OR(YEAR(M523=lookup_codes!T622),YEAR(M523=lookup_codes!T623),YEAR(M523=lookup_codes!T624)),OR(YEAR(N523=lookup_codes!T622),YEAR(N523=lookup_codes!T623),YEAR(N523=lookup_codes!T624)))</f>
        <v>1</v>
      </c>
    </row>
    <row r="524" spans="1:30" ht="12" customHeight="1" x14ac:dyDescent="0.2">
      <c r="A524" s="8" t="s">
        <v>768</v>
      </c>
      <c r="B524" s="8"/>
      <c r="C524" s="2" t="s">
        <v>734</v>
      </c>
      <c r="D524" s="6" t="s">
        <v>742</v>
      </c>
      <c r="E524" s="60" t="s">
        <v>745</v>
      </c>
      <c r="F524" s="8"/>
      <c r="G524" s="8"/>
      <c r="H524" s="8"/>
      <c r="I524" s="8"/>
      <c r="J524" s="8"/>
      <c r="K524" s="8"/>
      <c r="L524" s="8" t="s">
        <v>755</v>
      </c>
      <c r="M524" s="9">
        <v>44197</v>
      </c>
      <c r="N524" s="9">
        <v>44197</v>
      </c>
      <c r="O524" s="20">
        <v>8862857.1400000006</v>
      </c>
      <c r="P524" s="20"/>
      <c r="Q524" s="61"/>
      <c r="R524" s="11"/>
      <c r="S524" s="11"/>
      <c r="T524" s="11"/>
      <c r="U524" s="11"/>
      <c r="X524" s="22" t="str">
        <f>IF(B524="",VLOOKUP(A524,items_lookup!A:B,2,FALSE),B524)</f>
        <v>09. Item 09</v>
      </c>
      <c r="Y524" s="22">
        <f t="shared" si="44"/>
        <v>1</v>
      </c>
      <c r="Z524" s="22">
        <f t="shared" si="44"/>
        <v>1</v>
      </c>
      <c r="AA524" s="22">
        <f t="shared" si="41"/>
        <v>2021</v>
      </c>
      <c r="AB524" s="22">
        <f t="shared" si="42"/>
        <v>2021</v>
      </c>
      <c r="AC524" s="22">
        <f t="shared" si="43"/>
        <v>2021</v>
      </c>
      <c r="AD524" s="25" t="b">
        <f>AND(ROUND(O524,2)=O524,ROUND(P524,2)=P524,OR(AND(O524&lt;&gt;0,L524="p"),AND(P524&lt;&gt;0,L524="f")),_xlfn.ISFORMULA(X524),_xlfn.ISFORMULA(Y524),_xlfn.ISFORMULA(Z524),_xlfn.ISFORMULA(AA524),_xlfn.ISFORMULA(AB524),_xlfn.ISFORMULA(AC524),NOT(_xlfn.ISFORMULA(O524)),NOT(_xlfn.ISFORMULA(P524)),M524&lt;&gt;0,N524&lt;&gt;0,OR(YEAR(M524=lookup_codes!T623),YEAR(M524=lookup_codes!T624),YEAR(M524=lookup_codes!T625)),OR(YEAR(N524=lookup_codes!T623),YEAR(N524=lookup_codes!T624),YEAR(N524=lookup_codes!T625)))</f>
        <v>1</v>
      </c>
    </row>
    <row r="525" spans="1:30" ht="15" customHeight="1" x14ac:dyDescent="0.2">
      <c r="A525" s="8" t="s">
        <v>775</v>
      </c>
      <c r="B525" s="8"/>
      <c r="C525" s="2" t="s">
        <v>734</v>
      </c>
      <c r="D525" s="6" t="s">
        <v>742</v>
      </c>
      <c r="E525" s="60" t="s">
        <v>745</v>
      </c>
      <c r="F525" s="8"/>
      <c r="G525" s="8"/>
      <c r="H525" s="8"/>
      <c r="I525" s="8"/>
      <c r="J525" s="8"/>
      <c r="K525" s="8"/>
      <c r="L525" s="8" t="s">
        <v>755</v>
      </c>
      <c r="M525" s="9">
        <v>44197</v>
      </c>
      <c r="N525" s="9">
        <v>44197</v>
      </c>
      <c r="O525" s="20">
        <v>280714.28999999998</v>
      </c>
      <c r="P525" s="20"/>
      <c r="Q525" s="61"/>
      <c r="R525" s="11"/>
      <c r="S525" s="11"/>
      <c r="T525" s="11"/>
      <c r="U525" s="11"/>
      <c r="X525" s="22" t="str">
        <f>IF(B525="",VLOOKUP(A525,items_lookup!A:B,2,FALSE),B525)</f>
        <v>06. Item 06</v>
      </c>
      <c r="Y525" s="22">
        <f t="shared" si="44"/>
        <v>1</v>
      </c>
      <c r="Z525" s="22">
        <f t="shared" si="44"/>
        <v>1</v>
      </c>
      <c r="AA525" s="22">
        <f t="shared" si="41"/>
        <v>2021</v>
      </c>
      <c r="AB525" s="22">
        <f t="shared" si="42"/>
        <v>2021</v>
      </c>
      <c r="AC525" s="22">
        <f t="shared" si="43"/>
        <v>2021</v>
      </c>
      <c r="AD525" s="25" t="b">
        <f>AND(ROUND(O525,2)=O525,ROUND(P525,2)=P525,OR(AND(O525&lt;&gt;0,L525="p"),AND(P525&lt;&gt;0,L525="f")),_xlfn.ISFORMULA(X525),_xlfn.ISFORMULA(Y525),_xlfn.ISFORMULA(Z525),_xlfn.ISFORMULA(AA525),_xlfn.ISFORMULA(AB525),_xlfn.ISFORMULA(AC525),NOT(_xlfn.ISFORMULA(O525)),NOT(_xlfn.ISFORMULA(P525)),M525&lt;&gt;0,N525&lt;&gt;0,OR(YEAR(M525=lookup_codes!T625),YEAR(M525=lookup_codes!T626),YEAR(M525=lookup_codes!T627)),OR(YEAR(N525=lookup_codes!T625),YEAR(N525=lookup_codes!T626),YEAR(N525=lookup_codes!T627)))</f>
        <v>1</v>
      </c>
    </row>
    <row r="526" spans="1:30" ht="15" customHeight="1" x14ac:dyDescent="0.2">
      <c r="A526" s="8" t="s">
        <v>772</v>
      </c>
      <c r="B526" s="27"/>
      <c r="C526" s="2" t="s">
        <v>734</v>
      </c>
      <c r="D526" s="6" t="s">
        <v>742</v>
      </c>
      <c r="E526" s="60" t="s">
        <v>745</v>
      </c>
      <c r="F526" s="8"/>
      <c r="G526" s="8"/>
      <c r="H526" s="8"/>
      <c r="I526" s="8"/>
      <c r="J526" s="8"/>
      <c r="K526" s="8"/>
      <c r="L526" s="8" t="s">
        <v>755</v>
      </c>
      <c r="M526" s="9">
        <v>44197</v>
      </c>
      <c r="N526" s="9">
        <v>44197</v>
      </c>
      <c r="O526" s="20">
        <v>1983809.52</v>
      </c>
      <c r="P526" s="20"/>
      <c r="Q526" s="61"/>
      <c r="R526" s="11"/>
      <c r="S526" s="11"/>
      <c r="T526" s="11"/>
      <c r="U526" s="11"/>
      <c r="X526" s="22" t="str">
        <f>IF(B526="",VLOOKUP(A526,items_lookup!A:B,2,FALSE),B526)</f>
        <v>13. Item 13</v>
      </c>
      <c r="Y526" s="22">
        <f t="shared" si="44"/>
        <v>1</v>
      </c>
      <c r="Z526" s="22">
        <f t="shared" si="44"/>
        <v>1</v>
      </c>
      <c r="AA526" s="22">
        <f t="shared" si="41"/>
        <v>2021</v>
      </c>
      <c r="AB526" s="22">
        <f t="shared" si="42"/>
        <v>2021</v>
      </c>
      <c r="AC526" s="22">
        <f t="shared" si="43"/>
        <v>2021</v>
      </c>
      <c r="AD526" s="25" t="b">
        <f>AND(ROUND(O526,2)=O526,ROUND(P526,2)=P526,OR(AND(O526&lt;&gt;0,L526="p"),AND(P526&lt;&gt;0,L526="f")),_xlfn.ISFORMULA(X526),_xlfn.ISFORMULA(Y526),_xlfn.ISFORMULA(Z526),_xlfn.ISFORMULA(AA526),_xlfn.ISFORMULA(AB526),_xlfn.ISFORMULA(AC526),NOT(_xlfn.ISFORMULA(O526)),NOT(_xlfn.ISFORMULA(P526)),M526&lt;&gt;0,N526&lt;&gt;0,OR(YEAR(M526=lookup_codes!T626),YEAR(M526=lookup_codes!T627),YEAR(M526=lookup_codes!T628)),OR(YEAR(N526=lookup_codes!T626),YEAR(N526=lookup_codes!T627),YEAR(N526=lookup_codes!T628)))</f>
        <v>1</v>
      </c>
    </row>
    <row r="527" spans="1:30" ht="15" customHeight="1" x14ac:dyDescent="0.2">
      <c r="A527" s="8" t="s">
        <v>772</v>
      </c>
      <c r="B527" s="8"/>
      <c r="C527" s="2" t="s">
        <v>734</v>
      </c>
      <c r="D527" s="6" t="s">
        <v>742</v>
      </c>
      <c r="E527" s="60" t="s">
        <v>745</v>
      </c>
      <c r="F527" s="8" t="s">
        <v>25</v>
      </c>
      <c r="G527" s="8"/>
      <c r="H527" s="8"/>
      <c r="I527" s="8"/>
      <c r="J527" s="8"/>
      <c r="K527" s="8"/>
      <c r="L527" s="8" t="s">
        <v>755</v>
      </c>
      <c r="M527" s="9">
        <v>44197</v>
      </c>
      <c r="N527" s="9">
        <v>44197</v>
      </c>
      <c r="O527" s="20">
        <v>137568.88</v>
      </c>
      <c r="P527" s="20"/>
      <c r="Q527" s="61"/>
      <c r="R527" s="11"/>
      <c r="S527" s="11"/>
      <c r="T527" s="11"/>
      <c r="U527" s="11"/>
      <c r="X527" s="22" t="str">
        <f>IF(B527="",VLOOKUP(A527,items_lookup!A:B,2,FALSE),B527)</f>
        <v>13. Item 13</v>
      </c>
      <c r="Y527" s="22">
        <f t="shared" si="44"/>
        <v>1</v>
      </c>
      <c r="Z527" s="22">
        <f t="shared" si="44"/>
        <v>1</v>
      </c>
      <c r="AA527" s="22">
        <f t="shared" si="41"/>
        <v>2021</v>
      </c>
      <c r="AB527" s="22">
        <f t="shared" si="42"/>
        <v>2021</v>
      </c>
      <c r="AC527" s="22">
        <f t="shared" si="43"/>
        <v>2020</v>
      </c>
      <c r="AD527" s="25" t="b">
        <f>AND(ROUND(O527,2)=O527,ROUND(P527,2)=P527,OR(AND(O527&lt;&gt;0,L527="p"),AND(P527&lt;&gt;0,L527="f")),_xlfn.ISFORMULA(X527),_xlfn.ISFORMULA(Y527),_xlfn.ISFORMULA(Z527),_xlfn.ISFORMULA(AA527),_xlfn.ISFORMULA(AB527),_xlfn.ISFORMULA(AC527),NOT(_xlfn.ISFORMULA(O527)),NOT(_xlfn.ISFORMULA(P527)),M527&lt;&gt;0,N527&lt;&gt;0,OR(YEAR(M527=lookup_codes!T627),YEAR(M527=lookup_codes!T628),YEAR(M527=lookup_codes!T629)),OR(YEAR(N527=lookup_codes!T627),YEAR(N527=lookup_codes!T628),YEAR(N527=lookup_codes!T629)))</f>
        <v>1</v>
      </c>
    </row>
    <row r="528" spans="1:30" ht="15" customHeight="1" x14ac:dyDescent="0.2">
      <c r="A528" s="8" t="s">
        <v>773</v>
      </c>
      <c r="B528" s="8"/>
      <c r="C528" s="2" t="s">
        <v>734</v>
      </c>
      <c r="D528" s="6" t="s">
        <v>742</v>
      </c>
      <c r="E528" s="60" t="s">
        <v>745</v>
      </c>
      <c r="F528" s="8"/>
      <c r="G528" s="8"/>
      <c r="H528" s="8"/>
      <c r="I528" s="8"/>
      <c r="J528" s="8"/>
      <c r="K528" s="8"/>
      <c r="L528" s="8" t="s">
        <v>755</v>
      </c>
      <c r="M528" s="9">
        <v>44197</v>
      </c>
      <c r="N528" s="9">
        <v>44197</v>
      </c>
      <c r="O528" s="20">
        <v>488502.54</v>
      </c>
      <c r="P528" s="20"/>
      <c r="Q528" s="61"/>
      <c r="R528" s="11"/>
      <c r="S528" s="11"/>
      <c r="T528" s="11"/>
      <c r="U528" s="11"/>
      <c r="X528" s="22" t="str">
        <f>IF(B528="",VLOOKUP(A528,items_lookup!A:B,2,FALSE),B528)</f>
        <v>13. Item 13</v>
      </c>
      <c r="Y528" s="22">
        <f t="shared" si="44"/>
        <v>1</v>
      </c>
      <c r="Z528" s="22">
        <f t="shared" si="44"/>
        <v>1</v>
      </c>
      <c r="AA528" s="22">
        <f t="shared" si="41"/>
        <v>2021</v>
      </c>
      <c r="AB528" s="22">
        <f t="shared" si="42"/>
        <v>2021</v>
      </c>
      <c r="AC528" s="22">
        <f t="shared" si="43"/>
        <v>2021</v>
      </c>
      <c r="AD528" s="25" t="b">
        <f>AND(ROUND(O528,2)=O528,ROUND(P528,2)=P528,OR(AND(O528&lt;&gt;0,L528="p"),AND(P528&lt;&gt;0,L528="f")),_xlfn.ISFORMULA(X528),_xlfn.ISFORMULA(Y528),_xlfn.ISFORMULA(Z528),_xlfn.ISFORMULA(AA528),_xlfn.ISFORMULA(AB528),_xlfn.ISFORMULA(AC528),NOT(_xlfn.ISFORMULA(O528)),NOT(_xlfn.ISFORMULA(P528)),M528&lt;&gt;0,N528&lt;&gt;0,OR(YEAR(M528=lookup_codes!T628),YEAR(M528=lookup_codes!T629),YEAR(M528=lookup_codes!T630)),OR(YEAR(N528=lookup_codes!T628),YEAR(N528=lookup_codes!T629),YEAR(N528=lookup_codes!T630)))</f>
        <v>1</v>
      </c>
    </row>
    <row r="529" spans="1:32" ht="15" customHeight="1" x14ac:dyDescent="0.2">
      <c r="A529" s="8" t="s">
        <v>773</v>
      </c>
      <c r="B529" s="8"/>
      <c r="C529" s="2" t="s">
        <v>734</v>
      </c>
      <c r="D529" s="6" t="s">
        <v>742</v>
      </c>
      <c r="E529" s="60" t="s">
        <v>745</v>
      </c>
      <c r="F529" s="8"/>
      <c r="G529" s="8"/>
      <c r="H529" s="8"/>
      <c r="I529" s="8"/>
      <c r="J529" s="8"/>
      <c r="K529" s="8"/>
      <c r="L529" s="8" t="s">
        <v>755</v>
      </c>
      <c r="M529" s="9">
        <v>44197</v>
      </c>
      <c r="N529" s="9">
        <v>44197</v>
      </c>
      <c r="O529" s="20">
        <v>1113521.26</v>
      </c>
      <c r="P529" s="20"/>
      <c r="Q529" s="61"/>
      <c r="R529" s="11"/>
      <c r="S529" s="11"/>
      <c r="T529" s="11"/>
      <c r="U529" s="11"/>
      <c r="X529" s="22" t="str">
        <f>IF(B529="",VLOOKUP(A529,items_lookup!A:B,2,FALSE),B529)</f>
        <v>13. Item 13</v>
      </c>
      <c r="Y529" s="22">
        <f t="shared" si="44"/>
        <v>1</v>
      </c>
      <c r="Z529" s="22">
        <f t="shared" si="44"/>
        <v>1</v>
      </c>
      <c r="AA529" s="22">
        <f t="shared" si="41"/>
        <v>2021</v>
      </c>
      <c r="AB529" s="22">
        <f t="shared" si="42"/>
        <v>2021</v>
      </c>
      <c r="AC529" s="22">
        <f t="shared" si="43"/>
        <v>2021</v>
      </c>
      <c r="AD529" s="25" t="b">
        <f>AND(ROUND(O529,2)=O529,ROUND(P529,2)=P529,OR(AND(O529&lt;&gt;0,L529="p"),AND(P529&lt;&gt;0,L529="f")),_xlfn.ISFORMULA(X529),_xlfn.ISFORMULA(Y529),_xlfn.ISFORMULA(Z529),_xlfn.ISFORMULA(AA529),_xlfn.ISFORMULA(AB529),_xlfn.ISFORMULA(AC529),NOT(_xlfn.ISFORMULA(O529)),NOT(_xlfn.ISFORMULA(P529)),M529&lt;&gt;0,N529&lt;&gt;0,OR(YEAR(M529=lookup_codes!T629),YEAR(M529=lookup_codes!T630),YEAR(M529=lookup_codes!T631)),OR(YEAR(N529=lookup_codes!T629),YEAR(N529=lookup_codes!T630),YEAR(N529=lookup_codes!T631)))</f>
        <v>1</v>
      </c>
    </row>
    <row r="530" spans="1:32" ht="15" customHeight="1" x14ac:dyDescent="0.2">
      <c r="A530" s="8" t="s">
        <v>771</v>
      </c>
      <c r="B530" s="8"/>
      <c r="C530" s="2" t="s">
        <v>734</v>
      </c>
      <c r="D530" s="6" t="s">
        <v>742</v>
      </c>
      <c r="E530" s="60" t="s">
        <v>745</v>
      </c>
      <c r="F530" s="8"/>
      <c r="G530" s="8"/>
      <c r="H530" s="8"/>
      <c r="I530" s="8"/>
      <c r="J530" s="8"/>
      <c r="K530" s="8"/>
      <c r="L530" s="8" t="s">
        <v>755</v>
      </c>
      <c r="M530" s="9">
        <v>44197</v>
      </c>
      <c r="N530" s="9">
        <v>44197</v>
      </c>
      <c r="O530" s="20">
        <v>8333.33</v>
      </c>
      <c r="P530" s="20"/>
      <c r="Q530" s="61"/>
      <c r="R530" s="29"/>
      <c r="S530" s="29"/>
      <c r="T530" s="29"/>
      <c r="U530" s="29"/>
      <c r="X530" s="22" t="str">
        <f>IF(B530="",VLOOKUP(A530,items_lookup!A:B,2,FALSE),B530)</f>
        <v>13. Item 13</v>
      </c>
      <c r="Y530" s="22">
        <f t="shared" si="44"/>
        <v>1</v>
      </c>
      <c r="Z530" s="22">
        <f t="shared" si="44"/>
        <v>1</v>
      </c>
      <c r="AA530" s="22">
        <f t="shared" si="41"/>
        <v>2021</v>
      </c>
      <c r="AB530" s="22">
        <f t="shared" si="42"/>
        <v>2021</v>
      </c>
      <c r="AC530" s="22">
        <f t="shared" si="43"/>
        <v>2021</v>
      </c>
      <c r="AD530" s="25" t="b">
        <f>AND(ROUND(O530,2)=O530,ROUND(P530,2)=P530,OR(AND(O530&lt;&gt;0,L530="p"),AND(P530&lt;&gt;0,L530="f")),_xlfn.ISFORMULA(X530),_xlfn.ISFORMULA(Y530),_xlfn.ISFORMULA(Z530),_xlfn.ISFORMULA(AA530),_xlfn.ISFORMULA(AB530),_xlfn.ISFORMULA(AC530),NOT(_xlfn.ISFORMULA(O530)),NOT(_xlfn.ISFORMULA(P530)),M530&lt;&gt;0,N530&lt;&gt;0,OR(YEAR(M530=lookup_codes!T630),YEAR(M530=lookup_codes!T631),YEAR(M530=lookup_codes!T632)),OR(YEAR(N530=lookup_codes!T630),YEAR(N530=lookup_codes!T631),YEAR(N530=lookup_codes!T632)))</f>
        <v>1</v>
      </c>
    </row>
    <row r="531" spans="1:32" ht="12.6" customHeight="1" x14ac:dyDescent="0.2">
      <c r="A531" s="8" t="s">
        <v>771</v>
      </c>
      <c r="B531" s="8" t="s">
        <v>805</v>
      </c>
      <c r="C531" s="2" t="s">
        <v>734</v>
      </c>
      <c r="D531" s="6" t="s">
        <v>742</v>
      </c>
      <c r="E531" s="60" t="s">
        <v>745</v>
      </c>
      <c r="F531" s="8"/>
      <c r="G531" s="8"/>
      <c r="H531" s="8"/>
      <c r="I531" s="8"/>
      <c r="J531" s="8"/>
      <c r="K531" s="8"/>
      <c r="L531" s="8" t="s">
        <v>755</v>
      </c>
      <c r="M531" s="9">
        <v>44197</v>
      </c>
      <c r="N531" s="9">
        <v>44197</v>
      </c>
      <c r="O531" s="20">
        <v>73809.52</v>
      </c>
      <c r="P531" s="20"/>
      <c r="Q531" s="61"/>
      <c r="R531" s="29"/>
      <c r="S531" s="29"/>
      <c r="T531" s="29"/>
      <c r="U531" s="29"/>
      <c r="X531" s="22" t="str">
        <f>IF(B531="",VLOOKUP(A531,items_lookup!A:B,2,FALSE),B531)</f>
        <v>10. Item 10</v>
      </c>
      <c r="Y531" s="22">
        <f t="shared" si="44"/>
        <v>1</v>
      </c>
      <c r="Z531" s="22">
        <f t="shared" si="44"/>
        <v>1</v>
      </c>
      <c r="AA531" s="22">
        <f t="shared" si="41"/>
        <v>2021</v>
      </c>
      <c r="AB531" s="22">
        <f t="shared" si="42"/>
        <v>2021</v>
      </c>
      <c r="AC531" s="22">
        <f t="shared" si="43"/>
        <v>2021</v>
      </c>
      <c r="AD531" s="25" t="b">
        <f>AND(ROUND(O531,2)=O531,ROUND(P531,2)=P531,OR(AND(O531&lt;&gt;0,L531="p"),AND(P531&lt;&gt;0,L531="f")),_xlfn.ISFORMULA(X531),_xlfn.ISFORMULA(Y531),_xlfn.ISFORMULA(Z531),_xlfn.ISFORMULA(AA531),_xlfn.ISFORMULA(AB531),_xlfn.ISFORMULA(AC531),NOT(_xlfn.ISFORMULA(O531)),NOT(_xlfn.ISFORMULA(P531)),M531&lt;&gt;0,N531&lt;&gt;0,OR(YEAR(M531=lookup_codes!T631),YEAR(M531=lookup_codes!T632),YEAR(M531=lookup_codes!T633)),OR(YEAR(N531=lookup_codes!T631),YEAR(N531=lookup_codes!T632),YEAR(N531=lookup_codes!T633)))</f>
        <v>1</v>
      </c>
    </row>
    <row r="532" spans="1:32" ht="15" customHeight="1" x14ac:dyDescent="0.2">
      <c r="A532" s="8" t="s">
        <v>769</v>
      </c>
      <c r="B532" s="8"/>
      <c r="C532" s="2" t="s">
        <v>734</v>
      </c>
      <c r="D532" s="6" t="s">
        <v>742</v>
      </c>
      <c r="E532" s="60" t="s">
        <v>745</v>
      </c>
      <c r="F532" s="8"/>
      <c r="G532" s="8"/>
      <c r="H532" s="8"/>
      <c r="I532" s="8"/>
      <c r="J532" s="8"/>
      <c r="K532" s="8"/>
      <c r="L532" s="8" t="s">
        <v>755</v>
      </c>
      <c r="M532" s="9">
        <v>44197</v>
      </c>
      <c r="N532" s="9">
        <v>44197</v>
      </c>
      <c r="O532" s="20">
        <v>40238.1</v>
      </c>
      <c r="P532" s="20"/>
      <c r="Q532" s="61"/>
      <c r="R532" s="29"/>
      <c r="S532" s="29"/>
      <c r="T532" s="29"/>
      <c r="U532" s="29"/>
      <c r="X532" s="22" t="str">
        <f>IF(B532="",VLOOKUP(A532,items_lookup!A:B,2,FALSE),B532)</f>
        <v>09. Item 09</v>
      </c>
      <c r="Y532" s="22">
        <f t="shared" si="44"/>
        <v>1</v>
      </c>
      <c r="Z532" s="22">
        <f t="shared" si="44"/>
        <v>1</v>
      </c>
      <c r="AA532" s="22">
        <f t="shared" si="41"/>
        <v>2021</v>
      </c>
      <c r="AB532" s="22">
        <f t="shared" si="42"/>
        <v>2021</v>
      </c>
      <c r="AC532" s="22">
        <f t="shared" si="43"/>
        <v>2021</v>
      </c>
      <c r="AD532" s="25" t="b">
        <f>AND(ROUND(O532,2)=O532,ROUND(P532,2)=P532,OR(AND(O532&lt;&gt;0,L532="p"),AND(P532&lt;&gt;0,L532="f")),_xlfn.ISFORMULA(X532),_xlfn.ISFORMULA(Y532),_xlfn.ISFORMULA(Z532),_xlfn.ISFORMULA(AA532),_xlfn.ISFORMULA(AB532),_xlfn.ISFORMULA(AC532),NOT(_xlfn.ISFORMULA(O532)),NOT(_xlfn.ISFORMULA(P532)),M532&lt;&gt;0,N532&lt;&gt;0,OR(YEAR(M532=lookup_codes!T632),YEAR(M532=lookup_codes!T633),YEAR(M532=lookup_codes!T634)),OR(YEAR(N532=lookup_codes!T632),YEAR(N532=lookup_codes!T633),YEAR(N532=lookup_codes!T634)))</f>
        <v>1</v>
      </c>
    </row>
    <row r="533" spans="1:32" ht="15" customHeight="1" x14ac:dyDescent="0.2">
      <c r="A533" s="8" t="s">
        <v>768</v>
      </c>
      <c r="B533" s="27"/>
      <c r="C533" s="2" t="s">
        <v>734</v>
      </c>
      <c r="D533" s="6" t="s">
        <v>742</v>
      </c>
      <c r="E533" s="60" t="s">
        <v>745</v>
      </c>
      <c r="F533" s="8"/>
      <c r="G533" s="8"/>
      <c r="H533" s="8"/>
      <c r="I533" s="8"/>
      <c r="J533" s="8"/>
      <c r="K533" s="8"/>
      <c r="L533" s="8" t="s">
        <v>755</v>
      </c>
      <c r="M533" s="9">
        <v>44197</v>
      </c>
      <c r="N533" s="9">
        <v>44197</v>
      </c>
      <c r="O533" s="20">
        <v>76190.48</v>
      </c>
      <c r="P533" s="20"/>
      <c r="Q533" s="61"/>
      <c r="R533" s="29"/>
      <c r="S533" s="29"/>
      <c r="T533" s="29"/>
      <c r="U533" s="29"/>
      <c r="X533" s="22" t="str">
        <f>IF(B533="",VLOOKUP(A533,items_lookup!A:B,2,FALSE),B533)</f>
        <v>09. Item 09</v>
      </c>
      <c r="Y533" s="22">
        <f t="shared" si="44"/>
        <v>1</v>
      </c>
      <c r="Z533" s="22">
        <f t="shared" si="44"/>
        <v>1</v>
      </c>
      <c r="AA533" s="22">
        <f t="shared" si="41"/>
        <v>2021</v>
      </c>
      <c r="AB533" s="22">
        <f t="shared" si="42"/>
        <v>2021</v>
      </c>
      <c r="AC533" s="22">
        <f t="shared" si="43"/>
        <v>2021</v>
      </c>
      <c r="AD533" s="25" t="b">
        <f>AND(ROUND(O533,2)=O533,ROUND(P533,2)=P533,OR(AND(O533&lt;&gt;0,L533="p"),AND(P533&lt;&gt;0,L533="f")),_xlfn.ISFORMULA(X533),_xlfn.ISFORMULA(Y533),_xlfn.ISFORMULA(Z533),_xlfn.ISFORMULA(AA533),_xlfn.ISFORMULA(AB533),_xlfn.ISFORMULA(AC533),NOT(_xlfn.ISFORMULA(O533)),NOT(_xlfn.ISFORMULA(P533)),M533&lt;&gt;0,N533&lt;&gt;0,OR(YEAR(M533=lookup_codes!T633),YEAR(M533=lookup_codes!T634),YEAR(M533=lookup_codes!T635)),OR(YEAR(N533=lookup_codes!T633),YEAR(N533=lookup_codes!T634),YEAR(N533=lookup_codes!T635)))</f>
        <v>1</v>
      </c>
    </row>
    <row r="534" spans="1:32" ht="13.5" customHeight="1" x14ac:dyDescent="0.2">
      <c r="A534" s="8" t="s">
        <v>766</v>
      </c>
      <c r="B534" s="8" t="s">
        <v>804</v>
      </c>
      <c r="C534" s="2" t="s">
        <v>734</v>
      </c>
      <c r="D534" s="6" t="s">
        <v>742</v>
      </c>
      <c r="E534" s="60" t="s">
        <v>745</v>
      </c>
      <c r="F534" s="8"/>
      <c r="G534" s="8"/>
      <c r="H534" s="8"/>
      <c r="I534" s="8"/>
      <c r="J534" s="8"/>
      <c r="K534" s="8"/>
      <c r="L534" s="8" t="s">
        <v>755</v>
      </c>
      <c r="M534" s="9">
        <v>44197</v>
      </c>
      <c r="N534" s="9">
        <v>44197</v>
      </c>
      <c r="O534" s="20">
        <v>29285.71</v>
      </c>
      <c r="P534" s="20"/>
      <c r="Q534" s="61"/>
      <c r="R534" s="29"/>
      <c r="S534" s="29"/>
      <c r="T534" s="29"/>
      <c r="U534" s="29"/>
      <c r="X534" s="22" t="str">
        <f>IF(B534="",VLOOKUP(A534,items_lookup!A:B,2,FALSE),B534)</f>
        <v>12. Item 12</v>
      </c>
      <c r="Y534" s="22">
        <f t="shared" si="44"/>
        <v>1</v>
      </c>
      <c r="Z534" s="22">
        <f t="shared" si="44"/>
        <v>1</v>
      </c>
      <c r="AA534" s="22">
        <f t="shared" si="41"/>
        <v>2021</v>
      </c>
      <c r="AB534" s="22">
        <f t="shared" si="42"/>
        <v>2021</v>
      </c>
      <c r="AC534" s="22">
        <f t="shared" si="43"/>
        <v>2021</v>
      </c>
      <c r="AD534" s="25" t="b">
        <f>AND(ROUND(O534,2)=O534,ROUND(P534,2)=P534,OR(AND(O534&lt;&gt;0,L534="p"),AND(P534&lt;&gt;0,L534="f")),_xlfn.ISFORMULA(X534),_xlfn.ISFORMULA(Y534),_xlfn.ISFORMULA(Z534),_xlfn.ISFORMULA(AA534),_xlfn.ISFORMULA(AB534),_xlfn.ISFORMULA(AC534),NOT(_xlfn.ISFORMULA(O534)),NOT(_xlfn.ISFORMULA(P534)),M534&lt;&gt;0,N534&lt;&gt;0,OR(YEAR(M534=lookup_codes!T634),YEAR(M534=lookup_codes!T635),YEAR(M534=lookup_codes!T636)),OR(YEAR(N534=lookup_codes!T634),YEAR(N534=lookup_codes!T635),YEAR(N534=lookup_codes!T636)))</f>
        <v>1</v>
      </c>
    </row>
    <row r="535" spans="1:32" ht="15" customHeight="1" x14ac:dyDescent="0.2">
      <c r="A535" s="8" t="s">
        <v>765</v>
      </c>
      <c r="B535" s="8" t="s">
        <v>803</v>
      </c>
      <c r="C535" s="2" t="s">
        <v>734</v>
      </c>
      <c r="D535" s="6" t="s">
        <v>742</v>
      </c>
      <c r="E535" s="60" t="s">
        <v>745</v>
      </c>
      <c r="F535" s="8" t="s">
        <v>25</v>
      </c>
      <c r="G535" s="8"/>
      <c r="H535" s="8"/>
      <c r="I535" s="8"/>
      <c r="J535" s="8"/>
      <c r="K535" s="8"/>
      <c r="L535" s="8" t="s">
        <v>755</v>
      </c>
      <c r="M535" s="9">
        <v>44197</v>
      </c>
      <c r="N535" s="9">
        <v>44197</v>
      </c>
      <c r="O535" s="20">
        <v>1292252.3700000001</v>
      </c>
      <c r="P535" s="20"/>
      <c r="Q535" s="61"/>
      <c r="R535" s="11"/>
      <c r="S535" s="11"/>
      <c r="T535" s="11"/>
      <c r="U535" s="11"/>
      <c r="X535" s="22" t="str">
        <f>IF(B535="",VLOOKUP(A535,items_lookup!A:B,2,FALSE),B535)</f>
        <v>13. Item 13</v>
      </c>
      <c r="Y535" s="22">
        <f t="shared" si="44"/>
        <v>1</v>
      </c>
      <c r="Z535" s="22">
        <f t="shared" si="44"/>
        <v>1</v>
      </c>
      <c r="AA535" s="22">
        <f t="shared" si="41"/>
        <v>2021</v>
      </c>
      <c r="AB535" s="22">
        <f t="shared" si="42"/>
        <v>2021</v>
      </c>
      <c r="AC535" s="22">
        <f t="shared" si="43"/>
        <v>2020</v>
      </c>
      <c r="AD535" s="25" t="b">
        <f>AND(ROUND(O535,2)=O535,ROUND(P535,2)=P535,OR(AND(O535&lt;&gt;0,L535="p"),AND(P535&lt;&gt;0,L535="f")),_xlfn.ISFORMULA(X535),_xlfn.ISFORMULA(Y535),_xlfn.ISFORMULA(Z535),_xlfn.ISFORMULA(AA535),_xlfn.ISFORMULA(AB535),_xlfn.ISFORMULA(AC535),NOT(_xlfn.ISFORMULA(O535)),NOT(_xlfn.ISFORMULA(P535)),M535&lt;&gt;0,N535&lt;&gt;0,OR(YEAR(M535=lookup_codes!T635),YEAR(M535=lookup_codes!T636),YEAR(M535=lookup_codes!T637)),OR(YEAR(N535=lookup_codes!T635),YEAR(N535=lookup_codes!T636),YEAR(N535=lookup_codes!T637)))</f>
        <v>1</v>
      </c>
    </row>
    <row r="536" spans="1:32" ht="15" customHeight="1" x14ac:dyDescent="0.2">
      <c r="A536" s="8"/>
      <c r="B536" s="8" t="s">
        <v>803</v>
      </c>
      <c r="C536" s="2" t="s">
        <v>734</v>
      </c>
      <c r="D536" s="6" t="s">
        <v>742</v>
      </c>
      <c r="E536" s="60" t="s">
        <v>745</v>
      </c>
      <c r="F536" s="8"/>
      <c r="G536" s="8"/>
      <c r="H536" s="8"/>
      <c r="I536" s="8"/>
      <c r="J536" s="8"/>
      <c r="K536" s="8"/>
      <c r="L536" s="8" t="s">
        <v>755</v>
      </c>
      <c r="M536" s="9">
        <v>44197</v>
      </c>
      <c r="N536" s="9">
        <v>44197</v>
      </c>
      <c r="O536" s="20">
        <v>1448523.81</v>
      </c>
      <c r="P536" s="20"/>
      <c r="Q536" s="61"/>
      <c r="R536" s="29"/>
      <c r="S536" s="29"/>
      <c r="T536" s="29"/>
      <c r="U536" s="29"/>
      <c r="X536" s="22" t="str">
        <f>IF(B536="",VLOOKUP(A536,items_lookup!A:B,2,FALSE),B536)</f>
        <v>13. Item 13</v>
      </c>
      <c r="Y536" s="22">
        <f t="shared" si="44"/>
        <v>1</v>
      </c>
      <c r="Z536" s="22">
        <f t="shared" si="44"/>
        <v>1</v>
      </c>
      <c r="AA536" s="22">
        <f t="shared" si="41"/>
        <v>2021</v>
      </c>
      <c r="AB536" s="22">
        <f t="shared" si="42"/>
        <v>2021</v>
      </c>
      <c r="AC536" s="22">
        <f t="shared" si="43"/>
        <v>2021</v>
      </c>
      <c r="AD536" s="25" t="b">
        <f>AND(ROUND(O536,2)=O536,ROUND(P536,2)=P536,OR(AND(O536&lt;&gt;0,L536="p"),AND(P536&lt;&gt;0,L536="f")),_xlfn.ISFORMULA(X536),_xlfn.ISFORMULA(Y536),_xlfn.ISFORMULA(Z536),_xlfn.ISFORMULA(AA536),_xlfn.ISFORMULA(AB536),_xlfn.ISFORMULA(AC536),NOT(_xlfn.ISFORMULA(O536)),NOT(_xlfn.ISFORMULA(P536)),M536&lt;&gt;0,N536&lt;&gt;0,OR(YEAR(M536=lookup_codes!T636),YEAR(M536=lookup_codes!T637),YEAR(M536=lookup_codes!T638)),OR(YEAR(N536=lookup_codes!T636),YEAR(N536=lookup_codes!T637),YEAR(N536=lookup_codes!T638)))</f>
        <v>1</v>
      </c>
    </row>
    <row r="537" spans="1:32" ht="21.75" customHeight="1" x14ac:dyDescent="0.2">
      <c r="A537" s="8" t="s">
        <v>761</v>
      </c>
      <c r="B537" s="8"/>
      <c r="C537" s="2" t="s">
        <v>734</v>
      </c>
      <c r="D537" s="6" t="s">
        <v>742</v>
      </c>
      <c r="E537" s="60" t="s">
        <v>745</v>
      </c>
      <c r="F537" s="8" t="s">
        <v>25</v>
      </c>
      <c r="G537" s="8"/>
      <c r="H537" s="8"/>
      <c r="I537" s="8"/>
      <c r="J537" s="8"/>
      <c r="K537" s="8"/>
      <c r="L537" s="8" t="s">
        <v>755</v>
      </c>
      <c r="M537" s="9">
        <v>44197</v>
      </c>
      <c r="N537" s="9">
        <v>44197</v>
      </c>
      <c r="O537" s="20">
        <v>552751.56999999995</v>
      </c>
      <c r="P537" s="20"/>
      <c r="Q537" s="61"/>
      <c r="R537" s="29"/>
      <c r="S537" s="29"/>
      <c r="T537" s="29"/>
      <c r="U537" s="29"/>
      <c r="X537" s="22" t="str">
        <f>IF(B537="",VLOOKUP(A537,items_lookup!A:B,2,FALSE),B537)</f>
        <v>01. Item 01</v>
      </c>
      <c r="Y537" s="22">
        <f t="shared" si="44"/>
        <v>1</v>
      </c>
      <c r="Z537" s="22">
        <f t="shared" si="44"/>
        <v>1</v>
      </c>
      <c r="AA537" s="22">
        <f t="shared" si="41"/>
        <v>2021</v>
      </c>
      <c r="AB537" s="22">
        <f t="shared" si="42"/>
        <v>2021</v>
      </c>
      <c r="AC537" s="22">
        <f t="shared" si="43"/>
        <v>2020</v>
      </c>
      <c r="AD537" s="25" t="b">
        <f>AND(ROUND(O537,2)=O537,ROUND(P537,2)=P537,OR(AND(O537&lt;&gt;0,L537="p"),AND(P537&lt;&gt;0,L537="f")),_xlfn.ISFORMULA(X537),_xlfn.ISFORMULA(Y537),_xlfn.ISFORMULA(Z537),_xlfn.ISFORMULA(AA537),_xlfn.ISFORMULA(AB537),_xlfn.ISFORMULA(AC537),NOT(_xlfn.ISFORMULA(O537)),NOT(_xlfn.ISFORMULA(P537)),M537&lt;&gt;0,N537&lt;&gt;0,OR(YEAR(M537=lookup_codes!T637),YEAR(M537=lookup_codes!T638),YEAR(M537=lookup_codes!T639)),OR(YEAR(N537=lookup_codes!T637),YEAR(N537=lookup_codes!T638),YEAR(N537=lookup_codes!T639)))</f>
        <v>1</v>
      </c>
    </row>
    <row r="538" spans="1:32" ht="31.5" customHeight="1" x14ac:dyDescent="0.2">
      <c r="A538" s="8" t="s">
        <v>762</v>
      </c>
      <c r="B538" s="8"/>
      <c r="C538" s="2" t="s">
        <v>734</v>
      </c>
      <c r="D538" s="6" t="s">
        <v>742</v>
      </c>
      <c r="E538" s="60" t="s">
        <v>745</v>
      </c>
      <c r="F538" s="8"/>
      <c r="G538" s="8"/>
      <c r="H538" s="8"/>
      <c r="I538" s="8"/>
      <c r="J538" s="8"/>
      <c r="K538" s="8"/>
      <c r="L538" s="8" t="s">
        <v>755</v>
      </c>
      <c r="M538" s="9">
        <v>44197</v>
      </c>
      <c r="N538" s="9">
        <v>44197</v>
      </c>
      <c r="O538" s="20">
        <v>2954761.9</v>
      </c>
      <c r="P538" s="20"/>
      <c r="Q538" s="61"/>
      <c r="R538" s="29"/>
      <c r="S538" s="29"/>
      <c r="T538" s="29"/>
      <c r="U538" s="29"/>
      <c r="X538" s="22" t="str">
        <f>IF(B538="",VLOOKUP(A538,items_lookup!A:B,2,FALSE),B538)</f>
        <v>02. Item 02</v>
      </c>
      <c r="Y538" s="22">
        <f t="shared" si="44"/>
        <v>1</v>
      </c>
      <c r="Z538" s="22">
        <f t="shared" si="44"/>
        <v>1</v>
      </c>
      <c r="AA538" s="22">
        <f t="shared" si="41"/>
        <v>2021</v>
      </c>
      <c r="AB538" s="22">
        <f t="shared" si="42"/>
        <v>2021</v>
      </c>
      <c r="AC538" s="22">
        <f t="shared" si="43"/>
        <v>2021</v>
      </c>
      <c r="AD538" s="25" t="b">
        <f>AND(ROUND(O538,2)=O538,ROUND(P538,2)=P538,OR(AND(O538&lt;&gt;0,L538="p"),AND(P538&lt;&gt;0,L538="f")),_xlfn.ISFORMULA(X538),_xlfn.ISFORMULA(Y538),_xlfn.ISFORMULA(Z538),_xlfn.ISFORMULA(AA538),_xlfn.ISFORMULA(AB538),_xlfn.ISFORMULA(AC538),NOT(_xlfn.ISFORMULA(O538)),NOT(_xlfn.ISFORMULA(P538)),M538&lt;&gt;0,N538&lt;&gt;0,OR(YEAR(M538=lookup_codes!T638),YEAR(M538=lookup_codes!T639),YEAR(M538=lookup_codes!T640)),OR(YEAR(N538=lookup_codes!T638),YEAR(N538=lookup_codes!T639),YEAR(N538=lookup_codes!T640)))</f>
        <v>1</v>
      </c>
      <c r="AF538"/>
    </row>
    <row r="539" spans="1:32" ht="15" customHeight="1" x14ac:dyDescent="0.2">
      <c r="A539" s="8" t="s">
        <v>763</v>
      </c>
      <c r="B539" s="8"/>
      <c r="C539" s="2" t="s">
        <v>734</v>
      </c>
      <c r="D539" s="6" t="s">
        <v>742</v>
      </c>
      <c r="E539" s="60" t="s">
        <v>745</v>
      </c>
      <c r="F539" s="8"/>
      <c r="G539" s="8"/>
      <c r="H539" s="8"/>
      <c r="I539" s="8"/>
      <c r="J539" s="8"/>
      <c r="K539" s="8"/>
      <c r="L539" s="8" t="s">
        <v>755</v>
      </c>
      <c r="M539" s="9">
        <v>44197</v>
      </c>
      <c r="N539" s="9">
        <v>44197</v>
      </c>
      <c r="O539" s="20">
        <v>9060.7999999999993</v>
      </c>
      <c r="P539" s="20"/>
      <c r="Q539" s="61"/>
      <c r="R539" s="29"/>
      <c r="S539" s="29"/>
      <c r="T539" s="29"/>
      <c r="U539" s="29"/>
      <c r="X539" s="22" t="str">
        <f>IF(B539="",VLOOKUP(A539,items_lookup!A:B,2,FALSE),B539)</f>
        <v>04. Item 04</v>
      </c>
      <c r="Y539" s="22">
        <f t="shared" si="44"/>
        <v>1</v>
      </c>
      <c r="Z539" s="22">
        <f t="shared" si="44"/>
        <v>1</v>
      </c>
      <c r="AA539" s="22">
        <f t="shared" si="41"/>
        <v>2021</v>
      </c>
      <c r="AB539" s="22">
        <f t="shared" si="42"/>
        <v>2021</v>
      </c>
      <c r="AC539" s="22">
        <f t="shared" si="43"/>
        <v>2021</v>
      </c>
      <c r="AD539" s="25" t="b">
        <f>AND(ROUND(O539,2)=O539,ROUND(P539,2)=P539,OR(AND(O539&lt;&gt;0,L539="p"),AND(P539&lt;&gt;0,L539="f")),_xlfn.ISFORMULA(X539),_xlfn.ISFORMULA(Y539),_xlfn.ISFORMULA(Z539),_xlfn.ISFORMULA(AA539),_xlfn.ISFORMULA(AB539),_xlfn.ISFORMULA(AC539),NOT(_xlfn.ISFORMULA(O539)),NOT(_xlfn.ISFORMULA(P539)),M539&lt;&gt;0,N539&lt;&gt;0,OR(YEAR(M539=lookup_codes!T640),YEAR(M539=lookup_codes!T641),YEAR(M539=lookup_codes!T642)),OR(YEAR(N539=lookup_codes!T640),YEAR(N539=lookup_codes!T641),YEAR(N539=lookup_codes!T642)))</f>
        <v>1</v>
      </c>
    </row>
    <row r="540" spans="1:32" ht="15" customHeight="1" x14ac:dyDescent="0.2">
      <c r="A540" s="8" t="s">
        <v>764</v>
      </c>
      <c r="B540" s="8"/>
      <c r="C540" s="2" t="s">
        <v>734</v>
      </c>
      <c r="D540" s="6" t="s">
        <v>742</v>
      </c>
      <c r="E540" s="60" t="s">
        <v>745</v>
      </c>
      <c r="F540" s="8"/>
      <c r="G540" s="8"/>
      <c r="H540" s="8"/>
      <c r="I540" s="8"/>
      <c r="J540" s="8">
        <v>3</v>
      </c>
      <c r="K540" s="8" t="s">
        <v>753</v>
      </c>
      <c r="L540" s="8" t="s">
        <v>756</v>
      </c>
      <c r="M540" s="9">
        <v>44211</v>
      </c>
      <c r="N540" s="9">
        <v>44225</v>
      </c>
      <c r="O540" s="20"/>
      <c r="P540" s="20">
        <v>5280313.53</v>
      </c>
      <c r="Q540" s="61"/>
      <c r="R540" s="29"/>
      <c r="S540" s="29"/>
      <c r="T540" s="29"/>
      <c r="U540" s="29"/>
      <c r="X540" s="22" t="str">
        <f>IF(B540="",VLOOKUP(A540,items_lookup!A:B,2,FALSE),B540)</f>
        <v>05. Item 05</v>
      </c>
      <c r="Y540" s="22">
        <f t="shared" si="44"/>
        <v>1</v>
      </c>
      <c r="Z540" s="22">
        <f t="shared" si="44"/>
        <v>1</v>
      </c>
      <c r="AA540" s="22">
        <f t="shared" si="41"/>
        <v>2021</v>
      </c>
      <c r="AB540" s="22">
        <f t="shared" si="42"/>
        <v>2021</v>
      </c>
      <c r="AC540" s="22">
        <f t="shared" si="43"/>
        <v>2021</v>
      </c>
      <c r="AD540" s="25" t="b">
        <f>AND(ROUND(O540,2)=O540,ROUND(P540,2)=P540,OR(AND(O540&lt;&gt;0,L540="p"),AND(P540&lt;&gt;0,L540="f")),_xlfn.ISFORMULA(X540),_xlfn.ISFORMULA(Y540),_xlfn.ISFORMULA(Z540),_xlfn.ISFORMULA(AA540),_xlfn.ISFORMULA(AB540),_xlfn.ISFORMULA(AC540),NOT(_xlfn.ISFORMULA(O540)),NOT(_xlfn.ISFORMULA(P540)),M540&lt;&gt;0,N540&lt;&gt;0,OR(YEAR(M540=lookup_codes!T641),YEAR(M540=lookup_codes!T642),YEAR(M540=lookup_codes!T643)),OR(YEAR(N540=lookup_codes!T641),YEAR(N540=lookup_codes!T642),YEAR(N540=lookup_codes!T643)))</f>
        <v>1</v>
      </c>
    </row>
    <row r="541" spans="1:32" ht="15" customHeight="1" x14ac:dyDescent="0.2">
      <c r="A541" s="8" t="s">
        <v>767</v>
      </c>
      <c r="B541" s="8"/>
      <c r="C541" s="2" t="s">
        <v>734</v>
      </c>
      <c r="D541" s="6" t="s">
        <v>742</v>
      </c>
      <c r="E541" s="60" t="s">
        <v>745</v>
      </c>
      <c r="F541" s="8"/>
      <c r="G541" s="8"/>
      <c r="H541" s="8"/>
      <c r="I541" s="8"/>
      <c r="J541" s="8">
        <v>3</v>
      </c>
      <c r="K541" s="8" t="s">
        <v>753</v>
      </c>
      <c r="L541" s="8" t="s">
        <v>756</v>
      </c>
      <c r="M541" s="9">
        <v>44211</v>
      </c>
      <c r="N541" s="9">
        <v>44225</v>
      </c>
      <c r="O541" s="20"/>
      <c r="P541" s="20">
        <v>8862857.1400000006</v>
      </c>
      <c r="Q541" s="61"/>
      <c r="R541" s="29"/>
      <c r="S541" s="29"/>
      <c r="T541" s="29"/>
      <c r="U541" s="29"/>
      <c r="X541" s="22" t="str">
        <f>IF(B541="",VLOOKUP(A541,items_lookup!A:B,2,FALSE),B541)</f>
        <v>08. Item 08</v>
      </c>
      <c r="Y541" s="22">
        <f t="shared" si="44"/>
        <v>1</v>
      </c>
      <c r="Z541" s="22">
        <f t="shared" si="44"/>
        <v>1</v>
      </c>
      <c r="AA541" s="22">
        <f t="shared" si="41"/>
        <v>2021</v>
      </c>
      <c r="AB541" s="22">
        <f t="shared" si="42"/>
        <v>2021</v>
      </c>
      <c r="AC541" s="22">
        <f t="shared" si="43"/>
        <v>2021</v>
      </c>
      <c r="AD541" s="25" t="b">
        <f>AND(ROUND(O541,2)=O541,ROUND(P541,2)=P541,OR(AND(O541&lt;&gt;0,L541="p"),AND(P541&lt;&gt;0,L541="f")),_xlfn.ISFORMULA(X541),_xlfn.ISFORMULA(Y541),_xlfn.ISFORMULA(Z541),_xlfn.ISFORMULA(AA541),_xlfn.ISFORMULA(AB541),_xlfn.ISFORMULA(AC541),NOT(_xlfn.ISFORMULA(O541)),NOT(_xlfn.ISFORMULA(P541)),M541&lt;&gt;0,N541&lt;&gt;0,OR(YEAR(M541=lookup_codes!T642),YEAR(M541=lookup_codes!T643),YEAR(M541=lookup_codes!T644)),OR(YEAR(N541=lookup_codes!T642),YEAR(N541=lookup_codes!T643),YEAR(N541=lookup_codes!T644)))</f>
        <v>1</v>
      </c>
    </row>
    <row r="542" spans="1:32" ht="15" customHeight="1" x14ac:dyDescent="0.2">
      <c r="A542" s="8" t="s">
        <v>770</v>
      </c>
      <c r="B542" s="8"/>
      <c r="C542" s="2" t="s">
        <v>734</v>
      </c>
      <c r="D542" s="6" t="s">
        <v>742</v>
      </c>
      <c r="E542" s="60" t="s">
        <v>745</v>
      </c>
      <c r="F542" s="8" t="s">
        <v>25</v>
      </c>
      <c r="G542" s="8"/>
      <c r="H542" s="8"/>
      <c r="I542" s="8"/>
      <c r="J542" s="8">
        <v>3</v>
      </c>
      <c r="K542" s="8" t="s">
        <v>753</v>
      </c>
      <c r="L542" s="8" t="s">
        <v>756</v>
      </c>
      <c r="M542" s="9">
        <v>44211</v>
      </c>
      <c r="N542" s="9">
        <v>44225</v>
      </c>
      <c r="O542" s="20"/>
      <c r="P542" s="20">
        <v>1781996.15</v>
      </c>
      <c r="Q542" s="61"/>
      <c r="R542" s="29"/>
      <c r="S542" s="29"/>
      <c r="T542" s="29"/>
      <c r="U542" s="29"/>
      <c r="X542" s="22" t="str">
        <f>IF(B542="",VLOOKUP(A542,items_lookup!A:B,2,FALSE),B542)</f>
        <v>11. Item 11</v>
      </c>
      <c r="Y542" s="22">
        <f t="shared" si="44"/>
        <v>1</v>
      </c>
      <c r="Z542" s="22">
        <f t="shared" si="44"/>
        <v>1</v>
      </c>
      <c r="AA542" s="22">
        <f t="shared" si="41"/>
        <v>2021</v>
      </c>
      <c r="AB542" s="22">
        <f t="shared" si="42"/>
        <v>2021</v>
      </c>
      <c r="AC542" s="22">
        <f t="shared" si="43"/>
        <v>2020</v>
      </c>
      <c r="AD542" s="25" t="b">
        <f>AND(ROUND(O542,2)=O542,ROUND(P542,2)=P542,OR(AND(O542&lt;&gt;0,L542="p"),AND(P542&lt;&gt;0,L542="f")),_xlfn.ISFORMULA(X542),_xlfn.ISFORMULA(Y542),_xlfn.ISFORMULA(Z542),_xlfn.ISFORMULA(AA542),_xlfn.ISFORMULA(AB542),_xlfn.ISFORMULA(AC542),NOT(_xlfn.ISFORMULA(O542)),NOT(_xlfn.ISFORMULA(P542)),M542&lt;&gt;0,N542&lt;&gt;0,OR(YEAR(M542=lookup_codes!T643),YEAR(M542=lookup_codes!T644),YEAR(M542=lookup_codes!T645)),OR(YEAR(N542=lookup_codes!T643),YEAR(N542=lookup_codes!T644),YEAR(N542=lookup_codes!T645)))</f>
        <v>1</v>
      </c>
    </row>
    <row r="543" spans="1:32" ht="15" customHeight="1" x14ac:dyDescent="0.2">
      <c r="A543" s="8" t="s">
        <v>772</v>
      </c>
      <c r="B543" s="8"/>
      <c r="C543" s="2" t="s">
        <v>734</v>
      </c>
      <c r="D543" s="6" t="s">
        <v>742</v>
      </c>
      <c r="E543" s="60" t="s">
        <v>745</v>
      </c>
      <c r="F543" s="8"/>
      <c r="G543" s="8"/>
      <c r="H543" s="8"/>
      <c r="I543" s="8"/>
      <c r="J543" s="8">
        <v>3</v>
      </c>
      <c r="K543" s="8" t="s">
        <v>753</v>
      </c>
      <c r="L543" s="8" t="s">
        <v>756</v>
      </c>
      <c r="M543" s="9">
        <v>44221</v>
      </c>
      <c r="N543" s="9">
        <v>44221</v>
      </c>
      <c r="O543" s="20"/>
      <c r="P543" s="20">
        <v>1380952.38</v>
      </c>
      <c r="Q543" s="61"/>
      <c r="R543" s="29"/>
      <c r="S543" s="29"/>
      <c r="T543" s="29"/>
      <c r="U543" s="29"/>
      <c r="X543" s="22" t="str">
        <f>IF(B543="",VLOOKUP(A543,items_lookup!A:B,2,FALSE),B543)</f>
        <v>13. Item 13</v>
      </c>
      <c r="Y543" s="22">
        <f t="shared" si="44"/>
        <v>1</v>
      </c>
      <c r="Z543" s="22">
        <f t="shared" si="44"/>
        <v>1</v>
      </c>
      <c r="AA543" s="22">
        <f t="shared" si="41"/>
        <v>2021</v>
      </c>
      <c r="AB543" s="22">
        <f t="shared" si="42"/>
        <v>2021</v>
      </c>
      <c r="AC543" s="22">
        <f t="shared" si="43"/>
        <v>2021</v>
      </c>
      <c r="AD543" s="25" t="b">
        <f>AND(ROUND(O543,2)=O543,ROUND(P543,2)=P543,OR(AND(O543&lt;&gt;0,L543="p"),AND(P543&lt;&gt;0,L543="f")),_xlfn.ISFORMULA(X543),_xlfn.ISFORMULA(Y543),_xlfn.ISFORMULA(Z543),_xlfn.ISFORMULA(AA543),_xlfn.ISFORMULA(AB543),_xlfn.ISFORMULA(AC543),NOT(_xlfn.ISFORMULA(O543)),NOT(_xlfn.ISFORMULA(P543)),M543&lt;&gt;0,N543&lt;&gt;0,OR(YEAR(M543=lookup_codes!T645),YEAR(M543=lookup_codes!T646),YEAR(M543=lookup_codes!T647)),OR(YEAR(N543=lookup_codes!T645),YEAR(N543=lookup_codes!T646),YEAR(N543=lookup_codes!T647)))</f>
        <v>1</v>
      </c>
    </row>
    <row r="544" spans="1:32" ht="15" customHeight="1" x14ac:dyDescent="0.2">
      <c r="A544" s="8" t="s">
        <v>772</v>
      </c>
      <c r="B544" s="8"/>
      <c r="C544" s="2" t="s">
        <v>734</v>
      </c>
      <c r="D544" s="6" t="s">
        <v>742</v>
      </c>
      <c r="E544" s="60" t="s">
        <v>745</v>
      </c>
      <c r="F544" s="8"/>
      <c r="G544" s="8"/>
      <c r="H544" s="8"/>
      <c r="I544" s="8"/>
      <c r="J544" s="8">
        <v>3</v>
      </c>
      <c r="K544" s="8" t="s">
        <v>753</v>
      </c>
      <c r="L544" s="8" t="s">
        <v>756</v>
      </c>
      <c r="M544" s="9">
        <v>44211</v>
      </c>
      <c r="N544" s="9">
        <v>44222</v>
      </c>
      <c r="O544" s="20"/>
      <c r="P544" s="20">
        <v>129422.93</v>
      </c>
      <c r="Q544" s="61"/>
      <c r="R544" s="29"/>
      <c r="S544" s="29"/>
      <c r="T544" s="29"/>
      <c r="U544" s="29"/>
      <c r="X544" s="22" t="str">
        <f>IF(B544="",VLOOKUP(A544,items_lookup!A:B,2,FALSE),B544)</f>
        <v>13. Item 13</v>
      </c>
      <c r="Y544" s="22">
        <f t="shared" si="44"/>
        <v>1</v>
      </c>
      <c r="Z544" s="22">
        <f t="shared" si="44"/>
        <v>1</v>
      </c>
      <c r="AA544" s="22">
        <f t="shared" si="41"/>
        <v>2021</v>
      </c>
      <c r="AB544" s="22">
        <f t="shared" si="42"/>
        <v>2021</v>
      </c>
      <c r="AC544" s="22">
        <f t="shared" si="43"/>
        <v>2021</v>
      </c>
      <c r="AD544" s="25" t="b">
        <f>AND(ROUND(O544,2)=O544,ROUND(P544,2)=P544,OR(AND(O544&lt;&gt;0,L544="p"),AND(P544&lt;&gt;0,L544="f")),_xlfn.ISFORMULA(X544),_xlfn.ISFORMULA(Y544),_xlfn.ISFORMULA(Z544),_xlfn.ISFORMULA(AA544),_xlfn.ISFORMULA(AB544),_xlfn.ISFORMULA(AC544),NOT(_xlfn.ISFORMULA(O544)),NOT(_xlfn.ISFORMULA(P544)),M544&lt;&gt;0,N544&lt;&gt;0,OR(YEAR(M544=lookup_codes!T646),YEAR(M544=lookup_codes!T647),YEAR(M544=lookup_codes!T648)),OR(YEAR(N544=lookup_codes!T646),YEAR(N544=lookup_codes!T647),YEAR(N544=lookup_codes!T648)))</f>
        <v>1</v>
      </c>
    </row>
    <row r="545" spans="1:30" ht="17.25" customHeight="1" x14ac:dyDescent="0.2">
      <c r="A545" s="8" t="s">
        <v>773</v>
      </c>
      <c r="B545" s="8"/>
      <c r="C545" s="2" t="s">
        <v>734</v>
      </c>
      <c r="D545" s="6" t="s">
        <v>742</v>
      </c>
      <c r="E545" s="60" t="s">
        <v>745</v>
      </c>
      <c r="F545" s="8" t="s">
        <v>25</v>
      </c>
      <c r="G545" s="8"/>
      <c r="H545" s="8"/>
      <c r="I545" s="8"/>
      <c r="J545" s="8">
        <v>3</v>
      </c>
      <c r="K545" s="8" t="s">
        <v>753</v>
      </c>
      <c r="L545" s="8" t="s">
        <v>756</v>
      </c>
      <c r="M545" s="9">
        <v>44211</v>
      </c>
      <c r="N545" s="9">
        <v>44222</v>
      </c>
      <c r="O545" s="20"/>
      <c r="P545" s="20">
        <v>73360.89</v>
      </c>
      <c r="Q545" s="61"/>
      <c r="R545" s="29"/>
      <c r="S545" s="29"/>
      <c r="T545" s="29"/>
      <c r="U545" s="29"/>
      <c r="X545" s="22" t="str">
        <f>IF(B545="",VLOOKUP(A545,items_lookup!A:B,2,FALSE),B545)</f>
        <v>13. Item 13</v>
      </c>
      <c r="Y545" s="22">
        <f t="shared" si="44"/>
        <v>1</v>
      </c>
      <c r="Z545" s="22">
        <f t="shared" si="44"/>
        <v>1</v>
      </c>
      <c r="AA545" s="22">
        <f t="shared" si="41"/>
        <v>2021</v>
      </c>
      <c r="AB545" s="22">
        <f t="shared" si="42"/>
        <v>2021</v>
      </c>
      <c r="AC545" s="22">
        <f t="shared" si="43"/>
        <v>2020</v>
      </c>
      <c r="AD545" s="25" t="b">
        <f>AND(ROUND(O545,2)=O545,ROUND(P545,2)=P545,OR(AND(O545&lt;&gt;0,L545="p"),AND(P545&lt;&gt;0,L545="f")),_xlfn.ISFORMULA(X545),_xlfn.ISFORMULA(Y545),_xlfn.ISFORMULA(Z545),_xlfn.ISFORMULA(AA545),_xlfn.ISFORMULA(AB545),_xlfn.ISFORMULA(AC545),NOT(_xlfn.ISFORMULA(O545)),NOT(_xlfn.ISFORMULA(P545)),M545&lt;&gt;0,N545&lt;&gt;0,OR(YEAR(M545=lookup_codes!T647),YEAR(M545=lookup_codes!T648),YEAR(M545=lookup_codes!T649)),OR(YEAR(N545=lookup_codes!T647),YEAR(N545=lookup_codes!T648),YEAR(N545=lookup_codes!T649)))</f>
        <v>1</v>
      </c>
    </row>
    <row r="546" spans="1:30" ht="15" customHeight="1" x14ac:dyDescent="0.2">
      <c r="A546" s="8" t="s">
        <v>773</v>
      </c>
      <c r="B546" s="8"/>
      <c r="C546" s="2" t="s">
        <v>734</v>
      </c>
      <c r="D546" s="6" t="s">
        <v>742</v>
      </c>
      <c r="E546" s="60" t="s">
        <v>745</v>
      </c>
      <c r="F546" s="8"/>
      <c r="G546" s="8"/>
      <c r="H546" s="8"/>
      <c r="I546" s="8" t="s">
        <v>25</v>
      </c>
      <c r="J546" s="8">
        <v>3</v>
      </c>
      <c r="K546" s="8" t="s">
        <v>753</v>
      </c>
      <c r="L546" s="8" t="s">
        <v>756</v>
      </c>
      <c r="M546" s="9">
        <v>44211</v>
      </c>
      <c r="N546" s="9">
        <v>44222</v>
      </c>
      <c r="O546" s="20"/>
      <c r="P546" s="20">
        <v>8160.05</v>
      </c>
      <c r="Q546" s="61"/>
      <c r="R546" s="29"/>
      <c r="S546" s="29"/>
      <c r="T546" s="29"/>
      <c r="U546" s="29"/>
      <c r="X546" s="22" t="str">
        <f>IF(B546="",VLOOKUP(A546,items_lookup!A:B,2,FALSE),B546)</f>
        <v>13. Item 13</v>
      </c>
      <c r="Y546" s="22">
        <f t="shared" si="44"/>
        <v>1</v>
      </c>
      <c r="Z546" s="22">
        <f t="shared" si="44"/>
        <v>1</v>
      </c>
      <c r="AA546" s="22">
        <f t="shared" si="41"/>
        <v>2021</v>
      </c>
      <c r="AB546" s="22">
        <f t="shared" si="42"/>
        <v>2021</v>
      </c>
      <c r="AC546" s="22">
        <f t="shared" si="43"/>
        <v>2021</v>
      </c>
      <c r="AD546" s="25" t="b">
        <f>AND(ROUND(O546,2)=O546,ROUND(P546,2)=P546,OR(AND(O546&lt;&gt;0,L546="p"),AND(P546&lt;&gt;0,L546="f")),_xlfn.ISFORMULA(X546),_xlfn.ISFORMULA(Y546),_xlfn.ISFORMULA(Z546),_xlfn.ISFORMULA(AA546),_xlfn.ISFORMULA(AB546),_xlfn.ISFORMULA(AC546),NOT(_xlfn.ISFORMULA(O546)),NOT(_xlfn.ISFORMULA(P546)),M546&lt;&gt;0,N546&lt;&gt;0,OR(YEAR(M546=lookup_codes!T648),YEAR(M546=lookup_codes!T649),YEAR(M546=lookup_codes!T650)),OR(YEAR(N546=lookup_codes!T648),YEAR(N546=lookup_codes!T649),YEAR(N546=lookup_codes!T650)))</f>
        <v>1</v>
      </c>
    </row>
    <row r="547" spans="1:30" ht="15" customHeight="1" x14ac:dyDescent="0.2">
      <c r="A547" s="8" t="s">
        <v>771</v>
      </c>
      <c r="B547" s="8"/>
      <c r="C547" s="2" t="s">
        <v>734</v>
      </c>
      <c r="D547" s="6" t="s">
        <v>742</v>
      </c>
      <c r="E547" s="60" t="s">
        <v>745</v>
      </c>
      <c r="F547" s="8"/>
      <c r="G547" s="8"/>
      <c r="H547" s="8"/>
      <c r="I547" s="8"/>
      <c r="J547" s="8">
        <v>4</v>
      </c>
      <c r="K547" s="8" t="s">
        <v>753</v>
      </c>
      <c r="L547" s="8" t="s">
        <v>756</v>
      </c>
      <c r="M547" s="9">
        <v>44217</v>
      </c>
      <c r="N547" s="9">
        <v>44217</v>
      </c>
      <c r="O547" s="20"/>
      <c r="P547" s="20">
        <v>3054400.15</v>
      </c>
      <c r="Q547" s="61"/>
      <c r="R547" s="29"/>
      <c r="S547" s="29"/>
      <c r="T547" s="29"/>
      <c r="U547" s="29"/>
      <c r="X547" s="22" t="str">
        <f>IF(B547="",VLOOKUP(A547,items_lookup!A:B,2,FALSE),B547)</f>
        <v>13. Item 13</v>
      </c>
      <c r="Y547" s="22">
        <f t="shared" si="44"/>
        <v>1</v>
      </c>
      <c r="Z547" s="22">
        <f t="shared" si="44"/>
        <v>1</v>
      </c>
      <c r="AA547" s="22">
        <f t="shared" si="41"/>
        <v>2021</v>
      </c>
      <c r="AB547" s="22">
        <f t="shared" si="42"/>
        <v>2021</v>
      </c>
      <c r="AC547" s="22">
        <f t="shared" si="43"/>
        <v>2021</v>
      </c>
      <c r="AD547" s="25" t="b">
        <f>AND(ROUND(O547,2)=O547,ROUND(P547,2)=P547,OR(AND(O547&lt;&gt;0,L547="p"),AND(P547&lt;&gt;0,L547="f")),_xlfn.ISFORMULA(X547),_xlfn.ISFORMULA(Y547),_xlfn.ISFORMULA(Z547),_xlfn.ISFORMULA(AA547),_xlfn.ISFORMULA(AB547),_xlfn.ISFORMULA(AC547),NOT(_xlfn.ISFORMULA(O547)),NOT(_xlfn.ISFORMULA(P547)),M547&lt;&gt;0,N547&lt;&gt;0,OR(YEAR(M547=lookup_codes!T649),YEAR(M547=lookup_codes!T650),YEAR(M547=lookup_codes!T651)),OR(YEAR(N547=lookup_codes!T649),YEAR(N547=lookup_codes!T650),YEAR(N547=lookup_codes!T651)))</f>
        <v>1</v>
      </c>
    </row>
    <row r="548" spans="1:30" ht="15" customHeight="1" x14ac:dyDescent="0.2">
      <c r="A548" s="8" t="s">
        <v>771</v>
      </c>
      <c r="B548" s="8"/>
      <c r="C548" s="2" t="s">
        <v>734</v>
      </c>
      <c r="D548" s="6" t="s">
        <v>742</v>
      </c>
      <c r="E548" s="60" t="s">
        <v>745</v>
      </c>
      <c r="F548" s="8"/>
      <c r="G548" s="8"/>
      <c r="H548" s="8"/>
      <c r="I548" s="8"/>
      <c r="J548" s="8">
        <v>4</v>
      </c>
      <c r="K548" s="8" t="s">
        <v>753</v>
      </c>
      <c r="L548" s="8" t="s">
        <v>756</v>
      </c>
      <c r="M548" s="9">
        <v>44218</v>
      </c>
      <c r="N548" s="9">
        <v>44218</v>
      </c>
      <c r="O548" s="20"/>
      <c r="P548" s="20">
        <v>75517.59</v>
      </c>
      <c r="Q548" s="61"/>
      <c r="R548" s="29"/>
      <c r="S548" s="29"/>
      <c r="T548" s="29"/>
      <c r="U548" s="29"/>
      <c r="X548" s="22" t="str">
        <f>IF(B548="",VLOOKUP(A548,items_lookup!A:B,2,FALSE),B548)</f>
        <v>13. Item 13</v>
      </c>
      <c r="Y548" s="22">
        <f t="shared" si="44"/>
        <v>1</v>
      </c>
      <c r="Z548" s="22">
        <f t="shared" si="44"/>
        <v>1</v>
      </c>
      <c r="AA548" s="22">
        <f t="shared" si="41"/>
        <v>2021</v>
      </c>
      <c r="AB548" s="22">
        <f t="shared" si="42"/>
        <v>2021</v>
      </c>
      <c r="AC548" s="22">
        <f t="shared" si="43"/>
        <v>2021</v>
      </c>
      <c r="AD548" s="25" t="b">
        <f>AND(ROUND(O548,2)=O548,ROUND(P548,2)=P548,OR(AND(O548&lt;&gt;0,L548="p"),AND(P548&lt;&gt;0,L548="f")),_xlfn.ISFORMULA(X548),_xlfn.ISFORMULA(Y548),_xlfn.ISFORMULA(Z548),_xlfn.ISFORMULA(AA548),_xlfn.ISFORMULA(AB548),_xlfn.ISFORMULA(AC548),NOT(_xlfn.ISFORMULA(O548)),NOT(_xlfn.ISFORMULA(P548)),M548&lt;&gt;0,N548&lt;&gt;0,OR(YEAR(M548=lookup_codes!T650),YEAR(M548=lookup_codes!T651),YEAR(M548=lookup_codes!T652)),OR(YEAR(N548=lookup_codes!T650),YEAR(N548=lookup_codes!T651),YEAR(N548=lookup_codes!T652)))</f>
        <v>1</v>
      </c>
    </row>
    <row r="549" spans="1:30" ht="15" customHeight="1" x14ac:dyDescent="0.2">
      <c r="A549" s="8" t="s">
        <v>775</v>
      </c>
      <c r="B549" s="8"/>
      <c r="C549" s="2" t="s">
        <v>734</v>
      </c>
      <c r="D549" s="6" t="s">
        <v>742</v>
      </c>
      <c r="E549" s="60" t="s">
        <v>745</v>
      </c>
      <c r="F549" s="8"/>
      <c r="G549" s="8"/>
      <c r="H549" s="8"/>
      <c r="I549" s="8"/>
      <c r="J549" s="8">
        <v>4</v>
      </c>
      <c r="K549" s="8" t="s">
        <v>753</v>
      </c>
      <c r="L549" s="8" t="s">
        <v>756</v>
      </c>
      <c r="M549" s="9">
        <v>44217</v>
      </c>
      <c r="N549" s="9">
        <v>44217</v>
      </c>
      <c r="O549" s="20"/>
      <c r="P549" s="20">
        <v>36021.94</v>
      </c>
      <c r="Q549" s="61"/>
      <c r="R549" s="29"/>
      <c r="S549" s="29"/>
      <c r="T549" s="29"/>
      <c r="U549" s="29"/>
      <c r="X549" s="22" t="str">
        <f>IF(B549="",VLOOKUP(A549,items_lookup!A:B,2,FALSE),B549)</f>
        <v>06. Item 06</v>
      </c>
      <c r="Y549" s="22">
        <f t="shared" si="44"/>
        <v>1</v>
      </c>
      <c r="Z549" s="22">
        <f t="shared" si="44"/>
        <v>1</v>
      </c>
      <c r="AA549" s="22">
        <f t="shared" si="41"/>
        <v>2021</v>
      </c>
      <c r="AB549" s="22">
        <f t="shared" si="42"/>
        <v>2021</v>
      </c>
      <c r="AC549" s="22">
        <f t="shared" si="43"/>
        <v>2021</v>
      </c>
      <c r="AD549" s="25" t="b">
        <f>AND(ROUND(O549,2)=O549,ROUND(P549,2)=P549,OR(AND(O549&lt;&gt;0,L549="p"),AND(P549&lt;&gt;0,L549="f")),_xlfn.ISFORMULA(X549),_xlfn.ISFORMULA(Y549),_xlfn.ISFORMULA(Z549),_xlfn.ISFORMULA(AA549),_xlfn.ISFORMULA(AB549),_xlfn.ISFORMULA(AC549),NOT(_xlfn.ISFORMULA(O549)),NOT(_xlfn.ISFORMULA(P549)),M549&lt;&gt;0,N549&lt;&gt;0,OR(YEAR(M549=lookup_codes!T651),YEAR(M549=lookup_codes!T652),YEAR(M549=lookup_codes!T653)),OR(YEAR(N549=lookup_codes!T651),YEAR(N549=lookup_codes!T652),YEAR(N549=lookup_codes!T653)))</f>
        <v>1</v>
      </c>
    </row>
    <row r="550" spans="1:30" ht="15" customHeight="1" x14ac:dyDescent="0.2">
      <c r="A550" s="8" t="s">
        <v>774</v>
      </c>
      <c r="B550" s="27"/>
      <c r="C550" s="2" t="s">
        <v>734</v>
      </c>
      <c r="D550" s="6" t="s">
        <v>742</v>
      </c>
      <c r="E550" s="60" t="s">
        <v>745</v>
      </c>
      <c r="F550" s="8"/>
      <c r="G550" s="8"/>
      <c r="H550" s="8"/>
      <c r="I550" s="8"/>
      <c r="J550" s="8">
        <v>3</v>
      </c>
      <c r="K550" s="8" t="s">
        <v>753</v>
      </c>
      <c r="L550" s="8" t="s">
        <v>756</v>
      </c>
      <c r="M550" s="9">
        <v>44211</v>
      </c>
      <c r="N550" s="9">
        <v>44229</v>
      </c>
      <c r="O550" s="20"/>
      <c r="P550" s="20">
        <v>989011.8</v>
      </c>
      <c r="Q550" s="61"/>
      <c r="R550" s="29"/>
      <c r="S550" s="29"/>
      <c r="T550" s="29"/>
      <c r="U550" s="29"/>
      <c r="X550" s="22" t="str">
        <f>IF(B550="",VLOOKUP(A550,items_lookup!A:B,2,FALSE),B550)</f>
        <v>19. Item 19</v>
      </c>
      <c r="Y550" s="22">
        <f t="shared" si="44"/>
        <v>1</v>
      </c>
      <c r="Z550" s="22">
        <f t="shared" si="44"/>
        <v>2</v>
      </c>
      <c r="AA550" s="22">
        <f t="shared" si="41"/>
        <v>2021</v>
      </c>
      <c r="AB550" s="22">
        <f t="shared" si="42"/>
        <v>2021</v>
      </c>
      <c r="AC550" s="22">
        <f t="shared" si="43"/>
        <v>2021</v>
      </c>
      <c r="AD550" s="25" t="b">
        <f>AND(ROUND(O550,2)=O550,ROUND(P550,2)=P550,OR(AND(O550&lt;&gt;0,L550="p"),AND(P550&lt;&gt;0,L550="f")),_xlfn.ISFORMULA(X550),_xlfn.ISFORMULA(Y550),_xlfn.ISFORMULA(Z550),_xlfn.ISFORMULA(AA550),_xlfn.ISFORMULA(AB550),_xlfn.ISFORMULA(AC550),NOT(_xlfn.ISFORMULA(O550)),NOT(_xlfn.ISFORMULA(P550)),M550&lt;&gt;0,N550&lt;&gt;0,OR(YEAR(M550=lookup_codes!T658),YEAR(M550=lookup_codes!T659),YEAR(M550=lookup_codes!T660)),OR(YEAR(N550=lookup_codes!T658),YEAR(N550=lookup_codes!T659),YEAR(N550=lookup_codes!T660)))</f>
        <v>1</v>
      </c>
    </row>
    <row r="551" spans="1:30" ht="15" customHeight="1" x14ac:dyDescent="0.2">
      <c r="A551" s="8" t="s">
        <v>761</v>
      </c>
      <c r="B551" s="27"/>
      <c r="C551" s="2" t="s">
        <v>734</v>
      </c>
      <c r="D551" s="6" t="s">
        <v>742</v>
      </c>
      <c r="E551" s="60" t="s">
        <v>745</v>
      </c>
      <c r="F551" s="8"/>
      <c r="G551" s="8"/>
      <c r="H551" s="8"/>
      <c r="I551" s="8"/>
      <c r="J551" s="8">
        <v>3</v>
      </c>
      <c r="K551" s="8" t="s">
        <v>753</v>
      </c>
      <c r="L551" s="8" t="s">
        <v>756</v>
      </c>
      <c r="M551" s="9">
        <v>44211</v>
      </c>
      <c r="N551" s="9">
        <v>44224</v>
      </c>
      <c r="O551" s="20"/>
      <c r="P551" s="20">
        <v>861816.49</v>
      </c>
      <c r="Q551" s="61"/>
      <c r="R551" s="29"/>
      <c r="S551" s="29"/>
      <c r="T551" s="29"/>
      <c r="U551" s="29"/>
      <c r="X551" s="22" t="str">
        <f>IF(B551="",VLOOKUP(A551,items_lookup!A:B,2,FALSE),B551)</f>
        <v>01. Item 01</v>
      </c>
      <c r="Y551" s="22">
        <f t="shared" si="44"/>
        <v>1</v>
      </c>
      <c r="Z551" s="22">
        <f t="shared" si="44"/>
        <v>1</v>
      </c>
      <c r="AA551" s="22">
        <f t="shared" si="41"/>
        <v>2021</v>
      </c>
      <c r="AB551" s="22">
        <f t="shared" si="42"/>
        <v>2021</v>
      </c>
      <c r="AC551" s="22">
        <f t="shared" si="43"/>
        <v>2021</v>
      </c>
      <c r="AD551" s="25" t="b">
        <f>AND(ROUND(O551,2)=O551,ROUND(P551,2)=P551,OR(AND(O551&lt;&gt;0,L551="p"),AND(P551&lt;&gt;0,L551="f")),_xlfn.ISFORMULA(X551),_xlfn.ISFORMULA(Y551),_xlfn.ISFORMULA(Z551),_xlfn.ISFORMULA(AA551),_xlfn.ISFORMULA(AB551),_xlfn.ISFORMULA(AC551),NOT(_xlfn.ISFORMULA(O551)),NOT(_xlfn.ISFORMULA(P551)),M551&lt;&gt;0,N551&lt;&gt;0,OR(YEAR(M551=lookup_codes!T659),YEAR(M551=lookup_codes!T660),YEAR(M551=lookup_codes!T661)),OR(YEAR(N551=lookup_codes!T659),YEAR(N551=lookup_codes!T660),YEAR(N551=lookup_codes!T661)))</f>
        <v>1</v>
      </c>
    </row>
    <row r="552" spans="1:30" ht="15" customHeight="1" x14ac:dyDescent="0.2">
      <c r="A552" s="8" t="s">
        <v>761</v>
      </c>
      <c r="B552" s="27"/>
      <c r="C552" s="2" t="s">
        <v>734</v>
      </c>
      <c r="D552" s="6" t="s">
        <v>742</v>
      </c>
      <c r="E552" s="60" t="s">
        <v>745</v>
      </c>
      <c r="F552" s="8"/>
      <c r="G552" s="8"/>
      <c r="H552" s="8"/>
      <c r="I552" s="8"/>
      <c r="J552" s="8">
        <v>3</v>
      </c>
      <c r="K552" s="8" t="s">
        <v>753</v>
      </c>
      <c r="L552" s="8" t="s">
        <v>756</v>
      </c>
      <c r="M552" s="9">
        <v>44211</v>
      </c>
      <c r="N552" s="9">
        <v>44229</v>
      </c>
      <c r="O552" s="20"/>
      <c r="P552" s="20">
        <v>53635.79</v>
      </c>
      <c r="Q552" s="61"/>
      <c r="R552" s="29"/>
      <c r="S552" s="29"/>
      <c r="T552" s="29"/>
      <c r="U552" s="29"/>
      <c r="X552" s="22" t="str">
        <f>IF(B552="",VLOOKUP(A552,items_lookup!A:B,2,FALSE),B552)</f>
        <v>01. Item 01</v>
      </c>
      <c r="Y552" s="22">
        <f t="shared" si="44"/>
        <v>1</v>
      </c>
      <c r="Z552" s="22">
        <f t="shared" si="44"/>
        <v>2</v>
      </c>
      <c r="AA552" s="22">
        <f t="shared" si="41"/>
        <v>2021</v>
      </c>
      <c r="AB552" s="22">
        <f t="shared" si="42"/>
        <v>2021</v>
      </c>
      <c r="AC552" s="22">
        <f t="shared" si="43"/>
        <v>2021</v>
      </c>
      <c r="AD552" s="25" t="b">
        <f>AND(ROUND(O552,2)=O552,ROUND(P552,2)=P552,OR(AND(O552&lt;&gt;0,L552="p"),AND(P552&lt;&gt;0,L552="f")),_xlfn.ISFORMULA(X552),_xlfn.ISFORMULA(Y552),_xlfn.ISFORMULA(Z552),_xlfn.ISFORMULA(AA552),_xlfn.ISFORMULA(AB552),_xlfn.ISFORMULA(AC552),NOT(_xlfn.ISFORMULA(O552)),NOT(_xlfn.ISFORMULA(P552)),M552&lt;&gt;0,N552&lt;&gt;0,OR(YEAR(M552=lookup_codes!T660),YEAR(M552=lookup_codes!T661),YEAR(M552=lookup_codes!T662)),OR(YEAR(N552=lookup_codes!T660),YEAR(N552=lookup_codes!T661),YEAR(N552=lookup_codes!T662)))</f>
        <v>1</v>
      </c>
    </row>
    <row r="553" spans="1:30" ht="15.75" customHeight="1" x14ac:dyDescent="0.2">
      <c r="A553" s="8" t="s">
        <v>762</v>
      </c>
      <c r="B553" s="8"/>
      <c r="C553" s="2" t="s">
        <v>734</v>
      </c>
      <c r="D553" s="6" t="s">
        <v>742</v>
      </c>
      <c r="E553" s="60" t="s">
        <v>744</v>
      </c>
      <c r="F553" s="8"/>
      <c r="G553" s="8"/>
      <c r="H553" s="8"/>
      <c r="I553" s="8"/>
      <c r="J553" s="8"/>
      <c r="K553" s="8" t="s">
        <v>753</v>
      </c>
      <c r="L553" s="8" t="s">
        <v>756</v>
      </c>
      <c r="M553" s="9">
        <v>44216</v>
      </c>
      <c r="N553" s="9">
        <v>44216</v>
      </c>
      <c r="O553" s="20"/>
      <c r="P553" s="20">
        <v>192.83</v>
      </c>
      <c r="Q553" s="61"/>
      <c r="R553" s="29"/>
      <c r="S553" s="29"/>
      <c r="T553" s="29"/>
      <c r="U553" s="29"/>
      <c r="X553" s="22" t="str">
        <f>IF(B553="",VLOOKUP(A553,items_lookup!A:B,2,FALSE),B553)</f>
        <v>02. Item 02</v>
      </c>
      <c r="Y553" s="22">
        <f t="shared" si="44"/>
        <v>1</v>
      </c>
      <c r="Z553" s="22">
        <f t="shared" si="44"/>
        <v>1</v>
      </c>
      <c r="AA553" s="22">
        <f t="shared" si="41"/>
        <v>2021</v>
      </c>
      <c r="AB553" s="22">
        <f t="shared" si="42"/>
        <v>2021</v>
      </c>
      <c r="AC553" s="22">
        <f t="shared" si="43"/>
        <v>2021</v>
      </c>
      <c r="AD553" s="25" t="b">
        <f>AND(ROUND(O553,2)=O553,ROUND(P553,2)=P553,OR(AND(O553&lt;&gt;0,L553="p"),AND(P553&lt;&gt;0,L553="f")),_xlfn.ISFORMULA(X553),_xlfn.ISFORMULA(Y553),_xlfn.ISFORMULA(Z553),_xlfn.ISFORMULA(AA553),_xlfn.ISFORMULA(AB553),_xlfn.ISFORMULA(AC553),NOT(_xlfn.ISFORMULA(O553)),NOT(_xlfn.ISFORMULA(P553)),M553&lt;&gt;0,N553&lt;&gt;0,OR(YEAR(M553=lookup_codes!T661),YEAR(M553=lookup_codes!T662),YEAR(M553=lookup_codes!T663)),OR(YEAR(N553=lookup_codes!T661),YEAR(N553=lookup_codes!T662),YEAR(N553=lookup_codes!T663)))</f>
        <v>1</v>
      </c>
    </row>
    <row r="554" spans="1:30" ht="15.75" customHeight="1" x14ac:dyDescent="0.2">
      <c r="A554" s="8" t="s">
        <v>764</v>
      </c>
      <c r="B554" s="8"/>
      <c r="C554" s="2" t="s">
        <v>734</v>
      </c>
      <c r="D554" s="6" t="s">
        <v>742</v>
      </c>
      <c r="E554" s="60" t="s">
        <v>745</v>
      </c>
      <c r="F554" s="8"/>
      <c r="G554" s="8"/>
      <c r="H554" s="8"/>
      <c r="I554" s="8"/>
      <c r="J554" s="8">
        <v>3</v>
      </c>
      <c r="K554" s="8" t="s">
        <v>753</v>
      </c>
      <c r="L554" s="8" t="s">
        <v>756</v>
      </c>
      <c r="M554" s="9">
        <v>44211</v>
      </c>
      <c r="N554" s="9">
        <v>44223</v>
      </c>
      <c r="O554" s="20"/>
      <c r="P554" s="20">
        <v>83279.91</v>
      </c>
      <c r="Q554" s="61"/>
      <c r="R554" s="29"/>
      <c r="S554" s="29"/>
      <c r="T554" s="29"/>
      <c r="U554" s="29"/>
      <c r="X554" s="22" t="str">
        <f>IF(B554="",VLOOKUP(A554,items_lookup!A:B,2,FALSE),B554)</f>
        <v>05. Item 05</v>
      </c>
      <c r="Y554" s="22">
        <f t="shared" si="44"/>
        <v>1</v>
      </c>
      <c r="Z554" s="22">
        <f t="shared" si="44"/>
        <v>1</v>
      </c>
      <c r="AA554" s="22">
        <f t="shared" ref="AA554:AA613" si="45">YEAR(N554)</f>
        <v>2021</v>
      </c>
      <c r="AB554" s="22">
        <f t="shared" ref="AB554:AB613" si="46">YEAR(M554)</f>
        <v>2021</v>
      </c>
      <c r="AC554" s="22">
        <f t="shared" ref="AC554:AC613" si="47">IF(F554="X",AA554-1,AA554)</f>
        <v>2021</v>
      </c>
      <c r="AD554" s="25" t="b">
        <f>AND(ROUND(O554,2)=O554,ROUND(P554,2)=P554,OR(AND(O554&lt;&gt;0,L554="p"),AND(P554&lt;&gt;0,L554="f")),_xlfn.ISFORMULA(X554),_xlfn.ISFORMULA(Y554),_xlfn.ISFORMULA(Z554),_xlfn.ISFORMULA(AA554),_xlfn.ISFORMULA(AB554),_xlfn.ISFORMULA(AC554),NOT(_xlfn.ISFORMULA(O554)),NOT(_xlfn.ISFORMULA(P554)),M554&lt;&gt;0,N554&lt;&gt;0,OR(YEAR(M554=lookup_codes!T663),YEAR(M554=lookup_codes!T664),YEAR(M554=lookup_codes!T665)),OR(YEAR(N554=lookup_codes!T663),YEAR(N554=lookup_codes!T664),YEAR(N554=lookup_codes!T665)))</f>
        <v>1</v>
      </c>
    </row>
    <row r="555" spans="1:30" ht="17.25" customHeight="1" x14ac:dyDescent="0.2">
      <c r="A555" s="8" t="s">
        <v>764</v>
      </c>
      <c r="B555" s="8"/>
      <c r="C555" s="2" t="s">
        <v>734</v>
      </c>
      <c r="D555" s="6" t="s">
        <v>742</v>
      </c>
      <c r="E555" s="60" t="s">
        <v>745</v>
      </c>
      <c r="F555" s="8" t="s">
        <v>25</v>
      </c>
      <c r="G555" s="8"/>
      <c r="H555" s="8"/>
      <c r="I555" s="8"/>
      <c r="J555" s="8">
        <v>3</v>
      </c>
      <c r="K555" s="8" t="s">
        <v>753</v>
      </c>
      <c r="L555" s="8" t="s">
        <v>756</v>
      </c>
      <c r="M555" s="9">
        <v>44211</v>
      </c>
      <c r="N555" s="9">
        <v>44223</v>
      </c>
      <c r="O555" s="20"/>
      <c r="P555" s="20">
        <v>64207.99</v>
      </c>
      <c r="Q555" s="61"/>
      <c r="R555" s="29"/>
      <c r="S555" s="29"/>
      <c r="T555" s="29"/>
      <c r="U555" s="29"/>
      <c r="X555" s="22" t="str">
        <f>IF(B555="",VLOOKUP(A555,items_lookup!A:B,2,FALSE),B555)</f>
        <v>05. Item 05</v>
      </c>
      <c r="Y555" s="22">
        <f t="shared" si="44"/>
        <v>1</v>
      </c>
      <c r="Z555" s="22">
        <f t="shared" si="44"/>
        <v>1</v>
      </c>
      <c r="AA555" s="22">
        <f t="shared" si="45"/>
        <v>2021</v>
      </c>
      <c r="AB555" s="22">
        <f t="shared" si="46"/>
        <v>2021</v>
      </c>
      <c r="AC555" s="22">
        <f t="shared" si="47"/>
        <v>2020</v>
      </c>
      <c r="AD555" s="25" t="b">
        <f>AND(ROUND(O555,2)=O555,ROUND(P555,2)=P555,OR(AND(O555&lt;&gt;0,L555="p"),AND(P555&lt;&gt;0,L555="f")),_xlfn.ISFORMULA(X555),_xlfn.ISFORMULA(Y555),_xlfn.ISFORMULA(Z555),_xlfn.ISFORMULA(AA555),_xlfn.ISFORMULA(AB555),_xlfn.ISFORMULA(AC555),NOT(_xlfn.ISFORMULA(O555)),NOT(_xlfn.ISFORMULA(P555)),M555&lt;&gt;0,N555&lt;&gt;0,OR(YEAR(M555=lookup_codes!T664),YEAR(M555=lookup_codes!T665),YEAR(M555=lookup_codes!T666)),OR(YEAR(N555=lookup_codes!T664),YEAR(N555=lookup_codes!T665),YEAR(N555=lookup_codes!T666)))</f>
        <v>1</v>
      </c>
    </row>
    <row r="556" spans="1:30" ht="15" customHeight="1" x14ac:dyDescent="0.2">
      <c r="A556" s="8" t="s">
        <v>765</v>
      </c>
      <c r="B556" s="27"/>
      <c r="C556" s="2" t="s">
        <v>734</v>
      </c>
      <c r="D556" s="6" t="s">
        <v>742</v>
      </c>
      <c r="E556" s="60" t="s">
        <v>745</v>
      </c>
      <c r="F556" s="8"/>
      <c r="G556" s="8"/>
      <c r="H556" s="8"/>
      <c r="I556" s="8"/>
      <c r="J556" s="8">
        <v>3</v>
      </c>
      <c r="K556" s="8" t="s">
        <v>753</v>
      </c>
      <c r="L556" s="8" t="s">
        <v>756</v>
      </c>
      <c r="M556" s="9">
        <v>44211</v>
      </c>
      <c r="N556" s="9">
        <v>44231</v>
      </c>
      <c r="O556" s="20"/>
      <c r="P556" s="20">
        <v>19326.41</v>
      </c>
      <c r="Q556" s="61"/>
      <c r="R556" s="29"/>
      <c r="S556" s="29"/>
      <c r="T556" s="29"/>
      <c r="U556" s="29"/>
      <c r="X556" s="22" t="str">
        <f>IF(B556="",VLOOKUP(A556,items_lookup!A:B,2,FALSE),B556)</f>
        <v>05. Item 05</v>
      </c>
      <c r="Y556" s="22">
        <f t="shared" si="44"/>
        <v>1</v>
      </c>
      <c r="Z556" s="22">
        <f t="shared" si="44"/>
        <v>2</v>
      </c>
      <c r="AA556" s="22">
        <f t="shared" si="45"/>
        <v>2021</v>
      </c>
      <c r="AB556" s="22">
        <f t="shared" si="46"/>
        <v>2021</v>
      </c>
      <c r="AC556" s="22">
        <f t="shared" si="47"/>
        <v>2021</v>
      </c>
      <c r="AD556" s="25" t="b">
        <f>AND(ROUND(O556,2)=O556,ROUND(P556,2)=P556,OR(AND(O556&lt;&gt;0,L556="p"),AND(P556&lt;&gt;0,L556="f")),_xlfn.ISFORMULA(X556),_xlfn.ISFORMULA(Y556),_xlfn.ISFORMULA(Z556),_xlfn.ISFORMULA(AA556),_xlfn.ISFORMULA(AB556),_xlfn.ISFORMULA(AC556),NOT(_xlfn.ISFORMULA(O556)),NOT(_xlfn.ISFORMULA(P556)),M556&lt;&gt;0,N556&lt;&gt;0,OR(YEAR(M556=lookup_codes!T665),YEAR(M556=lookup_codes!T666),YEAR(M556=lookup_codes!T667)),OR(YEAR(N556=lookup_codes!T665),YEAR(N556=lookup_codes!T666),YEAR(N556=lookup_codes!T667)))</f>
        <v>1</v>
      </c>
    </row>
    <row r="557" spans="1:30" ht="15" customHeight="1" x14ac:dyDescent="0.2">
      <c r="A557" s="8" t="s">
        <v>775</v>
      </c>
      <c r="B557" s="8"/>
      <c r="C557" s="2" t="s">
        <v>734</v>
      </c>
      <c r="D557" s="6" t="s">
        <v>742</v>
      </c>
      <c r="E557" s="60" t="s">
        <v>745</v>
      </c>
      <c r="F557" s="8"/>
      <c r="G557" s="8"/>
      <c r="H557" s="8"/>
      <c r="I557" s="8"/>
      <c r="J557" s="8">
        <v>3</v>
      </c>
      <c r="K557" s="8" t="s">
        <v>753</v>
      </c>
      <c r="L557" s="8" t="s">
        <v>756</v>
      </c>
      <c r="M557" s="9">
        <v>44211</v>
      </c>
      <c r="N557" s="9">
        <v>44224</v>
      </c>
      <c r="O557" s="20"/>
      <c r="P557" s="20">
        <v>278767.86</v>
      </c>
      <c r="Q557" s="61"/>
      <c r="R557" s="29"/>
      <c r="S557" s="29"/>
      <c r="T557" s="29"/>
      <c r="U557" s="29"/>
      <c r="X557" s="22" t="str">
        <f>IF(B557="",VLOOKUP(A557,items_lookup!A:B,2,FALSE),B557)</f>
        <v>06. Item 06</v>
      </c>
      <c r="Y557" s="22">
        <f t="shared" si="44"/>
        <v>1</v>
      </c>
      <c r="Z557" s="22">
        <f t="shared" si="44"/>
        <v>1</v>
      </c>
      <c r="AA557" s="22">
        <f t="shared" si="45"/>
        <v>2021</v>
      </c>
      <c r="AB557" s="22">
        <f t="shared" si="46"/>
        <v>2021</v>
      </c>
      <c r="AC557" s="22">
        <f t="shared" si="47"/>
        <v>2021</v>
      </c>
      <c r="AD557" s="25" t="b">
        <f>AND(ROUND(O557,2)=O557,ROUND(P557,2)=P557,OR(AND(O557&lt;&gt;0,L557="p"),AND(P557&lt;&gt;0,L557="f")),_xlfn.ISFORMULA(X557),_xlfn.ISFORMULA(Y557),_xlfn.ISFORMULA(Z557),_xlfn.ISFORMULA(AA557),_xlfn.ISFORMULA(AB557),_xlfn.ISFORMULA(AC557),NOT(_xlfn.ISFORMULA(O557)),NOT(_xlfn.ISFORMULA(P557)),M557&lt;&gt;0,N557&lt;&gt;0,OR(YEAR(M557=lookup_codes!T666),YEAR(M557=lookup_codes!T667),YEAR(M557=lookup_codes!T668)),OR(YEAR(N557=lookup_codes!T666),YEAR(N557=lookup_codes!T667),YEAR(N557=lookup_codes!T668)))</f>
        <v>1</v>
      </c>
    </row>
    <row r="558" spans="1:30" ht="17.25" customHeight="1" x14ac:dyDescent="0.2">
      <c r="A558" s="8" t="s">
        <v>766</v>
      </c>
      <c r="B558" s="8"/>
      <c r="C558" s="2" t="s">
        <v>734</v>
      </c>
      <c r="D558" s="6" t="s">
        <v>742</v>
      </c>
      <c r="E558" s="60" t="s">
        <v>745</v>
      </c>
      <c r="F558" s="8"/>
      <c r="G558" s="8"/>
      <c r="H558" s="8"/>
      <c r="I558" s="8"/>
      <c r="J558" s="8">
        <v>4</v>
      </c>
      <c r="K558" s="8" t="s">
        <v>753</v>
      </c>
      <c r="L558" s="8" t="s">
        <v>756</v>
      </c>
      <c r="M558" s="9">
        <v>44216</v>
      </c>
      <c r="N558" s="9">
        <v>44224</v>
      </c>
      <c r="O558" s="20"/>
      <c r="P558" s="20">
        <v>9060.7999999999993</v>
      </c>
      <c r="Q558" s="61"/>
      <c r="R558" s="29"/>
      <c r="S558" s="29"/>
      <c r="T558" s="29"/>
      <c r="U558" s="29"/>
      <c r="X558" s="22" t="str">
        <f>IF(B558="",VLOOKUP(A558,items_lookup!A:B,2,FALSE),B558)</f>
        <v>07. Item 07</v>
      </c>
      <c r="Y558" s="22">
        <f t="shared" si="44"/>
        <v>1</v>
      </c>
      <c r="Z558" s="22">
        <f t="shared" si="44"/>
        <v>1</v>
      </c>
      <c r="AA558" s="22">
        <f t="shared" si="45"/>
        <v>2021</v>
      </c>
      <c r="AB558" s="22">
        <f t="shared" si="46"/>
        <v>2021</v>
      </c>
      <c r="AC558" s="22">
        <f t="shared" si="47"/>
        <v>2021</v>
      </c>
      <c r="AD558" s="25" t="b">
        <f>AND(ROUND(O558,2)=O558,ROUND(P558,2)=P558,OR(AND(O558&lt;&gt;0,L558="p"),AND(P558&lt;&gt;0,L558="f")),_xlfn.ISFORMULA(X558),_xlfn.ISFORMULA(Y558),_xlfn.ISFORMULA(Z558),_xlfn.ISFORMULA(AA558),_xlfn.ISFORMULA(AB558),_xlfn.ISFORMULA(AC558),NOT(_xlfn.ISFORMULA(O558)),NOT(_xlfn.ISFORMULA(P558)),M558&lt;&gt;0,N558&lt;&gt;0,OR(YEAR(M558=lookup_codes!T667),YEAR(M558=lookup_codes!T668),YEAR(M558=lookup_codes!T669)),OR(YEAR(N558=lookup_codes!T667),YEAR(N558=lookup_codes!T668),YEAR(N558=lookup_codes!T669)))</f>
        <v>1</v>
      </c>
    </row>
    <row r="559" spans="1:30" ht="13.5" customHeight="1" x14ac:dyDescent="0.2">
      <c r="A559" s="8" t="s">
        <v>766</v>
      </c>
      <c r="B559" s="8"/>
      <c r="C559" s="2" t="s">
        <v>734</v>
      </c>
      <c r="D559" s="6" t="s">
        <v>742</v>
      </c>
      <c r="E559" s="60" t="s">
        <v>745</v>
      </c>
      <c r="F559" s="8"/>
      <c r="G559" s="8"/>
      <c r="H559" s="8"/>
      <c r="I559" s="8"/>
      <c r="J559" s="8">
        <v>3</v>
      </c>
      <c r="K559" s="8" t="s">
        <v>753</v>
      </c>
      <c r="L559" s="8" t="s">
        <v>756</v>
      </c>
      <c r="M559" s="9">
        <v>44216</v>
      </c>
      <c r="N559" s="9">
        <v>44225</v>
      </c>
      <c r="O559" s="20"/>
      <c r="P559" s="20">
        <v>2994.05</v>
      </c>
      <c r="Q559" s="61"/>
      <c r="R559" s="29"/>
      <c r="S559" s="29"/>
      <c r="T559" s="29"/>
      <c r="U559" s="29"/>
      <c r="X559" s="22" t="str">
        <f>IF(B559="",VLOOKUP(A559,items_lookup!A:B,2,FALSE),B559)</f>
        <v>07. Item 07</v>
      </c>
      <c r="Y559" s="22">
        <f t="shared" si="44"/>
        <v>1</v>
      </c>
      <c r="Z559" s="22">
        <f t="shared" si="44"/>
        <v>1</v>
      </c>
      <c r="AA559" s="22">
        <f t="shared" si="45"/>
        <v>2021</v>
      </c>
      <c r="AB559" s="22">
        <f t="shared" si="46"/>
        <v>2021</v>
      </c>
      <c r="AC559" s="22">
        <f t="shared" si="47"/>
        <v>2021</v>
      </c>
      <c r="AD559" s="25" t="b">
        <f>AND(ROUND(O559,2)=O559,ROUND(P559,2)=P559,OR(AND(O559&lt;&gt;0,L559="p"),AND(P559&lt;&gt;0,L559="f")),_xlfn.ISFORMULA(X559),_xlfn.ISFORMULA(Y559),_xlfn.ISFORMULA(Z559),_xlfn.ISFORMULA(AA559),_xlfn.ISFORMULA(AB559),_xlfn.ISFORMULA(AC559),NOT(_xlfn.ISFORMULA(O559)),NOT(_xlfn.ISFORMULA(P559)),M559&lt;&gt;0,N559&lt;&gt;0,OR(YEAR(M559=lookup_codes!T668),YEAR(M559=lookup_codes!T669),YEAR(M559=lookup_codes!T670)),OR(YEAR(N559=lookup_codes!T668),YEAR(N559=lookup_codes!T669),YEAR(N559=lookup_codes!T670)))</f>
        <v>1</v>
      </c>
    </row>
    <row r="560" spans="1:30" ht="15" customHeight="1" x14ac:dyDescent="0.2">
      <c r="A560" s="8" t="s">
        <v>767</v>
      </c>
      <c r="B560" s="8"/>
      <c r="C560" s="2" t="s">
        <v>734</v>
      </c>
      <c r="D560" s="6" t="s">
        <v>742</v>
      </c>
      <c r="E560" s="60" t="s">
        <v>745</v>
      </c>
      <c r="F560" s="8"/>
      <c r="G560" s="8"/>
      <c r="H560" s="8"/>
      <c r="I560" s="8"/>
      <c r="J560" s="8">
        <v>3</v>
      </c>
      <c r="K560" s="8" t="s">
        <v>753</v>
      </c>
      <c r="L560" s="8" t="s">
        <v>756</v>
      </c>
      <c r="M560" s="9">
        <v>44216</v>
      </c>
      <c r="N560" s="9">
        <v>44225</v>
      </c>
      <c r="O560" s="20"/>
      <c r="P560" s="20">
        <v>16586.03</v>
      </c>
      <c r="Q560" s="61"/>
      <c r="R560" s="29"/>
      <c r="S560" s="29"/>
      <c r="T560" s="29"/>
      <c r="U560" s="29"/>
      <c r="X560" s="22" t="str">
        <f>IF(B560="",VLOOKUP(A560,items_lookup!A:B,2,FALSE),B560)</f>
        <v>08. Item 08</v>
      </c>
      <c r="Y560" s="22">
        <f t="shared" si="44"/>
        <v>1</v>
      </c>
      <c r="Z560" s="22">
        <f t="shared" si="44"/>
        <v>1</v>
      </c>
      <c r="AA560" s="22">
        <f t="shared" si="45"/>
        <v>2021</v>
      </c>
      <c r="AB560" s="22">
        <f t="shared" si="46"/>
        <v>2021</v>
      </c>
      <c r="AC560" s="22">
        <f t="shared" si="47"/>
        <v>2021</v>
      </c>
      <c r="AD560" s="25" t="b">
        <f>AND(ROUND(O560,2)=O560,ROUND(P560,2)=P560,OR(AND(O560&lt;&gt;0,L560="p"),AND(P560&lt;&gt;0,L560="f")),_xlfn.ISFORMULA(X560),_xlfn.ISFORMULA(Y560),_xlfn.ISFORMULA(Z560),_xlfn.ISFORMULA(AA560),_xlfn.ISFORMULA(AB560),_xlfn.ISFORMULA(AC560),NOT(_xlfn.ISFORMULA(O560)),NOT(_xlfn.ISFORMULA(P560)),M560&lt;&gt;0,N560&lt;&gt;0,OR(YEAR(M560=lookup_codes!T669),YEAR(M560=lookup_codes!T670),YEAR(M560=lookup_codes!T671)),OR(YEAR(N560=lookup_codes!T669),YEAR(N560=lookup_codes!T670),YEAR(N560=lookup_codes!T671)))</f>
        <v>1</v>
      </c>
    </row>
    <row r="561" spans="1:30" ht="15" customHeight="1" x14ac:dyDescent="0.2">
      <c r="A561" s="8" t="s">
        <v>781</v>
      </c>
      <c r="B561" s="8"/>
      <c r="C561" s="2" t="s">
        <v>734</v>
      </c>
      <c r="D561" s="6" t="s">
        <v>742</v>
      </c>
      <c r="E561" s="60" t="s">
        <v>745</v>
      </c>
      <c r="F561" s="8" t="s">
        <v>25</v>
      </c>
      <c r="G561" s="8"/>
      <c r="H561" s="8"/>
      <c r="I561" s="8"/>
      <c r="J561" s="8">
        <v>3</v>
      </c>
      <c r="K561" s="8" t="s">
        <v>753</v>
      </c>
      <c r="L561" s="8" t="s">
        <v>756</v>
      </c>
      <c r="M561" s="9">
        <v>44211</v>
      </c>
      <c r="N561" s="9">
        <v>44225</v>
      </c>
      <c r="O561" s="20"/>
      <c r="P561" s="20">
        <v>69391.97</v>
      </c>
      <c r="Q561" s="61"/>
      <c r="R561" s="29"/>
      <c r="S561" s="29"/>
      <c r="T561" s="29"/>
      <c r="U561" s="29"/>
      <c r="X561" s="22" t="str">
        <f>IF(B561="",VLOOKUP(A561,items_lookup!A:B,2,FALSE),B561)</f>
        <v>09. Item 09</v>
      </c>
      <c r="Y561" s="22">
        <f t="shared" si="44"/>
        <v>1</v>
      </c>
      <c r="Z561" s="22">
        <f t="shared" si="44"/>
        <v>1</v>
      </c>
      <c r="AA561" s="22">
        <f t="shared" si="45"/>
        <v>2021</v>
      </c>
      <c r="AB561" s="22">
        <f t="shared" si="46"/>
        <v>2021</v>
      </c>
      <c r="AC561" s="22">
        <f t="shared" si="47"/>
        <v>2020</v>
      </c>
      <c r="AD561" s="25" t="b">
        <f>AND(ROUND(O561,2)=O561,ROUND(P561,2)=P561,OR(AND(O561&lt;&gt;0,L561="p"),AND(P561&lt;&gt;0,L561="f")),_xlfn.ISFORMULA(X561),_xlfn.ISFORMULA(Y561),_xlfn.ISFORMULA(Z561),_xlfn.ISFORMULA(AA561),_xlfn.ISFORMULA(AB561),_xlfn.ISFORMULA(AC561),NOT(_xlfn.ISFORMULA(O561)),NOT(_xlfn.ISFORMULA(P561)),M561&lt;&gt;0,N561&lt;&gt;0,OR(YEAR(M561=lookup_codes!T670),YEAR(M561=lookup_codes!T671),YEAR(M561=lookup_codes!T672)),OR(YEAR(N561=lookup_codes!T670),YEAR(N561=lookup_codes!T671),YEAR(N561=lookup_codes!T672)))</f>
        <v>1</v>
      </c>
    </row>
    <row r="562" spans="1:30" ht="15" customHeight="1" x14ac:dyDescent="0.2">
      <c r="A562" s="8" t="s">
        <v>769</v>
      </c>
      <c r="B562" s="8"/>
      <c r="C562" s="2" t="s">
        <v>734</v>
      </c>
      <c r="D562" s="6" t="s">
        <v>742</v>
      </c>
      <c r="E562" s="60" t="s">
        <v>745</v>
      </c>
      <c r="F562" s="8" t="s">
        <v>25</v>
      </c>
      <c r="G562" s="8"/>
      <c r="H562" s="8"/>
      <c r="I562" s="8"/>
      <c r="J562" s="8">
        <v>3</v>
      </c>
      <c r="K562" s="8" t="s">
        <v>753</v>
      </c>
      <c r="L562" s="8" t="s">
        <v>756</v>
      </c>
      <c r="M562" s="9">
        <v>44211</v>
      </c>
      <c r="N562" s="9">
        <v>44225</v>
      </c>
      <c r="O562" s="20"/>
      <c r="P562" s="20">
        <v>580080.17000000004</v>
      </c>
      <c r="Q562" s="61"/>
      <c r="R562" s="29"/>
      <c r="S562" s="29"/>
      <c r="T562" s="29"/>
      <c r="U562" s="29"/>
      <c r="X562" s="22" t="str">
        <f>IF(B562="",VLOOKUP(A562,items_lookup!A:B,2,FALSE),B562)</f>
        <v>09. Item 09</v>
      </c>
      <c r="Y562" s="22">
        <f t="shared" si="44"/>
        <v>1</v>
      </c>
      <c r="Z562" s="22">
        <f t="shared" si="44"/>
        <v>1</v>
      </c>
      <c r="AA562" s="22">
        <f t="shared" si="45"/>
        <v>2021</v>
      </c>
      <c r="AB562" s="22">
        <f t="shared" si="46"/>
        <v>2021</v>
      </c>
      <c r="AC562" s="22">
        <f t="shared" si="47"/>
        <v>2020</v>
      </c>
      <c r="AD562" s="25" t="b">
        <f>AND(ROUND(O562,2)=O562,ROUND(P562,2)=P562,OR(AND(O562&lt;&gt;0,L562="p"),AND(P562&lt;&gt;0,L562="f")),_xlfn.ISFORMULA(X562),_xlfn.ISFORMULA(Y562),_xlfn.ISFORMULA(Z562),_xlfn.ISFORMULA(AA562),_xlfn.ISFORMULA(AB562),_xlfn.ISFORMULA(AC562),NOT(_xlfn.ISFORMULA(O562)),NOT(_xlfn.ISFORMULA(P562)),M562&lt;&gt;0,N562&lt;&gt;0,OR(YEAR(M562=lookup_codes!T671),YEAR(M562=lookup_codes!T672),YEAR(M562=lookup_codes!T673)),OR(YEAR(N562=lookup_codes!T671),YEAR(N562=lookup_codes!T672),YEAR(N562=lookup_codes!T673)))</f>
        <v>1</v>
      </c>
    </row>
    <row r="563" spans="1:30" ht="15" customHeight="1" x14ac:dyDescent="0.2">
      <c r="A563" s="8" t="s">
        <v>769</v>
      </c>
      <c r="B563" s="8"/>
      <c r="C563" s="2" t="s">
        <v>734</v>
      </c>
      <c r="D563" s="6" t="s">
        <v>742</v>
      </c>
      <c r="E563" s="60" t="s">
        <v>745</v>
      </c>
      <c r="F563" s="8"/>
      <c r="G563" s="8"/>
      <c r="H563" s="8"/>
      <c r="I563" s="8"/>
      <c r="J563" s="8">
        <v>3</v>
      </c>
      <c r="K563" s="8" t="s">
        <v>753</v>
      </c>
      <c r="L563" s="8" t="s">
        <v>756</v>
      </c>
      <c r="M563" s="9">
        <v>44211</v>
      </c>
      <c r="N563" s="9">
        <v>44225</v>
      </c>
      <c r="O563" s="20"/>
      <c r="P563" s="20">
        <v>2316583.21</v>
      </c>
      <c r="Q563" s="61"/>
      <c r="R563" s="29"/>
      <c r="S563" s="29"/>
      <c r="T563" s="29"/>
      <c r="U563" s="29"/>
      <c r="X563" s="22" t="str">
        <f>IF(B563="",VLOOKUP(A563,items_lookup!A:B,2,FALSE),B563)</f>
        <v>09. Item 09</v>
      </c>
      <c r="Y563" s="22">
        <f t="shared" si="44"/>
        <v>1</v>
      </c>
      <c r="Z563" s="22">
        <f t="shared" si="44"/>
        <v>1</v>
      </c>
      <c r="AA563" s="22">
        <f t="shared" si="45"/>
        <v>2021</v>
      </c>
      <c r="AB563" s="22">
        <f t="shared" si="46"/>
        <v>2021</v>
      </c>
      <c r="AC563" s="22">
        <f t="shared" si="47"/>
        <v>2021</v>
      </c>
      <c r="AD563" s="25" t="b">
        <f>AND(ROUND(O563,2)=O563,ROUND(P563,2)=P563,OR(AND(O563&lt;&gt;0,L563="p"),AND(P563&lt;&gt;0,L563="f")),_xlfn.ISFORMULA(X563),_xlfn.ISFORMULA(Y563),_xlfn.ISFORMULA(Z563),_xlfn.ISFORMULA(AA563),_xlfn.ISFORMULA(AB563),_xlfn.ISFORMULA(AC563),NOT(_xlfn.ISFORMULA(O563)),NOT(_xlfn.ISFORMULA(P563)),M563&lt;&gt;0,N563&lt;&gt;0,OR(YEAR(M563=lookup_codes!T672),YEAR(M563=lookup_codes!T673),YEAR(M563=lookup_codes!T674)),OR(YEAR(N563=lookup_codes!T672),YEAR(N563=lookup_codes!T673),YEAR(N563=lookup_codes!T674)))</f>
        <v>1</v>
      </c>
    </row>
    <row r="564" spans="1:30" ht="15" customHeight="1" x14ac:dyDescent="0.2">
      <c r="A564" s="8" t="s">
        <v>768</v>
      </c>
      <c r="B564" s="8"/>
      <c r="C564" s="2" t="s">
        <v>734</v>
      </c>
      <c r="D564" s="6" t="s">
        <v>742</v>
      </c>
      <c r="E564" s="60" t="s">
        <v>745</v>
      </c>
      <c r="F564" s="8" t="s">
        <v>25</v>
      </c>
      <c r="G564" s="8"/>
      <c r="H564" s="8"/>
      <c r="I564" s="8"/>
      <c r="J564" s="8">
        <v>3</v>
      </c>
      <c r="K564" s="8" t="s">
        <v>753</v>
      </c>
      <c r="L564" s="8" t="s">
        <v>756</v>
      </c>
      <c r="M564" s="9">
        <v>44211</v>
      </c>
      <c r="N564" s="9">
        <v>44225</v>
      </c>
      <c r="O564" s="20"/>
      <c r="P564" s="20">
        <v>2580205.63</v>
      </c>
      <c r="Q564" s="61"/>
      <c r="R564" s="29"/>
      <c r="S564" s="29"/>
      <c r="T564" s="29"/>
      <c r="U564" s="29"/>
      <c r="X564" s="22" t="str">
        <f>IF(B564="",VLOOKUP(A564,items_lookup!A:B,2,FALSE),B564)</f>
        <v>09. Item 09</v>
      </c>
      <c r="Y564" s="22">
        <f t="shared" si="44"/>
        <v>1</v>
      </c>
      <c r="Z564" s="22">
        <f t="shared" si="44"/>
        <v>1</v>
      </c>
      <c r="AA564" s="22">
        <f t="shared" si="45"/>
        <v>2021</v>
      </c>
      <c r="AB564" s="22">
        <f t="shared" si="46"/>
        <v>2021</v>
      </c>
      <c r="AC564" s="22">
        <f t="shared" si="47"/>
        <v>2020</v>
      </c>
      <c r="AD564" s="25" t="b">
        <f>AND(ROUND(O564,2)=O564,ROUND(P564,2)=P564,OR(AND(O564&lt;&gt;0,L564="p"),AND(P564&lt;&gt;0,L564="f")),_xlfn.ISFORMULA(X564),_xlfn.ISFORMULA(Y564),_xlfn.ISFORMULA(Z564),_xlfn.ISFORMULA(AA564),_xlfn.ISFORMULA(AB564),_xlfn.ISFORMULA(AC564),NOT(_xlfn.ISFORMULA(O564)),NOT(_xlfn.ISFORMULA(P564)),M564&lt;&gt;0,N564&lt;&gt;0,OR(YEAR(M564=lookup_codes!T673),YEAR(M564=lookup_codes!T674),YEAR(M564=lookup_codes!T675)),OR(YEAR(N564=lookup_codes!T673),YEAR(N564=lookup_codes!T674),YEAR(N564=lookup_codes!T675)))</f>
        <v>1</v>
      </c>
    </row>
    <row r="565" spans="1:30" ht="15" customHeight="1" x14ac:dyDescent="0.2">
      <c r="A565" s="8" t="s">
        <v>777</v>
      </c>
      <c r="B565" s="8"/>
      <c r="C565" s="2" t="s">
        <v>734</v>
      </c>
      <c r="D565" s="6" t="s">
        <v>742</v>
      </c>
      <c r="E565" s="60" t="s">
        <v>745</v>
      </c>
      <c r="F565" s="8"/>
      <c r="G565" s="8"/>
      <c r="H565" s="8"/>
      <c r="I565" s="8"/>
      <c r="J565" s="8">
        <v>3</v>
      </c>
      <c r="K565" s="8" t="s">
        <v>753</v>
      </c>
      <c r="L565" s="8" t="s">
        <v>756</v>
      </c>
      <c r="M565" s="9">
        <v>44211</v>
      </c>
      <c r="N565" s="9">
        <v>44231</v>
      </c>
      <c r="O565" s="20"/>
      <c r="P565" s="20">
        <v>86672.4</v>
      </c>
      <c r="Q565" s="61"/>
      <c r="R565" s="29"/>
      <c r="S565" s="29"/>
      <c r="T565" s="29"/>
      <c r="U565" s="29"/>
      <c r="X565" s="22" t="str">
        <f>IF(B565="",VLOOKUP(A565,items_lookup!A:B,2,FALSE),B565)</f>
        <v>09. Item 09</v>
      </c>
      <c r="Y565" s="22">
        <f t="shared" si="44"/>
        <v>1</v>
      </c>
      <c r="Z565" s="22">
        <f t="shared" si="44"/>
        <v>2</v>
      </c>
      <c r="AA565" s="22">
        <f t="shared" si="45"/>
        <v>2021</v>
      </c>
      <c r="AB565" s="22">
        <f t="shared" si="46"/>
        <v>2021</v>
      </c>
      <c r="AC565" s="22">
        <f t="shared" si="47"/>
        <v>2021</v>
      </c>
      <c r="AD565" s="25" t="b">
        <f>AND(ROUND(O565,2)=O565,ROUND(P565,2)=P565,OR(AND(O565&lt;&gt;0,L565="p"),AND(P565&lt;&gt;0,L565="f")),_xlfn.ISFORMULA(X565),_xlfn.ISFORMULA(Y565),_xlfn.ISFORMULA(Z565),_xlfn.ISFORMULA(AA565),_xlfn.ISFORMULA(AB565),_xlfn.ISFORMULA(AC565),NOT(_xlfn.ISFORMULA(O565)),NOT(_xlfn.ISFORMULA(P565)),M565&lt;&gt;0,N565&lt;&gt;0,OR(YEAR(M565=lookup_codes!T674),YEAR(M565=lookup_codes!T675),YEAR(M565=lookup_codes!T676)),OR(YEAR(N565=lookup_codes!T674),YEAR(N565=lookup_codes!T675),YEAR(N565=lookup_codes!T676)))</f>
        <v>1</v>
      </c>
    </row>
    <row r="566" spans="1:30" ht="15" customHeight="1" x14ac:dyDescent="0.2">
      <c r="A566" s="8" t="s">
        <v>770</v>
      </c>
      <c r="B566" s="8"/>
      <c r="C566" s="2" t="s">
        <v>741</v>
      </c>
      <c r="D566" s="6" t="s">
        <v>742</v>
      </c>
      <c r="E566" s="60" t="s">
        <v>745</v>
      </c>
      <c r="F566" s="8"/>
      <c r="G566" s="8"/>
      <c r="H566" s="8"/>
      <c r="I566" s="8"/>
      <c r="J566" s="8"/>
      <c r="K566" s="8"/>
      <c r="L566" s="8" t="s">
        <v>756</v>
      </c>
      <c r="M566" s="9">
        <v>44197</v>
      </c>
      <c r="N566" s="9">
        <v>44197</v>
      </c>
      <c r="O566" s="20"/>
      <c r="P566" s="20">
        <v>7710324.4199999999</v>
      </c>
      <c r="Q566" s="61"/>
      <c r="R566" s="29"/>
      <c r="S566" s="29"/>
      <c r="T566" s="29"/>
      <c r="U566" s="29"/>
      <c r="X566" s="22" t="str">
        <f>IF(B566="",VLOOKUP(A566,items_lookup!A:B,2,FALSE),B566)</f>
        <v>11. Item 11</v>
      </c>
      <c r="Y566" s="22">
        <f t="shared" si="44"/>
        <v>1</v>
      </c>
      <c r="Z566" s="22">
        <f t="shared" si="44"/>
        <v>1</v>
      </c>
      <c r="AA566" s="22">
        <f t="shared" si="45"/>
        <v>2021</v>
      </c>
      <c r="AB566" s="22">
        <f t="shared" si="46"/>
        <v>2021</v>
      </c>
      <c r="AC566" s="22">
        <f t="shared" si="47"/>
        <v>2021</v>
      </c>
      <c r="AD566" s="25" t="b">
        <f>AND(ROUND(O566,2)=O566,ROUND(P566,2)=P566,OR(AND(O566&lt;&gt;0,L566="p"),AND(P566&lt;&gt;0,L566="f")),_xlfn.ISFORMULA(X566),_xlfn.ISFORMULA(Y566),_xlfn.ISFORMULA(Z566),_xlfn.ISFORMULA(AA566),_xlfn.ISFORMULA(AB566),_xlfn.ISFORMULA(AC566),NOT(_xlfn.ISFORMULA(O566)),NOT(_xlfn.ISFORMULA(P566)),M566&lt;&gt;0,N566&lt;&gt;0,OR(YEAR(M566=lookup_codes!T676),YEAR(M566=lookup_codes!T677),YEAR(M566=lookup_codes!T678)),OR(YEAR(N566=lookup_codes!T676),YEAR(N566=lookup_codes!T677),YEAR(N566=lookup_codes!T678)))</f>
        <v>1</v>
      </c>
    </row>
    <row r="567" spans="1:30" ht="15" customHeight="1" x14ac:dyDescent="0.2">
      <c r="A567" s="8" t="s">
        <v>783</v>
      </c>
      <c r="B567" s="8"/>
      <c r="C567" s="2" t="s">
        <v>741</v>
      </c>
      <c r="D567" s="6" t="s">
        <v>742</v>
      </c>
      <c r="E567" s="60" t="s">
        <v>745</v>
      </c>
      <c r="F567" s="8"/>
      <c r="G567" s="8"/>
      <c r="H567" s="8"/>
      <c r="I567" s="8"/>
      <c r="J567" s="8"/>
      <c r="K567" s="8"/>
      <c r="L567" s="8" t="s">
        <v>756</v>
      </c>
      <c r="M567" s="9">
        <v>44197</v>
      </c>
      <c r="N567" s="9">
        <v>44197</v>
      </c>
      <c r="O567" s="20"/>
      <c r="P567" s="20">
        <v>6685422.1399999997</v>
      </c>
      <c r="Q567" s="61"/>
      <c r="R567" s="29"/>
      <c r="S567" s="29"/>
      <c r="T567" s="29"/>
      <c r="U567" s="29"/>
      <c r="X567" s="22" t="str">
        <f>IF(B567="",VLOOKUP(A567,items_lookup!A:B,2,FALSE),B567)</f>
        <v>21. Item 21</v>
      </c>
      <c r="Y567" s="22">
        <f t="shared" si="44"/>
        <v>1</v>
      </c>
      <c r="Z567" s="22">
        <f t="shared" si="44"/>
        <v>1</v>
      </c>
      <c r="AA567" s="22">
        <f t="shared" si="45"/>
        <v>2021</v>
      </c>
      <c r="AB567" s="22">
        <f t="shared" si="46"/>
        <v>2021</v>
      </c>
      <c r="AC567" s="22">
        <f t="shared" si="47"/>
        <v>2021</v>
      </c>
      <c r="AD567" s="25" t="b">
        <f>AND(ROUND(O567,2)=O567,ROUND(P567,2)=P567,OR(AND(O567&lt;&gt;0,L567="p"),AND(P567&lt;&gt;0,L567="f")),_xlfn.ISFORMULA(X567),_xlfn.ISFORMULA(Y567),_xlfn.ISFORMULA(Z567),_xlfn.ISFORMULA(AA567),_xlfn.ISFORMULA(AB567),_xlfn.ISFORMULA(AC567),NOT(_xlfn.ISFORMULA(O567)),NOT(_xlfn.ISFORMULA(P567)),M567&lt;&gt;0,N567&lt;&gt;0,OR(YEAR(M567=lookup_codes!T677),YEAR(M567=lookup_codes!T678),YEAR(M567=lookup_codes!T679)),OR(YEAR(N567=lookup_codes!T677),YEAR(N567=lookup_codes!T678),YEAR(N567=lookup_codes!T679)))</f>
        <v>1</v>
      </c>
    </row>
    <row r="568" spans="1:30" ht="15" customHeight="1" x14ac:dyDescent="0.2">
      <c r="A568" s="8" t="s">
        <v>780</v>
      </c>
      <c r="B568" s="8"/>
      <c r="C568" s="2" t="s">
        <v>741</v>
      </c>
      <c r="D568" s="6" t="s">
        <v>742</v>
      </c>
      <c r="E568" s="60" t="s">
        <v>745</v>
      </c>
      <c r="F568" s="8"/>
      <c r="G568" s="8"/>
      <c r="H568" s="8"/>
      <c r="I568" s="8"/>
      <c r="J568" s="8"/>
      <c r="K568" s="8"/>
      <c r="L568" s="8" t="s">
        <v>756</v>
      </c>
      <c r="M568" s="9">
        <v>44197</v>
      </c>
      <c r="N568" s="9">
        <v>44197</v>
      </c>
      <c r="O568" s="20"/>
      <c r="P568" s="20">
        <v>1352834.33</v>
      </c>
      <c r="Q568" s="61"/>
      <c r="R568" s="29"/>
      <c r="S568" s="29"/>
      <c r="T568" s="29"/>
      <c r="U568" s="29"/>
      <c r="X568" s="22" t="str">
        <f>IF(B568="",VLOOKUP(A568,items_lookup!A:B,2,FALSE),B568)</f>
        <v>14. Item 14</v>
      </c>
      <c r="Y568" s="22">
        <f t="shared" ref="Y568:Z629" si="48">MONTH(M568)</f>
        <v>1</v>
      </c>
      <c r="Z568" s="22">
        <f t="shared" si="48"/>
        <v>1</v>
      </c>
      <c r="AA568" s="22">
        <f t="shared" si="45"/>
        <v>2021</v>
      </c>
      <c r="AB568" s="22">
        <f t="shared" si="46"/>
        <v>2021</v>
      </c>
      <c r="AC568" s="22">
        <f t="shared" si="47"/>
        <v>2021</v>
      </c>
      <c r="AD568" s="25" t="b">
        <f>AND(ROUND(O568,2)=O568,ROUND(P568,2)=P568,OR(AND(O568&lt;&gt;0,L568="p"),AND(P568&lt;&gt;0,L568="f")),_xlfn.ISFORMULA(X568),_xlfn.ISFORMULA(Y568),_xlfn.ISFORMULA(Z568),_xlfn.ISFORMULA(AA568),_xlfn.ISFORMULA(AB568),_xlfn.ISFORMULA(AC568),NOT(_xlfn.ISFORMULA(O568)),NOT(_xlfn.ISFORMULA(P568)),M568&lt;&gt;0,N568&lt;&gt;0,OR(YEAR(M568=lookup_codes!T681),YEAR(M568=lookup_codes!T682),YEAR(M568=lookup_codes!T683)),OR(YEAR(N568=lookup_codes!T681),YEAR(N568=lookup_codes!T682),YEAR(N568=lookup_codes!T683)))</f>
        <v>1</v>
      </c>
    </row>
    <row r="569" spans="1:30" ht="15" customHeight="1" x14ac:dyDescent="0.2">
      <c r="A569" s="8" t="s">
        <v>780</v>
      </c>
      <c r="B569" s="8"/>
      <c r="C569" s="2" t="s">
        <v>741</v>
      </c>
      <c r="D569" s="6" t="s">
        <v>742</v>
      </c>
      <c r="E569" s="60" t="s">
        <v>745</v>
      </c>
      <c r="F569" s="8"/>
      <c r="G569" s="8"/>
      <c r="H569" s="8"/>
      <c r="I569" s="8"/>
      <c r="J569" s="8"/>
      <c r="K569" s="8"/>
      <c r="L569" s="8" t="s">
        <v>756</v>
      </c>
      <c r="M569" s="9">
        <v>44197</v>
      </c>
      <c r="N569" s="9">
        <v>44197</v>
      </c>
      <c r="O569" s="20"/>
      <c r="P569" s="20">
        <v>1870637.85</v>
      </c>
      <c r="Q569" s="61"/>
      <c r="X569" s="22" t="str">
        <f>IF(B569="",VLOOKUP(A569,items_lookup!A:B,2,FALSE),B569)</f>
        <v>14. Item 14</v>
      </c>
      <c r="Y569" s="22">
        <f t="shared" si="48"/>
        <v>1</v>
      </c>
      <c r="Z569" s="22">
        <f t="shared" si="48"/>
        <v>1</v>
      </c>
      <c r="AA569" s="22">
        <f t="shared" si="45"/>
        <v>2021</v>
      </c>
      <c r="AB569" s="22">
        <f t="shared" si="46"/>
        <v>2021</v>
      </c>
      <c r="AC569" s="22">
        <f t="shared" si="47"/>
        <v>2021</v>
      </c>
      <c r="AD569" s="25" t="b">
        <f>AND(ROUND(O569,2)=O569,ROUND(P569,2)=P569,OR(AND(O569&lt;&gt;0,L569="p"),AND(P569&lt;&gt;0,L569="f")),_xlfn.ISFORMULA(X569),_xlfn.ISFORMULA(Y569),_xlfn.ISFORMULA(Z569),_xlfn.ISFORMULA(AA569),_xlfn.ISFORMULA(AB569),_xlfn.ISFORMULA(AC569),NOT(_xlfn.ISFORMULA(O569)),NOT(_xlfn.ISFORMULA(P569)),M569&lt;&gt;0,N569&lt;&gt;0,OR(YEAR(M569=lookup_codes!T682),YEAR(M569=lookup_codes!T683),YEAR(M569=lookup_codes!T684)),OR(YEAR(N569=lookup_codes!T682),YEAR(N569=lookup_codes!T683),YEAR(N569=lookup_codes!T684)))</f>
        <v>1</v>
      </c>
    </row>
    <row r="570" spans="1:30" ht="15" customHeight="1" x14ac:dyDescent="0.2">
      <c r="A570" s="8" t="s">
        <v>768</v>
      </c>
      <c r="B570" s="8"/>
      <c r="C570" s="2" t="s">
        <v>741</v>
      </c>
      <c r="D570" s="6" t="s">
        <v>742</v>
      </c>
      <c r="E570" s="60" t="s">
        <v>745</v>
      </c>
      <c r="F570" s="8"/>
      <c r="G570" s="8"/>
      <c r="H570" s="8"/>
      <c r="I570" s="8"/>
      <c r="J570" s="8"/>
      <c r="K570" s="8"/>
      <c r="L570" s="8" t="s">
        <v>756</v>
      </c>
      <c r="M570" s="9">
        <v>44197</v>
      </c>
      <c r="N570" s="9">
        <v>44197</v>
      </c>
      <c r="O570" s="20"/>
      <c r="P570" s="20">
        <v>636296.01</v>
      </c>
      <c r="Q570" s="61"/>
      <c r="X570" s="22" t="str">
        <f>IF(B570="",VLOOKUP(A570,items_lookup!A:B,2,FALSE),B570)</f>
        <v>09. Item 09</v>
      </c>
      <c r="Y570" s="22">
        <f t="shared" si="48"/>
        <v>1</v>
      </c>
      <c r="Z570" s="22">
        <f t="shared" si="48"/>
        <v>1</v>
      </c>
      <c r="AA570" s="22">
        <f t="shared" si="45"/>
        <v>2021</v>
      </c>
      <c r="AB570" s="22">
        <f t="shared" si="46"/>
        <v>2021</v>
      </c>
      <c r="AC570" s="22">
        <f t="shared" si="47"/>
        <v>2021</v>
      </c>
      <c r="AD570" s="25" t="b">
        <f>AND(ROUND(O570,2)=O570,ROUND(P570,2)=P570,OR(AND(O570&lt;&gt;0,L570="p"),AND(P570&lt;&gt;0,L570="f")),_xlfn.ISFORMULA(X570),_xlfn.ISFORMULA(Y570),_xlfn.ISFORMULA(Z570),_xlfn.ISFORMULA(AA570),_xlfn.ISFORMULA(AB570),_xlfn.ISFORMULA(AC570),NOT(_xlfn.ISFORMULA(O570)),NOT(_xlfn.ISFORMULA(P570)),M570&lt;&gt;0,N570&lt;&gt;0,OR(YEAR(M570=lookup_codes!T683),YEAR(M570=lookup_codes!T684),YEAR(M570=lookup_codes!T685)),OR(YEAR(N570=lookup_codes!T683),YEAR(N570=lookup_codes!T684),YEAR(N570=lookup_codes!T685)))</f>
        <v>1</v>
      </c>
    </row>
    <row r="571" spans="1:30" ht="15" customHeight="1" x14ac:dyDescent="0.2">
      <c r="A571" s="8" t="s">
        <v>774</v>
      </c>
      <c r="B571" s="8"/>
      <c r="C571" s="2" t="s">
        <v>741</v>
      </c>
      <c r="D571" s="6" t="s">
        <v>742</v>
      </c>
      <c r="E571" s="60" t="s">
        <v>745</v>
      </c>
      <c r="F571" s="8"/>
      <c r="G571" s="8"/>
      <c r="H571" s="8"/>
      <c r="I571" s="8"/>
      <c r="J571" s="8"/>
      <c r="K571" s="8"/>
      <c r="L571" s="8" t="s">
        <v>756</v>
      </c>
      <c r="M571" s="9">
        <v>44197</v>
      </c>
      <c r="N571" s="9">
        <v>44197</v>
      </c>
      <c r="O571" s="20"/>
      <c r="P571" s="20">
        <v>1048906.43</v>
      </c>
      <c r="Q571" s="61"/>
      <c r="X571" s="22" t="str">
        <f>IF(B571="",VLOOKUP(A571,items_lookup!A:B,2,FALSE),B571)</f>
        <v>19. Item 19</v>
      </c>
      <c r="Y571" s="22">
        <f t="shared" si="48"/>
        <v>1</v>
      </c>
      <c r="Z571" s="22">
        <f t="shared" si="48"/>
        <v>1</v>
      </c>
      <c r="AA571" s="22">
        <f t="shared" si="45"/>
        <v>2021</v>
      </c>
      <c r="AB571" s="22">
        <f t="shared" si="46"/>
        <v>2021</v>
      </c>
      <c r="AC571" s="22">
        <f t="shared" si="47"/>
        <v>2021</v>
      </c>
      <c r="AD571" s="25" t="b">
        <f>AND(ROUND(O571,2)=O571,ROUND(P571,2)=P571,OR(AND(O571&lt;&gt;0,L571="p"),AND(P571&lt;&gt;0,L571="f")),_xlfn.ISFORMULA(X571),_xlfn.ISFORMULA(Y571),_xlfn.ISFORMULA(Z571),_xlfn.ISFORMULA(AA571),_xlfn.ISFORMULA(AB571),_xlfn.ISFORMULA(AC571),NOT(_xlfn.ISFORMULA(O571)),NOT(_xlfn.ISFORMULA(P571)),M571&lt;&gt;0,N571&lt;&gt;0,OR(YEAR(M571=lookup_codes!T684),YEAR(M571=lookup_codes!T685),YEAR(M571=lookup_codes!T686)),OR(YEAR(N571=lookup_codes!T684),YEAR(N571=lookup_codes!T685),YEAR(N571=lookup_codes!T686)))</f>
        <v>1</v>
      </c>
    </row>
    <row r="572" spans="1:30" ht="12.75" customHeight="1" x14ac:dyDescent="0.2">
      <c r="A572" s="8" t="s">
        <v>764</v>
      </c>
      <c r="B572" s="8"/>
      <c r="C572" s="2" t="s">
        <v>741</v>
      </c>
      <c r="D572" s="6" t="s">
        <v>742</v>
      </c>
      <c r="E572" s="60" t="s">
        <v>745</v>
      </c>
      <c r="F572" s="8"/>
      <c r="G572" s="8"/>
      <c r="H572" s="8"/>
      <c r="I572" s="8"/>
      <c r="J572" s="8"/>
      <c r="K572" s="8"/>
      <c r="L572" s="8" t="s">
        <v>756</v>
      </c>
      <c r="M572" s="9">
        <v>44197</v>
      </c>
      <c r="N572" s="9">
        <v>44197</v>
      </c>
      <c r="O572" s="20"/>
      <c r="P572" s="20">
        <v>13475.36</v>
      </c>
      <c r="Q572" s="61"/>
      <c r="R572" s="29"/>
      <c r="S572" s="29"/>
      <c r="T572" s="29"/>
      <c r="U572" s="29"/>
      <c r="X572" s="22" t="str">
        <f>IF(B572="",VLOOKUP(A572,items_lookup!A:B,2,FALSE),B572)</f>
        <v>05. Item 05</v>
      </c>
      <c r="Y572" s="22">
        <f t="shared" si="48"/>
        <v>1</v>
      </c>
      <c r="Z572" s="22">
        <f t="shared" si="48"/>
        <v>1</v>
      </c>
      <c r="AA572" s="22">
        <f t="shared" si="45"/>
        <v>2021</v>
      </c>
      <c r="AB572" s="22">
        <f t="shared" si="46"/>
        <v>2021</v>
      </c>
      <c r="AC572" s="22">
        <f t="shared" si="47"/>
        <v>2021</v>
      </c>
      <c r="AD572" s="25" t="b">
        <f>AND(ROUND(O572,2)=O572,ROUND(P572,2)=P572,OR(AND(O572&lt;&gt;0,L572="p"),AND(P572&lt;&gt;0,L572="f")),_xlfn.ISFORMULA(X572),_xlfn.ISFORMULA(Y572),_xlfn.ISFORMULA(Z572),_xlfn.ISFORMULA(AA572),_xlfn.ISFORMULA(AB572),_xlfn.ISFORMULA(AC572),NOT(_xlfn.ISFORMULA(O572)),NOT(_xlfn.ISFORMULA(P572)),M572&lt;&gt;0,N572&lt;&gt;0,OR(YEAR(M572=lookup_codes!T685),YEAR(M572=lookup_codes!T686),YEAR(M572=lookup_codes!T687)),OR(YEAR(N572=lookup_codes!T685),YEAR(N572=lookup_codes!T686),YEAR(N572=lookup_codes!T687)))</f>
        <v>1</v>
      </c>
    </row>
    <row r="573" spans="1:30" ht="15.75" customHeight="1" x14ac:dyDescent="0.2">
      <c r="A573" s="8" t="s">
        <v>766</v>
      </c>
      <c r="B573" s="8"/>
      <c r="C573" s="2" t="s">
        <v>741</v>
      </c>
      <c r="D573" s="6" t="s">
        <v>742</v>
      </c>
      <c r="E573" s="60" t="s">
        <v>745</v>
      </c>
      <c r="F573" s="8"/>
      <c r="G573" s="8"/>
      <c r="H573" s="8"/>
      <c r="I573" s="8"/>
      <c r="J573" s="8"/>
      <c r="K573" s="8"/>
      <c r="L573" s="8" t="s">
        <v>756</v>
      </c>
      <c r="M573" s="9">
        <v>44197</v>
      </c>
      <c r="N573" s="9">
        <v>44197</v>
      </c>
      <c r="O573" s="20"/>
      <c r="P573" s="20">
        <v>60159.16</v>
      </c>
      <c r="Q573" s="61"/>
      <c r="R573" s="29"/>
      <c r="S573" s="29"/>
      <c r="T573" s="29"/>
      <c r="U573" s="29"/>
      <c r="X573" s="22" t="str">
        <f>IF(B573="",VLOOKUP(A573,items_lookup!A:B,2,FALSE),B573)</f>
        <v>07. Item 07</v>
      </c>
      <c r="Y573" s="22">
        <f t="shared" si="48"/>
        <v>1</v>
      </c>
      <c r="Z573" s="22">
        <f t="shared" si="48"/>
        <v>1</v>
      </c>
      <c r="AA573" s="22">
        <f t="shared" si="45"/>
        <v>2021</v>
      </c>
      <c r="AB573" s="22">
        <f t="shared" si="46"/>
        <v>2021</v>
      </c>
      <c r="AC573" s="22">
        <f t="shared" si="47"/>
        <v>2021</v>
      </c>
      <c r="AD573" s="25" t="b">
        <f>AND(ROUND(O573,2)=O573,ROUND(P573,2)=P573,OR(AND(O573&lt;&gt;0,L573="p"),AND(P573&lt;&gt;0,L573="f")),_xlfn.ISFORMULA(X573),_xlfn.ISFORMULA(Y573),_xlfn.ISFORMULA(Z573),_xlfn.ISFORMULA(AA573),_xlfn.ISFORMULA(AB573),_xlfn.ISFORMULA(AC573),NOT(_xlfn.ISFORMULA(O573)),NOT(_xlfn.ISFORMULA(P573)),M573&lt;&gt;0,N573&lt;&gt;0,OR(YEAR(M573=lookup_codes!T686),YEAR(M573=lookup_codes!T687),YEAR(M573=lookup_codes!T688)),OR(YEAR(N573=lookup_codes!T686),YEAR(N573=lookup_codes!T687),YEAR(N573=lookup_codes!T688)))</f>
        <v>1</v>
      </c>
    </row>
    <row r="574" spans="1:30" ht="15" customHeight="1" x14ac:dyDescent="0.2">
      <c r="A574" s="8" t="s">
        <v>766</v>
      </c>
      <c r="B574" s="8"/>
      <c r="C574" s="2" t="s">
        <v>741</v>
      </c>
      <c r="D574" s="6" t="s">
        <v>742</v>
      </c>
      <c r="E574" s="60" t="s">
        <v>745</v>
      </c>
      <c r="F574" s="8"/>
      <c r="G574" s="8"/>
      <c r="H574" s="8"/>
      <c r="I574" s="8"/>
      <c r="J574" s="8"/>
      <c r="K574" s="8"/>
      <c r="L574" s="8" t="s">
        <v>756</v>
      </c>
      <c r="M574" s="9">
        <v>44197</v>
      </c>
      <c r="N574" s="9">
        <v>44197</v>
      </c>
      <c r="O574" s="20"/>
      <c r="P574" s="20">
        <v>33889.230000000003</v>
      </c>
      <c r="Q574" s="61"/>
      <c r="R574" s="29"/>
      <c r="S574" s="29"/>
      <c r="T574" s="29"/>
      <c r="U574" s="29"/>
      <c r="X574" s="22" t="str">
        <f>IF(B574="",VLOOKUP(A574,items_lookup!A:B,2,FALSE),B574)</f>
        <v>07. Item 07</v>
      </c>
      <c r="Y574" s="22">
        <f t="shared" si="48"/>
        <v>1</v>
      </c>
      <c r="Z574" s="22">
        <f t="shared" si="48"/>
        <v>1</v>
      </c>
      <c r="AA574" s="22">
        <f t="shared" si="45"/>
        <v>2021</v>
      </c>
      <c r="AB574" s="22">
        <f t="shared" si="46"/>
        <v>2021</v>
      </c>
      <c r="AC574" s="22">
        <f t="shared" si="47"/>
        <v>2021</v>
      </c>
      <c r="AD574" s="25" t="b">
        <f>AND(ROUND(O574,2)=O574,ROUND(P574,2)=P574,OR(AND(O574&lt;&gt;0,L574="p"),AND(P574&lt;&gt;0,L574="f")),_xlfn.ISFORMULA(X574),_xlfn.ISFORMULA(Y574),_xlfn.ISFORMULA(Z574),_xlfn.ISFORMULA(AA574),_xlfn.ISFORMULA(AB574),_xlfn.ISFORMULA(AC574),NOT(_xlfn.ISFORMULA(O574)),NOT(_xlfn.ISFORMULA(P574)),M574&lt;&gt;0,N574&lt;&gt;0,OR(YEAR(M574=lookup_codes!T687),YEAR(M574=lookup_codes!T688),YEAR(M574=lookup_codes!T689)),OR(YEAR(N574=lookup_codes!T687),YEAR(N574=lookup_codes!T688),YEAR(N574=lookup_codes!T689)))</f>
        <v>1</v>
      </c>
    </row>
    <row r="575" spans="1:30" ht="15" customHeight="1" x14ac:dyDescent="0.2">
      <c r="A575" s="8" t="s">
        <v>784</v>
      </c>
      <c r="B575" s="8"/>
      <c r="C575" s="2" t="s">
        <v>741</v>
      </c>
      <c r="D575" s="6" t="s">
        <v>742</v>
      </c>
      <c r="E575" s="60" t="s">
        <v>745</v>
      </c>
      <c r="F575" s="8"/>
      <c r="G575" s="8"/>
      <c r="H575" s="8"/>
      <c r="I575" s="8"/>
      <c r="J575" s="8"/>
      <c r="K575" s="8"/>
      <c r="L575" s="8" t="s">
        <v>756</v>
      </c>
      <c r="M575" s="9">
        <v>44197</v>
      </c>
      <c r="N575" s="9">
        <v>44197</v>
      </c>
      <c r="O575" s="20"/>
      <c r="P575" s="20">
        <v>133604.17000000001</v>
      </c>
      <c r="Q575" s="61"/>
      <c r="R575" s="29"/>
      <c r="S575" s="29"/>
      <c r="T575" s="29"/>
      <c r="U575" s="29"/>
      <c r="X575" s="22" t="str">
        <f>IF(B575="",VLOOKUP(A575,items_lookup!A:B,2,FALSE),B575)</f>
        <v>03. Item 03</v>
      </c>
      <c r="Y575" s="22">
        <f t="shared" si="48"/>
        <v>1</v>
      </c>
      <c r="Z575" s="22">
        <f t="shared" si="48"/>
        <v>1</v>
      </c>
      <c r="AA575" s="22">
        <f t="shared" si="45"/>
        <v>2021</v>
      </c>
      <c r="AB575" s="22">
        <f t="shared" si="46"/>
        <v>2021</v>
      </c>
      <c r="AC575" s="22">
        <f t="shared" si="47"/>
        <v>2021</v>
      </c>
      <c r="AD575" s="25" t="b">
        <f>AND(ROUND(O575,2)=O575,ROUND(P575,2)=P575,OR(AND(O575&lt;&gt;0,L575="p"),AND(P575&lt;&gt;0,L575="f")),_xlfn.ISFORMULA(X575),_xlfn.ISFORMULA(Y575),_xlfn.ISFORMULA(Z575),_xlfn.ISFORMULA(AA575),_xlfn.ISFORMULA(AB575),_xlfn.ISFORMULA(AC575),NOT(_xlfn.ISFORMULA(O575)),NOT(_xlfn.ISFORMULA(P575)),M575&lt;&gt;0,N575&lt;&gt;0,OR(YEAR(M575=lookup_codes!T688),YEAR(M575=lookup_codes!T689),YEAR(M575=lookup_codes!T690)),OR(YEAR(N575=lookup_codes!T688),YEAR(N575=lookup_codes!T689),YEAR(N575=lookup_codes!T690)))</f>
        <v>1</v>
      </c>
    </row>
    <row r="576" spans="1:30" ht="15" customHeight="1" x14ac:dyDescent="0.2">
      <c r="A576" s="8" t="s">
        <v>785</v>
      </c>
      <c r="B576" s="8"/>
      <c r="C576" s="2" t="s">
        <v>741</v>
      </c>
      <c r="D576" s="6" t="s">
        <v>742</v>
      </c>
      <c r="E576" s="60" t="s">
        <v>745</v>
      </c>
      <c r="F576" s="8"/>
      <c r="G576" s="8"/>
      <c r="H576" s="8"/>
      <c r="I576" s="8"/>
      <c r="J576" s="8"/>
      <c r="K576" s="8"/>
      <c r="L576" s="8" t="s">
        <v>756</v>
      </c>
      <c r="M576" s="9">
        <v>44197</v>
      </c>
      <c r="N576" s="9">
        <v>44197</v>
      </c>
      <c r="O576" s="20"/>
      <c r="P576" s="20">
        <v>1778529.94</v>
      </c>
      <c r="Q576" s="61"/>
      <c r="R576" s="29"/>
      <c r="S576" s="29"/>
      <c r="T576" s="29"/>
      <c r="U576" s="29"/>
      <c r="X576" s="22" t="str">
        <f>IF(B576="",VLOOKUP(A576,items_lookup!A:B,2,FALSE),B576)</f>
        <v>03. Item 03</v>
      </c>
      <c r="Y576" s="22">
        <f t="shared" si="48"/>
        <v>1</v>
      </c>
      <c r="Z576" s="22">
        <f t="shared" si="48"/>
        <v>1</v>
      </c>
      <c r="AA576" s="22">
        <f t="shared" si="45"/>
        <v>2021</v>
      </c>
      <c r="AB576" s="22">
        <f t="shared" si="46"/>
        <v>2021</v>
      </c>
      <c r="AC576" s="22">
        <f t="shared" si="47"/>
        <v>2021</v>
      </c>
      <c r="AD576" s="25" t="b">
        <f>AND(ROUND(O576,2)=O576,ROUND(P576,2)=P576,OR(AND(O576&lt;&gt;0,L576="p"),AND(P576&lt;&gt;0,L576="f")),_xlfn.ISFORMULA(X576),_xlfn.ISFORMULA(Y576),_xlfn.ISFORMULA(Z576),_xlfn.ISFORMULA(AA576),_xlfn.ISFORMULA(AB576),_xlfn.ISFORMULA(AC576),NOT(_xlfn.ISFORMULA(O576)),NOT(_xlfn.ISFORMULA(P576)),M576&lt;&gt;0,N576&lt;&gt;0,OR(YEAR(M576=lookup_codes!T689),YEAR(M576=lookup_codes!T690),YEAR(M576=lookup_codes!T691)),OR(YEAR(N576=lookup_codes!T689),YEAR(N576=lookup_codes!T690),YEAR(N576=lookup_codes!T691)))</f>
        <v>1</v>
      </c>
    </row>
    <row r="577" spans="1:30" ht="17.25" customHeight="1" x14ac:dyDescent="0.2">
      <c r="A577" s="8" t="s">
        <v>769</v>
      </c>
      <c r="B577" s="8"/>
      <c r="C577" s="2" t="s">
        <v>741</v>
      </c>
      <c r="D577" s="6" t="s">
        <v>742</v>
      </c>
      <c r="E577" s="60" t="s">
        <v>745</v>
      </c>
      <c r="F577" s="8"/>
      <c r="G577" s="8"/>
      <c r="H577" s="8"/>
      <c r="I577" s="8"/>
      <c r="J577" s="8"/>
      <c r="K577" s="8"/>
      <c r="L577" s="8" t="s">
        <v>756</v>
      </c>
      <c r="M577" s="9">
        <v>44197</v>
      </c>
      <c r="N577" s="9">
        <v>44197</v>
      </c>
      <c r="O577" s="20"/>
      <c r="P577" s="20">
        <v>441560.19</v>
      </c>
      <c r="Q577" s="61"/>
      <c r="R577" s="29"/>
      <c r="S577" s="29"/>
      <c r="T577" s="29"/>
      <c r="U577" s="29"/>
      <c r="X577" s="22" t="str">
        <f>IF(B577="",VLOOKUP(A577,items_lookup!A:B,2,FALSE),B577)</f>
        <v>09. Item 09</v>
      </c>
      <c r="Y577" s="22">
        <f t="shared" si="48"/>
        <v>1</v>
      </c>
      <c r="Z577" s="22">
        <f t="shared" si="48"/>
        <v>1</v>
      </c>
      <c r="AA577" s="22">
        <f t="shared" si="45"/>
        <v>2021</v>
      </c>
      <c r="AB577" s="22">
        <f t="shared" si="46"/>
        <v>2021</v>
      </c>
      <c r="AC577" s="22">
        <f t="shared" si="47"/>
        <v>2021</v>
      </c>
      <c r="AD577" s="25" t="b">
        <f>AND(ROUND(O577,2)=O577,ROUND(P577,2)=P577,OR(AND(O577&lt;&gt;0,L577="p"),AND(P577&lt;&gt;0,L577="f")),_xlfn.ISFORMULA(X577),_xlfn.ISFORMULA(Y577),_xlfn.ISFORMULA(Z577),_xlfn.ISFORMULA(AA577),_xlfn.ISFORMULA(AB577),_xlfn.ISFORMULA(AC577),NOT(_xlfn.ISFORMULA(O577)),NOT(_xlfn.ISFORMULA(P577)),M577&lt;&gt;0,N577&lt;&gt;0,OR(YEAR(M577=lookup_codes!T690),YEAR(M577=lookup_codes!T691),YEAR(M577=lookup_codes!T692)),OR(YEAR(N577=lookup_codes!T690),YEAR(N577=lookup_codes!T691),YEAR(N577=lookup_codes!T692)))</f>
        <v>1</v>
      </c>
    </row>
    <row r="578" spans="1:30" ht="15" customHeight="1" x14ac:dyDescent="0.2">
      <c r="A578" s="8" t="s">
        <v>769</v>
      </c>
      <c r="B578" s="8"/>
      <c r="C578" s="2" t="s">
        <v>741</v>
      </c>
      <c r="D578" s="6" t="s">
        <v>742</v>
      </c>
      <c r="E578" s="60" t="s">
        <v>745</v>
      </c>
      <c r="F578" s="8"/>
      <c r="G578" s="8"/>
      <c r="H578" s="8"/>
      <c r="I578" s="8"/>
      <c r="J578" s="8"/>
      <c r="K578" s="8"/>
      <c r="L578" s="8" t="s">
        <v>756</v>
      </c>
      <c r="M578" s="9">
        <v>44197</v>
      </c>
      <c r="N578" s="9">
        <v>44197</v>
      </c>
      <c r="O578" s="20"/>
      <c r="P578" s="20">
        <v>143.57</v>
      </c>
      <c r="Q578" s="61"/>
      <c r="R578" s="29"/>
      <c r="S578" s="29"/>
      <c r="T578" s="29"/>
      <c r="U578" s="29"/>
      <c r="X578" s="22" t="str">
        <f>IF(B578="",VLOOKUP(A578,items_lookup!A:B,2,FALSE),B578)</f>
        <v>09. Item 09</v>
      </c>
      <c r="Y578" s="22">
        <f t="shared" si="48"/>
        <v>1</v>
      </c>
      <c r="Z578" s="22">
        <f t="shared" si="48"/>
        <v>1</v>
      </c>
      <c r="AA578" s="22">
        <f t="shared" si="45"/>
        <v>2021</v>
      </c>
      <c r="AB578" s="22">
        <f t="shared" si="46"/>
        <v>2021</v>
      </c>
      <c r="AC578" s="22">
        <f t="shared" si="47"/>
        <v>2021</v>
      </c>
      <c r="AD578" s="25" t="b">
        <f>AND(ROUND(O578,2)=O578,ROUND(P578,2)=P578,OR(AND(O578&lt;&gt;0,L578="p"),AND(P578&lt;&gt;0,L578="f")),_xlfn.ISFORMULA(X578),_xlfn.ISFORMULA(Y578),_xlfn.ISFORMULA(Z578),_xlfn.ISFORMULA(AA578),_xlfn.ISFORMULA(AB578),_xlfn.ISFORMULA(AC578),NOT(_xlfn.ISFORMULA(O578)),NOT(_xlfn.ISFORMULA(P578)),M578&lt;&gt;0,N578&lt;&gt;0,OR(YEAR(M578=lookup_codes!T691),YEAR(M578=lookup_codes!T692),YEAR(M578=lookup_codes!T693)),OR(YEAR(N578=lookup_codes!T691),YEAR(N578=lookup_codes!T692),YEAR(N578=lookup_codes!T693)))</f>
        <v>1</v>
      </c>
    </row>
    <row r="579" spans="1:30" ht="15" customHeight="1" x14ac:dyDescent="0.2">
      <c r="A579" s="8" t="s">
        <v>777</v>
      </c>
      <c r="B579" s="8"/>
      <c r="C579" s="2" t="s">
        <v>741</v>
      </c>
      <c r="D579" s="6" t="s">
        <v>742</v>
      </c>
      <c r="E579" s="60" t="s">
        <v>745</v>
      </c>
      <c r="F579" s="8"/>
      <c r="G579" s="8"/>
      <c r="H579" s="8"/>
      <c r="I579" s="8"/>
      <c r="J579" s="8"/>
      <c r="K579" s="8"/>
      <c r="L579" s="8" t="s">
        <v>756</v>
      </c>
      <c r="M579" s="9">
        <v>44197</v>
      </c>
      <c r="N579" s="9">
        <v>44197</v>
      </c>
      <c r="O579" s="20"/>
      <c r="P579" s="20">
        <v>187442.86</v>
      </c>
      <c r="Q579" s="61"/>
      <c r="R579" s="29"/>
      <c r="S579" s="29"/>
      <c r="T579" s="29"/>
      <c r="U579" s="29"/>
      <c r="X579" s="22" t="str">
        <f>IF(B579="",VLOOKUP(A579,items_lookup!A:B,2,FALSE),B579)</f>
        <v>09. Item 09</v>
      </c>
      <c r="Y579" s="22">
        <f t="shared" si="48"/>
        <v>1</v>
      </c>
      <c r="Z579" s="22">
        <f t="shared" si="48"/>
        <v>1</v>
      </c>
      <c r="AA579" s="22">
        <f t="shared" si="45"/>
        <v>2021</v>
      </c>
      <c r="AB579" s="22">
        <f t="shared" si="46"/>
        <v>2021</v>
      </c>
      <c r="AC579" s="22">
        <f t="shared" si="47"/>
        <v>2021</v>
      </c>
      <c r="AD579" s="25" t="b">
        <f>AND(ROUND(O579,2)=O579,ROUND(P579,2)=P579,OR(AND(O579&lt;&gt;0,L579="p"),AND(P579&lt;&gt;0,L579="f")),_xlfn.ISFORMULA(X579),_xlfn.ISFORMULA(Y579),_xlfn.ISFORMULA(Z579),_xlfn.ISFORMULA(AA579),_xlfn.ISFORMULA(AB579),_xlfn.ISFORMULA(AC579),NOT(_xlfn.ISFORMULA(O579)),NOT(_xlfn.ISFORMULA(P579)),M579&lt;&gt;0,N579&lt;&gt;0,OR(YEAR(M579=lookup_codes!T692),YEAR(M579=lookup_codes!T693),YEAR(M579=lookup_codes!T694)),OR(YEAR(N579=lookup_codes!T692),YEAR(N579=lookup_codes!T693),YEAR(N579=lookup_codes!T694)))</f>
        <v>1</v>
      </c>
    </row>
    <row r="580" spans="1:30" ht="25.5" customHeight="1" x14ac:dyDescent="0.2">
      <c r="A580" s="8" t="s">
        <v>786</v>
      </c>
      <c r="B580" s="8"/>
      <c r="C580" s="2" t="s">
        <v>741</v>
      </c>
      <c r="D580" s="6" t="s">
        <v>742</v>
      </c>
      <c r="E580" s="60" t="s">
        <v>745</v>
      </c>
      <c r="F580" s="8"/>
      <c r="G580" s="8"/>
      <c r="H580" s="8"/>
      <c r="I580" s="8"/>
      <c r="J580" s="8"/>
      <c r="K580" s="8"/>
      <c r="L580" s="8" t="s">
        <v>756</v>
      </c>
      <c r="M580" s="9">
        <v>44197</v>
      </c>
      <c r="N580" s="9">
        <v>44197</v>
      </c>
      <c r="O580" s="20"/>
      <c r="P580" s="20">
        <v>1165610.1200000001</v>
      </c>
      <c r="Q580" s="61"/>
      <c r="R580" s="29"/>
      <c r="S580" s="29"/>
      <c r="T580" s="29"/>
      <c r="U580" s="29"/>
      <c r="X580" s="22" t="str">
        <f>IF(B580="",VLOOKUP(A580,items_lookup!A:B,2,FALSE),B580)</f>
        <v>16. Item 16</v>
      </c>
      <c r="Y580" s="22">
        <f t="shared" si="48"/>
        <v>1</v>
      </c>
      <c r="Z580" s="22">
        <f t="shared" si="48"/>
        <v>1</v>
      </c>
      <c r="AA580" s="22">
        <f t="shared" si="45"/>
        <v>2021</v>
      </c>
      <c r="AB580" s="22">
        <f t="shared" si="46"/>
        <v>2021</v>
      </c>
      <c r="AC580" s="22">
        <f t="shared" si="47"/>
        <v>2021</v>
      </c>
      <c r="AD580" s="25" t="b">
        <f>AND(ROUND(O580,2)=O580,ROUND(P580,2)=P580,OR(AND(O580&lt;&gt;0,L580="p"),AND(P580&lt;&gt;0,L580="f")),_xlfn.ISFORMULA(X580),_xlfn.ISFORMULA(Y580),_xlfn.ISFORMULA(Z580),_xlfn.ISFORMULA(AA580),_xlfn.ISFORMULA(AB580),_xlfn.ISFORMULA(AC580),NOT(_xlfn.ISFORMULA(O580)),NOT(_xlfn.ISFORMULA(P580)),M580&lt;&gt;0,N580&lt;&gt;0,OR(YEAR(M580=lookup_codes!T693),YEAR(M580=lookup_codes!T694),YEAR(M580=lookup_codes!T695)),OR(YEAR(N580=lookup_codes!T693),YEAR(N580=lookup_codes!T694),YEAR(N580=lookup_codes!T695)))</f>
        <v>1</v>
      </c>
    </row>
    <row r="581" spans="1:30" ht="15" customHeight="1" x14ac:dyDescent="0.2">
      <c r="A581" s="8" t="s">
        <v>786</v>
      </c>
      <c r="B581" s="8"/>
      <c r="C581" s="2" t="s">
        <v>741</v>
      </c>
      <c r="D581" s="6" t="s">
        <v>742</v>
      </c>
      <c r="E581" s="60" t="s">
        <v>745</v>
      </c>
      <c r="F581" s="8"/>
      <c r="G581" s="8"/>
      <c r="H581" s="8"/>
      <c r="I581" s="8"/>
      <c r="J581" s="8"/>
      <c r="K581" s="8"/>
      <c r="L581" s="8" t="s">
        <v>756</v>
      </c>
      <c r="M581" s="9">
        <v>44197</v>
      </c>
      <c r="N581" s="9">
        <v>44197</v>
      </c>
      <c r="O581" s="20"/>
      <c r="P581" s="20">
        <v>2687085.43</v>
      </c>
      <c r="Q581" s="61"/>
      <c r="R581" s="29"/>
      <c r="S581" s="29"/>
      <c r="T581" s="29"/>
      <c r="U581" s="29"/>
      <c r="X581" s="22" t="str">
        <f>IF(B581="",VLOOKUP(A581,items_lookup!A:B,2,FALSE),B581)</f>
        <v>16. Item 16</v>
      </c>
      <c r="Y581" s="22">
        <f t="shared" si="48"/>
        <v>1</v>
      </c>
      <c r="Z581" s="22">
        <f t="shared" si="48"/>
        <v>1</v>
      </c>
      <c r="AA581" s="22">
        <f t="shared" si="45"/>
        <v>2021</v>
      </c>
      <c r="AB581" s="22">
        <f t="shared" si="46"/>
        <v>2021</v>
      </c>
      <c r="AC581" s="22">
        <f t="shared" si="47"/>
        <v>2021</v>
      </c>
      <c r="AD581" s="25" t="b">
        <f>AND(ROUND(O581,2)=O581,ROUND(P581,2)=P581,OR(AND(O581&lt;&gt;0,L581="p"),AND(P581&lt;&gt;0,L581="f")),_xlfn.ISFORMULA(X581),_xlfn.ISFORMULA(Y581),_xlfn.ISFORMULA(Z581),_xlfn.ISFORMULA(AA581),_xlfn.ISFORMULA(AB581),_xlfn.ISFORMULA(AC581),NOT(_xlfn.ISFORMULA(O581)),NOT(_xlfn.ISFORMULA(P581)),M581&lt;&gt;0,N581&lt;&gt;0,OR(YEAR(M581=lookup_codes!T694),YEAR(M581=lookup_codes!T695),YEAR(M581=lookup_codes!T696)),OR(YEAR(N581=lookup_codes!T694),YEAR(N581=lookup_codes!T695),YEAR(N581=lookup_codes!T696)))</f>
        <v>1</v>
      </c>
    </row>
    <row r="582" spans="1:30" ht="15" customHeight="1" x14ac:dyDescent="0.2">
      <c r="A582" s="8" t="s">
        <v>786</v>
      </c>
      <c r="B582" s="8"/>
      <c r="C582" s="2" t="s">
        <v>741</v>
      </c>
      <c r="D582" s="6" t="s">
        <v>742</v>
      </c>
      <c r="E582" s="60" t="s">
        <v>745</v>
      </c>
      <c r="F582" s="8"/>
      <c r="G582" s="8"/>
      <c r="H582" s="8"/>
      <c r="I582" s="8"/>
      <c r="J582" s="8"/>
      <c r="K582" s="8"/>
      <c r="L582" s="8" t="s">
        <v>756</v>
      </c>
      <c r="M582" s="9">
        <v>44197</v>
      </c>
      <c r="N582" s="9">
        <v>44197</v>
      </c>
      <c r="O582" s="20"/>
      <c r="P582" s="20">
        <v>3367728.23</v>
      </c>
      <c r="Q582" s="61"/>
      <c r="R582" s="29"/>
      <c r="S582" s="29"/>
      <c r="T582" s="29"/>
      <c r="U582" s="29"/>
      <c r="X582" s="22" t="str">
        <f>IF(B582="",VLOOKUP(A582,items_lookup!A:B,2,FALSE),B582)</f>
        <v>16. Item 16</v>
      </c>
      <c r="Y582" s="22">
        <f t="shared" si="48"/>
        <v>1</v>
      </c>
      <c r="Z582" s="22">
        <f t="shared" si="48"/>
        <v>1</v>
      </c>
      <c r="AA582" s="22">
        <f t="shared" si="45"/>
        <v>2021</v>
      </c>
      <c r="AB582" s="22">
        <f t="shared" si="46"/>
        <v>2021</v>
      </c>
      <c r="AC582" s="22">
        <f t="shared" si="47"/>
        <v>2021</v>
      </c>
      <c r="AD582" s="25" t="b">
        <f>AND(ROUND(O582,2)=O582,ROUND(P582,2)=P582,OR(AND(O582&lt;&gt;0,L582="p"),AND(P582&lt;&gt;0,L582="f")),_xlfn.ISFORMULA(X582),_xlfn.ISFORMULA(Y582),_xlfn.ISFORMULA(Z582),_xlfn.ISFORMULA(AA582),_xlfn.ISFORMULA(AB582),_xlfn.ISFORMULA(AC582),NOT(_xlfn.ISFORMULA(O582)),NOT(_xlfn.ISFORMULA(P582)),M582&lt;&gt;0,N582&lt;&gt;0,OR(YEAR(M582=lookup_codes!T695),YEAR(M582=lookup_codes!T696),YEAR(M582=lookup_codes!T697)),OR(YEAR(N582=lookup_codes!T695),YEAR(N582=lookup_codes!T696),YEAR(N582=lookup_codes!T697)))</f>
        <v>1</v>
      </c>
    </row>
    <row r="583" spans="1:30" ht="15" customHeight="1" x14ac:dyDescent="0.2">
      <c r="A583" s="8" t="s">
        <v>780</v>
      </c>
      <c r="B583" s="8"/>
      <c r="C583" s="2" t="s">
        <v>741</v>
      </c>
      <c r="D583" s="6" t="s">
        <v>742</v>
      </c>
      <c r="E583" s="60" t="s">
        <v>745</v>
      </c>
      <c r="F583" s="8"/>
      <c r="G583" s="8"/>
      <c r="H583" s="8"/>
      <c r="I583" s="8"/>
      <c r="J583" s="8"/>
      <c r="K583" s="8"/>
      <c r="L583" s="8" t="s">
        <v>756</v>
      </c>
      <c r="M583" s="9">
        <v>44197</v>
      </c>
      <c r="N583" s="9">
        <v>44197</v>
      </c>
      <c r="O583" s="20"/>
      <c r="P583" s="20">
        <v>98248.08</v>
      </c>
      <c r="Q583" s="61"/>
      <c r="R583" s="29"/>
      <c r="S583" s="29"/>
      <c r="T583" s="29"/>
      <c r="U583" s="29"/>
      <c r="X583" s="22" t="str">
        <f>IF(B583="",VLOOKUP(A583,items_lookup!A:B,2,FALSE),B583)</f>
        <v>14. Item 14</v>
      </c>
      <c r="Y583" s="22">
        <f t="shared" si="48"/>
        <v>1</v>
      </c>
      <c r="Z583" s="22">
        <f t="shared" si="48"/>
        <v>1</v>
      </c>
      <c r="AA583" s="22">
        <f t="shared" si="45"/>
        <v>2021</v>
      </c>
      <c r="AB583" s="22">
        <f t="shared" si="46"/>
        <v>2021</v>
      </c>
      <c r="AC583" s="22">
        <f t="shared" si="47"/>
        <v>2021</v>
      </c>
      <c r="AD583" s="25" t="b">
        <f>AND(ROUND(O583,2)=O583,ROUND(P583,2)=P583,OR(AND(O583&lt;&gt;0,L583="p"),AND(P583&lt;&gt;0,L583="f")),_xlfn.ISFORMULA(X583),_xlfn.ISFORMULA(Y583),_xlfn.ISFORMULA(Z583),_xlfn.ISFORMULA(AA583),_xlfn.ISFORMULA(AB583),_xlfn.ISFORMULA(AC583),NOT(_xlfn.ISFORMULA(O583)),NOT(_xlfn.ISFORMULA(P583)),M583&lt;&gt;0,N583&lt;&gt;0,OR(YEAR(M583=lookup_codes!T696),YEAR(M583=lookup_codes!T697),YEAR(M583=lookup_codes!T698)),OR(YEAR(N583=lookup_codes!T696),YEAR(N583=lookup_codes!T697),YEAR(N583=lookup_codes!T698)))</f>
        <v>1</v>
      </c>
    </row>
    <row r="584" spans="1:30" ht="15" customHeight="1" x14ac:dyDescent="0.2">
      <c r="A584" s="8" t="s">
        <v>771</v>
      </c>
      <c r="B584" s="8"/>
      <c r="C584" s="2" t="s">
        <v>741</v>
      </c>
      <c r="D584" s="6" t="s">
        <v>742</v>
      </c>
      <c r="E584" s="60" t="s">
        <v>745</v>
      </c>
      <c r="F584" s="8"/>
      <c r="G584" s="8"/>
      <c r="H584" s="8"/>
      <c r="I584" s="8"/>
      <c r="J584" s="8"/>
      <c r="K584" s="8"/>
      <c r="L584" s="8" t="s">
        <v>756</v>
      </c>
      <c r="M584" s="9">
        <v>44197</v>
      </c>
      <c r="N584" s="9">
        <v>44197</v>
      </c>
      <c r="O584" s="20"/>
      <c r="P584" s="20">
        <v>9060.7999999999993</v>
      </c>
      <c r="Q584" s="61"/>
      <c r="R584" s="29"/>
      <c r="S584" s="29"/>
      <c r="T584" s="29"/>
      <c r="U584" s="29"/>
      <c r="X584" s="22" t="str">
        <f>IF(B584="",VLOOKUP(A584,items_lookup!A:B,2,FALSE),B584)</f>
        <v>13. Item 13</v>
      </c>
      <c r="Y584" s="22">
        <f t="shared" si="48"/>
        <v>1</v>
      </c>
      <c r="Z584" s="22">
        <f t="shared" si="48"/>
        <v>1</v>
      </c>
      <c r="AA584" s="22">
        <f t="shared" si="45"/>
        <v>2021</v>
      </c>
      <c r="AB584" s="22">
        <f t="shared" si="46"/>
        <v>2021</v>
      </c>
      <c r="AC584" s="22">
        <f t="shared" si="47"/>
        <v>2021</v>
      </c>
      <c r="AD584" s="25" t="b">
        <f>AND(ROUND(O584,2)=O584,ROUND(P584,2)=P584,OR(AND(O584&lt;&gt;0,L584="p"),AND(P584&lt;&gt;0,L584="f")),_xlfn.ISFORMULA(X584),_xlfn.ISFORMULA(Y584),_xlfn.ISFORMULA(Z584),_xlfn.ISFORMULA(AA584),_xlfn.ISFORMULA(AB584),_xlfn.ISFORMULA(AC584),NOT(_xlfn.ISFORMULA(O584)),NOT(_xlfn.ISFORMULA(P584)),M584&lt;&gt;0,N584&lt;&gt;0,OR(YEAR(M584=lookup_codes!T697),YEAR(M584=lookup_codes!T698),YEAR(M584=lookup_codes!T699)),OR(YEAR(N584=lookup_codes!T697),YEAR(N584=lookup_codes!T698),YEAR(N584=lookup_codes!T699)))</f>
        <v>1</v>
      </c>
    </row>
    <row r="585" spans="1:30" ht="15" customHeight="1" x14ac:dyDescent="0.2">
      <c r="A585" s="8" t="s">
        <v>771</v>
      </c>
      <c r="B585" s="27"/>
      <c r="C585" s="2" t="s">
        <v>734</v>
      </c>
      <c r="D585" s="6" t="s">
        <v>742</v>
      </c>
      <c r="E585" s="60" t="s">
        <v>745</v>
      </c>
      <c r="F585" s="8"/>
      <c r="G585" s="8"/>
      <c r="H585" s="8"/>
      <c r="I585" s="8" t="s">
        <v>25</v>
      </c>
      <c r="J585" s="8">
        <v>1</v>
      </c>
      <c r="K585" s="8" t="s">
        <v>753</v>
      </c>
      <c r="L585" s="8" t="s">
        <v>756</v>
      </c>
      <c r="M585" s="9">
        <v>44211</v>
      </c>
      <c r="N585" s="9">
        <v>44222</v>
      </c>
      <c r="O585" s="20"/>
      <c r="P585" s="20">
        <v>3492857.14</v>
      </c>
      <c r="Q585" s="61"/>
      <c r="R585" s="29"/>
      <c r="S585" s="29"/>
      <c r="T585" s="29"/>
      <c r="U585" s="29"/>
      <c r="X585" s="22" t="str">
        <f>IF(B585="",VLOOKUP(A585,items_lookup!A:B,2,FALSE),B585)</f>
        <v>13. Item 13</v>
      </c>
      <c r="Y585" s="22">
        <f t="shared" si="48"/>
        <v>1</v>
      </c>
      <c r="Z585" s="22">
        <f t="shared" si="48"/>
        <v>1</v>
      </c>
      <c r="AA585" s="22">
        <f t="shared" si="45"/>
        <v>2021</v>
      </c>
      <c r="AB585" s="22">
        <f t="shared" si="46"/>
        <v>2021</v>
      </c>
      <c r="AC585" s="22">
        <f t="shared" si="47"/>
        <v>2021</v>
      </c>
      <c r="AD585" s="25" t="b">
        <f>AND(ROUND(O585,2)=O585,ROUND(P585,2)=P585,OR(AND(O585&lt;&gt;0,L585="p"),AND(P585&lt;&gt;0,L585="f")),_xlfn.ISFORMULA(X585),_xlfn.ISFORMULA(Y585),_xlfn.ISFORMULA(Z585),_xlfn.ISFORMULA(AA585),_xlfn.ISFORMULA(AB585),_xlfn.ISFORMULA(AC585),NOT(_xlfn.ISFORMULA(O585)),NOT(_xlfn.ISFORMULA(P585)),M585&lt;&gt;0,N585&lt;&gt;0,OR(YEAR(M585=lookup_codes!T698),YEAR(M585=lookup_codes!T699),YEAR(M585=lookup_codes!T700)),OR(YEAR(N585=lookup_codes!T698),YEAR(N585=lookup_codes!T699),YEAR(N585=lookup_codes!T700)))</f>
        <v>1</v>
      </c>
    </row>
    <row r="586" spans="1:30" ht="15" customHeight="1" x14ac:dyDescent="0.2">
      <c r="A586" s="8" t="s">
        <v>768</v>
      </c>
      <c r="B586" s="8"/>
      <c r="C586" s="2" t="s">
        <v>734</v>
      </c>
      <c r="D586" s="6" t="s">
        <v>742</v>
      </c>
      <c r="E586" s="60" t="s">
        <v>745</v>
      </c>
      <c r="F586" s="8"/>
      <c r="G586" s="8"/>
      <c r="H586" s="8"/>
      <c r="I586" s="8"/>
      <c r="J586" s="8">
        <v>1</v>
      </c>
      <c r="K586" s="8" t="s">
        <v>753</v>
      </c>
      <c r="L586" s="8" t="s">
        <v>756</v>
      </c>
      <c r="M586" s="9">
        <v>44211</v>
      </c>
      <c r="N586" s="9">
        <v>44222</v>
      </c>
      <c r="O586" s="20"/>
      <c r="P586" s="20">
        <v>4577.1400000000003</v>
      </c>
      <c r="Q586" s="61"/>
      <c r="R586" s="29"/>
      <c r="S586" s="29"/>
      <c r="T586" s="29"/>
      <c r="U586" s="29"/>
      <c r="X586" s="22" t="str">
        <f>IF(B586="",VLOOKUP(A586,items_lookup!A:B,2,FALSE),B586)</f>
        <v>09. Item 09</v>
      </c>
      <c r="Y586" s="22">
        <f t="shared" si="48"/>
        <v>1</v>
      </c>
      <c r="Z586" s="22">
        <f t="shared" si="48"/>
        <v>1</v>
      </c>
      <c r="AA586" s="22">
        <f t="shared" si="45"/>
        <v>2021</v>
      </c>
      <c r="AB586" s="22">
        <f t="shared" si="46"/>
        <v>2021</v>
      </c>
      <c r="AC586" s="22">
        <f t="shared" si="47"/>
        <v>2021</v>
      </c>
      <c r="AD586" s="25" t="b">
        <f>AND(ROUND(O586,2)=O586,ROUND(P586,2)=P586,OR(AND(O586&lt;&gt;0,L586="p"),AND(P586&lt;&gt;0,L586="f")),_xlfn.ISFORMULA(X586),_xlfn.ISFORMULA(Y586),_xlfn.ISFORMULA(Z586),_xlfn.ISFORMULA(AA586),_xlfn.ISFORMULA(AB586),_xlfn.ISFORMULA(AC586),NOT(_xlfn.ISFORMULA(O586)),NOT(_xlfn.ISFORMULA(P586)),M586&lt;&gt;0,N586&lt;&gt;0,OR(YEAR(M586=lookup_codes!T699),YEAR(M586=lookup_codes!T700),YEAR(M586=lookup_codes!T701)),OR(YEAR(N586=lookup_codes!T699),YEAR(N586=lookup_codes!T700),YEAR(N586=lookup_codes!T701)))</f>
        <v>1</v>
      </c>
    </row>
    <row r="587" spans="1:30" ht="15" customHeight="1" x14ac:dyDescent="0.2">
      <c r="A587" s="8" t="s">
        <v>781</v>
      </c>
      <c r="B587" s="8"/>
      <c r="C587" s="2" t="s">
        <v>734</v>
      </c>
      <c r="D587" s="6" t="s">
        <v>742</v>
      </c>
      <c r="E587" s="60" t="s">
        <v>745</v>
      </c>
      <c r="F587" s="8"/>
      <c r="G587" s="8"/>
      <c r="H587" s="8"/>
      <c r="I587" s="8" t="s">
        <v>25</v>
      </c>
      <c r="J587" s="8">
        <v>1</v>
      </c>
      <c r="K587" s="8" t="s">
        <v>753</v>
      </c>
      <c r="L587" s="8" t="s">
        <v>756</v>
      </c>
      <c r="M587" s="9">
        <v>44211</v>
      </c>
      <c r="N587" s="9">
        <v>44222</v>
      </c>
      <c r="O587" s="20"/>
      <c r="P587" s="20">
        <v>16677.400000000001</v>
      </c>
      <c r="Q587" s="61"/>
      <c r="R587" s="29"/>
      <c r="S587" s="29"/>
      <c r="T587" s="29"/>
      <c r="U587" s="29"/>
      <c r="X587" s="22" t="str">
        <f>IF(B587="",VLOOKUP(A587,items_lookup!A:B,2,FALSE),B587)</f>
        <v>09. Item 09</v>
      </c>
      <c r="Y587" s="22">
        <f t="shared" si="48"/>
        <v>1</v>
      </c>
      <c r="Z587" s="22">
        <f t="shared" si="48"/>
        <v>1</v>
      </c>
      <c r="AA587" s="22">
        <f t="shared" si="45"/>
        <v>2021</v>
      </c>
      <c r="AB587" s="22">
        <f t="shared" si="46"/>
        <v>2021</v>
      </c>
      <c r="AC587" s="22">
        <f t="shared" si="47"/>
        <v>2021</v>
      </c>
      <c r="AD587" s="25" t="b">
        <f>AND(ROUND(O587,2)=O587,ROUND(P587,2)=P587,OR(AND(O587&lt;&gt;0,L587="p"),AND(P587&lt;&gt;0,L587="f")),_xlfn.ISFORMULA(X587),_xlfn.ISFORMULA(Y587),_xlfn.ISFORMULA(Z587),_xlfn.ISFORMULA(AA587),_xlfn.ISFORMULA(AB587),_xlfn.ISFORMULA(AC587),NOT(_xlfn.ISFORMULA(O587)),NOT(_xlfn.ISFORMULA(P587)),M587&lt;&gt;0,N587&lt;&gt;0,OR(YEAR(M587=lookup_codes!T700),YEAR(M587=lookup_codes!T701),YEAR(M587=lookup_codes!T702)),OR(YEAR(N587=lookup_codes!T700),YEAR(N587=lookup_codes!T701),YEAR(N587=lookup_codes!T702)))</f>
        <v>1</v>
      </c>
    </row>
    <row r="588" spans="1:30" ht="15" customHeight="1" x14ac:dyDescent="0.2">
      <c r="A588" s="8" t="s">
        <v>781</v>
      </c>
      <c r="B588" s="8"/>
      <c r="C588" s="2" t="s">
        <v>734</v>
      </c>
      <c r="D588" s="6" t="s">
        <v>742</v>
      </c>
      <c r="E588" s="60" t="s">
        <v>745</v>
      </c>
      <c r="F588" s="8"/>
      <c r="G588" s="8"/>
      <c r="H588" s="8"/>
      <c r="I588" s="8"/>
      <c r="J588" s="8">
        <v>1</v>
      </c>
      <c r="K588" s="8" t="s">
        <v>753</v>
      </c>
      <c r="L588" s="8" t="s">
        <v>756</v>
      </c>
      <c r="M588" s="9">
        <v>44211</v>
      </c>
      <c r="N588" s="9">
        <v>44222</v>
      </c>
      <c r="O588" s="20"/>
      <c r="P588" s="20">
        <v>23560.16</v>
      </c>
      <c r="Q588" s="61"/>
      <c r="R588" s="29"/>
      <c r="S588" s="29"/>
      <c r="T588" s="29"/>
      <c r="U588" s="29"/>
      <c r="X588" s="22" t="str">
        <f>IF(B588="",VLOOKUP(A588,items_lookup!A:B,2,FALSE),B588)</f>
        <v>09. Item 09</v>
      </c>
      <c r="Y588" s="22">
        <f t="shared" si="48"/>
        <v>1</v>
      </c>
      <c r="Z588" s="22">
        <f t="shared" si="48"/>
        <v>1</v>
      </c>
      <c r="AA588" s="22">
        <f t="shared" si="45"/>
        <v>2021</v>
      </c>
      <c r="AB588" s="22">
        <f t="shared" si="46"/>
        <v>2021</v>
      </c>
      <c r="AC588" s="22">
        <f t="shared" si="47"/>
        <v>2021</v>
      </c>
      <c r="AD588" s="25" t="b">
        <f>AND(ROUND(O588,2)=O588,ROUND(P588,2)=P588,OR(AND(O588&lt;&gt;0,L588="p"),AND(P588&lt;&gt;0,L588="f")),_xlfn.ISFORMULA(X588),_xlfn.ISFORMULA(Y588),_xlfn.ISFORMULA(Z588),_xlfn.ISFORMULA(AA588),_xlfn.ISFORMULA(AB588),_xlfn.ISFORMULA(AC588),NOT(_xlfn.ISFORMULA(O588)),NOT(_xlfn.ISFORMULA(P588)),M588&lt;&gt;0,N588&lt;&gt;0,OR(YEAR(M588=lookup_codes!T701),YEAR(M588=lookup_codes!T702),YEAR(M588=lookup_codes!T703)),OR(YEAR(N588=lookup_codes!T701),YEAR(N588=lookup_codes!T702),YEAR(N588=lookup_codes!T703)))</f>
        <v>1</v>
      </c>
    </row>
    <row r="589" spans="1:30" ht="15" customHeight="1" x14ac:dyDescent="0.2">
      <c r="A589" s="8" t="s">
        <v>781</v>
      </c>
      <c r="B589" s="8"/>
      <c r="C589" s="2" t="s">
        <v>734</v>
      </c>
      <c r="D589" s="6" t="s">
        <v>742</v>
      </c>
      <c r="E589" s="60" t="s">
        <v>745</v>
      </c>
      <c r="F589" s="8"/>
      <c r="G589" s="8"/>
      <c r="H589" s="8"/>
      <c r="I589" s="8" t="s">
        <v>25</v>
      </c>
      <c r="J589" s="8">
        <v>1</v>
      </c>
      <c r="K589" s="8" t="s">
        <v>753</v>
      </c>
      <c r="L589" s="8" t="s">
        <v>756</v>
      </c>
      <c r="M589" s="9">
        <v>44211</v>
      </c>
      <c r="N589" s="9">
        <v>44222</v>
      </c>
      <c r="O589" s="20"/>
      <c r="P589" s="20">
        <v>75986.59</v>
      </c>
      <c r="Q589" s="61"/>
      <c r="R589" s="11"/>
      <c r="S589" s="11"/>
      <c r="T589" s="11"/>
      <c r="U589" s="11"/>
      <c r="X589" s="22" t="str">
        <f>IF(B589="",VLOOKUP(A589,items_lookup!A:B,2,FALSE),B589)</f>
        <v>09. Item 09</v>
      </c>
      <c r="Y589" s="22">
        <f t="shared" si="48"/>
        <v>1</v>
      </c>
      <c r="Z589" s="22">
        <f t="shared" si="48"/>
        <v>1</v>
      </c>
      <c r="AA589" s="22">
        <f t="shared" si="45"/>
        <v>2021</v>
      </c>
      <c r="AB589" s="22">
        <f t="shared" si="46"/>
        <v>2021</v>
      </c>
      <c r="AC589" s="22">
        <f t="shared" si="47"/>
        <v>2021</v>
      </c>
      <c r="AD589" s="25" t="b">
        <f>AND(ROUND(O589,2)=O589,ROUND(P589,2)=P589,OR(AND(O589&lt;&gt;0,L589="p"),AND(P589&lt;&gt;0,L589="f")),_xlfn.ISFORMULA(X589),_xlfn.ISFORMULA(Y589),_xlfn.ISFORMULA(Z589),_xlfn.ISFORMULA(AA589),_xlfn.ISFORMULA(AB589),_xlfn.ISFORMULA(AC589),NOT(_xlfn.ISFORMULA(O589)),NOT(_xlfn.ISFORMULA(P589)),M589&lt;&gt;0,N589&lt;&gt;0,OR(YEAR(M589=lookup_codes!T702),YEAR(M589=lookup_codes!T703),YEAR(M589=lookup_codes!T704)),OR(YEAR(N589=lookup_codes!T702),YEAR(N589=lookup_codes!T703),YEAR(N589=lookup_codes!T704)))</f>
        <v>1</v>
      </c>
    </row>
    <row r="590" spans="1:30" ht="15" customHeight="1" x14ac:dyDescent="0.2">
      <c r="A590" s="8" t="s">
        <v>781</v>
      </c>
      <c r="B590" s="8"/>
      <c r="C590" s="2" t="s">
        <v>734</v>
      </c>
      <c r="D590" s="6" t="s">
        <v>742</v>
      </c>
      <c r="E590" s="60" t="s">
        <v>745</v>
      </c>
      <c r="F590" s="8"/>
      <c r="G590" s="8"/>
      <c r="H590" s="8"/>
      <c r="I590" s="8" t="s">
        <v>25</v>
      </c>
      <c r="J590" s="8">
        <v>1</v>
      </c>
      <c r="K590" s="8" t="s">
        <v>753</v>
      </c>
      <c r="L590" s="8" t="s">
        <v>756</v>
      </c>
      <c r="M590" s="9">
        <v>44211</v>
      </c>
      <c r="N590" s="9">
        <v>44222</v>
      </c>
      <c r="O590" s="20"/>
      <c r="P590" s="20">
        <v>27486.63</v>
      </c>
      <c r="Q590" s="61"/>
      <c r="R590" s="29"/>
      <c r="S590" s="29"/>
      <c r="T590" s="29"/>
      <c r="U590" s="29"/>
      <c r="X590" s="22" t="str">
        <f>IF(B590="",VLOOKUP(A590,items_lookup!A:B,2,FALSE),B590)</f>
        <v>09. Item 09</v>
      </c>
      <c r="Y590" s="22">
        <f t="shared" si="48"/>
        <v>1</v>
      </c>
      <c r="Z590" s="22">
        <f t="shared" si="48"/>
        <v>1</v>
      </c>
      <c r="AA590" s="22">
        <f t="shared" si="45"/>
        <v>2021</v>
      </c>
      <c r="AB590" s="22">
        <f t="shared" si="46"/>
        <v>2021</v>
      </c>
      <c r="AC590" s="22">
        <f t="shared" si="47"/>
        <v>2021</v>
      </c>
      <c r="AD590" s="25" t="b">
        <f>AND(ROUND(O590,2)=O590,ROUND(P590,2)=P590,OR(AND(O590&lt;&gt;0,L590="p"),AND(P590&lt;&gt;0,L590="f")),_xlfn.ISFORMULA(X590),_xlfn.ISFORMULA(Y590),_xlfn.ISFORMULA(Z590),_xlfn.ISFORMULA(AA590),_xlfn.ISFORMULA(AB590),_xlfn.ISFORMULA(AC590),NOT(_xlfn.ISFORMULA(O590)),NOT(_xlfn.ISFORMULA(P590)),M590&lt;&gt;0,N590&lt;&gt;0,OR(YEAR(M590=lookup_codes!T703),YEAR(M590=lookup_codes!T704),YEAR(M590=lookup_codes!T705)),OR(YEAR(N590=lookup_codes!T703),YEAR(N590=lookup_codes!T704),YEAR(N590=lookup_codes!T705)))</f>
        <v>1</v>
      </c>
    </row>
    <row r="591" spans="1:30" ht="15" customHeight="1" x14ac:dyDescent="0.2">
      <c r="A591" s="8" t="s">
        <v>768</v>
      </c>
      <c r="B591" s="8"/>
      <c r="C591" s="2" t="s">
        <v>734</v>
      </c>
      <c r="D591" s="6" t="s">
        <v>742</v>
      </c>
      <c r="E591" s="60" t="s">
        <v>745</v>
      </c>
      <c r="F591" s="8"/>
      <c r="G591" s="8"/>
      <c r="H591" s="8"/>
      <c r="I591" s="8" t="s">
        <v>25</v>
      </c>
      <c r="J591" s="8">
        <v>1</v>
      </c>
      <c r="K591" s="8" t="s">
        <v>753</v>
      </c>
      <c r="L591" s="8" t="s">
        <v>756</v>
      </c>
      <c r="M591" s="9">
        <v>44211</v>
      </c>
      <c r="N591" s="9">
        <v>44222</v>
      </c>
      <c r="O591" s="20"/>
      <c r="P591" s="20">
        <v>37710.54</v>
      </c>
      <c r="Q591" s="61"/>
      <c r="R591" s="29"/>
      <c r="S591" s="29"/>
      <c r="T591" s="29"/>
      <c r="U591" s="29"/>
      <c r="X591" s="22" t="str">
        <f>IF(B591="",VLOOKUP(A591,items_lookup!A:B,2,FALSE),B591)</f>
        <v>09. Item 09</v>
      </c>
      <c r="Y591" s="22">
        <f t="shared" si="48"/>
        <v>1</v>
      </c>
      <c r="Z591" s="22">
        <f t="shared" si="48"/>
        <v>1</v>
      </c>
      <c r="AA591" s="22">
        <f t="shared" si="45"/>
        <v>2021</v>
      </c>
      <c r="AB591" s="22">
        <f t="shared" si="46"/>
        <v>2021</v>
      </c>
      <c r="AC591" s="22">
        <f t="shared" si="47"/>
        <v>2021</v>
      </c>
      <c r="AD591" s="25" t="b">
        <f>AND(ROUND(O591,2)=O591,ROUND(P591,2)=P591,OR(AND(O591&lt;&gt;0,L591="p"),AND(P591&lt;&gt;0,L591="f")),_xlfn.ISFORMULA(X591),_xlfn.ISFORMULA(Y591),_xlfn.ISFORMULA(Z591),_xlfn.ISFORMULA(AA591),_xlfn.ISFORMULA(AB591),_xlfn.ISFORMULA(AC591),NOT(_xlfn.ISFORMULA(O591)),NOT(_xlfn.ISFORMULA(P591)),M591&lt;&gt;0,N591&lt;&gt;0,OR(YEAR(M591=lookup_codes!T704),YEAR(M591=lookup_codes!T705),YEAR(M591=lookup_codes!T706)),OR(YEAR(N591=lookup_codes!T704),YEAR(N591=lookup_codes!T705),YEAR(N591=lookup_codes!T706)))</f>
        <v>1</v>
      </c>
    </row>
    <row r="592" spans="1:30" ht="15" customHeight="1" x14ac:dyDescent="0.2">
      <c r="A592" s="8" t="s">
        <v>776</v>
      </c>
      <c r="B592" s="8"/>
      <c r="C592" s="2" t="s">
        <v>734</v>
      </c>
      <c r="D592" s="6" t="s">
        <v>742</v>
      </c>
      <c r="E592" s="60" t="s">
        <v>745</v>
      </c>
      <c r="F592" s="8"/>
      <c r="G592" s="8"/>
      <c r="H592" s="8"/>
      <c r="I592" s="8"/>
      <c r="J592" s="8">
        <v>1</v>
      </c>
      <c r="K592" s="8" t="s">
        <v>753</v>
      </c>
      <c r="L592" s="8" t="s">
        <v>756</v>
      </c>
      <c r="M592" s="9">
        <v>44211</v>
      </c>
      <c r="N592" s="9">
        <v>44222</v>
      </c>
      <c r="O592" s="20"/>
      <c r="P592" s="20">
        <v>2571.4299999999998</v>
      </c>
      <c r="Q592" s="61"/>
      <c r="R592" s="29"/>
      <c r="S592" s="29"/>
      <c r="T592" s="29"/>
      <c r="U592" s="29"/>
      <c r="X592" s="22" t="str">
        <f>IF(B592="",VLOOKUP(A592,items_lookup!A:B,2,FALSE),B592)</f>
        <v>_1. Item _1</v>
      </c>
      <c r="Y592" s="22">
        <f t="shared" si="48"/>
        <v>1</v>
      </c>
      <c r="Z592" s="22">
        <f t="shared" si="48"/>
        <v>1</v>
      </c>
      <c r="AA592" s="22">
        <f t="shared" si="45"/>
        <v>2021</v>
      </c>
      <c r="AB592" s="22">
        <f t="shared" si="46"/>
        <v>2021</v>
      </c>
      <c r="AC592" s="22">
        <f t="shared" si="47"/>
        <v>2021</v>
      </c>
      <c r="AD592" s="25" t="b">
        <f>AND(ROUND(O592,2)=O592,ROUND(P592,2)=P592,OR(AND(O592&lt;&gt;0,L592="p"),AND(P592&lt;&gt;0,L592="f")),_xlfn.ISFORMULA(X592),_xlfn.ISFORMULA(Y592),_xlfn.ISFORMULA(Z592),_xlfn.ISFORMULA(AA592),_xlfn.ISFORMULA(AB592),_xlfn.ISFORMULA(AC592),NOT(_xlfn.ISFORMULA(O592)),NOT(_xlfn.ISFORMULA(P592)),M592&lt;&gt;0,N592&lt;&gt;0,OR(YEAR(M592=lookup_codes!T705),YEAR(M592=lookup_codes!T706),YEAR(M592=lookup_codes!T707)),OR(YEAR(N592=lookup_codes!T705),YEAR(N592=lookup_codes!T706),YEAR(N592=lookup_codes!T707)))</f>
        <v>1</v>
      </c>
    </row>
    <row r="593" spans="1:30" ht="15" customHeight="1" x14ac:dyDescent="0.2">
      <c r="A593" s="8" t="s">
        <v>768</v>
      </c>
      <c r="B593" s="8"/>
      <c r="C593" s="2" t="s">
        <v>734</v>
      </c>
      <c r="D593" s="6" t="s">
        <v>742</v>
      </c>
      <c r="E593" s="60" t="s">
        <v>745</v>
      </c>
      <c r="F593" s="8"/>
      <c r="G593" s="8"/>
      <c r="H593" s="8"/>
      <c r="I593" s="8"/>
      <c r="J593" s="8">
        <v>1</v>
      </c>
      <c r="K593" s="8" t="s">
        <v>753</v>
      </c>
      <c r="L593" s="8" t="s">
        <v>756</v>
      </c>
      <c r="M593" s="9">
        <v>44211</v>
      </c>
      <c r="N593" s="9">
        <v>44222</v>
      </c>
      <c r="O593" s="20"/>
      <c r="P593" s="20">
        <v>17365.52</v>
      </c>
      <c r="Q593" s="61"/>
      <c r="R593" s="29"/>
      <c r="S593" s="29"/>
      <c r="T593" s="29"/>
      <c r="U593" s="29"/>
      <c r="X593" s="22" t="str">
        <f>IF(B593="",VLOOKUP(A593,items_lookup!A:B,2,FALSE),B593)</f>
        <v>09. Item 09</v>
      </c>
      <c r="Y593" s="22">
        <f t="shared" si="48"/>
        <v>1</v>
      </c>
      <c r="Z593" s="22">
        <f t="shared" si="48"/>
        <v>1</v>
      </c>
      <c r="AA593" s="22">
        <f t="shared" si="45"/>
        <v>2021</v>
      </c>
      <c r="AB593" s="22">
        <f t="shared" si="46"/>
        <v>2021</v>
      </c>
      <c r="AC593" s="22">
        <f t="shared" si="47"/>
        <v>2021</v>
      </c>
      <c r="AD593" s="25" t="b">
        <f>AND(ROUND(O593,2)=O593,ROUND(P593,2)=P593,OR(AND(O593&lt;&gt;0,L593="p"),AND(P593&lt;&gt;0,L593="f")),_xlfn.ISFORMULA(X593),_xlfn.ISFORMULA(Y593),_xlfn.ISFORMULA(Z593),_xlfn.ISFORMULA(AA593),_xlfn.ISFORMULA(AB593),_xlfn.ISFORMULA(AC593),NOT(_xlfn.ISFORMULA(O593)),NOT(_xlfn.ISFORMULA(P593)),M593&lt;&gt;0,N593&lt;&gt;0,OR(YEAR(M593=lookup_codes!T706),YEAR(M593=lookup_codes!T707),YEAR(M593=lookup_codes!T708)),OR(YEAR(N593=lookup_codes!T706),YEAR(N593=lookup_codes!T707),YEAR(N593=lookup_codes!T708)))</f>
        <v>1</v>
      </c>
    </row>
    <row r="594" spans="1:30" ht="15" customHeight="1" x14ac:dyDescent="0.2">
      <c r="A594" s="8" t="s">
        <v>769</v>
      </c>
      <c r="B594" s="8"/>
      <c r="C594" s="2" t="s">
        <v>734</v>
      </c>
      <c r="D594" s="6" t="s">
        <v>742</v>
      </c>
      <c r="E594" s="60" t="s">
        <v>745</v>
      </c>
      <c r="F594" s="8"/>
      <c r="G594" s="8"/>
      <c r="H594" s="8"/>
      <c r="I594" s="8" t="s">
        <v>25</v>
      </c>
      <c r="J594" s="8">
        <v>1</v>
      </c>
      <c r="K594" s="8" t="s">
        <v>753</v>
      </c>
      <c r="L594" s="8" t="s">
        <v>756</v>
      </c>
      <c r="M594" s="9">
        <v>44211</v>
      </c>
      <c r="N594" s="9">
        <v>44222</v>
      </c>
      <c r="O594" s="20"/>
      <c r="P594" s="20">
        <v>115.48</v>
      </c>
      <c r="Q594" s="61"/>
      <c r="R594" s="29"/>
      <c r="S594" s="29"/>
      <c r="T594" s="29"/>
      <c r="U594" s="29"/>
      <c r="X594" s="22" t="str">
        <f>IF(B594="",VLOOKUP(A594,items_lookup!A:B,2,FALSE),B594)</f>
        <v>09. Item 09</v>
      </c>
      <c r="Y594" s="22">
        <f t="shared" si="48"/>
        <v>1</v>
      </c>
      <c r="Z594" s="22">
        <f t="shared" si="48"/>
        <v>1</v>
      </c>
      <c r="AA594" s="22">
        <f t="shared" si="45"/>
        <v>2021</v>
      </c>
      <c r="AB594" s="22">
        <f t="shared" si="46"/>
        <v>2021</v>
      </c>
      <c r="AC594" s="22">
        <f t="shared" si="47"/>
        <v>2021</v>
      </c>
      <c r="AD594" s="25" t="b">
        <f>AND(ROUND(O594,2)=O594,ROUND(P594,2)=P594,OR(AND(O594&lt;&gt;0,L594="p"),AND(P594&lt;&gt;0,L594="f")),_xlfn.ISFORMULA(X594),_xlfn.ISFORMULA(Y594),_xlfn.ISFORMULA(Z594),_xlfn.ISFORMULA(AA594),_xlfn.ISFORMULA(AB594),_xlfn.ISFORMULA(AC594),NOT(_xlfn.ISFORMULA(O594)),NOT(_xlfn.ISFORMULA(P594)),M594&lt;&gt;0,N594&lt;&gt;0,OR(YEAR(M594=lookup_codes!T707),YEAR(M594=lookup_codes!T708),YEAR(M594=lookup_codes!T709)),OR(YEAR(N594=lookup_codes!T707),YEAR(N594=lookup_codes!T708),YEAR(N594=lookup_codes!T709)))</f>
        <v>1</v>
      </c>
    </row>
    <row r="595" spans="1:30" ht="15" customHeight="1" x14ac:dyDescent="0.2">
      <c r="A595" s="8" t="s">
        <v>769</v>
      </c>
      <c r="B595" s="8"/>
      <c r="C595" s="2" t="s">
        <v>734</v>
      </c>
      <c r="D595" s="6" t="s">
        <v>742</v>
      </c>
      <c r="E595" s="60" t="s">
        <v>745</v>
      </c>
      <c r="F595" s="8"/>
      <c r="G595" s="8"/>
      <c r="H595" s="8"/>
      <c r="I595" s="8"/>
      <c r="J595" s="8">
        <v>1</v>
      </c>
      <c r="K595" s="8" t="s">
        <v>753</v>
      </c>
      <c r="L595" s="8" t="s">
        <v>756</v>
      </c>
      <c r="M595" s="9">
        <v>44211</v>
      </c>
      <c r="N595" s="9">
        <v>44222</v>
      </c>
      <c r="O595" s="20"/>
      <c r="P595" s="20">
        <v>23685.75</v>
      </c>
      <c r="Q595" s="61"/>
      <c r="R595" s="29"/>
      <c r="S595" s="29"/>
      <c r="T595" s="29"/>
      <c r="U595" s="29"/>
      <c r="X595" s="22" t="str">
        <f>IF(B595="",VLOOKUP(A595,items_lookup!A:B,2,FALSE),B595)</f>
        <v>09. Item 09</v>
      </c>
      <c r="Y595" s="22">
        <f t="shared" si="48"/>
        <v>1</v>
      </c>
      <c r="Z595" s="22">
        <f t="shared" si="48"/>
        <v>1</v>
      </c>
      <c r="AA595" s="22">
        <f t="shared" si="45"/>
        <v>2021</v>
      </c>
      <c r="AB595" s="22">
        <f t="shared" si="46"/>
        <v>2021</v>
      </c>
      <c r="AC595" s="22">
        <f t="shared" si="47"/>
        <v>2021</v>
      </c>
      <c r="AD595" s="25" t="b">
        <f>AND(ROUND(O595,2)=O595,ROUND(P595,2)=P595,OR(AND(O595&lt;&gt;0,L595="p"),AND(P595&lt;&gt;0,L595="f")),_xlfn.ISFORMULA(X595),_xlfn.ISFORMULA(Y595),_xlfn.ISFORMULA(Z595),_xlfn.ISFORMULA(AA595),_xlfn.ISFORMULA(AB595),_xlfn.ISFORMULA(AC595),NOT(_xlfn.ISFORMULA(O595)),NOT(_xlfn.ISFORMULA(P595)),M595&lt;&gt;0,N595&lt;&gt;0,OR(YEAR(M595=lookup_codes!T708),YEAR(M595=lookup_codes!T709),YEAR(M595=lookup_codes!T710)),OR(YEAR(N595=lookup_codes!T708),YEAR(N595=lookup_codes!T709),YEAR(N595=lookup_codes!T710)))</f>
        <v>1</v>
      </c>
    </row>
    <row r="596" spans="1:30" ht="15" customHeight="1" x14ac:dyDescent="0.2">
      <c r="A596" s="8" t="s">
        <v>781</v>
      </c>
      <c r="B596" s="8"/>
      <c r="C596" s="2" t="s">
        <v>734</v>
      </c>
      <c r="D596" s="6" t="s">
        <v>742</v>
      </c>
      <c r="E596" s="60" t="s">
        <v>745</v>
      </c>
      <c r="F596" s="8"/>
      <c r="G596" s="8"/>
      <c r="H596" s="8"/>
      <c r="I596" s="8" t="s">
        <v>25</v>
      </c>
      <c r="J596" s="8">
        <v>1</v>
      </c>
      <c r="K596" s="8" t="s">
        <v>753</v>
      </c>
      <c r="L596" s="8" t="s">
        <v>756</v>
      </c>
      <c r="M596" s="9">
        <v>44211</v>
      </c>
      <c r="N596" s="9">
        <v>44222</v>
      </c>
      <c r="O596" s="20"/>
      <c r="P596" s="20">
        <v>1728.6</v>
      </c>
      <c r="Q596" s="61"/>
      <c r="R596" s="29"/>
      <c r="S596" s="29"/>
      <c r="T596" s="29"/>
      <c r="U596" s="29"/>
      <c r="X596" s="22" t="str">
        <f>IF(B596="",VLOOKUP(A596,items_lookup!A:B,2,FALSE),B596)</f>
        <v>09. Item 09</v>
      </c>
      <c r="Y596" s="22">
        <f t="shared" si="48"/>
        <v>1</v>
      </c>
      <c r="Z596" s="22">
        <f t="shared" si="48"/>
        <v>1</v>
      </c>
      <c r="AA596" s="22">
        <f t="shared" si="45"/>
        <v>2021</v>
      </c>
      <c r="AB596" s="22">
        <f t="shared" si="46"/>
        <v>2021</v>
      </c>
      <c r="AC596" s="22">
        <f t="shared" si="47"/>
        <v>2021</v>
      </c>
      <c r="AD596" s="25" t="b">
        <f>AND(ROUND(O596,2)=O596,ROUND(P596,2)=P596,OR(AND(O596&lt;&gt;0,L596="p"),AND(P596&lt;&gt;0,L596="f")),_xlfn.ISFORMULA(X596),_xlfn.ISFORMULA(Y596),_xlfn.ISFORMULA(Z596),_xlfn.ISFORMULA(AA596),_xlfn.ISFORMULA(AB596),_xlfn.ISFORMULA(AC596),NOT(_xlfn.ISFORMULA(O596)),NOT(_xlfn.ISFORMULA(P596)),M596&lt;&gt;0,N596&lt;&gt;0,OR(YEAR(M596=lookup_codes!T709),YEAR(M596=lookup_codes!T710),YEAR(M596=lookup_codes!T711)),OR(YEAR(N596=lookup_codes!T709),YEAR(N596=lookup_codes!T710),YEAR(N596=lookup_codes!T711)))</f>
        <v>1</v>
      </c>
    </row>
    <row r="597" spans="1:30" ht="15" customHeight="1" x14ac:dyDescent="0.2">
      <c r="A597" s="8" t="s">
        <v>769</v>
      </c>
      <c r="B597" s="8"/>
      <c r="C597" s="2" t="s">
        <v>734</v>
      </c>
      <c r="D597" s="6" t="s">
        <v>742</v>
      </c>
      <c r="E597" s="60" t="s">
        <v>745</v>
      </c>
      <c r="F597" s="8"/>
      <c r="G597" s="8"/>
      <c r="H597" s="8"/>
      <c r="I597" s="8"/>
      <c r="J597" s="8">
        <v>1</v>
      </c>
      <c r="K597" s="8" t="s">
        <v>753</v>
      </c>
      <c r="L597" s="8" t="s">
        <v>756</v>
      </c>
      <c r="M597" s="9">
        <v>44211</v>
      </c>
      <c r="N597" s="9">
        <v>44223</v>
      </c>
      <c r="O597" s="20"/>
      <c r="P597" s="20">
        <v>28916.77</v>
      </c>
      <c r="Q597" s="61"/>
      <c r="R597" s="29"/>
      <c r="S597" s="29"/>
      <c r="T597" s="29"/>
      <c r="U597" s="29"/>
      <c r="X597" s="22" t="str">
        <f>IF(B597="",VLOOKUP(A597,items_lookup!A:B,2,FALSE),B597)</f>
        <v>09. Item 09</v>
      </c>
      <c r="Y597" s="22">
        <f t="shared" si="48"/>
        <v>1</v>
      </c>
      <c r="Z597" s="22">
        <f t="shared" si="48"/>
        <v>1</v>
      </c>
      <c r="AA597" s="22">
        <f t="shared" si="45"/>
        <v>2021</v>
      </c>
      <c r="AB597" s="22">
        <f t="shared" si="46"/>
        <v>2021</v>
      </c>
      <c r="AC597" s="22">
        <f t="shared" si="47"/>
        <v>2021</v>
      </c>
      <c r="AD597" s="25" t="b">
        <f>AND(ROUND(O597,2)=O597,ROUND(P597,2)=P597,OR(AND(O597&lt;&gt;0,L597="p"),AND(P597&lt;&gt;0,L597="f")),_xlfn.ISFORMULA(X597),_xlfn.ISFORMULA(Y597),_xlfn.ISFORMULA(Z597),_xlfn.ISFORMULA(AA597),_xlfn.ISFORMULA(AB597),_xlfn.ISFORMULA(AC597),NOT(_xlfn.ISFORMULA(O597)),NOT(_xlfn.ISFORMULA(P597)),M597&lt;&gt;0,N597&lt;&gt;0,OR(YEAR(M597=lookup_codes!T710),YEAR(M597=lookup_codes!T711),YEAR(M597=lookup_codes!T712)),OR(YEAR(N597=lookup_codes!T710),YEAR(N597=lookup_codes!T711),YEAR(N597=lookup_codes!T712)))</f>
        <v>1</v>
      </c>
    </row>
    <row r="598" spans="1:30" ht="15" customHeight="1" x14ac:dyDescent="0.2">
      <c r="A598" s="8" t="s">
        <v>774</v>
      </c>
      <c r="B598" s="8"/>
      <c r="C598" s="2" t="s">
        <v>734</v>
      </c>
      <c r="D598" s="6" t="s">
        <v>742</v>
      </c>
      <c r="E598" s="60" t="s">
        <v>745</v>
      </c>
      <c r="F598" s="8"/>
      <c r="G598" s="8"/>
      <c r="H598" s="8"/>
      <c r="I598" s="8"/>
      <c r="J598" s="8">
        <v>1</v>
      </c>
      <c r="K598" s="8" t="s">
        <v>753</v>
      </c>
      <c r="L598" s="8" t="s">
        <v>756</v>
      </c>
      <c r="M598" s="9">
        <v>44211</v>
      </c>
      <c r="N598" s="9">
        <v>44223</v>
      </c>
      <c r="O598" s="20"/>
      <c r="P598" s="20">
        <v>8898.2099999999991</v>
      </c>
      <c r="Q598" s="61"/>
      <c r="R598" s="29"/>
      <c r="S598" s="29"/>
      <c r="T598" s="29"/>
      <c r="U598" s="29"/>
      <c r="X598" s="22" t="str">
        <f>IF(B598="",VLOOKUP(A598,items_lookup!A:B,2,FALSE),B598)</f>
        <v>19. Item 19</v>
      </c>
      <c r="Y598" s="22">
        <f t="shared" si="48"/>
        <v>1</v>
      </c>
      <c r="Z598" s="22">
        <f t="shared" si="48"/>
        <v>1</v>
      </c>
      <c r="AA598" s="22">
        <f t="shared" si="45"/>
        <v>2021</v>
      </c>
      <c r="AB598" s="22">
        <f t="shared" si="46"/>
        <v>2021</v>
      </c>
      <c r="AC598" s="22">
        <f t="shared" si="47"/>
        <v>2021</v>
      </c>
      <c r="AD598" s="25" t="b">
        <f>AND(ROUND(O598,2)=O598,ROUND(P598,2)=P598,OR(AND(O598&lt;&gt;0,L598="p"),AND(P598&lt;&gt;0,L598="f")),_xlfn.ISFORMULA(X598),_xlfn.ISFORMULA(Y598),_xlfn.ISFORMULA(Z598),_xlfn.ISFORMULA(AA598),_xlfn.ISFORMULA(AB598),_xlfn.ISFORMULA(AC598),NOT(_xlfn.ISFORMULA(O598)),NOT(_xlfn.ISFORMULA(P598)),M598&lt;&gt;0,N598&lt;&gt;0,OR(YEAR(M598=lookup_codes!T711),YEAR(M598=lookup_codes!T712),YEAR(M598=lookup_codes!T713)),OR(YEAR(N598=lookup_codes!T711),YEAR(N598=lookup_codes!T712),YEAR(N598=lookup_codes!T713)))</f>
        <v>1</v>
      </c>
    </row>
    <row r="599" spans="1:30" ht="15" customHeight="1" x14ac:dyDescent="0.2">
      <c r="A599" s="8" t="s">
        <v>787</v>
      </c>
      <c r="B599" s="8"/>
      <c r="C599" s="2" t="s">
        <v>734</v>
      </c>
      <c r="D599" s="6" t="s">
        <v>742</v>
      </c>
      <c r="E599" s="60" t="s">
        <v>745</v>
      </c>
      <c r="F599" s="8"/>
      <c r="G599" s="8"/>
      <c r="H599" s="8"/>
      <c r="I599" s="8"/>
      <c r="J599" s="8">
        <v>1</v>
      </c>
      <c r="K599" s="8" t="s">
        <v>753</v>
      </c>
      <c r="L599" s="8" t="s">
        <v>756</v>
      </c>
      <c r="M599" s="9">
        <v>44211</v>
      </c>
      <c r="N599" s="9">
        <v>44223</v>
      </c>
      <c r="O599" s="20"/>
      <c r="P599" s="20">
        <v>36712.78</v>
      </c>
      <c r="Q599" s="61"/>
      <c r="R599" s="29"/>
      <c r="S599" s="29"/>
      <c r="T599" s="29"/>
      <c r="U599" s="29"/>
      <c r="X599" s="22" t="str">
        <f>IF(B599="",VLOOKUP(A599,items_lookup!A:B,2,FALSE),B599)</f>
        <v>03. Item 03</v>
      </c>
      <c r="Y599" s="22">
        <f t="shared" si="48"/>
        <v>1</v>
      </c>
      <c r="Z599" s="22">
        <f t="shared" si="48"/>
        <v>1</v>
      </c>
      <c r="AA599" s="22">
        <f t="shared" si="45"/>
        <v>2021</v>
      </c>
      <c r="AB599" s="22">
        <f t="shared" si="46"/>
        <v>2021</v>
      </c>
      <c r="AC599" s="22">
        <f t="shared" si="47"/>
        <v>2021</v>
      </c>
      <c r="AD599" s="25" t="b">
        <f>AND(ROUND(O599,2)=O599,ROUND(P599,2)=P599,OR(AND(O599&lt;&gt;0,L599="p"),AND(P599&lt;&gt;0,L599="f")),_xlfn.ISFORMULA(X599),_xlfn.ISFORMULA(Y599),_xlfn.ISFORMULA(Z599),_xlfn.ISFORMULA(AA599),_xlfn.ISFORMULA(AB599),_xlfn.ISFORMULA(AC599),NOT(_xlfn.ISFORMULA(O599)),NOT(_xlfn.ISFORMULA(P599)),M599&lt;&gt;0,N599&lt;&gt;0,OR(YEAR(M599=lookup_codes!T712),YEAR(M599=lookup_codes!T713),YEAR(M599=lookup_codes!T714)),OR(YEAR(N599=lookup_codes!T712),YEAR(N599=lookup_codes!T713),YEAR(N599=lookup_codes!T714)))</f>
        <v>1</v>
      </c>
    </row>
    <row r="600" spans="1:30" ht="15" customHeight="1" x14ac:dyDescent="0.2">
      <c r="A600" s="8" t="s">
        <v>788</v>
      </c>
      <c r="B600" s="8"/>
      <c r="C600" s="2" t="s">
        <v>734</v>
      </c>
      <c r="D600" s="6" t="s">
        <v>742</v>
      </c>
      <c r="E600" s="60" t="s">
        <v>745</v>
      </c>
      <c r="F600" s="8"/>
      <c r="G600" s="8"/>
      <c r="H600" s="8"/>
      <c r="I600" s="8"/>
      <c r="J600" s="8">
        <v>1</v>
      </c>
      <c r="K600" s="8" t="s">
        <v>753</v>
      </c>
      <c r="L600" s="8" t="s">
        <v>756</v>
      </c>
      <c r="M600" s="9">
        <v>44211</v>
      </c>
      <c r="N600" s="9">
        <v>44223</v>
      </c>
      <c r="O600" s="20"/>
      <c r="P600" s="20">
        <v>89847.62</v>
      </c>
      <c r="Q600" s="61"/>
      <c r="R600" s="29"/>
      <c r="S600" s="29"/>
      <c r="T600" s="29"/>
      <c r="U600" s="29"/>
      <c r="X600" s="22" t="str">
        <f>IF(B600="",VLOOKUP(A600,items_lookup!A:B,2,FALSE),B600)</f>
        <v>03. Item 03</v>
      </c>
      <c r="Y600" s="22">
        <f t="shared" si="48"/>
        <v>1</v>
      </c>
      <c r="Z600" s="22">
        <f t="shared" si="48"/>
        <v>1</v>
      </c>
      <c r="AA600" s="22">
        <f t="shared" si="45"/>
        <v>2021</v>
      </c>
      <c r="AB600" s="22">
        <f t="shared" si="46"/>
        <v>2021</v>
      </c>
      <c r="AC600" s="22">
        <f t="shared" si="47"/>
        <v>2021</v>
      </c>
      <c r="AD600" s="25" t="b">
        <f>AND(ROUND(O600,2)=O600,ROUND(P600,2)=P600,OR(AND(O600&lt;&gt;0,L600="p"),AND(P600&lt;&gt;0,L600="f")),_xlfn.ISFORMULA(X600),_xlfn.ISFORMULA(Y600),_xlfn.ISFORMULA(Z600),_xlfn.ISFORMULA(AA600),_xlfn.ISFORMULA(AB600),_xlfn.ISFORMULA(AC600),NOT(_xlfn.ISFORMULA(O600)),NOT(_xlfn.ISFORMULA(P600)),M600&lt;&gt;0,N600&lt;&gt;0,OR(YEAR(M600=lookup_codes!T713),YEAR(M600=lookup_codes!T714),YEAR(M600=lookup_codes!T715)),OR(YEAR(N600=lookup_codes!T713),YEAR(N600=lookup_codes!T714),YEAR(N600=lookup_codes!T715)))</f>
        <v>1</v>
      </c>
    </row>
    <row r="601" spans="1:30" ht="15" customHeight="1" x14ac:dyDescent="0.2">
      <c r="A601" s="8" t="s">
        <v>771</v>
      </c>
      <c r="B601" s="8"/>
      <c r="C601" s="2" t="s">
        <v>734</v>
      </c>
      <c r="D601" s="6" t="s">
        <v>742</v>
      </c>
      <c r="E601" s="60" t="s">
        <v>745</v>
      </c>
      <c r="F601" s="8"/>
      <c r="G601" s="8"/>
      <c r="H601" s="8"/>
      <c r="I601" s="8"/>
      <c r="J601" s="8">
        <v>1</v>
      </c>
      <c r="K601" s="8" t="s">
        <v>753</v>
      </c>
      <c r="L601" s="8" t="s">
        <v>756</v>
      </c>
      <c r="M601" s="9">
        <v>44211</v>
      </c>
      <c r="N601" s="9">
        <v>44223</v>
      </c>
      <c r="O601" s="20"/>
      <c r="P601" s="20">
        <v>25439.77</v>
      </c>
      <c r="Q601" s="61"/>
      <c r="R601" s="29"/>
      <c r="S601" s="29"/>
      <c r="T601" s="29"/>
      <c r="U601" s="29"/>
      <c r="X601" s="22" t="str">
        <f>IF(B601="",VLOOKUP(A601,items_lookup!A:B,2,FALSE),B601)</f>
        <v>13. Item 13</v>
      </c>
      <c r="Y601" s="22">
        <f t="shared" si="48"/>
        <v>1</v>
      </c>
      <c r="Z601" s="22">
        <f t="shared" si="48"/>
        <v>1</v>
      </c>
      <c r="AA601" s="22">
        <f t="shared" si="45"/>
        <v>2021</v>
      </c>
      <c r="AB601" s="22">
        <f t="shared" si="46"/>
        <v>2021</v>
      </c>
      <c r="AC601" s="22">
        <f t="shared" si="47"/>
        <v>2021</v>
      </c>
      <c r="AD601" s="25" t="b">
        <f>AND(ROUND(O601,2)=O601,ROUND(P601,2)=P601,OR(AND(O601&lt;&gt;0,L601="p"),AND(P601&lt;&gt;0,L601="f")),_xlfn.ISFORMULA(X601),_xlfn.ISFORMULA(Y601),_xlfn.ISFORMULA(Z601),_xlfn.ISFORMULA(AA601),_xlfn.ISFORMULA(AB601),_xlfn.ISFORMULA(AC601),NOT(_xlfn.ISFORMULA(O601)),NOT(_xlfn.ISFORMULA(P601)),M601&lt;&gt;0,N601&lt;&gt;0,OR(YEAR(M601=lookup_codes!T714),YEAR(M601=lookup_codes!T715),YEAR(M601=lookup_codes!T716)),OR(YEAR(N601=lookup_codes!T714),YEAR(N601=lookup_codes!T715),YEAR(N601=lookup_codes!T716)))</f>
        <v>1</v>
      </c>
    </row>
    <row r="602" spans="1:30" ht="15" customHeight="1" x14ac:dyDescent="0.2">
      <c r="A602" s="8" t="s">
        <v>789</v>
      </c>
      <c r="B602" s="8"/>
      <c r="C602" s="2" t="s">
        <v>734</v>
      </c>
      <c r="D602" s="6" t="s">
        <v>742</v>
      </c>
      <c r="E602" s="60" t="s">
        <v>745</v>
      </c>
      <c r="F602" s="8"/>
      <c r="G602" s="8"/>
      <c r="H602" s="8"/>
      <c r="I602" s="8"/>
      <c r="J602" s="8">
        <v>1</v>
      </c>
      <c r="K602" s="8" t="s">
        <v>753</v>
      </c>
      <c r="L602" s="8" t="s">
        <v>756</v>
      </c>
      <c r="M602" s="9">
        <v>44211</v>
      </c>
      <c r="N602" s="9">
        <v>44223</v>
      </c>
      <c r="O602" s="20"/>
      <c r="P602" s="20">
        <v>857.14</v>
      </c>
      <c r="Q602" s="61"/>
      <c r="R602" s="29"/>
      <c r="S602" s="29"/>
      <c r="T602" s="29"/>
      <c r="U602" s="29"/>
      <c r="X602" s="22" t="str">
        <f>IF(B602="",VLOOKUP(A602,items_lookup!A:B,2,FALSE),B602)</f>
        <v>13. Item 13</v>
      </c>
      <c r="Y602" s="22">
        <f t="shared" si="48"/>
        <v>1</v>
      </c>
      <c r="Z602" s="22">
        <f t="shared" si="48"/>
        <v>1</v>
      </c>
      <c r="AA602" s="22">
        <f t="shared" si="45"/>
        <v>2021</v>
      </c>
      <c r="AB602" s="22">
        <f t="shared" si="46"/>
        <v>2021</v>
      </c>
      <c r="AC602" s="22">
        <f t="shared" si="47"/>
        <v>2021</v>
      </c>
      <c r="AD602" s="25" t="b">
        <f>AND(ROUND(O602,2)=O602,ROUND(P602,2)=P602,OR(AND(O602&lt;&gt;0,L602="p"),AND(P602&lt;&gt;0,L602="f")),_xlfn.ISFORMULA(X602),_xlfn.ISFORMULA(Y602),_xlfn.ISFORMULA(Z602),_xlfn.ISFORMULA(AA602),_xlfn.ISFORMULA(AB602),_xlfn.ISFORMULA(AC602),NOT(_xlfn.ISFORMULA(O602)),NOT(_xlfn.ISFORMULA(P602)),M602&lt;&gt;0,N602&lt;&gt;0,OR(YEAR(M602=lookup_codes!T715),YEAR(M602=lookup_codes!T716),YEAR(M602=lookup_codes!T717)),OR(YEAR(N602=lookup_codes!T715),YEAR(N602=lookup_codes!T716),YEAR(N602=lookup_codes!T717)))</f>
        <v>1</v>
      </c>
    </row>
    <row r="603" spans="1:30" ht="15" customHeight="1" x14ac:dyDescent="0.2">
      <c r="A603" s="8" t="s">
        <v>782</v>
      </c>
      <c r="B603" s="8"/>
      <c r="C603" s="2" t="s">
        <v>734</v>
      </c>
      <c r="D603" s="6" t="s">
        <v>742</v>
      </c>
      <c r="E603" s="60" t="s">
        <v>745</v>
      </c>
      <c r="F603" s="8"/>
      <c r="G603" s="8"/>
      <c r="H603" s="8"/>
      <c r="I603" s="8"/>
      <c r="J603" s="8">
        <v>1</v>
      </c>
      <c r="K603" s="8" t="s">
        <v>753</v>
      </c>
      <c r="L603" s="8" t="s">
        <v>756</v>
      </c>
      <c r="M603" s="9">
        <v>44211</v>
      </c>
      <c r="N603" s="9">
        <v>44223</v>
      </c>
      <c r="O603" s="20"/>
      <c r="P603" s="20">
        <v>362284.51</v>
      </c>
      <c r="Q603" s="61"/>
      <c r="R603" s="29"/>
      <c r="S603" s="29"/>
      <c r="T603" s="29"/>
      <c r="U603" s="29"/>
      <c r="X603" s="22" t="str">
        <f>IF(B603="",VLOOKUP(A603,items_lookup!A:B,2,FALSE),B603)</f>
        <v>04. Item 04</v>
      </c>
      <c r="Y603" s="22">
        <f t="shared" si="48"/>
        <v>1</v>
      </c>
      <c r="Z603" s="22">
        <f t="shared" si="48"/>
        <v>1</v>
      </c>
      <c r="AA603" s="22">
        <f t="shared" si="45"/>
        <v>2021</v>
      </c>
      <c r="AB603" s="22">
        <f t="shared" si="46"/>
        <v>2021</v>
      </c>
      <c r="AC603" s="22">
        <f t="shared" si="47"/>
        <v>2021</v>
      </c>
      <c r="AD603" s="25" t="b">
        <f>AND(ROUND(O603,2)=O603,ROUND(P603,2)=P603,OR(AND(O603&lt;&gt;0,L603="p"),AND(P603&lt;&gt;0,L603="f")),_xlfn.ISFORMULA(X603),_xlfn.ISFORMULA(Y603),_xlfn.ISFORMULA(Z603),_xlfn.ISFORMULA(AA603),_xlfn.ISFORMULA(AB603),_xlfn.ISFORMULA(AC603),NOT(_xlfn.ISFORMULA(O603)),NOT(_xlfn.ISFORMULA(P603)),M603&lt;&gt;0,N603&lt;&gt;0,OR(YEAR(M603=lookup_codes!T716),YEAR(M603=lookup_codes!T717),YEAR(M603=lookup_codes!T718)),OR(YEAR(N603=lookup_codes!T716),YEAR(N603=lookup_codes!T717),YEAR(N603=lookup_codes!T718)))</f>
        <v>1</v>
      </c>
    </row>
    <row r="604" spans="1:30" ht="15" customHeight="1" x14ac:dyDescent="0.2">
      <c r="A604" s="8" t="s">
        <v>782</v>
      </c>
      <c r="B604" s="8"/>
      <c r="C604" s="2" t="s">
        <v>734</v>
      </c>
      <c r="D604" s="6" t="s">
        <v>742</v>
      </c>
      <c r="E604" s="60" t="s">
        <v>745</v>
      </c>
      <c r="F604" s="8"/>
      <c r="G604" s="8"/>
      <c r="H604" s="8"/>
      <c r="I604" s="8"/>
      <c r="J604" s="8">
        <v>1</v>
      </c>
      <c r="K604" s="8" t="s">
        <v>753</v>
      </c>
      <c r="L604" s="8" t="s">
        <v>756</v>
      </c>
      <c r="M604" s="9">
        <v>44211</v>
      </c>
      <c r="N604" s="9">
        <v>44223</v>
      </c>
      <c r="O604" s="20"/>
      <c r="P604" s="20">
        <v>19981.5</v>
      </c>
      <c r="Q604" s="61"/>
      <c r="R604" s="29"/>
      <c r="S604" s="29"/>
      <c r="T604" s="29"/>
      <c r="U604" s="29"/>
      <c r="X604" s="22" t="str">
        <f>IF(B604="",VLOOKUP(A604,items_lookup!A:B,2,FALSE),B604)</f>
        <v>04. Item 04</v>
      </c>
      <c r="Y604" s="22">
        <f t="shared" si="48"/>
        <v>1</v>
      </c>
      <c r="Z604" s="22">
        <f t="shared" si="48"/>
        <v>1</v>
      </c>
      <c r="AA604" s="22">
        <f t="shared" si="45"/>
        <v>2021</v>
      </c>
      <c r="AB604" s="22">
        <f t="shared" si="46"/>
        <v>2021</v>
      </c>
      <c r="AC604" s="22">
        <f t="shared" si="47"/>
        <v>2021</v>
      </c>
      <c r="AD604" s="25" t="b">
        <f>AND(ROUND(O604,2)=O604,ROUND(P604,2)=P604,OR(AND(O604&lt;&gt;0,L604="p"),AND(P604&lt;&gt;0,L604="f")),_xlfn.ISFORMULA(X604),_xlfn.ISFORMULA(Y604),_xlfn.ISFORMULA(Z604),_xlfn.ISFORMULA(AA604),_xlfn.ISFORMULA(AB604),_xlfn.ISFORMULA(AC604),NOT(_xlfn.ISFORMULA(O604)),NOT(_xlfn.ISFORMULA(P604)),M604&lt;&gt;0,N604&lt;&gt;0,OR(YEAR(M604=lookup_codes!T717),YEAR(M604=lookup_codes!T718),YEAR(M604=lookup_codes!T719)),OR(YEAR(N604=lookup_codes!T717),YEAR(N604=lookup_codes!T718),YEAR(N604=lookup_codes!T719)))</f>
        <v>1</v>
      </c>
    </row>
    <row r="605" spans="1:30" ht="15" customHeight="1" x14ac:dyDescent="0.2">
      <c r="A605" s="8" t="s">
        <v>782</v>
      </c>
      <c r="B605" s="8"/>
      <c r="C605" s="2" t="s">
        <v>734</v>
      </c>
      <c r="D605" s="6" t="s">
        <v>742</v>
      </c>
      <c r="E605" s="60" t="s">
        <v>745</v>
      </c>
      <c r="F605" s="8"/>
      <c r="G605" s="8"/>
      <c r="H605" s="8"/>
      <c r="I605" s="8"/>
      <c r="J605" s="8">
        <v>1</v>
      </c>
      <c r="K605" s="8" t="s">
        <v>753</v>
      </c>
      <c r="L605" s="8" t="s">
        <v>756</v>
      </c>
      <c r="M605" s="9">
        <v>44211</v>
      </c>
      <c r="N605" s="9">
        <v>44223</v>
      </c>
      <c r="O605" s="20"/>
      <c r="P605" s="20">
        <v>114859.46</v>
      </c>
      <c r="Q605" s="61"/>
      <c r="R605" s="29"/>
      <c r="S605" s="29"/>
      <c r="T605" s="29"/>
      <c r="U605" s="29"/>
      <c r="X605" s="22" t="str">
        <f>IF(B605="",VLOOKUP(A605,items_lookup!A:B,2,FALSE),B605)</f>
        <v>04. Item 04</v>
      </c>
      <c r="Y605" s="22">
        <f t="shared" si="48"/>
        <v>1</v>
      </c>
      <c r="Z605" s="22">
        <f t="shared" si="48"/>
        <v>1</v>
      </c>
      <c r="AA605" s="22">
        <f t="shared" si="45"/>
        <v>2021</v>
      </c>
      <c r="AB605" s="22">
        <f t="shared" si="46"/>
        <v>2021</v>
      </c>
      <c r="AC605" s="22">
        <f t="shared" si="47"/>
        <v>2021</v>
      </c>
      <c r="AD605" s="25" t="b">
        <f>AND(ROUND(O605,2)=O605,ROUND(P605,2)=P605,OR(AND(O605&lt;&gt;0,L605="p"),AND(P605&lt;&gt;0,L605="f")),_xlfn.ISFORMULA(X605),_xlfn.ISFORMULA(Y605),_xlfn.ISFORMULA(Z605),_xlfn.ISFORMULA(AA605),_xlfn.ISFORMULA(AB605),_xlfn.ISFORMULA(AC605),NOT(_xlfn.ISFORMULA(O605)),NOT(_xlfn.ISFORMULA(P605)),M605&lt;&gt;0,N605&lt;&gt;0,OR(YEAR(M605=lookup_codes!T718),YEAR(M605=lookup_codes!T719),YEAR(M605=lookup_codes!T720)),OR(YEAR(N605=lookup_codes!T718),YEAR(N605=lookup_codes!T719),YEAR(N605=lookup_codes!T720)))</f>
        <v>1</v>
      </c>
    </row>
    <row r="606" spans="1:30" ht="15" customHeight="1" x14ac:dyDescent="0.2">
      <c r="A606" s="8" t="s">
        <v>763</v>
      </c>
      <c r="B606" s="8"/>
      <c r="C606" s="2" t="s">
        <v>734</v>
      </c>
      <c r="D606" s="6" t="s">
        <v>742</v>
      </c>
      <c r="E606" s="60" t="s">
        <v>745</v>
      </c>
      <c r="F606" s="8"/>
      <c r="G606" s="8"/>
      <c r="H606" s="8"/>
      <c r="I606" s="8"/>
      <c r="J606" s="8">
        <v>1</v>
      </c>
      <c r="K606" s="8" t="s">
        <v>753</v>
      </c>
      <c r="L606" s="8" t="s">
        <v>756</v>
      </c>
      <c r="M606" s="9">
        <v>44211</v>
      </c>
      <c r="N606" s="9">
        <v>44223</v>
      </c>
      <c r="O606" s="20"/>
      <c r="P606" s="20">
        <v>73364.87</v>
      </c>
      <c r="Q606" s="61"/>
      <c r="R606" s="29"/>
      <c r="S606" s="29"/>
      <c r="T606" s="29"/>
      <c r="U606" s="29"/>
      <c r="X606" s="22" t="str">
        <f>IF(B606="",VLOOKUP(A606,items_lookup!A:B,2,FALSE),B606)</f>
        <v>04. Item 04</v>
      </c>
      <c r="Y606" s="22">
        <f t="shared" si="48"/>
        <v>1</v>
      </c>
      <c r="Z606" s="22">
        <f t="shared" si="48"/>
        <v>1</v>
      </c>
      <c r="AA606" s="22">
        <f t="shared" si="45"/>
        <v>2021</v>
      </c>
      <c r="AB606" s="22">
        <f t="shared" si="46"/>
        <v>2021</v>
      </c>
      <c r="AC606" s="22">
        <f t="shared" si="47"/>
        <v>2021</v>
      </c>
      <c r="AD606" s="25" t="b">
        <f>AND(ROUND(O606,2)=O606,ROUND(P606,2)=P606,OR(AND(O606&lt;&gt;0,L606="p"),AND(P606&lt;&gt;0,L606="f")),_xlfn.ISFORMULA(X606),_xlfn.ISFORMULA(Y606),_xlfn.ISFORMULA(Z606),_xlfn.ISFORMULA(AA606),_xlfn.ISFORMULA(AB606),_xlfn.ISFORMULA(AC606),NOT(_xlfn.ISFORMULA(O606)),NOT(_xlfn.ISFORMULA(P606)),M606&lt;&gt;0,N606&lt;&gt;0,OR(YEAR(M606=lookup_codes!T719),YEAR(M606=lookup_codes!T720),YEAR(M606=lookup_codes!T721)),OR(YEAR(N606=lookup_codes!T719),YEAR(N606=lookup_codes!T720),YEAR(N606=lookup_codes!T721)))</f>
        <v>1</v>
      </c>
    </row>
    <row r="607" spans="1:30" ht="15" customHeight="1" x14ac:dyDescent="0.2">
      <c r="A607" s="8" t="s">
        <v>782</v>
      </c>
      <c r="B607" s="8"/>
      <c r="C607" s="2" t="s">
        <v>734</v>
      </c>
      <c r="D607" s="6" t="s">
        <v>742</v>
      </c>
      <c r="E607" s="60" t="s">
        <v>745</v>
      </c>
      <c r="F607" s="8"/>
      <c r="G607" s="8"/>
      <c r="H607" s="8"/>
      <c r="I607" s="8"/>
      <c r="J607" s="8">
        <v>1</v>
      </c>
      <c r="K607" s="8" t="s">
        <v>753</v>
      </c>
      <c r="L607" s="8" t="s">
        <v>756</v>
      </c>
      <c r="M607" s="9">
        <v>44211</v>
      </c>
      <c r="N607" s="9">
        <v>44223</v>
      </c>
      <c r="O607" s="20"/>
      <c r="P607" s="20">
        <v>8681.16</v>
      </c>
      <c r="Q607" s="61"/>
      <c r="R607" s="29"/>
      <c r="S607" s="29"/>
      <c r="T607" s="29"/>
      <c r="U607" s="29"/>
      <c r="X607" s="22" t="str">
        <f>IF(B607="",VLOOKUP(A607,items_lookup!A:B,2,FALSE),B607)</f>
        <v>04. Item 04</v>
      </c>
      <c r="Y607" s="22">
        <f t="shared" si="48"/>
        <v>1</v>
      </c>
      <c r="Z607" s="22">
        <f t="shared" si="48"/>
        <v>1</v>
      </c>
      <c r="AA607" s="22">
        <f t="shared" si="45"/>
        <v>2021</v>
      </c>
      <c r="AB607" s="22">
        <f t="shared" si="46"/>
        <v>2021</v>
      </c>
      <c r="AC607" s="22">
        <f t="shared" si="47"/>
        <v>2021</v>
      </c>
      <c r="AD607" s="25" t="b">
        <f>AND(ROUND(O607,2)=O607,ROUND(P607,2)=P607,OR(AND(O607&lt;&gt;0,L607="p"),AND(P607&lt;&gt;0,L607="f")),_xlfn.ISFORMULA(X607),_xlfn.ISFORMULA(Y607),_xlfn.ISFORMULA(Z607),_xlfn.ISFORMULA(AA607),_xlfn.ISFORMULA(AB607),_xlfn.ISFORMULA(AC607),NOT(_xlfn.ISFORMULA(O607)),NOT(_xlfn.ISFORMULA(P607)),M607&lt;&gt;0,N607&lt;&gt;0,OR(YEAR(M607=lookup_codes!T720),YEAR(M607=lookup_codes!T721),YEAR(M607=lookup_codes!T722)),OR(YEAR(N607=lookup_codes!T720),YEAR(N607=lookup_codes!T721),YEAR(N607=lookup_codes!T722)))</f>
        <v>1</v>
      </c>
    </row>
    <row r="608" spans="1:30" ht="15" customHeight="1" x14ac:dyDescent="0.2">
      <c r="A608" s="8" t="s">
        <v>764</v>
      </c>
      <c r="B608" s="8"/>
      <c r="C608" s="2" t="s">
        <v>734</v>
      </c>
      <c r="D608" s="6" t="s">
        <v>742</v>
      </c>
      <c r="E608" s="60" t="s">
        <v>745</v>
      </c>
      <c r="F608" s="8"/>
      <c r="G608" s="8"/>
      <c r="H608" s="8"/>
      <c r="I608" s="8"/>
      <c r="J608" s="8">
        <v>1</v>
      </c>
      <c r="K608" s="8" t="s">
        <v>753</v>
      </c>
      <c r="L608" s="8" t="s">
        <v>756</v>
      </c>
      <c r="M608" s="9">
        <v>44211</v>
      </c>
      <c r="N608" s="9">
        <v>44223</v>
      </c>
      <c r="O608" s="20"/>
      <c r="P608" s="20">
        <v>2383.3200000000002</v>
      </c>
      <c r="Q608" s="61"/>
      <c r="R608" s="29"/>
      <c r="S608" s="29"/>
      <c r="T608" s="29"/>
      <c r="U608" s="29"/>
      <c r="X608" s="22" t="str">
        <f>IF(B608="",VLOOKUP(A608,items_lookup!A:B,2,FALSE),B608)</f>
        <v>05. Item 05</v>
      </c>
      <c r="Y608" s="22">
        <f t="shared" si="48"/>
        <v>1</v>
      </c>
      <c r="Z608" s="22">
        <f t="shared" si="48"/>
        <v>1</v>
      </c>
      <c r="AA608" s="22">
        <f t="shared" si="45"/>
        <v>2021</v>
      </c>
      <c r="AB608" s="22">
        <f t="shared" si="46"/>
        <v>2021</v>
      </c>
      <c r="AC608" s="22">
        <f t="shared" si="47"/>
        <v>2021</v>
      </c>
      <c r="AD608" s="25" t="b">
        <f>AND(ROUND(O608,2)=O608,ROUND(P608,2)=P608,OR(AND(O608&lt;&gt;0,L608="p"),AND(P608&lt;&gt;0,L608="f")),_xlfn.ISFORMULA(X608),_xlfn.ISFORMULA(Y608),_xlfn.ISFORMULA(Z608),_xlfn.ISFORMULA(AA608),_xlfn.ISFORMULA(AB608),_xlfn.ISFORMULA(AC608),NOT(_xlfn.ISFORMULA(O608)),NOT(_xlfn.ISFORMULA(P608)),M608&lt;&gt;0,N608&lt;&gt;0,OR(YEAR(M608=lookup_codes!T721),YEAR(M608=lookup_codes!T722),YEAR(M608=lookup_codes!T723)),OR(YEAR(N608=lookup_codes!T721),YEAR(N608=lookup_codes!T722),YEAR(N608=lookup_codes!T723)))</f>
        <v>1</v>
      </c>
    </row>
    <row r="609" spans="1:30" ht="15" customHeight="1" x14ac:dyDescent="0.2">
      <c r="A609" s="8" t="s">
        <v>765</v>
      </c>
      <c r="B609" s="27"/>
      <c r="C609" s="2" t="s">
        <v>734</v>
      </c>
      <c r="D609" s="6" t="s">
        <v>742</v>
      </c>
      <c r="E609" s="60" t="s">
        <v>745</v>
      </c>
      <c r="F609" s="8"/>
      <c r="G609" s="8"/>
      <c r="H609" s="8"/>
      <c r="I609" s="8"/>
      <c r="J609" s="8">
        <v>1</v>
      </c>
      <c r="K609" s="8" t="s">
        <v>753</v>
      </c>
      <c r="L609" s="8" t="s">
        <v>756</v>
      </c>
      <c r="M609" s="9">
        <v>44211</v>
      </c>
      <c r="N609" s="9">
        <v>44224</v>
      </c>
      <c r="O609" s="20"/>
      <c r="P609" s="20">
        <v>237185.84</v>
      </c>
      <c r="Q609" s="61"/>
      <c r="R609" s="11"/>
      <c r="S609" s="11"/>
      <c r="T609" s="11"/>
      <c r="U609" s="11"/>
      <c r="X609" s="22" t="str">
        <f>IF(B609="",VLOOKUP(A609,items_lookup!A:B,2,FALSE),B609)</f>
        <v>05. Item 05</v>
      </c>
      <c r="Y609" s="22">
        <f t="shared" si="48"/>
        <v>1</v>
      </c>
      <c r="Z609" s="22">
        <f t="shared" si="48"/>
        <v>1</v>
      </c>
      <c r="AA609" s="22">
        <f t="shared" si="45"/>
        <v>2021</v>
      </c>
      <c r="AB609" s="22">
        <f t="shared" si="46"/>
        <v>2021</v>
      </c>
      <c r="AC609" s="22">
        <f t="shared" si="47"/>
        <v>2021</v>
      </c>
      <c r="AD609" s="25" t="b">
        <f>AND(ROUND(O609,2)=O609,ROUND(P609,2)=P609,OR(AND(O609&lt;&gt;0,L609="p"),AND(P609&lt;&gt;0,L609="f")),_xlfn.ISFORMULA(X609),_xlfn.ISFORMULA(Y609),_xlfn.ISFORMULA(Z609),_xlfn.ISFORMULA(AA609),_xlfn.ISFORMULA(AB609),_xlfn.ISFORMULA(AC609),NOT(_xlfn.ISFORMULA(O609)),NOT(_xlfn.ISFORMULA(P609)),M609&lt;&gt;0,N609&lt;&gt;0,OR(YEAR(M609=lookup_codes!T722),YEAR(M609=lookup_codes!T723),YEAR(M609=lookup_codes!T724)),OR(YEAR(N609=lookup_codes!T722),YEAR(N609=lookup_codes!T723),YEAR(N609=lookup_codes!T724)))</f>
        <v>1</v>
      </c>
    </row>
    <row r="610" spans="1:30" ht="15" customHeight="1" x14ac:dyDescent="0.2">
      <c r="A610" s="8" t="s">
        <v>775</v>
      </c>
      <c r="B610" s="27"/>
      <c r="C610" s="2" t="s">
        <v>734</v>
      </c>
      <c r="D610" s="6" t="s">
        <v>742</v>
      </c>
      <c r="E610" s="60" t="s">
        <v>745</v>
      </c>
      <c r="F610" s="8"/>
      <c r="G610" s="8"/>
      <c r="H610" s="8"/>
      <c r="I610" s="8" t="s">
        <v>25</v>
      </c>
      <c r="J610" s="8">
        <v>1</v>
      </c>
      <c r="K610" s="8" t="s">
        <v>753</v>
      </c>
      <c r="L610" s="8" t="s">
        <v>756</v>
      </c>
      <c r="M610" s="9">
        <v>44211</v>
      </c>
      <c r="N610" s="9">
        <v>44224</v>
      </c>
      <c r="O610" s="20"/>
      <c r="P610" s="20">
        <v>15980.81</v>
      </c>
      <c r="Q610" s="61"/>
      <c r="R610" s="11"/>
      <c r="S610" s="11"/>
      <c r="T610" s="11"/>
      <c r="U610" s="11"/>
      <c r="X610" s="22" t="str">
        <f>IF(B610="",VLOOKUP(A610,items_lookup!A:B,2,FALSE),B610)</f>
        <v>06. Item 06</v>
      </c>
      <c r="Y610" s="22">
        <f t="shared" si="48"/>
        <v>1</v>
      </c>
      <c r="Z610" s="22">
        <f t="shared" si="48"/>
        <v>1</v>
      </c>
      <c r="AA610" s="22">
        <f t="shared" si="45"/>
        <v>2021</v>
      </c>
      <c r="AB610" s="22">
        <f t="shared" si="46"/>
        <v>2021</v>
      </c>
      <c r="AC610" s="22">
        <f t="shared" si="47"/>
        <v>2021</v>
      </c>
      <c r="AD610" s="25" t="b">
        <f>AND(ROUND(O610,2)=O610,ROUND(P610,2)=P610,OR(AND(O610&lt;&gt;0,L610="p"),AND(P610&lt;&gt;0,L610="f")),_xlfn.ISFORMULA(X610),_xlfn.ISFORMULA(Y610),_xlfn.ISFORMULA(Z610),_xlfn.ISFORMULA(AA610),_xlfn.ISFORMULA(AB610),_xlfn.ISFORMULA(AC610),NOT(_xlfn.ISFORMULA(O610)),NOT(_xlfn.ISFORMULA(P610)),M610&lt;&gt;0,N610&lt;&gt;0,OR(YEAR(M610=lookup_codes!T723),YEAR(M610=lookup_codes!T724),YEAR(M610=lookup_codes!T725)),OR(YEAR(N610=lookup_codes!T723),YEAR(N610=lookup_codes!T724),YEAR(N610=lookup_codes!T725)))</f>
        <v>1</v>
      </c>
    </row>
    <row r="611" spans="1:30" ht="15" customHeight="1" x14ac:dyDescent="0.2">
      <c r="A611" s="8" t="s">
        <v>766</v>
      </c>
      <c r="B611" s="27"/>
      <c r="C611" s="2" t="s">
        <v>734</v>
      </c>
      <c r="D611" s="6" t="s">
        <v>742</v>
      </c>
      <c r="E611" s="60" t="s">
        <v>745</v>
      </c>
      <c r="F611" s="8"/>
      <c r="G611" s="8"/>
      <c r="H611" s="8"/>
      <c r="I611" s="8"/>
      <c r="J611" s="8">
        <v>1</v>
      </c>
      <c r="K611" s="8" t="s">
        <v>753</v>
      </c>
      <c r="L611" s="8" t="s">
        <v>756</v>
      </c>
      <c r="M611" s="9">
        <v>44211</v>
      </c>
      <c r="N611" s="9">
        <v>44224</v>
      </c>
      <c r="O611" s="20"/>
      <c r="P611" s="20">
        <v>13049.7</v>
      </c>
      <c r="Q611" s="61"/>
      <c r="R611" s="11"/>
      <c r="S611" s="11"/>
      <c r="T611" s="11"/>
      <c r="U611" s="11"/>
      <c r="X611" s="22" t="str">
        <f>IF(B611="",VLOOKUP(A611,items_lookup!A:B,2,FALSE),B611)</f>
        <v>07. Item 07</v>
      </c>
      <c r="Y611" s="22">
        <f t="shared" si="48"/>
        <v>1</v>
      </c>
      <c r="Z611" s="22">
        <f t="shared" si="48"/>
        <v>1</v>
      </c>
      <c r="AA611" s="22">
        <f t="shared" si="45"/>
        <v>2021</v>
      </c>
      <c r="AB611" s="22">
        <f t="shared" si="46"/>
        <v>2021</v>
      </c>
      <c r="AC611" s="22">
        <f t="shared" si="47"/>
        <v>2021</v>
      </c>
      <c r="AD611" s="25" t="b">
        <f>AND(ROUND(O611,2)=O611,ROUND(P611,2)=P611,OR(AND(O611&lt;&gt;0,L611="p"),AND(P611&lt;&gt;0,L611="f")),_xlfn.ISFORMULA(X611),_xlfn.ISFORMULA(Y611),_xlfn.ISFORMULA(Z611),_xlfn.ISFORMULA(AA611),_xlfn.ISFORMULA(AB611),_xlfn.ISFORMULA(AC611),NOT(_xlfn.ISFORMULA(O611)),NOT(_xlfn.ISFORMULA(P611)),M611&lt;&gt;0,N611&lt;&gt;0,OR(YEAR(M611=lookup_codes!T724),YEAR(M611=lookup_codes!T725),YEAR(M611=lookup_codes!T726)),OR(YEAR(N611=lookup_codes!T724),YEAR(N611=lookup_codes!T725),YEAR(N611=lookup_codes!T726)))</f>
        <v>1</v>
      </c>
    </row>
    <row r="612" spans="1:30" ht="15" customHeight="1" x14ac:dyDescent="0.2">
      <c r="A612" s="8" t="s">
        <v>767</v>
      </c>
      <c r="B612" s="8"/>
      <c r="C612" s="2" t="s">
        <v>734</v>
      </c>
      <c r="D612" s="6" t="s">
        <v>742</v>
      </c>
      <c r="E612" s="60" t="s">
        <v>745</v>
      </c>
      <c r="F612" s="8" t="s">
        <v>25</v>
      </c>
      <c r="G612" s="8"/>
      <c r="H612" s="8"/>
      <c r="I612" s="8"/>
      <c r="J612" s="8">
        <v>1</v>
      </c>
      <c r="K612" s="8" t="s">
        <v>753</v>
      </c>
      <c r="L612" s="8" t="s">
        <v>756</v>
      </c>
      <c r="M612" s="9">
        <v>44211</v>
      </c>
      <c r="N612" s="9">
        <v>44224</v>
      </c>
      <c r="O612" s="20"/>
      <c r="P612" s="20">
        <v>97595.24</v>
      </c>
      <c r="Q612" s="61"/>
      <c r="R612" s="29"/>
      <c r="S612" s="29"/>
      <c r="T612" s="29"/>
      <c r="U612" s="29"/>
      <c r="X612" s="22" t="str">
        <f>IF(B612="",VLOOKUP(A612,items_lookup!A:B,2,FALSE),B612)</f>
        <v>08. Item 08</v>
      </c>
      <c r="Y612" s="22">
        <f t="shared" si="48"/>
        <v>1</v>
      </c>
      <c r="Z612" s="22">
        <f t="shared" si="48"/>
        <v>1</v>
      </c>
      <c r="AA612" s="22">
        <f t="shared" si="45"/>
        <v>2021</v>
      </c>
      <c r="AB612" s="22">
        <f t="shared" si="46"/>
        <v>2021</v>
      </c>
      <c r="AC612" s="22">
        <f t="shared" si="47"/>
        <v>2020</v>
      </c>
      <c r="AD612" s="25" t="b">
        <f>AND(ROUND(O612,2)=O612,ROUND(P612,2)=P612,OR(AND(O612&lt;&gt;0,L612="p"),AND(P612&lt;&gt;0,L612="f")),_xlfn.ISFORMULA(X612),_xlfn.ISFORMULA(Y612),_xlfn.ISFORMULA(Z612),_xlfn.ISFORMULA(AA612),_xlfn.ISFORMULA(AB612),_xlfn.ISFORMULA(AC612),NOT(_xlfn.ISFORMULA(O612)),NOT(_xlfn.ISFORMULA(P612)),M612&lt;&gt;0,N612&lt;&gt;0,OR(YEAR(M612=lookup_codes!T725),YEAR(M612=lookup_codes!T726),YEAR(M612=lookup_codes!T727)),OR(YEAR(N612=lookup_codes!T725),YEAR(N612=lookup_codes!T726),YEAR(N612=lookup_codes!T727)))</f>
        <v>1</v>
      </c>
    </row>
    <row r="613" spans="1:30" ht="15" customHeight="1" x14ac:dyDescent="0.2">
      <c r="A613" s="8" t="s">
        <v>781</v>
      </c>
      <c r="B613" s="8"/>
      <c r="C613" s="2" t="s">
        <v>734</v>
      </c>
      <c r="D613" s="6" t="s">
        <v>742</v>
      </c>
      <c r="E613" s="60" t="s">
        <v>745</v>
      </c>
      <c r="F613" s="8" t="s">
        <v>25</v>
      </c>
      <c r="G613" s="8"/>
      <c r="H613" s="8"/>
      <c r="I613" s="8"/>
      <c r="J613" s="8">
        <v>1</v>
      </c>
      <c r="K613" s="8" t="s">
        <v>753</v>
      </c>
      <c r="L613" s="8" t="s">
        <v>756</v>
      </c>
      <c r="M613" s="9">
        <v>44211</v>
      </c>
      <c r="N613" s="9">
        <v>44224</v>
      </c>
      <c r="O613" s="20"/>
      <c r="P613" s="20">
        <v>338053.39</v>
      </c>
      <c r="Q613" s="61"/>
      <c r="R613" s="29"/>
      <c r="S613" s="29"/>
      <c r="T613" s="29"/>
      <c r="U613" s="29"/>
      <c r="X613" s="22" t="str">
        <f>IF(B613="",VLOOKUP(A613,items_lookup!A:B,2,FALSE),B613)</f>
        <v>09. Item 09</v>
      </c>
      <c r="Y613" s="22">
        <f t="shared" si="48"/>
        <v>1</v>
      </c>
      <c r="Z613" s="22">
        <f t="shared" si="48"/>
        <v>1</v>
      </c>
      <c r="AA613" s="22">
        <f t="shared" si="45"/>
        <v>2021</v>
      </c>
      <c r="AB613" s="22">
        <f t="shared" si="46"/>
        <v>2021</v>
      </c>
      <c r="AC613" s="22">
        <f t="shared" si="47"/>
        <v>2020</v>
      </c>
      <c r="AD613" s="25" t="b">
        <f>AND(ROUND(O613,2)=O613,ROUND(P613,2)=P613,OR(AND(O613&lt;&gt;0,L613="p"),AND(P613&lt;&gt;0,L613="f")),_xlfn.ISFORMULA(X613),_xlfn.ISFORMULA(Y613),_xlfn.ISFORMULA(Z613),_xlfn.ISFORMULA(AA613),_xlfn.ISFORMULA(AB613),_xlfn.ISFORMULA(AC613),NOT(_xlfn.ISFORMULA(O613)),NOT(_xlfn.ISFORMULA(P613)),M613&lt;&gt;0,N613&lt;&gt;0,OR(YEAR(M613=lookup_codes!T726),YEAR(M613=lookup_codes!T727),YEAR(M613=lookup_codes!T728)),OR(YEAR(N613=lookup_codes!T726),YEAR(N613=lookup_codes!T727),YEAR(N613=lookup_codes!T728)))</f>
        <v>1</v>
      </c>
    </row>
    <row r="614" spans="1:30" ht="15" customHeight="1" x14ac:dyDescent="0.2">
      <c r="A614" s="8" t="s">
        <v>769</v>
      </c>
      <c r="B614" s="8"/>
      <c r="C614" s="2" t="s">
        <v>734</v>
      </c>
      <c r="D614" s="6" t="s">
        <v>742</v>
      </c>
      <c r="E614" s="60" t="s">
        <v>745</v>
      </c>
      <c r="F614" s="8" t="s">
        <v>25</v>
      </c>
      <c r="G614" s="8"/>
      <c r="H614" s="8"/>
      <c r="I614" s="8"/>
      <c r="J614" s="8">
        <v>1</v>
      </c>
      <c r="K614" s="8" t="s">
        <v>753</v>
      </c>
      <c r="L614" s="8" t="s">
        <v>756</v>
      </c>
      <c r="M614" s="9">
        <v>44211</v>
      </c>
      <c r="N614" s="9">
        <v>44224</v>
      </c>
      <c r="O614" s="20"/>
      <c r="P614" s="20">
        <v>131394.10999999999</v>
      </c>
      <c r="Q614" s="61"/>
      <c r="R614" s="29"/>
      <c r="S614" s="29"/>
      <c r="T614" s="29"/>
      <c r="U614" s="29"/>
      <c r="X614" s="22" t="str">
        <f>IF(B614="",VLOOKUP(A614,items_lookup!A:B,2,FALSE),B614)</f>
        <v>09. Item 09</v>
      </c>
      <c r="Y614" s="22">
        <f t="shared" si="48"/>
        <v>1</v>
      </c>
      <c r="Z614" s="22">
        <f t="shared" si="48"/>
        <v>1</v>
      </c>
      <c r="AA614" s="22">
        <f t="shared" ref="AA614:AA677" si="49">YEAR(N614)</f>
        <v>2021</v>
      </c>
      <c r="AB614" s="22">
        <f t="shared" ref="AB614:AB677" si="50">YEAR(M614)</f>
        <v>2021</v>
      </c>
      <c r="AC614" s="22">
        <f t="shared" ref="AC614:AC677" si="51">IF(F614="X",AA614-1,AA614)</f>
        <v>2020</v>
      </c>
      <c r="AD614" s="25" t="b">
        <f>AND(ROUND(O614,2)=O614,ROUND(P614,2)=P614,OR(AND(O614&lt;&gt;0,L614="p"),AND(P614&lt;&gt;0,L614="f")),_xlfn.ISFORMULA(X614),_xlfn.ISFORMULA(Y614),_xlfn.ISFORMULA(Z614),_xlfn.ISFORMULA(AA614),_xlfn.ISFORMULA(AB614),_xlfn.ISFORMULA(AC614),NOT(_xlfn.ISFORMULA(O614)),NOT(_xlfn.ISFORMULA(P614)),M614&lt;&gt;0,N614&lt;&gt;0,OR(YEAR(M614=lookup_codes!T727),YEAR(M614=lookup_codes!T728),YEAR(M614=lookup_codes!T729)),OR(YEAR(N614=lookup_codes!T727),YEAR(N614=lookup_codes!T728),YEAR(N614=lookup_codes!T729)))</f>
        <v>1</v>
      </c>
    </row>
    <row r="615" spans="1:30" ht="15" customHeight="1" x14ac:dyDescent="0.2">
      <c r="A615" s="8" t="s">
        <v>768</v>
      </c>
      <c r="B615" s="8"/>
      <c r="C615" s="2" t="s">
        <v>734</v>
      </c>
      <c r="D615" s="6" t="s">
        <v>742</v>
      </c>
      <c r="E615" s="60" t="s">
        <v>745</v>
      </c>
      <c r="F615" s="8"/>
      <c r="G615" s="8"/>
      <c r="H615" s="8"/>
      <c r="I615" s="8"/>
      <c r="J615" s="8">
        <v>1</v>
      </c>
      <c r="K615" s="8" t="s">
        <v>753</v>
      </c>
      <c r="L615" s="8" t="s">
        <v>756</v>
      </c>
      <c r="M615" s="9">
        <v>44211</v>
      </c>
      <c r="N615" s="9">
        <v>44229</v>
      </c>
      <c r="O615" s="20"/>
      <c r="P615" s="20">
        <v>31242.39</v>
      </c>
      <c r="Q615" s="61"/>
      <c r="R615" s="29"/>
      <c r="S615" s="29"/>
      <c r="T615" s="29"/>
      <c r="U615" s="29"/>
      <c r="X615" s="22" t="str">
        <f>IF(B615="",VLOOKUP(A615,items_lookup!A:B,2,FALSE),B615)</f>
        <v>09. Item 09</v>
      </c>
      <c r="Y615" s="22">
        <f t="shared" si="48"/>
        <v>1</v>
      </c>
      <c r="Z615" s="22">
        <f t="shared" si="48"/>
        <v>2</v>
      </c>
      <c r="AA615" s="22">
        <f t="shared" si="49"/>
        <v>2021</v>
      </c>
      <c r="AB615" s="22">
        <f t="shared" si="50"/>
        <v>2021</v>
      </c>
      <c r="AC615" s="22">
        <f t="shared" si="51"/>
        <v>2021</v>
      </c>
      <c r="AD615" s="25" t="b">
        <f>AND(ROUND(O615,2)=O615,ROUND(P615,2)=P615,OR(AND(O615&lt;&gt;0,L615="p"),AND(P615&lt;&gt;0,L615="f")),_xlfn.ISFORMULA(X615),_xlfn.ISFORMULA(Y615),_xlfn.ISFORMULA(Z615),_xlfn.ISFORMULA(AA615),_xlfn.ISFORMULA(AB615),_xlfn.ISFORMULA(AC615),NOT(_xlfn.ISFORMULA(O615)),NOT(_xlfn.ISFORMULA(P615)),M615&lt;&gt;0,N615&lt;&gt;0,OR(YEAR(M615=lookup_codes!T728),YEAR(M615=lookup_codes!T729),YEAR(M615=lookup_codes!T730)),OR(YEAR(N615=lookup_codes!T728),YEAR(N615=lookup_codes!T729),YEAR(N615=lookup_codes!T730)))</f>
        <v>1</v>
      </c>
    </row>
    <row r="616" spans="1:30" ht="15" customHeight="1" x14ac:dyDescent="0.2">
      <c r="A616" s="8" t="s">
        <v>790</v>
      </c>
      <c r="B616" s="8"/>
      <c r="C616" s="2" t="s">
        <v>734</v>
      </c>
      <c r="D616" s="6" t="s">
        <v>742</v>
      </c>
      <c r="E616" s="60" t="s">
        <v>744</v>
      </c>
      <c r="F616" s="8"/>
      <c r="G616" s="8"/>
      <c r="H616" s="8"/>
      <c r="I616" s="8"/>
      <c r="J616" s="8"/>
      <c r="K616" s="8" t="s">
        <v>753</v>
      </c>
      <c r="L616" s="8" t="s">
        <v>756</v>
      </c>
      <c r="M616" s="9">
        <v>44221</v>
      </c>
      <c r="N616" s="9">
        <v>44221</v>
      </c>
      <c r="O616" s="20"/>
      <c r="P616" s="20">
        <v>1380952.38</v>
      </c>
      <c r="Q616" s="61"/>
      <c r="R616" s="29"/>
      <c r="S616" s="29"/>
      <c r="T616" s="29"/>
      <c r="U616" s="29"/>
      <c r="X616" s="22" t="str">
        <f>IF(B616="",VLOOKUP(A616,items_lookup!A:B,2,FALSE),B616)</f>
        <v>10. Item 10</v>
      </c>
      <c r="Y616" s="22">
        <f t="shared" si="48"/>
        <v>1</v>
      </c>
      <c r="Z616" s="22">
        <f t="shared" si="48"/>
        <v>1</v>
      </c>
      <c r="AA616" s="22">
        <f t="shared" si="49"/>
        <v>2021</v>
      </c>
      <c r="AB616" s="22">
        <f t="shared" si="50"/>
        <v>2021</v>
      </c>
      <c r="AC616" s="22">
        <f t="shared" si="51"/>
        <v>2021</v>
      </c>
      <c r="AD616" s="25" t="b">
        <f>AND(ROUND(O616,2)=O616,ROUND(P616,2)=P616,OR(AND(O616&lt;&gt;0,L616="p"),AND(P616&lt;&gt;0,L616="f")),_xlfn.ISFORMULA(X616),_xlfn.ISFORMULA(Y616),_xlfn.ISFORMULA(Z616),_xlfn.ISFORMULA(AA616),_xlfn.ISFORMULA(AB616),_xlfn.ISFORMULA(AC616),NOT(_xlfn.ISFORMULA(O616)),NOT(_xlfn.ISFORMULA(P616)),M616&lt;&gt;0,N616&lt;&gt;0,OR(YEAR(M616=lookup_codes!T729),YEAR(M616=lookup_codes!T730),YEAR(M616=lookup_codes!T731)),OR(YEAR(N616=lookup_codes!T729),YEAR(N616=lookup_codes!T730),YEAR(N616=lookup_codes!T731)))</f>
        <v>1</v>
      </c>
    </row>
    <row r="617" spans="1:30" ht="15" customHeight="1" x14ac:dyDescent="0.2">
      <c r="A617" s="8" t="s">
        <v>791</v>
      </c>
      <c r="B617" s="8"/>
      <c r="C617" s="2" t="s">
        <v>734</v>
      </c>
      <c r="D617" s="6" t="s">
        <v>743</v>
      </c>
      <c r="E617" s="60" t="s">
        <v>745</v>
      </c>
      <c r="F617" s="8"/>
      <c r="G617" s="8"/>
      <c r="H617" s="8"/>
      <c r="I617" s="8"/>
      <c r="J617" s="8">
        <v>4</v>
      </c>
      <c r="K617" s="8" t="s">
        <v>753</v>
      </c>
      <c r="L617" s="8" t="s">
        <v>756</v>
      </c>
      <c r="M617" s="9">
        <v>44211</v>
      </c>
      <c r="N617" s="9">
        <v>44211</v>
      </c>
      <c r="O617" s="20"/>
      <c r="P617" s="20">
        <v>15205.06</v>
      </c>
      <c r="Q617" s="61"/>
      <c r="R617" s="29"/>
      <c r="S617" s="29"/>
      <c r="T617" s="29"/>
      <c r="U617" s="29"/>
      <c r="X617" s="22" t="str">
        <f>IF(B617="",VLOOKUP(A617,items_lookup!A:B,2,FALSE),B617)</f>
        <v>10. Item 10</v>
      </c>
      <c r="Y617" s="22">
        <f t="shared" si="48"/>
        <v>1</v>
      </c>
      <c r="Z617" s="22">
        <f t="shared" si="48"/>
        <v>1</v>
      </c>
      <c r="AA617" s="22">
        <f t="shared" si="49"/>
        <v>2021</v>
      </c>
      <c r="AB617" s="22">
        <f t="shared" si="50"/>
        <v>2021</v>
      </c>
      <c r="AC617" s="22">
        <f t="shared" si="51"/>
        <v>2021</v>
      </c>
      <c r="AD617" s="25" t="b">
        <f>AND(ROUND(O617,2)=O617,ROUND(P617,2)=P617,OR(AND(O617&lt;&gt;0,L617="p"),AND(P617&lt;&gt;0,L617="f")),_xlfn.ISFORMULA(X617),_xlfn.ISFORMULA(Y617),_xlfn.ISFORMULA(Z617),_xlfn.ISFORMULA(AA617),_xlfn.ISFORMULA(AB617),_xlfn.ISFORMULA(AC617),NOT(_xlfn.ISFORMULA(O617)),NOT(_xlfn.ISFORMULA(P617)),M617&lt;&gt;0,N617&lt;&gt;0,OR(YEAR(M617=lookup_codes!T730),YEAR(M617=lookup_codes!T731),YEAR(M617=lookup_codes!T732)),OR(YEAR(N617=lookup_codes!T730),YEAR(N617=lookup_codes!T731),YEAR(N617=lookup_codes!T732)))</f>
        <v>1</v>
      </c>
    </row>
    <row r="618" spans="1:30" ht="12.6" customHeight="1" x14ac:dyDescent="0.2">
      <c r="A618" s="8" t="s">
        <v>770</v>
      </c>
      <c r="B618" s="8"/>
      <c r="C618" s="2" t="s">
        <v>734</v>
      </c>
      <c r="D618" s="6" t="s">
        <v>742</v>
      </c>
      <c r="E618" s="60" t="s">
        <v>744</v>
      </c>
      <c r="F618" s="8"/>
      <c r="G618" s="8"/>
      <c r="H618" s="8"/>
      <c r="I618" s="8"/>
      <c r="J618" s="8"/>
      <c r="K618" s="8" t="s">
        <v>753</v>
      </c>
      <c r="L618" s="8" t="s">
        <v>756</v>
      </c>
      <c r="M618" s="9">
        <v>44211</v>
      </c>
      <c r="N618" s="9">
        <v>44211</v>
      </c>
      <c r="O618" s="20"/>
      <c r="P618" s="20">
        <v>15205.06</v>
      </c>
      <c r="Q618" s="61"/>
      <c r="R618" s="29"/>
      <c r="S618" s="29"/>
      <c r="T618" s="29"/>
      <c r="U618" s="29"/>
      <c r="X618" s="22" t="str">
        <f>IF(B618="",VLOOKUP(A618,items_lookup!A:B,2,FALSE),B618)</f>
        <v>11. Item 11</v>
      </c>
      <c r="Y618" s="22">
        <f t="shared" si="48"/>
        <v>1</v>
      </c>
      <c r="Z618" s="22">
        <f t="shared" si="48"/>
        <v>1</v>
      </c>
      <c r="AA618" s="22">
        <f t="shared" si="49"/>
        <v>2021</v>
      </c>
      <c r="AB618" s="22">
        <f t="shared" si="50"/>
        <v>2021</v>
      </c>
      <c r="AC618" s="22">
        <f t="shared" si="51"/>
        <v>2021</v>
      </c>
      <c r="AD618" s="25" t="b">
        <f>AND(ROUND(O618,2)=O618,ROUND(P618,2)=P618,OR(AND(O618&lt;&gt;0,L618="p"),AND(P618&lt;&gt;0,L618="f")),_xlfn.ISFORMULA(X618),_xlfn.ISFORMULA(Y618),_xlfn.ISFORMULA(Z618),_xlfn.ISFORMULA(AA618),_xlfn.ISFORMULA(AB618),_xlfn.ISFORMULA(AC618),NOT(_xlfn.ISFORMULA(O618)),NOT(_xlfn.ISFORMULA(P618)),M618&lt;&gt;0,N618&lt;&gt;0,OR(YEAR(M618=lookup_codes!T731),YEAR(M618=lookup_codes!T732),YEAR(M618=lookup_codes!T733)),OR(YEAR(N618=lookup_codes!T731),YEAR(N618=lookup_codes!T732),YEAR(N618=lookup_codes!T733)))</f>
        <v>1</v>
      </c>
    </row>
    <row r="619" spans="1:30" ht="15" customHeight="1" x14ac:dyDescent="0.2">
      <c r="A619" s="8" t="s">
        <v>792</v>
      </c>
      <c r="B619" s="8"/>
      <c r="C619" s="2" t="s">
        <v>734</v>
      </c>
      <c r="D619" s="6" t="s">
        <v>742</v>
      </c>
      <c r="E619" s="60" t="s">
        <v>744</v>
      </c>
      <c r="F619" s="8"/>
      <c r="G619" s="8"/>
      <c r="H619" s="8"/>
      <c r="I619" s="8"/>
      <c r="J619" s="8"/>
      <c r="K619" s="8" t="s">
        <v>753</v>
      </c>
      <c r="L619" s="8" t="s">
        <v>756</v>
      </c>
      <c r="M619" s="9">
        <v>44217</v>
      </c>
      <c r="N619" s="9">
        <v>44217</v>
      </c>
      <c r="O619" s="20"/>
      <c r="P619" s="20">
        <v>3090422.09</v>
      </c>
      <c r="Q619" s="61"/>
      <c r="R619" s="29"/>
      <c r="S619" s="29"/>
      <c r="T619" s="29"/>
      <c r="U619" s="29"/>
      <c r="X619" s="22" t="str">
        <f>IF(B619="",VLOOKUP(A619,items_lookup!A:B,2,FALSE),B619)</f>
        <v>12. Item 12</v>
      </c>
      <c r="Y619" s="22">
        <f t="shared" si="48"/>
        <v>1</v>
      </c>
      <c r="Z619" s="22">
        <f t="shared" si="48"/>
        <v>1</v>
      </c>
      <c r="AA619" s="22">
        <f t="shared" si="49"/>
        <v>2021</v>
      </c>
      <c r="AB619" s="22">
        <f t="shared" si="50"/>
        <v>2021</v>
      </c>
      <c r="AC619" s="22">
        <f t="shared" si="51"/>
        <v>2021</v>
      </c>
      <c r="AD619" s="25" t="b">
        <f>AND(ROUND(O619,2)=O619,ROUND(P619,2)=P619,OR(AND(O619&lt;&gt;0,L619="p"),AND(P619&lt;&gt;0,L619="f")),_xlfn.ISFORMULA(X619),_xlfn.ISFORMULA(Y619),_xlfn.ISFORMULA(Z619),_xlfn.ISFORMULA(AA619),_xlfn.ISFORMULA(AB619),_xlfn.ISFORMULA(AC619),NOT(_xlfn.ISFORMULA(O619)),NOT(_xlfn.ISFORMULA(P619)),M619&lt;&gt;0,N619&lt;&gt;0,OR(YEAR(M619=lookup_codes!T732),YEAR(M619=lookup_codes!T733),YEAR(M619=lookup_codes!T734)),OR(YEAR(N619=lookup_codes!T732),YEAR(N619=lookup_codes!T733),YEAR(N619=lookup_codes!T734)))</f>
        <v>1</v>
      </c>
    </row>
    <row r="620" spans="1:30" ht="15" customHeight="1" x14ac:dyDescent="0.2">
      <c r="A620" s="8" t="s">
        <v>789</v>
      </c>
      <c r="B620" s="8"/>
      <c r="C620" s="2" t="s">
        <v>734</v>
      </c>
      <c r="D620" s="6" t="s">
        <v>742</v>
      </c>
      <c r="E620" s="60" t="s">
        <v>744</v>
      </c>
      <c r="F620" s="8"/>
      <c r="G620" s="8"/>
      <c r="H620" s="8"/>
      <c r="I620" s="8"/>
      <c r="J620" s="8"/>
      <c r="K620" s="8" t="s">
        <v>753</v>
      </c>
      <c r="L620" s="8" t="s">
        <v>756</v>
      </c>
      <c r="M620" s="9">
        <v>44218</v>
      </c>
      <c r="N620" s="9">
        <v>44218</v>
      </c>
      <c r="O620" s="20"/>
      <c r="P620" s="20">
        <v>75517.59</v>
      </c>
      <c r="Q620" s="61"/>
      <c r="R620" s="29"/>
      <c r="S620" s="29"/>
      <c r="T620" s="29"/>
      <c r="U620" s="29"/>
      <c r="X620" s="22" t="str">
        <f>IF(B620="",VLOOKUP(A620,items_lookup!A:B,2,FALSE),B620)</f>
        <v>13. Item 13</v>
      </c>
      <c r="Y620" s="22">
        <f t="shared" si="48"/>
        <v>1</v>
      </c>
      <c r="Z620" s="22">
        <f t="shared" si="48"/>
        <v>1</v>
      </c>
      <c r="AA620" s="22">
        <f t="shared" si="49"/>
        <v>2021</v>
      </c>
      <c r="AB620" s="22">
        <f t="shared" si="50"/>
        <v>2021</v>
      </c>
      <c r="AC620" s="22">
        <f t="shared" si="51"/>
        <v>2021</v>
      </c>
      <c r="AD620" s="25" t="b">
        <f>AND(ROUND(O620,2)=O620,ROUND(P620,2)=P620,OR(AND(O620&lt;&gt;0,L620="p"),AND(P620&lt;&gt;0,L620="f")),_xlfn.ISFORMULA(X620),_xlfn.ISFORMULA(Y620),_xlfn.ISFORMULA(Z620),_xlfn.ISFORMULA(AA620),_xlfn.ISFORMULA(AB620),_xlfn.ISFORMULA(AC620),NOT(_xlfn.ISFORMULA(O620)),NOT(_xlfn.ISFORMULA(P620)),M620&lt;&gt;0,N620&lt;&gt;0,OR(YEAR(M620=lookup_codes!T733),YEAR(M620=lookup_codes!T734),YEAR(M620=lookup_codes!T735)),OR(YEAR(N620=lookup_codes!T733),YEAR(N620=lookup_codes!T734),YEAR(N620=lookup_codes!T735)))</f>
        <v>1</v>
      </c>
    </row>
    <row r="621" spans="1:30" ht="15" customHeight="1" x14ac:dyDescent="0.2">
      <c r="A621" s="8" t="s">
        <v>771</v>
      </c>
      <c r="B621" s="8"/>
      <c r="C621" s="2" t="s">
        <v>734</v>
      </c>
      <c r="D621" s="6" t="s">
        <v>742</v>
      </c>
      <c r="E621" s="60" t="s">
        <v>744</v>
      </c>
      <c r="F621" s="8"/>
      <c r="G621" s="8"/>
      <c r="H621" s="8"/>
      <c r="I621" s="8"/>
      <c r="J621" s="8"/>
      <c r="K621" s="8" t="s">
        <v>753</v>
      </c>
      <c r="L621" s="8" t="s">
        <v>756</v>
      </c>
      <c r="M621" s="9">
        <v>44222</v>
      </c>
      <c r="N621" s="9">
        <v>44222</v>
      </c>
      <c r="O621" s="20"/>
      <c r="P621" s="20">
        <v>4748552.6100000003</v>
      </c>
      <c r="Q621" s="61"/>
      <c r="R621" s="29"/>
      <c r="S621" s="29"/>
      <c r="T621" s="29"/>
      <c r="U621" s="29"/>
      <c r="X621" s="22" t="str">
        <f>IF(B621="",VLOOKUP(A621,items_lookup!A:B,2,FALSE),B621)</f>
        <v>13. Item 13</v>
      </c>
      <c r="Y621" s="22">
        <f t="shared" si="48"/>
        <v>1</v>
      </c>
      <c r="Z621" s="22">
        <f t="shared" si="48"/>
        <v>1</v>
      </c>
      <c r="AA621" s="22">
        <f t="shared" si="49"/>
        <v>2021</v>
      </c>
      <c r="AB621" s="22">
        <f t="shared" si="50"/>
        <v>2021</v>
      </c>
      <c r="AC621" s="22">
        <f t="shared" si="51"/>
        <v>2021</v>
      </c>
      <c r="AD621" s="25" t="b">
        <f>AND(ROUND(O621,2)=O621,ROUND(P621,2)=P621,OR(AND(O621&lt;&gt;0,L621="p"),AND(P621&lt;&gt;0,L621="f")),_xlfn.ISFORMULA(X621),_xlfn.ISFORMULA(Y621),_xlfn.ISFORMULA(Z621),_xlfn.ISFORMULA(AA621),_xlfn.ISFORMULA(AB621),_xlfn.ISFORMULA(AC621),NOT(_xlfn.ISFORMULA(O621)),NOT(_xlfn.ISFORMULA(P621)),M621&lt;&gt;0,N621&lt;&gt;0,OR(YEAR(M621=lookup_codes!T734),YEAR(M621=lookup_codes!T735),YEAR(M621=lookup_codes!T736)),OR(YEAR(N621=lookup_codes!T734),YEAR(N621=lookup_codes!T735),YEAR(N621=lookup_codes!T736)))</f>
        <v>1</v>
      </c>
    </row>
    <row r="622" spans="1:30" ht="15" customHeight="1" x14ac:dyDescent="0.2">
      <c r="A622" s="8" t="s">
        <v>793</v>
      </c>
      <c r="B622" s="8"/>
      <c r="C622" s="2" t="s">
        <v>734</v>
      </c>
      <c r="D622" s="6" t="s">
        <v>742</v>
      </c>
      <c r="E622" s="60" t="s">
        <v>744</v>
      </c>
      <c r="F622" s="8"/>
      <c r="G622" s="8"/>
      <c r="H622" s="8"/>
      <c r="I622" s="8"/>
      <c r="J622" s="8"/>
      <c r="K622" s="8" t="s">
        <v>753</v>
      </c>
      <c r="L622" s="8" t="s">
        <v>756</v>
      </c>
      <c r="M622" s="9">
        <v>44223</v>
      </c>
      <c r="N622" s="9">
        <v>44223</v>
      </c>
      <c r="O622" s="20"/>
      <c r="P622" s="20">
        <v>1766603.8</v>
      </c>
      <c r="Q622" s="61"/>
      <c r="R622" s="29"/>
      <c r="S622" s="29"/>
      <c r="T622" s="29"/>
      <c r="U622" s="29"/>
      <c r="X622" s="22" t="str">
        <f>IF(B622="",VLOOKUP(A622,items_lookup!A:B,2,FALSE),B622)</f>
        <v>13. Item 13</v>
      </c>
      <c r="Y622" s="22">
        <f t="shared" si="48"/>
        <v>1</v>
      </c>
      <c r="Z622" s="22">
        <f t="shared" si="48"/>
        <v>1</v>
      </c>
      <c r="AA622" s="22">
        <f t="shared" si="49"/>
        <v>2021</v>
      </c>
      <c r="AB622" s="22">
        <f t="shared" si="50"/>
        <v>2021</v>
      </c>
      <c r="AC622" s="22">
        <f t="shared" si="51"/>
        <v>2021</v>
      </c>
      <c r="AD622" s="25" t="b">
        <f>AND(ROUND(O622,2)=O622,ROUND(P622,2)=P622,OR(AND(O622&lt;&gt;0,L622="p"),AND(P622&lt;&gt;0,L622="f")),_xlfn.ISFORMULA(X622),_xlfn.ISFORMULA(Y622),_xlfn.ISFORMULA(Z622),_xlfn.ISFORMULA(AA622),_xlfn.ISFORMULA(AB622),_xlfn.ISFORMULA(AC622),NOT(_xlfn.ISFORMULA(O622)),NOT(_xlfn.ISFORMULA(P622)),M622&lt;&gt;0,N622&lt;&gt;0,OR(YEAR(M622=lookup_codes!T735),YEAR(M622=lookup_codes!T736),YEAR(M622=lookup_codes!T737)),OR(YEAR(N622=lookup_codes!T735),YEAR(N622=lookup_codes!T736),YEAR(N622=lookup_codes!T737)))</f>
        <v>1</v>
      </c>
    </row>
    <row r="623" spans="1:30" ht="15" customHeight="1" x14ac:dyDescent="0.2">
      <c r="A623" s="8" t="s">
        <v>794</v>
      </c>
      <c r="B623" s="8"/>
      <c r="C623" s="2" t="s">
        <v>734</v>
      </c>
      <c r="D623" s="6" t="s">
        <v>742</v>
      </c>
      <c r="E623" s="60" t="s">
        <v>744</v>
      </c>
      <c r="F623" s="8"/>
      <c r="G623" s="8"/>
      <c r="H623" s="8"/>
      <c r="I623" s="8"/>
      <c r="J623" s="8"/>
      <c r="K623" s="8" t="s">
        <v>753</v>
      </c>
      <c r="L623" s="8" t="s">
        <v>756</v>
      </c>
      <c r="M623" s="9">
        <v>44224</v>
      </c>
      <c r="N623" s="9">
        <v>44224</v>
      </c>
      <c r="O623" s="20"/>
      <c r="P623" s="20">
        <v>2119421.69</v>
      </c>
      <c r="Q623" s="61"/>
      <c r="R623" s="29"/>
      <c r="S623" s="29"/>
      <c r="T623" s="29"/>
      <c r="U623" s="29"/>
      <c r="X623" s="22" t="str">
        <f>IF(B623="",VLOOKUP(A623,items_lookup!A:B,2,FALSE),B623)</f>
        <v>13. Item 13</v>
      </c>
      <c r="Y623" s="22">
        <f t="shared" si="48"/>
        <v>1</v>
      </c>
      <c r="Z623" s="22">
        <f t="shared" si="48"/>
        <v>1</v>
      </c>
      <c r="AA623" s="22">
        <f t="shared" si="49"/>
        <v>2021</v>
      </c>
      <c r="AB623" s="22">
        <f t="shared" si="50"/>
        <v>2021</v>
      </c>
      <c r="AC623" s="22">
        <f t="shared" si="51"/>
        <v>2021</v>
      </c>
      <c r="AD623" s="25" t="b">
        <f>AND(ROUND(O623,2)=O623,ROUND(P623,2)=P623,OR(AND(O623&lt;&gt;0,L623="p"),AND(P623&lt;&gt;0,L623="f")),_xlfn.ISFORMULA(X623),_xlfn.ISFORMULA(Y623),_xlfn.ISFORMULA(Z623),_xlfn.ISFORMULA(AA623),_xlfn.ISFORMULA(AB623),_xlfn.ISFORMULA(AC623),NOT(_xlfn.ISFORMULA(O623)),NOT(_xlfn.ISFORMULA(P623)),M623&lt;&gt;0,N623&lt;&gt;0,OR(YEAR(M623=lookup_codes!T736),YEAR(M623=lookup_codes!T737),YEAR(M623=lookup_codes!T738)),OR(YEAR(N623=lookup_codes!T736),YEAR(N623=lookup_codes!T737),YEAR(N623=lookup_codes!T738)))</f>
        <v>1</v>
      </c>
    </row>
    <row r="624" spans="1:30" ht="15" customHeight="1" x14ac:dyDescent="0.2">
      <c r="A624" s="8" t="s">
        <v>773</v>
      </c>
      <c r="B624" s="8"/>
      <c r="C624" s="2" t="s">
        <v>734</v>
      </c>
      <c r="D624" s="6" t="s">
        <v>742</v>
      </c>
      <c r="E624" s="60" t="s">
        <v>745</v>
      </c>
      <c r="F624" s="8"/>
      <c r="G624" s="8"/>
      <c r="H624" s="8"/>
      <c r="I624" s="8"/>
      <c r="J624" s="8">
        <v>4</v>
      </c>
      <c r="K624" s="8" t="s">
        <v>753</v>
      </c>
      <c r="L624" s="8" t="s">
        <v>756</v>
      </c>
      <c r="M624" s="9">
        <v>44222</v>
      </c>
      <c r="N624" s="9">
        <v>44222</v>
      </c>
      <c r="O624" s="20"/>
      <c r="P624" s="20">
        <v>461964.4</v>
      </c>
      <c r="Q624" s="61"/>
      <c r="R624" s="29"/>
      <c r="S624" s="29"/>
      <c r="T624" s="29"/>
      <c r="U624" s="29"/>
      <c r="X624" s="22" t="str">
        <f>IF(B624="",VLOOKUP(A624,items_lookup!A:B,2,FALSE),B624)</f>
        <v>13. Item 13</v>
      </c>
      <c r="Y624" s="22">
        <f t="shared" si="48"/>
        <v>1</v>
      </c>
      <c r="Z624" s="22">
        <f t="shared" si="48"/>
        <v>1</v>
      </c>
      <c r="AA624" s="22">
        <f t="shared" si="49"/>
        <v>2021</v>
      </c>
      <c r="AB624" s="22">
        <f t="shared" si="50"/>
        <v>2021</v>
      </c>
      <c r="AC624" s="22">
        <f t="shared" si="51"/>
        <v>2021</v>
      </c>
      <c r="AD624" s="25" t="b">
        <f>AND(ROUND(O624,2)=O624,ROUND(P624,2)=P624,OR(AND(O624&lt;&gt;0,L624="p"),AND(P624&lt;&gt;0,L624="f")),_xlfn.ISFORMULA(X624),_xlfn.ISFORMULA(Y624),_xlfn.ISFORMULA(Z624),_xlfn.ISFORMULA(AA624),_xlfn.ISFORMULA(AB624),_xlfn.ISFORMULA(AC624),NOT(_xlfn.ISFORMULA(O624)),NOT(_xlfn.ISFORMULA(P624)),M624&lt;&gt;0,N624&lt;&gt;0,OR(YEAR(M624=lookup_codes!T737),YEAR(M624=lookup_codes!T738),YEAR(M624=lookup_codes!T739)),OR(YEAR(N624=lookup_codes!T737),YEAR(N624=lookup_codes!T738),YEAR(N624=lookup_codes!T739)))</f>
        <v>1</v>
      </c>
    </row>
    <row r="625" spans="1:30" ht="12.6" customHeight="1" x14ac:dyDescent="0.2">
      <c r="A625" s="8" t="s">
        <v>780</v>
      </c>
      <c r="B625" s="8"/>
      <c r="C625" s="2" t="s">
        <v>734</v>
      </c>
      <c r="D625" s="6" t="s">
        <v>742</v>
      </c>
      <c r="E625" s="60" t="s">
        <v>745</v>
      </c>
      <c r="F625" s="8" t="s">
        <v>25</v>
      </c>
      <c r="G625" s="8"/>
      <c r="H625" s="8"/>
      <c r="I625" s="8"/>
      <c r="J625" s="8">
        <v>4</v>
      </c>
      <c r="K625" s="8" t="s">
        <v>753</v>
      </c>
      <c r="L625" s="8" t="s">
        <v>756</v>
      </c>
      <c r="M625" s="9">
        <v>44216</v>
      </c>
      <c r="N625" s="9">
        <v>44257</v>
      </c>
      <c r="O625" s="20"/>
      <c r="P625" s="20">
        <v>161135.89000000001</v>
      </c>
      <c r="Q625" s="61"/>
      <c r="R625" s="29"/>
      <c r="S625" s="29"/>
      <c r="T625" s="29"/>
      <c r="U625" s="29"/>
      <c r="X625" s="22" t="str">
        <f>IF(B625="",VLOOKUP(A625,items_lookup!A:B,2,FALSE),B625)</f>
        <v>14. Item 14</v>
      </c>
      <c r="Y625" s="22">
        <f t="shared" si="48"/>
        <v>1</v>
      </c>
      <c r="Z625" s="22">
        <f t="shared" si="48"/>
        <v>3</v>
      </c>
      <c r="AA625" s="22">
        <f t="shared" si="49"/>
        <v>2021</v>
      </c>
      <c r="AB625" s="22">
        <f t="shared" si="50"/>
        <v>2021</v>
      </c>
      <c r="AC625" s="22">
        <f t="shared" si="51"/>
        <v>2020</v>
      </c>
      <c r="AD625" s="25" t="b">
        <f>AND(ROUND(O625,2)=O625,ROUND(P625,2)=P625,OR(AND(O625&lt;&gt;0,L625="p"),AND(P625&lt;&gt;0,L625="f")),_xlfn.ISFORMULA(X625),_xlfn.ISFORMULA(Y625),_xlfn.ISFORMULA(Z625),_xlfn.ISFORMULA(AA625),_xlfn.ISFORMULA(AB625),_xlfn.ISFORMULA(AC625),NOT(_xlfn.ISFORMULA(O625)),NOT(_xlfn.ISFORMULA(P625)),M625&lt;&gt;0,N625&lt;&gt;0,OR(YEAR(M625=lookup_codes!T738),YEAR(M625=lookup_codes!T739),YEAR(M625=lookup_codes!T740)),OR(YEAR(N625=lookup_codes!T738),YEAR(N625=lookup_codes!T739),YEAR(N625=lookup_codes!T740)))</f>
        <v>1</v>
      </c>
    </row>
    <row r="626" spans="1:30" ht="12.6" customHeight="1" x14ac:dyDescent="0.2">
      <c r="A626" s="8" t="s">
        <v>786</v>
      </c>
      <c r="B626" s="8"/>
      <c r="C626" s="2" t="s">
        <v>734</v>
      </c>
      <c r="D626" s="6" t="s">
        <v>742</v>
      </c>
      <c r="E626" s="60" t="s">
        <v>745</v>
      </c>
      <c r="F626" s="8"/>
      <c r="G626" s="8"/>
      <c r="H626" s="8"/>
      <c r="I626" s="8"/>
      <c r="J626" s="8">
        <v>4</v>
      </c>
      <c r="K626" s="8" t="s">
        <v>753</v>
      </c>
      <c r="L626" s="8" t="s">
        <v>756</v>
      </c>
      <c r="M626" s="9">
        <v>44216</v>
      </c>
      <c r="N626" s="9">
        <v>44256</v>
      </c>
      <c r="O626" s="20"/>
      <c r="P626" s="20">
        <v>1676190.48</v>
      </c>
      <c r="Q626" s="61"/>
      <c r="R626" s="29"/>
      <c r="S626" s="29"/>
      <c r="T626" s="29"/>
      <c r="U626" s="29"/>
      <c r="X626" s="22" t="str">
        <f>IF(B626="",VLOOKUP(A626,items_lookup!A:B,2,FALSE),B626)</f>
        <v>16. Item 16</v>
      </c>
      <c r="Y626" s="22">
        <f t="shared" si="48"/>
        <v>1</v>
      </c>
      <c r="Z626" s="22">
        <f t="shared" si="48"/>
        <v>3</v>
      </c>
      <c r="AA626" s="22">
        <f t="shared" si="49"/>
        <v>2021</v>
      </c>
      <c r="AB626" s="22">
        <f t="shared" si="50"/>
        <v>2021</v>
      </c>
      <c r="AC626" s="22">
        <f t="shared" si="51"/>
        <v>2021</v>
      </c>
      <c r="AD626" s="25" t="b">
        <f>AND(ROUND(O626,2)=O626,ROUND(P626,2)=P626,OR(AND(O626&lt;&gt;0,L626="p"),AND(P626&lt;&gt;0,L626="f")),_xlfn.ISFORMULA(X626),_xlfn.ISFORMULA(Y626),_xlfn.ISFORMULA(Z626),_xlfn.ISFORMULA(AA626),_xlfn.ISFORMULA(AB626),_xlfn.ISFORMULA(AC626),NOT(_xlfn.ISFORMULA(O626)),NOT(_xlfn.ISFORMULA(P626)),M626&lt;&gt;0,N626&lt;&gt;0,OR(YEAR(M626=lookup_codes!T739),YEAR(M626=lookup_codes!T740),YEAR(M626=lookup_codes!T741)),OR(YEAR(N626=lookup_codes!T739),YEAR(N626=lookup_codes!T740),YEAR(N626=lookup_codes!T741)))</f>
        <v>1</v>
      </c>
    </row>
    <row r="627" spans="1:30" ht="12.6" customHeight="1" x14ac:dyDescent="0.2">
      <c r="A627" s="8" t="s">
        <v>795</v>
      </c>
      <c r="B627" s="8"/>
      <c r="C627" s="2" t="s">
        <v>734</v>
      </c>
      <c r="D627" s="6" t="s">
        <v>742</v>
      </c>
      <c r="E627" s="60" t="s">
        <v>745</v>
      </c>
      <c r="F627" s="8"/>
      <c r="G627" s="8"/>
      <c r="H627" s="8"/>
      <c r="I627" s="8"/>
      <c r="J627" s="8">
        <v>3</v>
      </c>
      <c r="K627" s="8" t="s">
        <v>753</v>
      </c>
      <c r="L627" s="8" t="s">
        <v>756</v>
      </c>
      <c r="M627" s="9">
        <v>44211</v>
      </c>
      <c r="N627" s="9">
        <v>44225</v>
      </c>
      <c r="O627" s="20"/>
      <c r="P627" s="20">
        <v>280713.09999999998</v>
      </c>
      <c r="Q627" s="61"/>
      <c r="R627" s="29"/>
      <c r="S627" s="29"/>
      <c r="T627" s="29"/>
      <c r="U627" s="29"/>
      <c r="X627" s="22" t="str">
        <f>IF(B627="",VLOOKUP(A627,items_lookup!A:B,2,FALSE),B627)</f>
        <v>17. Item 17</v>
      </c>
      <c r="Y627" s="22">
        <f t="shared" si="48"/>
        <v>1</v>
      </c>
      <c r="Z627" s="22">
        <f t="shared" si="48"/>
        <v>1</v>
      </c>
      <c r="AA627" s="22">
        <f t="shared" si="49"/>
        <v>2021</v>
      </c>
      <c r="AB627" s="22">
        <f t="shared" si="50"/>
        <v>2021</v>
      </c>
      <c r="AC627" s="22">
        <f t="shared" si="51"/>
        <v>2021</v>
      </c>
      <c r="AD627" s="25" t="b">
        <f>AND(ROUND(O627,2)=O627,ROUND(P627,2)=P627,OR(AND(O627&lt;&gt;0,L627="p"),AND(P627&lt;&gt;0,L627="f")),_xlfn.ISFORMULA(X627),_xlfn.ISFORMULA(Y627),_xlfn.ISFORMULA(Z627),_xlfn.ISFORMULA(AA627),_xlfn.ISFORMULA(AB627),_xlfn.ISFORMULA(AC627),NOT(_xlfn.ISFORMULA(O627)),NOT(_xlfn.ISFORMULA(P627)),M627&lt;&gt;0,N627&lt;&gt;0,OR(YEAR(M627=lookup_codes!T740),YEAR(M627=lookup_codes!T741),YEAR(M627=lookup_codes!T742)),OR(YEAR(N627=lookup_codes!T740),YEAR(N627=lookup_codes!T741),YEAR(N627=lookup_codes!T742)))</f>
        <v>1</v>
      </c>
    </row>
    <row r="628" spans="1:30" ht="15" customHeight="1" x14ac:dyDescent="0.2">
      <c r="A628" s="8" t="s">
        <v>774</v>
      </c>
      <c r="B628" s="8"/>
      <c r="C628" s="2" t="s">
        <v>734</v>
      </c>
      <c r="D628" s="6" t="s">
        <v>743</v>
      </c>
      <c r="E628" s="60" t="s">
        <v>745</v>
      </c>
      <c r="F628" s="8"/>
      <c r="G628" s="8"/>
      <c r="H628" s="8"/>
      <c r="I628" s="8"/>
      <c r="J628" s="8">
        <v>4</v>
      </c>
      <c r="K628" s="8" t="s">
        <v>753</v>
      </c>
      <c r="L628" s="8" t="s">
        <v>756</v>
      </c>
      <c r="M628" s="9">
        <v>44211</v>
      </c>
      <c r="N628" s="9">
        <v>44225</v>
      </c>
      <c r="O628" s="20"/>
      <c r="P628" s="20">
        <v>31590.5</v>
      </c>
      <c r="Q628" s="61"/>
      <c r="R628" s="29"/>
      <c r="S628" s="29"/>
      <c r="T628" s="29"/>
      <c r="U628" s="29"/>
      <c r="X628" s="22" t="str">
        <f>IF(B628="",VLOOKUP(A628,items_lookup!A:B,2,FALSE),B628)</f>
        <v>19. Item 19</v>
      </c>
      <c r="Y628" s="22">
        <f t="shared" si="48"/>
        <v>1</v>
      </c>
      <c r="Z628" s="22">
        <f t="shared" si="48"/>
        <v>1</v>
      </c>
      <c r="AA628" s="22">
        <f t="shared" si="49"/>
        <v>2021</v>
      </c>
      <c r="AB628" s="22">
        <f t="shared" si="50"/>
        <v>2021</v>
      </c>
      <c r="AC628" s="22">
        <f t="shared" si="51"/>
        <v>2021</v>
      </c>
      <c r="AD628" s="25" t="b">
        <f>AND(ROUND(O628,2)=O628,ROUND(P628,2)=P628,OR(AND(O628&lt;&gt;0,L628="p"),AND(P628&lt;&gt;0,L628="f")),_xlfn.ISFORMULA(X628),_xlfn.ISFORMULA(Y628),_xlfn.ISFORMULA(Z628),_xlfn.ISFORMULA(AA628),_xlfn.ISFORMULA(AB628),_xlfn.ISFORMULA(AC628),NOT(_xlfn.ISFORMULA(O628)),NOT(_xlfn.ISFORMULA(P628)),M628&lt;&gt;0,N628&lt;&gt;0,OR(YEAR(M628=lookup_codes!T741),YEAR(M628=lookup_codes!T742),YEAR(M628=lookup_codes!T743)),OR(YEAR(N628=lookup_codes!T741),YEAR(N628=lookup_codes!T742),YEAR(N628=lookup_codes!T743)))</f>
        <v>1</v>
      </c>
    </row>
    <row r="629" spans="1:30" ht="12.6" customHeight="1" x14ac:dyDescent="0.2">
      <c r="A629" s="8" t="s">
        <v>775</v>
      </c>
      <c r="B629" s="27"/>
      <c r="C629" s="2" t="s">
        <v>734</v>
      </c>
      <c r="D629" s="6" t="s">
        <v>742</v>
      </c>
      <c r="E629" s="60" t="s">
        <v>745</v>
      </c>
      <c r="F629" s="8"/>
      <c r="G629" s="8"/>
      <c r="H629" s="8"/>
      <c r="I629" s="8"/>
      <c r="J629" s="8">
        <v>3</v>
      </c>
      <c r="K629" s="8" t="s">
        <v>753</v>
      </c>
      <c r="L629" s="8" t="s">
        <v>756</v>
      </c>
      <c r="M629" s="9">
        <v>44242</v>
      </c>
      <c r="N629" s="9">
        <v>44252</v>
      </c>
      <c r="O629" s="20"/>
      <c r="P629" s="20">
        <v>894.86</v>
      </c>
      <c r="Q629" s="61"/>
      <c r="R629" s="29"/>
      <c r="S629" s="29"/>
      <c r="T629" s="29"/>
      <c r="U629" s="29"/>
      <c r="X629" s="22" t="str">
        <f>IF(B629="",VLOOKUP(A629,items_lookup!A:B,2,FALSE),B629)</f>
        <v>06. Item 06</v>
      </c>
      <c r="Y629" s="22">
        <f t="shared" si="48"/>
        <v>2</v>
      </c>
      <c r="Z629" s="22">
        <f t="shared" si="48"/>
        <v>2</v>
      </c>
      <c r="AA629" s="22">
        <f t="shared" si="49"/>
        <v>2021</v>
      </c>
      <c r="AB629" s="22">
        <f t="shared" si="50"/>
        <v>2021</v>
      </c>
      <c r="AC629" s="22">
        <f t="shared" si="51"/>
        <v>2021</v>
      </c>
      <c r="AD629" s="25" t="b">
        <f>AND(ROUND(O629,2)=O629,ROUND(P629,2)=P629,OR(AND(O629&lt;&gt;0,L629="p"),AND(P629&lt;&gt;0,L629="f")),_xlfn.ISFORMULA(X629),_xlfn.ISFORMULA(Y629),_xlfn.ISFORMULA(Z629),_xlfn.ISFORMULA(AA629),_xlfn.ISFORMULA(AB629),_xlfn.ISFORMULA(AC629),NOT(_xlfn.ISFORMULA(O629)),NOT(_xlfn.ISFORMULA(P629)),M629&lt;&gt;0,N629&lt;&gt;0,OR(YEAR(M629=lookup_codes!T742),YEAR(M629=lookup_codes!T743),YEAR(M629=lookup_codes!T744)),OR(YEAR(N629=lookup_codes!T742),YEAR(N629=lookup_codes!T743),YEAR(N629=lookup_codes!T744)))</f>
        <v>1</v>
      </c>
    </row>
    <row r="630" spans="1:30" ht="15" customHeight="1" x14ac:dyDescent="0.2">
      <c r="A630" s="8" t="s">
        <v>790</v>
      </c>
      <c r="B630" s="8"/>
      <c r="C630" s="2" t="s">
        <v>734</v>
      </c>
      <c r="D630" s="6" t="s">
        <v>743</v>
      </c>
      <c r="E630" s="60" t="s">
        <v>745</v>
      </c>
      <c r="F630" s="8"/>
      <c r="G630" s="8"/>
      <c r="H630" s="8"/>
      <c r="I630" s="8"/>
      <c r="J630" s="8">
        <v>4</v>
      </c>
      <c r="K630" s="8" t="s">
        <v>753</v>
      </c>
      <c r="L630" s="8" t="s">
        <v>756</v>
      </c>
      <c r="M630" s="9">
        <v>44211</v>
      </c>
      <c r="N630" s="9">
        <v>44230</v>
      </c>
      <c r="O630" s="20"/>
      <c r="P630" s="20">
        <v>2475.56</v>
      </c>
      <c r="Q630" s="61"/>
      <c r="R630" s="29"/>
      <c r="S630" s="29"/>
      <c r="T630" s="29"/>
      <c r="U630" s="29"/>
      <c r="X630" s="22" t="str">
        <f>IF(B630="",VLOOKUP(A630,items_lookup!A:B,2,FALSE),B630)</f>
        <v>10. Item 10</v>
      </c>
      <c r="Y630" s="22">
        <f t="shared" ref="Y630:Z692" si="52">MONTH(M630)</f>
        <v>1</v>
      </c>
      <c r="Z630" s="22">
        <f t="shared" si="52"/>
        <v>2</v>
      </c>
      <c r="AA630" s="22">
        <f t="shared" si="49"/>
        <v>2021</v>
      </c>
      <c r="AB630" s="22">
        <f t="shared" si="50"/>
        <v>2021</v>
      </c>
      <c r="AC630" s="22">
        <f t="shared" si="51"/>
        <v>2021</v>
      </c>
      <c r="AD630" s="25" t="b">
        <f>AND(ROUND(O630,2)=O630,ROUND(P630,2)=P630,OR(AND(O630&lt;&gt;0,L630="p"),AND(P630&lt;&gt;0,L630="f")),_xlfn.ISFORMULA(X630),_xlfn.ISFORMULA(Y630),_xlfn.ISFORMULA(Z630),_xlfn.ISFORMULA(AA630),_xlfn.ISFORMULA(AB630),_xlfn.ISFORMULA(AC630),NOT(_xlfn.ISFORMULA(O630)),NOT(_xlfn.ISFORMULA(P630)),M630&lt;&gt;0,N630&lt;&gt;0,OR(YEAR(M630=lookup_codes!T743),YEAR(M630=lookup_codes!T744),YEAR(M630=lookup_codes!T745)),OR(YEAR(N630=lookup_codes!T743),YEAR(N630=lookup_codes!T744),YEAR(N630=lookup_codes!T745)))</f>
        <v>1</v>
      </c>
    </row>
    <row r="631" spans="1:30" ht="12.6" customHeight="1" x14ac:dyDescent="0.2">
      <c r="A631" s="8" t="s">
        <v>770</v>
      </c>
      <c r="B631" s="8"/>
      <c r="C631" s="2" t="s">
        <v>734</v>
      </c>
      <c r="D631" s="6" t="s">
        <v>742</v>
      </c>
      <c r="E631" s="60" t="s">
        <v>745</v>
      </c>
      <c r="F631" s="8" t="s">
        <v>25</v>
      </c>
      <c r="G631" s="8"/>
      <c r="H631" s="8"/>
      <c r="I631" s="8"/>
      <c r="J631" s="8">
        <v>3</v>
      </c>
      <c r="K631" s="8" t="s">
        <v>753</v>
      </c>
      <c r="L631" s="8" t="s">
        <v>756</v>
      </c>
      <c r="M631" s="9">
        <v>44211</v>
      </c>
      <c r="N631" s="9">
        <v>44231</v>
      </c>
      <c r="O631" s="20"/>
      <c r="P631" s="20">
        <v>1051249.52</v>
      </c>
      <c r="Q631" s="61"/>
      <c r="R631" s="29"/>
      <c r="S631" s="29"/>
      <c r="T631" s="29"/>
      <c r="U631" s="29"/>
      <c r="X631" s="22" t="str">
        <f>IF(B631="",VLOOKUP(A631,items_lookup!A:B,2,FALSE),B631)</f>
        <v>11. Item 11</v>
      </c>
      <c r="Y631" s="22">
        <f t="shared" si="52"/>
        <v>1</v>
      </c>
      <c r="Z631" s="22">
        <f t="shared" si="52"/>
        <v>2</v>
      </c>
      <c r="AA631" s="22">
        <f t="shared" si="49"/>
        <v>2021</v>
      </c>
      <c r="AB631" s="22">
        <f t="shared" si="50"/>
        <v>2021</v>
      </c>
      <c r="AC631" s="22">
        <f t="shared" si="51"/>
        <v>2020</v>
      </c>
      <c r="AD631" s="25" t="b">
        <f>AND(ROUND(O631,2)=O631,ROUND(P631,2)=P631,OR(AND(O631&lt;&gt;0,L631="p"),AND(P631&lt;&gt;0,L631="f")),_xlfn.ISFORMULA(X631),_xlfn.ISFORMULA(Y631),_xlfn.ISFORMULA(Z631),_xlfn.ISFORMULA(AA631),_xlfn.ISFORMULA(AB631),_xlfn.ISFORMULA(AC631),NOT(_xlfn.ISFORMULA(O631)),NOT(_xlfn.ISFORMULA(P631)),M631&lt;&gt;0,N631&lt;&gt;0,OR(YEAR(M631=lookup_codes!T744),YEAR(M631=lookup_codes!T745),YEAR(M631=lookup_codes!T746)),OR(YEAR(N631=lookup_codes!T744),YEAR(N631=lookup_codes!T745),YEAR(N631=lookup_codes!T746)))</f>
        <v>1</v>
      </c>
    </row>
    <row r="632" spans="1:30" ht="15" customHeight="1" x14ac:dyDescent="0.2">
      <c r="A632" s="8" t="s">
        <v>770</v>
      </c>
      <c r="B632" s="8"/>
      <c r="C632" s="2" t="s">
        <v>734</v>
      </c>
      <c r="D632" s="6" t="s">
        <v>742</v>
      </c>
      <c r="E632" s="60" t="s">
        <v>745</v>
      </c>
      <c r="F632" s="8"/>
      <c r="G632" s="8"/>
      <c r="H632" s="8"/>
      <c r="I632" s="8"/>
      <c r="J632" s="8">
        <v>3</v>
      </c>
      <c r="K632" s="8" t="s">
        <v>753</v>
      </c>
      <c r="L632" s="8" t="s">
        <v>756</v>
      </c>
      <c r="M632" s="9">
        <v>44211</v>
      </c>
      <c r="N632" s="9">
        <v>44235</v>
      </c>
      <c r="O632" s="20"/>
      <c r="P632" s="20">
        <v>35837.29</v>
      </c>
      <c r="Q632" s="61"/>
      <c r="R632" s="29"/>
      <c r="S632" s="29"/>
      <c r="T632" s="29"/>
      <c r="U632" s="29"/>
      <c r="X632" s="22" t="str">
        <f>IF(B632="",VLOOKUP(A632,items_lookup!A:B,2,FALSE),B632)</f>
        <v>11. Item 11</v>
      </c>
      <c r="Y632" s="22">
        <f t="shared" si="52"/>
        <v>1</v>
      </c>
      <c r="Z632" s="22">
        <f t="shared" si="52"/>
        <v>2</v>
      </c>
      <c r="AA632" s="22">
        <f t="shared" si="49"/>
        <v>2021</v>
      </c>
      <c r="AB632" s="22">
        <f t="shared" si="50"/>
        <v>2021</v>
      </c>
      <c r="AC632" s="22">
        <f t="shared" si="51"/>
        <v>2021</v>
      </c>
      <c r="AD632" s="25" t="b">
        <f>AND(ROUND(O632,2)=O632,ROUND(P632,2)=P632,OR(AND(O632&lt;&gt;0,L632="p"),AND(P632&lt;&gt;0,L632="f")),_xlfn.ISFORMULA(X632),_xlfn.ISFORMULA(Y632),_xlfn.ISFORMULA(Z632),_xlfn.ISFORMULA(AA632),_xlfn.ISFORMULA(AB632),_xlfn.ISFORMULA(AC632),NOT(_xlfn.ISFORMULA(O632)),NOT(_xlfn.ISFORMULA(P632)),M632&lt;&gt;0,N632&lt;&gt;0,OR(YEAR(M632=lookup_codes!T745),YEAR(M632=lookup_codes!T746),YEAR(M632=lookup_codes!T747)),OR(YEAR(N632=lookup_codes!T745),YEAR(N632=lookup_codes!T746),YEAR(N632=lookup_codes!T747)))</f>
        <v>1</v>
      </c>
    </row>
    <row r="633" spans="1:30" ht="15" customHeight="1" x14ac:dyDescent="0.2">
      <c r="A633" s="8" t="s">
        <v>783</v>
      </c>
      <c r="B633" s="8"/>
      <c r="C633" s="2" t="s">
        <v>734</v>
      </c>
      <c r="D633" s="6" t="s">
        <v>742</v>
      </c>
      <c r="E633" s="60" t="s">
        <v>745</v>
      </c>
      <c r="F633" s="8"/>
      <c r="G633" s="8"/>
      <c r="H633" s="8"/>
      <c r="I633" s="8"/>
      <c r="J633" s="8">
        <v>1</v>
      </c>
      <c r="K633" s="8" t="s">
        <v>753</v>
      </c>
      <c r="L633" s="8" t="s">
        <v>756</v>
      </c>
      <c r="M633" s="9">
        <v>44211</v>
      </c>
      <c r="N633" s="9">
        <v>44223</v>
      </c>
      <c r="O633" s="20"/>
      <c r="P633" s="20">
        <v>15446.74</v>
      </c>
      <c r="Q633" s="61"/>
      <c r="R633" s="29"/>
      <c r="S633" s="29"/>
      <c r="T633" s="29"/>
      <c r="U633" s="29"/>
      <c r="X633" s="22" t="str">
        <f>IF(B633="",VLOOKUP(A633,items_lookup!A:B,2,FALSE),B633)</f>
        <v>21. Item 21</v>
      </c>
      <c r="Y633" s="22">
        <f t="shared" si="52"/>
        <v>1</v>
      </c>
      <c r="Z633" s="22">
        <f t="shared" si="52"/>
        <v>1</v>
      </c>
      <c r="AA633" s="22">
        <f t="shared" si="49"/>
        <v>2021</v>
      </c>
      <c r="AB633" s="22">
        <f t="shared" si="50"/>
        <v>2021</v>
      </c>
      <c r="AC633" s="22">
        <f t="shared" si="51"/>
        <v>2021</v>
      </c>
      <c r="AD633" s="25" t="b">
        <f>AND(ROUND(O633,2)=O633,ROUND(P633,2)=P633,OR(AND(O633&lt;&gt;0,L633="p"),AND(P633&lt;&gt;0,L633="f")),_xlfn.ISFORMULA(X633),_xlfn.ISFORMULA(Y633),_xlfn.ISFORMULA(Z633),_xlfn.ISFORMULA(AA633),_xlfn.ISFORMULA(AB633),_xlfn.ISFORMULA(AC633),NOT(_xlfn.ISFORMULA(O633)),NOT(_xlfn.ISFORMULA(P633)),M633&lt;&gt;0,N633&lt;&gt;0,OR(YEAR(M633=lookup_codes!T746),YEAR(M633=lookup_codes!T747),YEAR(M633=lookup_codes!T748)),OR(YEAR(N633=lookup_codes!T746),YEAR(N633=lookup_codes!T747),YEAR(N633=lookup_codes!T748)))</f>
        <v>1</v>
      </c>
    </row>
    <row r="634" spans="1:30" ht="15" customHeight="1" x14ac:dyDescent="0.2">
      <c r="A634" s="8" t="s">
        <v>773</v>
      </c>
      <c r="B634" s="8"/>
      <c r="C634" s="2" t="s">
        <v>734</v>
      </c>
      <c r="D634" s="6" t="s">
        <v>742</v>
      </c>
      <c r="E634" s="60" t="s">
        <v>745</v>
      </c>
      <c r="F634" s="8"/>
      <c r="G634" s="8"/>
      <c r="H634" s="8"/>
      <c r="I634" s="8"/>
      <c r="J634" s="8">
        <v>1</v>
      </c>
      <c r="K634" s="8" t="s">
        <v>753</v>
      </c>
      <c r="L634" s="8" t="s">
        <v>756</v>
      </c>
      <c r="M634" s="9">
        <v>44211</v>
      </c>
      <c r="N634" s="9">
        <v>44223</v>
      </c>
      <c r="O634" s="20"/>
      <c r="P634" s="20">
        <v>714.29</v>
      </c>
      <c r="Q634" s="61"/>
      <c r="R634" s="29"/>
      <c r="S634" s="29"/>
      <c r="T634" s="29"/>
      <c r="U634" s="29"/>
      <c r="X634" s="22" t="str">
        <f>IF(B634="",VLOOKUP(A634,items_lookup!A:B,2,FALSE),B634)</f>
        <v>13. Item 13</v>
      </c>
      <c r="Y634" s="22">
        <f t="shared" si="52"/>
        <v>1</v>
      </c>
      <c r="Z634" s="22">
        <f t="shared" si="52"/>
        <v>1</v>
      </c>
      <c r="AA634" s="22">
        <f t="shared" si="49"/>
        <v>2021</v>
      </c>
      <c r="AB634" s="22">
        <f t="shared" si="50"/>
        <v>2021</v>
      </c>
      <c r="AC634" s="22">
        <f t="shared" si="51"/>
        <v>2021</v>
      </c>
      <c r="AD634" s="25" t="b">
        <f>AND(ROUND(O634,2)=O634,ROUND(P634,2)=P634,OR(AND(O634&lt;&gt;0,L634="p"),AND(P634&lt;&gt;0,L634="f")),_xlfn.ISFORMULA(X634),_xlfn.ISFORMULA(Y634),_xlfn.ISFORMULA(Z634),_xlfn.ISFORMULA(AA634),_xlfn.ISFORMULA(AB634),_xlfn.ISFORMULA(AC634),NOT(_xlfn.ISFORMULA(O634)),NOT(_xlfn.ISFORMULA(P634)),M634&lt;&gt;0,N634&lt;&gt;0,OR(YEAR(M634=lookup_codes!T747),YEAR(M634=lookup_codes!T748),YEAR(M634=lookup_codes!T749)),OR(YEAR(N634=lookup_codes!T747),YEAR(N634=lookup_codes!T748),YEAR(N634=lookup_codes!T749)))</f>
        <v>1</v>
      </c>
    </row>
    <row r="635" spans="1:30" ht="15" customHeight="1" x14ac:dyDescent="0.2">
      <c r="A635" s="8" t="s">
        <v>773</v>
      </c>
      <c r="B635" s="8"/>
      <c r="C635" s="2" t="s">
        <v>734</v>
      </c>
      <c r="D635" s="6" t="s">
        <v>742</v>
      </c>
      <c r="E635" s="60" t="s">
        <v>744</v>
      </c>
      <c r="F635" s="8"/>
      <c r="G635" s="8"/>
      <c r="H635" s="8"/>
      <c r="I635" s="8"/>
      <c r="J635" s="8"/>
      <c r="K635" s="8" t="s">
        <v>753</v>
      </c>
      <c r="L635" s="8" t="s">
        <v>756</v>
      </c>
      <c r="M635" s="9">
        <v>44225</v>
      </c>
      <c r="N635" s="9">
        <v>44225</v>
      </c>
      <c r="O635" s="20"/>
      <c r="P635" s="20">
        <v>246222.92</v>
      </c>
      <c r="Q635" s="61"/>
      <c r="R635" s="29"/>
      <c r="S635" s="29"/>
      <c r="T635" s="29"/>
      <c r="U635" s="29"/>
      <c r="X635" s="22" t="str">
        <f>IF(B635="",VLOOKUP(A635,items_lookup!A:B,2,FALSE),B635)</f>
        <v>13. Item 13</v>
      </c>
      <c r="Y635" s="22">
        <f t="shared" si="52"/>
        <v>1</v>
      </c>
      <c r="Z635" s="22">
        <f t="shared" si="52"/>
        <v>1</v>
      </c>
      <c r="AA635" s="22">
        <f t="shared" si="49"/>
        <v>2021</v>
      </c>
      <c r="AB635" s="22">
        <f t="shared" si="50"/>
        <v>2021</v>
      </c>
      <c r="AC635" s="22">
        <f t="shared" si="51"/>
        <v>2021</v>
      </c>
      <c r="AD635" s="25" t="b">
        <f>AND(ROUND(O635,2)=O635,ROUND(P635,2)=P635,OR(AND(O635&lt;&gt;0,L635="p"),AND(P635&lt;&gt;0,L635="f")),_xlfn.ISFORMULA(X635),_xlfn.ISFORMULA(Y635),_xlfn.ISFORMULA(Z635),_xlfn.ISFORMULA(AA635),_xlfn.ISFORMULA(AB635),_xlfn.ISFORMULA(AC635),NOT(_xlfn.ISFORMULA(O635)),NOT(_xlfn.ISFORMULA(P635)),M635&lt;&gt;0,N635&lt;&gt;0,OR(YEAR(M635=lookup_codes!T748),YEAR(M635=lookup_codes!T749),YEAR(M635=lookup_codes!T750)),OR(YEAR(N635=lookup_codes!T748),YEAR(N635=lookup_codes!T749),YEAR(N635=lookup_codes!T750)))</f>
        <v>1</v>
      </c>
    </row>
    <row r="636" spans="1:30" ht="15" customHeight="1" x14ac:dyDescent="0.2">
      <c r="A636" s="8" t="s">
        <v>773</v>
      </c>
      <c r="B636" s="8"/>
      <c r="C636" s="2" t="s">
        <v>734</v>
      </c>
      <c r="D636" s="6" t="s">
        <v>742</v>
      </c>
      <c r="E636" s="60" t="s">
        <v>744</v>
      </c>
      <c r="F636" s="8"/>
      <c r="G636" s="8"/>
      <c r="H636" s="8"/>
      <c r="I636" s="8"/>
      <c r="J636" s="8"/>
      <c r="K636" s="8" t="s">
        <v>753</v>
      </c>
      <c r="L636" s="8" t="s">
        <v>756</v>
      </c>
      <c r="M636" s="9">
        <v>44225</v>
      </c>
      <c r="N636" s="9">
        <v>44225</v>
      </c>
      <c r="O636" s="20"/>
      <c r="P636" s="20">
        <v>21771720.989999998</v>
      </c>
      <c r="Q636" s="61"/>
      <c r="R636" s="29"/>
      <c r="S636" s="29"/>
      <c r="T636" s="29"/>
      <c r="U636" s="29"/>
      <c r="X636" s="22" t="str">
        <f>IF(B636="",VLOOKUP(A636,items_lookup!A:B,2,FALSE),B636)</f>
        <v>13. Item 13</v>
      </c>
      <c r="Y636" s="22">
        <f t="shared" si="52"/>
        <v>1</v>
      </c>
      <c r="Z636" s="22">
        <f t="shared" si="52"/>
        <v>1</v>
      </c>
      <c r="AA636" s="22">
        <f t="shared" si="49"/>
        <v>2021</v>
      </c>
      <c r="AB636" s="22">
        <f t="shared" si="50"/>
        <v>2021</v>
      </c>
      <c r="AC636" s="22">
        <f t="shared" si="51"/>
        <v>2021</v>
      </c>
      <c r="AD636" s="25" t="b">
        <f>AND(ROUND(O636,2)=O636,ROUND(P636,2)=P636,OR(AND(O636&lt;&gt;0,L636="p"),AND(P636&lt;&gt;0,L636="f")),_xlfn.ISFORMULA(X636),_xlfn.ISFORMULA(Y636),_xlfn.ISFORMULA(Z636),_xlfn.ISFORMULA(AA636),_xlfn.ISFORMULA(AB636),_xlfn.ISFORMULA(AC636),NOT(_xlfn.ISFORMULA(O636)),NOT(_xlfn.ISFORMULA(P636)),M636&lt;&gt;0,N636&lt;&gt;0,OR(YEAR(M636=lookup_codes!T749),YEAR(M636=lookup_codes!T750),YEAR(M636=lookup_codes!T751)),OR(YEAR(N636=lookup_codes!T749),YEAR(N636=lookup_codes!T750),YEAR(N636=lookup_codes!T751)))</f>
        <v>1</v>
      </c>
    </row>
    <row r="637" spans="1:30" ht="15" customHeight="1" x14ac:dyDescent="0.2">
      <c r="A637" s="8" t="s">
        <v>792</v>
      </c>
      <c r="B637" s="8"/>
      <c r="C637" s="2" t="s">
        <v>734</v>
      </c>
      <c r="D637" s="6" t="s">
        <v>742</v>
      </c>
      <c r="E637" s="60" t="s">
        <v>744</v>
      </c>
      <c r="F637" s="8"/>
      <c r="G637" s="8"/>
      <c r="H637" s="8"/>
      <c r="I637" s="8"/>
      <c r="J637" s="8"/>
      <c r="K637" s="8" t="s">
        <v>753</v>
      </c>
      <c r="L637" s="8" t="s">
        <v>756</v>
      </c>
      <c r="M637" s="9">
        <v>44229</v>
      </c>
      <c r="N637" s="9">
        <v>44229</v>
      </c>
      <c r="O637" s="20"/>
      <c r="P637" s="20">
        <v>1094965.03</v>
      </c>
      <c r="Q637" s="61"/>
      <c r="R637" s="29"/>
      <c r="S637" s="29"/>
      <c r="T637" s="29"/>
      <c r="U637" s="29"/>
      <c r="X637" s="22" t="str">
        <f>IF(B637="",VLOOKUP(A637,items_lookup!A:B,2,FALSE),B637)</f>
        <v>12. Item 12</v>
      </c>
      <c r="Y637" s="22">
        <f t="shared" si="52"/>
        <v>2</v>
      </c>
      <c r="Z637" s="22">
        <f t="shared" si="52"/>
        <v>2</v>
      </c>
      <c r="AA637" s="22">
        <f t="shared" si="49"/>
        <v>2021</v>
      </c>
      <c r="AB637" s="22">
        <f t="shared" si="50"/>
        <v>2021</v>
      </c>
      <c r="AC637" s="22">
        <f t="shared" si="51"/>
        <v>2021</v>
      </c>
      <c r="AD637" s="25" t="b">
        <f>AND(ROUND(O637,2)=O637,ROUND(P637,2)=P637,OR(AND(O637&lt;&gt;0,L637="p"),AND(P637&lt;&gt;0,L637="f")),_xlfn.ISFORMULA(X637),_xlfn.ISFORMULA(Y637),_xlfn.ISFORMULA(Z637),_xlfn.ISFORMULA(AA637),_xlfn.ISFORMULA(AB637),_xlfn.ISFORMULA(AC637),NOT(_xlfn.ISFORMULA(O637)),NOT(_xlfn.ISFORMULA(P637)),M637&lt;&gt;0,N637&lt;&gt;0,OR(YEAR(M637=lookup_codes!T750),YEAR(M637=lookup_codes!T751),YEAR(M637=lookup_codes!T752)),OR(YEAR(N637=lookup_codes!T750),YEAR(N637=lookup_codes!T751),YEAR(N637=lookup_codes!T752)))</f>
        <v>1</v>
      </c>
    </row>
    <row r="638" spans="1:30" ht="15" customHeight="1" x14ac:dyDescent="0.2">
      <c r="A638" s="8" t="s">
        <v>773</v>
      </c>
      <c r="B638" s="8"/>
      <c r="C638" s="2" t="s">
        <v>734</v>
      </c>
      <c r="D638" s="6" t="s">
        <v>742</v>
      </c>
      <c r="E638" s="60" t="s">
        <v>744</v>
      </c>
      <c r="F638" s="8"/>
      <c r="G638" s="8"/>
      <c r="H638" s="8"/>
      <c r="I638" s="8"/>
      <c r="J638" s="8"/>
      <c r="K638" s="8" t="s">
        <v>753</v>
      </c>
      <c r="L638" s="8" t="s">
        <v>756</v>
      </c>
      <c r="M638" s="9">
        <v>44230</v>
      </c>
      <c r="N638" s="9">
        <v>44230</v>
      </c>
      <c r="O638" s="20"/>
      <c r="P638" s="20">
        <v>483.16</v>
      </c>
      <c r="Q638" s="61"/>
      <c r="R638" s="29"/>
      <c r="S638" s="29"/>
      <c r="T638" s="29"/>
      <c r="U638" s="29"/>
      <c r="X638" s="22" t="str">
        <f>IF(B638="",VLOOKUP(A638,items_lookup!A:B,2,FALSE),B638)</f>
        <v>13. Item 13</v>
      </c>
      <c r="Y638" s="22">
        <f t="shared" si="52"/>
        <v>2</v>
      </c>
      <c r="Z638" s="22">
        <f t="shared" si="52"/>
        <v>2</v>
      </c>
      <c r="AA638" s="22">
        <f t="shared" si="49"/>
        <v>2021</v>
      </c>
      <c r="AB638" s="22">
        <f t="shared" si="50"/>
        <v>2021</v>
      </c>
      <c r="AC638" s="22">
        <f t="shared" si="51"/>
        <v>2021</v>
      </c>
      <c r="AD638" s="25" t="b">
        <f>AND(ROUND(O638,2)=O638,ROUND(P638,2)=P638,OR(AND(O638&lt;&gt;0,L638="p"),AND(P638&lt;&gt;0,L638="f")),_xlfn.ISFORMULA(X638),_xlfn.ISFORMULA(Y638),_xlfn.ISFORMULA(Z638),_xlfn.ISFORMULA(AA638),_xlfn.ISFORMULA(AB638),_xlfn.ISFORMULA(AC638),NOT(_xlfn.ISFORMULA(O638)),NOT(_xlfn.ISFORMULA(P638)),M638&lt;&gt;0,N638&lt;&gt;0,OR(YEAR(M638=lookup_codes!T751),YEAR(M638=lookup_codes!T752),YEAR(M638=lookup_codes!T753)),OR(YEAR(N638=lookup_codes!T751),YEAR(N638=lookup_codes!T752),YEAR(N638=lookup_codes!T753)))</f>
        <v>1</v>
      </c>
    </row>
    <row r="639" spans="1:30" ht="15" customHeight="1" x14ac:dyDescent="0.2">
      <c r="A639" s="8" t="s">
        <v>773</v>
      </c>
      <c r="B639" s="8"/>
      <c r="C639" s="2" t="s">
        <v>734</v>
      </c>
      <c r="D639" s="6" t="s">
        <v>742</v>
      </c>
      <c r="E639" s="60" t="s">
        <v>744</v>
      </c>
      <c r="F639" s="8"/>
      <c r="G639" s="8"/>
      <c r="H639" s="8"/>
      <c r="I639" s="8"/>
      <c r="J639" s="8"/>
      <c r="K639" s="8" t="s">
        <v>753</v>
      </c>
      <c r="L639" s="8" t="s">
        <v>756</v>
      </c>
      <c r="M639" s="9">
        <v>44230</v>
      </c>
      <c r="N639" s="9">
        <v>44230</v>
      </c>
      <c r="O639" s="20"/>
      <c r="P639" s="20">
        <v>2475.56</v>
      </c>
      <c r="Q639" s="61"/>
      <c r="R639" s="29"/>
      <c r="S639" s="29"/>
      <c r="T639" s="29"/>
      <c r="U639" s="29"/>
      <c r="X639" s="22" t="str">
        <f>IF(B639="",VLOOKUP(A639,items_lookup!A:B,2,FALSE),B639)</f>
        <v>13. Item 13</v>
      </c>
      <c r="Y639" s="22">
        <f t="shared" si="52"/>
        <v>2</v>
      </c>
      <c r="Z639" s="22">
        <f t="shared" si="52"/>
        <v>2</v>
      </c>
      <c r="AA639" s="22">
        <f t="shared" si="49"/>
        <v>2021</v>
      </c>
      <c r="AB639" s="22">
        <f t="shared" si="50"/>
        <v>2021</v>
      </c>
      <c r="AC639" s="22">
        <f t="shared" si="51"/>
        <v>2021</v>
      </c>
      <c r="AD639" s="25" t="b">
        <f>AND(ROUND(O639,2)=O639,ROUND(P639,2)=P639,OR(AND(O639&lt;&gt;0,L639="p"),AND(P639&lt;&gt;0,L639="f")),_xlfn.ISFORMULA(X639),_xlfn.ISFORMULA(Y639),_xlfn.ISFORMULA(Z639),_xlfn.ISFORMULA(AA639),_xlfn.ISFORMULA(AB639),_xlfn.ISFORMULA(AC639),NOT(_xlfn.ISFORMULA(O639)),NOT(_xlfn.ISFORMULA(P639)),M639&lt;&gt;0,N639&lt;&gt;0,OR(YEAR(M639=lookup_codes!T752),YEAR(M639=lookup_codes!T753),YEAR(M639=lookup_codes!T754)),OR(YEAR(N639=lookup_codes!T752),YEAR(N639=lookup_codes!T753),YEAR(N639=lookup_codes!T754)))</f>
        <v>1</v>
      </c>
    </row>
    <row r="640" spans="1:30" ht="15" customHeight="1" x14ac:dyDescent="0.2">
      <c r="A640" s="8" t="s">
        <v>773</v>
      </c>
      <c r="B640" s="8"/>
      <c r="C640" s="2" t="s">
        <v>734</v>
      </c>
      <c r="D640" s="6" t="s">
        <v>742</v>
      </c>
      <c r="E640" s="60" t="s">
        <v>745</v>
      </c>
      <c r="F640" s="8"/>
      <c r="G640" s="8"/>
      <c r="H640" s="8"/>
      <c r="I640" s="8"/>
      <c r="J640" s="8"/>
      <c r="K640" s="8"/>
      <c r="L640" s="8" t="s">
        <v>755</v>
      </c>
      <c r="M640" s="9">
        <v>44228</v>
      </c>
      <c r="N640" s="9">
        <v>44228</v>
      </c>
      <c r="O640" s="20">
        <v>7904761.9000000004</v>
      </c>
      <c r="P640" s="20"/>
      <c r="Q640" s="61"/>
      <c r="R640" s="11"/>
      <c r="S640" s="11"/>
      <c r="T640" s="11"/>
      <c r="U640" s="11"/>
      <c r="X640" s="22" t="str">
        <f>IF(B640="",VLOOKUP(A640,items_lookup!A:B,2,FALSE),B640)</f>
        <v>13. Item 13</v>
      </c>
      <c r="Y640" s="22">
        <f t="shared" si="52"/>
        <v>2</v>
      </c>
      <c r="Z640" s="22">
        <f t="shared" si="52"/>
        <v>2</v>
      </c>
      <c r="AA640" s="22">
        <f t="shared" si="49"/>
        <v>2021</v>
      </c>
      <c r="AB640" s="22">
        <f t="shared" si="50"/>
        <v>2021</v>
      </c>
      <c r="AC640" s="22">
        <f t="shared" si="51"/>
        <v>2021</v>
      </c>
      <c r="AD640" s="25" t="b">
        <f>AND(ROUND(O640,2)=O640,ROUND(P640,2)=P640,OR(AND(O640&lt;&gt;0,L640="p"),AND(P640&lt;&gt;0,L640="f")),_xlfn.ISFORMULA(X640),_xlfn.ISFORMULA(Y640),_xlfn.ISFORMULA(Z640),_xlfn.ISFORMULA(AA640),_xlfn.ISFORMULA(AB640),_xlfn.ISFORMULA(AC640),NOT(_xlfn.ISFORMULA(O640)),NOT(_xlfn.ISFORMULA(P640)),M640&lt;&gt;0,N640&lt;&gt;0,OR(YEAR(M640=lookup_codes!T753),YEAR(M640=lookup_codes!T754),YEAR(M640=lookup_codes!T755)),OR(YEAR(N640=lookup_codes!T753),YEAR(N640=lookup_codes!T754),YEAR(N640=lookup_codes!T755)))</f>
        <v>1</v>
      </c>
    </row>
    <row r="641" spans="1:30" ht="15" customHeight="1" x14ac:dyDescent="0.2">
      <c r="A641" s="8" t="s">
        <v>791</v>
      </c>
      <c r="B641" s="8"/>
      <c r="C641" s="2" t="s">
        <v>734</v>
      </c>
      <c r="D641" s="6" t="s">
        <v>742</v>
      </c>
      <c r="E641" s="60" t="s">
        <v>745</v>
      </c>
      <c r="F641" s="8"/>
      <c r="G641" s="8"/>
      <c r="H641" s="8"/>
      <c r="I641" s="8"/>
      <c r="J641" s="8"/>
      <c r="K641" s="8"/>
      <c r="L641" s="8" t="s">
        <v>755</v>
      </c>
      <c r="M641" s="9">
        <v>44228</v>
      </c>
      <c r="N641" s="9">
        <v>44228</v>
      </c>
      <c r="O641" s="20">
        <v>1833333.33</v>
      </c>
      <c r="P641" s="20"/>
      <c r="Q641" s="61"/>
      <c r="R641" s="11"/>
      <c r="S641" s="11"/>
      <c r="T641" s="11"/>
      <c r="U641" s="11"/>
      <c r="X641" s="22" t="str">
        <f>IF(B641="",VLOOKUP(A641,items_lookup!A:B,2,FALSE),B641)</f>
        <v>10. Item 10</v>
      </c>
      <c r="Y641" s="22">
        <f t="shared" si="52"/>
        <v>2</v>
      </c>
      <c r="Z641" s="22">
        <f t="shared" si="52"/>
        <v>2</v>
      </c>
      <c r="AA641" s="22">
        <f t="shared" si="49"/>
        <v>2021</v>
      </c>
      <c r="AB641" s="22">
        <f t="shared" si="50"/>
        <v>2021</v>
      </c>
      <c r="AC641" s="22">
        <f t="shared" si="51"/>
        <v>2021</v>
      </c>
      <c r="AD641" s="25" t="b">
        <f>AND(ROUND(O641,2)=O641,ROUND(P641,2)=P641,OR(AND(O641&lt;&gt;0,L641="p"),AND(P641&lt;&gt;0,L641="f")),_xlfn.ISFORMULA(X641),_xlfn.ISFORMULA(Y641),_xlfn.ISFORMULA(Z641),_xlfn.ISFORMULA(AA641),_xlfn.ISFORMULA(AB641),_xlfn.ISFORMULA(AC641),NOT(_xlfn.ISFORMULA(O641)),NOT(_xlfn.ISFORMULA(P641)),M641&lt;&gt;0,N641&lt;&gt;0,OR(YEAR(M641=lookup_codes!T754),YEAR(M641=lookup_codes!T755),YEAR(M641=lookup_codes!T756)),OR(YEAR(N641=lookup_codes!T754),YEAR(N641=lookup_codes!T755),YEAR(N641=lookup_codes!T756)))</f>
        <v>1</v>
      </c>
    </row>
    <row r="642" spans="1:30" ht="15" customHeight="1" x14ac:dyDescent="0.2">
      <c r="A642" s="8" t="s">
        <v>790</v>
      </c>
      <c r="B642" s="8" t="s">
        <v>801</v>
      </c>
      <c r="C642" s="2" t="s">
        <v>734</v>
      </c>
      <c r="D642" s="6" t="s">
        <v>742</v>
      </c>
      <c r="E642" s="60" t="s">
        <v>745</v>
      </c>
      <c r="F642" s="8"/>
      <c r="G642" s="8"/>
      <c r="H642" s="8"/>
      <c r="I642" s="8"/>
      <c r="J642" s="8"/>
      <c r="K642" s="8"/>
      <c r="L642" s="8" t="s">
        <v>755</v>
      </c>
      <c r="M642" s="9">
        <v>44228</v>
      </c>
      <c r="N642" s="9">
        <v>44228</v>
      </c>
      <c r="O642" s="20">
        <v>1306302.31</v>
      </c>
      <c r="P642" s="20"/>
      <c r="Q642" s="61"/>
      <c r="R642" s="11"/>
      <c r="S642" s="11"/>
      <c r="T642" s="11"/>
      <c r="U642" s="11"/>
      <c r="X642" s="22" t="str">
        <f>IF(B642="",VLOOKUP(A642,items_lookup!A:B,2,FALSE),B642)</f>
        <v>03. Item 03</v>
      </c>
      <c r="Y642" s="22">
        <f t="shared" si="52"/>
        <v>2</v>
      </c>
      <c r="Z642" s="22">
        <f t="shared" si="52"/>
        <v>2</v>
      </c>
      <c r="AA642" s="22">
        <f t="shared" si="49"/>
        <v>2021</v>
      </c>
      <c r="AB642" s="22">
        <f t="shared" si="50"/>
        <v>2021</v>
      </c>
      <c r="AC642" s="22">
        <f t="shared" si="51"/>
        <v>2021</v>
      </c>
      <c r="AD642" s="25" t="b">
        <f>AND(ROUND(O642,2)=O642,ROUND(P642,2)=P642,OR(AND(O642&lt;&gt;0,L642="p"),AND(P642&lt;&gt;0,L642="f")),_xlfn.ISFORMULA(X642),_xlfn.ISFORMULA(Y642),_xlfn.ISFORMULA(Z642),_xlfn.ISFORMULA(AA642),_xlfn.ISFORMULA(AB642),_xlfn.ISFORMULA(AC642),NOT(_xlfn.ISFORMULA(O642)),NOT(_xlfn.ISFORMULA(P642)),M642&lt;&gt;0,N642&lt;&gt;0,OR(YEAR(M642=lookup_codes!T755),YEAR(M642=lookup_codes!T756),YEAR(M642=lookup_codes!T757)),OR(YEAR(N642=lookup_codes!T755),YEAR(N642=lookup_codes!T756),YEAR(N642=lookup_codes!T757)))</f>
        <v>1</v>
      </c>
    </row>
    <row r="643" spans="1:30" ht="15" customHeight="1" x14ac:dyDescent="0.2">
      <c r="A643" s="8" t="s">
        <v>773</v>
      </c>
      <c r="B643" s="8"/>
      <c r="C643" s="2" t="s">
        <v>734</v>
      </c>
      <c r="D643" s="6" t="s">
        <v>742</v>
      </c>
      <c r="E643" s="60" t="s">
        <v>745</v>
      </c>
      <c r="F643" s="8"/>
      <c r="G643" s="8"/>
      <c r="H643" s="8"/>
      <c r="I643" s="8"/>
      <c r="J643" s="8"/>
      <c r="K643" s="8"/>
      <c r="L643" s="8" t="s">
        <v>755</v>
      </c>
      <c r="M643" s="9">
        <v>44228</v>
      </c>
      <c r="N643" s="9">
        <v>44228</v>
      </c>
      <c r="O643" s="20">
        <v>3647315.57</v>
      </c>
      <c r="P643" s="20"/>
      <c r="Q643" s="61"/>
      <c r="R643" s="29"/>
      <c r="S643" s="29"/>
      <c r="T643" s="29"/>
      <c r="U643" s="29"/>
      <c r="X643" s="22" t="str">
        <f>IF(B643="",VLOOKUP(A643,items_lookup!A:B,2,FALSE),B643)</f>
        <v>13. Item 13</v>
      </c>
      <c r="Y643" s="22">
        <f t="shared" si="52"/>
        <v>2</v>
      </c>
      <c r="Z643" s="22">
        <f t="shared" si="52"/>
        <v>2</v>
      </c>
      <c r="AA643" s="22">
        <f t="shared" si="49"/>
        <v>2021</v>
      </c>
      <c r="AB643" s="22">
        <f t="shared" si="50"/>
        <v>2021</v>
      </c>
      <c r="AC643" s="22">
        <f t="shared" si="51"/>
        <v>2021</v>
      </c>
      <c r="AD643" s="25" t="b">
        <f>AND(ROUND(O643,2)=O643,ROUND(P643,2)=P643,OR(AND(O643&lt;&gt;0,L643="p"),AND(P643&lt;&gt;0,L643="f")),_xlfn.ISFORMULA(X643),_xlfn.ISFORMULA(Y643),_xlfn.ISFORMULA(Z643),_xlfn.ISFORMULA(AA643),_xlfn.ISFORMULA(AB643),_xlfn.ISFORMULA(AC643),NOT(_xlfn.ISFORMULA(O643)),NOT(_xlfn.ISFORMULA(P643)),M643&lt;&gt;0,N643&lt;&gt;0,OR(YEAR(M643=lookup_codes!T756),YEAR(M643=lookup_codes!T757),YEAR(M643=lookup_codes!T758)),OR(YEAR(N643=lookup_codes!T756),YEAR(N643=lookup_codes!T757),YEAR(N643=lookup_codes!T758)))</f>
        <v>1</v>
      </c>
    </row>
    <row r="644" spans="1:30" ht="15" customHeight="1" x14ac:dyDescent="0.2">
      <c r="A644" s="8" t="s">
        <v>773</v>
      </c>
      <c r="B644" s="8"/>
      <c r="C644" s="2" t="s">
        <v>734</v>
      </c>
      <c r="D644" s="6" t="s">
        <v>742</v>
      </c>
      <c r="E644" s="60" t="s">
        <v>745</v>
      </c>
      <c r="F644" s="8"/>
      <c r="G644" s="8"/>
      <c r="H644" s="8"/>
      <c r="I644" s="8"/>
      <c r="J644" s="8"/>
      <c r="K644" s="8"/>
      <c r="L644" s="8" t="s">
        <v>755</v>
      </c>
      <c r="M644" s="9">
        <v>44228</v>
      </c>
      <c r="N644" s="9">
        <v>44228</v>
      </c>
      <c r="O644" s="20">
        <v>5297718.76</v>
      </c>
      <c r="P644" s="20"/>
      <c r="Q644" s="61"/>
      <c r="R644" s="11"/>
      <c r="S644" s="11"/>
      <c r="T644" s="11"/>
      <c r="U644" s="11"/>
      <c r="X644" s="22" t="str">
        <f>IF(B644="",VLOOKUP(A644,items_lookup!A:B,2,FALSE),B644)</f>
        <v>13. Item 13</v>
      </c>
      <c r="Y644" s="22">
        <f t="shared" si="52"/>
        <v>2</v>
      </c>
      <c r="Z644" s="22">
        <f t="shared" si="52"/>
        <v>2</v>
      </c>
      <c r="AA644" s="22">
        <f t="shared" si="49"/>
        <v>2021</v>
      </c>
      <c r="AB644" s="22">
        <f t="shared" si="50"/>
        <v>2021</v>
      </c>
      <c r="AC644" s="22">
        <f t="shared" si="51"/>
        <v>2021</v>
      </c>
      <c r="AD644" s="25" t="b">
        <f>AND(ROUND(O644,2)=O644,ROUND(P644,2)=P644,OR(AND(O644&lt;&gt;0,L644="p"),AND(P644&lt;&gt;0,L644="f")),_xlfn.ISFORMULA(X644),_xlfn.ISFORMULA(Y644),_xlfn.ISFORMULA(Z644),_xlfn.ISFORMULA(AA644),_xlfn.ISFORMULA(AB644),_xlfn.ISFORMULA(AC644),NOT(_xlfn.ISFORMULA(O644)),NOT(_xlfn.ISFORMULA(P644)),M644&lt;&gt;0,N644&lt;&gt;0,OR(YEAR(M644=lookup_codes!T757),YEAR(M644=lookup_codes!T758),YEAR(M644=lookup_codes!T759)),OR(YEAR(N644=lookup_codes!T757),YEAR(N644=lookup_codes!T758),YEAR(N644=lookup_codes!T759)))</f>
        <v>1</v>
      </c>
    </row>
    <row r="645" spans="1:30" ht="15" customHeight="1" x14ac:dyDescent="0.2">
      <c r="A645" s="8" t="s">
        <v>773</v>
      </c>
      <c r="B645" s="8"/>
      <c r="C645" s="2" t="s">
        <v>734</v>
      </c>
      <c r="D645" s="6" t="s">
        <v>742</v>
      </c>
      <c r="E645" s="60" t="s">
        <v>745</v>
      </c>
      <c r="F645" s="8"/>
      <c r="G645" s="8"/>
      <c r="H645" s="8"/>
      <c r="I645" s="8"/>
      <c r="J645" s="8"/>
      <c r="K645" s="8"/>
      <c r="L645" s="8" t="s">
        <v>755</v>
      </c>
      <c r="M645" s="9">
        <v>44228</v>
      </c>
      <c r="N645" s="9">
        <v>44228</v>
      </c>
      <c r="O645" s="20">
        <v>47619.05</v>
      </c>
      <c r="P645" s="20"/>
      <c r="Q645" s="61"/>
      <c r="R645" s="11"/>
      <c r="S645" s="11"/>
      <c r="T645" s="11"/>
      <c r="U645" s="11"/>
      <c r="X645" s="22" t="str">
        <f>IF(B645="",VLOOKUP(A645,items_lookup!A:B,2,FALSE),B645)</f>
        <v>13. Item 13</v>
      </c>
      <c r="Y645" s="22">
        <f t="shared" si="52"/>
        <v>2</v>
      </c>
      <c r="Z645" s="22">
        <f t="shared" si="52"/>
        <v>2</v>
      </c>
      <c r="AA645" s="22">
        <f t="shared" si="49"/>
        <v>2021</v>
      </c>
      <c r="AB645" s="22">
        <f t="shared" si="50"/>
        <v>2021</v>
      </c>
      <c r="AC645" s="22">
        <f t="shared" si="51"/>
        <v>2021</v>
      </c>
      <c r="AD645" s="25" t="b">
        <f>AND(ROUND(O645,2)=O645,ROUND(P645,2)=P645,OR(AND(O645&lt;&gt;0,L645="p"),AND(P645&lt;&gt;0,L645="f")),_xlfn.ISFORMULA(X645),_xlfn.ISFORMULA(Y645),_xlfn.ISFORMULA(Z645),_xlfn.ISFORMULA(AA645),_xlfn.ISFORMULA(AB645),_xlfn.ISFORMULA(AC645),NOT(_xlfn.ISFORMULA(O645)),NOT(_xlfn.ISFORMULA(P645)),M645&lt;&gt;0,N645&lt;&gt;0,OR(YEAR(M645=lookup_codes!T758),YEAR(M645=lookup_codes!T759),YEAR(M645=lookup_codes!T760)),OR(YEAR(N645=lookup_codes!T758),YEAR(N645=lookup_codes!T759),YEAR(N645=lookup_codes!T760)))</f>
        <v>1</v>
      </c>
    </row>
    <row r="646" spans="1:30" ht="15" customHeight="1" x14ac:dyDescent="0.2">
      <c r="A646" s="8" t="s">
        <v>773</v>
      </c>
      <c r="B646" s="8"/>
      <c r="C646" s="2" t="s">
        <v>734</v>
      </c>
      <c r="D646" s="6" t="s">
        <v>742</v>
      </c>
      <c r="E646" s="60" t="s">
        <v>745</v>
      </c>
      <c r="F646" s="8"/>
      <c r="G646" s="8"/>
      <c r="H646" s="8"/>
      <c r="I646" s="8"/>
      <c r="J646" s="8"/>
      <c r="K646" s="8"/>
      <c r="L646" s="8" t="s">
        <v>755</v>
      </c>
      <c r="M646" s="9">
        <v>44228</v>
      </c>
      <c r="N646" s="9">
        <v>44228</v>
      </c>
      <c r="O646" s="20">
        <v>2857142.86</v>
      </c>
      <c r="P646" s="20"/>
      <c r="Q646" s="61"/>
      <c r="R646" s="11"/>
      <c r="S646" s="11"/>
      <c r="T646" s="11"/>
      <c r="U646" s="11"/>
      <c r="X646" s="22" t="str">
        <f>IF(B646="",VLOOKUP(A646,items_lookup!A:B,2,FALSE),B646)</f>
        <v>13. Item 13</v>
      </c>
      <c r="Y646" s="22">
        <f t="shared" si="52"/>
        <v>2</v>
      </c>
      <c r="Z646" s="22">
        <f t="shared" si="52"/>
        <v>2</v>
      </c>
      <c r="AA646" s="22">
        <f t="shared" si="49"/>
        <v>2021</v>
      </c>
      <c r="AB646" s="22">
        <f t="shared" si="50"/>
        <v>2021</v>
      </c>
      <c r="AC646" s="22">
        <f t="shared" si="51"/>
        <v>2021</v>
      </c>
      <c r="AD646" s="25" t="b">
        <f>AND(ROUND(O646,2)=O646,ROUND(P646,2)=P646,OR(AND(O646&lt;&gt;0,L646="p"),AND(P646&lt;&gt;0,L646="f")),_xlfn.ISFORMULA(X646),_xlfn.ISFORMULA(Y646),_xlfn.ISFORMULA(Z646),_xlfn.ISFORMULA(AA646),_xlfn.ISFORMULA(AB646),_xlfn.ISFORMULA(AC646),NOT(_xlfn.ISFORMULA(O646)),NOT(_xlfn.ISFORMULA(P646)),M646&lt;&gt;0,N646&lt;&gt;0,OR(YEAR(M646=lookup_codes!T759),YEAR(M646=lookup_codes!T760),YEAR(M646=lookup_codes!T761)),OR(YEAR(N646=lookup_codes!T759),YEAR(N646=lookup_codes!T760),YEAR(N646=lookup_codes!T761)))</f>
        <v>1</v>
      </c>
    </row>
    <row r="647" spans="1:30" ht="14.25" customHeight="1" x14ac:dyDescent="0.2">
      <c r="A647" s="8" t="s">
        <v>773</v>
      </c>
      <c r="B647" s="8"/>
      <c r="C647" s="2" t="s">
        <v>734</v>
      </c>
      <c r="D647" s="6" t="s">
        <v>742</v>
      </c>
      <c r="E647" s="60" t="s">
        <v>745</v>
      </c>
      <c r="F647" s="8"/>
      <c r="G647" s="8"/>
      <c r="H647" s="8"/>
      <c r="I647" s="8"/>
      <c r="J647" s="8"/>
      <c r="K647" s="8"/>
      <c r="L647" s="8" t="s">
        <v>755</v>
      </c>
      <c r="M647" s="9">
        <v>44228</v>
      </c>
      <c r="N647" s="9">
        <v>44228</v>
      </c>
      <c r="O647" s="20">
        <v>8235714.29</v>
      </c>
      <c r="P647" s="20"/>
      <c r="Q647" s="61"/>
      <c r="R647" s="11"/>
      <c r="S647" s="11"/>
      <c r="T647" s="11"/>
      <c r="U647" s="11"/>
      <c r="X647" s="22" t="str">
        <f>IF(B647="",VLOOKUP(A647,items_lookup!A:B,2,FALSE),B647)</f>
        <v>13. Item 13</v>
      </c>
      <c r="Y647" s="22">
        <f t="shared" si="52"/>
        <v>2</v>
      </c>
      <c r="Z647" s="22">
        <f t="shared" si="52"/>
        <v>2</v>
      </c>
      <c r="AA647" s="22">
        <f t="shared" si="49"/>
        <v>2021</v>
      </c>
      <c r="AB647" s="22">
        <f t="shared" si="50"/>
        <v>2021</v>
      </c>
      <c r="AC647" s="22">
        <f t="shared" si="51"/>
        <v>2021</v>
      </c>
      <c r="AD647" s="25" t="b">
        <f>AND(ROUND(O647,2)=O647,ROUND(P647,2)=P647,OR(AND(O647&lt;&gt;0,L647="p"),AND(P647&lt;&gt;0,L647="f")),_xlfn.ISFORMULA(X647),_xlfn.ISFORMULA(Y647),_xlfn.ISFORMULA(Z647),_xlfn.ISFORMULA(AA647),_xlfn.ISFORMULA(AB647),_xlfn.ISFORMULA(AC647),NOT(_xlfn.ISFORMULA(O647)),NOT(_xlfn.ISFORMULA(P647)),M647&lt;&gt;0,N647&lt;&gt;0,OR(YEAR(M647=lookup_codes!T760),YEAR(M647=lookup_codes!T761),YEAR(M647=lookup_codes!T762)),OR(YEAR(N647=lookup_codes!T760),YEAR(N647=lookup_codes!T761),YEAR(N647=lookup_codes!T762)))</f>
        <v>1</v>
      </c>
    </row>
    <row r="648" spans="1:30" ht="15" customHeight="1" x14ac:dyDescent="0.2">
      <c r="A648" s="8" t="s">
        <v>773</v>
      </c>
      <c r="B648" s="27"/>
      <c r="C648" s="2" t="s">
        <v>734</v>
      </c>
      <c r="D648" s="6" t="s">
        <v>742</v>
      </c>
      <c r="E648" s="60" t="s">
        <v>745</v>
      </c>
      <c r="F648" s="8"/>
      <c r="G648" s="8"/>
      <c r="H648" s="8"/>
      <c r="I648" s="8"/>
      <c r="J648" s="8"/>
      <c r="K648" s="8"/>
      <c r="L648" s="8" t="s">
        <v>755</v>
      </c>
      <c r="M648" s="9">
        <v>44228</v>
      </c>
      <c r="N648" s="9">
        <v>44228</v>
      </c>
      <c r="O648" s="20">
        <v>1059032.1399999999</v>
      </c>
      <c r="P648" s="20"/>
      <c r="Q648" s="61"/>
      <c r="R648" s="11"/>
      <c r="S648" s="11"/>
      <c r="T648" s="11"/>
      <c r="U648" s="11"/>
      <c r="X648" s="22" t="str">
        <f>IF(B648="",VLOOKUP(A648,items_lookup!A:B,2,FALSE),B648)</f>
        <v>13. Item 13</v>
      </c>
      <c r="Y648" s="22">
        <f t="shared" si="52"/>
        <v>2</v>
      </c>
      <c r="Z648" s="22">
        <f t="shared" si="52"/>
        <v>2</v>
      </c>
      <c r="AA648" s="22">
        <f t="shared" si="49"/>
        <v>2021</v>
      </c>
      <c r="AB648" s="22">
        <f t="shared" si="50"/>
        <v>2021</v>
      </c>
      <c r="AC648" s="22">
        <f t="shared" si="51"/>
        <v>2021</v>
      </c>
      <c r="AD648" s="25" t="b">
        <f>AND(ROUND(O648,2)=O648,ROUND(P648,2)=P648,OR(AND(O648&lt;&gt;0,L648="p"),AND(P648&lt;&gt;0,L648="f")),_xlfn.ISFORMULA(X648),_xlfn.ISFORMULA(Y648),_xlfn.ISFORMULA(Z648),_xlfn.ISFORMULA(AA648),_xlfn.ISFORMULA(AB648),_xlfn.ISFORMULA(AC648),NOT(_xlfn.ISFORMULA(O648)),NOT(_xlfn.ISFORMULA(P648)),M648&lt;&gt;0,N648&lt;&gt;0,OR(YEAR(M648=lookup_codes!T761),YEAR(M648=lookup_codes!T762),YEAR(M648=lookup_codes!T763)),OR(YEAR(N648=lookup_codes!T761),YEAR(N648=lookup_codes!T762),YEAR(N648=lookup_codes!T763)))</f>
        <v>1</v>
      </c>
    </row>
    <row r="649" spans="1:30" ht="15" customHeight="1" x14ac:dyDescent="0.2">
      <c r="A649" s="8" t="s">
        <v>773</v>
      </c>
      <c r="B649" s="8"/>
      <c r="C649" s="2" t="s">
        <v>734</v>
      </c>
      <c r="D649" s="6" t="s">
        <v>742</v>
      </c>
      <c r="E649" s="60" t="s">
        <v>745</v>
      </c>
      <c r="F649" s="8"/>
      <c r="G649" s="8"/>
      <c r="H649" s="8"/>
      <c r="I649" s="8"/>
      <c r="J649" s="8"/>
      <c r="K649" s="8"/>
      <c r="L649" s="8" t="s">
        <v>755</v>
      </c>
      <c r="M649" s="9">
        <v>44228</v>
      </c>
      <c r="N649" s="9">
        <v>44228</v>
      </c>
      <c r="O649" s="20">
        <v>184459.43</v>
      </c>
      <c r="P649" s="20"/>
      <c r="Q649" s="61"/>
      <c r="R649" s="11"/>
      <c r="S649" s="11"/>
      <c r="T649" s="11"/>
      <c r="U649" s="11"/>
      <c r="X649" s="22" t="str">
        <f>IF(B649="",VLOOKUP(A649,items_lookup!A:B,2,FALSE),B649)</f>
        <v>13. Item 13</v>
      </c>
      <c r="Y649" s="22">
        <f t="shared" si="52"/>
        <v>2</v>
      </c>
      <c r="Z649" s="22">
        <f t="shared" si="52"/>
        <v>2</v>
      </c>
      <c r="AA649" s="22">
        <f t="shared" si="49"/>
        <v>2021</v>
      </c>
      <c r="AB649" s="22">
        <f t="shared" si="50"/>
        <v>2021</v>
      </c>
      <c r="AC649" s="22">
        <f t="shared" si="51"/>
        <v>2021</v>
      </c>
      <c r="AD649" s="25" t="b">
        <f>AND(ROUND(O649,2)=O649,ROUND(P649,2)=P649,OR(AND(O649&lt;&gt;0,L649="p"),AND(P649&lt;&gt;0,L649="f")),_xlfn.ISFORMULA(X649),_xlfn.ISFORMULA(Y649),_xlfn.ISFORMULA(Z649),_xlfn.ISFORMULA(AA649),_xlfn.ISFORMULA(AB649),_xlfn.ISFORMULA(AC649),NOT(_xlfn.ISFORMULA(O649)),NOT(_xlfn.ISFORMULA(P649)),M649&lt;&gt;0,N649&lt;&gt;0,OR(YEAR(M649=lookup_codes!T762),YEAR(M649=lookup_codes!T763),YEAR(M649=lookup_codes!T764)),OR(YEAR(N649=lookup_codes!T762),YEAR(N649=lookup_codes!T763),YEAR(N649=lookup_codes!T764)))</f>
        <v>1</v>
      </c>
    </row>
    <row r="650" spans="1:30" ht="15" customHeight="1" x14ac:dyDescent="0.2">
      <c r="A650" s="8" t="s">
        <v>773</v>
      </c>
      <c r="B650" s="8"/>
      <c r="C650" s="2" t="s">
        <v>734</v>
      </c>
      <c r="D650" s="6" t="s">
        <v>742</v>
      </c>
      <c r="E650" s="60" t="s">
        <v>745</v>
      </c>
      <c r="F650" s="8"/>
      <c r="G650" s="8"/>
      <c r="H650" s="8"/>
      <c r="I650" s="8"/>
      <c r="J650" s="8"/>
      <c r="K650" s="8"/>
      <c r="L650" s="8" t="s">
        <v>755</v>
      </c>
      <c r="M650" s="9">
        <v>44228</v>
      </c>
      <c r="N650" s="9">
        <v>44228</v>
      </c>
      <c r="O650" s="20">
        <v>245238.1</v>
      </c>
      <c r="P650" s="20"/>
      <c r="Q650" s="61"/>
      <c r="R650" s="11"/>
      <c r="S650" s="11"/>
      <c r="T650" s="11"/>
      <c r="U650" s="11"/>
      <c r="X650" s="22" t="str">
        <f>IF(B650="",VLOOKUP(A650,items_lookup!A:B,2,FALSE),B650)</f>
        <v>13. Item 13</v>
      </c>
      <c r="Y650" s="22">
        <f t="shared" si="52"/>
        <v>2</v>
      </c>
      <c r="Z650" s="22">
        <f t="shared" si="52"/>
        <v>2</v>
      </c>
      <c r="AA650" s="22">
        <f t="shared" si="49"/>
        <v>2021</v>
      </c>
      <c r="AB650" s="22">
        <f t="shared" si="50"/>
        <v>2021</v>
      </c>
      <c r="AC650" s="22">
        <f t="shared" si="51"/>
        <v>2021</v>
      </c>
      <c r="AD650" s="25" t="b">
        <f>AND(ROUND(O650,2)=O650,ROUND(P650,2)=P650,OR(AND(O650&lt;&gt;0,L650="p"),AND(P650&lt;&gt;0,L650="f")),_xlfn.ISFORMULA(X650),_xlfn.ISFORMULA(Y650),_xlfn.ISFORMULA(Z650),_xlfn.ISFORMULA(AA650),_xlfn.ISFORMULA(AB650),_xlfn.ISFORMULA(AC650),NOT(_xlfn.ISFORMULA(O650)),NOT(_xlfn.ISFORMULA(P650)),M650&lt;&gt;0,N650&lt;&gt;0,OR(YEAR(M650=lookup_codes!T763),YEAR(M650=lookup_codes!T764),YEAR(M650=lookup_codes!T765)),OR(YEAR(N650=lookup_codes!T763),YEAR(N650=lookup_codes!T764),YEAR(N650=lookup_codes!T765)))</f>
        <v>1</v>
      </c>
    </row>
    <row r="651" spans="1:30" ht="15" customHeight="1" x14ac:dyDescent="0.2">
      <c r="A651" s="8" t="s">
        <v>773</v>
      </c>
      <c r="B651" s="8" t="s">
        <v>805</v>
      </c>
      <c r="C651" s="2" t="s">
        <v>734</v>
      </c>
      <c r="D651" s="6" t="s">
        <v>742</v>
      </c>
      <c r="E651" s="60" t="s">
        <v>745</v>
      </c>
      <c r="F651" s="8"/>
      <c r="G651" s="8"/>
      <c r="H651" s="8"/>
      <c r="I651" s="8"/>
      <c r="J651" s="8"/>
      <c r="K651" s="8"/>
      <c r="L651" s="8" t="s">
        <v>755</v>
      </c>
      <c r="M651" s="9">
        <v>44228</v>
      </c>
      <c r="N651" s="9">
        <v>44228</v>
      </c>
      <c r="O651" s="20">
        <v>2380.9499999999998</v>
      </c>
      <c r="P651" s="20"/>
      <c r="Q651" s="61"/>
      <c r="R651" s="29"/>
      <c r="S651" s="29"/>
      <c r="T651" s="29"/>
      <c r="U651" s="29"/>
      <c r="X651" s="22" t="str">
        <f>IF(B651="",VLOOKUP(A651,items_lookup!A:B,2,FALSE),B651)</f>
        <v>10. Item 10</v>
      </c>
      <c r="Y651" s="22">
        <f t="shared" si="52"/>
        <v>2</v>
      </c>
      <c r="Z651" s="22">
        <f t="shared" si="52"/>
        <v>2</v>
      </c>
      <c r="AA651" s="22">
        <f t="shared" si="49"/>
        <v>2021</v>
      </c>
      <c r="AB651" s="22">
        <f t="shared" si="50"/>
        <v>2021</v>
      </c>
      <c r="AC651" s="22">
        <f t="shared" si="51"/>
        <v>2021</v>
      </c>
      <c r="AD651" s="25" t="b">
        <f>AND(ROUND(O651,2)=O651,ROUND(P651,2)=P651,OR(AND(O651&lt;&gt;0,L651="p"),AND(P651&lt;&gt;0,L651="f")),_xlfn.ISFORMULA(X651),_xlfn.ISFORMULA(Y651),_xlfn.ISFORMULA(Z651),_xlfn.ISFORMULA(AA651),_xlfn.ISFORMULA(AB651),_xlfn.ISFORMULA(AC651),NOT(_xlfn.ISFORMULA(O651)),NOT(_xlfn.ISFORMULA(P651)),M651&lt;&gt;0,N651&lt;&gt;0,OR(YEAR(M651=lookup_codes!T764),YEAR(M651=lookup_codes!T765),YEAR(M651=lookup_codes!T766)),OR(YEAR(N651=lookup_codes!T764),YEAR(N651=lookup_codes!T765),YEAR(N651=lookup_codes!T766)))</f>
        <v>1</v>
      </c>
    </row>
    <row r="652" spans="1:30" ht="15" customHeight="1" x14ac:dyDescent="0.2">
      <c r="A652" s="8" t="s">
        <v>773</v>
      </c>
      <c r="B652" s="8"/>
      <c r="C652" s="2" t="s">
        <v>734</v>
      </c>
      <c r="D652" s="6" t="s">
        <v>742</v>
      </c>
      <c r="E652" s="60" t="s">
        <v>745</v>
      </c>
      <c r="F652" s="8"/>
      <c r="G652" s="8"/>
      <c r="H652" s="8"/>
      <c r="I652" s="8"/>
      <c r="J652" s="8"/>
      <c r="K652" s="8"/>
      <c r="L652" s="8" t="s">
        <v>755</v>
      </c>
      <c r="M652" s="9">
        <v>44228</v>
      </c>
      <c r="N652" s="9">
        <v>44228</v>
      </c>
      <c r="O652" s="20">
        <v>44047.62</v>
      </c>
      <c r="P652" s="20"/>
      <c r="Q652" s="61"/>
      <c r="R652" s="29"/>
      <c r="S652" s="29"/>
      <c r="T652" s="29"/>
      <c r="U652" s="29"/>
      <c r="X652" s="22" t="str">
        <f>IF(B652="",VLOOKUP(A652,items_lookup!A:B,2,FALSE),B652)</f>
        <v>13. Item 13</v>
      </c>
      <c r="Y652" s="22">
        <f t="shared" si="52"/>
        <v>2</v>
      </c>
      <c r="Z652" s="22">
        <f t="shared" si="52"/>
        <v>2</v>
      </c>
      <c r="AA652" s="22">
        <f t="shared" si="49"/>
        <v>2021</v>
      </c>
      <c r="AB652" s="22">
        <f t="shared" si="50"/>
        <v>2021</v>
      </c>
      <c r="AC652" s="22">
        <f t="shared" si="51"/>
        <v>2021</v>
      </c>
      <c r="AD652" s="25" t="b">
        <f>AND(ROUND(O652,2)=O652,ROUND(P652,2)=P652,OR(AND(O652&lt;&gt;0,L652="p"),AND(P652&lt;&gt;0,L652="f")),_xlfn.ISFORMULA(X652),_xlfn.ISFORMULA(Y652),_xlfn.ISFORMULA(Z652),_xlfn.ISFORMULA(AA652),_xlfn.ISFORMULA(AB652),_xlfn.ISFORMULA(AC652),NOT(_xlfn.ISFORMULA(O652)),NOT(_xlfn.ISFORMULA(P652)),M652&lt;&gt;0,N652&lt;&gt;0,OR(YEAR(M652=lookup_codes!T765),YEAR(M652=lookup_codes!T766),YEAR(M652=lookup_codes!T767)),OR(YEAR(N652=lookup_codes!T765),YEAR(N652=lookup_codes!T766),YEAR(N652=lookup_codes!T767)))</f>
        <v>1</v>
      </c>
    </row>
    <row r="653" spans="1:30" ht="15" customHeight="1" x14ac:dyDescent="0.2">
      <c r="A653" s="8" t="s">
        <v>763</v>
      </c>
      <c r="B653" s="27"/>
      <c r="C653" s="2" t="s">
        <v>734</v>
      </c>
      <c r="D653" s="6" t="s">
        <v>742</v>
      </c>
      <c r="E653" s="60" t="s">
        <v>745</v>
      </c>
      <c r="F653" s="8"/>
      <c r="G653" s="8"/>
      <c r="H653" s="8"/>
      <c r="I653" s="8"/>
      <c r="J653" s="8"/>
      <c r="K653" s="8"/>
      <c r="L653" s="8" t="s">
        <v>755</v>
      </c>
      <c r="M653" s="9">
        <v>44228</v>
      </c>
      <c r="N653" s="9">
        <v>44228</v>
      </c>
      <c r="O653" s="20">
        <v>63095.24</v>
      </c>
      <c r="P653" s="20"/>
      <c r="Q653" s="61"/>
      <c r="R653" s="29"/>
      <c r="S653" s="29"/>
      <c r="T653" s="29"/>
      <c r="U653" s="29"/>
      <c r="X653" s="22" t="str">
        <f>IF(B653="",VLOOKUP(A653,items_lookup!A:B,2,FALSE),B653)</f>
        <v>04. Item 04</v>
      </c>
      <c r="Y653" s="22">
        <f t="shared" si="52"/>
        <v>2</v>
      </c>
      <c r="Z653" s="22">
        <f t="shared" si="52"/>
        <v>2</v>
      </c>
      <c r="AA653" s="22">
        <f t="shared" si="49"/>
        <v>2021</v>
      </c>
      <c r="AB653" s="22">
        <f t="shared" si="50"/>
        <v>2021</v>
      </c>
      <c r="AC653" s="22">
        <f t="shared" si="51"/>
        <v>2021</v>
      </c>
      <c r="AD653" s="25" t="b">
        <f>AND(ROUND(O653,2)=O653,ROUND(P653,2)=P653,OR(AND(O653&lt;&gt;0,L653="p"),AND(P653&lt;&gt;0,L653="f")),_xlfn.ISFORMULA(X653),_xlfn.ISFORMULA(Y653),_xlfn.ISFORMULA(Z653),_xlfn.ISFORMULA(AA653),_xlfn.ISFORMULA(AB653),_xlfn.ISFORMULA(AC653),NOT(_xlfn.ISFORMULA(O653)),NOT(_xlfn.ISFORMULA(P653)),M653&lt;&gt;0,N653&lt;&gt;0,OR(YEAR(M653=lookup_codes!T766),YEAR(M653=lookup_codes!T767),YEAR(M653=lookup_codes!T768)),OR(YEAR(N653=lookup_codes!T766),YEAR(N653=lookup_codes!T767),YEAR(N653=lookup_codes!T768)))</f>
        <v>1</v>
      </c>
    </row>
    <row r="654" spans="1:30" ht="13.5" customHeight="1" x14ac:dyDescent="0.2">
      <c r="A654" s="8" t="s">
        <v>765</v>
      </c>
      <c r="B654" s="8" t="s">
        <v>804</v>
      </c>
      <c r="C654" s="2" t="s">
        <v>734</v>
      </c>
      <c r="D654" s="6" t="s">
        <v>742</v>
      </c>
      <c r="E654" s="60" t="s">
        <v>745</v>
      </c>
      <c r="F654" s="8"/>
      <c r="G654" s="8"/>
      <c r="H654" s="8"/>
      <c r="I654" s="8"/>
      <c r="J654" s="8"/>
      <c r="K654" s="8"/>
      <c r="L654" s="8" t="s">
        <v>755</v>
      </c>
      <c r="M654" s="9">
        <v>44228</v>
      </c>
      <c r="N654" s="9">
        <v>44228</v>
      </c>
      <c r="O654" s="20">
        <v>871428.57</v>
      </c>
      <c r="P654" s="20"/>
      <c r="Q654" s="61"/>
      <c r="R654" s="29"/>
      <c r="S654" s="29"/>
      <c r="T654" s="29"/>
      <c r="U654" s="29"/>
      <c r="X654" s="22" t="str">
        <f>IF(B654="",VLOOKUP(A654,items_lookup!A:B,2,FALSE),B654)</f>
        <v>12. Item 12</v>
      </c>
      <c r="Y654" s="22">
        <f t="shared" si="52"/>
        <v>2</v>
      </c>
      <c r="Z654" s="22">
        <f t="shared" si="52"/>
        <v>2</v>
      </c>
      <c r="AA654" s="22">
        <f t="shared" si="49"/>
        <v>2021</v>
      </c>
      <c r="AB654" s="22">
        <f t="shared" si="50"/>
        <v>2021</v>
      </c>
      <c r="AC654" s="22">
        <f t="shared" si="51"/>
        <v>2021</v>
      </c>
      <c r="AD654" s="25" t="b">
        <f>AND(ROUND(O654,2)=O654,ROUND(P654,2)=P654,OR(AND(O654&lt;&gt;0,L654="p"),AND(P654&lt;&gt;0,L654="f")),_xlfn.ISFORMULA(X654),_xlfn.ISFORMULA(Y654),_xlfn.ISFORMULA(Z654),_xlfn.ISFORMULA(AA654),_xlfn.ISFORMULA(AB654),_xlfn.ISFORMULA(AC654),NOT(_xlfn.ISFORMULA(O654)),NOT(_xlfn.ISFORMULA(P654)),M654&lt;&gt;0,N654&lt;&gt;0,OR(YEAR(M654=lookup_codes!T767),YEAR(M654=lookup_codes!T768),YEAR(M654=lookup_codes!T769)),OR(YEAR(N654=lookup_codes!T767),YEAR(N654=lookup_codes!T768),YEAR(N654=lookup_codes!T769)))</f>
        <v>1</v>
      </c>
    </row>
    <row r="655" spans="1:30" ht="15" customHeight="1" x14ac:dyDescent="0.2">
      <c r="A655" s="8" t="s">
        <v>765</v>
      </c>
      <c r="B655" s="8" t="s">
        <v>803</v>
      </c>
      <c r="C655" s="2" t="s">
        <v>734</v>
      </c>
      <c r="D655" s="6" t="s">
        <v>742</v>
      </c>
      <c r="E655" s="60" t="s">
        <v>745</v>
      </c>
      <c r="F655" s="8"/>
      <c r="G655" s="8"/>
      <c r="H655" s="8"/>
      <c r="I655" s="8"/>
      <c r="J655" s="8"/>
      <c r="K655" s="8"/>
      <c r="L655" s="8" t="s">
        <v>755</v>
      </c>
      <c r="M655" s="9">
        <v>44228</v>
      </c>
      <c r="N655" s="9">
        <v>44228</v>
      </c>
      <c r="O655" s="20">
        <v>1119047.6200000001</v>
      </c>
      <c r="P655" s="20"/>
      <c r="Q655" s="61"/>
      <c r="R655" s="11"/>
      <c r="S655" s="11"/>
      <c r="T655" s="11"/>
      <c r="U655" s="11"/>
      <c r="X655" s="22" t="str">
        <f>IF(B655="",VLOOKUP(A655,items_lookup!A:B,2,FALSE),B655)</f>
        <v>13. Item 13</v>
      </c>
      <c r="Y655" s="22">
        <f t="shared" si="52"/>
        <v>2</v>
      </c>
      <c r="Z655" s="22">
        <f t="shared" si="52"/>
        <v>2</v>
      </c>
      <c r="AA655" s="22">
        <f t="shared" si="49"/>
        <v>2021</v>
      </c>
      <c r="AB655" s="22">
        <f t="shared" si="50"/>
        <v>2021</v>
      </c>
      <c r="AC655" s="22">
        <f t="shared" si="51"/>
        <v>2021</v>
      </c>
      <c r="AD655" s="25" t="b">
        <f>AND(ROUND(O655,2)=O655,ROUND(P655,2)=P655,OR(AND(O655&lt;&gt;0,L655="p"),AND(P655&lt;&gt;0,L655="f")),_xlfn.ISFORMULA(X655),_xlfn.ISFORMULA(Y655),_xlfn.ISFORMULA(Z655),_xlfn.ISFORMULA(AA655),_xlfn.ISFORMULA(AB655),_xlfn.ISFORMULA(AC655),NOT(_xlfn.ISFORMULA(O655)),NOT(_xlfn.ISFORMULA(P655)),M655&lt;&gt;0,N655&lt;&gt;0,OR(YEAR(M655=lookup_codes!T768),YEAR(M655=lookup_codes!T769),YEAR(M655=lookup_codes!T770)),OR(YEAR(N655=lookup_codes!T768),YEAR(N655=lookup_codes!T769),YEAR(N655=lookup_codes!T770)))</f>
        <v>1</v>
      </c>
    </row>
    <row r="656" spans="1:30" ht="15" customHeight="1" x14ac:dyDescent="0.2">
      <c r="A656" s="8" t="s">
        <v>773</v>
      </c>
      <c r="B656" s="8"/>
      <c r="C656" s="2" t="s">
        <v>734</v>
      </c>
      <c r="D656" s="6" t="s">
        <v>742</v>
      </c>
      <c r="E656" s="60" t="s">
        <v>745</v>
      </c>
      <c r="F656" s="8" t="s">
        <v>25</v>
      </c>
      <c r="G656" s="8"/>
      <c r="H656" s="8"/>
      <c r="I656" s="8"/>
      <c r="J656" s="8"/>
      <c r="K656" s="8"/>
      <c r="L656" s="8" t="s">
        <v>755</v>
      </c>
      <c r="M656" s="9">
        <v>44228</v>
      </c>
      <c r="N656" s="9">
        <v>44228</v>
      </c>
      <c r="O656" s="20">
        <v>218571.43</v>
      </c>
      <c r="P656" s="20"/>
      <c r="Q656" s="61"/>
      <c r="R656" s="29"/>
      <c r="S656" s="29"/>
      <c r="T656" s="29"/>
      <c r="U656" s="29"/>
      <c r="X656" s="22" t="str">
        <f>IF(B656="",VLOOKUP(A656,items_lookup!A:B,2,FALSE),B656)</f>
        <v>13. Item 13</v>
      </c>
      <c r="Y656" s="22">
        <f t="shared" si="52"/>
        <v>2</v>
      </c>
      <c r="Z656" s="22">
        <f t="shared" si="52"/>
        <v>2</v>
      </c>
      <c r="AA656" s="22">
        <f t="shared" si="49"/>
        <v>2021</v>
      </c>
      <c r="AB656" s="22">
        <f t="shared" si="50"/>
        <v>2021</v>
      </c>
      <c r="AC656" s="22">
        <f t="shared" si="51"/>
        <v>2020</v>
      </c>
      <c r="AD656" s="25" t="b">
        <f>AND(ROUND(O656,2)=O656,ROUND(P656,2)=P656,OR(AND(O656&lt;&gt;0,L656="p"),AND(P656&lt;&gt;0,L656="f")),_xlfn.ISFORMULA(X656),_xlfn.ISFORMULA(Y656),_xlfn.ISFORMULA(Z656),_xlfn.ISFORMULA(AA656),_xlfn.ISFORMULA(AB656),_xlfn.ISFORMULA(AC656),NOT(_xlfn.ISFORMULA(O656)),NOT(_xlfn.ISFORMULA(P656)),M656&lt;&gt;0,N656&lt;&gt;0,OR(YEAR(M656=lookup_codes!T769),YEAR(M656=lookup_codes!T770),YEAR(M656=lookup_codes!T771)),OR(YEAR(N656=lookup_codes!T769),YEAR(N656=lookup_codes!T770),YEAR(N656=lookup_codes!T771)))</f>
        <v>1</v>
      </c>
    </row>
    <row r="657" spans="1:30" ht="25.5" customHeight="1" x14ac:dyDescent="0.2">
      <c r="A657" s="8" t="s">
        <v>773</v>
      </c>
      <c r="B657" s="8"/>
      <c r="C657" s="2" t="s">
        <v>734</v>
      </c>
      <c r="D657" s="6" t="s">
        <v>742</v>
      </c>
      <c r="E657" s="60" t="s">
        <v>745</v>
      </c>
      <c r="F657" s="8"/>
      <c r="G657" s="8"/>
      <c r="H657" s="8"/>
      <c r="I657" s="8"/>
      <c r="J657" s="8"/>
      <c r="K657" s="8"/>
      <c r="L657" s="8" t="s">
        <v>755</v>
      </c>
      <c r="M657" s="9">
        <v>44228</v>
      </c>
      <c r="N657" s="9">
        <v>44228</v>
      </c>
      <c r="O657" s="20">
        <v>1287.83</v>
      </c>
      <c r="P657" s="20"/>
      <c r="Q657" s="61"/>
      <c r="R657" s="29"/>
      <c r="S657" s="29"/>
      <c r="T657" s="29"/>
      <c r="U657" s="29"/>
      <c r="X657" s="22" t="str">
        <f>IF(B657="",VLOOKUP(A657,items_lookup!A:B,2,FALSE),B657)</f>
        <v>13. Item 13</v>
      </c>
      <c r="Y657" s="22">
        <f t="shared" si="52"/>
        <v>2</v>
      </c>
      <c r="Z657" s="22">
        <f t="shared" si="52"/>
        <v>2</v>
      </c>
      <c r="AA657" s="22">
        <f t="shared" si="49"/>
        <v>2021</v>
      </c>
      <c r="AB657" s="22">
        <f t="shared" si="50"/>
        <v>2021</v>
      </c>
      <c r="AC657" s="22">
        <f t="shared" si="51"/>
        <v>2021</v>
      </c>
      <c r="AD657" s="25" t="b">
        <f>AND(ROUND(O657,2)=O657,ROUND(P657,2)=P657,OR(AND(O657&lt;&gt;0,L657="p"),AND(P657&lt;&gt;0,L657="f")),_xlfn.ISFORMULA(X657),_xlfn.ISFORMULA(Y657),_xlfn.ISFORMULA(Z657),_xlfn.ISFORMULA(AA657),_xlfn.ISFORMULA(AB657),_xlfn.ISFORMULA(AC657),NOT(_xlfn.ISFORMULA(O657)),NOT(_xlfn.ISFORMULA(P657)),M657&lt;&gt;0,N657&lt;&gt;0,OR(YEAR(M657=lookup_codes!T770),YEAR(M657=lookup_codes!T771),YEAR(M657=lookup_codes!T772)),OR(YEAR(N657=lookup_codes!T770),YEAR(N657=lookup_codes!T771),YEAR(N657=lookup_codes!T772)))</f>
        <v>1</v>
      </c>
    </row>
    <row r="658" spans="1:30" ht="15" customHeight="1" x14ac:dyDescent="0.2">
      <c r="A658" s="8" t="s">
        <v>773</v>
      </c>
      <c r="B658" s="8"/>
      <c r="C658" s="2" t="s">
        <v>734</v>
      </c>
      <c r="D658" s="6" t="s">
        <v>742</v>
      </c>
      <c r="E658" s="60" t="s">
        <v>744</v>
      </c>
      <c r="F658" s="8"/>
      <c r="G658" s="8"/>
      <c r="H658" s="8"/>
      <c r="I658" s="8"/>
      <c r="J658" s="8"/>
      <c r="K658" s="8" t="s">
        <v>753</v>
      </c>
      <c r="L658" s="8" t="s">
        <v>756</v>
      </c>
      <c r="M658" s="9">
        <v>44231</v>
      </c>
      <c r="N658" s="9">
        <v>44231</v>
      </c>
      <c r="O658" s="20"/>
      <c r="P658" s="20">
        <v>1157248.32</v>
      </c>
      <c r="Q658" s="61"/>
      <c r="R658" s="29"/>
      <c r="S658" s="29"/>
      <c r="T658" s="29"/>
      <c r="U658" s="29"/>
      <c r="X658" s="22" t="str">
        <f>IF(B658="",VLOOKUP(A658,items_lookup!A:B,2,FALSE),B658)</f>
        <v>13. Item 13</v>
      </c>
      <c r="Y658" s="22">
        <f t="shared" si="52"/>
        <v>2</v>
      </c>
      <c r="Z658" s="22">
        <f t="shared" si="52"/>
        <v>2</v>
      </c>
      <c r="AA658" s="22">
        <f t="shared" si="49"/>
        <v>2021</v>
      </c>
      <c r="AB658" s="22">
        <f t="shared" si="50"/>
        <v>2021</v>
      </c>
      <c r="AC658" s="22">
        <f t="shared" si="51"/>
        <v>2021</v>
      </c>
      <c r="AD658" s="25" t="b">
        <f>AND(ROUND(O658,2)=O658,ROUND(P658,2)=P658,OR(AND(O658&lt;&gt;0,L658="p"),AND(P658&lt;&gt;0,L658="f")),_xlfn.ISFORMULA(X658),_xlfn.ISFORMULA(Y658),_xlfn.ISFORMULA(Z658),_xlfn.ISFORMULA(AA658),_xlfn.ISFORMULA(AB658),_xlfn.ISFORMULA(AC658),NOT(_xlfn.ISFORMULA(O658)),NOT(_xlfn.ISFORMULA(P658)),M658&lt;&gt;0,N658&lt;&gt;0,OR(YEAR(M658=lookup_codes!T771),YEAR(M658=lookup_codes!T772),YEAR(M658=lookup_codes!T773)),OR(YEAR(N658=lookup_codes!T771),YEAR(N658=lookup_codes!T772),YEAR(N658=lookup_codes!T773)))</f>
        <v>1</v>
      </c>
    </row>
    <row r="659" spans="1:30" ht="15" customHeight="1" x14ac:dyDescent="0.2">
      <c r="A659" s="8" t="s">
        <v>791</v>
      </c>
      <c r="B659" s="8"/>
      <c r="C659" s="2" t="s">
        <v>734</v>
      </c>
      <c r="D659" s="6" t="s">
        <v>742</v>
      </c>
      <c r="E659" s="60" t="s">
        <v>744</v>
      </c>
      <c r="F659" s="8"/>
      <c r="G659" s="8"/>
      <c r="H659" s="8"/>
      <c r="I659" s="8"/>
      <c r="J659" s="8"/>
      <c r="K659" s="8" t="s">
        <v>753</v>
      </c>
      <c r="L659" s="8" t="s">
        <v>756</v>
      </c>
      <c r="M659" s="9">
        <v>44235</v>
      </c>
      <c r="N659" s="9">
        <v>44235</v>
      </c>
      <c r="O659" s="20"/>
      <c r="P659" s="20">
        <v>35837.29</v>
      </c>
      <c r="Q659" s="61"/>
      <c r="R659" s="29"/>
      <c r="S659" s="29"/>
      <c r="T659" s="29"/>
      <c r="U659" s="29"/>
      <c r="X659" s="22" t="str">
        <f>IF(B659="",VLOOKUP(A659,items_lookup!A:B,2,FALSE),B659)</f>
        <v>10. Item 10</v>
      </c>
      <c r="Y659" s="22">
        <f t="shared" si="52"/>
        <v>2</v>
      </c>
      <c r="Z659" s="22">
        <f t="shared" si="52"/>
        <v>2</v>
      </c>
      <c r="AA659" s="22">
        <f t="shared" si="49"/>
        <v>2021</v>
      </c>
      <c r="AB659" s="22">
        <f t="shared" si="50"/>
        <v>2021</v>
      </c>
      <c r="AC659" s="22">
        <f t="shared" si="51"/>
        <v>2021</v>
      </c>
      <c r="AD659" s="25" t="b">
        <f>AND(ROUND(O659,2)=O659,ROUND(P659,2)=P659,OR(AND(O659&lt;&gt;0,L659="p"),AND(P659&lt;&gt;0,L659="f")),_xlfn.ISFORMULA(X659),_xlfn.ISFORMULA(Y659),_xlfn.ISFORMULA(Z659),_xlfn.ISFORMULA(AA659),_xlfn.ISFORMULA(AB659),_xlfn.ISFORMULA(AC659),NOT(_xlfn.ISFORMULA(O659)),NOT(_xlfn.ISFORMULA(P659)),M659&lt;&gt;0,N659&lt;&gt;0,OR(YEAR(M659=lookup_codes!T772),YEAR(M659=lookup_codes!T773),YEAR(M659=lookup_codes!T774)),OR(YEAR(N659=lookup_codes!T772),YEAR(N659=lookup_codes!T773),YEAR(N659=lookup_codes!T774)))</f>
        <v>1</v>
      </c>
    </row>
    <row r="660" spans="1:30" ht="15" customHeight="1" x14ac:dyDescent="0.2">
      <c r="A660" s="8" t="s">
        <v>776</v>
      </c>
      <c r="B660" s="8"/>
      <c r="C660" s="2" t="s">
        <v>734</v>
      </c>
      <c r="D660" s="6" t="s">
        <v>742</v>
      </c>
      <c r="E660" s="60" t="s">
        <v>745</v>
      </c>
      <c r="F660" s="8"/>
      <c r="G660" s="8"/>
      <c r="H660" s="8"/>
      <c r="I660" s="8"/>
      <c r="J660" s="8">
        <v>3</v>
      </c>
      <c r="K660" s="8" t="s">
        <v>753</v>
      </c>
      <c r="L660" s="8" t="s">
        <v>756</v>
      </c>
      <c r="M660" s="9">
        <v>44231</v>
      </c>
      <c r="N660" s="9">
        <v>44239</v>
      </c>
      <c r="O660" s="20"/>
      <c r="P660" s="20">
        <v>22894.33</v>
      </c>
      <c r="Q660" s="61"/>
      <c r="R660" s="29"/>
      <c r="S660" s="29"/>
      <c r="T660" s="29"/>
      <c r="U660" s="29"/>
      <c r="X660" s="22" t="str">
        <f>IF(B660="",VLOOKUP(A660,items_lookup!A:B,2,FALSE),B660)</f>
        <v>_1. Item _1</v>
      </c>
      <c r="Y660" s="22">
        <f t="shared" si="52"/>
        <v>2</v>
      </c>
      <c r="Z660" s="22">
        <f t="shared" si="52"/>
        <v>2</v>
      </c>
      <c r="AA660" s="22">
        <f t="shared" si="49"/>
        <v>2021</v>
      </c>
      <c r="AB660" s="22">
        <f t="shared" si="50"/>
        <v>2021</v>
      </c>
      <c r="AC660" s="22">
        <f t="shared" si="51"/>
        <v>2021</v>
      </c>
      <c r="AD660" s="25" t="b">
        <f>AND(ROUND(O660,2)=O660,ROUND(P660,2)=P660,OR(AND(O660&lt;&gt;0,L660="p"),AND(P660&lt;&gt;0,L660="f")),_xlfn.ISFORMULA(X660),_xlfn.ISFORMULA(Y660),_xlfn.ISFORMULA(Z660),_xlfn.ISFORMULA(AA660),_xlfn.ISFORMULA(AB660),_xlfn.ISFORMULA(AC660),NOT(_xlfn.ISFORMULA(O660)),NOT(_xlfn.ISFORMULA(P660)),M660&lt;&gt;0,N660&lt;&gt;0,OR(YEAR(M660=lookup_codes!T773),YEAR(M660=lookup_codes!T774),YEAR(M660=lookup_codes!T775)),OR(YEAR(N660=lookup_codes!T773),YEAR(N660=lookup_codes!T774),YEAR(N660=lookup_codes!T775)))</f>
        <v>1</v>
      </c>
    </row>
    <row r="661" spans="1:30" ht="15" customHeight="1" x14ac:dyDescent="0.2">
      <c r="A661" s="8" t="s">
        <v>795</v>
      </c>
      <c r="B661" s="8"/>
      <c r="C661" s="2" t="s">
        <v>734</v>
      </c>
      <c r="D661" s="6" t="s">
        <v>742</v>
      </c>
      <c r="E661" s="60" t="s">
        <v>745</v>
      </c>
      <c r="F661" s="8"/>
      <c r="G661" s="8"/>
      <c r="H661" s="8"/>
      <c r="I661" s="8"/>
      <c r="J661" s="8">
        <v>3</v>
      </c>
      <c r="K661" s="8" t="s">
        <v>753</v>
      </c>
      <c r="L661" s="8" t="s">
        <v>756</v>
      </c>
      <c r="M661" s="9">
        <v>44231</v>
      </c>
      <c r="N661" s="9">
        <v>44243</v>
      </c>
      <c r="O661" s="20"/>
      <c r="P661" s="20">
        <v>1869.51</v>
      </c>
      <c r="Q661" s="61"/>
      <c r="R661" s="29"/>
      <c r="S661" s="29"/>
      <c r="T661" s="29"/>
      <c r="U661" s="29"/>
      <c r="X661" s="22" t="str">
        <f>IF(B661="",VLOOKUP(A661,items_lookup!A:B,2,FALSE),B661)</f>
        <v>17. Item 17</v>
      </c>
      <c r="Y661" s="22">
        <f t="shared" si="52"/>
        <v>2</v>
      </c>
      <c r="Z661" s="22">
        <f t="shared" si="52"/>
        <v>2</v>
      </c>
      <c r="AA661" s="22">
        <f t="shared" si="49"/>
        <v>2021</v>
      </c>
      <c r="AB661" s="22">
        <f t="shared" si="50"/>
        <v>2021</v>
      </c>
      <c r="AC661" s="22">
        <f t="shared" si="51"/>
        <v>2021</v>
      </c>
      <c r="AD661" s="25" t="b">
        <f>AND(ROUND(O661,2)=O661,ROUND(P661,2)=P661,OR(AND(O661&lt;&gt;0,L661="p"),AND(P661&lt;&gt;0,L661="f")),_xlfn.ISFORMULA(X661),_xlfn.ISFORMULA(Y661),_xlfn.ISFORMULA(Z661),_xlfn.ISFORMULA(AA661),_xlfn.ISFORMULA(AB661),_xlfn.ISFORMULA(AC661),NOT(_xlfn.ISFORMULA(O661)),NOT(_xlfn.ISFORMULA(P661)),M661&lt;&gt;0,N661&lt;&gt;0,OR(YEAR(M661=lookup_codes!T774),YEAR(M661=lookup_codes!T775),YEAR(M661=lookup_codes!T776)),OR(YEAR(N661=lookup_codes!T774),YEAR(N661=lookup_codes!T775),YEAR(N661=lookup_codes!T776)))</f>
        <v>1</v>
      </c>
    </row>
    <row r="662" spans="1:30" ht="15" customHeight="1" x14ac:dyDescent="0.2">
      <c r="A662" s="8" t="s">
        <v>796</v>
      </c>
      <c r="B662" s="27"/>
      <c r="C662" s="2" t="s">
        <v>734</v>
      </c>
      <c r="D662" s="6" t="s">
        <v>742</v>
      </c>
      <c r="E662" s="60" t="s">
        <v>745</v>
      </c>
      <c r="F662" s="8"/>
      <c r="G662" s="8"/>
      <c r="H662" s="8"/>
      <c r="I662" s="8"/>
      <c r="J662" s="8">
        <v>3</v>
      </c>
      <c r="K662" s="8" t="s">
        <v>753</v>
      </c>
      <c r="L662" s="8" t="s">
        <v>756</v>
      </c>
      <c r="M662" s="9">
        <v>44231</v>
      </c>
      <c r="N662" s="9">
        <v>44242</v>
      </c>
      <c r="O662" s="20"/>
      <c r="P662" s="20">
        <v>77656.95</v>
      </c>
      <c r="Q662" s="61"/>
      <c r="R662" s="29"/>
      <c r="S662" s="29"/>
      <c r="T662" s="29"/>
      <c r="U662" s="29"/>
      <c r="X662" s="22" t="str">
        <f>IF(B662="",VLOOKUP(A662,items_lookup!A:B,2,FALSE),B662)</f>
        <v>_3. Item _3</v>
      </c>
      <c r="Y662" s="22">
        <f t="shared" si="52"/>
        <v>2</v>
      </c>
      <c r="Z662" s="22">
        <f t="shared" si="52"/>
        <v>2</v>
      </c>
      <c r="AA662" s="22">
        <f t="shared" si="49"/>
        <v>2021</v>
      </c>
      <c r="AB662" s="22">
        <f t="shared" si="50"/>
        <v>2021</v>
      </c>
      <c r="AC662" s="22">
        <f t="shared" si="51"/>
        <v>2021</v>
      </c>
      <c r="AD662" s="25" t="b">
        <f>AND(ROUND(O662,2)=O662,ROUND(P662,2)=P662,OR(AND(O662&lt;&gt;0,L662="p"),AND(P662&lt;&gt;0,L662="f")),_xlfn.ISFORMULA(X662),_xlfn.ISFORMULA(Y662),_xlfn.ISFORMULA(Z662),_xlfn.ISFORMULA(AA662),_xlfn.ISFORMULA(AB662),_xlfn.ISFORMULA(AC662),NOT(_xlfn.ISFORMULA(O662)),NOT(_xlfn.ISFORMULA(P662)),M662&lt;&gt;0,N662&lt;&gt;0,OR(YEAR(M662=lookup_codes!T775),YEAR(M662=lookup_codes!T776),YEAR(M662=lookup_codes!T777)),OR(YEAR(N662=lookup_codes!T775),YEAR(N662=lookup_codes!T776),YEAR(N662=lookup_codes!T777)))</f>
        <v>1</v>
      </c>
    </row>
    <row r="663" spans="1:30" ht="15.75" customHeight="1" x14ac:dyDescent="0.2">
      <c r="A663" s="8" t="s">
        <v>797</v>
      </c>
      <c r="B663" s="8"/>
      <c r="C663" s="2" t="s">
        <v>734</v>
      </c>
      <c r="D663" s="6" t="s">
        <v>742</v>
      </c>
      <c r="E663" s="60" t="s">
        <v>744</v>
      </c>
      <c r="F663" s="8"/>
      <c r="G663" s="8"/>
      <c r="H663" s="8"/>
      <c r="I663" s="8"/>
      <c r="J663" s="8"/>
      <c r="K663" s="8" t="s">
        <v>753</v>
      </c>
      <c r="L663" s="8" t="s">
        <v>756</v>
      </c>
      <c r="M663" s="9">
        <v>44239</v>
      </c>
      <c r="N663" s="9">
        <v>44239</v>
      </c>
      <c r="O663" s="20"/>
      <c r="P663" s="20">
        <v>1523151.18</v>
      </c>
      <c r="Q663" s="61"/>
      <c r="R663" s="29"/>
      <c r="S663" s="29"/>
      <c r="T663" s="29"/>
      <c r="U663" s="29"/>
      <c r="X663" s="22" t="str">
        <f>IF(B663="",VLOOKUP(A663,items_lookup!A:B,2,FALSE),B663)</f>
        <v>_4. Item _4</v>
      </c>
      <c r="Y663" s="22">
        <f t="shared" si="52"/>
        <v>2</v>
      </c>
      <c r="Z663" s="22">
        <f t="shared" si="52"/>
        <v>2</v>
      </c>
      <c r="AA663" s="22">
        <f t="shared" si="49"/>
        <v>2021</v>
      </c>
      <c r="AB663" s="22">
        <f t="shared" si="50"/>
        <v>2021</v>
      </c>
      <c r="AC663" s="22">
        <f t="shared" si="51"/>
        <v>2021</v>
      </c>
      <c r="AD663" s="25" t="b">
        <f>AND(ROUND(O663,2)=O663,ROUND(P663,2)=P663,OR(AND(O663&lt;&gt;0,L663="p"),AND(P663&lt;&gt;0,L663="f")),_xlfn.ISFORMULA(X663),_xlfn.ISFORMULA(Y663),_xlfn.ISFORMULA(Z663),_xlfn.ISFORMULA(AA663),_xlfn.ISFORMULA(AB663),_xlfn.ISFORMULA(AC663),NOT(_xlfn.ISFORMULA(O663)),NOT(_xlfn.ISFORMULA(P663)),M663&lt;&gt;0,N663&lt;&gt;0,OR(YEAR(M663=lookup_codes!T776),YEAR(M663=lookup_codes!T777),YEAR(M663=lookup_codes!T778)),OR(YEAR(N663=lookup_codes!T776),YEAR(N663=lookup_codes!T777),YEAR(N663=lookup_codes!T778)))</f>
        <v>1</v>
      </c>
    </row>
    <row r="664" spans="1:30" ht="15" customHeight="1" x14ac:dyDescent="0.2">
      <c r="A664" s="8" t="s">
        <v>797</v>
      </c>
      <c r="B664" s="8"/>
      <c r="C664" s="2" t="s">
        <v>734</v>
      </c>
      <c r="D664" s="6" t="s">
        <v>742</v>
      </c>
      <c r="E664" s="60" t="s">
        <v>744</v>
      </c>
      <c r="F664" s="8"/>
      <c r="G664" s="8"/>
      <c r="H664" s="8"/>
      <c r="I664" s="8"/>
      <c r="J664" s="8"/>
      <c r="K664" s="8" t="s">
        <v>753</v>
      </c>
      <c r="L664" s="8" t="s">
        <v>756</v>
      </c>
      <c r="M664" s="9">
        <v>44239</v>
      </c>
      <c r="N664" s="9">
        <v>44239</v>
      </c>
      <c r="O664" s="20"/>
      <c r="P664" s="20">
        <v>1514.39</v>
      </c>
      <c r="Q664" s="61"/>
      <c r="R664" s="29"/>
      <c r="S664" s="29"/>
      <c r="T664" s="29"/>
      <c r="U664" s="29"/>
      <c r="X664" s="22" t="str">
        <f>IF(B664="",VLOOKUP(A664,items_lookup!A:B,2,FALSE),B664)</f>
        <v>_4. Item _4</v>
      </c>
      <c r="Y664" s="22">
        <f t="shared" si="52"/>
        <v>2</v>
      </c>
      <c r="Z664" s="22">
        <f t="shared" si="52"/>
        <v>2</v>
      </c>
      <c r="AA664" s="22">
        <f t="shared" si="49"/>
        <v>2021</v>
      </c>
      <c r="AB664" s="22">
        <f t="shared" si="50"/>
        <v>2021</v>
      </c>
      <c r="AC664" s="22">
        <f t="shared" si="51"/>
        <v>2021</v>
      </c>
      <c r="AD664" s="25" t="b">
        <f>AND(ROUND(O664,2)=O664,ROUND(P664,2)=P664,OR(AND(O664&lt;&gt;0,L664="p"),AND(P664&lt;&gt;0,L664="f")),_xlfn.ISFORMULA(X664),_xlfn.ISFORMULA(Y664),_xlfn.ISFORMULA(Z664),_xlfn.ISFORMULA(AA664),_xlfn.ISFORMULA(AB664),_xlfn.ISFORMULA(AC664),NOT(_xlfn.ISFORMULA(O664)),NOT(_xlfn.ISFORMULA(P664)),M664&lt;&gt;0,N664&lt;&gt;0,OR(YEAR(M664=lookup_codes!T777),YEAR(M664=lookup_codes!T778),YEAR(M664=lookup_codes!T779)),OR(YEAR(N664=lookup_codes!T777),YEAR(N664=lookup_codes!T778),YEAR(N664=lookup_codes!T779)))</f>
        <v>1</v>
      </c>
    </row>
    <row r="665" spans="1:30" ht="15" customHeight="1" x14ac:dyDescent="0.2">
      <c r="A665" s="8" t="s">
        <v>776</v>
      </c>
      <c r="B665" s="8"/>
      <c r="C665" s="2" t="s">
        <v>734</v>
      </c>
      <c r="D665" s="6" t="s">
        <v>743</v>
      </c>
      <c r="E665" s="60" t="s">
        <v>745</v>
      </c>
      <c r="F665" s="8"/>
      <c r="G665" s="8"/>
      <c r="H665" s="8"/>
      <c r="I665" s="8"/>
      <c r="J665" s="8">
        <v>4</v>
      </c>
      <c r="K665" s="8" t="s">
        <v>753</v>
      </c>
      <c r="L665" s="8" t="s">
        <v>756</v>
      </c>
      <c r="M665" s="9">
        <v>44239</v>
      </c>
      <c r="N665" s="9">
        <v>44239</v>
      </c>
      <c r="O665" s="20"/>
      <c r="P665" s="20">
        <v>1514.39</v>
      </c>
      <c r="Q665" s="61"/>
      <c r="R665" s="29"/>
      <c r="S665" s="29"/>
      <c r="T665" s="29"/>
      <c r="U665" s="29"/>
      <c r="X665" s="22" t="str">
        <f>IF(B665="",VLOOKUP(A665,items_lookup!A:B,2,FALSE),B665)</f>
        <v>_1. Item _1</v>
      </c>
      <c r="Y665" s="22">
        <f t="shared" si="52"/>
        <v>2</v>
      </c>
      <c r="Z665" s="22">
        <f t="shared" si="52"/>
        <v>2</v>
      </c>
      <c r="AA665" s="22">
        <f t="shared" si="49"/>
        <v>2021</v>
      </c>
      <c r="AB665" s="22">
        <f t="shared" si="50"/>
        <v>2021</v>
      </c>
      <c r="AC665" s="22">
        <f t="shared" si="51"/>
        <v>2021</v>
      </c>
      <c r="AD665" s="25" t="b">
        <f>AND(ROUND(O665,2)=O665,ROUND(P665,2)=P665,OR(AND(O665&lt;&gt;0,L665="p"),AND(P665&lt;&gt;0,L665="f")),_xlfn.ISFORMULA(X665),_xlfn.ISFORMULA(Y665),_xlfn.ISFORMULA(Z665),_xlfn.ISFORMULA(AA665),_xlfn.ISFORMULA(AB665),_xlfn.ISFORMULA(AC665),NOT(_xlfn.ISFORMULA(O665)),NOT(_xlfn.ISFORMULA(P665)),M665&lt;&gt;0,N665&lt;&gt;0,OR(YEAR(M665=lookup_codes!T778),YEAR(M665=lookup_codes!T779),YEAR(M665=lookup_codes!T780)),OR(YEAR(N665=lookup_codes!T778),YEAR(N665=lookup_codes!T779),YEAR(N665=lookup_codes!T780)))</f>
        <v>1</v>
      </c>
    </row>
    <row r="666" spans="1:30" ht="12.6" customHeight="1" x14ac:dyDescent="0.2">
      <c r="A666" s="8" t="s">
        <v>776</v>
      </c>
      <c r="B666" s="27"/>
      <c r="C666" s="2" t="s">
        <v>734</v>
      </c>
      <c r="D666" s="6" t="s">
        <v>742</v>
      </c>
      <c r="E666" s="60" t="s">
        <v>745</v>
      </c>
      <c r="F666" s="8"/>
      <c r="G666" s="8"/>
      <c r="H666" s="8"/>
      <c r="I666" s="8" t="s">
        <v>25</v>
      </c>
      <c r="J666" s="8">
        <v>1</v>
      </c>
      <c r="K666" s="8" t="s">
        <v>753</v>
      </c>
      <c r="L666" s="8" t="s">
        <v>756</v>
      </c>
      <c r="M666" s="9">
        <v>44231</v>
      </c>
      <c r="N666" s="9">
        <v>44244</v>
      </c>
      <c r="O666" s="20"/>
      <c r="P666" s="20">
        <v>13374.26</v>
      </c>
      <c r="Q666" s="61"/>
      <c r="R666" s="11"/>
      <c r="S666" s="11"/>
      <c r="T666" s="11"/>
      <c r="U666" s="11"/>
      <c r="X666" s="22" t="str">
        <f>IF(B666="",VLOOKUP(A666,items_lookup!A:B,2,FALSE),B666)</f>
        <v>_1. Item _1</v>
      </c>
      <c r="Y666" s="22">
        <f t="shared" si="52"/>
        <v>2</v>
      </c>
      <c r="Z666" s="22">
        <f t="shared" si="52"/>
        <v>2</v>
      </c>
      <c r="AA666" s="22">
        <f t="shared" si="49"/>
        <v>2021</v>
      </c>
      <c r="AB666" s="22">
        <f t="shared" si="50"/>
        <v>2021</v>
      </c>
      <c r="AC666" s="22">
        <f t="shared" si="51"/>
        <v>2021</v>
      </c>
      <c r="AD666" s="25" t="b">
        <f>AND(ROUND(O666,2)=O666,ROUND(P666,2)=P666,OR(AND(O666&lt;&gt;0,L666="p"),AND(P666&lt;&gt;0,L666="f")),_xlfn.ISFORMULA(X666),_xlfn.ISFORMULA(Y666),_xlfn.ISFORMULA(Z666),_xlfn.ISFORMULA(AA666),_xlfn.ISFORMULA(AB666),_xlfn.ISFORMULA(AC666),NOT(_xlfn.ISFORMULA(O666)),NOT(_xlfn.ISFORMULA(P666)),M666&lt;&gt;0,N666&lt;&gt;0,OR(YEAR(M666=lookup_codes!T779),YEAR(M666=lookup_codes!T780),YEAR(M666=lookup_codes!T781)),OR(YEAR(N666=lookup_codes!T779),YEAR(N666=lookup_codes!T780),YEAR(N666=lookup_codes!T781)))</f>
        <v>1</v>
      </c>
    </row>
    <row r="667" spans="1:30" ht="15" customHeight="1" x14ac:dyDescent="0.2">
      <c r="A667" s="8" t="s">
        <v>776</v>
      </c>
      <c r="B667" s="8"/>
      <c r="C667" s="2" t="s">
        <v>734</v>
      </c>
      <c r="D667" s="6" t="s">
        <v>742</v>
      </c>
      <c r="E667" s="60" t="s">
        <v>745</v>
      </c>
      <c r="F667" s="8"/>
      <c r="G667" s="8"/>
      <c r="H667" s="8"/>
      <c r="I667" s="8" t="s">
        <v>25</v>
      </c>
      <c r="J667" s="8">
        <v>1</v>
      </c>
      <c r="K667" s="8" t="s">
        <v>753</v>
      </c>
      <c r="L667" s="8" t="s">
        <v>756</v>
      </c>
      <c r="M667" s="9">
        <v>44231</v>
      </c>
      <c r="N667" s="9">
        <v>44243</v>
      </c>
      <c r="O667" s="20"/>
      <c r="P667" s="20">
        <v>8582.16</v>
      </c>
      <c r="Q667" s="61"/>
      <c r="R667" s="29"/>
      <c r="S667" s="29"/>
      <c r="T667" s="29"/>
      <c r="U667" s="29"/>
      <c r="X667" s="22" t="str">
        <f>IF(B667="",VLOOKUP(A667,items_lookup!A:B,2,FALSE),B667)</f>
        <v>_1. Item _1</v>
      </c>
      <c r="Y667" s="22">
        <f t="shared" si="52"/>
        <v>2</v>
      </c>
      <c r="Z667" s="22">
        <f t="shared" si="52"/>
        <v>2</v>
      </c>
      <c r="AA667" s="22">
        <f t="shared" si="49"/>
        <v>2021</v>
      </c>
      <c r="AB667" s="22">
        <f t="shared" si="50"/>
        <v>2021</v>
      </c>
      <c r="AC667" s="22">
        <f t="shared" si="51"/>
        <v>2021</v>
      </c>
      <c r="AD667" s="25" t="b">
        <f>AND(ROUND(O667,2)=O667,ROUND(P667,2)=P667,OR(AND(O667&lt;&gt;0,L667="p"),AND(P667&lt;&gt;0,L667="f")),_xlfn.ISFORMULA(X667),_xlfn.ISFORMULA(Y667),_xlfn.ISFORMULA(Z667),_xlfn.ISFORMULA(AA667),_xlfn.ISFORMULA(AB667),_xlfn.ISFORMULA(AC667),NOT(_xlfn.ISFORMULA(O667)),NOT(_xlfn.ISFORMULA(P667)),M667&lt;&gt;0,N667&lt;&gt;0,OR(YEAR(M667=lookup_codes!T780),YEAR(M667=lookup_codes!T781),YEAR(M667=lookup_codes!T782)),OR(YEAR(N667=lookup_codes!T780),YEAR(N667=lookup_codes!T781),YEAR(N667=lookup_codes!T782)))</f>
        <v>1</v>
      </c>
    </row>
    <row r="668" spans="1:30" ht="15" customHeight="1" x14ac:dyDescent="0.2">
      <c r="A668" s="8" t="s">
        <v>780</v>
      </c>
      <c r="B668" s="8"/>
      <c r="C668" s="2" t="s">
        <v>734</v>
      </c>
      <c r="D668" s="6" t="s">
        <v>742</v>
      </c>
      <c r="E668" s="60" t="s">
        <v>745</v>
      </c>
      <c r="F668" s="8"/>
      <c r="G668" s="8"/>
      <c r="H668" s="8"/>
      <c r="I668" s="8" t="s">
        <v>25</v>
      </c>
      <c r="J668" s="8">
        <v>1</v>
      </c>
      <c r="K668" s="8" t="s">
        <v>753</v>
      </c>
      <c r="L668" s="8" t="s">
        <v>756</v>
      </c>
      <c r="M668" s="9">
        <v>44231</v>
      </c>
      <c r="N668" s="9">
        <v>44239</v>
      </c>
      <c r="O668" s="20"/>
      <c r="P668" s="20">
        <v>98919.13</v>
      </c>
      <c r="Q668" s="61"/>
      <c r="R668" s="29"/>
      <c r="S668" s="29"/>
      <c r="T668" s="29"/>
      <c r="U668" s="29"/>
      <c r="X668" s="22" t="str">
        <f>IF(B668="",VLOOKUP(A668,items_lookup!A:B,2,FALSE),B668)</f>
        <v>14. Item 14</v>
      </c>
      <c r="Y668" s="22">
        <f t="shared" si="52"/>
        <v>2</v>
      </c>
      <c r="Z668" s="22">
        <f t="shared" si="52"/>
        <v>2</v>
      </c>
      <c r="AA668" s="22">
        <f t="shared" si="49"/>
        <v>2021</v>
      </c>
      <c r="AB668" s="22">
        <f t="shared" si="50"/>
        <v>2021</v>
      </c>
      <c r="AC668" s="22">
        <f t="shared" si="51"/>
        <v>2021</v>
      </c>
      <c r="AD668" s="25" t="b">
        <f>AND(ROUND(O668,2)=O668,ROUND(P668,2)=P668,OR(AND(O668&lt;&gt;0,L668="p"),AND(P668&lt;&gt;0,L668="f")),_xlfn.ISFORMULA(X668),_xlfn.ISFORMULA(Y668),_xlfn.ISFORMULA(Z668),_xlfn.ISFORMULA(AA668),_xlfn.ISFORMULA(AB668),_xlfn.ISFORMULA(AC668),NOT(_xlfn.ISFORMULA(O668)),NOT(_xlfn.ISFORMULA(P668)),M668&lt;&gt;0,N668&lt;&gt;0,OR(YEAR(M668=lookup_codes!T781),YEAR(M668=lookup_codes!T782),YEAR(M668=lookup_codes!T783)),OR(YEAR(N668=lookup_codes!T781),YEAR(N668=lookup_codes!T782),YEAR(N668=lookup_codes!T783)))</f>
        <v>1</v>
      </c>
    </row>
    <row r="669" spans="1:30" ht="15" customHeight="1" x14ac:dyDescent="0.2">
      <c r="A669" s="8" t="s">
        <v>780</v>
      </c>
      <c r="B669" s="8"/>
      <c r="C669" s="2" t="s">
        <v>734</v>
      </c>
      <c r="D669" s="6" t="s">
        <v>742</v>
      </c>
      <c r="E669" s="60" t="s">
        <v>745</v>
      </c>
      <c r="F669" s="8"/>
      <c r="G669" s="8"/>
      <c r="H669" s="8"/>
      <c r="I669" s="8"/>
      <c r="J669" s="8">
        <v>1</v>
      </c>
      <c r="K669" s="8" t="s">
        <v>753</v>
      </c>
      <c r="L669" s="8" t="s">
        <v>756</v>
      </c>
      <c r="M669" s="9">
        <v>44231</v>
      </c>
      <c r="N669" s="9">
        <v>44239</v>
      </c>
      <c r="O669" s="20"/>
      <c r="P669" s="20">
        <v>20385.349999999999</v>
      </c>
      <c r="Q669" s="61"/>
      <c r="R669" s="29"/>
      <c r="S669" s="29"/>
      <c r="T669" s="29"/>
      <c r="U669" s="29"/>
      <c r="X669" s="22" t="str">
        <f>IF(B669="",VLOOKUP(A669,items_lookup!A:B,2,FALSE),B669)</f>
        <v>14. Item 14</v>
      </c>
      <c r="Y669" s="22">
        <f t="shared" si="52"/>
        <v>2</v>
      </c>
      <c r="Z669" s="22">
        <f t="shared" si="52"/>
        <v>2</v>
      </c>
      <c r="AA669" s="22">
        <f t="shared" si="49"/>
        <v>2021</v>
      </c>
      <c r="AB669" s="22">
        <f t="shared" si="50"/>
        <v>2021</v>
      </c>
      <c r="AC669" s="22">
        <f t="shared" si="51"/>
        <v>2021</v>
      </c>
      <c r="AD669" s="25" t="b">
        <f>AND(ROUND(O669,2)=O669,ROUND(P669,2)=P669,OR(AND(O669&lt;&gt;0,L669="p"),AND(P669&lt;&gt;0,L669="f")),_xlfn.ISFORMULA(X669),_xlfn.ISFORMULA(Y669),_xlfn.ISFORMULA(Z669),_xlfn.ISFORMULA(AA669),_xlfn.ISFORMULA(AB669),_xlfn.ISFORMULA(AC669),NOT(_xlfn.ISFORMULA(O669)),NOT(_xlfn.ISFORMULA(P669)),M669&lt;&gt;0,N669&lt;&gt;0,OR(YEAR(M669=lookup_codes!T782),YEAR(M669=lookup_codes!T783),YEAR(M669=lookup_codes!T784)),OR(YEAR(N669=lookup_codes!T782),YEAR(N669=lookup_codes!T783),YEAR(N669=lookup_codes!T784)))</f>
        <v>1</v>
      </c>
    </row>
    <row r="670" spans="1:30" ht="15" customHeight="1" x14ac:dyDescent="0.2">
      <c r="A670" s="8" t="s">
        <v>780</v>
      </c>
      <c r="B670" s="8"/>
      <c r="C670" s="2" t="s">
        <v>734</v>
      </c>
      <c r="D670" s="6" t="s">
        <v>742</v>
      </c>
      <c r="E670" s="60" t="s">
        <v>745</v>
      </c>
      <c r="F670" s="8"/>
      <c r="G670" s="8"/>
      <c r="H670" s="8"/>
      <c r="I670" s="8" t="s">
        <v>25</v>
      </c>
      <c r="J670" s="8">
        <v>1</v>
      </c>
      <c r="K670" s="8" t="s">
        <v>753</v>
      </c>
      <c r="L670" s="8" t="s">
        <v>756</v>
      </c>
      <c r="M670" s="9">
        <v>44231</v>
      </c>
      <c r="N670" s="9">
        <v>44239</v>
      </c>
      <c r="O670" s="20"/>
      <c r="P670" s="20">
        <v>1380952.38</v>
      </c>
      <c r="Q670" s="61"/>
      <c r="R670" s="29"/>
      <c r="S670" s="29"/>
      <c r="T670" s="29"/>
      <c r="U670" s="29"/>
      <c r="X670" s="22" t="str">
        <f>IF(B670="",VLOOKUP(A670,items_lookup!A:B,2,FALSE),B670)</f>
        <v>14. Item 14</v>
      </c>
      <c r="Y670" s="22">
        <f t="shared" si="52"/>
        <v>2</v>
      </c>
      <c r="Z670" s="22">
        <f t="shared" si="52"/>
        <v>2</v>
      </c>
      <c r="AA670" s="22">
        <f t="shared" si="49"/>
        <v>2021</v>
      </c>
      <c r="AB670" s="22">
        <f t="shared" si="50"/>
        <v>2021</v>
      </c>
      <c r="AC670" s="22">
        <f t="shared" si="51"/>
        <v>2021</v>
      </c>
      <c r="AD670" s="25" t="b">
        <f>AND(ROUND(O670,2)=O670,ROUND(P670,2)=P670,OR(AND(O670&lt;&gt;0,L670="p"),AND(P670&lt;&gt;0,L670="f")),_xlfn.ISFORMULA(X670),_xlfn.ISFORMULA(Y670),_xlfn.ISFORMULA(Z670),_xlfn.ISFORMULA(AA670),_xlfn.ISFORMULA(AB670),_xlfn.ISFORMULA(AC670),NOT(_xlfn.ISFORMULA(O670)),NOT(_xlfn.ISFORMULA(P670)),M670&lt;&gt;0,N670&lt;&gt;0,OR(YEAR(M670=lookup_codes!T783),YEAR(M670=lookup_codes!T784),YEAR(M670=lookup_codes!T785)),OR(YEAR(N670=lookup_codes!T783),YEAR(N670=lookup_codes!T784),YEAR(N670=lookup_codes!T785)))</f>
        <v>1</v>
      </c>
    </row>
    <row r="671" spans="1:30" ht="15" customHeight="1" x14ac:dyDescent="0.2">
      <c r="A671" s="8" t="s">
        <v>767</v>
      </c>
      <c r="B671" s="8"/>
      <c r="C671" s="2" t="s">
        <v>734</v>
      </c>
      <c r="D671" s="6" t="s">
        <v>742</v>
      </c>
      <c r="E671" s="60" t="s">
        <v>744</v>
      </c>
      <c r="F671" s="8"/>
      <c r="G671" s="8"/>
      <c r="H671" s="8"/>
      <c r="I671" s="8"/>
      <c r="J671" s="8"/>
      <c r="K671" s="8" t="s">
        <v>753</v>
      </c>
      <c r="L671" s="8" t="s">
        <v>756</v>
      </c>
      <c r="M671" s="9">
        <v>44242</v>
      </c>
      <c r="N671" s="9">
        <v>44242</v>
      </c>
      <c r="O671" s="20"/>
      <c r="P671" s="20">
        <v>77656.95</v>
      </c>
      <c r="Q671" s="61"/>
      <c r="R671" s="29"/>
      <c r="S671" s="29"/>
      <c r="T671" s="29"/>
      <c r="U671" s="29"/>
      <c r="X671" s="22" t="str">
        <f>IF(B671="",VLOOKUP(A671,items_lookup!A:B,2,FALSE),B671)</f>
        <v>08. Item 08</v>
      </c>
      <c r="Y671" s="22">
        <f t="shared" si="52"/>
        <v>2</v>
      </c>
      <c r="Z671" s="22">
        <f t="shared" si="52"/>
        <v>2</v>
      </c>
      <c r="AA671" s="22">
        <f t="shared" si="49"/>
        <v>2021</v>
      </c>
      <c r="AB671" s="22">
        <f t="shared" si="50"/>
        <v>2021</v>
      </c>
      <c r="AC671" s="22">
        <f t="shared" si="51"/>
        <v>2021</v>
      </c>
      <c r="AD671" s="25" t="b">
        <f>AND(ROUND(O671,2)=O671,ROUND(P671,2)=P671,OR(AND(O671&lt;&gt;0,L671="p"),AND(P671&lt;&gt;0,L671="f")),_xlfn.ISFORMULA(X671),_xlfn.ISFORMULA(Y671),_xlfn.ISFORMULA(Z671),_xlfn.ISFORMULA(AA671),_xlfn.ISFORMULA(AB671),_xlfn.ISFORMULA(AC671),NOT(_xlfn.ISFORMULA(O671)),NOT(_xlfn.ISFORMULA(P671)),M671&lt;&gt;0,N671&lt;&gt;0,OR(YEAR(M671=lookup_codes!T784),YEAR(M671=lookup_codes!T785),YEAR(M671=lookup_codes!T786)),OR(YEAR(N671=lookup_codes!T784),YEAR(N671=lookup_codes!T785),YEAR(N671=lookup_codes!T786)))</f>
        <v>1</v>
      </c>
    </row>
    <row r="672" spans="1:30" ht="15" customHeight="1" x14ac:dyDescent="0.2">
      <c r="A672" s="8" t="s">
        <v>795</v>
      </c>
      <c r="B672" s="8"/>
      <c r="C672" s="2" t="s">
        <v>734</v>
      </c>
      <c r="D672" s="6" t="s">
        <v>742</v>
      </c>
      <c r="E672" s="60" t="s">
        <v>745</v>
      </c>
      <c r="F672" s="8"/>
      <c r="G672" s="8"/>
      <c r="H672" s="8"/>
      <c r="I672" s="8"/>
      <c r="J672" s="8">
        <v>2</v>
      </c>
      <c r="K672" s="8" t="s">
        <v>753</v>
      </c>
      <c r="L672" s="8" t="s">
        <v>756</v>
      </c>
      <c r="M672" s="9">
        <v>44239</v>
      </c>
      <c r="N672" s="9">
        <v>44251</v>
      </c>
      <c r="O672" s="20"/>
      <c r="P672" s="20">
        <v>849256.57</v>
      </c>
      <c r="Q672" s="61"/>
      <c r="R672" s="29"/>
      <c r="S672" s="29"/>
      <c r="T672" s="29"/>
      <c r="U672" s="29"/>
      <c r="X672" s="22" t="str">
        <f>IF(B672="",VLOOKUP(A672,items_lookup!A:B,2,FALSE),B672)</f>
        <v>17. Item 17</v>
      </c>
      <c r="Y672" s="22">
        <f t="shared" si="52"/>
        <v>2</v>
      </c>
      <c r="Z672" s="22">
        <f t="shared" si="52"/>
        <v>2</v>
      </c>
      <c r="AA672" s="22">
        <f t="shared" si="49"/>
        <v>2021</v>
      </c>
      <c r="AB672" s="22">
        <f t="shared" si="50"/>
        <v>2021</v>
      </c>
      <c r="AC672" s="22">
        <f t="shared" si="51"/>
        <v>2021</v>
      </c>
      <c r="AD672" s="25" t="b">
        <f>AND(ROUND(O672,2)=O672,ROUND(P672,2)=P672,OR(AND(O672&lt;&gt;0,L672="p"),AND(P672&lt;&gt;0,L672="f")),_xlfn.ISFORMULA(X672),_xlfn.ISFORMULA(Y672),_xlfn.ISFORMULA(Z672),_xlfn.ISFORMULA(AA672),_xlfn.ISFORMULA(AB672),_xlfn.ISFORMULA(AC672),NOT(_xlfn.ISFORMULA(O672)),NOT(_xlfn.ISFORMULA(P672)),M672&lt;&gt;0,N672&lt;&gt;0,OR(YEAR(M672=lookup_codes!T785),YEAR(M672=lookup_codes!T786),YEAR(M672=lookup_codes!T787)),OR(YEAR(N672=lookup_codes!T785),YEAR(N672=lookup_codes!T786),YEAR(N672=lookup_codes!T787)))</f>
        <v>1</v>
      </c>
    </row>
    <row r="673" spans="1:30" ht="15" customHeight="1" x14ac:dyDescent="0.2">
      <c r="A673" s="8" t="s">
        <v>781</v>
      </c>
      <c r="B673" s="8"/>
      <c r="C673" s="2" t="s">
        <v>734</v>
      </c>
      <c r="D673" s="6" t="s">
        <v>742</v>
      </c>
      <c r="E673" s="60" t="s">
        <v>745</v>
      </c>
      <c r="F673" s="8"/>
      <c r="G673" s="8"/>
      <c r="H673" s="8"/>
      <c r="I673" s="8" t="s">
        <v>25</v>
      </c>
      <c r="J673" s="8">
        <v>2</v>
      </c>
      <c r="K673" s="8" t="s">
        <v>753</v>
      </c>
      <c r="L673" s="8" t="s">
        <v>756</v>
      </c>
      <c r="M673" s="9">
        <v>44239</v>
      </c>
      <c r="N673" s="9">
        <v>44251</v>
      </c>
      <c r="O673" s="20"/>
      <c r="P673" s="20">
        <v>63040.37</v>
      </c>
      <c r="Q673" s="61"/>
      <c r="R673" s="11"/>
      <c r="S673" s="11"/>
      <c r="T673" s="11"/>
      <c r="U673" s="11"/>
      <c r="X673" s="22" t="str">
        <f>IF(B673="",VLOOKUP(A673,items_lookup!A:B,2,FALSE),B673)</f>
        <v>09. Item 09</v>
      </c>
      <c r="Y673" s="22">
        <f t="shared" si="52"/>
        <v>2</v>
      </c>
      <c r="Z673" s="22">
        <f t="shared" si="52"/>
        <v>2</v>
      </c>
      <c r="AA673" s="22">
        <f t="shared" si="49"/>
        <v>2021</v>
      </c>
      <c r="AB673" s="22">
        <f t="shared" si="50"/>
        <v>2021</v>
      </c>
      <c r="AC673" s="22">
        <f t="shared" si="51"/>
        <v>2021</v>
      </c>
      <c r="AD673" s="25" t="b">
        <f>AND(ROUND(O673,2)=O673,ROUND(P673,2)=P673,OR(AND(O673&lt;&gt;0,L673="p"),AND(P673&lt;&gt;0,L673="f")),_xlfn.ISFORMULA(X673),_xlfn.ISFORMULA(Y673),_xlfn.ISFORMULA(Z673),_xlfn.ISFORMULA(AA673),_xlfn.ISFORMULA(AB673),_xlfn.ISFORMULA(AC673),NOT(_xlfn.ISFORMULA(O673)),NOT(_xlfn.ISFORMULA(P673)),M673&lt;&gt;0,N673&lt;&gt;0,OR(YEAR(M673=lookup_codes!T786),YEAR(M673=lookup_codes!T787),YEAR(M673=lookup_codes!T788)),OR(YEAR(N673=lookup_codes!T786),YEAR(N673=lookup_codes!T787),YEAR(N673=lookup_codes!T788)))</f>
        <v>1</v>
      </c>
    </row>
    <row r="674" spans="1:30" ht="15" customHeight="1" x14ac:dyDescent="0.2">
      <c r="A674" s="8" t="s">
        <v>795</v>
      </c>
      <c r="B674" s="8"/>
      <c r="C674" s="2" t="s">
        <v>734</v>
      </c>
      <c r="D674" s="6" t="s">
        <v>743</v>
      </c>
      <c r="E674" s="60" t="s">
        <v>745</v>
      </c>
      <c r="F674" s="8"/>
      <c r="G674" s="8"/>
      <c r="H674" s="8"/>
      <c r="I674" s="8"/>
      <c r="J674" s="8"/>
      <c r="K674" s="8"/>
      <c r="L674" s="8" t="s">
        <v>755</v>
      </c>
      <c r="M674" s="9">
        <v>44228</v>
      </c>
      <c r="N674" s="9">
        <v>44228</v>
      </c>
      <c r="O674" s="20">
        <v>692757.43</v>
      </c>
      <c r="P674" s="20"/>
      <c r="Q674" s="61"/>
      <c r="R674" s="11"/>
      <c r="S674" s="11"/>
      <c r="T674" s="11"/>
      <c r="U674" s="11"/>
      <c r="X674" s="22" t="str">
        <f>IF(B674="",VLOOKUP(A674,items_lookup!A:B,2,FALSE),B674)</f>
        <v>17. Item 17</v>
      </c>
      <c r="Y674" s="22">
        <f t="shared" si="52"/>
        <v>2</v>
      </c>
      <c r="Z674" s="22">
        <f t="shared" si="52"/>
        <v>2</v>
      </c>
      <c r="AA674" s="22">
        <f t="shared" si="49"/>
        <v>2021</v>
      </c>
      <c r="AB674" s="22">
        <f t="shared" si="50"/>
        <v>2021</v>
      </c>
      <c r="AC674" s="22">
        <f t="shared" si="51"/>
        <v>2021</v>
      </c>
      <c r="AD674" s="25" t="b">
        <f>AND(ROUND(O674,2)=O674,ROUND(P674,2)=P674,OR(AND(O674&lt;&gt;0,L674="p"),AND(P674&lt;&gt;0,L674="f")),_xlfn.ISFORMULA(X674),_xlfn.ISFORMULA(Y674),_xlfn.ISFORMULA(Z674),_xlfn.ISFORMULA(AA674),_xlfn.ISFORMULA(AB674),_xlfn.ISFORMULA(AC674),NOT(_xlfn.ISFORMULA(O674)),NOT(_xlfn.ISFORMULA(P674)),M674&lt;&gt;0,N674&lt;&gt;0,OR(YEAR(M674=lookup_codes!T787),YEAR(M674=lookup_codes!T788),YEAR(M674=lookup_codes!T789)),OR(YEAR(N674=lookup_codes!T787),YEAR(N674=lookup_codes!T788),YEAR(N674=lookup_codes!T789)))</f>
        <v>1</v>
      </c>
    </row>
    <row r="675" spans="1:30" ht="15" customHeight="1" x14ac:dyDescent="0.2">
      <c r="A675" s="8" t="s">
        <v>782</v>
      </c>
      <c r="B675" s="8"/>
      <c r="C675" s="2" t="s">
        <v>734</v>
      </c>
      <c r="D675" s="6" t="s">
        <v>742</v>
      </c>
      <c r="E675" s="60" t="s">
        <v>745</v>
      </c>
      <c r="F675" s="8" t="s">
        <v>25</v>
      </c>
      <c r="G675" s="8"/>
      <c r="H675" s="8"/>
      <c r="I675" s="8"/>
      <c r="J675" s="8"/>
      <c r="K675" s="8"/>
      <c r="L675" s="8" t="s">
        <v>755</v>
      </c>
      <c r="M675" s="9">
        <v>44228</v>
      </c>
      <c r="N675" s="9">
        <v>44228</v>
      </c>
      <c r="O675" s="20">
        <v>1051249.52</v>
      </c>
      <c r="P675" s="20"/>
      <c r="Q675" s="61"/>
      <c r="R675" s="29"/>
      <c r="S675" s="29"/>
      <c r="T675" s="29"/>
      <c r="U675" s="29"/>
      <c r="X675" s="22" t="str">
        <f>IF(B675="",VLOOKUP(A675,items_lookup!A:B,2,FALSE),B675)</f>
        <v>04. Item 04</v>
      </c>
      <c r="Y675" s="22">
        <f t="shared" si="52"/>
        <v>2</v>
      </c>
      <c r="Z675" s="22">
        <f t="shared" si="52"/>
        <v>2</v>
      </c>
      <c r="AA675" s="22">
        <f t="shared" si="49"/>
        <v>2021</v>
      </c>
      <c r="AB675" s="22">
        <f t="shared" si="50"/>
        <v>2021</v>
      </c>
      <c r="AC675" s="22">
        <f t="shared" si="51"/>
        <v>2020</v>
      </c>
      <c r="AD675" s="25" t="b">
        <f>AND(ROUND(O675,2)=O675,ROUND(P675,2)=P675,OR(AND(O675&lt;&gt;0,L675="p"),AND(P675&lt;&gt;0,L675="f")),_xlfn.ISFORMULA(X675),_xlfn.ISFORMULA(Y675),_xlfn.ISFORMULA(Z675),_xlfn.ISFORMULA(AA675),_xlfn.ISFORMULA(AB675),_xlfn.ISFORMULA(AC675),NOT(_xlfn.ISFORMULA(O675)),NOT(_xlfn.ISFORMULA(P675)),M675&lt;&gt;0,N675&lt;&gt;0,OR(YEAR(M675=lookup_codes!T788),YEAR(M675=lookup_codes!T789),YEAR(M675=lookup_codes!T790)),OR(YEAR(N675=lookup_codes!T788),YEAR(N675=lookup_codes!T789),YEAR(N675=lookup_codes!T790)))</f>
        <v>1</v>
      </c>
    </row>
    <row r="676" spans="1:30" ht="15" customHeight="1" x14ac:dyDescent="0.2">
      <c r="A676" s="8" t="s">
        <v>782</v>
      </c>
      <c r="B676" s="8"/>
      <c r="C676" s="2" t="s">
        <v>734</v>
      </c>
      <c r="D676" s="6" t="s">
        <v>743</v>
      </c>
      <c r="E676" s="60" t="s">
        <v>745</v>
      </c>
      <c r="F676" s="8"/>
      <c r="G676" s="8"/>
      <c r="H676" s="8"/>
      <c r="I676" s="8"/>
      <c r="J676" s="8"/>
      <c r="K676" s="8"/>
      <c r="L676" s="8" t="s">
        <v>755</v>
      </c>
      <c r="M676" s="9">
        <v>44197</v>
      </c>
      <c r="N676" s="9">
        <v>44197</v>
      </c>
      <c r="O676" s="20">
        <v>11904.76</v>
      </c>
      <c r="P676" s="20"/>
      <c r="Q676" s="61"/>
      <c r="R676" s="29"/>
      <c r="S676" s="29"/>
      <c r="T676" s="29"/>
      <c r="U676" s="29"/>
      <c r="X676" s="22" t="str">
        <f>IF(B676="",VLOOKUP(A676,items_lookup!A:B,2,FALSE),B676)</f>
        <v>04. Item 04</v>
      </c>
      <c r="Y676" s="22">
        <f t="shared" si="52"/>
        <v>1</v>
      </c>
      <c r="Z676" s="22">
        <f t="shared" si="52"/>
        <v>1</v>
      </c>
      <c r="AA676" s="22">
        <f t="shared" si="49"/>
        <v>2021</v>
      </c>
      <c r="AB676" s="22">
        <f t="shared" si="50"/>
        <v>2021</v>
      </c>
      <c r="AC676" s="22">
        <f t="shared" si="51"/>
        <v>2021</v>
      </c>
      <c r="AD676" s="25" t="b">
        <f>AND(ROUND(O676,2)=O676,ROUND(P676,2)=P676,OR(AND(O676&lt;&gt;0,L676="p"),AND(P676&lt;&gt;0,L676="f")),_xlfn.ISFORMULA(X676),_xlfn.ISFORMULA(Y676),_xlfn.ISFORMULA(Z676),_xlfn.ISFORMULA(AA676),_xlfn.ISFORMULA(AB676),_xlfn.ISFORMULA(AC676),NOT(_xlfn.ISFORMULA(O676)),NOT(_xlfn.ISFORMULA(P676)),M676&lt;&gt;0,N676&lt;&gt;0,OR(YEAR(M676=lookup_codes!T789),YEAR(M676=lookup_codes!T790),YEAR(M676=lookup_codes!T791)),OR(YEAR(N676=lookup_codes!T789),YEAR(N676=lookup_codes!T790),YEAR(N676=lookup_codes!T791)))</f>
        <v>1</v>
      </c>
    </row>
    <row r="677" spans="1:30" ht="12.6" customHeight="1" x14ac:dyDescent="0.2">
      <c r="A677" s="8" t="s">
        <v>773</v>
      </c>
      <c r="B677" s="8"/>
      <c r="C677" s="2" t="s">
        <v>734</v>
      </c>
      <c r="D677" s="6" t="s">
        <v>742</v>
      </c>
      <c r="E677" s="60" t="s">
        <v>745</v>
      </c>
      <c r="F677" s="8"/>
      <c r="G677" s="8"/>
      <c r="H677" s="8"/>
      <c r="I677" s="8"/>
      <c r="J677" s="8">
        <v>3</v>
      </c>
      <c r="K677" s="8" t="s">
        <v>753</v>
      </c>
      <c r="L677" s="8" t="s">
        <v>756</v>
      </c>
      <c r="M677" s="9">
        <v>44242</v>
      </c>
      <c r="N677" s="9">
        <v>44253</v>
      </c>
      <c r="O677" s="20"/>
      <c r="P677" s="20">
        <v>5297406.1100000003</v>
      </c>
      <c r="Q677" s="61"/>
      <c r="R677" s="29"/>
      <c r="S677" s="29"/>
      <c r="T677" s="29"/>
      <c r="U677" s="29"/>
      <c r="X677" s="22" t="str">
        <f>IF(B677="",VLOOKUP(A677,items_lookup!A:B,2,FALSE),B677)</f>
        <v>13. Item 13</v>
      </c>
      <c r="Y677" s="22">
        <f t="shared" si="52"/>
        <v>2</v>
      </c>
      <c r="Z677" s="22">
        <f t="shared" si="52"/>
        <v>2</v>
      </c>
      <c r="AA677" s="22">
        <f t="shared" si="49"/>
        <v>2021</v>
      </c>
      <c r="AB677" s="22">
        <f t="shared" si="50"/>
        <v>2021</v>
      </c>
      <c r="AC677" s="22">
        <f t="shared" si="51"/>
        <v>2021</v>
      </c>
      <c r="AD677" s="25" t="b">
        <f>AND(ROUND(O677,2)=O677,ROUND(P677,2)=P677,OR(AND(O677&lt;&gt;0,L677="p"),AND(P677&lt;&gt;0,L677="f")),_xlfn.ISFORMULA(X677),_xlfn.ISFORMULA(Y677),_xlfn.ISFORMULA(Z677),_xlfn.ISFORMULA(AA677),_xlfn.ISFORMULA(AB677),_xlfn.ISFORMULA(AC677),NOT(_xlfn.ISFORMULA(O677)),NOT(_xlfn.ISFORMULA(P677)),M677&lt;&gt;0,N677&lt;&gt;0,OR(YEAR(M677=lookup_codes!T790),YEAR(M677=lookup_codes!T791),YEAR(M677=lookup_codes!T792)),OR(YEAR(N677=lookup_codes!T790),YEAR(N677=lookup_codes!T791),YEAR(N677=lookup_codes!T792)))</f>
        <v>1</v>
      </c>
    </row>
    <row r="678" spans="1:30" ht="15" customHeight="1" x14ac:dyDescent="0.2">
      <c r="A678" s="8" t="s">
        <v>773</v>
      </c>
      <c r="B678" s="8"/>
      <c r="C678" s="2" t="s">
        <v>734</v>
      </c>
      <c r="D678" s="6" t="s">
        <v>742</v>
      </c>
      <c r="E678" s="60" t="s">
        <v>745</v>
      </c>
      <c r="F678" s="8"/>
      <c r="G678" s="8"/>
      <c r="H678" s="8"/>
      <c r="I678" s="8"/>
      <c r="J678" s="8">
        <v>3</v>
      </c>
      <c r="K678" s="8" t="s">
        <v>753</v>
      </c>
      <c r="L678" s="8" t="s">
        <v>756</v>
      </c>
      <c r="M678" s="9">
        <v>44242</v>
      </c>
      <c r="N678" s="9">
        <v>44253</v>
      </c>
      <c r="O678" s="20"/>
      <c r="P678" s="20">
        <v>8218840.9900000002</v>
      </c>
      <c r="Q678" s="61"/>
      <c r="R678" s="29"/>
      <c r="S678" s="29"/>
      <c r="T678" s="29"/>
      <c r="U678" s="29"/>
      <c r="X678" s="22" t="str">
        <f>IF(B678="",VLOOKUP(A678,items_lookup!A:B,2,FALSE),B678)</f>
        <v>13. Item 13</v>
      </c>
      <c r="Y678" s="22">
        <f t="shared" si="52"/>
        <v>2</v>
      </c>
      <c r="Z678" s="22">
        <f t="shared" si="52"/>
        <v>2</v>
      </c>
      <c r="AA678" s="22">
        <f t="shared" ref="AA678:AA737" si="53">YEAR(N678)</f>
        <v>2021</v>
      </c>
      <c r="AB678" s="22">
        <f t="shared" ref="AB678:AB737" si="54">YEAR(M678)</f>
        <v>2021</v>
      </c>
      <c r="AC678" s="22">
        <f t="shared" ref="AC678:AC737" si="55">IF(F678="X",AA678-1,AA678)</f>
        <v>2021</v>
      </c>
      <c r="AD678" s="25" t="b">
        <f>AND(ROUND(O678,2)=O678,ROUND(P678,2)=P678,OR(AND(O678&lt;&gt;0,L678="p"),AND(P678&lt;&gt;0,L678="f")),_xlfn.ISFORMULA(X678),_xlfn.ISFORMULA(Y678),_xlfn.ISFORMULA(Z678),_xlfn.ISFORMULA(AA678),_xlfn.ISFORMULA(AB678),_xlfn.ISFORMULA(AC678),NOT(_xlfn.ISFORMULA(O678)),NOT(_xlfn.ISFORMULA(P678)),M678&lt;&gt;0,N678&lt;&gt;0,OR(YEAR(M678=lookup_codes!T791),YEAR(M678=lookup_codes!T792),YEAR(M678=lookup_codes!T793)),OR(YEAR(N678=lookup_codes!T791),YEAR(N678=lookup_codes!T792),YEAR(N678=lookup_codes!T793)))</f>
        <v>1</v>
      </c>
    </row>
    <row r="679" spans="1:30" ht="15" customHeight="1" x14ac:dyDescent="0.2">
      <c r="A679" s="8" t="s">
        <v>796</v>
      </c>
      <c r="B679" s="27"/>
      <c r="C679" s="2" t="s">
        <v>734</v>
      </c>
      <c r="D679" s="6" t="s">
        <v>742</v>
      </c>
      <c r="E679" s="60" t="s">
        <v>745</v>
      </c>
      <c r="F679" s="8"/>
      <c r="G679" s="8"/>
      <c r="H679" s="8"/>
      <c r="I679" s="8"/>
      <c r="J679" s="8">
        <v>3</v>
      </c>
      <c r="K679" s="8" t="s">
        <v>753</v>
      </c>
      <c r="L679" s="8" t="s">
        <v>756</v>
      </c>
      <c r="M679" s="9">
        <v>44242</v>
      </c>
      <c r="N679" s="9">
        <v>44259</v>
      </c>
      <c r="O679" s="20"/>
      <c r="P679" s="20">
        <v>3636.81</v>
      </c>
      <c r="Q679" s="61"/>
      <c r="R679" s="11"/>
      <c r="S679" s="11"/>
      <c r="T679" s="11"/>
      <c r="U679" s="11"/>
      <c r="X679" s="22" t="str">
        <f>IF(B679="",VLOOKUP(A679,items_lookup!A:B,2,FALSE),B679)</f>
        <v>_3. Item _3</v>
      </c>
      <c r="Y679" s="22">
        <f t="shared" si="52"/>
        <v>2</v>
      </c>
      <c r="Z679" s="22">
        <f t="shared" si="52"/>
        <v>3</v>
      </c>
      <c r="AA679" s="22">
        <f t="shared" si="53"/>
        <v>2021</v>
      </c>
      <c r="AB679" s="22">
        <f t="shared" si="54"/>
        <v>2021</v>
      </c>
      <c r="AC679" s="22">
        <f t="shared" si="55"/>
        <v>2021</v>
      </c>
      <c r="AD679" s="25" t="b">
        <f>AND(ROUND(O679,2)=O679,ROUND(P679,2)=P679,OR(AND(O679&lt;&gt;0,L679="p"),AND(P679&lt;&gt;0,L679="f")),_xlfn.ISFORMULA(X679),_xlfn.ISFORMULA(Y679),_xlfn.ISFORMULA(Z679),_xlfn.ISFORMULA(AA679),_xlfn.ISFORMULA(AB679),_xlfn.ISFORMULA(AC679),NOT(_xlfn.ISFORMULA(O679)),NOT(_xlfn.ISFORMULA(P679)),M679&lt;&gt;0,N679&lt;&gt;0,OR(YEAR(M679=lookup_codes!T792),YEAR(M679=lookup_codes!T793),YEAR(M679=lookup_codes!T794)),OR(YEAR(N679=lookup_codes!T792),YEAR(N679=lookup_codes!T793),YEAR(N679=lookup_codes!T794)))</f>
        <v>1</v>
      </c>
    </row>
    <row r="680" spans="1:30" ht="15" customHeight="1" x14ac:dyDescent="0.2">
      <c r="A680" s="8" t="s">
        <v>776</v>
      </c>
      <c r="B680" s="8"/>
      <c r="C680" s="2" t="s">
        <v>734</v>
      </c>
      <c r="D680" s="6" t="s">
        <v>742</v>
      </c>
      <c r="E680" s="60" t="s">
        <v>745</v>
      </c>
      <c r="F680" s="8"/>
      <c r="G680" s="8"/>
      <c r="H680" s="8"/>
      <c r="I680" s="8" t="s">
        <v>25</v>
      </c>
      <c r="J680" s="8">
        <v>3</v>
      </c>
      <c r="K680" s="8" t="s">
        <v>753</v>
      </c>
      <c r="L680" s="8" t="s">
        <v>756</v>
      </c>
      <c r="M680" s="9">
        <v>44256</v>
      </c>
      <c r="N680" s="9">
        <v>44272</v>
      </c>
      <c r="O680" s="20"/>
      <c r="P680" s="20">
        <v>873526.39</v>
      </c>
      <c r="Q680" s="61"/>
      <c r="R680" s="29"/>
      <c r="S680" s="29"/>
      <c r="T680" s="29"/>
      <c r="U680" s="29"/>
      <c r="X680" s="22" t="str">
        <f>IF(B680="",VLOOKUP(A680,items_lookup!A:B,2,FALSE),B680)</f>
        <v>_1. Item _1</v>
      </c>
      <c r="Y680" s="22">
        <f t="shared" si="52"/>
        <v>3</v>
      </c>
      <c r="Z680" s="22">
        <f t="shared" si="52"/>
        <v>3</v>
      </c>
      <c r="AA680" s="22">
        <f t="shared" si="53"/>
        <v>2021</v>
      </c>
      <c r="AB680" s="22">
        <f t="shared" si="54"/>
        <v>2021</v>
      </c>
      <c r="AC680" s="22">
        <f t="shared" si="55"/>
        <v>2021</v>
      </c>
      <c r="AD680" s="25" t="b">
        <f>AND(ROUND(O680,2)=O680,ROUND(P680,2)=P680,OR(AND(O680&lt;&gt;0,L680="p"),AND(P680&lt;&gt;0,L680="f")),_xlfn.ISFORMULA(X680),_xlfn.ISFORMULA(Y680),_xlfn.ISFORMULA(Z680),_xlfn.ISFORMULA(AA680),_xlfn.ISFORMULA(AB680),_xlfn.ISFORMULA(AC680),NOT(_xlfn.ISFORMULA(O680)),NOT(_xlfn.ISFORMULA(P680)),M680&lt;&gt;0,N680&lt;&gt;0,OR(YEAR(M680=lookup_codes!T793),YEAR(M680=lookup_codes!T794),YEAR(M680=lookup_codes!T795)),OR(YEAR(N680=lookup_codes!T793),YEAR(N680=lookup_codes!T794),YEAR(N680=lookup_codes!T795)))</f>
        <v>1</v>
      </c>
    </row>
    <row r="681" spans="1:30" ht="15" customHeight="1" x14ac:dyDescent="0.2">
      <c r="A681" s="8" t="s">
        <v>776</v>
      </c>
      <c r="B681" s="8"/>
      <c r="C681" s="2" t="s">
        <v>734</v>
      </c>
      <c r="D681" s="6" t="s">
        <v>742</v>
      </c>
      <c r="E681" s="60" t="s">
        <v>745</v>
      </c>
      <c r="F681" s="8"/>
      <c r="G681" s="8"/>
      <c r="H681" s="8"/>
      <c r="I681" s="8"/>
      <c r="J681" s="8">
        <v>3</v>
      </c>
      <c r="K681" s="8" t="s">
        <v>753</v>
      </c>
      <c r="L681" s="8" t="s">
        <v>756</v>
      </c>
      <c r="M681" s="9">
        <v>44242</v>
      </c>
      <c r="N681" s="9">
        <v>44253</v>
      </c>
      <c r="O681" s="20"/>
      <c r="P681" s="20">
        <v>1141.6500000000001</v>
      </c>
      <c r="Q681" s="61"/>
      <c r="R681" s="29"/>
      <c r="S681" s="29"/>
      <c r="T681" s="29"/>
      <c r="U681" s="29"/>
      <c r="X681" s="22" t="str">
        <f>IF(B681="",VLOOKUP(A681,items_lookup!A:B,2,FALSE),B681)</f>
        <v>_1. Item _1</v>
      </c>
      <c r="Y681" s="22">
        <f t="shared" si="52"/>
        <v>2</v>
      </c>
      <c r="Z681" s="22">
        <f t="shared" si="52"/>
        <v>2</v>
      </c>
      <c r="AA681" s="22">
        <f t="shared" si="53"/>
        <v>2021</v>
      </c>
      <c r="AB681" s="22">
        <f t="shared" si="54"/>
        <v>2021</v>
      </c>
      <c r="AC681" s="22">
        <f t="shared" si="55"/>
        <v>2021</v>
      </c>
      <c r="AD681" s="25" t="b">
        <f>AND(ROUND(O681,2)=O681,ROUND(P681,2)=P681,OR(AND(O681&lt;&gt;0,L681="p"),AND(P681&lt;&gt;0,L681="f")),_xlfn.ISFORMULA(X681),_xlfn.ISFORMULA(Y681),_xlfn.ISFORMULA(Z681),_xlfn.ISFORMULA(AA681),_xlfn.ISFORMULA(AB681),_xlfn.ISFORMULA(AC681),NOT(_xlfn.ISFORMULA(O681)),NOT(_xlfn.ISFORMULA(P681)),M681&lt;&gt;0,N681&lt;&gt;0,OR(YEAR(M681=lookup_codes!T794),YEAR(M681=lookup_codes!T795),YEAR(M681=lookup_codes!T796)),OR(YEAR(N681=lookup_codes!T794),YEAR(N681=lookup_codes!T795),YEAR(N681=lookup_codes!T796)))</f>
        <v>1</v>
      </c>
    </row>
    <row r="682" spans="1:30" ht="15" customHeight="1" x14ac:dyDescent="0.2">
      <c r="A682" s="8" t="s">
        <v>776</v>
      </c>
      <c r="B682" s="8"/>
      <c r="C682" s="2" t="s">
        <v>734</v>
      </c>
      <c r="D682" s="6" t="s">
        <v>742</v>
      </c>
      <c r="E682" s="60" t="s">
        <v>745</v>
      </c>
      <c r="F682" s="8"/>
      <c r="G682" s="8"/>
      <c r="H682" s="8"/>
      <c r="I682" s="8" t="s">
        <v>25</v>
      </c>
      <c r="J682" s="8">
        <v>1</v>
      </c>
      <c r="K682" s="8" t="s">
        <v>753</v>
      </c>
      <c r="L682" s="8" t="s">
        <v>756</v>
      </c>
      <c r="M682" s="9">
        <v>44256</v>
      </c>
      <c r="N682" s="9">
        <v>44277</v>
      </c>
      <c r="O682" s="20"/>
      <c r="P682" s="20">
        <v>499354.13</v>
      </c>
      <c r="Q682" s="61"/>
      <c r="R682" s="29"/>
      <c r="S682" s="29"/>
      <c r="T682" s="29"/>
      <c r="U682" s="29"/>
      <c r="X682" s="22" t="str">
        <f>IF(B682="",VLOOKUP(A682,items_lookup!A:B,2,FALSE),B682)</f>
        <v>_1. Item _1</v>
      </c>
      <c r="Y682" s="22">
        <f t="shared" si="52"/>
        <v>3</v>
      </c>
      <c r="Z682" s="22">
        <f t="shared" si="52"/>
        <v>3</v>
      </c>
      <c r="AA682" s="22">
        <f t="shared" si="53"/>
        <v>2021</v>
      </c>
      <c r="AB682" s="22">
        <f t="shared" si="54"/>
        <v>2021</v>
      </c>
      <c r="AC682" s="22">
        <f t="shared" si="55"/>
        <v>2021</v>
      </c>
      <c r="AD682" s="25" t="b">
        <f>AND(ROUND(O682,2)=O682,ROUND(P682,2)=P682,OR(AND(O682&lt;&gt;0,L682="p"),AND(P682&lt;&gt;0,L682="f")),_xlfn.ISFORMULA(X682),_xlfn.ISFORMULA(Y682),_xlfn.ISFORMULA(Z682),_xlfn.ISFORMULA(AA682),_xlfn.ISFORMULA(AB682),_xlfn.ISFORMULA(AC682),NOT(_xlfn.ISFORMULA(O682)),NOT(_xlfn.ISFORMULA(P682)),M682&lt;&gt;0,N682&lt;&gt;0,OR(YEAR(M682=lookup_codes!T795),YEAR(M682=lookup_codes!T796),YEAR(M682=lookup_codes!T797)),OR(YEAR(N682=lookup_codes!T795),YEAR(N682=lookup_codes!T796),YEAR(N682=lookup_codes!T797)))</f>
        <v>1</v>
      </c>
    </row>
    <row r="683" spans="1:30" ht="15" customHeight="1" x14ac:dyDescent="0.2">
      <c r="A683" s="8" t="s">
        <v>796</v>
      </c>
      <c r="B683" s="8"/>
      <c r="C683" s="2" t="s">
        <v>734</v>
      </c>
      <c r="D683" s="6" t="s">
        <v>742</v>
      </c>
      <c r="E683" s="60" t="s">
        <v>745</v>
      </c>
      <c r="F683" s="8"/>
      <c r="G683" s="8"/>
      <c r="H683" s="8"/>
      <c r="I683" s="8"/>
      <c r="J683" s="8">
        <v>1</v>
      </c>
      <c r="K683" s="8" t="s">
        <v>753</v>
      </c>
      <c r="L683" s="8" t="s">
        <v>756</v>
      </c>
      <c r="M683" s="9">
        <v>44232</v>
      </c>
      <c r="N683" s="9">
        <v>44253</v>
      </c>
      <c r="O683" s="20"/>
      <c r="P683" s="20">
        <v>11424.71</v>
      </c>
      <c r="Q683" s="61"/>
      <c r="R683" s="29"/>
      <c r="S683" s="29"/>
      <c r="T683" s="29"/>
      <c r="U683" s="29"/>
      <c r="X683" s="22" t="str">
        <f>IF(B683="",VLOOKUP(A683,items_lookup!A:B,2,FALSE),B683)</f>
        <v>_3. Item _3</v>
      </c>
      <c r="Y683" s="22">
        <f t="shared" si="52"/>
        <v>2</v>
      </c>
      <c r="Z683" s="22">
        <f t="shared" si="52"/>
        <v>2</v>
      </c>
      <c r="AA683" s="22">
        <f t="shared" si="53"/>
        <v>2021</v>
      </c>
      <c r="AB683" s="22">
        <f t="shared" si="54"/>
        <v>2021</v>
      </c>
      <c r="AC683" s="22">
        <f t="shared" si="55"/>
        <v>2021</v>
      </c>
      <c r="AD683" s="25" t="b">
        <f>AND(ROUND(O683,2)=O683,ROUND(P683,2)=P683,OR(AND(O683&lt;&gt;0,L683="p"),AND(P683&lt;&gt;0,L683="f")),_xlfn.ISFORMULA(X683),_xlfn.ISFORMULA(Y683),_xlfn.ISFORMULA(Z683),_xlfn.ISFORMULA(AA683),_xlfn.ISFORMULA(AB683),_xlfn.ISFORMULA(AC683),NOT(_xlfn.ISFORMULA(O683)),NOT(_xlfn.ISFORMULA(P683)),M683&lt;&gt;0,N683&lt;&gt;0,OR(YEAR(M683=lookup_codes!T796),YEAR(M683=lookup_codes!T797),YEAR(M683=lookup_codes!T798)),OR(YEAR(N683=lookup_codes!T796),YEAR(N683=lookup_codes!T797),YEAR(N683=lookup_codes!T798)))</f>
        <v>1</v>
      </c>
    </row>
    <row r="684" spans="1:30" ht="15" customHeight="1" x14ac:dyDescent="0.2">
      <c r="A684" s="8" t="s">
        <v>761</v>
      </c>
      <c r="B684" s="8"/>
      <c r="C684" s="2" t="s">
        <v>734</v>
      </c>
      <c r="D684" s="6" t="s">
        <v>742</v>
      </c>
      <c r="E684" s="60" t="s">
        <v>745</v>
      </c>
      <c r="F684" s="8"/>
      <c r="G684" s="8"/>
      <c r="H684" s="8"/>
      <c r="I684" s="8"/>
      <c r="J684" s="8">
        <v>3</v>
      </c>
      <c r="K684" s="8" t="s">
        <v>753</v>
      </c>
      <c r="L684" s="8" t="s">
        <v>756</v>
      </c>
      <c r="M684" s="9">
        <v>44242</v>
      </c>
      <c r="N684" s="9">
        <v>44253</v>
      </c>
      <c r="O684" s="20"/>
      <c r="P684" s="20">
        <v>241420.32</v>
      </c>
      <c r="Q684" s="61"/>
      <c r="R684" s="29"/>
      <c r="S684" s="29"/>
      <c r="T684" s="29"/>
      <c r="U684" s="29"/>
      <c r="X684" s="22" t="str">
        <f>IF(B684="",VLOOKUP(A684,items_lookup!A:B,2,FALSE),B684)</f>
        <v>01. Item 01</v>
      </c>
      <c r="Y684" s="22">
        <f t="shared" si="52"/>
        <v>2</v>
      </c>
      <c r="Z684" s="22">
        <f t="shared" si="52"/>
        <v>2</v>
      </c>
      <c r="AA684" s="22">
        <f t="shared" si="53"/>
        <v>2021</v>
      </c>
      <c r="AB684" s="22">
        <f t="shared" si="54"/>
        <v>2021</v>
      </c>
      <c r="AC684" s="22">
        <f t="shared" si="55"/>
        <v>2021</v>
      </c>
      <c r="AD684" s="25" t="b">
        <f>AND(ROUND(O684,2)=O684,ROUND(P684,2)=P684,OR(AND(O684&lt;&gt;0,L684="p"),AND(P684&lt;&gt;0,L684="f")),_xlfn.ISFORMULA(X684),_xlfn.ISFORMULA(Y684),_xlfn.ISFORMULA(Z684),_xlfn.ISFORMULA(AA684),_xlfn.ISFORMULA(AB684),_xlfn.ISFORMULA(AC684),NOT(_xlfn.ISFORMULA(O684)),NOT(_xlfn.ISFORMULA(P684)),M684&lt;&gt;0,N684&lt;&gt;0,OR(YEAR(M684=lookup_codes!T797),YEAR(M684=lookup_codes!T798),YEAR(M684=lookup_codes!T799)),OR(YEAR(N684=lookup_codes!T797),YEAR(N684=lookup_codes!T798),YEAR(N684=lookup_codes!T799)))</f>
        <v>1</v>
      </c>
    </row>
    <row r="685" spans="1:30" ht="15" customHeight="1" x14ac:dyDescent="0.2">
      <c r="A685" s="8" t="s">
        <v>762</v>
      </c>
      <c r="B685" s="27"/>
      <c r="C685" s="2" t="s">
        <v>734</v>
      </c>
      <c r="D685" s="6" t="s">
        <v>742</v>
      </c>
      <c r="E685" s="60" t="s">
        <v>745</v>
      </c>
      <c r="F685" s="8"/>
      <c r="G685" s="8"/>
      <c r="H685" s="8"/>
      <c r="I685" s="8"/>
      <c r="J685" s="8">
        <v>3</v>
      </c>
      <c r="K685" s="8" t="s">
        <v>753</v>
      </c>
      <c r="L685" s="8" t="s">
        <v>756</v>
      </c>
      <c r="M685" s="9">
        <v>44242</v>
      </c>
      <c r="N685" s="9">
        <v>44258</v>
      </c>
      <c r="O685" s="20"/>
      <c r="P685" s="20">
        <v>41014.29</v>
      </c>
      <c r="Q685" s="61"/>
      <c r="R685" s="29"/>
      <c r="S685" s="29"/>
      <c r="T685" s="29"/>
      <c r="U685" s="29"/>
      <c r="X685" s="22" t="str">
        <f>IF(B685="",VLOOKUP(A685,items_lookup!A:B,2,FALSE),B685)</f>
        <v>02. Item 02</v>
      </c>
      <c r="Y685" s="22">
        <f t="shared" si="52"/>
        <v>2</v>
      </c>
      <c r="Z685" s="22">
        <f t="shared" si="52"/>
        <v>3</v>
      </c>
      <c r="AA685" s="22">
        <f t="shared" si="53"/>
        <v>2021</v>
      </c>
      <c r="AB685" s="22">
        <f t="shared" si="54"/>
        <v>2021</v>
      </c>
      <c r="AC685" s="22">
        <f t="shared" si="55"/>
        <v>2021</v>
      </c>
      <c r="AD685" s="25" t="b">
        <f>AND(ROUND(O685,2)=O685,ROUND(P685,2)=P685,OR(AND(O685&lt;&gt;0,L685="p"),AND(P685&lt;&gt;0,L685="f")),_xlfn.ISFORMULA(X685),_xlfn.ISFORMULA(Y685),_xlfn.ISFORMULA(Z685),_xlfn.ISFORMULA(AA685),_xlfn.ISFORMULA(AB685),_xlfn.ISFORMULA(AC685),NOT(_xlfn.ISFORMULA(O685)),NOT(_xlfn.ISFORMULA(P685)),M685&lt;&gt;0,N685&lt;&gt;0,OR(YEAR(M685=lookup_codes!T798),YEAR(M685=lookup_codes!T799),YEAR(M685=lookup_codes!T800)),OR(YEAR(N685=lookup_codes!T798),YEAR(N685=lookup_codes!T799),YEAR(N685=lookup_codes!T800)))</f>
        <v>1</v>
      </c>
    </row>
    <row r="686" spans="1:30" ht="15" customHeight="1" x14ac:dyDescent="0.2">
      <c r="A686" s="8" t="s">
        <v>782</v>
      </c>
      <c r="B686" s="27"/>
      <c r="C686" s="2" t="s">
        <v>734</v>
      </c>
      <c r="D686" s="6" t="s">
        <v>742</v>
      </c>
      <c r="E686" s="60" t="s">
        <v>745</v>
      </c>
      <c r="F686" s="8"/>
      <c r="G686" s="8"/>
      <c r="H686" s="8"/>
      <c r="I686" s="8"/>
      <c r="J686" s="8">
        <v>3</v>
      </c>
      <c r="K686" s="8" t="s">
        <v>753</v>
      </c>
      <c r="L686" s="8" t="s">
        <v>756</v>
      </c>
      <c r="M686" s="9">
        <v>44242</v>
      </c>
      <c r="N686" s="9">
        <v>44252</v>
      </c>
      <c r="O686" s="20"/>
      <c r="P686" s="20">
        <v>106802.48</v>
      </c>
      <c r="Q686" s="61"/>
      <c r="R686" s="29"/>
      <c r="S686" s="29"/>
      <c r="T686" s="29"/>
      <c r="U686" s="29"/>
      <c r="X686" s="22" t="str">
        <f>IF(B686="",VLOOKUP(A686,items_lookup!A:B,2,FALSE),B686)</f>
        <v>04. Item 04</v>
      </c>
      <c r="Y686" s="22">
        <f t="shared" si="52"/>
        <v>2</v>
      </c>
      <c r="Z686" s="22">
        <f t="shared" si="52"/>
        <v>2</v>
      </c>
      <c r="AA686" s="22">
        <f t="shared" si="53"/>
        <v>2021</v>
      </c>
      <c r="AB686" s="22">
        <f t="shared" si="54"/>
        <v>2021</v>
      </c>
      <c r="AC686" s="22">
        <f t="shared" si="55"/>
        <v>2021</v>
      </c>
      <c r="AD686" s="25" t="b">
        <f>AND(ROUND(O686,2)=O686,ROUND(P686,2)=P686,OR(AND(O686&lt;&gt;0,L686="p"),AND(P686&lt;&gt;0,L686="f")),_xlfn.ISFORMULA(X686),_xlfn.ISFORMULA(Y686),_xlfn.ISFORMULA(Z686),_xlfn.ISFORMULA(AA686),_xlfn.ISFORMULA(AB686),_xlfn.ISFORMULA(AC686),NOT(_xlfn.ISFORMULA(O686)),NOT(_xlfn.ISFORMULA(P686)),M686&lt;&gt;0,N686&lt;&gt;0,OR(YEAR(M686=lookup_codes!T800),YEAR(M686=lookup_codes!T801),YEAR(M686=lookup_codes!T802)),OR(YEAR(N686=lookup_codes!T800),YEAR(N686=lookup_codes!T801),YEAR(N686=lookup_codes!T802)))</f>
        <v>1</v>
      </c>
    </row>
    <row r="687" spans="1:30" ht="15.75" customHeight="1" x14ac:dyDescent="0.2">
      <c r="A687" s="8" t="s">
        <v>764</v>
      </c>
      <c r="B687" s="8"/>
      <c r="C687" s="2" t="s">
        <v>734</v>
      </c>
      <c r="D687" s="6" t="s">
        <v>742</v>
      </c>
      <c r="E687" s="60" t="s">
        <v>745</v>
      </c>
      <c r="F687" s="8"/>
      <c r="G687" s="8"/>
      <c r="H687" s="8"/>
      <c r="I687" s="8"/>
      <c r="J687" s="8">
        <v>4</v>
      </c>
      <c r="K687" s="8" t="s">
        <v>753</v>
      </c>
      <c r="L687" s="8" t="s">
        <v>756</v>
      </c>
      <c r="M687" s="9">
        <v>44242</v>
      </c>
      <c r="N687" s="9">
        <v>44253</v>
      </c>
      <c r="O687" s="20"/>
      <c r="P687" s="20">
        <v>1287.83</v>
      </c>
      <c r="Q687" s="61"/>
      <c r="R687" s="29"/>
      <c r="S687" s="29"/>
      <c r="T687" s="29"/>
      <c r="U687" s="29"/>
      <c r="X687" s="22" t="str">
        <f>IF(B687="",VLOOKUP(A687,items_lookup!A:B,2,FALSE),B687)</f>
        <v>05. Item 05</v>
      </c>
      <c r="Y687" s="22">
        <f t="shared" si="52"/>
        <v>2</v>
      </c>
      <c r="Z687" s="22">
        <f t="shared" si="52"/>
        <v>2</v>
      </c>
      <c r="AA687" s="22">
        <f t="shared" si="53"/>
        <v>2021</v>
      </c>
      <c r="AB687" s="22">
        <f t="shared" si="54"/>
        <v>2021</v>
      </c>
      <c r="AC687" s="22">
        <f t="shared" si="55"/>
        <v>2021</v>
      </c>
      <c r="AD687" s="25" t="b">
        <f>AND(ROUND(O687,2)=O687,ROUND(P687,2)=P687,OR(AND(O687&lt;&gt;0,L687="p"),AND(P687&lt;&gt;0,L687="f")),_xlfn.ISFORMULA(X687),_xlfn.ISFORMULA(Y687),_xlfn.ISFORMULA(Z687),_xlfn.ISFORMULA(AA687),_xlfn.ISFORMULA(AB687),_xlfn.ISFORMULA(AC687),NOT(_xlfn.ISFORMULA(O687)),NOT(_xlfn.ISFORMULA(P687)),M687&lt;&gt;0,N687&lt;&gt;0,OR(YEAR(M687=lookup_codes!T801),YEAR(M687=lookup_codes!T802),YEAR(M687=lookup_codes!T803)),OR(YEAR(N687=lookup_codes!T801),YEAR(N687=lookup_codes!T802),YEAR(N687=lookup_codes!T803)))</f>
        <v>1</v>
      </c>
    </row>
    <row r="688" spans="1:30" ht="13.5" customHeight="1" x14ac:dyDescent="0.2">
      <c r="A688" s="8" t="s">
        <v>765</v>
      </c>
      <c r="B688" s="8"/>
      <c r="C688" s="2" t="s">
        <v>734</v>
      </c>
      <c r="D688" s="6" t="s">
        <v>742</v>
      </c>
      <c r="E688" s="60" t="s">
        <v>745</v>
      </c>
      <c r="F688" s="8"/>
      <c r="G688" s="8"/>
      <c r="H688" s="8"/>
      <c r="I688" s="8"/>
      <c r="J688" s="8">
        <v>3</v>
      </c>
      <c r="K688" s="8" t="s">
        <v>753</v>
      </c>
      <c r="L688" s="8" t="s">
        <v>756</v>
      </c>
      <c r="M688" s="9">
        <v>44242</v>
      </c>
      <c r="N688" s="9">
        <v>44253</v>
      </c>
      <c r="O688" s="20"/>
      <c r="P688" s="20">
        <v>20588.02</v>
      </c>
      <c r="Q688" s="61"/>
      <c r="R688" s="29"/>
      <c r="S688" s="29"/>
      <c r="T688" s="29"/>
      <c r="U688" s="29"/>
      <c r="X688" s="22" t="str">
        <f>IF(B688="",VLOOKUP(A688,items_lookup!A:B,2,FALSE),B688)</f>
        <v>05. Item 05</v>
      </c>
      <c r="Y688" s="22">
        <f t="shared" si="52"/>
        <v>2</v>
      </c>
      <c r="Z688" s="22">
        <f t="shared" si="52"/>
        <v>2</v>
      </c>
      <c r="AA688" s="22">
        <f t="shared" si="53"/>
        <v>2021</v>
      </c>
      <c r="AB688" s="22">
        <f t="shared" si="54"/>
        <v>2021</v>
      </c>
      <c r="AC688" s="22">
        <f t="shared" si="55"/>
        <v>2021</v>
      </c>
      <c r="AD688" s="25" t="b">
        <f>AND(ROUND(O688,2)=O688,ROUND(P688,2)=P688,OR(AND(O688&lt;&gt;0,L688="p"),AND(P688&lt;&gt;0,L688="f")),_xlfn.ISFORMULA(X688),_xlfn.ISFORMULA(Y688),_xlfn.ISFORMULA(Z688),_xlfn.ISFORMULA(AA688),_xlfn.ISFORMULA(AB688),_xlfn.ISFORMULA(AC688),NOT(_xlfn.ISFORMULA(O688)),NOT(_xlfn.ISFORMULA(P688)),M688&lt;&gt;0,N688&lt;&gt;0,OR(YEAR(M688=lookup_codes!T802),YEAR(M688=lookup_codes!T803),YEAR(M688=lookup_codes!T804)),OR(YEAR(N688=lookup_codes!T802),YEAR(N688=lookup_codes!T803),YEAR(N688=lookup_codes!T804)))</f>
        <v>1</v>
      </c>
    </row>
    <row r="689" spans="1:30" ht="15" customHeight="1" x14ac:dyDescent="0.2">
      <c r="A689" s="8" t="s">
        <v>775</v>
      </c>
      <c r="B689" s="8"/>
      <c r="C689" s="2" t="s">
        <v>734</v>
      </c>
      <c r="D689" s="6" t="s">
        <v>742</v>
      </c>
      <c r="E689" s="60" t="s">
        <v>745</v>
      </c>
      <c r="F689" s="8"/>
      <c r="G689" s="8"/>
      <c r="H689" s="8" t="s">
        <v>746</v>
      </c>
      <c r="I689" s="8"/>
      <c r="J689" s="8"/>
      <c r="K689" s="8"/>
      <c r="L689" s="8" t="s">
        <v>755</v>
      </c>
      <c r="M689" s="9">
        <v>44166</v>
      </c>
      <c r="N689" s="9">
        <v>44166</v>
      </c>
      <c r="O689" s="20">
        <v>-330552.99</v>
      </c>
      <c r="P689" s="20"/>
      <c r="Q689" s="61"/>
      <c r="R689" s="29"/>
      <c r="S689" s="29"/>
      <c r="T689" s="29"/>
      <c r="U689" s="29"/>
      <c r="X689" s="22" t="str">
        <f>IF(B689="",VLOOKUP(A689,items_lookup!A:B,2,FALSE),B689)</f>
        <v>06. Item 06</v>
      </c>
      <c r="Y689" s="22">
        <f t="shared" si="52"/>
        <v>12</v>
      </c>
      <c r="Z689" s="22">
        <f t="shared" si="52"/>
        <v>12</v>
      </c>
      <c r="AA689" s="22">
        <f t="shared" si="53"/>
        <v>2020</v>
      </c>
      <c r="AB689" s="22">
        <f t="shared" si="54"/>
        <v>2020</v>
      </c>
      <c r="AC689" s="22">
        <f t="shared" si="55"/>
        <v>2020</v>
      </c>
      <c r="AD689" s="25" t="b">
        <f>AND(ROUND(O689,2)=O689,ROUND(P689,2)=P689,OR(AND(O689&lt;&gt;0,L689="p"),AND(P689&lt;&gt;0,L689="f")),_xlfn.ISFORMULA(X689),_xlfn.ISFORMULA(Y689),_xlfn.ISFORMULA(Z689),_xlfn.ISFORMULA(AA689),_xlfn.ISFORMULA(AB689),_xlfn.ISFORMULA(AC689),NOT(_xlfn.ISFORMULA(O689)),NOT(_xlfn.ISFORMULA(P689)),M689&lt;&gt;0,N689&lt;&gt;0,OR(YEAR(M689=lookup_codes!T803),YEAR(M689=lookup_codes!T804),YEAR(M689=lookup_codes!T805)),OR(YEAR(N689=lookup_codes!T803),YEAR(N689=lookup_codes!T804),YEAR(N689=lookup_codes!T805)))</f>
        <v>1</v>
      </c>
    </row>
    <row r="690" spans="1:30" ht="15" customHeight="1" x14ac:dyDescent="0.2">
      <c r="A690" s="8" t="s">
        <v>766</v>
      </c>
      <c r="B690" s="8"/>
      <c r="C690" s="2" t="s">
        <v>734</v>
      </c>
      <c r="D690" s="6" t="s">
        <v>742</v>
      </c>
      <c r="E690" s="60" t="s">
        <v>745</v>
      </c>
      <c r="F690" s="8"/>
      <c r="G690" s="8"/>
      <c r="H690" s="8" t="s">
        <v>746</v>
      </c>
      <c r="I690" s="8"/>
      <c r="J690" s="8"/>
      <c r="K690" s="8"/>
      <c r="L690" s="8" t="s">
        <v>755</v>
      </c>
      <c r="M690" s="9">
        <v>44166</v>
      </c>
      <c r="N690" s="9">
        <v>44166</v>
      </c>
      <c r="O690" s="20">
        <v>-1159801.75</v>
      </c>
      <c r="P690" s="20"/>
      <c r="Q690" s="61"/>
      <c r="R690" s="11"/>
      <c r="S690" s="11"/>
      <c r="T690" s="11"/>
      <c r="U690" s="11"/>
      <c r="X690" s="22" t="str">
        <f>IF(B690="",VLOOKUP(A690,items_lookup!A:B,2,FALSE),B690)</f>
        <v>07. Item 07</v>
      </c>
      <c r="Y690" s="22">
        <f t="shared" si="52"/>
        <v>12</v>
      </c>
      <c r="Z690" s="22">
        <f t="shared" si="52"/>
        <v>12</v>
      </c>
      <c r="AA690" s="22">
        <f t="shared" si="53"/>
        <v>2020</v>
      </c>
      <c r="AB690" s="22">
        <f t="shared" si="54"/>
        <v>2020</v>
      </c>
      <c r="AC690" s="22">
        <f t="shared" si="55"/>
        <v>2020</v>
      </c>
      <c r="AD690" s="25" t="b">
        <f>AND(ROUND(O690,2)=O690,ROUND(P690,2)=P690,OR(AND(O690&lt;&gt;0,L690="p"),AND(P690&lt;&gt;0,L690="f")),_xlfn.ISFORMULA(X690),_xlfn.ISFORMULA(Y690),_xlfn.ISFORMULA(Z690),_xlfn.ISFORMULA(AA690),_xlfn.ISFORMULA(AB690),_xlfn.ISFORMULA(AC690),NOT(_xlfn.ISFORMULA(O690)),NOT(_xlfn.ISFORMULA(P690)),M690&lt;&gt;0,N690&lt;&gt;0,OR(YEAR(M690=lookup_codes!T804),YEAR(M690=lookup_codes!T805),YEAR(M690=lookup_codes!T806)),OR(YEAR(N690=lookup_codes!T804),YEAR(N690=lookup_codes!T805),YEAR(N690=lookup_codes!T806)))</f>
        <v>1</v>
      </c>
    </row>
    <row r="691" spans="1:30" ht="15" customHeight="1" x14ac:dyDescent="0.2">
      <c r="A691" s="8" t="s">
        <v>781</v>
      </c>
      <c r="B691" s="8"/>
      <c r="C691" s="2" t="s">
        <v>734</v>
      </c>
      <c r="D691" s="6" t="s">
        <v>742</v>
      </c>
      <c r="E691" s="60" t="s">
        <v>744</v>
      </c>
      <c r="F691" s="8"/>
      <c r="G691" s="8"/>
      <c r="H691" s="8"/>
      <c r="I691" s="8"/>
      <c r="J691" s="8"/>
      <c r="K691" s="8" t="s">
        <v>753</v>
      </c>
      <c r="L691" s="8" t="s">
        <v>756</v>
      </c>
      <c r="M691" s="9">
        <v>44243</v>
      </c>
      <c r="N691" s="9">
        <v>44243</v>
      </c>
      <c r="O691" s="20"/>
      <c r="P691" s="20">
        <v>10451.67</v>
      </c>
      <c r="Q691" s="61"/>
      <c r="R691" s="29"/>
      <c r="S691" s="29"/>
      <c r="T691" s="29"/>
      <c r="U691" s="29"/>
      <c r="X691" s="22" t="str">
        <f>IF(B691="",VLOOKUP(A691,items_lookup!A:B,2,FALSE),B691)</f>
        <v>09. Item 09</v>
      </c>
      <c r="Y691" s="22">
        <f t="shared" si="52"/>
        <v>2</v>
      </c>
      <c r="Z691" s="22">
        <f t="shared" si="52"/>
        <v>2</v>
      </c>
      <c r="AA691" s="22">
        <f t="shared" si="53"/>
        <v>2021</v>
      </c>
      <c r="AB691" s="22">
        <f t="shared" si="54"/>
        <v>2021</v>
      </c>
      <c r="AC691" s="22">
        <f t="shared" si="55"/>
        <v>2021</v>
      </c>
      <c r="AD691" s="25" t="b">
        <f>AND(ROUND(O691,2)=O691,ROUND(P691,2)=P691,OR(AND(O691&lt;&gt;0,L691="p"),AND(P691&lt;&gt;0,L691="f")),_xlfn.ISFORMULA(X691),_xlfn.ISFORMULA(Y691),_xlfn.ISFORMULA(Z691),_xlfn.ISFORMULA(AA691),_xlfn.ISFORMULA(AB691),_xlfn.ISFORMULA(AC691),NOT(_xlfn.ISFORMULA(O691)),NOT(_xlfn.ISFORMULA(P691)),M691&lt;&gt;0,N691&lt;&gt;0,OR(YEAR(M691=lookup_codes!T805),YEAR(M691=lookup_codes!T806),YEAR(M691=lookup_codes!T807)),OR(YEAR(N691=lookup_codes!T805),YEAR(N691=lookup_codes!T806),YEAR(N691=lookup_codes!T807)))</f>
        <v>1</v>
      </c>
    </row>
    <row r="692" spans="1:30" ht="15" customHeight="1" x14ac:dyDescent="0.2">
      <c r="A692" s="8" t="s">
        <v>768</v>
      </c>
      <c r="B692" s="8"/>
      <c r="C692" s="2" t="s">
        <v>741</v>
      </c>
      <c r="D692" s="6" t="s">
        <v>742</v>
      </c>
      <c r="E692" s="60" t="s">
        <v>745</v>
      </c>
      <c r="F692" s="8"/>
      <c r="G692" s="8"/>
      <c r="H692" s="8"/>
      <c r="I692" s="8"/>
      <c r="J692" s="8"/>
      <c r="K692" s="8"/>
      <c r="L692" s="8" t="s">
        <v>756</v>
      </c>
      <c r="M692" s="9">
        <v>44228</v>
      </c>
      <c r="N692" s="9">
        <v>44228</v>
      </c>
      <c r="O692" s="20"/>
      <c r="P692" s="20">
        <v>3636.81</v>
      </c>
      <c r="Q692" s="61"/>
      <c r="R692" s="29"/>
      <c r="S692" s="29"/>
      <c r="T692" s="29"/>
      <c r="U692" s="29"/>
      <c r="X692" s="22" t="str">
        <f>IF(B692="",VLOOKUP(A692,items_lookup!A:B,2,FALSE),B692)</f>
        <v>09. Item 09</v>
      </c>
      <c r="Y692" s="22">
        <f t="shared" si="52"/>
        <v>2</v>
      </c>
      <c r="Z692" s="22">
        <f t="shared" si="52"/>
        <v>2</v>
      </c>
      <c r="AA692" s="22">
        <f t="shared" si="53"/>
        <v>2021</v>
      </c>
      <c r="AB692" s="22">
        <f t="shared" si="54"/>
        <v>2021</v>
      </c>
      <c r="AC692" s="22">
        <f t="shared" si="55"/>
        <v>2021</v>
      </c>
      <c r="AD692" s="25" t="b">
        <f>AND(ROUND(O692,2)=O692,ROUND(P692,2)=P692,OR(AND(O692&lt;&gt;0,L692="p"),AND(P692&lt;&gt;0,L692="f")),_xlfn.ISFORMULA(X692),_xlfn.ISFORMULA(Y692),_xlfn.ISFORMULA(Z692),_xlfn.ISFORMULA(AA692),_xlfn.ISFORMULA(AB692),_xlfn.ISFORMULA(AC692),NOT(_xlfn.ISFORMULA(O692)),NOT(_xlfn.ISFORMULA(P692)),M692&lt;&gt;0,N692&lt;&gt;0,OR(YEAR(M692=lookup_codes!T806),YEAR(M692=lookup_codes!T807),YEAR(M692=lookup_codes!T808)),OR(YEAR(N692=lookup_codes!T806),YEAR(N692=lookup_codes!T807),YEAR(N692=lookup_codes!T808)))</f>
        <v>1</v>
      </c>
    </row>
    <row r="693" spans="1:30" ht="15" customHeight="1" x14ac:dyDescent="0.2">
      <c r="A693" s="8" t="s">
        <v>769</v>
      </c>
      <c r="B693" s="8"/>
      <c r="C693" s="2" t="s">
        <v>741</v>
      </c>
      <c r="D693" s="6" t="s">
        <v>742</v>
      </c>
      <c r="E693" s="60" t="s">
        <v>745</v>
      </c>
      <c r="F693" s="8"/>
      <c r="G693" s="8"/>
      <c r="H693" s="8"/>
      <c r="I693" s="8"/>
      <c r="J693" s="8"/>
      <c r="K693" s="8"/>
      <c r="L693" s="8" t="s">
        <v>756</v>
      </c>
      <c r="M693" s="9">
        <v>44228</v>
      </c>
      <c r="N693" s="9">
        <v>44228</v>
      </c>
      <c r="O693" s="20"/>
      <c r="P693" s="20">
        <v>1877810.77</v>
      </c>
      <c r="Q693" s="61"/>
      <c r="R693" s="29"/>
      <c r="S693" s="29"/>
      <c r="T693" s="29"/>
      <c r="U693" s="29"/>
      <c r="X693" s="22" t="str">
        <f>IF(B693="",VLOOKUP(A693,items_lookup!A:B,2,FALSE),B693)</f>
        <v>09. Item 09</v>
      </c>
      <c r="Y693" s="22">
        <f t="shared" ref="Y693:Z753" si="56">MONTH(M693)</f>
        <v>2</v>
      </c>
      <c r="Z693" s="22">
        <f t="shared" si="56"/>
        <v>2</v>
      </c>
      <c r="AA693" s="22">
        <f t="shared" si="53"/>
        <v>2021</v>
      </c>
      <c r="AB693" s="22">
        <f t="shared" si="54"/>
        <v>2021</v>
      </c>
      <c r="AC693" s="22">
        <f t="shared" si="55"/>
        <v>2021</v>
      </c>
      <c r="AD693" s="25" t="b">
        <f>AND(ROUND(O693,2)=O693,ROUND(P693,2)=P693,OR(AND(O693&lt;&gt;0,L693="p"),AND(P693&lt;&gt;0,L693="f")),_xlfn.ISFORMULA(X693),_xlfn.ISFORMULA(Y693),_xlfn.ISFORMULA(Z693),_xlfn.ISFORMULA(AA693),_xlfn.ISFORMULA(AB693),_xlfn.ISFORMULA(AC693),NOT(_xlfn.ISFORMULA(O693)),NOT(_xlfn.ISFORMULA(P693)),M693&lt;&gt;0,N693&lt;&gt;0,OR(YEAR(M693=lookup_codes!T807),YEAR(M693=lookup_codes!T808),YEAR(M693=lookup_codes!T809)),OR(YEAR(N693=lookup_codes!T807),YEAR(N693=lookup_codes!T808),YEAR(N693=lookup_codes!T809)))</f>
        <v>1</v>
      </c>
    </row>
    <row r="694" spans="1:30" ht="15" customHeight="1" x14ac:dyDescent="0.2">
      <c r="A694" s="8" t="s">
        <v>770</v>
      </c>
      <c r="B694" s="8"/>
      <c r="C694" s="2" t="s">
        <v>741</v>
      </c>
      <c r="D694" s="6" t="s">
        <v>742</v>
      </c>
      <c r="E694" s="60" t="s">
        <v>745</v>
      </c>
      <c r="F694" s="8"/>
      <c r="G694" s="8"/>
      <c r="H694" s="8"/>
      <c r="I694" s="8"/>
      <c r="J694" s="8"/>
      <c r="K694" s="8"/>
      <c r="L694" s="8" t="s">
        <v>756</v>
      </c>
      <c r="M694" s="9">
        <v>44228</v>
      </c>
      <c r="N694" s="9">
        <v>44228</v>
      </c>
      <c r="O694" s="20"/>
      <c r="P694" s="20">
        <v>33471.75</v>
      </c>
      <c r="Q694" s="61"/>
      <c r="R694" s="29"/>
      <c r="S694" s="29"/>
      <c r="T694" s="29"/>
      <c r="U694" s="29"/>
      <c r="X694" s="22" t="str">
        <f>IF(B694="",VLOOKUP(A694,items_lookup!A:B,2,FALSE),B694)</f>
        <v>11. Item 11</v>
      </c>
      <c r="Y694" s="22">
        <f t="shared" si="56"/>
        <v>2</v>
      </c>
      <c r="Z694" s="22">
        <f t="shared" si="56"/>
        <v>2</v>
      </c>
      <c r="AA694" s="22">
        <f t="shared" si="53"/>
        <v>2021</v>
      </c>
      <c r="AB694" s="22">
        <f t="shared" si="54"/>
        <v>2021</v>
      </c>
      <c r="AC694" s="22">
        <f t="shared" si="55"/>
        <v>2021</v>
      </c>
      <c r="AD694" s="25" t="b">
        <f>AND(ROUND(O694,2)=O694,ROUND(P694,2)=P694,OR(AND(O694&lt;&gt;0,L694="p"),AND(P694&lt;&gt;0,L694="f")),_xlfn.ISFORMULA(X694),_xlfn.ISFORMULA(Y694),_xlfn.ISFORMULA(Z694),_xlfn.ISFORMULA(AA694),_xlfn.ISFORMULA(AB694),_xlfn.ISFORMULA(AC694),NOT(_xlfn.ISFORMULA(O694)),NOT(_xlfn.ISFORMULA(P694)),M694&lt;&gt;0,N694&lt;&gt;0,OR(YEAR(M694=lookup_codes!T809),YEAR(M694=lookup_codes!T810),YEAR(M694=lookup_codes!T811)),OR(YEAR(N694=lookup_codes!T809),YEAR(N694=lookup_codes!T810),YEAR(N694=lookup_codes!T811)))</f>
        <v>1</v>
      </c>
    </row>
    <row r="695" spans="1:30" ht="15" customHeight="1" x14ac:dyDescent="0.2">
      <c r="A695" s="8" t="s">
        <v>783</v>
      </c>
      <c r="B695" s="8"/>
      <c r="C695" s="2" t="s">
        <v>741</v>
      </c>
      <c r="D695" s="6" t="s">
        <v>742</v>
      </c>
      <c r="E695" s="60" t="s">
        <v>745</v>
      </c>
      <c r="F695" s="8"/>
      <c r="G695" s="8"/>
      <c r="H695" s="8"/>
      <c r="I695" s="8"/>
      <c r="J695" s="8"/>
      <c r="K695" s="8"/>
      <c r="L695" s="8" t="s">
        <v>756</v>
      </c>
      <c r="M695" s="9">
        <v>44228</v>
      </c>
      <c r="N695" s="9">
        <v>44228</v>
      </c>
      <c r="O695" s="20"/>
      <c r="P695" s="20">
        <v>21221.72</v>
      </c>
      <c r="Q695" s="61"/>
      <c r="R695" s="29"/>
      <c r="S695" s="29"/>
      <c r="T695" s="29"/>
      <c r="U695" s="29"/>
      <c r="X695" s="22" t="str">
        <f>IF(B695="",VLOOKUP(A695,items_lookup!A:B,2,FALSE),B695)</f>
        <v>21. Item 21</v>
      </c>
      <c r="Y695" s="22">
        <f t="shared" si="56"/>
        <v>2</v>
      </c>
      <c r="Z695" s="22">
        <f t="shared" si="56"/>
        <v>2</v>
      </c>
      <c r="AA695" s="22">
        <f t="shared" si="53"/>
        <v>2021</v>
      </c>
      <c r="AB695" s="22">
        <f t="shared" si="54"/>
        <v>2021</v>
      </c>
      <c r="AC695" s="22">
        <f t="shared" si="55"/>
        <v>2021</v>
      </c>
      <c r="AD695" s="25" t="b">
        <f>AND(ROUND(O695,2)=O695,ROUND(P695,2)=P695,OR(AND(O695&lt;&gt;0,L695="p"),AND(P695&lt;&gt;0,L695="f")),_xlfn.ISFORMULA(X695),_xlfn.ISFORMULA(Y695),_xlfn.ISFORMULA(Z695),_xlfn.ISFORMULA(AA695),_xlfn.ISFORMULA(AB695),_xlfn.ISFORMULA(AC695),NOT(_xlfn.ISFORMULA(O695)),NOT(_xlfn.ISFORMULA(P695)),M695&lt;&gt;0,N695&lt;&gt;0,OR(YEAR(M695=lookup_codes!T810),YEAR(M695=lookup_codes!T811),YEAR(M695=lookup_codes!T812)),OR(YEAR(N695=lookup_codes!T810),YEAR(N695=lookup_codes!T811),YEAR(N695=lookup_codes!T812)))</f>
        <v>1</v>
      </c>
    </row>
    <row r="696" spans="1:30" ht="15" customHeight="1" x14ac:dyDescent="0.2">
      <c r="A696" s="8" t="s">
        <v>780</v>
      </c>
      <c r="B696" s="8"/>
      <c r="C696" s="2" t="s">
        <v>741</v>
      </c>
      <c r="D696" s="6" t="s">
        <v>742</v>
      </c>
      <c r="E696" s="60" t="s">
        <v>745</v>
      </c>
      <c r="F696" s="8"/>
      <c r="G696" s="8"/>
      <c r="H696" s="8"/>
      <c r="I696" s="8"/>
      <c r="J696" s="8"/>
      <c r="K696" s="8"/>
      <c r="L696" s="8" t="s">
        <v>756</v>
      </c>
      <c r="M696" s="9">
        <v>44228</v>
      </c>
      <c r="N696" s="9">
        <v>44228</v>
      </c>
      <c r="O696" s="20"/>
      <c r="P696" s="20">
        <v>1050730.51</v>
      </c>
      <c r="Q696" s="61"/>
      <c r="X696" s="22" t="str">
        <f>IF(B696="",VLOOKUP(A696,items_lookup!A:B,2,FALSE),B696)</f>
        <v>14. Item 14</v>
      </c>
      <c r="Y696" s="22">
        <f t="shared" si="56"/>
        <v>2</v>
      </c>
      <c r="Z696" s="22">
        <f t="shared" si="56"/>
        <v>2</v>
      </c>
      <c r="AA696" s="22">
        <f t="shared" si="53"/>
        <v>2021</v>
      </c>
      <c r="AB696" s="22">
        <f t="shared" si="54"/>
        <v>2021</v>
      </c>
      <c r="AC696" s="22">
        <f t="shared" si="55"/>
        <v>2021</v>
      </c>
      <c r="AD696" s="25" t="b">
        <f>AND(ROUND(O696,2)=O696,ROUND(P696,2)=P696,OR(AND(O696&lt;&gt;0,L696="p"),AND(P696&lt;&gt;0,L696="f")),_xlfn.ISFORMULA(X696),_xlfn.ISFORMULA(Y696),_xlfn.ISFORMULA(Z696),_xlfn.ISFORMULA(AA696),_xlfn.ISFORMULA(AB696),_xlfn.ISFORMULA(AC696),NOT(_xlfn.ISFORMULA(O696)),NOT(_xlfn.ISFORMULA(P696)),M696&lt;&gt;0,N696&lt;&gt;0,OR(YEAR(M696=lookup_codes!T813),YEAR(M696=lookup_codes!T814),YEAR(M696=lookup_codes!T815)),OR(YEAR(N696=lookup_codes!T813),YEAR(N696=lookup_codes!T814),YEAR(N696=lookup_codes!T815)))</f>
        <v>1</v>
      </c>
    </row>
    <row r="697" spans="1:30" ht="15" customHeight="1" x14ac:dyDescent="0.2">
      <c r="A697" s="8" t="s">
        <v>774</v>
      </c>
      <c r="B697" s="8"/>
      <c r="C697" s="2" t="s">
        <v>741</v>
      </c>
      <c r="D697" s="6" t="s">
        <v>742</v>
      </c>
      <c r="E697" s="60" t="s">
        <v>745</v>
      </c>
      <c r="F697" s="8"/>
      <c r="G697" s="8"/>
      <c r="H697" s="8"/>
      <c r="I697" s="8"/>
      <c r="J697" s="8"/>
      <c r="K697" s="8"/>
      <c r="L697" s="8" t="s">
        <v>756</v>
      </c>
      <c r="M697" s="9">
        <v>44228</v>
      </c>
      <c r="N697" s="9">
        <v>44228</v>
      </c>
      <c r="O697" s="20"/>
      <c r="P697" s="20">
        <v>248662.59</v>
      </c>
      <c r="Q697" s="61"/>
      <c r="X697" s="22" t="str">
        <f>IF(B697="",VLOOKUP(A697,items_lookup!A:B,2,FALSE),B697)</f>
        <v>19. Item 19</v>
      </c>
      <c r="Y697" s="22">
        <f t="shared" si="56"/>
        <v>2</v>
      </c>
      <c r="Z697" s="22">
        <f t="shared" si="56"/>
        <v>2</v>
      </c>
      <c r="AA697" s="22">
        <f t="shared" si="53"/>
        <v>2021</v>
      </c>
      <c r="AB697" s="22">
        <f t="shared" si="54"/>
        <v>2021</v>
      </c>
      <c r="AC697" s="22">
        <f t="shared" si="55"/>
        <v>2021</v>
      </c>
      <c r="AD697" s="25" t="b">
        <f>AND(ROUND(O697,2)=O697,ROUND(P697,2)=P697,OR(AND(O697&lt;&gt;0,L697="p"),AND(P697&lt;&gt;0,L697="f")),_xlfn.ISFORMULA(X697),_xlfn.ISFORMULA(Y697),_xlfn.ISFORMULA(Z697),_xlfn.ISFORMULA(AA697),_xlfn.ISFORMULA(AB697),_xlfn.ISFORMULA(AC697),NOT(_xlfn.ISFORMULA(O697)),NOT(_xlfn.ISFORMULA(P697)),M697&lt;&gt;0,N697&lt;&gt;0,OR(YEAR(M697=lookup_codes!T814),YEAR(M697=lookup_codes!T815),YEAR(M697=lookup_codes!T816)),OR(YEAR(N697=lookup_codes!T814),YEAR(N697=lookup_codes!T815),YEAR(N697=lookup_codes!T816)))</f>
        <v>1</v>
      </c>
    </row>
    <row r="698" spans="1:30" ht="15" customHeight="1" x14ac:dyDescent="0.2">
      <c r="A698" s="8" t="s">
        <v>776</v>
      </c>
      <c r="B698" s="8"/>
      <c r="C698" s="2" t="s">
        <v>741</v>
      </c>
      <c r="D698" s="6" t="s">
        <v>742</v>
      </c>
      <c r="E698" s="60" t="s">
        <v>745</v>
      </c>
      <c r="F698" s="8"/>
      <c r="G698" s="8"/>
      <c r="H698" s="8"/>
      <c r="I698" s="8"/>
      <c r="J698" s="8"/>
      <c r="K698" s="8"/>
      <c r="L698" s="8" t="s">
        <v>756</v>
      </c>
      <c r="M698" s="9">
        <v>44228</v>
      </c>
      <c r="N698" s="9">
        <v>44228</v>
      </c>
      <c r="O698" s="20"/>
      <c r="P698" s="20">
        <v>468217.28</v>
      </c>
      <c r="Q698" s="61"/>
      <c r="X698" s="22" t="str">
        <f>IF(B698="",VLOOKUP(A698,items_lookup!A:B,2,FALSE),B698)</f>
        <v>_1. Item _1</v>
      </c>
      <c r="Y698" s="22">
        <f t="shared" si="56"/>
        <v>2</v>
      </c>
      <c r="Z698" s="22">
        <f t="shared" si="56"/>
        <v>2</v>
      </c>
      <c r="AA698" s="22">
        <f t="shared" si="53"/>
        <v>2021</v>
      </c>
      <c r="AB698" s="22">
        <f t="shared" si="54"/>
        <v>2021</v>
      </c>
      <c r="AC698" s="22">
        <f t="shared" si="55"/>
        <v>2021</v>
      </c>
      <c r="AD698" s="25" t="b">
        <f>AND(ROUND(O698,2)=O698,ROUND(P698,2)=P698,OR(AND(O698&lt;&gt;0,L698="p"),AND(P698&lt;&gt;0,L698="f")),_xlfn.ISFORMULA(X698),_xlfn.ISFORMULA(Y698),_xlfn.ISFORMULA(Z698),_xlfn.ISFORMULA(AA698),_xlfn.ISFORMULA(AB698),_xlfn.ISFORMULA(AC698),NOT(_xlfn.ISFORMULA(O698)),NOT(_xlfn.ISFORMULA(P698)),M698&lt;&gt;0,N698&lt;&gt;0,OR(YEAR(M698=lookup_codes!T815),YEAR(M698=lookup_codes!T816),YEAR(M698=lookup_codes!T817)),OR(YEAR(N698=lookup_codes!T815),YEAR(N698=lookup_codes!T816),YEAR(N698=lookup_codes!T817)))</f>
        <v>1</v>
      </c>
    </row>
    <row r="699" spans="1:30" ht="12.75" customHeight="1" x14ac:dyDescent="0.2">
      <c r="A699" s="8" t="s">
        <v>776</v>
      </c>
      <c r="B699" s="8"/>
      <c r="C699" s="2" t="s">
        <v>741</v>
      </c>
      <c r="D699" s="6" t="s">
        <v>742</v>
      </c>
      <c r="E699" s="60" t="s">
        <v>745</v>
      </c>
      <c r="F699" s="8"/>
      <c r="G699" s="8"/>
      <c r="H699" s="8"/>
      <c r="I699" s="8"/>
      <c r="J699" s="8"/>
      <c r="K699" s="8"/>
      <c r="L699" s="8" t="s">
        <v>756</v>
      </c>
      <c r="M699" s="9">
        <v>44228</v>
      </c>
      <c r="N699" s="9">
        <v>44228</v>
      </c>
      <c r="O699" s="20"/>
      <c r="P699" s="20">
        <v>1767.86</v>
      </c>
      <c r="Q699" s="61"/>
      <c r="R699" s="29"/>
      <c r="S699" s="29"/>
      <c r="T699" s="29"/>
      <c r="U699" s="29"/>
      <c r="X699" s="22" t="str">
        <f>IF(B699="",VLOOKUP(A699,items_lookup!A:B,2,FALSE),B699)</f>
        <v>_1. Item _1</v>
      </c>
      <c r="Y699" s="22">
        <f t="shared" si="56"/>
        <v>2</v>
      </c>
      <c r="Z699" s="22">
        <f t="shared" si="56"/>
        <v>2</v>
      </c>
      <c r="AA699" s="22">
        <f t="shared" si="53"/>
        <v>2021</v>
      </c>
      <c r="AB699" s="22">
        <f t="shared" si="54"/>
        <v>2021</v>
      </c>
      <c r="AC699" s="22">
        <f t="shared" si="55"/>
        <v>2021</v>
      </c>
      <c r="AD699" s="25" t="b">
        <f>AND(ROUND(O699,2)=O699,ROUND(P699,2)=P699,OR(AND(O699&lt;&gt;0,L699="p"),AND(P699&lt;&gt;0,L699="f")),_xlfn.ISFORMULA(X699),_xlfn.ISFORMULA(Y699),_xlfn.ISFORMULA(Z699),_xlfn.ISFORMULA(AA699),_xlfn.ISFORMULA(AB699),_xlfn.ISFORMULA(AC699),NOT(_xlfn.ISFORMULA(O699)),NOT(_xlfn.ISFORMULA(P699)),M699&lt;&gt;0,N699&lt;&gt;0,OR(YEAR(M699=lookup_codes!T816),YEAR(M699=lookup_codes!T817),YEAR(M699=lookup_codes!T818)),OR(YEAR(N699=lookup_codes!T816),YEAR(N699=lookup_codes!T817),YEAR(N699=lookup_codes!T818)))</f>
        <v>1</v>
      </c>
    </row>
    <row r="700" spans="1:30" ht="15.75" customHeight="1" x14ac:dyDescent="0.2">
      <c r="A700" s="8" t="s">
        <v>771</v>
      </c>
      <c r="B700" s="8"/>
      <c r="C700" s="2" t="s">
        <v>741</v>
      </c>
      <c r="D700" s="6" t="s">
        <v>742</v>
      </c>
      <c r="E700" s="60" t="s">
        <v>745</v>
      </c>
      <c r="F700" s="8"/>
      <c r="G700" s="8"/>
      <c r="H700" s="8"/>
      <c r="I700" s="8"/>
      <c r="J700" s="8"/>
      <c r="K700" s="8"/>
      <c r="L700" s="8" t="s">
        <v>756</v>
      </c>
      <c r="M700" s="9">
        <v>44228</v>
      </c>
      <c r="N700" s="9">
        <v>44228</v>
      </c>
      <c r="O700" s="20"/>
      <c r="P700" s="20">
        <v>31242.39</v>
      </c>
      <c r="Q700" s="61"/>
      <c r="R700" s="29"/>
      <c r="S700" s="29"/>
      <c r="T700" s="29"/>
      <c r="U700" s="29"/>
      <c r="X700" s="22" t="str">
        <f>IF(B700="",VLOOKUP(A700,items_lookup!A:B,2,FALSE),B700)</f>
        <v>13. Item 13</v>
      </c>
      <c r="Y700" s="22">
        <f t="shared" si="56"/>
        <v>2</v>
      </c>
      <c r="Z700" s="22">
        <f t="shared" si="56"/>
        <v>2</v>
      </c>
      <c r="AA700" s="22">
        <f t="shared" si="53"/>
        <v>2021</v>
      </c>
      <c r="AB700" s="22">
        <f t="shared" si="54"/>
        <v>2021</v>
      </c>
      <c r="AC700" s="22">
        <f t="shared" si="55"/>
        <v>2021</v>
      </c>
      <c r="AD700" s="25" t="b">
        <f>AND(ROUND(O700,2)=O700,ROUND(P700,2)=P700,OR(AND(O700&lt;&gt;0,L700="p"),AND(P700&lt;&gt;0,L700="f")),_xlfn.ISFORMULA(X700),_xlfn.ISFORMULA(Y700),_xlfn.ISFORMULA(Z700),_xlfn.ISFORMULA(AA700),_xlfn.ISFORMULA(AB700),_xlfn.ISFORMULA(AC700),NOT(_xlfn.ISFORMULA(O700)),NOT(_xlfn.ISFORMULA(P700)),M700&lt;&gt;0,N700&lt;&gt;0,OR(YEAR(M700=lookup_codes!T817),YEAR(M700=lookup_codes!T818),YEAR(M700=lookup_codes!T819)),OR(YEAR(N700=lookup_codes!T817),YEAR(N700=lookup_codes!T818),YEAR(N700=lookup_codes!T819)))</f>
        <v>1</v>
      </c>
    </row>
    <row r="701" spans="1:30" ht="15" customHeight="1" x14ac:dyDescent="0.2">
      <c r="A701" s="8" t="s">
        <v>771</v>
      </c>
      <c r="B701" s="8"/>
      <c r="C701" s="2" t="s">
        <v>741</v>
      </c>
      <c r="D701" s="6" t="s">
        <v>742</v>
      </c>
      <c r="E701" s="60" t="s">
        <v>745</v>
      </c>
      <c r="F701" s="8"/>
      <c r="G701" s="8"/>
      <c r="H701" s="8"/>
      <c r="I701" s="8"/>
      <c r="J701" s="8"/>
      <c r="K701" s="8"/>
      <c r="L701" s="8" t="s">
        <v>756</v>
      </c>
      <c r="M701" s="9">
        <v>44228</v>
      </c>
      <c r="N701" s="9">
        <v>44228</v>
      </c>
      <c r="O701" s="20"/>
      <c r="P701" s="20">
        <v>32290.09</v>
      </c>
      <c r="Q701" s="61"/>
      <c r="R701" s="29"/>
      <c r="S701" s="29"/>
      <c r="T701" s="29"/>
      <c r="U701" s="29"/>
      <c r="X701" s="22" t="str">
        <f>IF(B701="",VLOOKUP(A701,items_lookup!A:B,2,FALSE),B701)</f>
        <v>13. Item 13</v>
      </c>
      <c r="Y701" s="22">
        <f t="shared" si="56"/>
        <v>2</v>
      </c>
      <c r="Z701" s="22">
        <f t="shared" si="56"/>
        <v>2</v>
      </c>
      <c r="AA701" s="22">
        <f t="shared" si="53"/>
        <v>2021</v>
      </c>
      <c r="AB701" s="22">
        <f t="shared" si="54"/>
        <v>2021</v>
      </c>
      <c r="AC701" s="22">
        <f t="shared" si="55"/>
        <v>2021</v>
      </c>
      <c r="AD701" s="25" t="b">
        <f>AND(ROUND(O701,2)=O701,ROUND(P701,2)=P701,OR(AND(O701&lt;&gt;0,L701="p"),AND(P701&lt;&gt;0,L701="f")),_xlfn.ISFORMULA(X701),_xlfn.ISFORMULA(Y701),_xlfn.ISFORMULA(Z701),_xlfn.ISFORMULA(AA701),_xlfn.ISFORMULA(AB701),_xlfn.ISFORMULA(AC701),NOT(_xlfn.ISFORMULA(O701)),NOT(_xlfn.ISFORMULA(P701)),M701&lt;&gt;0,N701&lt;&gt;0,OR(YEAR(M701=lookup_codes!T818),YEAR(M701=lookup_codes!T819),YEAR(M701=lookup_codes!T820)),OR(YEAR(N701=lookup_codes!T818),YEAR(N701=lookup_codes!T819),YEAR(N701=lookup_codes!T820)))</f>
        <v>1</v>
      </c>
    </row>
    <row r="702" spans="1:30" ht="15" customHeight="1" x14ac:dyDescent="0.2">
      <c r="A702" s="8" t="s">
        <v>768</v>
      </c>
      <c r="B702" s="8"/>
      <c r="C702" s="2" t="s">
        <v>741</v>
      </c>
      <c r="D702" s="6" t="s">
        <v>742</v>
      </c>
      <c r="E702" s="60" t="s">
        <v>745</v>
      </c>
      <c r="F702" s="8"/>
      <c r="G702" s="8"/>
      <c r="H702" s="8"/>
      <c r="I702" s="8"/>
      <c r="J702" s="8"/>
      <c r="K702" s="8"/>
      <c r="L702" s="8" t="s">
        <v>756</v>
      </c>
      <c r="M702" s="9">
        <v>44228</v>
      </c>
      <c r="N702" s="9">
        <v>44228</v>
      </c>
      <c r="O702" s="20"/>
      <c r="P702" s="20">
        <v>3257012.61</v>
      </c>
      <c r="Q702" s="61"/>
      <c r="R702" s="29"/>
      <c r="S702" s="29"/>
      <c r="T702" s="29"/>
      <c r="U702" s="29"/>
      <c r="X702" s="22" t="str">
        <f>IF(B702="",VLOOKUP(A702,items_lookup!A:B,2,FALSE),B702)</f>
        <v>09. Item 09</v>
      </c>
      <c r="Y702" s="22">
        <f t="shared" si="56"/>
        <v>2</v>
      </c>
      <c r="Z702" s="22">
        <f t="shared" si="56"/>
        <v>2</v>
      </c>
      <c r="AA702" s="22">
        <f t="shared" si="53"/>
        <v>2021</v>
      </c>
      <c r="AB702" s="22">
        <f t="shared" si="54"/>
        <v>2021</v>
      </c>
      <c r="AC702" s="22">
        <f t="shared" si="55"/>
        <v>2021</v>
      </c>
      <c r="AD702" s="25" t="b">
        <f>AND(ROUND(O702,2)=O702,ROUND(P702,2)=P702,OR(AND(O702&lt;&gt;0,L702="p"),AND(P702&lt;&gt;0,L702="f")),_xlfn.ISFORMULA(X702),_xlfn.ISFORMULA(Y702),_xlfn.ISFORMULA(Z702),_xlfn.ISFORMULA(AA702),_xlfn.ISFORMULA(AB702),_xlfn.ISFORMULA(AC702),NOT(_xlfn.ISFORMULA(O702)),NOT(_xlfn.ISFORMULA(P702)),M702&lt;&gt;0,N702&lt;&gt;0,OR(YEAR(M702=lookup_codes!T819),YEAR(M702=lookup_codes!T820),YEAR(M702=lookup_codes!T821)),OR(YEAR(N702=lookup_codes!T819),YEAR(N702=lookup_codes!T820),YEAR(N702=lookup_codes!T821)))</f>
        <v>1</v>
      </c>
    </row>
    <row r="703" spans="1:30" ht="15" customHeight="1" x14ac:dyDescent="0.2">
      <c r="A703" s="8" t="s">
        <v>776</v>
      </c>
      <c r="B703" s="8"/>
      <c r="C703" s="2" t="s">
        <v>741</v>
      </c>
      <c r="D703" s="6" t="s">
        <v>742</v>
      </c>
      <c r="E703" s="60" t="s">
        <v>745</v>
      </c>
      <c r="F703" s="8"/>
      <c r="G703" s="8"/>
      <c r="H703" s="8"/>
      <c r="I703" s="8"/>
      <c r="J703" s="8"/>
      <c r="K703" s="8"/>
      <c r="L703" s="8" t="s">
        <v>756</v>
      </c>
      <c r="M703" s="9">
        <v>44228</v>
      </c>
      <c r="N703" s="9">
        <v>44228</v>
      </c>
      <c r="O703" s="20"/>
      <c r="P703" s="20">
        <v>656404.68999999994</v>
      </c>
      <c r="Q703" s="61"/>
      <c r="R703" s="29"/>
      <c r="S703" s="29"/>
      <c r="T703" s="29"/>
      <c r="U703" s="29"/>
      <c r="X703" s="22" t="str">
        <f>IF(B703="",VLOOKUP(A703,items_lookup!A:B,2,FALSE),B703)</f>
        <v>_1. Item _1</v>
      </c>
      <c r="Y703" s="22">
        <f t="shared" si="56"/>
        <v>2</v>
      </c>
      <c r="Z703" s="22">
        <f t="shared" si="56"/>
        <v>2</v>
      </c>
      <c r="AA703" s="22">
        <f t="shared" si="53"/>
        <v>2021</v>
      </c>
      <c r="AB703" s="22">
        <f t="shared" si="54"/>
        <v>2021</v>
      </c>
      <c r="AC703" s="22">
        <f t="shared" si="55"/>
        <v>2021</v>
      </c>
      <c r="AD703" s="25" t="b">
        <f>AND(ROUND(O703,2)=O703,ROUND(P703,2)=P703,OR(AND(O703&lt;&gt;0,L703="p"),AND(P703&lt;&gt;0,L703="f")),_xlfn.ISFORMULA(X703),_xlfn.ISFORMULA(Y703),_xlfn.ISFORMULA(Z703),_xlfn.ISFORMULA(AA703),_xlfn.ISFORMULA(AB703),_xlfn.ISFORMULA(AC703),NOT(_xlfn.ISFORMULA(O703)),NOT(_xlfn.ISFORMULA(P703)),M703&lt;&gt;0,N703&lt;&gt;0,OR(YEAR(M703=lookup_codes!T820),YEAR(M703=lookup_codes!T821),YEAR(M703=lookup_codes!T822)),OR(YEAR(N703=lookup_codes!T820),YEAR(N703=lookup_codes!T821),YEAR(N703=lookup_codes!T822)))</f>
        <v>1</v>
      </c>
    </row>
    <row r="704" spans="1:30" ht="17.25" customHeight="1" x14ac:dyDescent="0.2">
      <c r="A704" s="8" t="s">
        <v>796</v>
      </c>
      <c r="B704" s="8"/>
      <c r="C704" s="2" t="s">
        <v>741</v>
      </c>
      <c r="D704" s="6" t="s">
        <v>742</v>
      </c>
      <c r="E704" s="60" t="s">
        <v>745</v>
      </c>
      <c r="F704" s="8"/>
      <c r="G704" s="8"/>
      <c r="H704" s="8"/>
      <c r="I704" s="8"/>
      <c r="J704" s="8"/>
      <c r="K704" s="8"/>
      <c r="L704" s="8" t="s">
        <v>756</v>
      </c>
      <c r="M704" s="9">
        <v>44228</v>
      </c>
      <c r="N704" s="9">
        <v>44228</v>
      </c>
      <c r="O704" s="20"/>
      <c r="P704" s="20">
        <v>25905.5</v>
      </c>
      <c r="Q704" s="61"/>
      <c r="R704" s="29"/>
      <c r="S704" s="29"/>
      <c r="T704" s="29"/>
      <c r="U704" s="29"/>
      <c r="X704" s="22" t="str">
        <f>IF(B704="",VLOOKUP(A704,items_lookup!A:B,2,FALSE),B704)</f>
        <v>_3. Item _3</v>
      </c>
      <c r="Y704" s="22">
        <f t="shared" si="56"/>
        <v>2</v>
      </c>
      <c r="Z704" s="22">
        <f t="shared" si="56"/>
        <v>2</v>
      </c>
      <c r="AA704" s="22">
        <f t="shared" si="53"/>
        <v>2021</v>
      </c>
      <c r="AB704" s="22">
        <f t="shared" si="54"/>
        <v>2021</v>
      </c>
      <c r="AC704" s="22">
        <f t="shared" si="55"/>
        <v>2021</v>
      </c>
      <c r="AD704" s="25" t="b">
        <f>AND(ROUND(O704,2)=O704,ROUND(P704,2)=P704,OR(AND(O704&lt;&gt;0,L704="p"),AND(P704&lt;&gt;0,L704="f")),_xlfn.ISFORMULA(X704),_xlfn.ISFORMULA(Y704),_xlfn.ISFORMULA(Z704),_xlfn.ISFORMULA(AA704),_xlfn.ISFORMULA(AB704),_xlfn.ISFORMULA(AC704),NOT(_xlfn.ISFORMULA(O704)),NOT(_xlfn.ISFORMULA(P704)),M704&lt;&gt;0,N704&lt;&gt;0,OR(YEAR(M704=lookup_codes!T821),YEAR(M704=lookup_codes!T822),YEAR(M704=lookup_codes!T823)),OR(YEAR(N704=lookup_codes!T821),YEAR(N704=lookup_codes!T822),YEAR(N704=lookup_codes!T823)))</f>
        <v>1</v>
      </c>
    </row>
    <row r="705" spans="1:30" ht="15" customHeight="1" x14ac:dyDescent="0.2">
      <c r="A705" s="8" t="s">
        <v>795</v>
      </c>
      <c r="B705" s="8"/>
      <c r="C705" s="2" t="s">
        <v>741</v>
      </c>
      <c r="D705" s="6" t="s">
        <v>742</v>
      </c>
      <c r="E705" s="60" t="s">
        <v>745</v>
      </c>
      <c r="F705" s="8"/>
      <c r="G705" s="8"/>
      <c r="H705" s="8"/>
      <c r="I705" s="8"/>
      <c r="J705" s="8"/>
      <c r="K705" s="8"/>
      <c r="L705" s="8" t="s">
        <v>756</v>
      </c>
      <c r="M705" s="9">
        <v>44228</v>
      </c>
      <c r="N705" s="9">
        <v>44228</v>
      </c>
      <c r="O705" s="20"/>
      <c r="P705" s="20">
        <v>129.29</v>
      </c>
      <c r="Q705" s="61"/>
      <c r="R705" s="29"/>
      <c r="S705" s="29"/>
      <c r="T705" s="29"/>
      <c r="U705" s="29"/>
      <c r="X705" s="22" t="str">
        <f>IF(B705="",VLOOKUP(A705,items_lookup!A:B,2,FALSE),B705)</f>
        <v>17. Item 17</v>
      </c>
      <c r="Y705" s="22">
        <f t="shared" si="56"/>
        <v>2</v>
      </c>
      <c r="Z705" s="22">
        <f t="shared" si="56"/>
        <v>2</v>
      </c>
      <c r="AA705" s="22">
        <f t="shared" si="53"/>
        <v>2021</v>
      </c>
      <c r="AB705" s="22">
        <f t="shared" si="54"/>
        <v>2021</v>
      </c>
      <c r="AC705" s="22">
        <f t="shared" si="55"/>
        <v>2021</v>
      </c>
      <c r="AD705" s="25" t="b">
        <f>AND(ROUND(O705,2)=O705,ROUND(P705,2)=P705,OR(AND(O705&lt;&gt;0,L705="p"),AND(P705&lt;&gt;0,L705="f")),_xlfn.ISFORMULA(X705),_xlfn.ISFORMULA(Y705),_xlfn.ISFORMULA(Z705),_xlfn.ISFORMULA(AA705),_xlfn.ISFORMULA(AB705),_xlfn.ISFORMULA(AC705),NOT(_xlfn.ISFORMULA(O705)),NOT(_xlfn.ISFORMULA(P705)),M705&lt;&gt;0,N705&lt;&gt;0,OR(YEAR(M705=lookup_codes!T822),YEAR(M705=lookup_codes!T823),YEAR(M705=lookup_codes!T824)),OR(YEAR(N705=lookup_codes!T822),YEAR(N705=lookup_codes!T823),YEAR(N705=lookup_codes!T824)))</f>
        <v>1</v>
      </c>
    </row>
    <row r="706" spans="1:30" ht="15" customHeight="1" x14ac:dyDescent="0.2">
      <c r="A706" s="8" t="s">
        <v>765</v>
      </c>
      <c r="B706" s="8"/>
      <c r="C706" s="2" t="s">
        <v>741</v>
      </c>
      <c r="D706" s="6" t="s">
        <v>742</v>
      </c>
      <c r="E706" s="60" t="s">
        <v>745</v>
      </c>
      <c r="F706" s="8"/>
      <c r="G706" s="8"/>
      <c r="H706" s="8"/>
      <c r="I706" s="8"/>
      <c r="J706" s="8"/>
      <c r="K706" s="8"/>
      <c r="L706" s="8" t="s">
        <v>756</v>
      </c>
      <c r="M706" s="9">
        <v>44228</v>
      </c>
      <c r="N706" s="9">
        <v>44228</v>
      </c>
      <c r="O706" s="20"/>
      <c r="P706" s="20">
        <v>904.76</v>
      </c>
      <c r="Q706" s="61"/>
      <c r="R706" s="29"/>
      <c r="S706" s="29"/>
      <c r="T706" s="29"/>
      <c r="U706" s="29"/>
      <c r="X706" s="22" t="str">
        <f>IF(B706="",VLOOKUP(A706,items_lookup!A:B,2,FALSE),B706)</f>
        <v>05. Item 05</v>
      </c>
      <c r="Y706" s="22">
        <f t="shared" si="56"/>
        <v>2</v>
      </c>
      <c r="Z706" s="22">
        <f t="shared" si="56"/>
        <v>2</v>
      </c>
      <c r="AA706" s="22">
        <f t="shared" si="53"/>
        <v>2021</v>
      </c>
      <c r="AB706" s="22">
        <f t="shared" si="54"/>
        <v>2021</v>
      </c>
      <c r="AC706" s="22">
        <f t="shared" si="55"/>
        <v>2021</v>
      </c>
      <c r="AD706" s="25" t="b">
        <f>AND(ROUND(O706,2)=O706,ROUND(P706,2)=P706,OR(AND(O706&lt;&gt;0,L706="p"),AND(P706&lt;&gt;0,L706="f")),_xlfn.ISFORMULA(X706),_xlfn.ISFORMULA(Y706),_xlfn.ISFORMULA(Z706),_xlfn.ISFORMULA(AA706),_xlfn.ISFORMULA(AB706),_xlfn.ISFORMULA(AC706),NOT(_xlfn.ISFORMULA(O706)),NOT(_xlfn.ISFORMULA(P706)),M706&lt;&gt;0,N706&lt;&gt;0,OR(YEAR(M706=lookup_codes!T823),YEAR(M706=lookup_codes!T824),YEAR(M706=lookup_codes!T825)),OR(YEAR(N706=lookup_codes!T823),YEAR(N706=lookup_codes!T824),YEAR(N706=lookup_codes!T825)))</f>
        <v>1</v>
      </c>
    </row>
    <row r="707" spans="1:30" ht="25.5" customHeight="1" x14ac:dyDescent="0.2">
      <c r="A707" s="8" t="s">
        <v>770</v>
      </c>
      <c r="B707" s="8"/>
      <c r="C707" s="2" t="s">
        <v>741</v>
      </c>
      <c r="D707" s="6" t="s">
        <v>742</v>
      </c>
      <c r="E707" s="60" t="s">
        <v>745</v>
      </c>
      <c r="F707" s="8"/>
      <c r="G707" s="8"/>
      <c r="H707" s="8"/>
      <c r="I707" s="8"/>
      <c r="J707" s="8"/>
      <c r="K707" s="8"/>
      <c r="L707" s="8" t="s">
        <v>756</v>
      </c>
      <c r="M707" s="9">
        <v>44228</v>
      </c>
      <c r="N707" s="9">
        <v>44228</v>
      </c>
      <c r="O707" s="20"/>
      <c r="P707" s="20">
        <v>260947.67</v>
      </c>
      <c r="Q707" s="61"/>
      <c r="R707" s="29"/>
      <c r="S707" s="29"/>
      <c r="T707" s="29"/>
      <c r="U707" s="29"/>
      <c r="X707" s="22" t="str">
        <f>IF(B707="",VLOOKUP(A707,items_lookup!A:B,2,FALSE),B707)</f>
        <v>11. Item 11</v>
      </c>
      <c r="Y707" s="22">
        <f t="shared" si="56"/>
        <v>2</v>
      </c>
      <c r="Z707" s="22">
        <f t="shared" si="56"/>
        <v>2</v>
      </c>
      <c r="AA707" s="22">
        <f t="shared" si="53"/>
        <v>2021</v>
      </c>
      <c r="AB707" s="22">
        <f t="shared" si="54"/>
        <v>2021</v>
      </c>
      <c r="AC707" s="22">
        <f t="shared" si="55"/>
        <v>2021</v>
      </c>
      <c r="AD707" s="25" t="b">
        <f>AND(ROUND(O707,2)=O707,ROUND(P707,2)=P707,OR(AND(O707&lt;&gt;0,L707="p"),AND(P707&lt;&gt;0,L707="f")),_xlfn.ISFORMULA(X707),_xlfn.ISFORMULA(Y707),_xlfn.ISFORMULA(Z707),_xlfn.ISFORMULA(AA707),_xlfn.ISFORMULA(AB707),_xlfn.ISFORMULA(AC707),NOT(_xlfn.ISFORMULA(O707)),NOT(_xlfn.ISFORMULA(P707)),M707&lt;&gt;0,N707&lt;&gt;0,OR(YEAR(M707=lookup_codes!T824),YEAR(M707=lookup_codes!T825),YEAR(M707=lookup_codes!T826)),OR(YEAR(N707=lookup_codes!T824),YEAR(N707=lookup_codes!T825),YEAR(N707=lookup_codes!T826)))</f>
        <v>1</v>
      </c>
    </row>
    <row r="708" spans="1:30" ht="15" customHeight="1" x14ac:dyDescent="0.2">
      <c r="A708" s="8" t="s">
        <v>773</v>
      </c>
      <c r="B708" s="8"/>
      <c r="C708" s="2" t="s">
        <v>741</v>
      </c>
      <c r="D708" s="6" t="s">
        <v>742</v>
      </c>
      <c r="E708" s="60" t="s">
        <v>745</v>
      </c>
      <c r="F708" s="8"/>
      <c r="G708" s="8"/>
      <c r="H708" s="8"/>
      <c r="I708" s="8"/>
      <c r="J708" s="8"/>
      <c r="K708" s="8"/>
      <c r="L708" s="8" t="s">
        <v>756</v>
      </c>
      <c r="M708" s="9">
        <v>44228</v>
      </c>
      <c r="N708" s="9">
        <v>44228</v>
      </c>
      <c r="O708" s="20"/>
      <c r="P708" s="20">
        <v>1890983.19</v>
      </c>
      <c r="Q708" s="61"/>
      <c r="R708" s="29"/>
      <c r="S708" s="29"/>
      <c r="T708" s="29"/>
      <c r="U708" s="29"/>
      <c r="X708" s="22" t="str">
        <f>IF(B708="",VLOOKUP(A708,items_lookup!A:B,2,FALSE),B708)</f>
        <v>13. Item 13</v>
      </c>
      <c r="Y708" s="22">
        <f t="shared" si="56"/>
        <v>2</v>
      </c>
      <c r="Z708" s="22">
        <f t="shared" si="56"/>
        <v>2</v>
      </c>
      <c r="AA708" s="22">
        <f t="shared" si="53"/>
        <v>2021</v>
      </c>
      <c r="AB708" s="22">
        <f t="shared" si="54"/>
        <v>2021</v>
      </c>
      <c r="AC708" s="22">
        <f t="shared" si="55"/>
        <v>2021</v>
      </c>
      <c r="AD708" s="25" t="b">
        <f>AND(ROUND(O708,2)=O708,ROUND(P708,2)=P708,OR(AND(O708&lt;&gt;0,L708="p"),AND(P708&lt;&gt;0,L708="f")),_xlfn.ISFORMULA(X708),_xlfn.ISFORMULA(Y708),_xlfn.ISFORMULA(Z708),_xlfn.ISFORMULA(AA708),_xlfn.ISFORMULA(AB708),_xlfn.ISFORMULA(AC708),NOT(_xlfn.ISFORMULA(O708)),NOT(_xlfn.ISFORMULA(P708)),M708&lt;&gt;0,N708&lt;&gt;0,OR(YEAR(M708=lookup_codes!T825),YEAR(M708=lookup_codes!T826),YEAR(M708=lookup_codes!T827)),OR(YEAR(N708=lookup_codes!T825),YEAR(N708=lookup_codes!T826),YEAR(N708=lookup_codes!T827)))</f>
        <v>1</v>
      </c>
    </row>
    <row r="709" spans="1:30" ht="15" customHeight="1" x14ac:dyDescent="0.2">
      <c r="A709" s="8" t="s">
        <v>773</v>
      </c>
      <c r="B709" s="8"/>
      <c r="C709" s="2" t="s">
        <v>741</v>
      </c>
      <c r="D709" s="6" t="s">
        <v>742</v>
      </c>
      <c r="E709" s="60" t="s">
        <v>745</v>
      </c>
      <c r="F709" s="8"/>
      <c r="G709" s="8"/>
      <c r="H709" s="8"/>
      <c r="I709" s="8"/>
      <c r="J709" s="8"/>
      <c r="K709" s="8"/>
      <c r="L709" s="8" t="s">
        <v>756</v>
      </c>
      <c r="M709" s="9">
        <v>44228</v>
      </c>
      <c r="N709" s="9">
        <v>44228</v>
      </c>
      <c r="O709" s="20"/>
      <c r="P709" s="20">
        <v>1722606.52</v>
      </c>
      <c r="Q709" s="61"/>
      <c r="R709" s="29"/>
      <c r="S709" s="29"/>
      <c r="T709" s="29"/>
      <c r="U709" s="29"/>
      <c r="X709" s="22" t="str">
        <f>IF(B709="",VLOOKUP(A709,items_lookup!A:B,2,FALSE),B709)</f>
        <v>13. Item 13</v>
      </c>
      <c r="Y709" s="22">
        <f t="shared" si="56"/>
        <v>2</v>
      </c>
      <c r="Z709" s="22">
        <f t="shared" si="56"/>
        <v>2</v>
      </c>
      <c r="AA709" s="22">
        <f t="shared" si="53"/>
        <v>2021</v>
      </c>
      <c r="AB709" s="22">
        <f t="shared" si="54"/>
        <v>2021</v>
      </c>
      <c r="AC709" s="22">
        <f t="shared" si="55"/>
        <v>2021</v>
      </c>
      <c r="AD709" s="25" t="b">
        <f>AND(ROUND(O709,2)=O709,ROUND(P709,2)=P709,OR(AND(O709&lt;&gt;0,L709="p"),AND(P709&lt;&gt;0,L709="f")),_xlfn.ISFORMULA(X709),_xlfn.ISFORMULA(Y709),_xlfn.ISFORMULA(Z709),_xlfn.ISFORMULA(AA709),_xlfn.ISFORMULA(AB709),_xlfn.ISFORMULA(AC709),NOT(_xlfn.ISFORMULA(O709)),NOT(_xlfn.ISFORMULA(P709)),M709&lt;&gt;0,N709&lt;&gt;0,OR(YEAR(M709=lookup_codes!T826),YEAR(M709=lookup_codes!T827),YEAR(M709=lookup_codes!T828)),OR(YEAR(N709=lookup_codes!T826),YEAR(N709=lookup_codes!T827),YEAR(N709=lookup_codes!T828)))</f>
        <v>1</v>
      </c>
    </row>
    <row r="710" spans="1:30" ht="15" customHeight="1" x14ac:dyDescent="0.2">
      <c r="A710" s="8" t="s">
        <v>775</v>
      </c>
      <c r="B710" s="8"/>
      <c r="C710" s="2" t="s">
        <v>741</v>
      </c>
      <c r="D710" s="6" t="s">
        <v>742</v>
      </c>
      <c r="E710" s="60" t="s">
        <v>745</v>
      </c>
      <c r="F710" s="8"/>
      <c r="G710" s="8"/>
      <c r="H710" s="8"/>
      <c r="I710" s="8"/>
      <c r="J710" s="8"/>
      <c r="K710" s="8"/>
      <c r="L710" s="8" t="s">
        <v>756</v>
      </c>
      <c r="M710" s="9">
        <v>44228</v>
      </c>
      <c r="N710" s="9">
        <v>44228</v>
      </c>
      <c r="O710" s="20"/>
      <c r="P710" s="20">
        <v>66657.58</v>
      </c>
      <c r="Q710" s="61"/>
      <c r="R710" s="29"/>
      <c r="S710" s="29"/>
      <c r="T710" s="29"/>
      <c r="U710" s="29"/>
      <c r="X710" s="22" t="str">
        <f>IF(B710="",VLOOKUP(A710,items_lookup!A:B,2,FALSE),B710)</f>
        <v>06. Item 06</v>
      </c>
      <c r="Y710" s="22">
        <f t="shared" si="56"/>
        <v>2</v>
      </c>
      <c r="Z710" s="22">
        <f t="shared" si="56"/>
        <v>2</v>
      </c>
      <c r="AA710" s="22">
        <f t="shared" si="53"/>
        <v>2021</v>
      </c>
      <c r="AB710" s="22">
        <f t="shared" si="54"/>
        <v>2021</v>
      </c>
      <c r="AC710" s="22">
        <f t="shared" si="55"/>
        <v>2021</v>
      </c>
      <c r="AD710" s="25" t="b">
        <f>AND(ROUND(O710,2)=O710,ROUND(P710,2)=P710,OR(AND(O710&lt;&gt;0,L710="p"),AND(P710&lt;&gt;0,L710="f")),_xlfn.ISFORMULA(X710),_xlfn.ISFORMULA(Y710),_xlfn.ISFORMULA(Z710),_xlfn.ISFORMULA(AA710),_xlfn.ISFORMULA(AB710),_xlfn.ISFORMULA(AC710),NOT(_xlfn.ISFORMULA(O710)),NOT(_xlfn.ISFORMULA(P710)),M710&lt;&gt;0,N710&lt;&gt;0,OR(YEAR(M710=lookup_codes!T827),YEAR(M710=lookup_codes!T828),YEAR(M710=lookup_codes!T829)),OR(YEAR(N710=lookup_codes!T827),YEAR(N710=lookup_codes!T828),YEAR(N710=lookup_codes!T829)))</f>
        <v>1</v>
      </c>
    </row>
    <row r="711" spans="1:30" ht="15" customHeight="1" x14ac:dyDescent="0.2">
      <c r="A711" s="8" t="s">
        <v>776</v>
      </c>
      <c r="B711" s="8"/>
      <c r="C711" s="2" t="s">
        <v>734</v>
      </c>
      <c r="D711" s="6" t="s">
        <v>742</v>
      </c>
      <c r="E711" s="60" t="s">
        <v>745</v>
      </c>
      <c r="F711" s="8"/>
      <c r="G711" s="8"/>
      <c r="H711" s="8" t="s">
        <v>746</v>
      </c>
      <c r="I711" s="8"/>
      <c r="J711" s="8"/>
      <c r="K711" s="8"/>
      <c r="L711" s="8" t="s">
        <v>755</v>
      </c>
      <c r="M711" s="9">
        <v>44166</v>
      </c>
      <c r="N711" s="9">
        <v>44166</v>
      </c>
      <c r="O711" s="20">
        <v>-552256.52</v>
      </c>
      <c r="P711" s="20"/>
      <c r="Q711" s="61"/>
      <c r="R711" s="11"/>
      <c r="S711" s="11"/>
      <c r="T711" s="11"/>
      <c r="U711" s="11"/>
      <c r="X711" s="22" t="str">
        <f>IF(B711="",VLOOKUP(A711,items_lookup!A:B,2,FALSE),B711)</f>
        <v>_1. Item _1</v>
      </c>
      <c r="Y711" s="22">
        <f t="shared" si="56"/>
        <v>12</v>
      </c>
      <c r="Z711" s="22">
        <f t="shared" si="56"/>
        <v>12</v>
      </c>
      <c r="AA711" s="22">
        <f t="shared" si="53"/>
        <v>2020</v>
      </c>
      <c r="AB711" s="22">
        <f t="shared" si="54"/>
        <v>2020</v>
      </c>
      <c r="AC711" s="22">
        <f t="shared" si="55"/>
        <v>2020</v>
      </c>
      <c r="AD711" s="25" t="b">
        <f>AND(ROUND(O711,2)=O711,ROUND(P711,2)=P711,OR(AND(O711&lt;&gt;0,L711="p"),AND(P711&lt;&gt;0,L711="f")),_xlfn.ISFORMULA(X711),_xlfn.ISFORMULA(Y711),_xlfn.ISFORMULA(Z711),_xlfn.ISFORMULA(AA711),_xlfn.ISFORMULA(AB711),_xlfn.ISFORMULA(AC711),NOT(_xlfn.ISFORMULA(O711)),NOT(_xlfn.ISFORMULA(P711)),M711&lt;&gt;0,N711&lt;&gt;0,OR(YEAR(M711=lookup_codes!T828),YEAR(M711=lookup_codes!T829),YEAR(M711=lookup_codes!T830)),OR(YEAR(N711=lookup_codes!T828),YEAR(N711=lookup_codes!T829),YEAR(N711=lookup_codes!T830)))</f>
        <v>1</v>
      </c>
    </row>
    <row r="712" spans="1:30" ht="33" customHeight="1" x14ac:dyDescent="0.2">
      <c r="A712" s="8" t="s">
        <v>792</v>
      </c>
      <c r="B712" s="8"/>
      <c r="C712" s="2" t="s">
        <v>741</v>
      </c>
      <c r="D712" s="6" t="s">
        <v>742</v>
      </c>
      <c r="E712" s="60" t="s">
        <v>744</v>
      </c>
      <c r="F712" s="8"/>
      <c r="G712" s="8"/>
      <c r="H712" s="8"/>
      <c r="I712" s="8"/>
      <c r="J712" s="8"/>
      <c r="K712" s="8"/>
      <c r="L712" s="8" t="s">
        <v>756</v>
      </c>
      <c r="M712" s="9">
        <v>44227</v>
      </c>
      <c r="N712" s="9">
        <v>44227</v>
      </c>
      <c r="O712" s="20"/>
      <c r="P712" s="20">
        <v>38341085.350000001</v>
      </c>
      <c r="Q712" s="61"/>
      <c r="R712" s="29"/>
      <c r="S712" s="29"/>
      <c r="T712" s="29"/>
      <c r="U712" s="29"/>
      <c r="X712" s="22" t="str">
        <f>IF(B712="",VLOOKUP(A712,items_lookup!A:B,2,FALSE),B712)</f>
        <v>12. Item 12</v>
      </c>
      <c r="Y712" s="22">
        <f t="shared" si="56"/>
        <v>1</v>
      </c>
      <c r="Z712" s="22">
        <f t="shared" si="56"/>
        <v>1</v>
      </c>
      <c r="AA712" s="22">
        <f t="shared" si="53"/>
        <v>2021</v>
      </c>
      <c r="AB712" s="22">
        <f t="shared" si="54"/>
        <v>2021</v>
      </c>
      <c r="AC712" s="22">
        <f t="shared" si="55"/>
        <v>2021</v>
      </c>
      <c r="AD712" s="25" t="b">
        <f>AND(ROUND(O712,2)=O712,ROUND(P712,2)=P712,OR(AND(O712&lt;&gt;0,L712="p"),AND(P712&lt;&gt;0,L712="f")),_xlfn.ISFORMULA(X712),_xlfn.ISFORMULA(Y712),_xlfn.ISFORMULA(Z712),_xlfn.ISFORMULA(AA712),_xlfn.ISFORMULA(AB712),_xlfn.ISFORMULA(AC712),NOT(_xlfn.ISFORMULA(O712)),NOT(_xlfn.ISFORMULA(P712)),M712&lt;&gt;0,N712&lt;&gt;0,OR(YEAR(M712=lookup_codes!T829),YEAR(M712=lookup_codes!T830),YEAR(M712=lookup_codes!T831)),OR(YEAR(N712=lookup_codes!T829),YEAR(N712=lookup_codes!T830),YEAR(N712=lookup_codes!T831)))</f>
        <v>1</v>
      </c>
    </row>
    <row r="713" spans="1:30" ht="15" customHeight="1" x14ac:dyDescent="0.2">
      <c r="A713" s="8" t="s">
        <v>783</v>
      </c>
      <c r="B713" s="8"/>
      <c r="C713" s="2" t="s">
        <v>734</v>
      </c>
      <c r="D713" s="6" t="s">
        <v>742</v>
      </c>
      <c r="E713" s="60" t="s">
        <v>744</v>
      </c>
      <c r="F713" s="8"/>
      <c r="G713" s="8"/>
      <c r="H713" s="8"/>
      <c r="I713" s="8"/>
      <c r="J713" s="8"/>
      <c r="K713" s="8" t="s">
        <v>753</v>
      </c>
      <c r="L713" s="8" t="s">
        <v>756</v>
      </c>
      <c r="M713" s="9">
        <v>44244</v>
      </c>
      <c r="N713" s="9">
        <v>44244</v>
      </c>
      <c r="O713" s="20"/>
      <c r="P713" s="20">
        <v>13374.26</v>
      </c>
      <c r="Q713" s="61"/>
      <c r="R713" s="29"/>
      <c r="S713" s="29"/>
      <c r="T713" s="29"/>
      <c r="U713" s="29"/>
      <c r="X713" s="22" t="str">
        <f>IF(B713="",VLOOKUP(A713,items_lookup!A:B,2,FALSE),B713)</f>
        <v>21. Item 21</v>
      </c>
      <c r="Y713" s="22">
        <f t="shared" si="56"/>
        <v>2</v>
      </c>
      <c r="Z713" s="22">
        <f t="shared" si="56"/>
        <v>2</v>
      </c>
      <c r="AA713" s="22">
        <f t="shared" si="53"/>
        <v>2021</v>
      </c>
      <c r="AB713" s="22">
        <f t="shared" si="54"/>
        <v>2021</v>
      </c>
      <c r="AC713" s="22">
        <f t="shared" si="55"/>
        <v>2021</v>
      </c>
      <c r="AD713" s="25" t="b">
        <f>AND(ROUND(O713,2)=O713,ROUND(P713,2)=P713,OR(AND(O713&lt;&gt;0,L713="p"),AND(P713&lt;&gt;0,L713="f")),_xlfn.ISFORMULA(X713),_xlfn.ISFORMULA(Y713),_xlfn.ISFORMULA(Z713),_xlfn.ISFORMULA(AA713),_xlfn.ISFORMULA(AB713),_xlfn.ISFORMULA(AC713),NOT(_xlfn.ISFORMULA(O713)),NOT(_xlfn.ISFORMULA(P713)),M713&lt;&gt;0,N713&lt;&gt;0,OR(YEAR(M713=lookup_codes!T830),YEAR(M713=lookup_codes!T831),YEAR(M713=lookup_codes!T832)),OR(YEAR(N713=lookup_codes!T830),YEAR(N713=lookup_codes!T831),YEAR(N713=lookup_codes!T832)))</f>
        <v>1</v>
      </c>
    </row>
    <row r="714" spans="1:30" ht="15" customHeight="1" x14ac:dyDescent="0.2">
      <c r="A714" s="8" t="s">
        <v>764</v>
      </c>
      <c r="B714" s="8"/>
      <c r="C714" s="2" t="s">
        <v>734</v>
      </c>
      <c r="D714" s="6" t="s">
        <v>743</v>
      </c>
      <c r="E714" s="60" t="s">
        <v>744</v>
      </c>
      <c r="F714" s="8"/>
      <c r="G714" s="8"/>
      <c r="H714" s="8"/>
      <c r="I714" s="8"/>
      <c r="J714" s="8"/>
      <c r="K714" s="8"/>
      <c r="L714" s="8" t="s">
        <v>755</v>
      </c>
      <c r="M714" s="9">
        <v>44166</v>
      </c>
      <c r="N714" s="9">
        <v>44166</v>
      </c>
      <c r="O714" s="20">
        <v>71904.759999999995</v>
      </c>
      <c r="P714" s="20"/>
      <c r="Q714" s="61"/>
      <c r="R714" s="29"/>
      <c r="S714" s="29"/>
      <c r="T714" s="29"/>
      <c r="U714" s="29"/>
      <c r="X714" s="22" t="str">
        <f>IF(B714="",VLOOKUP(A714,items_lookup!A:B,2,FALSE),B714)</f>
        <v>05. Item 05</v>
      </c>
      <c r="Y714" s="22">
        <f t="shared" si="56"/>
        <v>12</v>
      </c>
      <c r="Z714" s="22">
        <f t="shared" si="56"/>
        <v>12</v>
      </c>
      <c r="AA714" s="22">
        <f t="shared" si="53"/>
        <v>2020</v>
      </c>
      <c r="AB714" s="22">
        <f t="shared" si="54"/>
        <v>2020</v>
      </c>
      <c r="AC714" s="22">
        <f t="shared" si="55"/>
        <v>2020</v>
      </c>
      <c r="AD714" s="25" t="b">
        <f>AND(ROUND(O714,2)=O714,ROUND(P714,2)=P714,OR(AND(O714&lt;&gt;0,L714="p"),AND(P714&lt;&gt;0,L714="f")),_xlfn.ISFORMULA(X714),_xlfn.ISFORMULA(Y714),_xlfn.ISFORMULA(Z714),_xlfn.ISFORMULA(AA714),_xlfn.ISFORMULA(AB714),_xlfn.ISFORMULA(AC714),NOT(_xlfn.ISFORMULA(O714)),NOT(_xlfn.ISFORMULA(P714)),M714&lt;&gt;0,N714&lt;&gt;0,OR(YEAR(M714=lookup_codes!T831),YEAR(M714=lookup_codes!T832),YEAR(M714=lookup_codes!T833)),OR(YEAR(N714=lookup_codes!T831),YEAR(N714=lookup_codes!T832),YEAR(N714=lookup_codes!T833)))</f>
        <v>1</v>
      </c>
    </row>
    <row r="715" spans="1:30" ht="15" customHeight="1" x14ac:dyDescent="0.2">
      <c r="A715" s="8" t="s">
        <v>782</v>
      </c>
      <c r="B715" s="8"/>
      <c r="C715" s="2" t="s">
        <v>734</v>
      </c>
      <c r="D715" s="6" t="s">
        <v>743</v>
      </c>
      <c r="E715" s="60" t="s">
        <v>745</v>
      </c>
      <c r="F715" s="8"/>
      <c r="G715" s="8"/>
      <c r="H715" s="8"/>
      <c r="I715" s="8"/>
      <c r="J715" s="8"/>
      <c r="K715" s="8"/>
      <c r="L715" s="8" t="s">
        <v>755</v>
      </c>
      <c r="M715" s="9">
        <v>44166</v>
      </c>
      <c r="N715" s="9">
        <v>44166</v>
      </c>
      <c r="O715" s="20">
        <v>71904.759999999995</v>
      </c>
      <c r="P715" s="20"/>
      <c r="Q715" s="61"/>
      <c r="R715" s="29"/>
      <c r="S715" s="29"/>
      <c r="T715" s="29"/>
      <c r="U715" s="29"/>
      <c r="X715" s="22" t="str">
        <f>IF(B715="",VLOOKUP(A715,items_lookup!A:B,2,FALSE),B715)</f>
        <v>04. Item 04</v>
      </c>
      <c r="Y715" s="22">
        <f t="shared" si="56"/>
        <v>12</v>
      </c>
      <c r="Z715" s="22">
        <f t="shared" si="56"/>
        <v>12</v>
      </c>
      <c r="AA715" s="22">
        <f t="shared" si="53"/>
        <v>2020</v>
      </c>
      <c r="AB715" s="22">
        <f t="shared" si="54"/>
        <v>2020</v>
      </c>
      <c r="AC715" s="22">
        <f t="shared" si="55"/>
        <v>2020</v>
      </c>
      <c r="AD715" s="25" t="b">
        <f>AND(ROUND(O715,2)=O715,ROUND(P715,2)=P715,OR(AND(O715&lt;&gt;0,L715="p"),AND(P715&lt;&gt;0,L715="f")),_xlfn.ISFORMULA(X715),_xlfn.ISFORMULA(Y715),_xlfn.ISFORMULA(Z715),_xlfn.ISFORMULA(AA715),_xlfn.ISFORMULA(AB715),_xlfn.ISFORMULA(AC715),NOT(_xlfn.ISFORMULA(O715)),NOT(_xlfn.ISFORMULA(P715)),M715&lt;&gt;0,N715&lt;&gt;0,OR(YEAR(M715=lookup_codes!T832),YEAR(M715=lookup_codes!T833),YEAR(M715=lookup_codes!T834)),OR(YEAR(N715=lookup_codes!T832),YEAR(N715=lookup_codes!T833),YEAR(N715=lookup_codes!T834)))</f>
        <v>1</v>
      </c>
    </row>
    <row r="716" spans="1:30" ht="12.6" customHeight="1" x14ac:dyDescent="0.2">
      <c r="A716" s="8" t="s">
        <v>795</v>
      </c>
      <c r="B716" s="27"/>
      <c r="C716" s="2" t="s">
        <v>734</v>
      </c>
      <c r="D716" s="6" t="s">
        <v>742</v>
      </c>
      <c r="E716" s="60" t="s">
        <v>745</v>
      </c>
      <c r="F716" s="8"/>
      <c r="G716" s="8"/>
      <c r="H716" s="8"/>
      <c r="I716" s="8"/>
      <c r="J716" s="8"/>
      <c r="K716" s="8"/>
      <c r="L716" s="8" t="s">
        <v>755</v>
      </c>
      <c r="M716" s="9">
        <v>43891</v>
      </c>
      <c r="N716" s="9">
        <v>43891</v>
      </c>
      <c r="O716" s="20">
        <v>5220.9799999999996</v>
      </c>
      <c r="P716" s="20"/>
      <c r="Q716" s="61"/>
      <c r="R716" s="11"/>
      <c r="S716" s="11"/>
      <c r="T716" s="11"/>
      <c r="U716" s="11"/>
      <c r="X716" s="22" t="str">
        <f>IF(B716="",VLOOKUP(A716,items_lookup!A:B,2,FALSE),B716)</f>
        <v>17. Item 17</v>
      </c>
      <c r="Y716" s="22">
        <f t="shared" si="56"/>
        <v>3</v>
      </c>
      <c r="Z716" s="22">
        <f t="shared" si="56"/>
        <v>3</v>
      </c>
      <c r="AA716" s="22">
        <f t="shared" si="53"/>
        <v>2020</v>
      </c>
      <c r="AB716" s="22">
        <f t="shared" si="54"/>
        <v>2020</v>
      </c>
      <c r="AC716" s="22">
        <f t="shared" si="55"/>
        <v>2020</v>
      </c>
      <c r="AD716" s="25" t="b">
        <f>AND(ROUND(O716,2)=O716,ROUND(P716,2)=P716,OR(AND(O716&lt;&gt;0,L716="p"),AND(P716&lt;&gt;0,L716="f")),_xlfn.ISFORMULA(X716),_xlfn.ISFORMULA(Y716),_xlfn.ISFORMULA(Z716),_xlfn.ISFORMULA(AA716),_xlfn.ISFORMULA(AB716),_xlfn.ISFORMULA(AC716),NOT(_xlfn.ISFORMULA(O716)),NOT(_xlfn.ISFORMULA(P716)),M716&lt;&gt;0,N716&lt;&gt;0,OR(YEAR(M716=lookup_codes!T833),YEAR(M716=lookup_codes!T834),YEAR(M716=lookup_codes!T835)),OR(YEAR(N716=lookup_codes!T833),YEAR(N716=lookup_codes!T834),YEAR(N716=lookup_codes!T835)))</f>
        <v>1</v>
      </c>
    </row>
    <row r="717" spans="1:30" ht="15" customHeight="1" x14ac:dyDescent="0.2">
      <c r="A717" s="8" t="s">
        <v>764</v>
      </c>
      <c r="B717" s="8"/>
      <c r="C717" s="2" t="s">
        <v>734</v>
      </c>
      <c r="D717" s="6" t="s">
        <v>742</v>
      </c>
      <c r="E717" s="60" t="s">
        <v>745</v>
      </c>
      <c r="F717" s="8"/>
      <c r="G717" s="8"/>
      <c r="H717" s="8"/>
      <c r="I717" s="8"/>
      <c r="J717" s="8"/>
      <c r="K717" s="8"/>
      <c r="L717" s="8" t="s">
        <v>755</v>
      </c>
      <c r="M717" s="9">
        <v>43862</v>
      </c>
      <c r="N717" s="9">
        <v>43862</v>
      </c>
      <c r="O717" s="20">
        <v>360834.73</v>
      </c>
      <c r="P717" s="20"/>
      <c r="Q717" s="61"/>
      <c r="R717" s="11"/>
      <c r="S717" s="11"/>
      <c r="T717" s="11"/>
      <c r="U717" s="11"/>
      <c r="X717" s="22" t="str">
        <f>IF(B717="",VLOOKUP(A717,items_lookup!A:B,2,FALSE),B717)</f>
        <v>05. Item 05</v>
      </c>
      <c r="Y717" s="22">
        <f t="shared" si="56"/>
        <v>2</v>
      </c>
      <c r="Z717" s="22">
        <f t="shared" si="56"/>
        <v>2</v>
      </c>
      <c r="AA717" s="22">
        <f t="shared" si="53"/>
        <v>2020</v>
      </c>
      <c r="AB717" s="22">
        <f t="shared" si="54"/>
        <v>2020</v>
      </c>
      <c r="AC717" s="22">
        <f t="shared" si="55"/>
        <v>2020</v>
      </c>
      <c r="AD717" s="25" t="b">
        <f>AND(ROUND(O717,2)=O717,ROUND(P717,2)=P717,OR(AND(O717&lt;&gt;0,L717="p"),AND(P717&lt;&gt;0,L717="f")),_xlfn.ISFORMULA(X717),_xlfn.ISFORMULA(Y717),_xlfn.ISFORMULA(Z717),_xlfn.ISFORMULA(AA717),_xlfn.ISFORMULA(AB717),_xlfn.ISFORMULA(AC717),NOT(_xlfn.ISFORMULA(O717)),NOT(_xlfn.ISFORMULA(P717)),M717&lt;&gt;0,N717&lt;&gt;0,OR(YEAR(M717=lookup_codes!T834),YEAR(M717=lookup_codes!T835),YEAR(M717=lookup_codes!T836)),OR(YEAR(N717=lookup_codes!T834),YEAR(N717=lookup_codes!T835),YEAR(N717=lookup_codes!T836)))</f>
        <v>1</v>
      </c>
    </row>
    <row r="718" spans="1:30" ht="15" customHeight="1" x14ac:dyDescent="0.2">
      <c r="A718" s="8" t="s">
        <v>766</v>
      </c>
      <c r="B718" s="8" t="s">
        <v>801</v>
      </c>
      <c r="C718" s="2" t="s">
        <v>734</v>
      </c>
      <c r="D718" s="6" t="s">
        <v>742</v>
      </c>
      <c r="E718" s="60" t="s">
        <v>745</v>
      </c>
      <c r="F718" s="8"/>
      <c r="G718" s="8"/>
      <c r="H718" s="8" t="s">
        <v>746</v>
      </c>
      <c r="I718" s="8"/>
      <c r="J718" s="8"/>
      <c r="K718" s="8"/>
      <c r="L718" s="8" t="s">
        <v>755</v>
      </c>
      <c r="M718" s="9">
        <v>44196</v>
      </c>
      <c r="N718" s="9">
        <v>44196</v>
      </c>
      <c r="O718" s="20">
        <v>-738804.47</v>
      </c>
      <c r="P718" s="20"/>
      <c r="Q718" s="61"/>
      <c r="R718" s="11"/>
      <c r="S718" s="11"/>
      <c r="T718" s="11"/>
      <c r="U718" s="11"/>
      <c r="X718" s="22" t="str">
        <f>IF(B718="",VLOOKUP(A718,items_lookup!A:B,2,FALSE),B718)</f>
        <v>03. Item 03</v>
      </c>
      <c r="Y718" s="22">
        <f t="shared" si="56"/>
        <v>12</v>
      </c>
      <c r="Z718" s="22">
        <f t="shared" si="56"/>
        <v>12</v>
      </c>
      <c r="AA718" s="22">
        <f t="shared" si="53"/>
        <v>2020</v>
      </c>
      <c r="AB718" s="22">
        <f t="shared" si="54"/>
        <v>2020</v>
      </c>
      <c r="AC718" s="22">
        <f t="shared" si="55"/>
        <v>2020</v>
      </c>
      <c r="AD718" s="25" t="b">
        <f>AND(ROUND(O718,2)=O718,ROUND(P718,2)=P718,OR(AND(O718&lt;&gt;0,L718="p"),AND(P718&lt;&gt;0,L718="f")),_xlfn.ISFORMULA(X718),_xlfn.ISFORMULA(Y718),_xlfn.ISFORMULA(Z718),_xlfn.ISFORMULA(AA718),_xlfn.ISFORMULA(AB718),_xlfn.ISFORMULA(AC718),NOT(_xlfn.ISFORMULA(O718)),NOT(_xlfn.ISFORMULA(P718)),M718&lt;&gt;0,N718&lt;&gt;0,OR(YEAR(M718=lookup_codes!T835),YEAR(M718=lookup_codes!T836),YEAR(M718=lookup_codes!T837)),OR(YEAR(N718=lookup_codes!T835),YEAR(N718=lookup_codes!T836),YEAR(N718=lookup_codes!T837)))</f>
        <v>1</v>
      </c>
    </row>
    <row r="719" spans="1:30" ht="12.6" customHeight="1" x14ac:dyDescent="0.2">
      <c r="A719" s="8" t="s">
        <v>763</v>
      </c>
      <c r="B719" s="8" t="s">
        <v>802</v>
      </c>
      <c r="C719" s="2" t="s">
        <v>734</v>
      </c>
      <c r="D719" s="6" t="s">
        <v>742</v>
      </c>
      <c r="E719" s="60" t="s">
        <v>745</v>
      </c>
      <c r="F719" s="8"/>
      <c r="G719" s="8"/>
      <c r="H719" s="8"/>
      <c r="I719" s="8"/>
      <c r="J719" s="8"/>
      <c r="K719" s="8"/>
      <c r="L719" s="8" t="s">
        <v>755</v>
      </c>
      <c r="M719" s="9">
        <v>44166</v>
      </c>
      <c r="N719" s="9">
        <v>44166</v>
      </c>
      <c r="O719" s="20">
        <v>-7327283.2300000004</v>
      </c>
      <c r="P719" s="20"/>
      <c r="Q719" s="61"/>
      <c r="R719" s="11"/>
      <c r="S719" s="11"/>
      <c r="T719" s="11"/>
      <c r="U719" s="11"/>
      <c r="X719" s="22" t="str">
        <f>IF(B719="",VLOOKUP(A719,items_lookup!A:B,2,FALSE),B719)</f>
        <v>04. Item 04</v>
      </c>
      <c r="Y719" s="22">
        <f t="shared" si="56"/>
        <v>12</v>
      </c>
      <c r="Z719" s="22">
        <f t="shared" si="56"/>
        <v>12</v>
      </c>
      <c r="AA719" s="22">
        <f t="shared" si="53"/>
        <v>2020</v>
      </c>
      <c r="AB719" s="22">
        <f t="shared" si="54"/>
        <v>2020</v>
      </c>
      <c r="AC719" s="22">
        <f t="shared" si="55"/>
        <v>2020</v>
      </c>
      <c r="AD719" s="25" t="b">
        <f>AND(ROUND(O719,2)=O719,ROUND(P719,2)=P719,OR(AND(O719&lt;&gt;0,L719="p"),AND(P719&lt;&gt;0,L719="f")),_xlfn.ISFORMULA(X719),_xlfn.ISFORMULA(Y719),_xlfn.ISFORMULA(Z719),_xlfn.ISFORMULA(AA719),_xlfn.ISFORMULA(AB719),_xlfn.ISFORMULA(AC719),NOT(_xlfn.ISFORMULA(O719)),NOT(_xlfn.ISFORMULA(P719)),M719&lt;&gt;0,N719&lt;&gt;0,OR(YEAR(M719=lookup_codes!T836),YEAR(M719=lookup_codes!T837),YEAR(M719=lookup_codes!T838)),OR(YEAR(N719=lookup_codes!T836),YEAR(N719=lookup_codes!T837),YEAR(N719=lookup_codes!T838)))</f>
        <v>1</v>
      </c>
    </row>
    <row r="720" spans="1:30" ht="15" customHeight="1" x14ac:dyDescent="0.2">
      <c r="A720" s="8" t="s">
        <v>782</v>
      </c>
      <c r="B720" s="8" t="s">
        <v>805</v>
      </c>
      <c r="C720" s="2" t="s">
        <v>734</v>
      </c>
      <c r="D720" s="6" t="s">
        <v>742</v>
      </c>
      <c r="E720" s="60" t="s">
        <v>745</v>
      </c>
      <c r="F720" s="8"/>
      <c r="G720" s="8"/>
      <c r="H720" s="8"/>
      <c r="I720" s="8"/>
      <c r="J720" s="8"/>
      <c r="K720" s="8"/>
      <c r="L720" s="8" t="s">
        <v>755</v>
      </c>
      <c r="M720" s="9">
        <v>44166</v>
      </c>
      <c r="N720" s="9">
        <v>44166</v>
      </c>
      <c r="O720" s="20">
        <v>-1839.99</v>
      </c>
      <c r="P720" s="20"/>
      <c r="Q720" s="61"/>
      <c r="R720" s="29"/>
      <c r="S720" s="29"/>
      <c r="T720" s="29"/>
      <c r="U720" s="29"/>
      <c r="X720" s="22" t="str">
        <f>IF(B720="",VLOOKUP(A720,items_lookup!A:B,2,FALSE),B720)</f>
        <v>10. Item 10</v>
      </c>
      <c r="Y720" s="22">
        <f t="shared" si="56"/>
        <v>12</v>
      </c>
      <c r="Z720" s="22">
        <f t="shared" si="56"/>
        <v>12</v>
      </c>
      <c r="AA720" s="22">
        <f t="shared" si="53"/>
        <v>2020</v>
      </c>
      <c r="AB720" s="22">
        <f t="shared" si="54"/>
        <v>2020</v>
      </c>
      <c r="AC720" s="22">
        <f t="shared" si="55"/>
        <v>2020</v>
      </c>
      <c r="AD720" s="25" t="b">
        <f>AND(ROUND(O720,2)=O720,ROUND(P720,2)=P720,OR(AND(O720&lt;&gt;0,L720="p"),AND(P720&lt;&gt;0,L720="f")),_xlfn.ISFORMULA(X720),_xlfn.ISFORMULA(Y720),_xlfn.ISFORMULA(Z720),_xlfn.ISFORMULA(AA720),_xlfn.ISFORMULA(AB720),_xlfn.ISFORMULA(AC720),NOT(_xlfn.ISFORMULA(O720)),NOT(_xlfn.ISFORMULA(P720)),M720&lt;&gt;0,N720&lt;&gt;0,OR(YEAR(M720=lookup_codes!T837),YEAR(M720=lookup_codes!T838),YEAR(M720=lookup_codes!T839)),OR(YEAR(N720=lookup_codes!T837),YEAR(N720=lookup_codes!T838),YEAR(N720=lookup_codes!T839)))</f>
        <v>1</v>
      </c>
    </row>
    <row r="721" spans="1:30" ht="15" customHeight="1" x14ac:dyDescent="0.2">
      <c r="A721" s="8" t="s">
        <v>771</v>
      </c>
      <c r="B721" s="27"/>
      <c r="C721" s="2" t="s">
        <v>734</v>
      </c>
      <c r="D721" s="6" t="s">
        <v>742</v>
      </c>
      <c r="E721" s="60" t="s">
        <v>745</v>
      </c>
      <c r="F721" s="8"/>
      <c r="G721" s="8"/>
      <c r="H721" s="8"/>
      <c r="I721" s="8"/>
      <c r="J721" s="8"/>
      <c r="K721" s="8"/>
      <c r="L721" s="8" t="s">
        <v>755</v>
      </c>
      <c r="M721" s="9">
        <v>44166</v>
      </c>
      <c r="N721" s="9">
        <v>44166</v>
      </c>
      <c r="O721" s="20">
        <v>-32106.45</v>
      </c>
      <c r="P721" s="20"/>
      <c r="Q721" s="61"/>
      <c r="R721" s="29"/>
      <c r="S721" s="29"/>
      <c r="T721" s="29"/>
      <c r="U721" s="29"/>
      <c r="X721" s="22" t="str">
        <f>IF(B721="",VLOOKUP(A721,items_lookup!A:B,2,FALSE),B721)</f>
        <v>13. Item 13</v>
      </c>
      <c r="Y721" s="22">
        <f t="shared" si="56"/>
        <v>12</v>
      </c>
      <c r="Z721" s="22">
        <f t="shared" si="56"/>
        <v>12</v>
      </c>
      <c r="AA721" s="22">
        <f t="shared" si="53"/>
        <v>2020</v>
      </c>
      <c r="AB721" s="22">
        <f t="shared" si="54"/>
        <v>2020</v>
      </c>
      <c r="AC721" s="22">
        <f t="shared" si="55"/>
        <v>2020</v>
      </c>
      <c r="AD721" s="25" t="b">
        <f>AND(ROUND(O721,2)=O721,ROUND(P721,2)=P721,OR(AND(O721&lt;&gt;0,L721="p"),AND(P721&lt;&gt;0,L721="f")),_xlfn.ISFORMULA(X721),_xlfn.ISFORMULA(Y721),_xlfn.ISFORMULA(Z721),_xlfn.ISFORMULA(AA721),_xlfn.ISFORMULA(AB721),_xlfn.ISFORMULA(AC721),NOT(_xlfn.ISFORMULA(O721)),NOT(_xlfn.ISFORMULA(P721)),M721&lt;&gt;0,N721&lt;&gt;0,OR(YEAR(M721=lookup_codes!T838),YEAR(M721=lookup_codes!T839),YEAR(M721=lookup_codes!T840)),OR(YEAR(N721=lookup_codes!T838),YEAR(N721=lookup_codes!T839),YEAR(N721=lookup_codes!T840)))</f>
        <v>1</v>
      </c>
    </row>
    <row r="722" spans="1:30" ht="15.75" customHeight="1" x14ac:dyDescent="0.2">
      <c r="A722" s="8" t="s">
        <v>789</v>
      </c>
      <c r="B722" s="8" t="s">
        <v>804</v>
      </c>
      <c r="C722" s="2" t="s">
        <v>734</v>
      </c>
      <c r="D722" s="6" t="s">
        <v>742</v>
      </c>
      <c r="E722" s="60" t="s">
        <v>745</v>
      </c>
      <c r="F722" s="8"/>
      <c r="G722" s="8"/>
      <c r="H722" s="8"/>
      <c r="I722" s="8"/>
      <c r="J722" s="8"/>
      <c r="K722" s="8"/>
      <c r="L722" s="8" t="s">
        <v>755</v>
      </c>
      <c r="M722" s="9">
        <v>44166</v>
      </c>
      <c r="N722" s="9">
        <v>44166</v>
      </c>
      <c r="O722" s="20">
        <v>-5086.5200000000004</v>
      </c>
      <c r="P722" s="20"/>
      <c r="Q722" s="61"/>
      <c r="R722" s="29"/>
      <c r="S722" s="29"/>
      <c r="T722" s="29"/>
      <c r="U722" s="29"/>
      <c r="X722" s="22" t="str">
        <f>IF(B722="",VLOOKUP(A722,items_lookup!A:B,2,FALSE),B722)</f>
        <v>12. Item 12</v>
      </c>
      <c r="Y722" s="22">
        <f t="shared" si="56"/>
        <v>12</v>
      </c>
      <c r="Z722" s="22">
        <f t="shared" si="56"/>
        <v>12</v>
      </c>
      <c r="AA722" s="22">
        <f t="shared" si="53"/>
        <v>2020</v>
      </c>
      <c r="AB722" s="22">
        <f t="shared" si="54"/>
        <v>2020</v>
      </c>
      <c r="AC722" s="22">
        <f t="shared" si="55"/>
        <v>2020</v>
      </c>
      <c r="AD722" s="25" t="b">
        <f>AND(ROUND(O722,2)=O722,ROUND(P722,2)=P722,OR(AND(O722&lt;&gt;0,L722="p"),AND(P722&lt;&gt;0,L722="f")),_xlfn.ISFORMULA(X722),_xlfn.ISFORMULA(Y722),_xlfn.ISFORMULA(Z722),_xlfn.ISFORMULA(AA722),_xlfn.ISFORMULA(AB722),_xlfn.ISFORMULA(AC722),NOT(_xlfn.ISFORMULA(O722)),NOT(_xlfn.ISFORMULA(P722)),M722&lt;&gt;0,N722&lt;&gt;0,OR(YEAR(M722=lookup_codes!T839),YEAR(M722=lookup_codes!T840),YEAR(M722=lookup_codes!T841)),OR(YEAR(N722=lookup_codes!T839),YEAR(N722=lookup_codes!T840),YEAR(N722=lookup_codes!T841)))</f>
        <v>1</v>
      </c>
    </row>
    <row r="723" spans="1:30" ht="15" customHeight="1" x14ac:dyDescent="0.2">
      <c r="A723" s="8" t="s">
        <v>789</v>
      </c>
      <c r="B723" s="8" t="s">
        <v>803</v>
      </c>
      <c r="C723" s="2" t="s">
        <v>734</v>
      </c>
      <c r="D723" s="6" t="s">
        <v>742</v>
      </c>
      <c r="E723" s="60" t="s">
        <v>745</v>
      </c>
      <c r="F723" s="8"/>
      <c r="G723" s="8"/>
      <c r="H723" s="8"/>
      <c r="I723" s="8"/>
      <c r="J723" s="8"/>
      <c r="K723" s="8"/>
      <c r="L723" s="8" t="s">
        <v>755</v>
      </c>
      <c r="M723" s="9">
        <v>44166</v>
      </c>
      <c r="N723" s="9">
        <v>44166</v>
      </c>
      <c r="O723" s="20">
        <v>-1334903.44</v>
      </c>
      <c r="P723" s="20"/>
      <c r="Q723" s="61"/>
      <c r="R723" s="29"/>
      <c r="S723" s="29"/>
      <c r="T723" s="29"/>
      <c r="U723" s="29"/>
      <c r="X723" s="22" t="str">
        <f>IF(B723="",VLOOKUP(A723,items_lookup!A:B,2,FALSE),B723)</f>
        <v>13. Item 13</v>
      </c>
      <c r="Y723" s="22">
        <f t="shared" si="56"/>
        <v>12</v>
      </c>
      <c r="Z723" s="22">
        <f t="shared" si="56"/>
        <v>12</v>
      </c>
      <c r="AA723" s="22">
        <f t="shared" si="53"/>
        <v>2020</v>
      </c>
      <c r="AB723" s="22">
        <f t="shared" si="54"/>
        <v>2020</v>
      </c>
      <c r="AC723" s="22">
        <f t="shared" si="55"/>
        <v>2020</v>
      </c>
      <c r="AD723" s="25" t="b">
        <f>AND(ROUND(O723,2)=O723,ROUND(P723,2)=P723,OR(AND(O723&lt;&gt;0,L723="p"),AND(P723&lt;&gt;0,L723="f")),_xlfn.ISFORMULA(X723),_xlfn.ISFORMULA(Y723),_xlfn.ISFORMULA(Z723),_xlfn.ISFORMULA(AA723),_xlfn.ISFORMULA(AB723),_xlfn.ISFORMULA(AC723),NOT(_xlfn.ISFORMULA(O723)),NOT(_xlfn.ISFORMULA(P723)),M723&lt;&gt;0,N723&lt;&gt;0,OR(YEAR(M723=lookup_codes!T840),YEAR(M723=lookup_codes!T841),YEAR(M723=lookup_codes!T842)),OR(YEAR(N723=lookup_codes!T840),YEAR(N723=lookup_codes!T841),YEAR(N723=lookup_codes!T842)))</f>
        <v>1</v>
      </c>
    </row>
    <row r="724" spans="1:30" ht="15" customHeight="1" x14ac:dyDescent="0.2">
      <c r="A724" s="8" t="s">
        <v>769</v>
      </c>
      <c r="B724" s="8"/>
      <c r="C724" s="2" t="s">
        <v>734</v>
      </c>
      <c r="D724" s="6" t="s">
        <v>742</v>
      </c>
      <c r="E724" s="60" t="s">
        <v>745</v>
      </c>
      <c r="F724" s="8"/>
      <c r="G724" s="8"/>
      <c r="H724" s="8"/>
      <c r="I724" s="8"/>
      <c r="J724" s="8"/>
      <c r="K724" s="8"/>
      <c r="L724" s="8" t="s">
        <v>755</v>
      </c>
      <c r="M724" s="9">
        <v>44166</v>
      </c>
      <c r="N724" s="9">
        <v>44166</v>
      </c>
      <c r="O724" s="20">
        <v>-26732.74</v>
      </c>
      <c r="P724" s="20"/>
      <c r="Q724" s="61"/>
      <c r="R724" s="29"/>
      <c r="S724" s="29"/>
      <c r="T724" s="29"/>
      <c r="U724" s="29"/>
      <c r="X724" s="22" t="str">
        <f>IF(B724="",VLOOKUP(A724,items_lookup!A:B,2,FALSE),B724)</f>
        <v>09. Item 09</v>
      </c>
      <c r="Y724" s="22">
        <f t="shared" si="56"/>
        <v>12</v>
      </c>
      <c r="Z724" s="22">
        <f t="shared" si="56"/>
        <v>12</v>
      </c>
      <c r="AA724" s="22">
        <f t="shared" si="53"/>
        <v>2020</v>
      </c>
      <c r="AB724" s="22">
        <f t="shared" si="54"/>
        <v>2020</v>
      </c>
      <c r="AC724" s="22">
        <f t="shared" si="55"/>
        <v>2020</v>
      </c>
      <c r="AD724" s="25" t="b">
        <f>AND(ROUND(O724,2)=O724,ROUND(P724,2)=P724,OR(AND(O724&lt;&gt;0,L724="p"),AND(P724&lt;&gt;0,L724="f")),_xlfn.ISFORMULA(X724),_xlfn.ISFORMULA(Y724),_xlfn.ISFORMULA(Z724),_xlfn.ISFORMULA(AA724),_xlfn.ISFORMULA(AB724),_xlfn.ISFORMULA(AC724),NOT(_xlfn.ISFORMULA(O724)),NOT(_xlfn.ISFORMULA(P724)),M724&lt;&gt;0,N724&lt;&gt;0,OR(YEAR(M724=lookup_codes!T841),YEAR(M724=lookup_codes!T842),YEAR(M724=lookup_codes!T843)),OR(YEAR(N724=lookup_codes!T841),YEAR(N724=lookup_codes!T842),YEAR(N724=lookup_codes!T843)))</f>
        <v>1</v>
      </c>
    </row>
    <row r="725" spans="1:30" ht="15" customHeight="1" x14ac:dyDescent="0.2">
      <c r="A725" s="8" t="s">
        <v>781</v>
      </c>
      <c r="B725" s="8"/>
      <c r="C725" s="2" t="s">
        <v>734</v>
      </c>
      <c r="D725" s="6" t="s">
        <v>742</v>
      </c>
      <c r="E725" s="60" t="s">
        <v>745</v>
      </c>
      <c r="F725" s="8"/>
      <c r="G725" s="8"/>
      <c r="H725" s="8" t="s">
        <v>746</v>
      </c>
      <c r="I725" s="8"/>
      <c r="J725" s="8"/>
      <c r="K725" s="8"/>
      <c r="L725" s="8" t="s">
        <v>755</v>
      </c>
      <c r="M725" s="9">
        <v>44196</v>
      </c>
      <c r="N725" s="9">
        <v>44196</v>
      </c>
      <c r="O725" s="20">
        <v>-14885.73</v>
      </c>
      <c r="P725" s="20"/>
      <c r="Q725" s="61"/>
      <c r="R725" s="11"/>
      <c r="S725" s="11"/>
      <c r="T725" s="11"/>
      <c r="U725" s="11"/>
      <c r="X725" s="22" t="str">
        <f>IF(B725="",VLOOKUP(A725,items_lookup!A:B,2,FALSE),B725)</f>
        <v>09. Item 09</v>
      </c>
      <c r="Y725" s="22">
        <f t="shared" si="56"/>
        <v>12</v>
      </c>
      <c r="Z725" s="22">
        <f t="shared" si="56"/>
        <v>12</v>
      </c>
      <c r="AA725" s="22">
        <f t="shared" si="53"/>
        <v>2020</v>
      </c>
      <c r="AB725" s="22">
        <f t="shared" si="54"/>
        <v>2020</v>
      </c>
      <c r="AC725" s="22">
        <f t="shared" si="55"/>
        <v>2020</v>
      </c>
      <c r="AD725" s="25" t="b">
        <f>AND(ROUND(O725,2)=O725,ROUND(P725,2)=P725,OR(AND(O725&lt;&gt;0,L725="p"),AND(P725&lt;&gt;0,L725="f")),_xlfn.ISFORMULA(X725),_xlfn.ISFORMULA(Y725),_xlfn.ISFORMULA(Z725),_xlfn.ISFORMULA(AA725),_xlfn.ISFORMULA(AB725),_xlfn.ISFORMULA(AC725),NOT(_xlfn.ISFORMULA(O725)),NOT(_xlfn.ISFORMULA(P725)),M725&lt;&gt;0,N725&lt;&gt;0,OR(YEAR(M725=lookup_codes!T842),YEAR(M725=lookup_codes!T843),YEAR(M725=lookup_codes!T844)),OR(YEAR(N725=lookup_codes!T842),YEAR(N725=lookup_codes!T843),YEAR(N725=lookup_codes!T844)))</f>
        <v>1</v>
      </c>
    </row>
    <row r="726" spans="1:30" ht="15" customHeight="1" x14ac:dyDescent="0.2">
      <c r="A726" s="8" t="s">
        <v>781</v>
      </c>
      <c r="B726" s="8"/>
      <c r="C726" s="2" t="s">
        <v>734</v>
      </c>
      <c r="D726" s="6" t="s">
        <v>742</v>
      </c>
      <c r="E726" s="60" t="s">
        <v>745</v>
      </c>
      <c r="F726" s="8"/>
      <c r="G726" s="8"/>
      <c r="H726" s="8" t="s">
        <v>746</v>
      </c>
      <c r="I726" s="8"/>
      <c r="J726" s="8"/>
      <c r="K726" s="8"/>
      <c r="L726" s="8" t="s">
        <v>755</v>
      </c>
      <c r="M726" s="9">
        <v>44196</v>
      </c>
      <c r="N726" s="9">
        <v>44196</v>
      </c>
      <c r="O726" s="20">
        <v>-9161.3700000000008</v>
      </c>
      <c r="P726" s="20"/>
      <c r="Q726" s="61"/>
      <c r="R726" s="11"/>
      <c r="S726" s="11"/>
      <c r="T726" s="11"/>
      <c r="U726" s="11"/>
      <c r="X726" s="22" t="str">
        <f>IF(B726="",VLOOKUP(A726,items_lookup!A:B,2,FALSE),B726)</f>
        <v>09. Item 09</v>
      </c>
      <c r="Y726" s="22">
        <f t="shared" si="56"/>
        <v>12</v>
      </c>
      <c r="Z726" s="22">
        <f t="shared" si="56"/>
        <v>12</v>
      </c>
      <c r="AA726" s="22">
        <f t="shared" si="53"/>
        <v>2020</v>
      </c>
      <c r="AB726" s="22">
        <f t="shared" si="54"/>
        <v>2020</v>
      </c>
      <c r="AC726" s="22">
        <f t="shared" si="55"/>
        <v>2020</v>
      </c>
      <c r="AD726" s="25" t="b">
        <f>AND(ROUND(O726,2)=O726,ROUND(P726,2)=P726,OR(AND(O726&lt;&gt;0,L726="p"),AND(P726&lt;&gt;0,L726="f")),_xlfn.ISFORMULA(X726),_xlfn.ISFORMULA(Y726),_xlfn.ISFORMULA(Z726),_xlfn.ISFORMULA(AA726),_xlfn.ISFORMULA(AB726),_xlfn.ISFORMULA(AC726),NOT(_xlfn.ISFORMULA(O726)),NOT(_xlfn.ISFORMULA(P726)),M726&lt;&gt;0,N726&lt;&gt;0,OR(YEAR(M726=lookup_codes!T843),YEAR(M726=lookup_codes!T844),YEAR(M726=lookup_codes!T845)),OR(YEAR(N726=lookup_codes!T843),YEAR(N726=lookup_codes!T844),YEAR(N726=lookup_codes!T845)))</f>
        <v>1</v>
      </c>
    </row>
    <row r="727" spans="1:30" ht="15" customHeight="1" x14ac:dyDescent="0.2">
      <c r="A727" s="8" t="s">
        <v>768</v>
      </c>
      <c r="B727" s="8"/>
      <c r="C727" s="2" t="s">
        <v>734</v>
      </c>
      <c r="D727" s="6" t="s">
        <v>742</v>
      </c>
      <c r="E727" s="60" t="s">
        <v>745</v>
      </c>
      <c r="F727" s="8"/>
      <c r="G727" s="8"/>
      <c r="H727" s="8" t="s">
        <v>746</v>
      </c>
      <c r="I727" s="8"/>
      <c r="J727" s="8"/>
      <c r="K727" s="8"/>
      <c r="L727" s="8" t="s">
        <v>755</v>
      </c>
      <c r="M727" s="9">
        <v>44196</v>
      </c>
      <c r="N727" s="9">
        <v>44196</v>
      </c>
      <c r="O727" s="20">
        <v>-17481.77</v>
      </c>
      <c r="P727" s="20"/>
      <c r="Q727" s="61"/>
      <c r="R727" s="11"/>
      <c r="S727" s="11"/>
      <c r="T727" s="11"/>
      <c r="U727" s="11"/>
      <c r="X727" s="22" t="str">
        <f>IF(B727="",VLOOKUP(A727,items_lookup!A:B,2,FALSE),B727)</f>
        <v>09. Item 09</v>
      </c>
      <c r="Y727" s="22">
        <f t="shared" si="56"/>
        <v>12</v>
      </c>
      <c r="Z727" s="22">
        <f t="shared" si="56"/>
        <v>12</v>
      </c>
      <c r="AA727" s="22">
        <f t="shared" si="53"/>
        <v>2020</v>
      </c>
      <c r="AB727" s="22">
        <f t="shared" si="54"/>
        <v>2020</v>
      </c>
      <c r="AC727" s="22">
        <f t="shared" si="55"/>
        <v>2020</v>
      </c>
      <c r="AD727" s="25" t="b">
        <f>AND(ROUND(O727,2)=O727,ROUND(P727,2)=P727,OR(AND(O727&lt;&gt;0,L727="p"),AND(P727&lt;&gt;0,L727="f")),_xlfn.ISFORMULA(X727),_xlfn.ISFORMULA(Y727),_xlfn.ISFORMULA(Z727),_xlfn.ISFORMULA(AA727),_xlfn.ISFORMULA(AB727),_xlfn.ISFORMULA(AC727),NOT(_xlfn.ISFORMULA(O727)),NOT(_xlfn.ISFORMULA(P727)),M727&lt;&gt;0,N727&lt;&gt;0,OR(YEAR(M727=lookup_codes!T844),YEAR(M727=lookup_codes!T845),YEAR(M727=lookup_codes!T846)),OR(YEAR(N727=lookup_codes!T844),YEAR(N727=lookup_codes!T845),YEAR(N727=lookup_codes!T846)))</f>
        <v>1</v>
      </c>
    </row>
    <row r="728" spans="1:30" ht="12.6" customHeight="1" x14ac:dyDescent="0.2">
      <c r="A728" s="8" t="s">
        <v>774</v>
      </c>
      <c r="B728" s="8"/>
      <c r="C728" s="2" t="s">
        <v>734</v>
      </c>
      <c r="D728" s="6" t="s">
        <v>742</v>
      </c>
      <c r="E728" s="60" t="s">
        <v>745</v>
      </c>
      <c r="F728" s="8"/>
      <c r="G728" s="8"/>
      <c r="H728" s="8" t="s">
        <v>746</v>
      </c>
      <c r="I728" s="8"/>
      <c r="J728" s="8"/>
      <c r="K728" s="8"/>
      <c r="L728" s="8" t="s">
        <v>755</v>
      </c>
      <c r="M728" s="9">
        <v>44196</v>
      </c>
      <c r="N728" s="9">
        <v>44196</v>
      </c>
      <c r="O728" s="20">
        <v>-2638.59</v>
      </c>
      <c r="P728" s="20"/>
      <c r="Q728" s="61"/>
      <c r="R728" s="11"/>
      <c r="S728" s="11"/>
      <c r="T728" s="11"/>
      <c r="U728" s="11"/>
      <c r="X728" s="22" t="str">
        <f>IF(B728="",VLOOKUP(A728,items_lookup!A:B,2,FALSE),B728)</f>
        <v>19. Item 19</v>
      </c>
      <c r="Y728" s="22">
        <f t="shared" si="56"/>
        <v>12</v>
      </c>
      <c r="Z728" s="22">
        <f t="shared" si="56"/>
        <v>12</v>
      </c>
      <c r="AA728" s="22">
        <f t="shared" si="53"/>
        <v>2020</v>
      </c>
      <c r="AB728" s="22">
        <f t="shared" si="54"/>
        <v>2020</v>
      </c>
      <c r="AC728" s="22">
        <f t="shared" si="55"/>
        <v>2020</v>
      </c>
      <c r="AD728" s="25" t="b">
        <f>AND(ROUND(O728,2)=O728,ROUND(P728,2)=P728,OR(AND(O728&lt;&gt;0,L728="p"),AND(P728&lt;&gt;0,L728="f")),_xlfn.ISFORMULA(X728),_xlfn.ISFORMULA(Y728),_xlfn.ISFORMULA(Z728),_xlfn.ISFORMULA(AA728),_xlfn.ISFORMULA(AB728),_xlfn.ISFORMULA(AC728),NOT(_xlfn.ISFORMULA(O728)),NOT(_xlfn.ISFORMULA(P728)),M728&lt;&gt;0,N728&lt;&gt;0,OR(YEAR(M728=lookup_codes!T845),YEAR(M728=lookup_codes!T846),YEAR(M728=lookup_codes!T847)),OR(YEAR(N728=lookup_codes!T845),YEAR(N728=lookup_codes!T846),YEAR(N728=lookup_codes!T847)))</f>
        <v>1</v>
      </c>
    </row>
    <row r="729" spans="1:30" ht="12.6" customHeight="1" x14ac:dyDescent="0.2">
      <c r="A729" s="8" t="s">
        <v>798</v>
      </c>
      <c r="B729" s="27"/>
      <c r="C729" s="2" t="s">
        <v>734</v>
      </c>
      <c r="D729" s="6" t="s">
        <v>742</v>
      </c>
      <c r="E729" s="60" t="s">
        <v>745</v>
      </c>
      <c r="F729" s="8"/>
      <c r="G729" s="8"/>
      <c r="H729" s="8" t="s">
        <v>746</v>
      </c>
      <c r="I729" s="8"/>
      <c r="J729" s="8"/>
      <c r="K729" s="8"/>
      <c r="L729" s="8" t="s">
        <v>755</v>
      </c>
      <c r="M729" s="9">
        <v>44166</v>
      </c>
      <c r="N729" s="9">
        <v>44166</v>
      </c>
      <c r="O729" s="20">
        <v>-1318.37</v>
      </c>
      <c r="P729" s="20"/>
      <c r="Q729" s="61"/>
      <c r="R729" s="29"/>
      <c r="S729" s="29"/>
      <c r="T729" s="29"/>
      <c r="U729" s="29"/>
      <c r="X729" s="22" t="str">
        <f>IF(B729="",VLOOKUP(A729,items_lookup!A:B,2,FALSE),B729)</f>
        <v>03. Item 03</v>
      </c>
      <c r="Y729" s="22">
        <f t="shared" si="56"/>
        <v>12</v>
      </c>
      <c r="Z729" s="22">
        <f t="shared" si="56"/>
        <v>12</v>
      </c>
      <c r="AA729" s="22">
        <f t="shared" si="53"/>
        <v>2020</v>
      </c>
      <c r="AB729" s="22">
        <f t="shared" si="54"/>
        <v>2020</v>
      </c>
      <c r="AC729" s="22">
        <f t="shared" si="55"/>
        <v>2020</v>
      </c>
      <c r="AD729" s="25" t="b">
        <f>AND(ROUND(O729,2)=O729,ROUND(P729,2)=P729,OR(AND(O729&lt;&gt;0,L729="p"),AND(P729&lt;&gt;0,L729="f")),_xlfn.ISFORMULA(X729),_xlfn.ISFORMULA(Y729),_xlfn.ISFORMULA(Z729),_xlfn.ISFORMULA(AA729),_xlfn.ISFORMULA(AB729),_xlfn.ISFORMULA(AC729),NOT(_xlfn.ISFORMULA(O729)),NOT(_xlfn.ISFORMULA(P729)),M729&lt;&gt;0,N729&lt;&gt;0,OR(YEAR(M729=lookup_codes!T846),YEAR(M729=lookup_codes!T847),YEAR(M729=lookup_codes!T848)),OR(YEAR(N729=lookup_codes!T846),YEAR(N729=lookup_codes!T847),YEAR(N729=lookup_codes!T848)))</f>
        <v>1</v>
      </c>
    </row>
    <row r="730" spans="1:30" ht="15" customHeight="1" x14ac:dyDescent="0.2">
      <c r="A730" s="8" t="s">
        <v>780</v>
      </c>
      <c r="B730" s="27"/>
      <c r="C730" s="2" t="s">
        <v>734</v>
      </c>
      <c r="D730" s="6" t="s">
        <v>742</v>
      </c>
      <c r="E730" s="60" t="s">
        <v>745</v>
      </c>
      <c r="F730" s="8"/>
      <c r="G730" s="8"/>
      <c r="H730" s="8" t="s">
        <v>746</v>
      </c>
      <c r="I730" s="8"/>
      <c r="J730" s="8"/>
      <c r="K730" s="8"/>
      <c r="L730" s="8" t="s">
        <v>755</v>
      </c>
      <c r="M730" s="9">
        <v>44166</v>
      </c>
      <c r="N730" s="9">
        <v>44166</v>
      </c>
      <c r="O730" s="20">
        <v>-289.52999999999997</v>
      </c>
      <c r="P730" s="20"/>
      <c r="Q730" s="61"/>
      <c r="R730" s="11"/>
      <c r="S730" s="11"/>
      <c r="T730" s="11"/>
      <c r="U730" s="11"/>
      <c r="X730" s="22" t="str">
        <f>IF(B730="",VLOOKUP(A730,items_lookup!A:B,2,FALSE),B730)</f>
        <v>14. Item 14</v>
      </c>
      <c r="Y730" s="22">
        <f t="shared" si="56"/>
        <v>12</v>
      </c>
      <c r="Z730" s="22">
        <f t="shared" si="56"/>
        <v>12</v>
      </c>
      <c r="AA730" s="22">
        <f t="shared" si="53"/>
        <v>2020</v>
      </c>
      <c r="AB730" s="22">
        <f t="shared" si="54"/>
        <v>2020</v>
      </c>
      <c r="AC730" s="22">
        <f t="shared" si="55"/>
        <v>2020</v>
      </c>
      <c r="AD730" s="25" t="b">
        <f>AND(ROUND(O730,2)=O730,ROUND(P730,2)=P730,OR(AND(O730&lt;&gt;0,L730="p"),AND(P730&lt;&gt;0,L730="f")),_xlfn.ISFORMULA(X730),_xlfn.ISFORMULA(Y730),_xlfn.ISFORMULA(Z730),_xlfn.ISFORMULA(AA730),_xlfn.ISFORMULA(AB730),_xlfn.ISFORMULA(AC730),NOT(_xlfn.ISFORMULA(O730)),NOT(_xlfn.ISFORMULA(P730)),M730&lt;&gt;0,N730&lt;&gt;0,OR(YEAR(M730=lookup_codes!T847),YEAR(M730=lookup_codes!T848),YEAR(M730=lookup_codes!T849)),OR(YEAR(N730=lookup_codes!T847),YEAR(N730=lookup_codes!T848),YEAR(N730=lookup_codes!T849)))</f>
        <v>1</v>
      </c>
    </row>
    <row r="731" spans="1:30" ht="15" customHeight="1" x14ac:dyDescent="0.2">
      <c r="A731" s="8" t="s">
        <v>767</v>
      </c>
      <c r="B731" s="8"/>
      <c r="C731" s="2" t="s">
        <v>734</v>
      </c>
      <c r="D731" s="6" t="s">
        <v>742</v>
      </c>
      <c r="E731" s="60" t="s">
        <v>745</v>
      </c>
      <c r="F731" s="8" t="s">
        <v>25</v>
      </c>
      <c r="G731" s="8"/>
      <c r="H731" s="8"/>
      <c r="I731" s="8"/>
      <c r="J731" s="8">
        <v>4</v>
      </c>
      <c r="K731" s="8" t="s">
        <v>753</v>
      </c>
      <c r="L731" s="8" t="s">
        <v>756</v>
      </c>
      <c r="M731" s="9">
        <v>44216</v>
      </c>
      <c r="N731" s="9">
        <v>44256</v>
      </c>
      <c r="O731" s="20"/>
      <c r="P731" s="20">
        <v>53656.83</v>
      </c>
      <c r="Q731" s="61"/>
      <c r="R731" s="29"/>
      <c r="S731" s="29"/>
      <c r="T731" s="29"/>
      <c r="U731" s="29"/>
      <c r="X731" s="22" t="str">
        <f>IF(B731="",VLOOKUP(A731,items_lookup!A:B,2,FALSE),B731)</f>
        <v>08. Item 08</v>
      </c>
      <c r="Y731" s="22">
        <f t="shared" si="56"/>
        <v>1</v>
      </c>
      <c r="Z731" s="22">
        <f t="shared" si="56"/>
        <v>3</v>
      </c>
      <c r="AA731" s="22">
        <f t="shared" si="53"/>
        <v>2021</v>
      </c>
      <c r="AB731" s="22">
        <f t="shared" si="54"/>
        <v>2021</v>
      </c>
      <c r="AC731" s="22">
        <f t="shared" si="55"/>
        <v>2020</v>
      </c>
      <c r="AD731" s="25" t="b">
        <f>AND(ROUND(O731,2)=O731,ROUND(P731,2)=P731,OR(AND(O731&lt;&gt;0,L731="p"),AND(P731&lt;&gt;0,L731="f")),_xlfn.ISFORMULA(X731),_xlfn.ISFORMULA(Y731),_xlfn.ISFORMULA(Z731),_xlfn.ISFORMULA(AA731),_xlfn.ISFORMULA(AB731),_xlfn.ISFORMULA(AC731),NOT(_xlfn.ISFORMULA(O731)),NOT(_xlfn.ISFORMULA(P731)),M731&lt;&gt;0,N731&lt;&gt;0,OR(YEAR(M731=lookup_codes!T848),YEAR(M731=lookup_codes!T849),YEAR(M731=lookup_codes!T850)),OR(YEAR(N731=lookup_codes!T848),YEAR(N731=lookup_codes!T849),YEAR(N731=lookup_codes!T850)))</f>
        <v>1</v>
      </c>
    </row>
    <row r="732" spans="1:30" ht="12.6" customHeight="1" x14ac:dyDescent="0.2">
      <c r="A732" s="8" t="s">
        <v>776</v>
      </c>
      <c r="B732" s="8"/>
      <c r="C732" s="2" t="s">
        <v>734</v>
      </c>
      <c r="D732" s="6" t="s">
        <v>742</v>
      </c>
      <c r="E732" s="60" t="s">
        <v>745</v>
      </c>
      <c r="F732" s="8"/>
      <c r="G732" s="8"/>
      <c r="H732" s="8"/>
      <c r="I732" s="8"/>
      <c r="J732" s="8">
        <v>1</v>
      </c>
      <c r="K732" s="8" t="s">
        <v>753</v>
      </c>
      <c r="L732" s="8" t="s">
        <v>756</v>
      </c>
      <c r="M732" s="9">
        <v>44232</v>
      </c>
      <c r="N732" s="9">
        <v>44258</v>
      </c>
      <c r="O732" s="20"/>
      <c r="P732" s="20">
        <v>58016.31</v>
      </c>
      <c r="Q732" s="61"/>
      <c r="R732" s="29"/>
      <c r="S732" s="29"/>
      <c r="T732" s="29"/>
      <c r="U732" s="29"/>
      <c r="X732" s="22" t="str">
        <f>IF(B732="",VLOOKUP(A732,items_lookup!A:B,2,FALSE),B732)</f>
        <v>_1. Item _1</v>
      </c>
      <c r="Y732" s="22">
        <f t="shared" si="56"/>
        <v>2</v>
      </c>
      <c r="Z732" s="22">
        <f t="shared" si="56"/>
        <v>3</v>
      </c>
      <c r="AA732" s="22">
        <f t="shared" si="53"/>
        <v>2021</v>
      </c>
      <c r="AB732" s="22">
        <f t="shared" si="54"/>
        <v>2021</v>
      </c>
      <c r="AC732" s="22">
        <f t="shared" si="55"/>
        <v>2021</v>
      </c>
      <c r="AD732" s="25" t="b">
        <f>AND(ROUND(O732,2)=O732,ROUND(P732,2)=P732,OR(AND(O732&lt;&gt;0,L732="p"),AND(P732&lt;&gt;0,L732="f")),_xlfn.ISFORMULA(X732),_xlfn.ISFORMULA(Y732),_xlfn.ISFORMULA(Z732),_xlfn.ISFORMULA(AA732),_xlfn.ISFORMULA(AB732),_xlfn.ISFORMULA(AC732),NOT(_xlfn.ISFORMULA(O732)),NOT(_xlfn.ISFORMULA(P732)),M732&lt;&gt;0,N732&lt;&gt;0,OR(YEAR(M732=lookup_codes!T849),YEAR(M732=lookup_codes!T850),YEAR(M732=lookup_codes!T851)),OR(YEAR(N732=lookup_codes!T849),YEAR(N732=lookup_codes!T850),YEAR(N732=lookup_codes!T851)))</f>
        <v>1</v>
      </c>
    </row>
    <row r="733" spans="1:30" ht="15" customHeight="1" x14ac:dyDescent="0.2">
      <c r="A733" s="8" t="s">
        <v>763</v>
      </c>
      <c r="B733" s="27"/>
      <c r="C733" s="2" t="s">
        <v>734</v>
      </c>
      <c r="D733" s="6" t="s">
        <v>742</v>
      </c>
      <c r="E733" s="60" t="s">
        <v>745</v>
      </c>
      <c r="F733" s="8"/>
      <c r="G733" s="8"/>
      <c r="H733" s="8"/>
      <c r="I733" s="8" t="s">
        <v>25</v>
      </c>
      <c r="J733" s="8">
        <v>3</v>
      </c>
      <c r="K733" s="8" t="s">
        <v>753</v>
      </c>
      <c r="L733" s="8" t="s">
        <v>756</v>
      </c>
      <c r="M733" s="9">
        <v>44256</v>
      </c>
      <c r="N733" s="9">
        <v>44271</v>
      </c>
      <c r="O733" s="20"/>
      <c r="P733" s="20">
        <v>357600</v>
      </c>
      <c r="Q733" s="61"/>
      <c r="R733" s="29"/>
      <c r="S733" s="29"/>
      <c r="T733" s="29"/>
      <c r="U733" s="29"/>
      <c r="X733" s="22" t="str">
        <f>IF(B733="",VLOOKUP(A733,items_lookup!A:B,2,FALSE),B733)</f>
        <v>04. Item 04</v>
      </c>
      <c r="Y733" s="22">
        <f t="shared" si="56"/>
        <v>3</v>
      </c>
      <c r="Z733" s="22">
        <f t="shared" si="56"/>
        <v>3</v>
      </c>
      <c r="AA733" s="22">
        <f t="shared" si="53"/>
        <v>2021</v>
      </c>
      <c r="AB733" s="22">
        <f t="shared" si="54"/>
        <v>2021</v>
      </c>
      <c r="AC733" s="22">
        <f t="shared" si="55"/>
        <v>2021</v>
      </c>
      <c r="AD733" s="25" t="b">
        <f>AND(ROUND(O733,2)=O733,ROUND(P733,2)=P733,OR(AND(O733&lt;&gt;0,L733="p"),AND(P733&lt;&gt;0,L733="f")),_xlfn.ISFORMULA(X733),_xlfn.ISFORMULA(Y733),_xlfn.ISFORMULA(Z733),_xlfn.ISFORMULA(AA733),_xlfn.ISFORMULA(AB733),_xlfn.ISFORMULA(AC733),NOT(_xlfn.ISFORMULA(O733)),NOT(_xlfn.ISFORMULA(P733)),M733&lt;&gt;0,N733&lt;&gt;0,OR(YEAR(M733=lookup_codes!T850),YEAR(M733=lookup_codes!T851),YEAR(M733=lookup_codes!T852)),OR(YEAR(N733=lookup_codes!T850),YEAR(N733=lookup_codes!T851),YEAR(N733=lookup_codes!T852)))</f>
        <v>1</v>
      </c>
    </row>
    <row r="734" spans="1:30" ht="15" customHeight="1" x14ac:dyDescent="0.2">
      <c r="A734" s="8" t="s">
        <v>782</v>
      </c>
      <c r="B734" s="27"/>
      <c r="C734" s="2" t="s">
        <v>734</v>
      </c>
      <c r="D734" s="6" t="s">
        <v>742</v>
      </c>
      <c r="E734" s="60" t="s">
        <v>745</v>
      </c>
      <c r="F734" s="8"/>
      <c r="G734" s="8"/>
      <c r="H734" s="8"/>
      <c r="I734" s="8"/>
      <c r="J734" s="8">
        <v>3</v>
      </c>
      <c r="K734" s="8" t="s">
        <v>753</v>
      </c>
      <c r="L734" s="8" t="s">
        <v>756</v>
      </c>
      <c r="M734" s="9">
        <v>44242</v>
      </c>
      <c r="N734" s="9">
        <v>44252</v>
      </c>
      <c r="O734" s="20"/>
      <c r="P734" s="20">
        <v>32748.45</v>
      </c>
      <c r="Q734" s="61"/>
      <c r="R734" s="11"/>
      <c r="S734" s="11"/>
      <c r="T734" s="11"/>
      <c r="U734" s="11"/>
      <c r="X734" s="22" t="str">
        <f>IF(B734="",VLOOKUP(A734,items_lookup!A:B,2,FALSE),B734)</f>
        <v>04. Item 04</v>
      </c>
      <c r="Y734" s="22">
        <f t="shared" si="56"/>
        <v>2</v>
      </c>
      <c r="Z734" s="22">
        <f t="shared" si="56"/>
        <v>2</v>
      </c>
      <c r="AA734" s="22">
        <f t="shared" si="53"/>
        <v>2021</v>
      </c>
      <c r="AB734" s="22">
        <f t="shared" si="54"/>
        <v>2021</v>
      </c>
      <c r="AC734" s="22">
        <f t="shared" si="55"/>
        <v>2021</v>
      </c>
      <c r="AD734" s="25" t="b">
        <f>AND(ROUND(O734,2)=O734,ROUND(P734,2)=P734,OR(AND(O734&lt;&gt;0,L734="p"),AND(P734&lt;&gt;0,L734="f")),_xlfn.ISFORMULA(X734),_xlfn.ISFORMULA(Y734),_xlfn.ISFORMULA(Z734),_xlfn.ISFORMULA(AA734),_xlfn.ISFORMULA(AB734),_xlfn.ISFORMULA(AC734),NOT(_xlfn.ISFORMULA(O734)),NOT(_xlfn.ISFORMULA(P734)),M734&lt;&gt;0,N734&lt;&gt;0,OR(YEAR(M734=lookup_codes!T851),YEAR(M734=lookup_codes!T852),YEAR(M734=lookup_codes!T853)),OR(YEAR(N734=lookup_codes!T851),YEAR(N734=lookup_codes!T852),YEAR(N734=lookup_codes!T853)))</f>
        <v>1</v>
      </c>
    </row>
    <row r="735" spans="1:30" ht="15" customHeight="1" x14ac:dyDescent="0.2">
      <c r="A735" s="8" t="s">
        <v>764</v>
      </c>
      <c r="B735" s="8"/>
      <c r="C735" s="2" t="s">
        <v>734</v>
      </c>
      <c r="D735" s="6" t="s">
        <v>742</v>
      </c>
      <c r="E735" s="60" t="s">
        <v>745</v>
      </c>
      <c r="F735" s="8"/>
      <c r="G735" s="8"/>
      <c r="H735" s="8"/>
      <c r="I735" s="8"/>
      <c r="J735" s="8">
        <v>3</v>
      </c>
      <c r="K735" s="8" t="s">
        <v>753</v>
      </c>
      <c r="L735" s="8" t="s">
        <v>756</v>
      </c>
      <c r="M735" s="9">
        <v>44242</v>
      </c>
      <c r="N735" s="9">
        <v>44252</v>
      </c>
      <c r="O735" s="20"/>
      <c r="P735" s="20">
        <v>32290.09</v>
      </c>
      <c r="Q735" s="61"/>
      <c r="R735" s="29"/>
      <c r="S735" s="29"/>
      <c r="T735" s="29"/>
      <c r="U735" s="29"/>
      <c r="X735" s="22" t="str">
        <f>IF(B735="",VLOOKUP(A735,items_lookup!A:B,2,FALSE),B735)</f>
        <v>05. Item 05</v>
      </c>
      <c r="Y735" s="22">
        <f t="shared" si="56"/>
        <v>2</v>
      </c>
      <c r="Z735" s="22">
        <f t="shared" si="56"/>
        <v>2</v>
      </c>
      <c r="AA735" s="22">
        <f t="shared" si="53"/>
        <v>2021</v>
      </c>
      <c r="AB735" s="22">
        <f t="shared" si="54"/>
        <v>2021</v>
      </c>
      <c r="AC735" s="22">
        <f t="shared" si="55"/>
        <v>2021</v>
      </c>
      <c r="AD735" s="25" t="b">
        <f>AND(ROUND(O735,2)=O735,ROUND(P735,2)=P735,OR(AND(O735&lt;&gt;0,L735="p"),AND(P735&lt;&gt;0,L735="f")),_xlfn.ISFORMULA(X735),_xlfn.ISFORMULA(Y735),_xlfn.ISFORMULA(Z735),_xlfn.ISFORMULA(AA735),_xlfn.ISFORMULA(AB735),_xlfn.ISFORMULA(AC735),NOT(_xlfn.ISFORMULA(O735)),NOT(_xlfn.ISFORMULA(P735)),M735&lt;&gt;0,N735&lt;&gt;0,OR(YEAR(M735=lookup_codes!T852),YEAR(M735=lookup_codes!T853),YEAR(M735=lookup_codes!T854)),OR(YEAR(N735=lookup_codes!T852),YEAR(N735=lookup_codes!T853),YEAR(N735=lookup_codes!T854)))</f>
        <v>1</v>
      </c>
    </row>
    <row r="736" spans="1:30" ht="15" customHeight="1" x14ac:dyDescent="0.2">
      <c r="A736" s="8" t="s">
        <v>765</v>
      </c>
      <c r="B736" s="8"/>
      <c r="C736" s="2" t="s">
        <v>734</v>
      </c>
      <c r="D736" s="6" t="s">
        <v>742</v>
      </c>
      <c r="E736" s="60" t="s">
        <v>745</v>
      </c>
      <c r="F736" s="8"/>
      <c r="G736" s="8"/>
      <c r="H736" s="8"/>
      <c r="I736" s="8"/>
      <c r="J736" s="8">
        <v>3</v>
      </c>
      <c r="K736" s="8" t="s">
        <v>753</v>
      </c>
      <c r="L736" s="8" t="s">
        <v>756</v>
      </c>
      <c r="M736" s="9">
        <v>44242</v>
      </c>
      <c r="N736" s="9">
        <v>44253</v>
      </c>
      <c r="O736" s="20"/>
      <c r="P736" s="20">
        <v>904.76</v>
      </c>
      <c r="Q736" s="61"/>
      <c r="R736" s="29"/>
      <c r="S736" s="29"/>
      <c r="T736" s="29"/>
      <c r="U736" s="29"/>
      <c r="X736" s="22" t="str">
        <f>IF(B736="",VLOOKUP(A736,items_lookup!A:B,2,FALSE),B736)</f>
        <v>05. Item 05</v>
      </c>
      <c r="Y736" s="22">
        <f t="shared" si="56"/>
        <v>2</v>
      </c>
      <c r="Z736" s="22">
        <f t="shared" si="56"/>
        <v>2</v>
      </c>
      <c r="AA736" s="22">
        <f t="shared" si="53"/>
        <v>2021</v>
      </c>
      <c r="AB736" s="22">
        <f t="shared" si="54"/>
        <v>2021</v>
      </c>
      <c r="AC736" s="22">
        <f t="shared" si="55"/>
        <v>2021</v>
      </c>
      <c r="AD736" s="25" t="b">
        <f>AND(ROUND(O736,2)=O736,ROUND(P736,2)=P736,OR(AND(O736&lt;&gt;0,L736="p"),AND(P736&lt;&gt;0,L736="f")),_xlfn.ISFORMULA(X736),_xlfn.ISFORMULA(Y736),_xlfn.ISFORMULA(Z736),_xlfn.ISFORMULA(AA736),_xlfn.ISFORMULA(AB736),_xlfn.ISFORMULA(AC736),NOT(_xlfn.ISFORMULA(O736)),NOT(_xlfn.ISFORMULA(P736)),M736&lt;&gt;0,N736&lt;&gt;0,OR(YEAR(M736=lookup_codes!T853),YEAR(M736=lookup_codes!T854),YEAR(M736=lookup_codes!T855)),OR(YEAR(N736=lookup_codes!T853),YEAR(N736=lookup_codes!T854),YEAR(N736=lookup_codes!T855)))</f>
        <v>1</v>
      </c>
    </row>
    <row r="737" spans="1:30" ht="12.6" customHeight="1" x14ac:dyDescent="0.2">
      <c r="A737" s="8" t="s">
        <v>775</v>
      </c>
      <c r="B737" s="8"/>
      <c r="C737" s="2" t="s">
        <v>734</v>
      </c>
      <c r="D737" s="6" t="s">
        <v>742</v>
      </c>
      <c r="E737" s="60" t="s">
        <v>745</v>
      </c>
      <c r="F737" s="8"/>
      <c r="G737" s="8"/>
      <c r="H737" s="8"/>
      <c r="I737" s="8"/>
      <c r="J737" s="8">
        <v>3</v>
      </c>
      <c r="K737" s="8" t="s">
        <v>753</v>
      </c>
      <c r="L737" s="8" t="s">
        <v>756</v>
      </c>
      <c r="M737" s="9">
        <v>44242</v>
      </c>
      <c r="N737" s="9">
        <v>44253</v>
      </c>
      <c r="O737" s="20"/>
      <c r="P737" s="20">
        <v>101723.23</v>
      </c>
      <c r="Q737" s="61"/>
      <c r="R737" s="29"/>
      <c r="S737" s="29"/>
      <c r="T737" s="29"/>
      <c r="U737" s="29"/>
      <c r="X737" s="22" t="str">
        <f>IF(B737="",VLOOKUP(A737,items_lookup!A:B,2,FALSE),B737)</f>
        <v>06. Item 06</v>
      </c>
      <c r="Y737" s="22">
        <f t="shared" si="56"/>
        <v>2</v>
      </c>
      <c r="Z737" s="22">
        <f t="shared" si="56"/>
        <v>2</v>
      </c>
      <c r="AA737" s="22">
        <f t="shared" si="53"/>
        <v>2021</v>
      </c>
      <c r="AB737" s="22">
        <f t="shared" si="54"/>
        <v>2021</v>
      </c>
      <c r="AC737" s="22">
        <f t="shared" si="55"/>
        <v>2021</v>
      </c>
      <c r="AD737" s="25" t="b">
        <f>AND(ROUND(O737,2)=O737,ROUND(P737,2)=P737,OR(AND(O737&lt;&gt;0,L737="p"),AND(P737&lt;&gt;0,L737="f")),_xlfn.ISFORMULA(X737),_xlfn.ISFORMULA(Y737),_xlfn.ISFORMULA(Z737),_xlfn.ISFORMULA(AA737),_xlfn.ISFORMULA(AB737),_xlfn.ISFORMULA(AC737),NOT(_xlfn.ISFORMULA(O737)),NOT(_xlfn.ISFORMULA(P737)),M737&lt;&gt;0,N737&lt;&gt;0,OR(YEAR(M737=lookup_codes!T854),YEAR(M737=lookup_codes!T855),YEAR(M737=lookup_codes!T856)),OR(YEAR(N737=lookup_codes!T854),YEAR(N737=lookup_codes!T855),YEAR(N737=lookup_codes!T856)))</f>
        <v>1</v>
      </c>
    </row>
    <row r="738" spans="1:30" ht="15" customHeight="1" x14ac:dyDescent="0.2">
      <c r="A738" s="8" t="s">
        <v>766</v>
      </c>
      <c r="B738" s="8"/>
      <c r="C738" s="2" t="s">
        <v>734</v>
      </c>
      <c r="D738" s="6" t="s">
        <v>742</v>
      </c>
      <c r="E738" s="60" t="s">
        <v>745</v>
      </c>
      <c r="F738" s="8"/>
      <c r="G738" s="8"/>
      <c r="H738" s="8"/>
      <c r="I738" s="8" t="s">
        <v>25</v>
      </c>
      <c r="J738" s="8">
        <v>3</v>
      </c>
      <c r="K738" s="8" t="s">
        <v>753</v>
      </c>
      <c r="L738" s="8" t="s">
        <v>756</v>
      </c>
      <c r="M738" s="9">
        <v>44242</v>
      </c>
      <c r="N738" s="9">
        <v>44253</v>
      </c>
      <c r="O738" s="20"/>
      <c r="P738" s="20">
        <v>1385.71</v>
      </c>
      <c r="Q738" s="61"/>
      <c r="R738" s="29"/>
      <c r="S738" s="29"/>
      <c r="T738" s="29"/>
      <c r="U738" s="29"/>
      <c r="X738" s="22" t="str">
        <f>IF(B738="",VLOOKUP(A738,items_lookup!A:B,2,FALSE),B738)</f>
        <v>07. Item 07</v>
      </c>
      <c r="Y738" s="22">
        <f t="shared" si="56"/>
        <v>2</v>
      </c>
      <c r="Z738" s="22">
        <f t="shared" si="56"/>
        <v>2</v>
      </c>
      <c r="AA738" s="22">
        <f t="shared" ref="AA738:AA796" si="57">YEAR(N738)</f>
        <v>2021</v>
      </c>
      <c r="AB738" s="22">
        <f t="shared" ref="AB738:AB796" si="58">YEAR(M738)</f>
        <v>2021</v>
      </c>
      <c r="AC738" s="22">
        <f t="shared" ref="AC738:AC796" si="59">IF(F738="X",AA738-1,AA738)</f>
        <v>2021</v>
      </c>
      <c r="AD738" s="25" t="b">
        <f>AND(ROUND(O738,2)=O738,ROUND(P738,2)=P738,OR(AND(O738&lt;&gt;0,L738="p"),AND(P738&lt;&gt;0,L738="f")),_xlfn.ISFORMULA(X738),_xlfn.ISFORMULA(Y738),_xlfn.ISFORMULA(Z738),_xlfn.ISFORMULA(AA738),_xlfn.ISFORMULA(AB738),_xlfn.ISFORMULA(AC738),NOT(_xlfn.ISFORMULA(O738)),NOT(_xlfn.ISFORMULA(P738)),M738&lt;&gt;0,N738&lt;&gt;0,OR(YEAR(M738=lookup_codes!T855),YEAR(M738=lookup_codes!T856),YEAR(M738=lookup_codes!T857)),OR(YEAR(N738=lookup_codes!T855),YEAR(N738=lookup_codes!T856),YEAR(N738=lookup_codes!T857)))</f>
        <v>1</v>
      </c>
    </row>
    <row r="739" spans="1:30" ht="15" customHeight="1" x14ac:dyDescent="0.2">
      <c r="A739" s="8" t="s">
        <v>767</v>
      </c>
      <c r="B739" s="8"/>
      <c r="C739" s="2" t="s">
        <v>734</v>
      </c>
      <c r="D739" s="6" t="s">
        <v>742</v>
      </c>
      <c r="E739" s="60" t="s">
        <v>744</v>
      </c>
      <c r="F739" s="8"/>
      <c r="G739" s="8"/>
      <c r="H739" s="8"/>
      <c r="I739" s="8"/>
      <c r="J739" s="8"/>
      <c r="K739" s="8" t="s">
        <v>753</v>
      </c>
      <c r="L739" s="8" t="s">
        <v>756</v>
      </c>
      <c r="M739" s="9">
        <v>44251</v>
      </c>
      <c r="N739" s="9">
        <v>44251</v>
      </c>
      <c r="O739" s="20"/>
      <c r="P739" s="20">
        <v>1026749.32</v>
      </c>
      <c r="Q739" s="61"/>
      <c r="R739" s="29"/>
      <c r="S739" s="29"/>
      <c r="T739" s="29"/>
      <c r="U739" s="29"/>
      <c r="X739" s="22" t="str">
        <f>IF(B739="",VLOOKUP(A739,items_lookup!A:B,2,FALSE),B739)</f>
        <v>08. Item 08</v>
      </c>
      <c r="Y739" s="22">
        <f t="shared" si="56"/>
        <v>2</v>
      </c>
      <c r="Z739" s="22">
        <f t="shared" si="56"/>
        <v>2</v>
      </c>
      <c r="AA739" s="22">
        <f t="shared" si="57"/>
        <v>2021</v>
      </c>
      <c r="AB739" s="22">
        <f t="shared" si="58"/>
        <v>2021</v>
      </c>
      <c r="AC739" s="22">
        <f t="shared" si="59"/>
        <v>2021</v>
      </c>
      <c r="AD739" s="25" t="b">
        <f>AND(ROUND(O739,2)=O739,ROUND(P739,2)=P739,OR(AND(O739&lt;&gt;0,L739="p"),AND(P739&lt;&gt;0,L739="f")),_xlfn.ISFORMULA(X739),_xlfn.ISFORMULA(Y739),_xlfn.ISFORMULA(Z739),_xlfn.ISFORMULA(AA739),_xlfn.ISFORMULA(AB739),_xlfn.ISFORMULA(AC739),NOT(_xlfn.ISFORMULA(O739)),NOT(_xlfn.ISFORMULA(P739)),M739&lt;&gt;0,N739&lt;&gt;0,OR(YEAR(M739=lookup_codes!T856),YEAR(M739=lookup_codes!T857),YEAR(M739=lookup_codes!T858)),OR(YEAR(N739=lookup_codes!T856),YEAR(N739=lookup_codes!T857),YEAR(N739=lookup_codes!T858)))</f>
        <v>1</v>
      </c>
    </row>
    <row r="740" spans="1:30" ht="15" customHeight="1" x14ac:dyDescent="0.2">
      <c r="A740" s="8" t="s">
        <v>781</v>
      </c>
      <c r="B740" s="8"/>
      <c r="C740" s="2" t="s">
        <v>734</v>
      </c>
      <c r="D740" s="6" t="s">
        <v>742</v>
      </c>
      <c r="E740" s="60" t="s">
        <v>744</v>
      </c>
      <c r="F740" s="8"/>
      <c r="G740" s="8"/>
      <c r="H740" s="8"/>
      <c r="I740" s="8"/>
      <c r="J740" s="8"/>
      <c r="K740" s="8" t="s">
        <v>753</v>
      </c>
      <c r="L740" s="8" t="s">
        <v>756</v>
      </c>
      <c r="M740" s="9">
        <v>44252</v>
      </c>
      <c r="N740" s="9">
        <v>44252</v>
      </c>
      <c r="O740" s="20"/>
      <c r="P740" s="20">
        <v>1458450.16</v>
      </c>
      <c r="Q740" s="61"/>
      <c r="R740" s="29"/>
      <c r="S740" s="29"/>
      <c r="T740" s="29"/>
      <c r="U740" s="29"/>
      <c r="X740" s="22" t="str">
        <f>IF(B740="",VLOOKUP(A740,items_lookup!A:B,2,FALSE),B740)</f>
        <v>09. Item 09</v>
      </c>
      <c r="Y740" s="22">
        <f t="shared" si="56"/>
        <v>2</v>
      </c>
      <c r="Z740" s="22">
        <f t="shared" si="56"/>
        <v>2</v>
      </c>
      <c r="AA740" s="22">
        <f t="shared" si="57"/>
        <v>2021</v>
      </c>
      <c r="AB740" s="22">
        <f t="shared" si="58"/>
        <v>2021</v>
      </c>
      <c r="AC740" s="22">
        <f t="shared" si="59"/>
        <v>2021</v>
      </c>
      <c r="AD740" s="25" t="b">
        <f>AND(ROUND(O740,2)=O740,ROUND(P740,2)=P740,OR(AND(O740&lt;&gt;0,L740="p"),AND(P740&lt;&gt;0,L740="f")),_xlfn.ISFORMULA(X740),_xlfn.ISFORMULA(Y740),_xlfn.ISFORMULA(Z740),_xlfn.ISFORMULA(AA740),_xlfn.ISFORMULA(AB740),_xlfn.ISFORMULA(AC740),NOT(_xlfn.ISFORMULA(O740)),NOT(_xlfn.ISFORMULA(P740)),M740&lt;&gt;0,N740&lt;&gt;0,OR(YEAR(M740=lookup_codes!T857),YEAR(M740=lookup_codes!T858),YEAR(M740=lookup_codes!T859)),OR(YEAR(N740=lookup_codes!T857),YEAR(N740=lookup_codes!T858),YEAR(N740=lookup_codes!T859)))</f>
        <v>1</v>
      </c>
    </row>
    <row r="741" spans="1:30" ht="15" customHeight="1" x14ac:dyDescent="0.2">
      <c r="A741" s="8" t="s">
        <v>769</v>
      </c>
      <c r="B741" s="8"/>
      <c r="C741" s="2" t="s">
        <v>734</v>
      </c>
      <c r="D741" s="6" t="s">
        <v>742</v>
      </c>
      <c r="E741" s="60" t="s">
        <v>744</v>
      </c>
      <c r="F741" s="8"/>
      <c r="G741" s="8"/>
      <c r="H741" s="8"/>
      <c r="I741" s="8"/>
      <c r="J741" s="8"/>
      <c r="K741" s="8" t="s">
        <v>753</v>
      </c>
      <c r="L741" s="8" t="s">
        <v>756</v>
      </c>
      <c r="M741" s="9">
        <v>44253</v>
      </c>
      <c r="N741" s="9">
        <v>44253</v>
      </c>
      <c r="O741" s="20"/>
      <c r="P741" s="20">
        <v>15286599.539999999</v>
      </c>
      <c r="Q741" s="61"/>
      <c r="R741" s="29"/>
      <c r="S741" s="29"/>
      <c r="T741" s="29"/>
      <c r="U741" s="29"/>
      <c r="X741" s="22" t="str">
        <f>IF(B741="",VLOOKUP(A741,items_lookup!A:B,2,FALSE),B741)</f>
        <v>09. Item 09</v>
      </c>
      <c r="Y741" s="22">
        <f t="shared" si="56"/>
        <v>2</v>
      </c>
      <c r="Z741" s="22">
        <f t="shared" si="56"/>
        <v>2</v>
      </c>
      <c r="AA741" s="22">
        <f t="shared" si="57"/>
        <v>2021</v>
      </c>
      <c r="AB741" s="22">
        <f t="shared" si="58"/>
        <v>2021</v>
      </c>
      <c r="AC741" s="22">
        <f t="shared" si="59"/>
        <v>2021</v>
      </c>
      <c r="AD741" s="25" t="b">
        <f>AND(ROUND(O741,2)=O741,ROUND(P741,2)=P741,OR(AND(O741&lt;&gt;0,L741="p"),AND(P741&lt;&gt;0,L741="f")),_xlfn.ISFORMULA(X741),_xlfn.ISFORMULA(Y741),_xlfn.ISFORMULA(Z741),_xlfn.ISFORMULA(AA741),_xlfn.ISFORMULA(AB741),_xlfn.ISFORMULA(AC741),NOT(_xlfn.ISFORMULA(O741)),NOT(_xlfn.ISFORMULA(P741)),M741&lt;&gt;0,N741&lt;&gt;0,OR(YEAR(M741=lookup_codes!T858),YEAR(M741=lookup_codes!T859),YEAR(M741=lookup_codes!T860)),OR(YEAR(N741=lookup_codes!T858),YEAR(N741=lookup_codes!T859),YEAR(N741=lookup_codes!T860)))</f>
        <v>1</v>
      </c>
    </row>
    <row r="742" spans="1:30" ht="15" customHeight="1" x14ac:dyDescent="0.2">
      <c r="A742" s="8" t="s">
        <v>768</v>
      </c>
      <c r="B742" s="8"/>
      <c r="C742" s="2" t="s">
        <v>734</v>
      </c>
      <c r="D742" s="6" t="s">
        <v>742</v>
      </c>
      <c r="E742" s="60" t="s">
        <v>745</v>
      </c>
      <c r="F742" s="8"/>
      <c r="G742" s="8"/>
      <c r="H742" s="8"/>
      <c r="I742" s="8"/>
      <c r="J742" s="8">
        <v>3</v>
      </c>
      <c r="K742" s="8" t="s">
        <v>753</v>
      </c>
      <c r="L742" s="8" t="s">
        <v>756</v>
      </c>
      <c r="M742" s="9">
        <v>44242</v>
      </c>
      <c r="N742" s="9">
        <v>44252</v>
      </c>
      <c r="O742" s="20"/>
      <c r="P742" s="20">
        <v>1285714.29</v>
      </c>
      <c r="Q742" s="61"/>
      <c r="R742" s="29"/>
      <c r="S742" s="29"/>
      <c r="T742" s="29"/>
      <c r="U742" s="29"/>
      <c r="X742" s="22" t="str">
        <f>IF(B742="",VLOOKUP(A742,items_lookup!A:B,2,FALSE),B742)</f>
        <v>09. Item 09</v>
      </c>
      <c r="Y742" s="22">
        <f t="shared" si="56"/>
        <v>2</v>
      </c>
      <c r="Z742" s="22">
        <f t="shared" si="56"/>
        <v>2</v>
      </c>
      <c r="AA742" s="22">
        <f t="shared" si="57"/>
        <v>2021</v>
      </c>
      <c r="AB742" s="22">
        <f t="shared" si="58"/>
        <v>2021</v>
      </c>
      <c r="AC742" s="22">
        <f t="shared" si="59"/>
        <v>2021</v>
      </c>
      <c r="AD742" s="25" t="b">
        <f>AND(ROUND(O742,2)=O742,ROUND(P742,2)=P742,OR(AND(O742&lt;&gt;0,L742="p"),AND(P742&lt;&gt;0,L742="f")),_xlfn.ISFORMULA(X742),_xlfn.ISFORMULA(Y742),_xlfn.ISFORMULA(Z742),_xlfn.ISFORMULA(AA742),_xlfn.ISFORMULA(AB742),_xlfn.ISFORMULA(AC742),NOT(_xlfn.ISFORMULA(O742)),NOT(_xlfn.ISFORMULA(P742)),M742&lt;&gt;0,N742&lt;&gt;0,OR(YEAR(M742=lookup_codes!T859),YEAR(M742=lookup_codes!T860),YEAR(M742=lookup_codes!T861)),OR(YEAR(N742=lookup_codes!T859),YEAR(N742=lookup_codes!T860),YEAR(N742=lookup_codes!T861)))</f>
        <v>1</v>
      </c>
    </row>
    <row r="743" spans="1:30" ht="15" customHeight="1" x14ac:dyDescent="0.2">
      <c r="A743" s="8" t="s">
        <v>790</v>
      </c>
      <c r="B743" s="8"/>
      <c r="C743" s="2" t="s">
        <v>734</v>
      </c>
      <c r="D743" s="6" t="s">
        <v>742</v>
      </c>
      <c r="E743" s="60" t="s">
        <v>745</v>
      </c>
      <c r="F743" s="8"/>
      <c r="G743" s="8"/>
      <c r="H743" s="8"/>
      <c r="I743" s="8"/>
      <c r="J743" s="8">
        <v>3</v>
      </c>
      <c r="K743" s="8" t="s">
        <v>753</v>
      </c>
      <c r="L743" s="8" t="s">
        <v>756</v>
      </c>
      <c r="M743" s="9">
        <v>44242</v>
      </c>
      <c r="N743" s="9">
        <v>44251</v>
      </c>
      <c r="O743" s="20"/>
      <c r="P743" s="20">
        <v>114452.38</v>
      </c>
      <c r="Q743" s="61"/>
      <c r="R743" s="29"/>
      <c r="S743" s="29"/>
      <c r="T743" s="29"/>
      <c r="U743" s="29"/>
      <c r="X743" s="22" t="str">
        <f>IF(B743="",VLOOKUP(A743,items_lookup!A:B,2,FALSE),B743)</f>
        <v>10. Item 10</v>
      </c>
      <c r="Y743" s="22">
        <f t="shared" si="56"/>
        <v>2</v>
      </c>
      <c r="Z743" s="22">
        <f t="shared" si="56"/>
        <v>2</v>
      </c>
      <c r="AA743" s="22">
        <f t="shared" si="57"/>
        <v>2021</v>
      </c>
      <c r="AB743" s="22">
        <f t="shared" si="58"/>
        <v>2021</v>
      </c>
      <c r="AC743" s="22">
        <f t="shared" si="59"/>
        <v>2021</v>
      </c>
      <c r="AD743" s="25" t="b">
        <f>AND(ROUND(O743,2)=O743,ROUND(P743,2)=P743,OR(AND(O743&lt;&gt;0,L743="p"),AND(P743&lt;&gt;0,L743="f")),_xlfn.ISFORMULA(X743),_xlfn.ISFORMULA(Y743),_xlfn.ISFORMULA(Z743),_xlfn.ISFORMULA(AA743),_xlfn.ISFORMULA(AB743),_xlfn.ISFORMULA(AC743),NOT(_xlfn.ISFORMULA(O743)),NOT(_xlfn.ISFORMULA(P743)),M743&lt;&gt;0,N743&lt;&gt;0,OR(YEAR(M743=lookup_codes!T860),YEAR(M743=lookup_codes!T861),YEAR(M743=lookup_codes!T862)),OR(YEAR(N743=lookup_codes!T860),YEAR(N743=lookup_codes!T861),YEAR(N743=lookup_codes!T862)))</f>
        <v>1</v>
      </c>
    </row>
    <row r="744" spans="1:30" ht="15" customHeight="1" x14ac:dyDescent="0.2">
      <c r="A744" s="8" t="s">
        <v>791</v>
      </c>
      <c r="B744" s="8"/>
      <c r="C744" s="2" t="s">
        <v>734</v>
      </c>
      <c r="D744" s="6" t="s">
        <v>742</v>
      </c>
      <c r="E744" s="60" t="s">
        <v>745</v>
      </c>
      <c r="F744" s="8"/>
      <c r="G744" s="8"/>
      <c r="H744" s="8"/>
      <c r="I744" s="8" t="s">
        <v>25</v>
      </c>
      <c r="J744" s="8">
        <v>3</v>
      </c>
      <c r="K744" s="8" t="s">
        <v>753</v>
      </c>
      <c r="L744" s="8" t="s">
        <v>756</v>
      </c>
      <c r="M744" s="9">
        <v>44245</v>
      </c>
      <c r="N744" s="9">
        <v>44253</v>
      </c>
      <c r="O744" s="20"/>
      <c r="P744" s="20">
        <v>1390476.19</v>
      </c>
      <c r="Q744" s="61"/>
      <c r="R744" s="29"/>
      <c r="S744" s="29"/>
      <c r="T744" s="29"/>
      <c r="U744" s="29"/>
      <c r="X744" s="22" t="str">
        <f>IF(B744="",VLOOKUP(A744,items_lookup!A:B,2,FALSE),B744)</f>
        <v>10. Item 10</v>
      </c>
      <c r="Y744" s="22">
        <f t="shared" si="56"/>
        <v>2</v>
      </c>
      <c r="Z744" s="22">
        <f t="shared" si="56"/>
        <v>2</v>
      </c>
      <c r="AA744" s="22">
        <f t="shared" si="57"/>
        <v>2021</v>
      </c>
      <c r="AB744" s="22">
        <f t="shared" si="58"/>
        <v>2021</v>
      </c>
      <c r="AC744" s="22">
        <f t="shared" si="59"/>
        <v>2021</v>
      </c>
      <c r="AD744" s="25" t="b">
        <f>AND(ROUND(O744,2)=O744,ROUND(P744,2)=P744,OR(AND(O744&lt;&gt;0,L744="p"),AND(P744&lt;&gt;0,L744="f")),_xlfn.ISFORMULA(X744),_xlfn.ISFORMULA(Y744),_xlfn.ISFORMULA(Z744),_xlfn.ISFORMULA(AA744),_xlfn.ISFORMULA(AB744),_xlfn.ISFORMULA(AC744),NOT(_xlfn.ISFORMULA(O744)),NOT(_xlfn.ISFORMULA(P744)),M744&lt;&gt;0,N744&lt;&gt;0,OR(YEAR(M744=lookup_codes!T861),YEAR(M744=lookup_codes!T862),YEAR(M744=lookup_codes!T863)),OR(YEAR(N744=lookup_codes!T861),YEAR(N744=lookup_codes!T862),YEAR(N744=lookup_codes!T863)))</f>
        <v>1</v>
      </c>
    </row>
    <row r="745" spans="1:30" ht="15" customHeight="1" x14ac:dyDescent="0.2">
      <c r="A745" s="8" t="s">
        <v>770</v>
      </c>
      <c r="B745" s="8"/>
      <c r="C745" s="2" t="s">
        <v>734</v>
      </c>
      <c r="D745" s="6" t="s">
        <v>742</v>
      </c>
      <c r="E745" s="60" t="s">
        <v>745</v>
      </c>
      <c r="F745" s="8"/>
      <c r="G745" s="8"/>
      <c r="H745" s="8"/>
      <c r="I745" s="8"/>
      <c r="J745" s="8">
        <v>4</v>
      </c>
      <c r="K745" s="8" t="s">
        <v>753</v>
      </c>
      <c r="L745" s="8" t="s">
        <v>756</v>
      </c>
      <c r="M745" s="9">
        <v>44211</v>
      </c>
      <c r="N745" s="9">
        <v>44230</v>
      </c>
      <c r="O745" s="20"/>
      <c r="P745" s="20">
        <v>483.16</v>
      </c>
      <c r="Q745" s="61"/>
      <c r="R745" s="29"/>
      <c r="S745" s="29"/>
      <c r="T745" s="29"/>
      <c r="U745" s="29"/>
      <c r="X745" s="22" t="str">
        <f>IF(B745="",VLOOKUP(A745,items_lookup!A:B,2,FALSE),B745)</f>
        <v>11. Item 11</v>
      </c>
      <c r="Y745" s="22">
        <f t="shared" si="56"/>
        <v>1</v>
      </c>
      <c r="Z745" s="22">
        <f t="shared" si="56"/>
        <v>2</v>
      </c>
      <c r="AA745" s="22">
        <f t="shared" si="57"/>
        <v>2021</v>
      </c>
      <c r="AB745" s="22">
        <f t="shared" si="58"/>
        <v>2021</v>
      </c>
      <c r="AC745" s="22">
        <f t="shared" si="59"/>
        <v>2021</v>
      </c>
      <c r="AD745" s="25" t="b">
        <f>AND(ROUND(O745,2)=O745,ROUND(P745,2)=P745,OR(AND(O745&lt;&gt;0,L745="p"),AND(P745&lt;&gt;0,L745="f")),_xlfn.ISFORMULA(X745),_xlfn.ISFORMULA(Y745),_xlfn.ISFORMULA(Z745),_xlfn.ISFORMULA(AA745),_xlfn.ISFORMULA(AB745),_xlfn.ISFORMULA(AC745),NOT(_xlfn.ISFORMULA(O745)),NOT(_xlfn.ISFORMULA(P745)),M745&lt;&gt;0,N745&lt;&gt;0,OR(YEAR(M745=lookup_codes!T862),YEAR(M745=lookup_codes!T863),YEAR(M745=lookup_codes!T864)),OR(YEAR(N745=lookup_codes!T862),YEAR(N745=lookup_codes!T863),YEAR(N745=lookup_codes!T864)))</f>
        <v>1</v>
      </c>
    </row>
    <row r="746" spans="1:30" ht="12.6" customHeight="1" x14ac:dyDescent="0.2">
      <c r="A746" s="8" t="s">
        <v>792</v>
      </c>
      <c r="B746" s="8"/>
      <c r="C746" s="2" t="s">
        <v>736</v>
      </c>
      <c r="D746" s="6" t="s">
        <v>742</v>
      </c>
      <c r="E746" s="60" t="s">
        <v>744</v>
      </c>
      <c r="F746" s="8"/>
      <c r="G746" s="8"/>
      <c r="H746" s="8"/>
      <c r="I746" s="8"/>
      <c r="J746" s="8"/>
      <c r="K746" s="8"/>
      <c r="L746" s="8" t="s">
        <v>756</v>
      </c>
      <c r="M746" s="9">
        <v>44135</v>
      </c>
      <c r="N746" s="9">
        <v>44135</v>
      </c>
      <c r="O746" s="20"/>
      <c r="P746" s="20">
        <v>7249315.71</v>
      </c>
      <c r="Q746" s="61"/>
      <c r="R746" s="29"/>
      <c r="S746" s="29"/>
      <c r="T746" s="29"/>
      <c r="U746" s="29"/>
      <c r="X746" s="22" t="str">
        <f>IF(B746="",VLOOKUP(A746,items_lookup!A:B,2,FALSE),B746)</f>
        <v>12. Item 12</v>
      </c>
      <c r="Y746" s="22">
        <f t="shared" si="56"/>
        <v>10</v>
      </c>
      <c r="Z746" s="22">
        <f t="shared" si="56"/>
        <v>10</v>
      </c>
      <c r="AA746" s="22">
        <f t="shared" si="57"/>
        <v>2020</v>
      </c>
      <c r="AB746" s="22">
        <f t="shared" si="58"/>
        <v>2020</v>
      </c>
      <c r="AC746" s="22">
        <f t="shared" si="59"/>
        <v>2020</v>
      </c>
      <c r="AD746" s="25" t="b">
        <f>AND(ROUND(O746,2)=O746,ROUND(P746,2)=P746,OR(AND(O746&lt;&gt;0,L746="p"),AND(P746&lt;&gt;0,L746="f")),_xlfn.ISFORMULA(X746),_xlfn.ISFORMULA(Y746),_xlfn.ISFORMULA(Z746),_xlfn.ISFORMULA(AA746),_xlfn.ISFORMULA(AB746),_xlfn.ISFORMULA(AC746),NOT(_xlfn.ISFORMULA(O746)),NOT(_xlfn.ISFORMULA(P746)),M746&lt;&gt;0,N746&lt;&gt;0,OR(YEAR(M746=lookup_codes!T863),YEAR(M746=lookup_codes!T864),YEAR(M746=lookup_codes!T865)),OR(YEAR(N746=lookup_codes!T863),YEAR(N746=lookup_codes!T864),YEAR(N746=lookup_codes!T865)))</f>
        <v>1</v>
      </c>
    </row>
    <row r="747" spans="1:30" ht="12.6" customHeight="1" x14ac:dyDescent="0.2">
      <c r="A747" s="8" t="s">
        <v>789</v>
      </c>
      <c r="B747" s="8"/>
      <c r="C747" s="2" t="s">
        <v>736</v>
      </c>
      <c r="D747" s="6" t="s">
        <v>742</v>
      </c>
      <c r="E747" s="60" t="s">
        <v>744</v>
      </c>
      <c r="F747" s="8"/>
      <c r="G747" s="8"/>
      <c r="H747" s="8"/>
      <c r="I747" s="8"/>
      <c r="J747" s="8"/>
      <c r="K747" s="8"/>
      <c r="L747" s="8" t="s">
        <v>756</v>
      </c>
      <c r="M747" s="9">
        <v>44165</v>
      </c>
      <c r="N747" s="9">
        <v>44165</v>
      </c>
      <c r="O747" s="20"/>
      <c r="P747" s="20">
        <v>34960355.75</v>
      </c>
      <c r="Q747" s="61"/>
      <c r="R747" s="29"/>
      <c r="S747" s="29"/>
      <c r="T747" s="29"/>
      <c r="U747" s="29"/>
      <c r="X747" s="22" t="str">
        <f>IF(B747="",VLOOKUP(A747,items_lookup!A:B,2,FALSE),B747)</f>
        <v>13. Item 13</v>
      </c>
      <c r="Y747" s="22">
        <f t="shared" si="56"/>
        <v>11</v>
      </c>
      <c r="Z747" s="22">
        <f t="shared" si="56"/>
        <v>11</v>
      </c>
      <c r="AA747" s="22">
        <f t="shared" si="57"/>
        <v>2020</v>
      </c>
      <c r="AB747" s="22">
        <f t="shared" si="58"/>
        <v>2020</v>
      </c>
      <c r="AC747" s="22">
        <f t="shared" si="59"/>
        <v>2020</v>
      </c>
      <c r="AD747" s="25" t="b">
        <f>AND(ROUND(O747,2)=O747,ROUND(P747,2)=P747,OR(AND(O747&lt;&gt;0,L747="p"),AND(P747&lt;&gt;0,L747="f")),_xlfn.ISFORMULA(X747),_xlfn.ISFORMULA(Y747),_xlfn.ISFORMULA(Z747),_xlfn.ISFORMULA(AA747),_xlfn.ISFORMULA(AB747),_xlfn.ISFORMULA(AC747),NOT(_xlfn.ISFORMULA(O747)),NOT(_xlfn.ISFORMULA(P747)),M747&lt;&gt;0,N747&lt;&gt;0,OR(YEAR(M747=lookup_codes!T864),YEAR(M747=lookup_codes!T865),YEAR(M747=lookup_codes!T866)),OR(YEAR(N747=lookup_codes!T864),YEAR(N747=lookup_codes!T865),YEAR(N747=lookup_codes!T866)))</f>
        <v>1</v>
      </c>
    </row>
    <row r="748" spans="1:30" ht="12.6" customHeight="1" x14ac:dyDescent="0.2">
      <c r="A748" s="8" t="s">
        <v>771</v>
      </c>
      <c r="B748" s="8"/>
      <c r="C748" s="2" t="s">
        <v>736</v>
      </c>
      <c r="D748" s="6" t="s">
        <v>742</v>
      </c>
      <c r="E748" s="60" t="s">
        <v>744</v>
      </c>
      <c r="F748" s="8"/>
      <c r="G748" s="8"/>
      <c r="H748" s="8"/>
      <c r="I748" s="8"/>
      <c r="J748" s="8"/>
      <c r="K748" s="8"/>
      <c r="L748" s="8" t="s">
        <v>756</v>
      </c>
      <c r="M748" s="9">
        <v>44196</v>
      </c>
      <c r="N748" s="9">
        <v>44196</v>
      </c>
      <c r="O748" s="20"/>
      <c r="P748" s="20">
        <v>41088752.299999997</v>
      </c>
      <c r="Q748" s="61"/>
      <c r="R748" s="29"/>
      <c r="S748" s="29"/>
      <c r="T748" s="29"/>
      <c r="U748" s="29"/>
      <c r="X748" s="22" t="str">
        <f>IF(B748="",VLOOKUP(A748,items_lookup!A:B,2,FALSE),B748)</f>
        <v>13. Item 13</v>
      </c>
      <c r="Y748" s="22">
        <f t="shared" si="56"/>
        <v>12</v>
      </c>
      <c r="Z748" s="22">
        <f t="shared" si="56"/>
        <v>12</v>
      </c>
      <c r="AA748" s="22">
        <f t="shared" si="57"/>
        <v>2020</v>
      </c>
      <c r="AB748" s="22">
        <f t="shared" si="58"/>
        <v>2020</v>
      </c>
      <c r="AC748" s="22">
        <f t="shared" si="59"/>
        <v>2020</v>
      </c>
      <c r="AD748" s="25" t="b">
        <f>AND(ROUND(O748,2)=O748,ROUND(P748,2)=P748,OR(AND(O748&lt;&gt;0,L748="p"),AND(P748&lt;&gt;0,L748="f")),_xlfn.ISFORMULA(X748),_xlfn.ISFORMULA(Y748),_xlfn.ISFORMULA(Z748),_xlfn.ISFORMULA(AA748),_xlfn.ISFORMULA(AB748),_xlfn.ISFORMULA(AC748),NOT(_xlfn.ISFORMULA(O748)),NOT(_xlfn.ISFORMULA(P748)),M748&lt;&gt;0,N748&lt;&gt;0,OR(YEAR(M748=lookup_codes!T865),YEAR(M748=lookup_codes!T866),YEAR(M748=lookup_codes!T867)),OR(YEAR(N748=lookup_codes!T865),YEAR(N748=lookup_codes!T866),YEAR(N748=lookup_codes!T867)))</f>
        <v>1</v>
      </c>
    </row>
    <row r="749" spans="1:30" ht="12.6" customHeight="1" x14ac:dyDescent="0.2">
      <c r="A749" s="8" t="s">
        <v>793</v>
      </c>
      <c r="B749" s="8"/>
      <c r="C749" s="2" t="s">
        <v>734</v>
      </c>
      <c r="D749" s="6" t="s">
        <v>742</v>
      </c>
      <c r="E749" s="60" t="s">
        <v>744</v>
      </c>
      <c r="F749" s="8"/>
      <c r="G749" s="8"/>
      <c r="H749" s="8"/>
      <c r="I749" s="8"/>
      <c r="J749" s="8"/>
      <c r="K749" s="8" t="s">
        <v>753</v>
      </c>
      <c r="L749" s="8" t="s">
        <v>756</v>
      </c>
      <c r="M749" s="9">
        <v>44256</v>
      </c>
      <c r="N749" s="9">
        <v>44256</v>
      </c>
      <c r="O749" s="20"/>
      <c r="P749" s="20">
        <v>1729847.31</v>
      </c>
      <c r="Q749" s="61"/>
      <c r="R749" s="29"/>
      <c r="S749" s="29"/>
      <c r="T749" s="29"/>
      <c r="U749" s="29"/>
      <c r="X749" s="22" t="str">
        <f>IF(B749="",VLOOKUP(A749,items_lookup!A:B,2,FALSE),B749)</f>
        <v>13. Item 13</v>
      </c>
      <c r="Y749" s="22">
        <f t="shared" si="56"/>
        <v>3</v>
      </c>
      <c r="Z749" s="22">
        <f t="shared" si="56"/>
        <v>3</v>
      </c>
      <c r="AA749" s="22">
        <f t="shared" si="57"/>
        <v>2021</v>
      </c>
      <c r="AB749" s="22">
        <f t="shared" si="58"/>
        <v>2021</v>
      </c>
      <c r="AC749" s="22">
        <f t="shared" si="59"/>
        <v>2021</v>
      </c>
      <c r="AD749" s="25" t="b">
        <f>AND(ROUND(O749,2)=O749,ROUND(P749,2)=P749,OR(AND(O749&lt;&gt;0,L749="p"),AND(P749&lt;&gt;0,L749="f")),_xlfn.ISFORMULA(X749),_xlfn.ISFORMULA(Y749),_xlfn.ISFORMULA(Z749),_xlfn.ISFORMULA(AA749),_xlfn.ISFORMULA(AB749),_xlfn.ISFORMULA(AC749),NOT(_xlfn.ISFORMULA(O749)),NOT(_xlfn.ISFORMULA(P749)),M749&lt;&gt;0,N749&lt;&gt;0,OR(YEAR(M749=lookup_codes!T866),YEAR(M749=lookup_codes!T867),YEAR(M749=lookup_codes!T868)),OR(YEAR(N749=lookup_codes!T866),YEAR(N749=lookup_codes!T867),YEAR(N749=lookup_codes!T868)))</f>
        <v>1</v>
      </c>
    </row>
    <row r="750" spans="1:30" ht="15" customHeight="1" x14ac:dyDescent="0.2">
      <c r="A750" s="8" t="s">
        <v>794</v>
      </c>
      <c r="B750" s="8"/>
      <c r="C750" s="2" t="s">
        <v>734</v>
      </c>
      <c r="D750" s="6" t="s">
        <v>742</v>
      </c>
      <c r="E750" s="60" t="s">
        <v>744</v>
      </c>
      <c r="F750" s="8"/>
      <c r="G750" s="8"/>
      <c r="H750" s="8"/>
      <c r="I750" s="8"/>
      <c r="J750" s="8"/>
      <c r="K750" s="8" t="s">
        <v>753</v>
      </c>
      <c r="L750" s="8" t="s">
        <v>756</v>
      </c>
      <c r="M750" s="9">
        <v>44257</v>
      </c>
      <c r="N750" s="9">
        <v>44257</v>
      </c>
      <c r="O750" s="20"/>
      <c r="P750" s="20">
        <v>161135.89000000001</v>
      </c>
      <c r="Q750" s="61"/>
      <c r="R750" s="29"/>
      <c r="S750" s="29"/>
      <c r="T750" s="29"/>
      <c r="U750" s="29"/>
      <c r="X750" s="22" t="str">
        <f>IF(B750="",VLOOKUP(A750,items_lookup!A:B,2,FALSE),B750)</f>
        <v>13. Item 13</v>
      </c>
      <c r="Y750" s="22">
        <f t="shared" si="56"/>
        <v>3</v>
      </c>
      <c r="Z750" s="22">
        <f t="shared" si="56"/>
        <v>3</v>
      </c>
      <c r="AA750" s="22">
        <f t="shared" si="57"/>
        <v>2021</v>
      </c>
      <c r="AB750" s="22">
        <f t="shared" si="58"/>
        <v>2021</v>
      </c>
      <c r="AC750" s="22">
        <f t="shared" si="59"/>
        <v>2021</v>
      </c>
      <c r="AD750" s="25" t="b">
        <f>AND(ROUND(O750,2)=O750,ROUND(P750,2)=P750,OR(AND(O750&lt;&gt;0,L750="p"),AND(P750&lt;&gt;0,L750="f")),_xlfn.ISFORMULA(X750),_xlfn.ISFORMULA(Y750),_xlfn.ISFORMULA(Z750),_xlfn.ISFORMULA(AA750),_xlfn.ISFORMULA(AB750),_xlfn.ISFORMULA(AC750),NOT(_xlfn.ISFORMULA(O750)),NOT(_xlfn.ISFORMULA(P750)),M750&lt;&gt;0,N750&lt;&gt;0,OR(YEAR(M750=lookup_codes!T867),YEAR(M750=lookup_codes!T868),YEAR(M750=lookup_codes!T869)),OR(YEAR(N750=lookup_codes!T867),YEAR(N750=lookup_codes!T868),YEAR(N750=lookup_codes!T869)))</f>
        <v>1</v>
      </c>
    </row>
    <row r="751" spans="1:30" ht="15" customHeight="1" x14ac:dyDescent="0.2">
      <c r="A751" s="8" t="s">
        <v>773</v>
      </c>
      <c r="B751" s="8"/>
      <c r="C751" s="2" t="s">
        <v>734</v>
      </c>
      <c r="D751" s="6" t="s">
        <v>742</v>
      </c>
      <c r="E751" s="60" t="s">
        <v>744</v>
      </c>
      <c r="F751" s="8"/>
      <c r="G751" s="8"/>
      <c r="H751" s="8"/>
      <c r="I751" s="8"/>
      <c r="J751" s="8"/>
      <c r="K751" s="8" t="s">
        <v>753</v>
      </c>
      <c r="L751" s="8" t="s">
        <v>756</v>
      </c>
      <c r="M751" s="9">
        <v>44258</v>
      </c>
      <c r="N751" s="9">
        <v>44258</v>
      </c>
      <c r="O751" s="20"/>
      <c r="P751" s="20">
        <v>99030.6</v>
      </c>
      <c r="Q751" s="61"/>
      <c r="R751" s="29"/>
      <c r="S751" s="29"/>
      <c r="T751" s="29"/>
      <c r="U751" s="29"/>
      <c r="X751" s="22" t="str">
        <f>IF(B751="",VLOOKUP(A751,items_lookup!A:B,2,FALSE),B751)</f>
        <v>13. Item 13</v>
      </c>
      <c r="Y751" s="22">
        <f t="shared" si="56"/>
        <v>3</v>
      </c>
      <c r="Z751" s="22">
        <f t="shared" si="56"/>
        <v>3</v>
      </c>
      <c r="AA751" s="22">
        <f t="shared" si="57"/>
        <v>2021</v>
      </c>
      <c r="AB751" s="22">
        <f t="shared" si="58"/>
        <v>2021</v>
      </c>
      <c r="AC751" s="22">
        <f t="shared" si="59"/>
        <v>2021</v>
      </c>
      <c r="AD751" s="25" t="b">
        <f>AND(ROUND(O751,2)=O751,ROUND(P751,2)=P751,OR(AND(O751&lt;&gt;0,L751="p"),AND(P751&lt;&gt;0,L751="f")),_xlfn.ISFORMULA(X751),_xlfn.ISFORMULA(Y751),_xlfn.ISFORMULA(Z751),_xlfn.ISFORMULA(AA751),_xlfn.ISFORMULA(AB751),_xlfn.ISFORMULA(AC751),NOT(_xlfn.ISFORMULA(O751)),NOT(_xlfn.ISFORMULA(P751)),M751&lt;&gt;0,N751&lt;&gt;0,OR(YEAR(M751=lookup_codes!T868),YEAR(M751=lookup_codes!T869),YEAR(M751=lookup_codes!T870)),OR(YEAR(N751=lookup_codes!T868),YEAR(N751=lookup_codes!T869),YEAR(N751=lookup_codes!T870)))</f>
        <v>1</v>
      </c>
    </row>
    <row r="752" spans="1:30" ht="15" customHeight="1" x14ac:dyDescent="0.2">
      <c r="A752" s="8" t="s">
        <v>780</v>
      </c>
      <c r="B752" s="8"/>
      <c r="C752" s="2" t="s">
        <v>734</v>
      </c>
      <c r="D752" s="6" t="s">
        <v>742</v>
      </c>
      <c r="E752" s="60" t="s">
        <v>745</v>
      </c>
      <c r="F752" s="8"/>
      <c r="G752" s="8"/>
      <c r="H752" s="8"/>
      <c r="I752" s="8"/>
      <c r="J752" s="8">
        <v>1</v>
      </c>
      <c r="K752" s="8" t="s">
        <v>753</v>
      </c>
      <c r="L752" s="8" t="s">
        <v>756</v>
      </c>
      <c r="M752" s="9">
        <v>44259</v>
      </c>
      <c r="N752" s="9">
        <v>44272</v>
      </c>
      <c r="O752" s="20"/>
      <c r="P752" s="20">
        <v>3075.8</v>
      </c>
      <c r="Q752" s="61"/>
      <c r="R752" s="29"/>
      <c r="S752" s="29"/>
      <c r="T752" s="29"/>
      <c r="U752" s="29"/>
      <c r="X752" s="22" t="str">
        <f>IF(B752="",VLOOKUP(A752,items_lookup!A:B,2,FALSE),B752)</f>
        <v>14. Item 14</v>
      </c>
      <c r="Y752" s="22">
        <f t="shared" si="56"/>
        <v>3</v>
      </c>
      <c r="Z752" s="22">
        <f t="shared" si="56"/>
        <v>3</v>
      </c>
      <c r="AA752" s="22">
        <f t="shared" si="57"/>
        <v>2021</v>
      </c>
      <c r="AB752" s="22">
        <f t="shared" si="58"/>
        <v>2021</v>
      </c>
      <c r="AC752" s="22">
        <f t="shared" si="59"/>
        <v>2021</v>
      </c>
      <c r="AD752" s="25" t="b">
        <f>AND(ROUND(O752,2)=O752,ROUND(P752,2)=P752,OR(AND(O752&lt;&gt;0,L752="p"),AND(P752&lt;&gt;0,L752="f")),_xlfn.ISFORMULA(X752),_xlfn.ISFORMULA(Y752),_xlfn.ISFORMULA(Z752),_xlfn.ISFORMULA(AA752),_xlfn.ISFORMULA(AB752),_xlfn.ISFORMULA(AC752),NOT(_xlfn.ISFORMULA(O752)),NOT(_xlfn.ISFORMULA(P752)),M752&lt;&gt;0,N752&lt;&gt;0,OR(YEAR(M752=lookup_codes!T869),YEAR(M752=lookup_codes!T870),YEAR(M752=lookup_codes!T871)),OR(YEAR(N752=lookup_codes!T869),YEAR(N752=lookup_codes!T870),YEAR(N752=lookup_codes!T871)))</f>
        <v>1</v>
      </c>
    </row>
    <row r="753" spans="1:30" ht="15" customHeight="1" x14ac:dyDescent="0.2">
      <c r="A753" s="8" t="s">
        <v>786</v>
      </c>
      <c r="B753" s="8"/>
      <c r="C753" s="2" t="s">
        <v>734</v>
      </c>
      <c r="D753" s="6" t="s">
        <v>742</v>
      </c>
      <c r="E753" s="60" t="s">
        <v>745</v>
      </c>
      <c r="F753" s="8"/>
      <c r="G753" s="8"/>
      <c r="H753" s="8"/>
      <c r="I753" s="8" t="s">
        <v>25</v>
      </c>
      <c r="J753" s="8">
        <v>1</v>
      </c>
      <c r="K753" s="8" t="s">
        <v>753</v>
      </c>
      <c r="L753" s="8" t="s">
        <v>756</v>
      </c>
      <c r="M753" s="9">
        <v>44259</v>
      </c>
      <c r="N753" s="9">
        <v>44270</v>
      </c>
      <c r="O753" s="20"/>
      <c r="P753" s="20">
        <v>2523809.52</v>
      </c>
      <c r="Q753" s="61"/>
      <c r="R753" s="29"/>
      <c r="S753" s="29"/>
      <c r="T753" s="29"/>
      <c r="U753" s="29"/>
      <c r="X753" s="22" t="str">
        <f>IF(B753="",VLOOKUP(A753,items_lookup!A:B,2,FALSE),B753)</f>
        <v>16. Item 16</v>
      </c>
      <c r="Y753" s="22">
        <f t="shared" si="56"/>
        <v>3</v>
      </c>
      <c r="Z753" s="22">
        <f t="shared" si="56"/>
        <v>3</v>
      </c>
      <c r="AA753" s="22">
        <f t="shared" si="57"/>
        <v>2021</v>
      </c>
      <c r="AB753" s="22">
        <f t="shared" si="58"/>
        <v>2021</v>
      </c>
      <c r="AC753" s="22">
        <f t="shared" si="59"/>
        <v>2021</v>
      </c>
      <c r="AD753" s="25" t="b">
        <f>AND(ROUND(O753,2)=O753,ROUND(P753,2)=P753,OR(AND(O753&lt;&gt;0,L753="p"),AND(P753&lt;&gt;0,L753="f")),_xlfn.ISFORMULA(X753),_xlfn.ISFORMULA(Y753),_xlfn.ISFORMULA(Z753),_xlfn.ISFORMULA(AA753),_xlfn.ISFORMULA(AB753),_xlfn.ISFORMULA(AC753),NOT(_xlfn.ISFORMULA(O753)),NOT(_xlfn.ISFORMULA(P753)),M753&lt;&gt;0,N753&lt;&gt;0,OR(YEAR(M753=lookup_codes!T870),YEAR(M753=lookup_codes!T871),YEAR(M753=lookup_codes!T872)),OR(YEAR(N753=lookup_codes!T870),YEAR(N753=lookup_codes!T871),YEAR(N753=lookup_codes!T872)))</f>
        <v>1</v>
      </c>
    </row>
    <row r="754" spans="1:30" ht="15" customHeight="1" x14ac:dyDescent="0.2">
      <c r="A754" s="8" t="s">
        <v>795</v>
      </c>
      <c r="B754" s="8"/>
      <c r="C754" s="2" t="s">
        <v>734</v>
      </c>
      <c r="D754" s="6" t="s">
        <v>742</v>
      </c>
      <c r="E754" s="60" t="s">
        <v>745</v>
      </c>
      <c r="F754" s="8"/>
      <c r="G754" s="8"/>
      <c r="H754" s="8"/>
      <c r="I754" s="8"/>
      <c r="J754" s="8"/>
      <c r="K754" s="8"/>
      <c r="L754" s="8" t="s">
        <v>755</v>
      </c>
      <c r="M754" s="9">
        <v>44256</v>
      </c>
      <c r="N754" s="9">
        <v>44256</v>
      </c>
      <c r="O754" s="20">
        <v>7522619.0499999998</v>
      </c>
      <c r="P754" s="20"/>
      <c r="Q754" s="61"/>
      <c r="R754" s="11"/>
      <c r="S754" s="11"/>
      <c r="T754" s="11"/>
      <c r="U754" s="11"/>
      <c r="X754" s="22" t="str">
        <f>IF(B754="",VLOOKUP(A754,items_lookup!A:B,2,FALSE),B754)</f>
        <v>17. Item 17</v>
      </c>
      <c r="Y754" s="22">
        <f t="shared" ref="Y754:Z808" si="60">MONTH(M754)</f>
        <v>3</v>
      </c>
      <c r="Z754" s="22">
        <f t="shared" si="60"/>
        <v>3</v>
      </c>
      <c r="AA754" s="22">
        <f t="shared" si="57"/>
        <v>2021</v>
      </c>
      <c r="AB754" s="22">
        <f t="shared" si="58"/>
        <v>2021</v>
      </c>
      <c r="AC754" s="22">
        <f t="shared" si="59"/>
        <v>2021</v>
      </c>
      <c r="AD754" s="25" t="b">
        <f>AND(ROUND(O754,2)=O754,ROUND(P754,2)=P754,OR(AND(O754&lt;&gt;0,L754="p"),AND(P754&lt;&gt;0,L754="f")),_xlfn.ISFORMULA(X754),_xlfn.ISFORMULA(Y754),_xlfn.ISFORMULA(Z754),_xlfn.ISFORMULA(AA754),_xlfn.ISFORMULA(AB754),_xlfn.ISFORMULA(AC754),NOT(_xlfn.ISFORMULA(O754)),NOT(_xlfn.ISFORMULA(P754)),M754&lt;&gt;0,N754&lt;&gt;0,OR(YEAR(M754=lookup_codes!T871),YEAR(M754=lookup_codes!T872),YEAR(M754=lookup_codes!T873)),OR(YEAR(N754=lookup_codes!T871),YEAR(N754=lookup_codes!T872),YEAR(N754=lookup_codes!T873)))</f>
        <v>1</v>
      </c>
    </row>
    <row r="755" spans="1:30" ht="15" customHeight="1" x14ac:dyDescent="0.2">
      <c r="A755" s="8" t="s">
        <v>766</v>
      </c>
      <c r="B755" s="8"/>
      <c r="C755" s="2" t="s">
        <v>734</v>
      </c>
      <c r="D755" s="6" t="s">
        <v>742</v>
      </c>
      <c r="E755" s="60" t="s">
        <v>745</v>
      </c>
      <c r="F755" s="8"/>
      <c r="G755" s="8"/>
      <c r="H755" s="8"/>
      <c r="I755" s="8"/>
      <c r="J755" s="8"/>
      <c r="K755" s="8"/>
      <c r="L755" s="8" t="s">
        <v>755</v>
      </c>
      <c r="M755" s="9">
        <v>44256</v>
      </c>
      <c r="N755" s="9">
        <v>44256</v>
      </c>
      <c r="O755" s="20">
        <v>2261904.7599999998</v>
      </c>
      <c r="P755" s="20"/>
      <c r="Q755" s="61"/>
      <c r="R755" s="11"/>
      <c r="S755" s="11"/>
      <c r="T755" s="11"/>
      <c r="U755" s="11"/>
      <c r="X755" s="22" t="str">
        <f>IF(B755="",VLOOKUP(A755,items_lookup!A:B,2,FALSE),B755)</f>
        <v>07. Item 07</v>
      </c>
      <c r="Y755" s="22">
        <f t="shared" si="60"/>
        <v>3</v>
      </c>
      <c r="Z755" s="22">
        <f t="shared" si="60"/>
        <v>3</v>
      </c>
      <c r="AA755" s="22">
        <f t="shared" si="57"/>
        <v>2021</v>
      </c>
      <c r="AB755" s="22">
        <f t="shared" si="58"/>
        <v>2021</v>
      </c>
      <c r="AC755" s="22">
        <f t="shared" si="59"/>
        <v>2021</v>
      </c>
      <c r="AD755" s="25" t="b">
        <f>AND(ROUND(O755,2)=O755,ROUND(P755,2)=P755,OR(AND(O755&lt;&gt;0,L755="p"),AND(P755&lt;&gt;0,L755="f")),_xlfn.ISFORMULA(X755),_xlfn.ISFORMULA(Y755),_xlfn.ISFORMULA(Z755),_xlfn.ISFORMULA(AA755),_xlfn.ISFORMULA(AB755),_xlfn.ISFORMULA(AC755),NOT(_xlfn.ISFORMULA(O755)),NOT(_xlfn.ISFORMULA(P755)),M755&lt;&gt;0,N755&lt;&gt;0,OR(YEAR(M755=lookup_codes!T872),YEAR(M755=lookup_codes!T873),YEAR(M755=lookup_codes!T874)),OR(YEAR(N755=lookup_codes!T872),YEAR(N755=lookup_codes!T873),YEAR(N755=lookup_codes!T874)))</f>
        <v>1</v>
      </c>
    </row>
    <row r="756" spans="1:30" ht="15" customHeight="1" x14ac:dyDescent="0.2">
      <c r="A756" s="8" t="s">
        <v>776</v>
      </c>
      <c r="B756" s="8" t="s">
        <v>801</v>
      </c>
      <c r="C756" s="2" t="s">
        <v>734</v>
      </c>
      <c r="D756" s="6" t="s">
        <v>742</v>
      </c>
      <c r="E756" s="60" t="s">
        <v>745</v>
      </c>
      <c r="F756" s="8"/>
      <c r="G756" s="8"/>
      <c r="H756" s="8"/>
      <c r="I756" s="8"/>
      <c r="J756" s="8"/>
      <c r="K756" s="8"/>
      <c r="L756" s="8" t="s">
        <v>755</v>
      </c>
      <c r="M756" s="9">
        <v>44256</v>
      </c>
      <c r="N756" s="9">
        <v>44256</v>
      </c>
      <c r="O756" s="20">
        <v>1753469.98</v>
      </c>
      <c r="P756" s="20"/>
      <c r="Q756" s="61"/>
      <c r="R756" s="11"/>
      <c r="S756" s="11"/>
      <c r="T756" s="11"/>
      <c r="U756" s="11"/>
      <c r="X756" s="22" t="str">
        <f>IF(B756="",VLOOKUP(A756,items_lookup!A:B,2,FALSE),B756)</f>
        <v>03. Item 03</v>
      </c>
      <c r="Y756" s="22">
        <f t="shared" si="60"/>
        <v>3</v>
      </c>
      <c r="Z756" s="22">
        <f t="shared" si="60"/>
        <v>3</v>
      </c>
      <c r="AA756" s="22">
        <f t="shared" si="57"/>
        <v>2021</v>
      </c>
      <c r="AB756" s="22">
        <f t="shared" si="58"/>
        <v>2021</v>
      </c>
      <c r="AC756" s="22">
        <f t="shared" si="59"/>
        <v>2021</v>
      </c>
      <c r="AD756" s="25" t="b">
        <f>AND(ROUND(O756,2)=O756,ROUND(P756,2)=P756,OR(AND(O756&lt;&gt;0,L756="p"),AND(P756&lt;&gt;0,L756="f")),_xlfn.ISFORMULA(X756),_xlfn.ISFORMULA(Y756),_xlfn.ISFORMULA(Z756),_xlfn.ISFORMULA(AA756),_xlfn.ISFORMULA(AB756),_xlfn.ISFORMULA(AC756),NOT(_xlfn.ISFORMULA(O756)),NOT(_xlfn.ISFORMULA(P756)),M756&lt;&gt;0,N756&lt;&gt;0,OR(YEAR(M756=lookup_codes!T873),YEAR(M756=lookup_codes!T874),YEAR(M756=lookup_codes!T875)),OR(YEAR(N756=lookup_codes!T873),YEAR(N756=lookup_codes!T874),YEAR(N756=lookup_codes!T875)))</f>
        <v>1</v>
      </c>
    </row>
    <row r="757" spans="1:30" ht="15" customHeight="1" x14ac:dyDescent="0.2">
      <c r="A757" s="8" t="s">
        <v>776</v>
      </c>
      <c r="B757" s="8"/>
      <c r="C757" s="2" t="s">
        <v>734</v>
      </c>
      <c r="D757" s="6" t="s">
        <v>742</v>
      </c>
      <c r="E757" s="60" t="s">
        <v>745</v>
      </c>
      <c r="F757" s="8"/>
      <c r="G757" s="8"/>
      <c r="H757" s="8"/>
      <c r="I757" s="8"/>
      <c r="J757" s="8"/>
      <c r="K757" s="8"/>
      <c r="L757" s="8" t="s">
        <v>755</v>
      </c>
      <c r="M757" s="9">
        <v>44256</v>
      </c>
      <c r="N757" s="9">
        <v>44256</v>
      </c>
      <c r="O757" s="20">
        <v>3553455</v>
      </c>
      <c r="P757" s="20"/>
      <c r="Q757" s="61"/>
      <c r="R757" s="29"/>
      <c r="S757" s="29"/>
      <c r="T757" s="29"/>
      <c r="U757" s="29"/>
      <c r="X757" s="22" t="str">
        <f>IF(B757="",VLOOKUP(A757,items_lookup!A:B,2,FALSE),B757)</f>
        <v>_1. Item _1</v>
      </c>
      <c r="Y757" s="22">
        <f t="shared" si="60"/>
        <v>3</v>
      </c>
      <c r="Z757" s="22">
        <f t="shared" si="60"/>
        <v>3</v>
      </c>
      <c r="AA757" s="22">
        <f t="shared" si="57"/>
        <v>2021</v>
      </c>
      <c r="AB757" s="22">
        <f t="shared" si="58"/>
        <v>2021</v>
      </c>
      <c r="AC757" s="22">
        <f t="shared" si="59"/>
        <v>2021</v>
      </c>
      <c r="AD757" s="25" t="b">
        <f>AND(ROUND(O757,2)=O757,ROUND(P757,2)=P757,OR(AND(O757&lt;&gt;0,L757="p"),AND(P757&lt;&gt;0,L757="f")),_xlfn.ISFORMULA(X757),_xlfn.ISFORMULA(Y757),_xlfn.ISFORMULA(Z757),_xlfn.ISFORMULA(AA757),_xlfn.ISFORMULA(AB757),_xlfn.ISFORMULA(AC757),NOT(_xlfn.ISFORMULA(O757)),NOT(_xlfn.ISFORMULA(P757)),M757&lt;&gt;0,N757&lt;&gt;0,OR(YEAR(M757=lookup_codes!T874),YEAR(M757=lookup_codes!T875),YEAR(M757=lookup_codes!T876)),OR(YEAR(N757=lookup_codes!T874),YEAR(N757=lookup_codes!T875),YEAR(N757=lookup_codes!T876)))</f>
        <v>1</v>
      </c>
    </row>
    <row r="758" spans="1:30" ht="15" customHeight="1" x14ac:dyDescent="0.2">
      <c r="A758" s="8" t="s">
        <v>796</v>
      </c>
      <c r="B758" s="8"/>
      <c r="C758" s="2" t="s">
        <v>734</v>
      </c>
      <c r="D758" s="6" t="s">
        <v>742</v>
      </c>
      <c r="E758" s="60" t="s">
        <v>745</v>
      </c>
      <c r="F758" s="8"/>
      <c r="G758" s="8"/>
      <c r="H758" s="8"/>
      <c r="I758" s="8"/>
      <c r="J758" s="8"/>
      <c r="K758" s="8"/>
      <c r="L758" s="8" t="s">
        <v>755</v>
      </c>
      <c r="M758" s="9">
        <v>44256</v>
      </c>
      <c r="N758" s="9">
        <v>44256</v>
      </c>
      <c r="O758" s="20">
        <v>5699714.2800000003</v>
      </c>
      <c r="P758" s="20"/>
      <c r="Q758" s="61"/>
      <c r="R758" s="11"/>
      <c r="S758" s="11"/>
      <c r="T758" s="11"/>
      <c r="U758" s="11"/>
      <c r="X758" s="22" t="str">
        <f>IF(B758="",VLOOKUP(A758,items_lookup!A:B,2,FALSE),B758)</f>
        <v>_3. Item _3</v>
      </c>
      <c r="Y758" s="22">
        <f t="shared" si="60"/>
        <v>3</v>
      </c>
      <c r="Z758" s="22">
        <f t="shared" si="60"/>
        <v>3</v>
      </c>
      <c r="AA758" s="22">
        <f t="shared" si="57"/>
        <v>2021</v>
      </c>
      <c r="AB758" s="22">
        <f t="shared" si="58"/>
        <v>2021</v>
      </c>
      <c r="AC758" s="22">
        <f t="shared" si="59"/>
        <v>2021</v>
      </c>
      <c r="AD758" s="25" t="b">
        <f>AND(ROUND(O758,2)=O758,ROUND(P758,2)=P758,OR(AND(O758&lt;&gt;0,L758="p"),AND(P758&lt;&gt;0,L758="f")),_xlfn.ISFORMULA(X758),_xlfn.ISFORMULA(Y758),_xlfn.ISFORMULA(Z758),_xlfn.ISFORMULA(AA758),_xlfn.ISFORMULA(AB758),_xlfn.ISFORMULA(AC758),NOT(_xlfn.ISFORMULA(O758)),NOT(_xlfn.ISFORMULA(P758)),M758&lt;&gt;0,N758&lt;&gt;0,OR(YEAR(M758=lookup_codes!T875),YEAR(M758=lookup_codes!T876),YEAR(M758=lookup_codes!T877)),OR(YEAR(N758=lookup_codes!T875),YEAR(N758=lookup_codes!T876),YEAR(N758=lookup_codes!T877)))</f>
        <v>1</v>
      </c>
    </row>
    <row r="759" spans="1:30" ht="15" customHeight="1" x14ac:dyDescent="0.2">
      <c r="A759" s="8" t="s">
        <v>795</v>
      </c>
      <c r="B759" s="8"/>
      <c r="C759" s="2" t="s">
        <v>734</v>
      </c>
      <c r="D759" s="6" t="s">
        <v>743</v>
      </c>
      <c r="E759" s="60" t="s">
        <v>745</v>
      </c>
      <c r="F759" s="8"/>
      <c r="G759" s="8"/>
      <c r="H759" s="8"/>
      <c r="I759" s="8"/>
      <c r="J759" s="8"/>
      <c r="K759" s="8"/>
      <c r="L759" s="8" t="s">
        <v>755</v>
      </c>
      <c r="M759" s="9">
        <v>44256</v>
      </c>
      <c r="N759" s="9">
        <v>44256</v>
      </c>
      <c r="O759" s="20">
        <v>559571.43000000005</v>
      </c>
      <c r="P759" s="20"/>
      <c r="Q759" s="61"/>
      <c r="R759" s="11"/>
      <c r="S759" s="11"/>
      <c r="T759" s="11"/>
      <c r="U759" s="11"/>
      <c r="X759" s="22" t="str">
        <f>IF(B759="",VLOOKUP(A759,items_lookup!A:B,2,FALSE),B759)</f>
        <v>17. Item 17</v>
      </c>
      <c r="Y759" s="22">
        <f t="shared" si="60"/>
        <v>3</v>
      </c>
      <c r="Z759" s="22">
        <f t="shared" si="60"/>
        <v>3</v>
      </c>
      <c r="AA759" s="22">
        <f t="shared" si="57"/>
        <v>2021</v>
      </c>
      <c r="AB759" s="22">
        <f t="shared" si="58"/>
        <v>2021</v>
      </c>
      <c r="AC759" s="22">
        <f t="shared" si="59"/>
        <v>2021</v>
      </c>
      <c r="AD759" s="25" t="b">
        <f>AND(ROUND(O759,2)=O759,ROUND(P759,2)=P759,OR(AND(O759&lt;&gt;0,L759="p"),AND(P759&lt;&gt;0,L759="f")),_xlfn.ISFORMULA(X759),_xlfn.ISFORMULA(Y759),_xlfn.ISFORMULA(Z759),_xlfn.ISFORMULA(AA759),_xlfn.ISFORMULA(AB759),_xlfn.ISFORMULA(AC759),NOT(_xlfn.ISFORMULA(O759)),NOT(_xlfn.ISFORMULA(P759)),M759&lt;&gt;0,N759&lt;&gt;0,OR(YEAR(M759=lookup_codes!T876),YEAR(M759=lookup_codes!T877),YEAR(M759=lookup_codes!T878)),OR(YEAR(N759=lookup_codes!T876),YEAR(N759=lookup_codes!T877),YEAR(N759=lookup_codes!T878)))</f>
        <v>1</v>
      </c>
    </row>
    <row r="760" spans="1:30" ht="15" customHeight="1" x14ac:dyDescent="0.2">
      <c r="A760" s="8" t="s">
        <v>761</v>
      </c>
      <c r="B760" s="8"/>
      <c r="C760" s="2" t="s">
        <v>734</v>
      </c>
      <c r="D760" s="6" t="s">
        <v>742</v>
      </c>
      <c r="E760" s="60" t="s">
        <v>745</v>
      </c>
      <c r="F760" s="8"/>
      <c r="G760" s="8"/>
      <c r="H760" s="8"/>
      <c r="I760" s="8"/>
      <c r="J760" s="8"/>
      <c r="K760" s="8"/>
      <c r="L760" s="8" t="s">
        <v>755</v>
      </c>
      <c r="M760" s="9">
        <v>44256</v>
      </c>
      <c r="N760" s="9">
        <v>44256</v>
      </c>
      <c r="O760" s="20">
        <v>88571.43</v>
      </c>
      <c r="P760" s="20"/>
      <c r="Q760" s="61"/>
      <c r="R760" s="11"/>
      <c r="S760" s="11"/>
      <c r="T760" s="11"/>
      <c r="U760" s="11"/>
      <c r="X760" s="22" t="str">
        <f>IF(B760="",VLOOKUP(A760,items_lookup!A:B,2,FALSE),B760)</f>
        <v>01. Item 01</v>
      </c>
      <c r="Y760" s="22">
        <f t="shared" si="60"/>
        <v>3</v>
      </c>
      <c r="Z760" s="22">
        <f t="shared" si="60"/>
        <v>3</v>
      </c>
      <c r="AA760" s="22">
        <f t="shared" si="57"/>
        <v>2021</v>
      </c>
      <c r="AB760" s="22">
        <f t="shared" si="58"/>
        <v>2021</v>
      </c>
      <c r="AC760" s="22">
        <f t="shared" si="59"/>
        <v>2021</v>
      </c>
      <c r="AD760" s="25" t="b">
        <f>AND(ROUND(O760,2)=O760,ROUND(P760,2)=P760,OR(AND(O760&lt;&gt;0,L760="p"),AND(P760&lt;&gt;0,L760="f")),_xlfn.ISFORMULA(X760),_xlfn.ISFORMULA(Y760),_xlfn.ISFORMULA(Z760),_xlfn.ISFORMULA(AA760),_xlfn.ISFORMULA(AB760),_xlfn.ISFORMULA(AC760),NOT(_xlfn.ISFORMULA(O760)),NOT(_xlfn.ISFORMULA(P760)),M760&lt;&gt;0,N760&lt;&gt;0,OR(YEAR(M760=lookup_codes!T877),YEAR(M760=lookup_codes!T878),YEAR(M760=lookup_codes!T879)),OR(YEAR(N760=lookup_codes!T877),YEAR(N760=lookup_codes!T878),YEAR(N760=lookup_codes!T879)))</f>
        <v>1</v>
      </c>
    </row>
    <row r="761" spans="1:30" ht="15" customHeight="1" x14ac:dyDescent="0.2">
      <c r="A761" s="8" t="s">
        <v>761</v>
      </c>
      <c r="B761" s="8"/>
      <c r="C761" s="2" t="s">
        <v>734</v>
      </c>
      <c r="D761" s="6" t="s">
        <v>742</v>
      </c>
      <c r="E761" s="60" t="s">
        <v>745</v>
      </c>
      <c r="F761" s="8"/>
      <c r="G761" s="8"/>
      <c r="H761" s="8"/>
      <c r="I761" s="8"/>
      <c r="J761" s="8"/>
      <c r="K761" s="8"/>
      <c r="L761" s="8" t="s">
        <v>755</v>
      </c>
      <c r="M761" s="9">
        <v>44256</v>
      </c>
      <c r="N761" s="9">
        <v>44256</v>
      </c>
      <c r="O761" s="20">
        <v>5136666.67</v>
      </c>
      <c r="P761" s="20"/>
      <c r="Q761" s="61"/>
      <c r="R761" s="11"/>
      <c r="S761" s="11"/>
      <c r="T761" s="11"/>
      <c r="U761" s="11"/>
      <c r="X761" s="22" t="str">
        <f>IF(B761="",VLOOKUP(A761,items_lookup!A:B,2,FALSE),B761)</f>
        <v>01. Item 01</v>
      </c>
      <c r="Y761" s="22">
        <f t="shared" si="60"/>
        <v>3</v>
      </c>
      <c r="Z761" s="22">
        <f t="shared" si="60"/>
        <v>3</v>
      </c>
      <c r="AA761" s="22">
        <f t="shared" si="57"/>
        <v>2021</v>
      </c>
      <c r="AB761" s="22">
        <f t="shared" si="58"/>
        <v>2021</v>
      </c>
      <c r="AC761" s="22">
        <f t="shared" si="59"/>
        <v>2021</v>
      </c>
      <c r="AD761" s="25" t="b">
        <f>AND(ROUND(O761,2)=O761,ROUND(P761,2)=P761,OR(AND(O761&lt;&gt;0,L761="p"),AND(P761&lt;&gt;0,L761="f")),_xlfn.ISFORMULA(X761),_xlfn.ISFORMULA(Y761),_xlfn.ISFORMULA(Z761),_xlfn.ISFORMULA(AA761),_xlfn.ISFORMULA(AB761),_xlfn.ISFORMULA(AC761),NOT(_xlfn.ISFORMULA(O761)),NOT(_xlfn.ISFORMULA(P761)),M761&lt;&gt;0,N761&lt;&gt;0,OR(YEAR(M761=lookup_codes!T878),YEAR(M761=lookup_codes!T879),YEAR(M761=lookup_codes!T880)),OR(YEAR(N761=lookup_codes!T878),YEAR(N761=lookup_codes!T879),YEAR(N761=lookup_codes!T880)))</f>
        <v>1</v>
      </c>
    </row>
    <row r="762" spans="1:30" ht="15" customHeight="1" x14ac:dyDescent="0.2">
      <c r="A762" s="8" t="s">
        <v>770</v>
      </c>
      <c r="B762" s="27"/>
      <c r="C762" s="2" t="s">
        <v>734</v>
      </c>
      <c r="D762" s="6" t="s">
        <v>742</v>
      </c>
      <c r="E762" s="60" t="s">
        <v>745</v>
      </c>
      <c r="F762" s="8"/>
      <c r="G762" s="8"/>
      <c r="H762" s="8"/>
      <c r="I762" s="8"/>
      <c r="J762" s="8"/>
      <c r="K762" s="8"/>
      <c r="L762" s="8" t="s">
        <v>755</v>
      </c>
      <c r="M762" s="9">
        <v>44256</v>
      </c>
      <c r="N762" s="9">
        <v>44256</v>
      </c>
      <c r="O762" s="20">
        <v>278095.24</v>
      </c>
      <c r="P762" s="20"/>
      <c r="Q762" s="61"/>
      <c r="R762" s="11"/>
      <c r="S762" s="11"/>
      <c r="T762" s="11"/>
      <c r="U762" s="11"/>
      <c r="X762" s="22" t="str">
        <f>IF(B762="",VLOOKUP(A762,items_lookup!A:B,2,FALSE),B762)</f>
        <v>11. Item 11</v>
      </c>
      <c r="Y762" s="22">
        <f t="shared" si="60"/>
        <v>3</v>
      </c>
      <c r="Z762" s="22">
        <f t="shared" si="60"/>
        <v>3</v>
      </c>
      <c r="AA762" s="22">
        <f t="shared" si="57"/>
        <v>2021</v>
      </c>
      <c r="AB762" s="22">
        <f t="shared" si="58"/>
        <v>2021</v>
      </c>
      <c r="AC762" s="22">
        <f t="shared" si="59"/>
        <v>2021</v>
      </c>
      <c r="AD762" s="25" t="b">
        <f>AND(ROUND(O762,2)=O762,ROUND(P762,2)=P762,OR(AND(O762&lt;&gt;0,L762="p"),AND(P762&lt;&gt;0,L762="f")),_xlfn.ISFORMULA(X762),_xlfn.ISFORMULA(Y762),_xlfn.ISFORMULA(Z762),_xlfn.ISFORMULA(AA762),_xlfn.ISFORMULA(AB762),_xlfn.ISFORMULA(AC762),NOT(_xlfn.ISFORMULA(O762)),NOT(_xlfn.ISFORMULA(P762)),M762&lt;&gt;0,N762&lt;&gt;0,OR(YEAR(M762=lookup_codes!T882),YEAR(M762=lookup_codes!T883),YEAR(M762=lookup_codes!T884)),OR(YEAR(N762=lookup_codes!T882),YEAR(N762=lookup_codes!T883),YEAR(N762=lookup_codes!T884)))</f>
        <v>1</v>
      </c>
    </row>
    <row r="763" spans="1:30" ht="15" customHeight="1" x14ac:dyDescent="0.2">
      <c r="A763" s="8"/>
      <c r="B763" s="8" t="s">
        <v>805</v>
      </c>
      <c r="C763" s="2" t="s">
        <v>734</v>
      </c>
      <c r="D763" s="6" t="s">
        <v>742</v>
      </c>
      <c r="E763" s="60" t="s">
        <v>745</v>
      </c>
      <c r="F763" s="8"/>
      <c r="G763" s="8"/>
      <c r="H763" s="8"/>
      <c r="I763" s="8"/>
      <c r="J763" s="8"/>
      <c r="K763" s="8"/>
      <c r="L763" s="8" t="s">
        <v>755</v>
      </c>
      <c r="M763" s="9">
        <v>44256</v>
      </c>
      <c r="N763" s="9">
        <v>44256</v>
      </c>
      <c r="O763" s="20">
        <v>9523.81</v>
      </c>
      <c r="P763" s="20"/>
      <c r="Q763" s="61"/>
      <c r="R763" s="29"/>
      <c r="S763" s="29"/>
      <c r="T763" s="29"/>
      <c r="U763" s="29"/>
      <c r="X763" s="22" t="str">
        <f>IF(B763="",VLOOKUP(A763,items_lookup!A:B,2,FALSE),B763)</f>
        <v>10. Item 10</v>
      </c>
      <c r="Y763" s="22">
        <f t="shared" si="60"/>
        <v>3</v>
      </c>
      <c r="Z763" s="22">
        <f t="shared" si="60"/>
        <v>3</v>
      </c>
      <c r="AA763" s="22">
        <f t="shared" si="57"/>
        <v>2021</v>
      </c>
      <c r="AB763" s="22">
        <f t="shared" si="58"/>
        <v>2021</v>
      </c>
      <c r="AC763" s="22">
        <f t="shared" si="59"/>
        <v>2021</v>
      </c>
      <c r="AD763" s="25" t="b">
        <f>AND(ROUND(O763,2)=O763,ROUND(P763,2)=P763,OR(AND(O763&lt;&gt;0,L763="p"),AND(P763&lt;&gt;0,L763="f")),_xlfn.ISFORMULA(X763),_xlfn.ISFORMULA(Y763),_xlfn.ISFORMULA(Z763),_xlfn.ISFORMULA(AA763),_xlfn.ISFORMULA(AB763),_xlfn.ISFORMULA(AC763),NOT(_xlfn.ISFORMULA(O763)),NOT(_xlfn.ISFORMULA(P763)),M763&lt;&gt;0,N763&lt;&gt;0,OR(YEAR(M763=lookup_codes!T883),YEAR(M763=lookup_codes!T884),YEAR(M763=lookup_codes!T885)),OR(YEAR(N763=lookup_codes!T883),YEAR(N763=lookup_codes!T884),YEAR(N763=lookup_codes!T885)))</f>
        <v>1</v>
      </c>
    </row>
    <row r="764" spans="1:30" ht="15" customHeight="1" x14ac:dyDescent="0.2">
      <c r="A764" s="8" t="s">
        <v>774</v>
      </c>
      <c r="B764" s="27"/>
      <c r="C764" s="2" t="s">
        <v>734</v>
      </c>
      <c r="D764" s="6" t="s">
        <v>742</v>
      </c>
      <c r="E764" s="60" t="s">
        <v>745</v>
      </c>
      <c r="F764" s="8"/>
      <c r="G764" s="8"/>
      <c r="H764" s="8"/>
      <c r="I764" s="8"/>
      <c r="J764" s="8"/>
      <c r="K764" s="8"/>
      <c r="L764" s="8" t="s">
        <v>755</v>
      </c>
      <c r="M764" s="9">
        <v>44256</v>
      </c>
      <c r="N764" s="9">
        <v>44256</v>
      </c>
      <c r="O764" s="20">
        <v>63333.33</v>
      </c>
      <c r="P764" s="20"/>
      <c r="Q764" s="61"/>
      <c r="R764" s="29"/>
      <c r="S764" s="29"/>
      <c r="T764" s="29"/>
      <c r="U764" s="29"/>
      <c r="X764" s="22" t="str">
        <f>IF(B764="",VLOOKUP(A764,items_lookup!A:B,2,FALSE),B764)</f>
        <v>19. Item 19</v>
      </c>
      <c r="Y764" s="22">
        <f t="shared" si="60"/>
        <v>3</v>
      </c>
      <c r="Z764" s="22">
        <f t="shared" si="60"/>
        <v>3</v>
      </c>
      <c r="AA764" s="22">
        <f t="shared" si="57"/>
        <v>2021</v>
      </c>
      <c r="AB764" s="22">
        <f t="shared" si="58"/>
        <v>2021</v>
      </c>
      <c r="AC764" s="22">
        <f t="shared" si="59"/>
        <v>2021</v>
      </c>
      <c r="AD764" s="25" t="b">
        <f>AND(ROUND(O764,2)=O764,ROUND(P764,2)=P764,OR(AND(O764&lt;&gt;0,L764="p"),AND(P764&lt;&gt;0,L764="f")),_xlfn.ISFORMULA(X764),_xlfn.ISFORMULA(Y764),_xlfn.ISFORMULA(Z764),_xlfn.ISFORMULA(AA764),_xlfn.ISFORMULA(AB764),_xlfn.ISFORMULA(AC764),NOT(_xlfn.ISFORMULA(O764)),NOT(_xlfn.ISFORMULA(P764)),M764&lt;&gt;0,N764&lt;&gt;0,OR(YEAR(M764=lookup_codes!T885),YEAR(M764=lookup_codes!T886),YEAR(M764=lookup_codes!T887)),OR(YEAR(N764=lookup_codes!T885),YEAR(N764=lookup_codes!T886),YEAR(N764=lookup_codes!T887)))</f>
        <v>1</v>
      </c>
    </row>
    <row r="765" spans="1:30" ht="13.5" customHeight="1" x14ac:dyDescent="0.2">
      <c r="A765" s="8" t="s">
        <v>765</v>
      </c>
      <c r="B765" s="8" t="s">
        <v>804</v>
      </c>
      <c r="C765" s="2" t="s">
        <v>734</v>
      </c>
      <c r="D765" s="6" t="s">
        <v>742</v>
      </c>
      <c r="E765" s="60" t="s">
        <v>745</v>
      </c>
      <c r="F765" s="8"/>
      <c r="G765" s="8"/>
      <c r="H765" s="8"/>
      <c r="I765" s="8"/>
      <c r="J765" s="8"/>
      <c r="K765" s="8"/>
      <c r="L765" s="8" t="s">
        <v>755</v>
      </c>
      <c r="M765" s="9">
        <v>44256</v>
      </c>
      <c r="N765" s="9">
        <v>44256</v>
      </c>
      <c r="O765" s="20">
        <v>621190.48</v>
      </c>
      <c r="P765" s="20"/>
      <c r="Q765" s="61"/>
      <c r="R765" s="29"/>
      <c r="S765" s="29"/>
      <c r="T765" s="29"/>
      <c r="U765" s="29"/>
      <c r="X765" s="22" t="str">
        <f>IF(B765="",VLOOKUP(A765,items_lookup!A:B,2,FALSE),B765)</f>
        <v>12. Item 12</v>
      </c>
      <c r="Y765" s="22">
        <f t="shared" si="60"/>
        <v>3</v>
      </c>
      <c r="Z765" s="22">
        <f t="shared" si="60"/>
        <v>3</v>
      </c>
      <c r="AA765" s="22">
        <f t="shared" si="57"/>
        <v>2021</v>
      </c>
      <c r="AB765" s="22">
        <f t="shared" si="58"/>
        <v>2021</v>
      </c>
      <c r="AC765" s="22">
        <f t="shared" si="59"/>
        <v>2021</v>
      </c>
      <c r="AD765" s="25" t="b">
        <f>AND(ROUND(O765,2)=O765,ROUND(P765,2)=P765,OR(AND(O765&lt;&gt;0,L765="p"),AND(P765&lt;&gt;0,L765="f")),_xlfn.ISFORMULA(X765),_xlfn.ISFORMULA(Y765),_xlfn.ISFORMULA(Z765),_xlfn.ISFORMULA(AA765),_xlfn.ISFORMULA(AB765),_xlfn.ISFORMULA(AC765),NOT(_xlfn.ISFORMULA(O765)),NOT(_xlfn.ISFORMULA(P765)),M765&lt;&gt;0,N765&lt;&gt;0,OR(YEAR(M765=lookup_codes!T886),YEAR(M765=lookup_codes!T887),YEAR(M765=lookup_codes!T888)),OR(YEAR(N765=lookup_codes!T886),YEAR(N765=lookup_codes!T887),YEAR(N765=lookup_codes!T888)))</f>
        <v>1</v>
      </c>
    </row>
    <row r="766" spans="1:30" ht="15" customHeight="1" x14ac:dyDescent="0.2">
      <c r="A766" s="8" t="s">
        <v>764</v>
      </c>
      <c r="B766" s="8" t="s">
        <v>803</v>
      </c>
      <c r="C766" s="2" t="s">
        <v>734</v>
      </c>
      <c r="D766" s="6" t="s">
        <v>742</v>
      </c>
      <c r="E766" s="60" t="s">
        <v>745</v>
      </c>
      <c r="F766" s="8"/>
      <c r="G766" s="8"/>
      <c r="H766" s="8"/>
      <c r="I766" s="8"/>
      <c r="J766" s="8"/>
      <c r="K766" s="8"/>
      <c r="L766" s="8" t="s">
        <v>755</v>
      </c>
      <c r="M766" s="9">
        <v>44256</v>
      </c>
      <c r="N766" s="9">
        <v>44256</v>
      </c>
      <c r="O766" s="20">
        <v>1258619.05</v>
      </c>
      <c r="P766" s="20"/>
      <c r="Q766" s="61"/>
      <c r="R766" s="11"/>
      <c r="S766" s="11"/>
      <c r="T766" s="11"/>
      <c r="U766" s="11"/>
      <c r="X766" s="22" t="str">
        <f>IF(B766="",VLOOKUP(A766,items_lookup!A:B,2,FALSE),B766)</f>
        <v>13. Item 13</v>
      </c>
      <c r="Y766" s="22">
        <f t="shared" si="60"/>
        <v>3</v>
      </c>
      <c r="Z766" s="22">
        <f t="shared" si="60"/>
        <v>3</v>
      </c>
      <c r="AA766" s="22">
        <f t="shared" si="57"/>
        <v>2021</v>
      </c>
      <c r="AB766" s="22">
        <f t="shared" si="58"/>
        <v>2021</v>
      </c>
      <c r="AC766" s="22">
        <f t="shared" si="59"/>
        <v>2021</v>
      </c>
      <c r="AD766" s="25" t="b">
        <f>AND(ROUND(O766,2)=O766,ROUND(P766,2)=P766,OR(AND(O766&lt;&gt;0,L766="p"),AND(P766&lt;&gt;0,L766="f")),_xlfn.ISFORMULA(X766),_xlfn.ISFORMULA(Y766),_xlfn.ISFORMULA(Z766),_xlfn.ISFORMULA(AA766),_xlfn.ISFORMULA(AB766),_xlfn.ISFORMULA(AC766),NOT(_xlfn.ISFORMULA(O766)),NOT(_xlfn.ISFORMULA(P766)),M766&lt;&gt;0,N766&lt;&gt;0,OR(YEAR(M766=lookup_codes!T887),YEAR(M766=lookup_codes!T888),YEAR(M766=lookup_codes!T889)),OR(YEAR(N766=lookup_codes!T887),YEAR(N766=lookup_codes!T888),YEAR(N766=lookup_codes!T889)))</f>
        <v>1</v>
      </c>
    </row>
    <row r="767" spans="1:30" ht="15" customHeight="1" x14ac:dyDescent="0.2">
      <c r="A767" s="8" t="s">
        <v>768</v>
      </c>
      <c r="B767" s="8"/>
      <c r="C767" s="2" t="s">
        <v>734</v>
      </c>
      <c r="D767" s="6" t="s">
        <v>742</v>
      </c>
      <c r="E767" s="60" t="s">
        <v>745</v>
      </c>
      <c r="F767" s="8"/>
      <c r="G767" s="8"/>
      <c r="H767" s="8"/>
      <c r="I767" s="8"/>
      <c r="J767" s="8"/>
      <c r="K767" s="8"/>
      <c r="L767" s="8" t="s">
        <v>755</v>
      </c>
      <c r="M767" s="9">
        <v>44256</v>
      </c>
      <c r="N767" s="9">
        <v>44256</v>
      </c>
      <c r="O767" s="20">
        <v>2380.9499999999998</v>
      </c>
      <c r="P767" s="20"/>
      <c r="Q767" s="61"/>
      <c r="R767" s="29"/>
      <c r="S767" s="29"/>
      <c r="T767" s="29"/>
      <c r="U767" s="29"/>
      <c r="X767" s="22" t="str">
        <f>IF(B767="",VLOOKUP(A767,items_lookup!A:B,2,FALSE),B767)</f>
        <v>09. Item 09</v>
      </c>
      <c r="Y767" s="22">
        <f t="shared" si="60"/>
        <v>3</v>
      </c>
      <c r="Z767" s="22">
        <f t="shared" si="60"/>
        <v>3</v>
      </c>
      <c r="AA767" s="22">
        <f t="shared" si="57"/>
        <v>2021</v>
      </c>
      <c r="AB767" s="22">
        <f t="shared" si="58"/>
        <v>2021</v>
      </c>
      <c r="AC767" s="22">
        <f t="shared" si="59"/>
        <v>2021</v>
      </c>
      <c r="AD767" s="25" t="b">
        <f>AND(ROUND(O767,2)=O767,ROUND(P767,2)=P767,OR(AND(O767&lt;&gt;0,L767="p"),AND(P767&lt;&gt;0,L767="f")),_xlfn.ISFORMULA(X767),_xlfn.ISFORMULA(Y767),_xlfn.ISFORMULA(Z767),_xlfn.ISFORMULA(AA767),_xlfn.ISFORMULA(AB767),_xlfn.ISFORMULA(AC767),NOT(_xlfn.ISFORMULA(O767)),NOT(_xlfn.ISFORMULA(P767)),M767&lt;&gt;0,N767&lt;&gt;0,OR(YEAR(M767=lookup_codes!T888),YEAR(M767=lookup_codes!T889),YEAR(M767=lookup_codes!T890)),OR(YEAR(N767=lookup_codes!T888),YEAR(N767=lookup_codes!T889),YEAR(N767=lookup_codes!T890)))</f>
        <v>1</v>
      </c>
    </row>
    <row r="768" spans="1:30" ht="30" customHeight="1" x14ac:dyDescent="0.2">
      <c r="A768" s="8" t="s">
        <v>769</v>
      </c>
      <c r="B768" s="8"/>
      <c r="C768" s="2" t="s">
        <v>734</v>
      </c>
      <c r="D768" s="6" t="s">
        <v>742</v>
      </c>
      <c r="E768" s="60" t="s">
        <v>745</v>
      </c>
      <c r="F768" s="8"/>
      <c r="G768" s="8"/>
      <c r="H768" s="8"/>
      <c r="I768" s="8"/>
      <c r="J768" s="8"/>
      <c r="K768" s="8"/>
      <c r="L768" s="8" t="s">
        <v>755</v>
      </c>
      <c r="M768" s="9">
        <v>44256</v>
      </c>
      <c r="N768" s="9">
        <v>44256</v>
      </c>
      <c r="O768" s="20">
        <v>23.81</v>
      </c>
      <c r="P768" s="20"/>
      <c r="Q768" s="61"/>
      <c r="R768" s="29"/>
      <c r="S768" s="29"/>
      <c r="T768" s="29"/>
      <c r="U768" s="29"/>
      <c r="X768" s="22" t="str">
        <f>IF(B768="",VLOOKUP(A768,items_lookup!A:B,2,FALSE),B768)</f>
        <v>09. Item 09</v>
      </c>
      <c r="Y768" s="22">
        <f t="shared" si="60"/>
        <v>3</v>
      </c>
      <c r="Z768" s="22">
        <f t="shared" si="60"/>
        <v>3</v>
      </c>
      <c r="AA768" s="22">
        <f t="shared" si="57"/>
        <v>2021</v>
      </c>
      <c r="AB768" s="22">
        <f t="shared" si="58"/>
        <v>2021</v>
      </c>
      <c r="AC768" s="22">
        <f t="shared" si="59"/>
        <v>2021</v>
      </c>
      <c r="AD768" s="25" t="b">
        <f>AND(ROUND(O768,2)=O768,ROUND(P768,2)=P768,OR(AND(O768&lt;&gt;0,L768="p"),AND(P768&lt;&gt;0,L768="f")),_xlfn.ISFORMULA(X768),_xlfn.ISFORMULA(Y768),_xlfn.ISFORMULA(Z768),_xlfn.ISFORMULA(AA768),_xlfn.ISFORMULA(AB768),_xlfn.ISFORMULA(AC768),NOT(_xlfn.ISFORMULA(O768)),NOT(_xlfn.ISFORMULA(P768)),M768&lt;&gt;0,N768&lt;&gt;0,OR(YEAR(M768=lookup_codes!T889),YEAR(M768=lookup_codes!T890),YEAR(M768=lookup_codes!T891)),OR(YEAR(N768=lookup_codes!T889),YEAR(N768=lookup_codes!T890),YEAR(N768=lookup_codes!T891)))</f>
        <v>1</v>
      </c>
    </row>
    <row r="769" spans="1:30" ht="15" customHeight="1" x14ac:dyDescent="0.2">
      <c r="A769" s="8" t="s">
        <v>777</v>
      </c>
      <c r="B769" s="8"/>
      <c r="C769" s="2" t="s">
        <v>734</v>
      </c>
      <c r="D769" s="6" t="s">
        <v>742</v>
      </c>
      <c r="E769" s="60" t="s">
        <v>744</v>
      </c>
      <c r="F769" s="8"/>
      <c r="G769" s="8"/>
      <c r="H769" s="8"/>
      <c r="I769" s="8"/>
      <c r="J769" s="8"/>
      <c r="K769" s="8" t="s">
        <v>753</v>
      </c>
      <c r="L769" s="8" t="s">
        <v>756</v>
      </c>
      <c r="M769" s="9">
        <v>44259</v>
      </c>
      <c r="N769" s="9">
        <v>44259</v>
      </c>
      <c r="O769" s="20"/>
      <c r="P769" s="20">
        <v>3636.81</v>
      </c>
      <c r="Q769" s="61"/>
      <c r="R769" s="29"/>
      <c r="S769" s="29"/>
      <c r="T769" s="29"/>
      <c r="U769" s="29"/>
      <c r="X769" s="22" t="str">
        <f>IF(B769="",VLOOKUP(A769,items_lookup!A:B,2,FALSE),B769)</f>
        <v>09. Item 09</v>
      </c>
      <c r="Y769" s="22">
        <f t="shared" si="60"/>
        <v>3</v>
      </c>
      <c r="Z769" s="22">
        <f t="shared" si="60"/>
        <v>3</v>
      </c>
      <c r="AA769" s="22">
        <f t="shared" si="57"/>
        <v>2021</v>
      </c>
      <c r="AB769" s="22">
        <f t="shared" si="58"/>
        <v>2021</v>
      </c>
      <c r="AC769" s="22">
        <f t="shared" si="59"/>
        <v>2021</v>
      </c>
      <c r="AD769" s="25" t="b">
        <f>AND(ROUND(O769,2)=O769,ROUND(P769,2)=P769,OR(AND(O769&lt;&gt;0,L769="p"),AND(P769&lt;&gt;0,L769="f")),_xlfn.ISFORMULA(X769),_xlfn.ISFORMULA(Y769),_xlfn.ISFORMULA(Z769),_xlfn.ISFORMULA(AA769),_xlfn.ISFORMULA(AB769),_xlfn.ISFORMULA(AC769),NOT(_xlfn.ISFORMULA(O769)),NOT(_xlfn.ISFORMULA(P769)),M769&lt;&gt;0,N769&lt;&gt;0,OR(YEAR(M769=lookup_codes!T890),YEAR(M769=lookup_codes!T891),YEAR(M769=lookup_codes!T892)),OR(YEAR(N769=lookup_codes!T890),YEAR(N769=lookup_codes!T891),YEAR(N769=lookup_codes!T892)))</f>
        <v>1</v>
      </c>
    </row>
    <row r="770" spans="1:30" ht="15" customHeight="1" x14ac:dyDescent="0.2">
      <c r="A770" s="8" t="s">
        <v>781</v>
      </c>
      <c r="B770" s="8"/>
      <c r="C770" s="2" t="s">
        <v>734</v>
      </c>
      <c r="D770" s="6" t="s">
        <v>742</v>
      </c>
      <c r="E770" s="60" t="s">
        <v>744</v>
      </c>
      <c r="F770" s="8"/>
      <c r="G770" s="8"/>
      <c r="H770" s="8"/>
      <c r="I770" s="8"/>
      <c r="J770" s="8"/>
      <c r="K770" s="8" t="s">
        <v>753</v>
      </c>
      <c r="L770" s="8" t="s">
        <v>756</v>
      </c>
      <c r="M770" s="9">
        <v>44260</v>
      </c>
      <c r="N770" s="9">
        <v>44260</v>
      </c>
      <c r="O770" s="20"/>
      <c r="P770" s="20">
        <v>659414.06999999995</v>
      </c>
      <c r="Q770" s="61"/>
      <c r="R770" s="29"/>
      <c r="S770" s="29"/>
      <c r="T770" s="29"/>
      <c r="U770" s="29"/>
      <c r="X770" s="22" t="str">
        <f>IF(B770="",VLOOKUP(A770,items_lookup!A:B,2,FALSE),B770)</f>
        <v>09. Item 09</v>
      </c>
      <c r="Y770" s="22">
        <f t="shared" si="60"/>
        <v>3</v>
      </c>
      <c r="Z770" s="22">
        <f t="shared" si="60"/>
        <v>3</v>
      </c>
      <c r="AA770" s="22">
        <f t="shared" si="57"/>
        <v>2021</v>
      </c>
      <c r="AB770" s="22">
        <f t="shared" si="58"/>
        <v>2021</v>
      </c>
      <c r="AC770" s="22">
        <f t="shared" si="59"/>
        <v>2021</v>
      </c>
      <c r="AD770" s="25" t="b">
        <f>AND(ROUND(O770,2)=O770,ROUND(P770,2)=P770,OR(AND(O770&lt;&gt;0,L770="p"),AND(P770&lt;&gt;0,L770="f")),_xlfn.ISFORMULA(X770),_xlfn.ISFORMULA(Y770),_xlfn.ISFORMULA(Z770),_xlfn.ISFORMULA(AA770),_xlfn.ISFORMULA(AB770),_xlfn.ISFORMULA(AC770),NOT(_xlfn.ISFORMULA(O770)),NOT(_xlfn.ISFORMULA(P770)),M770&lt;&gt;0,N770&lt;&gt;0,OR(YEAR(M770=lookup_codes!T891),YEAR(M770=lookup_codes!T892),YEAR(M770=lookup_codes!T893)),OR(YEAR(N770=lookup_codes!T891),YEAR(N770=lookup_codes!T892),YEAR(N770=lookup_codes!T893)))</f>
        <v>1</v>
      </c>
    </row>
    <row r="771" spans="1:30" ht="15" customHeight="1" x14ac:dyDescent="0.2">
      <c r="A771" s="8" t="s">
        <v>780</v>
      </c>
      <c r="B771" s="8"/>
      <c r="C771" s="2" t="s">
        <v>734</v>
      </c>
      <c r="D771" s="6" t="s">
        <v>742</v>
      </c>
      <c r="E771" s="60" t="s">
        <v>744</v>
      </c>
      <c r="F771" s="8"/>
      <c r="G771" s="8"/>
      <c r="H771" s="8"/>
      <c r="I771" s="8"/>
      <c r="J771" s="8"/>
      <c r="K771" s="8" t="s">
        <v>753</v>
      </c>
      <c r="L771" s="8" t="s">
        <v>756</v>
      </c>
      <c r="M771" s="9">
        <v>44260</v>
      </c>
      <c r="N771" s="9">
        <v>44260</v>
      </c>
      <c r="O771" s="20"/>
      <c r="P771" s="20">
        <v>64342.47</v>
      </c>
      <c r="Q771" s="61"/>
      <c r="R771" s="29"/>
      <c r="S771" s="29"/>
      <c r="T771" s="29"/>
      <c r="U771" s="29"/>
      <c r="X771" s="22" t="str">
        <f>IF(B771="",VLOOKUP(A771,items_lookup!A:B,2,FALSE),B771)</f>
        <v>14. Item 14</v>
      </c>
      <c r="Y771" s="22">
        <f t="shared" si="60"/>
        <v>3</v>
      </c>
      <c r="Z771" s="22">
        <f t="shared" si="60"/>
        <v>3</v>
      </c>
      <c r="AA771" s="22">
        <f t="shared" si="57"/>
        <v>2021</v>
      </c>
      <c r="AB771" s="22">
        <f t="shared" si="58"/>
        <v>2021</v>
      </c>
      <c r="AC771" s="22">
        <f t="shared" si="59"/>
        <v>2021</v>
      </c>
      <c r="AD771" s="25" t="b">
        <f>AND(ROUND(O771,2)=O771,ROUND(P771,2)=P771,OR(AND(O771&lt;&gt;0,L771="p"),AND(P771&lt;&gt;0,L771="f")),_xlfn.ISFORMULA(X771),_xlfn.ISFORMULA(Y771),_xlfn.ISFORMULA(Z771),_xlfn.ISFORMULA(AA771),_xlfn.ISFORMULA(AB771),_xlfn.ISFORMULA(AC771),NOT(_xlfn.ISFORMULA(O771)),NOT(_xlfn.ISFORMULA(P771)),M771&lt;&gt;0,N771&lt;&gt;0,OR(YEAR(M771=lookup_codes!T892),YEAR(M771=lookup_codes!T893),YEAR(M771=lookup_codes!T894)),OR(YEAR(N771=lookup_codes!T892),YEAR(N771=lookup_codes!T893),YEAR(N771=lookup_codes!T894)))</f>
        <v>1</v>
      </c>
    </row>
    <row r="772" spans="1:30" ht="15" customHeight="1" x14ac:dyDescent="0.2">
      <c r="A772" s="8" t="s">
        <v>789</v>
      </c>
      <c r="B772" s="8"/>
      <c r="C772" s="2" t="s">
        <v>734</v>
      </c>
      <c r="D772" s="6" t="s">
        <v>743</v>
      </c>
      <c r="E772" s="60" t="s">
        <v>745</v>
      </c>
      <c r="F772" s="8"/>
      <c r="G772" s="8"/>
      <c r="H772" s="8"/>
      <c r="I772" s="8"/>
      <c r="J772" s="8">
        <v>4</v>
      </c>
      <c r="K772" s="8" t="s">
        <v>753</v>
      </c>
      <c r="L772" s="8" t="s">
        <v>756</v>
      </c>
      <c r="M772" s="9">
        <v>44260</v>
      </c>
      <c r="N772" s="9">
        <v>44260</v>
      </c>
      <c r="O772" s="20"/>
      <c r="P772" s="20">
        <v>64182.02</v>
      </c>
      <c r="Q772" s="61"/>
      <c r="R772" s="29"/>
      <c r="S772" s="29"/>
      <c r="T772" s="29"/>
      <c r="U772" s="29"/>
      <c r="X772" s="22" t="str">
        <f>IF(B772="",VLOOKUP(A772,items_lookup!A:B,2,FALSE),B772)</f>
        <v>13. Item 13</v>
      </c>
      <c r="Y772" s="22">
        <f t="shared" si="60"/>
        <v>3</v>
      </c>
      <c r="Z772" s="22">
        <f t="shared" si="60"/>
        <v>3</v>
      </c>
      <c r="AA772" s="22">
        <f t="shared" si="57"/>
        <v>2021</v>
      </c>
      <c r="AB772" s="22">
        <f t="shared" si="58"/>
        <v>2021</v>
      </c>
      <c r="AC772" s="22">
        <f t="shared" si="59"/>
        <v>2021</v>
      </c>
      <c r="AD772" s="25" t="b">
        <f>AND(ROUND(O772,2)=O772,ROUND(P772,2)=P772,OR(AND(O772&lt;&gt;0,L772="p"),AND(P772&lt;&gt;0,L772="f")),_xlfn.ISFORMULA(X772),_xlfn.ISFORMULA(Y772),_xlfn.ISFORMULA(Z772),_xlfn.ISFORMULA(AA772),_xlfn.ISFORMULA(AB772),_xlfn.ISFORMULA(AC772),NOT(_xlfn.ISFORMULA(O772)),NOT(_xlfn.ISFORMULA(P772)),M772&lt;&gt;0,N772&lt;&gt;0,OR(YEAR(M772=lookup_codes!T893),YEAR(M772=lookup_codes!T894),YEAR(M772=lookup_codes!T895)),OR(YEAR(N772=lookup_codes!T893),YEAR(N772=lookup_codes!T894),YEAR(N772=lookup_codes!T895)))</f>
        <v>1</v>
      </c>
    </row>
    <row r="773" spans="1:30" ht="12.6" customHeight="1" x14ac:dyDescent="0.2">
      <c r="A773" s="8" t="s">
        <v>781</v>
      </c>
      <c r="B773" s="27"/>
      <c r="C773" s="2" t="s">
        <v>734</v>
      </c>
      <c r="D773" s="6" t="s">
        <v>742</v>
      </c>
      <c r="E773" s="60" t="s">
        <v>745</v>
      </c>
      <c r="F773" s="8"/>
      <c r="G773" s="8"/>
      <c r="H773" s="8"/>
      <c r="I773" s="8"/>
      <c r="J773" s="8">
        <v>1</v>
      </c>
      <c r="K773" s="8" t="s">
        <v>753</v>
      </c>
      <c r="L773" s="8" t="s">
        <v>756</v>
      </c>
      <c r="M773" s="9">
        <v>44260</v>
      </c>
      <c r="N773" s="9">
        <v>44266</v>
      </c>
      <c r="O773" s="20"/>
      <c r="P773" s="20">
        <v>206783.84</v>
      </c>
      <c r="Q773" s="61"/>
      <c r="R773" s="29"/>
      <c r="S773" s="29"/>
      <c r="T773" s="29"/>
      <c r="U773" s="29"/>
      <c r="X773" s="22" t="str">
        <f>IF(B773="",VLOOKUP(A773,items_lookup!A:B,2,FALSE),B773)</f>
        <v>09. Item 09</v>
      </c>
      <c r="Y773" s="22">
        <f t="shared" si="60"/>
        <v>3</v>
      </c>
      <c r="Z773" s="22">
        <f t="shared" si="60"/>
        <v>3</v>
      </c>
      <c r="AA773" s="22">
        <f t="shared" si="57"/>
        <v>2021</v>
      </c>
      <c r="AB773" s="22">
        <f t="shared" si="58"/>
        <v>2021</v>
      </c>
      <c r="AC773" s="22">
        <f t="shared" si="59"/>
        <v>2021</v>
      </c>
      <c r="AD773" s="25" t="b">
        <f>AND(ROUND(O773,2)=O773,ROUND(P773,2)=P773,OR(AND(O773&lt;&gt;0,L773="p"),AND(P773&lt;&gt;0,L773="f")),_xlfn.ISFORMULA(X773),_xlfn.ISFORMULA(Y773),_xlfn.ISFORMULA(Z773),_xlfn.ISFORMULA(AA773),_xlfn.ISFORMULA(AB773),_xlfn.ISFORMULA(AC773),NOT(_xlfn.ISFORMULA(O773)),NOT(_xlfn.ISFORMULA(P773)),M773&lt;&gt;0,N773&lt;&gt;0,OR(YEAR(M773=lookup_codes!T894),YEAR(M773=lookup_codes!T895),YEAR(M773=lookup_codes!T896)),OR(YEAR(N773=lookup_codes!T894),YEAR(N773=lookup_codes!T895),YEAR(N773=lookup_codes!T896)))</f>
        <v>1</v>
      </c>
    </row>
    <row r="774" spans="1:30" ht="15.75" customHeight="1" x14ac:dyDescent="0.2">
      <c r="A774" s="8" t="s">
        <v>765</v>
      </c>
      <c r="B774" s="27"/>
      <c r="C774" s="2" t="s">
        <v>734</v>
      </c>
      <c r="D774" s="6" t="s">
        <v>742</v>
      </c>
      <c r="E774" s="60" t="s">
        <v>745</v>
      </c>
      <c r="F774" s="8"/>
      <c r="G774" s="8"/>
      <c r="H774" s="8"/>
      <c r="I774" s="8"/>
      <c r="J774" s="8">
        <v>3</v>
      </c>
      <c r="K774" s="8" t="s">
        <v>753</v>
      </c>
      <c r="L774" s="8" t="s">
        <v>756</v>
      </c>
      <c r="M774" s="9">
        <v>44260</v>
      </c>
      <c r="N774" s="9">
        <v>44272</v>
      </c>
      <c r="O774" s="20"/>
      <c r="P774" s="20">
        <v>64639.25</v>
      </c>
      <c r="Q774" s="61"/>
      <c r="R774" s="29"/>
      <c r="S774" s="29"/>
      <c r="T774" s="29"/>
      <c r="U774" s="29"/>
      <c r="X774" s="22" t="str">
        <f>IF(B774="",VLOOKUP(A774,items_lookup!A:B,2,FALSE),B774)</f>
        <v>05. Item 05</v>
      </c>
      <c r="Y774" s="22">
        <f t="shared" si="60"/>
        <v>3</v>
      </c>
      <c r="Z774" s="22">
        <f t="shared" si="60"/>
        <v>3</v>
      </c>
      <c r="AA774" s="22">
        <f t="shared" si="57"/>
        <v>2021</v>
      </c>
      <c r="AB774" s="22">
        <f t="shared" si="58"/>
        <v>2021</v>
      </c>
      <c r="AC774" s="22">
        <f t="shared" si="59"/>
        <v>2021</v>
      </c>
      <c r="AD774" s="25" t="b">
        <f>AND(ROUND(O774,2)=O774,ROUND(P774,2)=P774,OR(AND(O774&lt;&gt;0,L774="p"),AND(P774&lt;&gt;0,L774="f")),_xlfn.ISFORMULA(X774),_xlfn.ISFORMULA(Y774),_xlfn.ISFORMULA(Z774),_xlfn.ISFORMULA(AA774),_xlfn.ISFORMULA(AB774),_xlfn.ISFORMULA(AC774),NOT(_xlfn.ISFORMULA(O774)),NOT(_xlfn.ISFORMULA(P774)),M774&lt;&gt;0,N774&lt;&gt;0,OR(YEAR(M774=lookup_codes!T895),YEAR(M774=lookup_codes!T896),YEAR(M774=lookup_codes!T897)),OR(YEAR(N774=lookup_codes!T895),YEAR(N774=lookup_codes!T896),YEAR(N774=lookup_codes!T897)))</f>
        <v>1</v>
      </c>
    </row>
    <row r="775" spans="1:30" ht="15.75" customHeight="1" x14ac:dyDescent="0.2">
      <c r="A775" s="8" t="s">
        <v>770</v>
      </c>
      <c r="B775" s="8"/>
      <c r="C775" s="2" t="s">
        <v>734</v>
      </c>
      <c r="D775" s="6" t="s">
        <v>742</v>
      </c>
      <c r="E775" s="60" t="s">
        <v>745</v>
      </c>
      <c r="F775" s="8"/>
      <c r="G775" s="8"/>
      <c r="H775" s="8"/>
      <c r="I775" s="8"/>
      <c r="J775" s="8">
        <v>1</v>
      </c>
      <c r="K775" s="8" t="s">
        <v>753</v>
      </c>
      <c r="L775" s="8" t="s">
        <v>756</v>
      </c>
      <c r="M775" s="9">
        <v>44260</v>
      </c>
      <c r="N775" s="9">
        <v>44270</v>
      </c>
      <c r="O775" s="20"/>
      <c r="P775" s="20">
        <v>21126.13</v>
      </c>
      <c r="Q775" s="61"/>
      <c r="R775" s="29"/>
      <c r="S775" s="29"/>
      <c r="T775" s="29"/>
      <c r="U775" s="29"/>
      <c r="X775" s="22" t="str">
        <f>IF(B775="",VLOOKUP(A775,items_lookup!A:B,2,FALSE),B775)</f>
        <v>11. Item 11</v>
      </c>
      <c r="Y775" s="22">
        <f t="shared" si="60"/>
        <v>3</v>
      </c>
      <c r="Z775" s="22">
        <f t="shared" si="60"/>
        <v>3</v>
      </c>
      <c r="AA775" s="22">
        <f t="shared" si="57"/>
        <v>2021</v>
      </c>
      <c r="AB775" s="22">
        <f t="shared" si="58"/>
        <v>2021</v>
      </c>
      <c r="AC775" s="22">
        <f t="shared" si="59"/>
        <v>2021</v>
      </c>
      <c r="AD775" s="25" t="b">
        <f>AND(ROUND(O775,2)=O775,ROUND(P775,2)=P775,OR(AND(O775&lt;&gt;0,L775="p"),AND(P775&lt;&gt;0,L775="f")),_xlfn.ISFORMULA(X775),_xlfn.ISFORMULA(Y775),_xlfn.ISFORMULA(Z775),_xlfn.ISFORMULA(AA775),_xlfn.ISFORMULA(AB775),_xlfn.ISFORMULA(AC775),NOT(_xlfn.ISFORMULA(O775)),NOT(_xlfn.ISFORMULA(P775)),M775&lt;&gt;0,N775&lt;&gt;0,OR(YEAR(M775=lookup_codes!T896),YEAR(M775=lookup_codes!T897),YEAR(M775=lookup_codes!T898)),OR(YEAR(N775=lookup_codes!T896),YEAR(N775=lookup_codes!T897),YEAR(N775=lookup_codes!T898)))</f>
        <v>1</v>
      </c>
    </row>
    <row r="776" spans="1:30" ht="15" customHeight="1" x14ac:dyDescent="0.2">
      <c r="A776" s="8" t="s">
        <v>794</v>
      </c>
      <c r="B776" s="8"/>
      <c r="C776" s="2" t="s">
        <v>734</v>
      </c>
      <c r="D776" s="6" t="s">
        <v>742</v>
      </c>
      <c r="E776" s="60" t="s">
        <v>745</v>
      </c>
      <c r="F776" s="8"/>
      <c r="G776" s="8"/>
      <c r="H776" s="8"/>
      <c r="I776" s="8"/>
      <c r="J776" s="8">
        <v>4</v>
      </c>
      <c r="K776" s="8" t="s">
        <v>753</v>
      </c>
      <c r="L776" s="8" t="s">
        <v>756</v>
      </c>
      <c r="M776" s="9">
        <v>44247</v>
      </c>
      <c r="N776" s="9">
        <v>44270</v>
      </c>
      <c r="O776" s="20"/>
      <c r="P776" s="20">
        <v>107.14</v>
      </c>
      <c r="Q776" s="61"/>
      <c r="R776" s="29"/>
      <c r="S776" s="29"/>
      <c r="T776" s="29"/>
      <c r="U776" s="29"/>
      <c r="X776" s="22" t="str">
        <f>IF(B776="",VLOOKUP(A776,items_lookup!A:B,2,FALSE),B776)</f>
        <v>13. Item 13</v>
      </c>
      <c r="Y776" s="22">
        <f t="shared" si="60"/>
        <v>2</v>
      </c>
      <c r="Z776" s="22">
        <f t="shared" si="60"/>
        <v>3</v>
      </c>
      <c r="AA776" s="22">
        <f t="shared" si="57"/>
        <v>2021</v>
      </c>
      <c r="AB776" s="22">
        <f t="shared" si="58"/>
        <v>2021</v>
      </c>
      <c r="AC776" s="22">
        <f t="shared" si="59"/>
        <v>2021</v>
      </c>
      <c r="AD776" s="25" t="b">
        <f>AND(ROUND(O776,2)=O776,ROUND(P776,2)=P776,OR(AND(O776&lt;&gt;0,L776="p"),AND(P776&lt;&gt;0,L776="f")),_xlfn.ISFORMULA(X776),_xlfn.ISFORMULA(Y776),_xlfn.ISFORMULA(Z776),_xlfn.ISFORMULA(AA776),_xlfn.ISFORMULA(AB776),_xlfn.ISFORMULA(AC776),NOT(_xlfn.ISFORMULA(O776)),NOT(_xlfn.ISFORMULA(P776)),M776&lt;&gt;0,N776&lt;&gt;0,OR(YEAR(M776=lookup_codes!T897),YEAR(M776=lookup_codes!T898),YEAR(M776=lookup_codes!T899)),OR(YEAR(N776=lookup_codes!T897),YEAR(N776=lookup_codes!T898),YEAR(N776=lookup_codes!T899)))</f>
        <v>1</v>
      </c>
    </row>
    <row r="777" spans="1:30" ht="12.6" customHeight="1" x14ac:dyDescent="0.2">
      <c r="A777" s="8" t="s">
        <v>773</v>
      </c>
      <c r="B777" s="8"/>
      <c r="C777" s="2" t="s">
        <v>734</v>
      </c>
      <c r="D777" s="6" t="s">
        <v>742</v>
      </c>
      <c r="E777" s="60" t="s">
        <v>745</v>
      </c>
      <c r="F777" s="8"/>
      <c r="G777" s="8"/>
      <c r="H777" s="8"/>
      <c r="I777" s="8" t="s">
        <v>25</v>
      </c>
      <c r="J777" s="8">
        <v>1</v>
      </c>
      <c r="K777" s="8" t="s">
        <v>753</v>
      </c>
      <c r="L777" s="8" t="s">
        <v>756</v>
      </c>
      <c r="M777" s="9">
        <v>44259</v>
      </c>
      <c r="N777" s="9">
        <v>44272</v>
      </c>
      <c r="O777" s="20"/>
      <c r="P777" s="20">
        <v>13701.21</v>
      </c>
      <c r="Q777" s="61"/>
      <c r="R777" s="29"/>
      <c r="S777" s="29"/>
      <c r="T777" s="29"/>
      <c r="U777" s="29"/>
      <c r="X777" s="22" t="str">
        <f>IF(B777="",VLOOKUP(A777,items_lookup!A:B,2,FALSE),B777)</f>
        <v>13. Item 13</v>
      </c>
      <c r="Y777" s="22">
        <f t="shared" si="60"/>
        <v>3</v>
      </c>
      <c r="Z777" s="22">
        <f t="shared" si="60"/>
        <v>3</v>
      </c>
      <c r="AA777" s="22">
        <f t="shared" si="57"/>
        <v>2021</v>
      </c>
      <c r="AB777" s="22">
        <f t="shared" si="58"/>
        <v>2021</v>
      </c>
      <c r="AC777" s="22">
        <f t="shared" si="59"/>
        <v>2021</v>
      </c>
      <c r="AD777" s="25" t="b">
        <f>AND(ROUND(O777,2)=O777,ROUND(P777,2)=P777,OR(AND(O777&lt;&gt;0,L777="p"),AND(P777&lt;&gt;0,L777="f")),_xlfn.ISFORMULA(X777),_xlfn.ISFORMULA(Y777),_xlfn.ISFORMULA(Z777),_xlfn.ISFORMULA(AA777),_xlfn.ISFORMULA(AB777),_xlfn.ISFORMULA(AC777),NOT(_xlfn.ISFORMULA(O777)),NOT(_xlfn.ISFORMULA(P777)),M777&lt;&gt;0,N777&lt;&gt;0,OR(YEAR(M777=lookup_codes!T898),YEAR(M777=lookup_codes!T899),YEAR(M777=lookup_codes!T900)),OR(YEAR(N777=lookup_codes!T898),YEAR(N777=lookup_codes!T899),YEAR(N777=lookup_codes!T900)))</f>
        <v>1</v>
      </c>
    </row>
    <row r="778" spans="1:30" ht="15" customHeight="1" x14ac:dyDescent="0.2">
      <c r="A778" s="8" t="s">
        <v>773</v>
      </c>
      <c r="B778" s="27"/>
      <c r="C778" s="2" t="s">
        <v>734</v>
      </c>
      <c r="D778" s="6" t="s">
        <v>742</v>
      </c>
      <c r="E778" s="60" t="s">
        <v>745</v>
      </c>
      <c r="F778" s="8"/>
      <c r="G778" s="8"/>
      <c r="H778" s="8"/>
      <c r="I778" s="8" t="s">
        <v>25</v>
      </c>
      <c r="J778" s="8">
        <v>1</v>
      </c>
      <c r="K778" s="8" t="s">
        <v>753</v>
      </c>
      <c r="L778" s="8" t="s">
        <v>756</v>
      </c>
      <c r="M778" s="9">
        <v>44259</v>
      </c>
      <c r="N778" s="9">
        <v>44272</v>
      </c>
      <c r="O778" s="20"/>
      <c r="P778" s="20">
        <v>7112.95</v>
      </c>
      <c r="Q778" s="61"/>
      <c r="R778" s="11"/>
      <c r="S778" s="11"/>
      <c r="T778" s="11"/>
      <c r="U778" s="11"/>
      <c r="X778" s="22" t="str">
        <f>IF(B778="",VLOOKUP(A778,items_lookup!A:B,2,FALSE),B778)</f>
        <v>13. Item 13</v>
      </c>
      <c r="Y778" s="22">
        <f t="shared" si="60"/>
        <v>3</v>
      </c>
      <c r="Z778" s="22">
        <f t="shared" si="60"/>
        <v>3</v>
      </c>
      <c r="AA778" s="22">
        <f t="shared" si="57"/>
        <v>2021</v>
      </c>
      <c r="AB778" s="22">
        <f t="shared" si="58"/>
        <v>2021</v>
      </c>
      <c r="AC778" s="22">
        <f t="shared" si="59"/>
        <v>2021</v>
      </c>
      <c r="AD778" s="25" t="b">
        <f>AND(ROUND(O778,2)=O778,ROUND(P778,2)=P778,OR(AND(O778&lt;&gt;0,L778="p"),AND(P778&lt;&gt;0,L778="f")),_xlfn.ISFORMULA(X778),_xlfn.ISFORMULA(Y778),_xlfn.ISFORMULA(Z778),_xlfn.ISFORMULA(AA778),_xlfn.ISFORMULA(AB778),_xlfn.ISFORMULA(AC778),NOT(_xlfn.ISFORMULA(O778)),NOT(_xlfn.ISFORMULA(P778)),M778&lt;&gt;0,N778&lt;&gt;0,OR(YEAR(M778=lookup_codes!T899),YEAR(M778=lookup_codes!T900),YEAR(M778=lookup_codes!T901)),OR(YEAR(N778=lookup_codes!T899),YEAR(N778=lookup_codes!T900),YEAR(N778=lookup_codes!T901)))</f>
        <v>1</v>
      </c>
    </row>
    <row r="779" spans="1:30" ht="15" customHeight="1" x14ac:dyDescent="0.2">
      <c r="A779" s="8" t="s">
        <v>776</v>
      </c>
      <c r="B779" s="27"/>
      <c r="C779" s="2" t="s">
        <v>734</v>
      </c>
      <c r="D779" s="6" t="s">
        <v>742</v>
      </c>
      <c r="E779" s="60" t="s">
        <v>745</v>
      </c>
      <c r="F779" s="8"/>
      <c r="G779" s="8"/>
      <c r="H779" s="8"/>
      <c r="I779" s="8"/>
      <c r="J779" s="8">
        <v>1</v>
      </c>
      <c r="K779" s="8" t="s">
        <v>753</v>
      </c>
      <c r="L779" s="8" t="s">
        <v>756</v>
      </c>
      <c r="M779" s="9">
        <v>44259</v>
      </c>
      <c r="N779" s="9">
        <v>44272</v>
      </c>
      <c r="O779" s="20"/>
      <c r="P779" s="20">
        <v>2856.84</v>
      </c>
      <c r="Q779" s="61"/>
      <c r="R779" s="11"/>
      <c r="S779" s="11"/>
      <c r="T779" s="11"/>
      <c r="U779" s="11"/>
      <c r="X779" s="22" t="str">
        <f>IF(B779="",VLOOKUP(A779,items_lookup!A:B,2,FALSE),B779)</f>
        <v>_1. Item _1</v>
      </c>
      <c r="Y779" s="22">
        <f t="shared" si="60"/>
        <v>3</v>
      </c>
      <c r="Z779" s="22">
        <f t="shared" si="60"/>
        <v>3</v>
      </c>
      <c r="AA779" s="22">
        <f t="shared" si="57"/>
        <v>2021</v>
      </c>
      <c r="AB779" s="22">
        <f t="shared" si="58"/>
        <v>2021</v>
      </c>
      <c r="AC779" s="22">
        <f t="shared" si="59"/>
        <v>2021</v>
      </c>
      <c r="AD779" s="25" t="b">
        <f>AND(ROUND(O779,2)=O779,ROUND(P779,2)=P779,OR(AND(O779&lt;&gt;0,L779="p"),AND(P779&lt;&gt;0,L779="f")),_xlfn.ISFORMULA(X779),_xlfn.ISFORMULA(Y779),_xlfn.ISFORMULA(Z779),_xlfn.ISFORMULA(AA779),_xlfn.ISFORMULA(AB779),_xlfn.ISFORMULA(AC779),NOT(_xlfn.ISFORMULA(O779)),NOT(_xlfn.ISFORMULA(P779)),M779&lt;&gt;0,N779&lt;&gt;0,OR(YEAR(M779=lookup_codes!T900),YEAR(M779=lookup_codes!T901),YEAR(M779=lookup_codes!T902)),OR(YEAR(N779=lookup_codes!T900),YEAR(N779=lookup_codes!T901),YEAR(N779=lookup_codes!T902)))</f>
        <v>1</v>
      </c>
    </row>
    <row r="780" spans="1:30" ht="15" customHeight="1" x14ac:dyDescent="0.2">
      <c r="A780" s="8" t="s">
        <v>776</v>
      </c>
      <c r="B780" s="27"/>
      <c r="C780" s="2" t="s">
        <v>734</v>
      </c>
      <c r="D780" s="6" t="s">
        <v>742</v>
      </c>
      <c r="E780" s="60" t="s">
        <v>745</v>
      </c>
      <c r="F780" s="8"/>
      <c r="G780" s="8"/>
      <c r="H780" s="8"/>
      <c r="I780" s="8" t="s">
        <v>25</v>
      </c>
      <c r="J780" s="8">
        <v>1</v>
      </c>
      <c r="K780" s="8" t="s">
        <v>753</v>
      </c>
      <c r="L780" s="8" t="s">
        <v>756</v>
      </c>
      <c r="M780" s="9">
        <v>44259</v>
      </c>
      <c r="N780" s="9">
        <v>44272</v>
      </c>
      <c r="O780" s="20"/>
      <c r="P780" s="20">
        <v>55572.55</v>
      </c>
      <c r="Q780" s="61"/>
      <c r="R780" s="11"/>
      <c r="S780" s="11"/>
      <c r="T780" s="11"/>
      <c r="U780" s="11"/>
      <c r="X780" s="22" t="str">
        <f>IF(B780="",VLOOKUP(A780,items_lookup!A:B,2,FALSE),B780)</f>
        <v>_1. Item _1</v>
      </c>
      <c r="Y780" s="22">
        <f t="shared" si="60"/>
        <v>3</v>
      </c>
      <c r="Z780" s="22">
        <f t="shared" si="60"/>
        <v>3</v>
      </c>
      <c r="AA780" s="22">
        <f t="shared" si="57"/>
        <v>2021</v>
      </c>
      <c r="AB780" s="22">
        <f t="shared" si="58"/>
        <v>2021</v>
      </c>
      <c r="AC780" s="22">
        <f t="shared" si="59"/>
        <v>2021</v>
      </c>
      <c r="AD780" s="25" t="b">
        <f>AND(ROUND(O780,2)=O780,ROUND(P780,2)=P780,OR(AND(O780&lt;&gt;0,L780="p"),AND(P780&lt;&gt;0,L780="f")),_xlfn.ISFORMULA(X780),_xlfn.ISFORMULA(Y780),_xlfn.ISFORMULA(Z780),_xlfn.ISFORMULA(AA780),_xlfn.ISFORMULA(AB780),_xlfn.ISFORMULA(AC780),NOT(_xlfn.ISFORMULA(O780)),NOT(_xlfn.ISFORMULA(P780)),M780&lt;&gt;0,N780&lt;&gt;0,OR(YEAR(M780=lookup_codes!T901),YEAR(M780=lookup_codes!T902),YEAR(M780=lookup_codes!T903)),OR(YEAR(N780=lookup_codes!T901),YEAR(N780=lookup_codes!T902),YEAR(N780=lookup_codes!T903)))</f>
        <v>1</v>
      </c>
    </row>
    <row r="781" spans="1:30" ht="15" customHeight="1" x14ac:dyDescent="0.2">
      <c r="A781" s="8" t="s">
        <v>776</v>
      </c>
      <c r="B781" s="27"/>
      <c r="C781" s="2" t="s">
        <v>734</v>
      </c>
      <c r="D781" s="6" t="s">
        <v>742</v>
      </c>
      <c r="E781" s="60" t="s">
        <v>745</v>
      </c>
      <c r="F781" s="8"/>
      <c r="G781" s="8"/>
      <c r="H781" s="8"/>
      <c r="I781" s="8"/>
      <c r="J781" s="8">
        <v>1</v>
      </c>
      <c r="K781" s="8" t="s">
        <v>753</v>
      </c>
      <c r="L781" s="8" t="s">
        <v>756</v>
      </c>
      <c r="M781" s="9">
        <v>44259</v>
      </c>
      <c r="N781" s="9">
        <v>44272</v>
      </c>
      <c r="O781" s="20"/>
      <c r="P781" s="20">
        <v>1216.95</v>
      </c>
      <c r="Q781" s="61"/>
      <c r="R781" s="11"/>
      <c r="S781" s="11"/>
      <c r="T781" s="11"/>
      <c r="U781" s="11"/>
      <c r="X781" s="22" t="str">
        <f>IF(B781="",VLOOKUP(A781,items_lookup!A:B,2,FALSE),B781)</f>
        <v>_1. Item _1</v>
      </c>
      <c r="Y781" s="22">
        <f t="shared" si="60"/>
        <v>3</v>
      </c>
      <c r="Z781" s="22">
        <f t="shared" si="60"/>
        <v>3</v>
      </c>
      <c r="AA781" s="22">
        <f t="shared" si="57"/>
        <v>2021</v>
      </c>
      <c r="AB781" s="22">
        <f t="shared" si="58"/>
        <v>2021</v>
      </c>
      <c r="AC781" s="22">
        <f t="shared" si="59"/>
        <v>2021</v>
      </c>
      <c r="AD781" s="25" t="b">
        <f>AND(ROUND(O781,2)=O781,ROUND(P781,2)=P781,OR(AND(O781&lt;&gt;0,L781="p"),AND(P781&lt;&gt;0,L781="f")),_xlfn.ISFORMULA(X781),_xlfn.ISFORMULA(Y781),_xlfn.ISFORMULA(Z781),_xlfn.ISFORMULA(AA781),_xlfn.ISFORMULA(AB781),_xlfn.ISFORMULA(AC781),NOT(_xlfn.ISFORMULA(O781)),NOT(_xlfn.ISFORMULA(P781)),M781&lt;&gt;0,N781&lt;&gt;0,OR(YEAR(M781=lookup_codes!T902),YEAR(M781=lookup_codes!T903),YEAR(M781=lookup_codes!T904)),OR(YEAR(N781=lookup_codes!T902),YEAR(N781=lookup_codes!T903),YEAR(N781=lookup_codes!T904)))</f>
        <v>1</v>
      </c>
    </row>
    <row r="782" spans="1:30" ht="15" customHeight="1" x14ac:dyDescent="0.2">
      <c r="A782" s="8" t="s">
        <v>785</v>
      </c>
      <c r="B782" s="8"/>
      <c r="C782" s="2" t="s">
        <v>734</v>
      </c>
      <c r="D782" s="6" t="s">
        <v>742</v>
      </c>
      <c r="E782" s="60" t="s">
        <v>745</v>
      </c>
      <c r="F782" s="8"/>
      <c r="G782" s="8"/>
      <c r="H782" s="8"/>
      <c r="I782" s="8" t="s">
        <v>25</v>
      </c>
      <c r="J782" s="8">
        <v>1</v>
      </c>
      <c r="K782" s="8" t="s">
        <v>753</v>
      </c>
      <c r="L782" s="8" t="s">
        <v>756</v>
      </c>
      <c r="M782" s="9">
        <v>44259</v>
      </c>
      <c r="N782" s="9">
        <v>44270</v>
      </c>
      <c r="O782" s="20"/>
      <c r="P782" s="20">
        <v>47969.94</v>
      </c>
      <c r="Q782" s="61"/>
      <c r="R782" s="29"/>
      <c r="S782" s="29"/>
      <c r="T782" s="29"/>
      <c r="U782" s="29"/>
      <c r="X782" s="22" t="str">
        <f>IF(B782="",VLOOKUP(A782,items_lookup!A:B,2,FALSE),B782)</f>
        <v>03. Item 03</v>
      </c>
      <c r="Y782" s="22">
        <f t="shared" si="60"/>
        <v>3</v>
      </c>
      <c r="Z782" s="22">
        <f t="shared" si="60"/>
        <v>3</v>
      </c>
      <c r="AA782" s="22">
        <f t="shared" si="57"/>
        <v>2021</v>
      </c>
      <c r="AB782" s="22">
        <f t="shared" si="58"/>
        <v>2021</v>
      </c>
      <c r="AC782" s="22">
        <f t="shared" si="59"/>
        <v>2021</v>
      </c>
      <c r="AD782" s="25" t="b">
        <f>AND(ROUND(O782,2)=O782,ROUND(P782,2)=P782,OR(AND(O782&lt;&gt;0,L782="p"),AND(P782&lt;&gt;0,L782="f")),_xlfn.ISFORMULA(X782),_xlfn.ISFORMULA(Y782),_xlfn.ISFORMULA(Z782),_xlfn.ISFORMULA(AA782),_xlfn.ISFORMULA(AB782),_xlfn.ISFORMULA(AC782),NOT(_xlfn.ISFORMULA(O782)),NOT(_xlfn.ISFORMULA(P782)),M782&lt;&gt;0,N782&lt;&gt;0,OR(YEAR(M782=lookup_codes!T903),YEAR(M782=lookup_codes!T904),YEAR(M782=lookup_codes!T905)),OR(YEAR(N782=lookup_codes!T903),YEAR(N782=lookup_codes!T904),YEAR(N782=lookup_codes!T905)))</f>
        <v>1</v>
      </c>
    </row>
    <row r="783" spans="1:30" ht="15" customHeight="1" x14ac:dyDescent="0.2">
      <c r="A783" s="8" t="s">
        <v>773</v>
      </c>
      <c r="B783" s="8"/>
      <c r="C783" s="2" t="s">
        <v>734</v>
      </c>
      <c r="D783" s="6" t="s">
        <v>742</v>
      </c>
      <c r="E783" s="60" t="s">
        <v>745</v>
      </c>
      <c r="F783" s="8"/>
      <c r="G783" s="8"/>
      <c r="H783" s="8"/>
      <c r="I783" s="8"/>
      <c r="J783" s="8">
        <v>1</v>
      </c>
      <c r="K783" s="8" t="s">
        <v>753</v>
      </c>
      <c r="L783" s="8" t="s">
        <v>756</v>
      </c>
      <c r="M783" s="9">
        <v>44259</v>
      </c>
      <c r="N783" s="9">
        <v>44270</v>
      </c>
      <c r="O783" s="20"/>
      <c r="P783" s="20">
        <v>136200.01</v>
      </c>
      <c r="Q783" s="61"/>
      <c r="R783" s="29"/>
      <c r="S783" s="29"/>
      <c r="T783" s="29"/>
      <c r="U783" s="29"/>
      <c r="X783" s="22" t="str">
        <f>IF(B783="",VLOOKUP(A783,items_lookup!A:B,2,FALSE),B783)</f>
        <v>13. Item 13</v>
      </c>
      <c r="Y783" s="22">
        <f t="shared" si="60"/>
        <v>3</v>
      </c>
      <c r="Z783" s="22">
        <f t="shared" si="60"/>
        <v>3</v>
      </c>
      <c r="AA783" s="22">
        <f t="shared" si="57"/>
        <v>2021</v>
      </c>
      <c r="AB783" s="22">
        <f t="shared" si="58"/>
        <v>2021</v>
      </c>
      <c r="AC783" s="22">
        <f t="shared" si="59"/>
        <v>2021</v>
      </c>
      <c r="AD783" s="25" t="b">
        <f>AND(ROUND(O783,2)=O783,ROUND(P783,2)=P783,OR(AND(O783&lt;&gt;0,L783="p"),AND(P783&lt;&gt;0,L783="f")),_xlfn.ISFORMULA(X783),_xlfn.ISFORMULA(Y783),_xlfn.ISFORMULA(Z783),_xlfn.ISFORMULA(AA783),_xlfn.ISFORMULA(AB783),_xlfn.ISFORMULA(AC783),NOT(_xlfn.ISFORMULA(O783)),NOT(_xlfn.ISFORMULA(P783)),M783&lt;&gt;0,N783&lt;&gt;0,OR(YEAR(M783=lookup_codes!T904),YEAR(M783=lookup_codes!T905),YEAR(M783=lookup_codes!T906)),OR(YEAR(N783=lookup_codes!T904),YEAR(N783=lookup_codes!T905),YEAR(N783=lookup_codes!T906)))</f>
        <v>1</v>
      </c>
    </row>
    <row r="784" spans="1:30" ht="15" customHeight="1" x14ac:dyDescent="0.2">
      <c r="A784" s="8" t="s">
        <v>775</v>
      </c>
      <c r="B784" s="8"/>
      <c r="C784" s="2" t="s">
        <v>734</v>
      </c>
      <c r="D784" s="6" t="s">
        <v>742</v>
      </c>
      <c r="E784" s="60" t="s">
        <v>745</v>
      </c>
      <c r="F784" s="8"/>
      <c r="G784" s="8"/>
      <c r="H784" s="8"/>
      <c r="I784" s="8" t="s">
        <v>25</v>
      </c>
      <c r="J784" s="8">
        <v>3</v>
      </c>
      <c r="K784" s="8" t="s">
        <v>753</v>
      </c>
      <c r="L784" s="8" t="s">
        <v>756</v>
      </c>
      <c r="M784" s="9">
        <v>44256</v>
      </c>
      <c r="N784" s="9">
        <v>44274</v>
      </c>
      <c r="O784" s="20"/>
      <c r="P784" s="20">
        <v>428571.43</v>
      </c>
      <c r="Q784" s="61"/>
      <c r="R784" s="29"/>
      <c r="S784" s="29"/>
      <c r="T784" s="29"/>
      <c r="U784" s="29"/>
      <c r="X784" s="22" t="str">
        <f>IF(B784="",VLOOKUP(A784,items_lookup!A:B,2,FALSE),B784)</f>
        <v>06. Item 06</v>
      </c>
      <c r="Y784" s="22">
        <f t="shared" si="60"/>
        <v>3</v>
      </c>
      <c r="Z784" s="22">
        <f t="shared" si="60"/>
        <v>3</v>
      </c>
      <c r="AA784" s="22">
        <f t="shared" si="57"/>
        <v>2021</v>
      </c>
      <c r="AB784" s="22">
        <f t="shared" si="58"/>
        <v>2021</v>
      </c>
      <c r="AC784" s="22">
        <f t="shared" si="59"/>
        <v>2021</v>
      </c>
      <c r="AD784" s="25" t="b">
        <f>AND(ROUND(O784,2)=O784,ROUND(P784,2)=P784,OR(AND(O784&lt;&gt;0,L784="p"),AND(P784&lt;&gt;0,L784="f")),_xlfn.ISFORMULA(X784),_xlfn.ISFORMULA(Y784),_xlfn.ISFORMULA(Z784),_xlfn.ISFORMULA(AA784),_xlfn.ISFORMULA(AB784),_xlfn.ISFORMULA(AC784),NOT(_xlfn.ISFORMULA(O784)),NOT(_xlfn.ISFORMULA(P784)),M784&lt;&gt;0,N784&lt;&gt;0,OR(YEAR(M784=lookup_codes!T905),YEAR(M784=lookup_codes!T906),YEAR(M784=lookup_codes!T907)),OR(YEAR(N784=lookup_codes!T905),YEAR(N784=lookup_codes!T906),YEAR(N784=lookup_codes!T907)))</f>
        <v>1</v>
      </c>
    </row>
    <row r="785" spans="1:30" ht="15" customHeight="1" x14ac:dyDescent="0.2">
      <c r="A785" s="8" t="s">
        <v>781</v>
      </c>
      <c r="B785" s="27"/>
      <c r="C785" s="2" t="s">
        <v>734</v>
      </c>
      <c r="D785" s="6" t="s">
        <v>742</v>
      </c>
      <c r="E785" s="60" t="s">
        <v>745</v>
      </c>
      <c r="F785" s="8"/>
      <c r="G785" s="8"/>
      <c r="H785" s="8"/>
      <c r="I785" s="8"/>
      <c r="J785" s="8">
        <v>3</v>
      </c>
      <c r="K785" s="8" t="s">
        <v>753</v>
      </c>
      <c r="L785" s="8" t="s">
        <v>756</v>
      </c>
      <c r="M785" s="9">
        <v>44260</v>
      </c>
      <c r="N785" s="9">
        <v>44273</v>
      </c>
      <c r="O785" s="20"/>
      <c r="P785" s="20">
        <v>26104.78</v>
      </c>
      <c r="Q785" s="61"/>
      <c r="R785" s="29"/>
      <c r="S785" s="29"/>
      <c r="T785" s="29"/>
      <c r="U785" s="29"/>
      <c r="X785" s="22" t="str">
        <f>IF(B785="",VLOOKUP(A785,items_lookup!A:B,2,FALSE),B785)</f>
        <v>09. Item 09</v>
      </c>
      <c r="Y785" s="22">
        <f t="shared" si="60"/>
        <v>3</v>
      </c>
      <c r="Z785" s="22">
        <f t="shared" si="60"/>
        <v>3</v>
      </c>
      <c r="AA785" s="22">
        <f t="shared" si="57"/>
        <v>2021</v>
      </c>
      <c r="AB785" s="22">
        <f t="shared" si="58"/>
        <v>2021</v>
      </c>
      <c r="AC785" s="22">
        <f t="shared" si="59"/>
        <v>2021</v>
      </c>
      <c r="AD785" s="25" t="b">
        <f>AND(ROUND(O785,2)=O785,ROUND(P785,2)=P785,OR(AND(O785&lt;&gt;0,L785="p"),AND(P785&lt;&gt;0,L785="f")),_xlfn.ISFORMULA(X785),_xlfn.ISFORMULA(Y785),_xlfn.ISFORMULA(Z785),_xlfn.ISFORMULA(AA785),_xlfn.ISFORMULA(AB785),_xlfn.ISFORMULA(AC785),NOT(_xlfn.ISFORMULA(O785)),NOT(_xlfn.ISFORMULA(P785)),M785&lt;&gt;0,N785&lt;&gt;0,OR(YEAR(M785=lookup_codes!T906),YEAR(M785=lookup_codes!T907),YEAR(M785=lookup_codes!T908)),OR(YEAR(N785=lookup_codes!T906),YEAR(N785=lookup_codes!T907),YEAR(N785=lookup_codes!T908)))</f>
        <v>1</v>
      </c>
    </row>
    <row r="786" spans="1:30" ht="15.75" customHeight="1" x14ac:dyDescent="0.2">
      <c r="A786" s="8" t="s">
        <v>776</v>
      </c>
      <c r="B786" s="27"/>
      <c r="C786" s="2" t="s">
        <v>734</v>
      </c>
      <c r="D786" s="6" t="s">
        <v>742</v>
      </c>
      <c r="E786" s="60" t="s">
        <v>745</v>
      </c>
      <c r="F786" s="8"/>
      <c r="G786" s="8"/>
      <c r="H786" s="8"/>
      <c r="I786" s="8" t="s">
        <v>25</v>
      </c>
      <c r="J786" s="8">
        <v>3</v>
      </c>
      <c r="K786" s="8" t="s">
        <v>753</v>
      </c>
      <c r="L786" s="8" t="s">
        <v>756</v>
      </c>
      <c r="M786" s="9">
        <v>44260</v>
      </c>
      <c r="N786" s="9">
        <v>44273</v>
      </c>
      <c r="O786" s="20"/>
      <c r="P786" s="20">
        <v>35714.29</v>
      </c>
      <c r="Q786" s="61"/>
      <c r="R786" s="29"/>
      <c r="S786" s="29"/>
      <c r="T786" s="29"/>
      <c r="U786" s="29"/>
      <c r="X786" s="22" t="str">
        <f>IF(B786="",VLOOKUP(A786,items_lookup!A:B,2,FALSE),B786)</f>
        <v>_1. Item _1</v>
      </c>
      <c r="Y786" s="22">
        <f t="shared" si="60"/>
        <v>3</v>
      </c>
      <c r="Z786" s="22">
        <f t="shared" si="60"/>
        <v>3</v>
      </c>
      <c r="AA786" s="22">
        <f t="shared" si="57"/>
        <v>2021</v>
      </c>
      <c r="AB786" s="22">
        <f t="shared" si="58"/>
        <v>2021</v>
      </c>
      <c r="AC786" s="22">
        <f t="shared" si="59"/>
        <v>2021</v>
      </c>
      <c r="AD786" s="25" t="b">
        <f>AND(ROUND(O786,2)=O786,ROUND(P786,2)=P786,OR(AND(O786&lt;&gt;0,L786="p"),AND(P786&lt;&gt;0,L786="f")),_xlfn.ISFORMULA(X786),_xlfn.ISFORMULA(Y786),_xlfn.ISFORMULA(Z786),_xlfn.ISFORMULA(AA786),_xlfn.ISFORMULA(AB786),_xlfn.ISFORMULA(AC786),NOT(_xlfn.ISFORMULA(O786)),NOT(_xlfn.ISFORMULA(P786)),M786&lt;&gt;0,N786&lt;&gt;0,OR(YEAR(M786=lookup_codes!T907),YEAR(M786=lookup_codes!T908),YEAR(M786=lookup_codes!T909)),OR(YEAR(N786=lookup_codes!T907),YEAR(N786=lookup_codes!T908),YEAR(N786=lookup_codes!T909)))</f>
        <v>1</v>
      </c>
    </row>
    <row r="787" spans="1:30" ht="15.75" customHeight="1" x14ac:dyDescent="0.2">
      <c r="A787" s="8" t="s">
        <v>776</v>
      </c>
      <c r="B787" s="8"/>
      <c r="C787" s="2" t="s">
        <v>734</v>
      </c>
      <c r="D787" s="6" t="s">
        <v>742</v>
      </c>
      <c r="E787" s="60" t="s">
        <v>745</v>
      </c>
      <c r="F787" s="8"/>
      <c r="G787" s="8"/>
      <c r="H787" s="8"/>
      <c r="I787" s="8" t="s">
        <v>25</v>
      </c>
      <c r="J787" s="8">
        <v>1</v>
      </c>
      <c r="K787" s="8" t="s">
        <v>753</v>
      </c>
      <c r="L787" s="8" t="s">
        <v>756</v>
      </c>
      <c r="M787" s="9">
        <v>44256</v>
      </c>
      <c r="N787" s="9">
        <v>44274</v>
      </c>
      <c r="O787" s="20"/>
      <c r="P787" s="20">
        <v>392831.56</v>
      </c>
      <c r="Q787" s="61"/>
      <c r="R787" s="29"/>
      <c r="S787" s="29"/>
      <c r="T787" s="29"/>
      <c r="U787" s="29"/>
      <c r="X787" s="22" t="str">
        <f>IF(B787="",VLOOKUP(A787,items_lookup!A:B,2,FALSE),B787)</f>
        <v>_1. Item _1</v>
      </c>
      <c r="Y787" s="22">
        <f t="shared" si="60"/>
        <v>3</v>
      </c>
      <c r="Z787" s="22">
        <f t="shared" si="60"/>
        <v>3</v>
      </c>
      <c r="AA787" s="22">
        <f t="shared" si="57"/>
        <v>2021</v>
      </c>
      <c r="AB787" s="22">
        <f t="shared" si="58"/>
        <v>2021</v>
      </c>
      <c r="AC787" s="22">
        <f t="shared" si="59"/>
        <v>2021</v>
      </c>
      <c r="AD787" s="25" t="b">
        <f>AND(ROUND(O787,2)=O787,ROUND(P787,2)=P787,OR(AND(O787&lt;&gt;0,L787="p"),AND(P787&lt;&gt;0,L787="f")),_xlfn.ISFORMULA(X787),_xlfn.ISFORMULA(Y787),_xlfn.ISFORMULA(Z787),_xlfn.ISFORMULA(AA787),_xlfn.ISFORMULA(AB787),_xlfn.ISFORMULA(AC787),NOT(_xlfn.ISFORMULA(O787)),NOT(_xlfn.ISFORMULA(P787)),M787&lt;&gt;0,N787&lt;&gt;0,OR(YEAR(M787=lookup_codes!T908),YEAR(M787=lookup_codes!T909),YEAR(M787=lookup_codes!T910)),OR(YEAR(N787=lookup_codes!T908),YEAR(N787=lookup_codes!T909),YEAR(N787=lookup_codes!T910)))</f>
        <v>1</v>
      </c>
    </row>
    <row r="788" spans="1:30" ht="15" customHeight="1" x14ac:dyDescent="0.2">
      <c r="A788" s="8" t="s">
        <v>776</v>
      </c>
      <c r="B788" s="8"/>
      <c r="C788" s="2" t="s">
        <v>734</v>
      </c>
      <c r="D788" s="6" t="s">
        <v>742</v>
      </c>
      <c r="E788" s="60" t="s">
        <v>744</v>
      </c>
      <c r="F788" s="8"/>
      <c r="G788" s="8"/>
      <c r="H788" s="8"/>
      <c r="I788" s="8"/>
      <c r="J788" s="8"/>
      <c r="K788" s="8" t="s">
        <v>753</v>
      </c>
      <c r="L788" s="8" t="s">
        <v>756</v>
      </c>
      <c r="M788" s="9">
        <v>44265</v>
      </c>
      <c r="N788" s="9">
        <v>44265</v>
      </c>
      <c r="O788" s="20"/>
      <c r="P788" s="20">
        <v>4132.21</v>
      </c>
      <c r="Q788" s="61"/>
      <c r="R788" s="29"/>
      <c r="S788" s="29"/>
      <c r="T788" s="29"/>
      <c r="U788" s="29"/>
      <c r="X788" s="22" t="str">
        <f>IF(B788="",VLOOKUP(A788,items_lookup!A:B,2,FALSE),B788)</f>
        <v>_1. Item _1</v>
      </c>
      <c r="Y788" s="22">
        <f t="shared" si="60"/>
        <v>3</v>
      </c>
      <c r="Z788" s="22">
        <f t="shared" si="60"/>
        <v>3</v>
      </c>
      <c r="AA788" s="22">
        <f t="shared" si="57"/>
        <v>2021</v>
      </c>
      <c r="AB788" s="22">
        <f t="shared" si="58"/>
        <v>2021</v>
      </c>
      <c r="AC788" s="22">
        <f t="shared" si="59"/>
        <v>2021</v>
      </c>
      <c r="AD788" s="25" t="b">
        <f>AND(ROUND(O788,2)=O788,ROUND(P788,2)=P788,OR(AND(O788&lt;&gt;0,L788="p"),AND(P788&lt;&gt;0,L788="f")),_xlfn.ISFORMULA(X788),_xlfn.ISFORMULA(Y788),_xlfn.ISFORMULA(Z788),_xlfn.ISFORMULA(AA788),_xlfn.ISFORMULA(AB788),_xlfn.ISFORMULA(AC788),NOT(_xlfn.ISFORMULA(O788)),NOT(_xlfn.ISFORMULA(P788)),M788&lt;&gt;0,N788&lt;&gt;0,OR(YEAR(M788=lookup_codes!T909),YEAR(M788=lookup_codes!T910),YEAR(M788=lookup_codes!T911)),OR(YEAR(N788=lookup_codes!T909),YEAR(N788=lookup_codes!T910),YEAR(N788=lookup_codes!T911)))</f>
        <v>1</v>
      </c>
    </row>
    <row r="789" spans="1:30" ht="15" customHeight="1" x14ac:dyDescent="0.2">
      <c r="A789" s="8" t="s">
        <v>776</v>
      </c>
      <c r="B789" s="8"/>
      <c r="C789" s="2" t="s">
        <v>734</v>
      </c>
      <c r="D789" s="6" t="s">
        <v>743</v>
      </c>
      <c r="E789" s="60" t="s">
        <v>745</v>
      </c>
      <c r="F789" s="8"/>
      <c r="G789" s="8"/>
      <c r="H789" s="8"/>
      <c r="I789" s="8"/>
      <c r="J789" s="8">
        <v>4</v>
      </c>
      <c r="K789" s="8" t="s">
        <v>753</v>
      </c>
      <c r="L789" s="8" t="s">
        <v>756</v>
      </c>
      <c r="M789" s="9">
        <v>44265</v>
      </c>
      <c r="N789" s="9">
        <v>44265</v>
      </c>
      <c r="O789" s="20"/>
      <c r="P789" s="20">
        <v>4132.21</v>
      </c>
      <c r="Q789" s="61"/>
      <c r="R789" s="29"/>
      <c r="S789" s="29"/>
      <c r="T789" s="29"/>
      <c r="U789" s="29"/>
      <c r="X789" s="22" t="str">
        <f>IF(B789="",VLOOKUP(A789,items_lookup!A:B,2,FALSE),B789)</f>
        <v>_1. Item _1</v>
      </c>
      <c r="Y789" s="22">
        <f t="shared" si="60"/>
        <v>3</v>
      </c>
      <c r="Z789" s="22">
        <f t="shared" si="60"/>
        <v>3</v>
      </c>
      <c r="AA789" s="22">
        <f t="shared" si="57"/>
        <v>2021</v>
      </c>
      <c r="AB789" s="22">
        <f t="shared" si="58"/>
        <v>2021</v>
      </c>
      <c r="AC789" s="22">
        <f t="shared" si="59"/>
        <v>2021</v>
      </c>
      <c r="AD789" s="25" t="b">
        <f>AND(ROUND(O789,2)=O789,ROUND(P789,2)=P789,OR(AND(O789&lt;&gt;0,L789="p"),AND(P789&lt;&gt;0,L789="f")),_xlfn.ISFORMULA(X789),_xlfn.ISFORMULA(Y789),_xlfn.ISFORMULA(Z789),_xlfn.ISFORMULA(AA789),_xlfn.ISFORMULA(AB789),_xlfn.ISFORMULA(AC789),NOT(_xlfn.ISFORMULA(O789)),NOT(_xlfn.ISFORMULA(P789)),M789&lt;&gt;0,N789&lt;&gt;0,OR(YEAR(M789=lookup_codes!T910),YEAR(M789=lookup_codes!T911),YEAR(M789=lookup_codes!T912)),OR(YEAR(N789=lookup_codes!T910),YEAR(N789=lookup_codes!T911),YEAR(N789=lookup_codes!T912)))</f>
        <v>1</v>
      </c>
    </row>
    <row r="790" spans="1:30" ht="12.6" customHeight="1" x14ac:dyDescent="0.2">
      <c r="A790" s="8" t="s">
        <v>776</v>
      </c>
      <c r="B790" s="8"/>
      <c r="C790" s="2" t="s">
        <v>734</v>
      </c>
      <c r="D790" s="6" t="s">
        <v>742</v>
      </c>
      <c r="E790" s="60" t="s">
        <v>744</v>
      </c>
      <c r="F790" s="8"/>
      <c r="G790" s="8"/>
      <c r="H790" s="8"/>
      <c r="I790" s="8"/>
      <c r="J790" s="8"/>
      <c r="K790" s="8" t="s">
        <v>753</v>
      </c>
      <c r="L790" s="8" t="s">
        <v>756</v>
      </c>
      <c r="M790" s="9">
        <v>44266</v>
      </c>
      <c r="N790" s="9">
        <v>44266</v>
      </c>
      <c r="O790" s="20"/>
      <c r="P790" s="20">
        <v>361745699.49000001</v>
      </c>
      <c r="Q790" s="61"/>
      <c r="R790" s="29"/>
      <c r="S790" s="29"/>
      <c r="T790" s="29"/>
      <c r="U790" s="29"/>
      <c r="X790" s="22" t="str">
        <f>IF(B790="",VLOOKUP(A790,items_lookup!A:B,2,FALSE),B790)</f>
        <v>_1. Item _1</v>
      </c>
      <c r="Y790" s="22">
        <f t="shared" si="60"/>
        <v>3</v>
      </c>
      <c r="Z790" s="22">
        <f t="shared" si="60"/>
        <v>3</v>
      </c>
      <c r="AA790" s="22">
        <f t="shared" si="57"/>
        <v>2021</v>
      </c>
      <c r="AB790" s="22">
        <f t="shared" si="58"/>
        <v>2021</v>
      </c>
      <c r="AC790" s="22">
        <f t="shared" si="59"/>
        <v>2021</v>
      </c>
      <c r="AD790" s="25" t="b">
        <f>AND(ROUND(O790,2)=O790,ROUND(P790,2)=P790,OR(AND(O790&lt;&gt;0,L790="p"),AND(P790&lt;&gt;0,L790="f")),_xlfn.ISFORMULA(X790),_xlfn.ISFORMULA(Y790),_xlfn.ISFORMULA(Z790),_xlfn.ISFORMULA(AA790),_xlfn.ISFORMULA(AB790),_xlfn.ISFORMULA(AC790),NOT(_xlfn.ISFORMULA(O790)),NOT(_xlfn.ISFORMULA(P790)),M790&lt;&gt;0,N790&lt;&gt;0,OR(YEAR(M790=lookup_codes!T911),YEAR(M790=lookup_codes!T912),YEAR(M790=lookup_codes!T913)),OR(YEAR(N790=lookup_codes!T911),YEAR(N790=lookup_codes!T912),YEAR(N790=lookup_codes!T913)))</f>
        <v>1</v>
      </c>
    </row>
    <row r="791" spans="1:30" ht="15" customHeight="1" x14ac:dyDescent="0.2">
      <c r="A791" s="8" t="s">
        <v>776</v>
      </c>
      <c r="B791" s="8"/>
      <c r="C791" s="2" t="s">
        <v>734</v>
      </c>
      <c r="D791" s="6" t="s">
        <v>742</v>
      </c>
      <c r="E791" s="60" t="s">
        <v>745</v>
      </c>
      <c r="F791" s="8"/>
      <c r="G791" s="8"/>
      <c r="H791" s="8"/>
      <c r="I791" s="8"/>
      <c r="J791" s="8">
        <v>3</v>
      </c>
      <c r="K791" s="8" t="s">
        <v>753</v>
      </c>
      <c r="L791" s="8" t="s">
        <v>756</v>
      </c>
      <c r="M791" s="9">
        <v>44270</v>
      </c>
      <c r="N791" s="9">
        <v>44286</v>
      </c>
      <c r="O791" s="20"/>
      <c r="P791" s="20">
        <v>7649031.71</v>
      </c>
      <c r="Q791" s="61"/>
      <c r="R791" s="29"/>
      <c r="S791" s="29"/>
      <c r="T791" s="29"/>
      <c r="U791" s="29"/>
      <c r="X791" s="22" t="str">
        <f>IF(B791="",VLOOKUP(A791,items_lookup!A:B,2,FALSE),B791)</f>
        <v>_1. Item _1</v>
      </c>
      <c r="Y791" s="22">
        <f t="shared" si="60"/>
        <v>3</v>
      </c>
      <c r="Z791" s="22">
        <f t="shared" si="60"/>
        <v>3</v>
      </c>
      <c r="AA791" s="22">
        <f t="shared" si="57"/>
        <v>2021</v>
      </c>
      <c r="AB791" s="22">
        <f t="shared" si="58"/>
        <v>2021</v>
      </c>
      <c r="AC791" s="22">
        <f t="shared" si="59"/>
        <v>2021</v>
      </c>
      <c r="AD791" s="25" t="b">
        <f>AND(ROUND(O791,2)=O791,ROUND(P791,2)=P791,OR(AND(O791&lt;&gt;0,L791="p"),AND(P791&lt;&gt;0,L791="f")),_xlfn.ISFORMULA(X791),_xlfn.ISFORMULA(Y791),_xlfn.ISFORMULA(Z791),_xlfn.ISFORMULA(AA791),_xlfn.ISFORMULA(AB791),_xlfn.ISFORMULA(AC791),NOT(_xlfn.ISFORMULA(O791)),NOT(_xlfn.ISFORMULA(P791)),M791&lt;&gt;0,N791&lt;&gt;0,OR(YEAR(M791=lookup_codes!T912),YEAR(M791=lookup_codes!T913),YEAR(M791=lookup_codes!T914)),OR(YEAR(N791=lookup_codes!T912),YEAR(N791=lookup_codes!T913),YEAR(N791=lookup_codes!T914)))</f>
        <v>1</v>
      </c>
    </row>
    <row r="792" spans="1:30" ht="15" customHeight="1" x14ac:dyDescent="0.2">
      <c r="A792" s="8" t="s">
        <v>790</v>
      </c>
      <c r="B792" s="8"/>
      <c r="C792" s="2" t="s">
        <v>734</v>
      </c>
      <c r="D792" s="6" t="s">
        <v>742</v>
      </c>
      <c r="E792" s="60" t="s">
        <v>745</v>
      </c>
      <c r="F792" s="8"/>
      <c r="G792" s="8"/>
      <c r="H792" s="8"/>
      <c r="I792" s="8"/>
      <c r="J792" s="8">
        <v>3</v>
      </c>
      <c r="K792" s="8" t="s">
        <v>753</v>
      </c>
      <c r="L792" s="8" t="s">
        <v>756</v>
      </c>
      <c r="M792" s="9">
        <v>44270</v>
      </c>
      <c r="N792" s="9">
        <v>44286</v>
      </c>
      <c r="O792" s="20"/>
      <c r="P792" s="20">
        <v>5699178.4000000004</v>
      </c>
      <c r="Q792" s="61"/>
      <c r="R792" s="29"/>
      <c r="S792" s="29"/>
      <c r="T792" s="29"/>
      <c r="U792" s="29"/>
      <c r="X792" s="22" t="str">
        <f>IF(B792="",VLOOKUP(A792,items_lookup!A:B,2,FALSE),B792)</f>
        <v>10. Item 10</v>
      </c>
      <c r="Y792" s="22">
        <f t="shared" si="60"/>
        <v>3</v>
      </c>
      <c r="Z792" s="22">
        <f t="shared" si="60"/>
        <v>3</v>
      </c>
      <c r="AA792" s="22">
        <f t="shared" si="57"/>
        <v>2021</v>
      </c>
      <c r="AB792" s="22">
        <f t="shared" si="58"/>
        <v>2021</v>
      </c>
      <c r="AC792" s="22">
        <f t="shared" si="59"/>
        <v>2021</v>
      </c>
      <c r="AD792" s="25" t="b">
        <f>AND(ROUND(O792,2)=O792,ROUND(P792,2)=P792,OR(AND(O792&lt;&gt;0,L792="p"),AND(P792&lt;&gt;0,L792="f")),_xlfn.ISFORMULA(X792),_xlfn.ISFORMULA(Y792),_xlfn.ISFORMULA(Z792),_xlfn.ISFORMULA(AA792),_xlfn.ISFORMULA(AB792),_xlfn.ISFORMULA(AC792),NOT(_xlfn.ISFORMULA(O792)),NOT(_xlfn.ISFORMULA(P792)),M792&lt;&gt;0,N792&lt;&gt;0,OR(YEAR(M792=lookup_codes!T913),YEAR(M792=lookup_codes!T914),YEAR(M792=lookup_codes!T915)),OR(YEAR(N792=lookup_codes!T913),YEAR(N792=lookup_codes!T914),YEAR(N792=lookup_codes!T915)))</f>
        <v>1</v>
      </c>
    </row>
    <row r="793" spans="1:30" ht="15" customHeight="1" x14ac:dyDescent="0.2">
      <c r="A793" s="8" t="s">
        <v>775</v>
      </c>
      <c r="B793" s="8"/>
      <c r="C793" s="2" t="s">
        <v>734</v>
      </c>
      <c r="D793" s="6" t="s">
        <v>742</v>
      </c>
      <c r="E793" s="60" t="s">
        <v>745</v>
      </c>
      <c r="F793" s="8"/>
      <c r="G793" s="8"/>
      <c r="H793" s="8"/>
      <c r="I793" s="8"/>
      <c r="J793" s="8">
        <v>3</v>
      </c>
      <c r="K793" s="8" t="s">
        <v>753</v>
      </c>
      <c r="L793" s="8" t="s">
        <v>756</v>
      </c>
      <c r="M793" s="9">
        <v>44270</v>
      </c>
      <c r="N793" s="9">
        <v>44279</v>
      </c>
      <c r="O793" s="20"/>
      <c r="P793" s="20">
        <v>48440.31</v>
      </c>
      <c r="Q793" s="61"/>
      <c r="R793" s="29"/>
      <c r="S793" s="29"/>
      <c r="T793" s="29"/>
      <c r="U793" s="29"/>
      <c r="X793" s="22" t="str">
        <f>IF(B793="",VLOOKUP(A793,items_lookup!A:B,2,FALSE),B793)</f>
        <v>06. Item 06</v>
      </c>
      <c r="Y793" s="22">
        <f t="shared" si="60"/>
        <v>3</v>
      </c>
      <c r="Z793" s="22">
        <f t="shared" si="60"/>
        <v>3</v>
      </c>
      <c r="AA793" s="22">
        <f t="shared" si="57"/>
        <v>2021</v>
      </c>
      <c r="AB793" s="22">
        <f t="shared" si="58"/>
        <v>2021</v>
      </c>
      <c r="AC793" s="22">
        <f t="shared" si="59"/>
        <v>2021</v>
      </c>
      <c r="AD793" s="25" t="b">
        <f>AND(ROUND(O793,2)=O793,ROUND(P793,2)=P793,OR(AND(O793&lt;&gt;0,L793="p"),AND(P793&lt;&gt;0,L793="f")),_xlfn.ISFORMULA(X793),_xlfn.ISFORMULA(Y793),_xlfn.ISFORMULA(Z793),_xlfn.ISFORMULA(AA793),_xlfn.ISFORMULA(AB793),_xlfn.ISFORMULA(AC793),NOT(_xlfn.ISFORMULA(O793)),NOT(_xlfn.ISFORMULA(P793)),M793&lt;&gt;0,N793&lt;&gt;0,OR(YEAR(M793=lookup_codes!T914),YEAR(M793=lookup_codes!T915),YEAR(M793=lookup_codes!T916)),OR(YEAR(N793=lookup_codes!T914),YEAR(N793=lookup_codes!T915),YEAR(N793=lookup_codes!T916)))</f>
        <v>1</v>
      </c>
    </row>
    <row r="794" spans="1:30" ht="15" customHeight="1" x14ac:dyDescent="0.2">
      <c r="A794" s="8" t="s">
        <v>761</v>
      </c>
      <c r="B794" s="8"/>
      <c r="C794" s="2" t="s">
        <v>734</v>
      </c>
      <c r="D794" s="6" t="s">
        <v>742</v>
      </c>
      <c r="E794" s="60" t="s">
        <v>745</v>
      </c>
      <c r="F794" s="8"/>
      <c r="G794" s="8"/>
      <c r="H794" s="8"/>
      <c r="I794" s="8"/>
      <c r="J794" s="8">
        <v>3</v>
      </c>
      <c r="K794" s="8" t="s">
        <v>753</v>
      </c>
      <c r="L794" s="8" t="s">
        <v>756</v>
      </c>
      <c r="M794" s="9">
        <v>44270</v>
      </c>
      <c r="N794" s="9">
        <v>44279</v>
      </c>
      <c r="O794" s="20"/>
      <c r="P794" s="20">
        <v>675220.3</v>
      </c>
      <c r="Q794" s="61"/>
      <c r="R794" s="29"/>
      <c r="S794" s="29"/>
      <c r="T794" s="29"/>
      <c r="U794" s="29"/>
      <c r="X794" s="22" t="str">
        <f>IF(B794="",VLOOKUP(A794,items_lookup!A:B,2,FALSE),B794)</f>
        <v>01. Item 01</v>
      </c>
      <c r="Y794" s="22">
        <f t="shared" si="60"/>
        <v>3</v>
      </c>
      <c r="Z794" s="22">
        <f t="shared" si="60"/>
        <v>3</v>
      </c>
      <c r="AA794" s="22">
        <f t="shared" si="57"/>
        <v>2021</v>
      </c>
      <c r="AB794" s="22">
        <f t="shared" si="58"/>
        <v>2021</v>
      </c>
      <c r="AC794" s="22">
        <f t="shared" si="59"/>
        <v>2021</v>
      </c>
      <c r="AD794" s="25" t="b">
        <f>AND(ROUND(O794,2)=O794,ROUND(P794,2)=P794,OR(AND(O794&lt;&gt;0,L794="p"),AND(P794&lt;&gt;0,L794="f")),_xlfn.ISFORMULA(X794),_xlfn.ISFORMULA(Y794),_xlfn.ISFORMULA(Z794),_xlfn.ISFORMULA(AA794),_xlfn.ISFORMULA(AB794),_xlfn.ISFORMULA(AC794),NOT(_xlfn.ISFORMULA(O794)),NOT(_xlfn.ISFORMULA(P794)),M794&lt;&gt;0,N794&lt;&gt;0,OR(YEAR(M794=lookup_codes!T915),YEAR(M794=lookup_codes!T916),YEAR(M794=lookup_codes!T917)),OR(YEAR(N794=lookup_codes!T915),YEAR(N794=lookup_codes!T916),YEAR(N794=lookup_codes!T917)))</f>
        <v>1</v>
      </c>
    </row>
    <row r="795" spans="1:30" ht="15" customHeight="1" x14ac:dyDescent="0.2">
      <c r="A795" s="8" t="s">
        <v>762</v>
      </c>
      <c r="B795" s="8"/>
      <c r="C795" s="2" t="s">
        <v>734</v>
      </c>
      <c r="D795" s="6" t="s">
        <v>742</v>
      </c>
      <c r="E795" s="60" t="s">
        <v>745</v>
      </c>
      <c r="F795" s="8"/>
      <c r="G795" s="8"/>
      <c r="H795" s="8"/>
      <c r="I795" s="8" t="s">
        <v>25</v>
      </c>
      <c r="J795" s="8">
        <v>1</v>
      </c>
      <c r="K795" s="8" t="s">
        <v>753</v>
      </c>
      <c r="L795" s="8" t="s">
        <v>756</v>
      </c>
      <c r="M795" s="9">
        <v>44256</v>
      </c>
      <c r="N795" s="9">
        <v>44272</v>
      </c>
      <c r="O795" s="20"/>
      <c r="P795" s="20">
        <v>491917.41</v>
      </c>
      <c r="Q795" s="61"/>
      <c r="R795" s="29"/>
      <c r="S795" s="29"/>
      <c r="T795" s="29"/>
      <c r="U795" s="29"/>
      <c r="X795" s="22" t="str">
        <f>IF(B795="",VLOOKUP(A795,items_lookup!A:B,2,FALSE),B795)</f>
        <v>02. Item 02</v>
      </c>
      <c r="Y795" s="22">
        <f t="shared" si="60"/>
        <v>3</v>
      </c>
      <c r="Z795" s="22">
        <f t="shared" si="60"/>
        <v>3</v>
      </c>
      <c r="AA795" s="22">
        <f t="shared" si="57"/>
        <v>2021</v>
      </c>
      <c r="AB795" s="22">
        <f t="shared" si="58"/>
        <v>2021</v>
      </c>
      <c r="AC795" s="22">
        <f t="shared" si="59"/>
        <v>2021</v>
      </c>
      <c r="AD795" s="25" t="b">
        <f>AND(ROUND(O795,2)=O795,ROUND(P795,2)=P795,OR(AND(O795&lt;&gt;0,L795="p"),AND(P795&lt;&gt;0,L795="f")),_xlfn.ISFORMULA(X795),_xlfn.ISFORMULA(Y795),_xlfn.ISFORMULA(Z795),_xlfn.ISFORMULA(AA795),_xlfn.ISFORMULA(AB795),_xlfn.ISFORMULA(AC795),NOT(_xlfn.ISFORMULA(O795)),NOT(_xlfn.ISFORMULA(P795)),M795&lt;&gt;0,N795&lt;&gt;0,OR(YEAR(M795=lookup_codes!T916),YEAR(M795=lookup_codes!T917),YEAR(M795=lookup_codes!T918)),OR(YEAR(N795=lookup_codes!T916),YEAR(N795=lookup_codes!T917),YEAR(N795=lookup_codes!T918)))</f>
        <v>1</v>
      </c>
    </row>
    <row r="796" spans="1:30" ht="15" customHeight="1" x14ac:dyDescent="0.2">
      <c r="A796" s="8" t="s">
        <v>782</v>
      </c>
      <c r="B796" s="8"/>
      <c r="C796" s="2" t="s">
        <v>734</v>
      </c>
      <c r="D796" s="6" t="s">
        <v>742</v>
      </c>
      <c r="E796" s="60" t="s">
        <v>745</v>
      </c>
      <c r="F796" s="8"/>
      <c r="G796" s="8"/>
      <c r="H796" s="8"/>
      <c r="I796" s="8"/>
      <c r="J796" s="8">
        <v>3</v>
      </c>
      <c r="K796" s="8" t="s">
        <v>753</v>
      </c>
      <c r="L796" s="8" t="s">
        <v>756</v>
      </c>
      <c r="M796" s="9">
        <v>44270</v>
      </c>
      <c r="N796" s="9">
        <v>44279</v>
      </c>
      <c r="O796" s="20"/>
      <c r="P796" s="20">
        <v>127990.99</v>
      </c>
      <c r="Q796" s="61"/>
      <c r="R796" s="29"/>
      <c r="S796" s="29"/>
      <c r="T796" s="29"/>
      <c r="U796" s="29"/>
      <c r="X796" s="22" t="str">
        <f>IF(B796="",VLOOKUP(A796,items_lookup!A:B,2,FALSE),B796)</f>
        <v>04. Item 04</v>
      </c>
      <c r="Y796" s="22">
        <f t="shared" si="60"/>
        <v>3</v>
      </c>
      <c r="Z796" s="22">
        <f t="shared" si="60"/>
        <v>3</v>
      </c>
      <c r="AA796" s="22">
        <f t="shared" si="57"/>
        <v>2021</v>
      </c>
      <c r="AB796" s="22">
        <f t="shared" si="58"/>
        <v>2021</v>
      </c>
      <c r="AC796" s="22">
        <f t="shared" si="59"/>
        <v>2021</v>
      </c>
      <c r="AD796" s="25" t="b">
        <f>AND(ROUND(O796,2)=O796,ROUND(P796,2)=P796,OR(AND(O796&lt;&gt;0,L796="p"),AND(P796&lt;&gt;0,L796="f")),_xlfn.ISFORMULA(X796),_xlfn.ISFORMULA(Y796),_xlfn.ISFORMULA(Z796),_xlfn.ISFORMULA(AA796),_xlfn.ISFORMULA(AB796),_xlfn.ISFORMULA(AC796),NOT(_xlfn.ISFORMULA(O796)),NOT(_xlfn.ISFORMULA(P796)),M796&lt;&gt;0,N796&lt;&gt;0,OR(YEAR(M796=lookup_codes!T918),YEAR(M796=lookup_codes!T919),YEAR(M796=lookup_codes!T920)),OR(YEAR(N796=lookup_codes!T918),YEAR(N796=lookup_codes!T919),YEAR(N796=lookup_codes!T920)))</f>
        <v>1</v>
      </c>
    </row>
    <row r="797" spans="1:30" ht="15" customHeight="1" x14ac:dyDescent="0.2">
      <c r="A797" s="8" t="s">
        <v>764</v>
      </c>
      <c r="B797" s="8"/>
      <c r="C797" s="2" t="s">
        <v>734</v>
      </c>
      <c r="D797" s="6" t="s">
        <v>742</v>
      </c>
      <c r="E797" s="60" t="s">
        <v>745</v>
      </c>
      <c r="F797" s="8"/>
      <c r="G797" s="8"/>
      <c r="H797" s="8"/>
      <c r="I797" s="8"/>
      <c r="J797" s="8">
        <v>3</v>
      </c>
      <c r="K797" s="8" t="s">
        <v>753</v>
      </c>
      <c r="L797" s="8" t="s">
        <v>756</v>
      </c>
      <c r="M797" s="9">
        <v>44260</v>
      </c>
      <c r="N797" s="9">
        <v>44274</v>
      </c>
      <c r="O797" s="20"/>
      <c r="P797" s="20">
        <v>22804.69</v>
      </c>
      <c r="Q797" s="61"/>
      <c r="R797" s="29"/>
      <c r="S797" s="29"/>
      <c r="T797" s="29"/>
      <c r="U797" s="29"/>
      <c r="X797" s="22" t="str">
        <f>IF(B797="",VLOOKUP(A797,items_lookup!A:B,2,FALSE),B797)</f>
        <v>05. Item 05</v>
      </c>
      <c r="Y797" s="22">
        <f t="shared" si="60"/>
        <v>3</v>
      </c>
      <c r="Z797" s="22">
        <f t="shared" si="60"/>
        <v>3</v>
      </c>
      <c r="AA797" s="22">
        <f t="shared" ref="AA797:AA853" si="61">YEAR(N797)</f>
        <v>2021</v>
      </c>
      <c r="AB797" s="22">
        <f t="shared" ref="AB797:AB853" si="62">YEAR(M797)</f>
        <v>2021</v>
      </c>
      <c r="AC797" s="22">
        <f t="shared" ref="AC797:AC853" si="63">IF(F797="X",AA797-1,AA797)</f>
        <v>2021</v>
      </c>
      <c r="AD797" s="25" t="b">
        <f>AND(ROUND(O797,2)=O797,ROUND(P797,2)=P797,OR(AND(O797&lt;&gt;0,L797="p"),AND(P797&lt;&gt;0,L797="f")),_xlfn.ISFORMULA(X797),_xlfn.ISFORMULA(Y797),_xlfn.ISFORMULA(Z797),_xlfn.ISFORMULA(AA797),_xlfn.ISFORMULA(AB797),_xlfn.ISFORMULA(AC797),NOT(_xlfn.ISFORMULA(O797)),NOT(_xlfn.ISFORMULA(P797)),M797&lt;&gt;0,N797&lt;&gt;0,OR(YEAR(M797=lookup_codes!T919),YEAR(M797=lookup_codes!T920),YEAR(M797=lookup_codes!T921)),OR(YEAR(N797=lookup_codes!T919),YEAR(N797=lookup_codes!T920),YEAR(N797=lookup_codes!T921)))</f>
        <v>1</v>
      </c>
    </row>
    <row r="798" spans="1:30" ht="15" customHeight="1" x14ac:dyDescent="0.2">
      <c r="A798" s="8" t="s">
        <v>764</v>
      </c>
      <c r="B798" s="8"/>
      <c r="C798" s="2" t="s">
        <v>734</v>
      </c>
      <c r="D798" s="6" t="s">
        <v>742</v>
      </c>
      <c r="E798" s="60" t="s">
        <v>745</v>
      </c>
      <c r="F798" s="8"/>
      <c r="G798" s="8"/>
      <c r="H798" s="8"/>
      <c r="I798" s="8"/>
      <c r="J798" s="8">
        <v>3</v>
      </c>
      <c r="K798" s="8" t="s">
        <v>753</v>
      </c>
      <c r="L798" s="8" t="s">
        <v>756</v>
      </c>
      <c r="M798" s="9">
        <v>44270</v>
      </c>
      <c r="N798" s="9">
        <v>44279</v>
      </c>
      <c r="O798" s="20"/>
      <c r="P798" s="20">
        <v>22.69</v>
      </c>
      <c r="Q798" s="61"/>
      <c r="R798" s="29"/>
      <c r="S798" s="29"/>
      <c r="T798" s="29"/>
      <c r="U798" s="29"/>
      <c r="X798" s="22" t="str">
        <f>IF(B798="",VLOOKUP(A798,items_lookup!A:B,2,FALSE),B798)</f>
        <v>05. Item 05</v>
      </c>
      <c r="Y798" s="22">
        <f t="shared" si="60"/>
        <v>3</v>
      </c>
      <c r="Z798" s="22">
        <f t="shared" si="60"/>
        <v>3</v>
      </c>
      <c r="AA798" s="22">
        <f t="shared" si="61"/>
        <v>2021</v>
      </c>
      <c r="AB798" s="22">
        <f t="shared" si="62"/>
        <v>2021</v>
      </c>
      <c r="AC798" s="22">
        <f t="shared" si="63"/>
        <v>2021</v>
      </c>
      <c r="AD798" s="25" t="b">
        <f>AND(ROUND(O798,2)=O798,ROUND(P798,2)=P798,OR(AND(O798&lt;&gt;0,L798="p"),AND(P798&lt;&gt;0,L798="f")),_xlfn.ISFORMULA(X798),_xlfn.ISFORMULA(Y798),_xlfn.ISFORMULA(Z798),_xlfn.ISFORMULA(AA798),_xlfn.ISFORMULA(AB798),_xlfn.ISFORMULA(AC798),NOT(_xlfn.ISFORMULA(O798)),NOT(_xlfn.ISFORMULA(P798)),M798&lt;&gt;0,N798&lt;&gt;0,OR(YEAR(M798=lookup_codes!T920),YEAR(M798=lookup_codes!T921),YEAR(M798=lookup_codes!T922)),OR(YEAR(N798=lookup_codes!T920),YEAR(N798=lookup_codes!T921),YEAR(N798=lookup_codes!T922)))</f>
        <v>1</v>
      </c>
    </row>
    <row r="799" spans="1:30" ht="15" customHeight="1" x14ac:dyDescent="0.2">
      <c r="A799" s="8" t="s">
        <v>765</v>
      </c>
      <c r="B799" s="27"/>
      <c r="C799" s="2" t="s">
        <v>734</v>
      </c>
      <c r="D799" s="6" t="s">
        <v>742</v>
      </c>
      <c r="E799" s="60" t="s">
        <v>745</v>
      </c>
      <c r="F799" s="8"/>
      <c r="G799" s="8"/>
      <c r="H799" s="8"/>
      <c r="I799" s="8"/>
      <c r="J799" s="8">
        <v>3</v>
      </c>
      <c r="K799" s="8" t="s">
        <v>753</v>
      </c>
      <c r="L799" s="8" t="s">
        <v>756</v>
      </c>
      <c r="M799" s="9">
        <v>44267</v>
      </c>
      <c r="N799" s="9">
        <v>44277</v>
      </c>
      <c r="O799" s="20"/>
      <c r="P799" s="20">
        <v>66830.87</v>
      </c>
      <c r="Q799" s="61"/>
      <c r="R799" s="29"/>
      <c r="S799" s="29"/>
      <c r="T799" s="29"/>
      <c r="U799" s="29"/>
      <c r="X799" s="22" t="str">
        <f>IF(B799="",VLOOKUP(A799,items_lookup!A:B,2,FALSE),B799)</f>
        <v>05. Item 05</v>
      </c>
      <c r="Y799" s="22">
        <f t="shared" si="60"/>
        <v>3</v>
      </c>
      <c r="Z799" s="22">
        <f t="shared" si="60"/>
        <v>3</v>
      </c>
      <c r="AA799" s="22">
        <f t="shared" si="61"/>
        <v>2021</v>
      </c>
      <c r="AB799" s="22">
        <f t="shared" si="62"/>
        <v>2021</v>
      </c>
      <c r="AC799" s="22">
        <f t="shared" si="63"/>
        <v>2021</v>
      </c>
      <c r="AD799" s="25" t="b">
        <f>AND(ROUND(O799,2)=O799,ROUND(P799,2)=P799,OR(AND(O799&lt;&gt;0,L799="p"),AND(P799&lt;&gt;0,L799="f")),_xlfn.ISFORMULA(X799),_xlfn.ISFORMULA(Y799),_xlfn.ISFORMULA(Z799),_xlfn.ISFORMULA(AA799),_xlfn.ISFORMULA(AB799),_xlfn.ISFORMULA(AC799),NOT(_xlfn.ISFORMULA(O799)),NOT(_xlfn.ISFORMULA(P799)),M799&lt;&gt;0,N799&lt;&gt;0,OR(YEAR(M799=lookup_codes!T921),YEAR(M799=lookup_codes!T922),YEAR(M799=lookup_codes!T923)),OR(YEAR(N799=lookup_codes!T921),YEAR(N799=lookup_codes!T922),YEAR(N799=lookup_codes!T923)))</f>
        <v>1</v>
      </c>
    </row>
    <row r="800" spans="1:30" ht="15.75" customHeight="1" x14ac:dyDescent="0.2">
      <c r="A800" s="8" t="s">
        <v>775</v>
      </c>
      <c r="B800" s="27"/>
      <c r="C800" s="2" t="s">
        <v>734</v>
      </c>
      <c r="D800" s="6" t="s">
        <v>742</v>
      </c>
      <c r="E800" s="60" t="s">
        <v>745</v>
      </c>
      <c r="F800" s="8"/>
      <c r="G800" s="8"/>
      <c r="H800" s="8"/>
      <c r="I800" s="8"/>
      <c r="J800" s="8">
        <v>3</v>
      </c>
      <c r="K800" s="8" t="s">
        <v>753</v>
      </c>
      <c r="L800" s="8" t="s">
        <v>756</v>
      </c>
      <c r="M800" s="9">
        <v>44270</v>
      </c>
      <c r="N800" s="9">
        <v>44278</v>
      </c>
      <c r="O800" s="20"/>
      <c r="P800" s="20">
        <v>209.09</v>
      </c>
      <c r="Q800" s="61"/>
      <c r="R800" s="29"/>
      <c r="S800" s="29"/>
      <c r="T800" s="29"/>
      <c r="U800" s="29"/>
      <c r="X800" s="22" t="str">
        <f>IF(B800="",VLOOKUP(A800,items_lookup!A:B,2,FALSE),B800)</f>
        <v>06. Item 06</v>
      </c>
      <c r="Y800" s="22">
        <f t="shared" si="60"/>
        <v>3</v>
      </c>
      <c r="Z800" s="22">
        <f t="shared" si="60"/>
        <v>3</v>
      </c>
      <c r="AA800" s="22">
        <f t="shared" si="61"/>
        <v>2021</v>
      </c>
      <c r="AB800" s="22">
        <f t="shared" si="62"/>
        <v>2021</v>
      </c>
      <c r="AC800" s="22">
        <f t="shared" si="63"/>
        <v>2021</v>
      </c>
      <c r="AD800" s="25" t="b">
        <f>AND(ROUND(O800,2)=O800,ROUND(P800,2)=P800,OR(AND(O800&lt;&gt;0,L800="p"),AND(P800&lt;&gt;0,L800="f")),_xlfn.ISFORMULA(X800),_xlfn.ISFORMULA(Y800),_xlfn.ISFORMULA(Z800),_xlfn.ISFORMULA(AA800),_xlfn.ISFORMULA(AB800),_xlfn.ISFORMULA(AC800),NOT(_xlfn.ISFORMULA(O800)),NOT(_xlfn.ISFORMULA(P800)),M800&lt;&gt;0,N800&lt;&gt;0,OR(YEAR(M800=lookup_codes!T922),YEAR(M800=lookup_codes!T923),YEAR(M800=lookup_codes!T924)),OR(YEAR(N800=lookup_codes!T922),YEAR(N800=lookup_codes!T923),YEAR(N800=lookup_codes!T924)))</f>
        <v>1</v>
      </c>
    </row>
    <row r="801" spans="1:30" ht="15.75" customHeight="1" x14ac:dyDescent="0.2">
      <c r="A801" s="8" t="s">
        <v>766</v>
      </c>
      <c r="B801" s="27"/>
      <c r="C801" s="2" t="s">
        <v>734</v>
      </c>
      <c r="D801" s="6" t="s">
        <v>742</v>
      </c>
      <c r="E801" s="60" t="s">
        <v>745</v>
      </c>
      <c r="F801" s="8"/>
      <c r="G801" s="8"/>
      <c r="H801" s="8"/>
      <c r="I801" s="8"/>
      <c r="J801" s="8">
        <v>3</v>
      </c>
      <c r="K801" s="8" t="s">
        <v>753</v>
      </c>
      <c r="L801" s="8" t="s">
        <v>756</v>
      </c>
      <c r="M801" s="9">
        <v>44270</v>
      </c>
      <c r="N801" s="9">
        <v>44286</v>
      </c>
      <c r="O801" s="20"/>
      <c r="P801" s="20">
        <v>13095.24</v>
      </c>
      <c r="Q801" s="61"/>
      <c r="R801" s="29"/>
      <c r="S801" s="29"/>
      <c r="T801" s="29"/>
      <c r="U801" s="29"/>
      <c r="X801" s="22" t="str">
        <f>IF(B801="",VLOOKUP(A801,items_lookup!A:B,2,FALSE),B801)</f>
        <v>07. Item 07</v>
      </c>
      <c r="Y801" s="22">
        <f t="shared" si="60"/>
        <v>3</v>
      </c>
      <c r="Z801" s="22">
        <f t="shared" si="60"/>
        <v>3</v>
      </c>
      <c r="AA801" s="22">
        <f t="shared" si="61"/>
        <v>2021</v>
      </c>
      <c r="AB801" s="22">
        <f t="shared" si="62"/>
        <v>2021</v>
      </c>
      <c r="AC801" s="22">
        <f t="shared" si="63"/>
        <v>2021</v>
      </c>
      <c r="AD801" s="25" t="b">
        <f>AND(ROUND(O801,2)=O801,ROUND(P801,2)=P801,OR(AND(O801&lt;&gt;0,L801="p"),AND(P801&lt;&gt;0,L801="f")),_xlfn.ISFORMULA(X801),_xlfn.ISFORMULA(Y801),_xlfn.ISFORMULA(Z801),_xlfn.ISFORMULA(AA801),_xlfn.ISFORMULA(AB801),_xlfn.ISFORMULA(AC801),NOT(_xlfn.ISFORMULA(O801)),NOT(_xlfn.ISFORMULA(P801)),M801&lt;&gt;0,N801&lt;&gt;0,OR(YEAR(M801=lookup_codes!T923),YEAR(M801=lookup_codes!T924),YEAR(M801=lookup_codes!T925)),OR(YEAR(N801=lookup_codes!T923),YEAR(N801=lookup_codes!T924),YEAR(N801=lookup_codes!T925)))</f>
        <v>1</v>
      </c>
    </row>
    <row r="802" spans="1:30" ht="15.75" customHeight="1" x14ac:dyDescent="0.2">
      <c r="A802" s="8" t="s">
        <v>769</v>
      </c>
      <c r="B802" s="8"/>
      <c r="C802" s="2" t="s">
        <v>734</v>
      </c>
      <c r="D802" s="6" t="s">
        <v>742</v>
      </c>
      <c r="E802" s="60" t="s">
        <v>745</v>
      </c>
      <c r="F802" s="8"/>
      <c r="G802" s="8"/>
      <c r="H802" s="8"/>
      <c r="I802" s="8"/>
      <c r="J802" s="8">
        <v>3</v>
      </c>
      <c r="K802" s="8" t="s">
        <v>753</v>
      </c>
      <c r="L802" s="8" t="s">
        <v>756</v>
      </c>
      <c r="M802" s="9">
        <v>44270</v>
      </c>
      <c r="N802" s="9">
        <v>44278</v>
      </c>
      <c r="O802" s="20"/>
      <c r="P802" s="20">
        <v>67575.259999999995</v>
      </c>
      <c r="Q802" s="61"/>
      <c r="R802" s="29"/>
      <c r="S802" s="29"/>
      <c r="T802" s="29"/>
      <c r="U802" s="29"/>
      <c r="X802" s="22" t="str">
        <f>IF(B802="",VLOOKUP(A802,items_lookup!A:B,2,FALSE),B802)</f>
        <v>09. Item 09</v>
      </c>
      <c r="Y802" s="22">
        <f t="shared" si="60"/>
        <v>3</v>
      </c>
      <c r="Z802" s="22">
        <f t="shared" si="60"/>
        <v>3</v>
      </c>
      <c r="AA802" s="22">
        <f t="shared" si="61"/>
        <v>2021</v>
      </c>
      <c r="AB802" s="22">
        <f t="shared" si="62"/>
        <v>2021</v>
      </c>
      <c r="AC802" s="22">
        <f t="shared" si="63"/>
        <v>2021</v>
      </c>
      <c r="AD802" s="25" t="b">
        <f>AND(ROUND(O802,2)=O802,ROUND(P802,2)=P802,OR(AND(O802&lt;&gt;0,L802="p"),AND(P802&lt;&gt;0,L802="f")),_xlfn.ISFORMULA(X802),_xlfn.ISFORMULA(Y802),_xlfn.ISFORMULA(Z802),_xlfn.ISFORMULA(AA802),_xlfn.ISFORMULA(AB802),_xlfn.ISFORMULA(AC802),NOT(_xlfn.ISFORMULA(O802)),NOT(_xlfn.ISFORMULA(P802)),M802&lt;&gt;0,N802&lt;&gt;0,OR(YEAR(M802=lookup_codes!T924),YEAR(M802=lookup_codes!T925),YEAR(M802=lookup_codes!T926)),OR(YEAR(N802=lookup_codes!T924),YEAR(N802=lookup_codes!T925),YEAR(N802=lookup_codes!T926)))</f>
        <v>1</v>
      </c>
    </row>
    <row r="803" spans="1:30" ht="15" customHeight="1" x14ac:dyDescent="0.2">
      <c r="A803" s="8" t="s">
        <v>768</v>
      </c>
      <c r="B803" s="8"/>
      <c r="C803" s="2" t="s">
        <v>734</v>
      </c>
      <c r="D803" s="6" t="s">
        <v>742</v>
      </c>
      <c r="E803" s="60" t="s">
        <v>745</v>
      </c>
      <c r="F803" s="8"/>
      <c r="G803" s="8"/>
      <c r="H803" s="8"/>
      <c r="I803" s="8"/>
      <c r="J803" s="8">
        <v>3</v>
      </c>
      <c r="K803" s="8" t="s">
        <v>753</v>
      </c>
      <c r="L803" s="8" t="s">
        <v>756</v>
      </c>
      <c r="M803" s="9">
        <v>44270</v>
      </c>
      <c r="N803" s="9">
        <v>44277</v>
      </c>
      <c r="O803" s="20"/>
      <c r="P803" s="20">
        <v>7242.27</v>
      </c>
      <c r="Q803" s="61"/>
      <c r="R803" s="29"/>
      <c r="S803" s="29"/>
      <c r="T803" s="29"/>
      <c r="U803" s="29"/>
      <c r="X803" s="22" t="str">
        <f>IF(B803="",VLOOKUP(A803,items_lookup!A:B,2,FALSE),B803)</f>
        <v>09. Item 09</v>
      </c>
      <c r="Y803" s="22">
        <f t="shared" si="60"/>
        <v>3</v>
      </c>
      <c r="Z803" s="22">
        <f t="shared" si="60"/>
        <v>3</v>
      </c>
      <c r="AA803" s="22">
        <f t="shared" si="61"/>
        <v>2021</v>
      </c>
      <c r="AB803" s="22">
        <f t="shared" si="62"/>
        <v>2021</v>
      </c>
      <c r="AC803" s="22">
        <f t="shared" si="63"/>
        <v>2021</v>
      </c>
      <c r="AD803" s="25" t="b">
        <f>AND(ROUND(O803,2)=O803,ROUND(P803,2)=P803,OR(AND(O803&lt;&gt;0,L803="p"),AND(P803&lt;&gt;0,L803="f")),_xlfn.ISFORMULA(X803),_xlfn.ISFORMULA(Y803),_xlfn.ISFORMULA(Z803),_xlfn.ISFORMULA(AA803),_xlfn.ISFORMULA(AB803),_xlfn.ISFORMULA(AC803),NOT(_xlfn.ISFORMULA(O803)),NOT(_xlfn.ISFORMULA(P803)),M803&lt;&gt;0,N803&lt;&gt;0,OR(YEAR(M803=lookup_codes!T925),YEAR(M803=lookup_codes!T926),YEAR(M803=lookup_codes!T927)),OR(YEAR(N803=lookup_codes!T925),YEAR(N803=lookup_codes!T926),YEAR(N803=lookup_codes!T927)))</f>
        <v>1</v>
      </c>
    </row>
    <row r="804" spans="1:30" ht="15" customHeight="1" x14ac:dyDescent="0.2">
      <c r="A804" s="8" t="s">
        <v>781</v>
      </c>
      <c r="B804" s="8"/>
      <c r="C804" s="2" t="s">
        <v>734</v>
      </c>
      <c r="D804" s="6" t="s">
        <v>742</v>
      </c>
      <c r="E804" s="60" t="s">
        <v>745</v>
      </c>
      <c r="F804" s="8"/>
      <c r="G804" s="8"/>
      <c r="H804" s="8"/>
      <c r="I804" s="8"/>
      <c r="J804" s="8">
        <v>3</v>
      </c>
      <c r="K804" s="8" t="s">
        <v>753</v>
      </c>
      <c r="L804" s="8" t="s">
        <v>756</v>
      </c>
      <c r="M804" s="9">
        <v>44270</v>
      </c>
      <c r="N804" s="9">
        <v>44277</v>
      </c>
      <c r="O804" s="20"/>
      <c r="P804" s="20">
        <v>89119.29</v>
      </c>
      <c r="Q804" s="61"/>
      <c r="R804" s="29"/>
      <c r="S804" s="29"/>
      <c r="T804" s="29"/>
      <c r="U804" s="29"/>
      <c r="X804" s="22" t="str">
        <f>IF(B804="",VLOOKUP(A804,items_lookup!A:B,2,FALSE),B804)</f>
        <v>09. Item 09</v>
      </c>
      <c r="Y804" s="22">
        <f t="shared" si="60"/>
        <v>3</v>
      </c>
      <c r="Z804" s="22">
        <f t="shared" si="60"/>
        <v>3</v>
      </c>
      <c r="AA804" s="22">
        <f t="shared" si="61"/>
        <v>2021</v>
      </c>
      <c r="AB804" s="22">
        <f t="shared" si="62"/>
        <v>2021</v>
      </c>
      <c r="AC804" s="22">
        <f t="shared" si="63"/>
        <v>2021</v>
      </c>
      <c r="AD804" s="25" t="b">
        <f>AND(ROUND(O804,2)=O804,ROUND(P804,2)=P804,OR(AND(O804&lt;&gt;0,L804="p"),AND(P804&lt;&gt;0,L804="f")),_xlfn.ISFORMULA(X804),_xlfn.ISFORMULA(Y804),_xlfn.ISFORMULA(Z804),_xlfn.ISFORMULA(AA804),_xlfn.ISFORMULA(AB804),_xlfn.ISFORMULA(AC804),NOT(_xlfn.ISFORMULA(O804)),NOT(_xlfn.ISFORMULA(P804)),M804&lt;&gt;0,N804&lt;&gt;0,OR(YEAR(M804=lookup_codes!T926),YEAR(M804=lookup_codes!T927),YEAR(M804=lookup_codes!T928)),OR(YEAR(N804=lookup_codes!T926),YEAR(N804=lookup_codes!T927),YEAR(N804=lookup_codes!T928)))</f>
        <v>1</v>
      </c>
    </row>
    <row r="805" spans="1:30" ht="15" customHeight="1" x14ac:dyDescent="0.2">
      <c r="A805" s="8" t="s">
        <v>770</v>
      </c>
      <c r="B805" s="8"/>
      <c r="C805" s="2" t="s">
        <v>741</v>
      </c>
      <c r="D805" s="6" t="s">
        <v>742</v>
      </c>
      <c r="E805" s="60" t="s">
        <v>744</v>
      </c>
      <c r="F805" s="8"/>
      <c r="G805" s="8"/>
      <c r="H805" s="8"/>
      <c r="I805" s="8"/>
      <c r="J805" s="8"/>
      <c r="K805" s="8"/>
      <c r="L805" s="8" t="s">
        <v>756</v>
      </c>
      <c r="M805" s="9">
        <v>44255</v>
      </c>
      <c r="N805" s="9">
        <v>44255</v>
      </c>
      <c r="O805" s="20"/>
      <c r="P805" s="20">
        <v>34529634.93</v>
      </c>
      <c r="Q805" s="61"/>
      <c r="R805" s="29"/>
      <c r="S805" s="29"/>
      <c r="T805" s="29"/>
      <c r="U805" s="29"/>
      <c r="X805" s="22" t="str">
        <f>IF(B805="",VLOOKUP(A805,items_lookup!A:B,2,FALSE),B805)</f>
        <v>11. Item 11</v>
      </c>
      <c r="Y805" s="22">
        <f t="shared" si="60"/>
        <v>2</v>
      </c>
      <c r="Z805" s="22">
        <f t="shared" si="60"/>
        <v>2</v>
      </c>
      <c r="AA805" s="22">
        <f t="shared" si="61"/>
        <v>2021</v>
      </c>
      <c r="AB805" s="22">
        <f t="shared" si="62"/>
        <v>2021</v>
      </c>
      <c r="AC805" s="22">
        <f t="shared" si="63"/>
        <v>2021</v>
      </c>
      <c r="AD805" s="25" t="b">
        <f>AND(ROUND(O805,2)=O805,ROUND(P805,2)=P805,OR(AND(O805&lt;&gt;0,L805="p"),AND(P805&lt;&gt;0,L805="f")),_xlfn.ISFORMULA(X805),_xlfn.ISFORMULA(Y805),_xlfn.ISFORMULA(Z805),_xlfn.ISFORMULA(AA805),_xlfn.ISFORMULA(AB805),_xlfn.ISFORMULA(AC805),NOT(_xlfn.ISFORMULA(O805)),NOT(_xlfn.ISFORMULA(P805)),M805&lt;&gt;0,N805&lt;&gt;0,OR(YEAR(M805=lookup_codes!T929),YEAR(M805=lookup_codes!T930),YEAR(M805=lookup_codes!T931)),OR(YEAR(N805=lookup_codes!T929),YEAR(N805=lookup_codes!T930),YEAR(N805=lookup_codes!T931)))</f>
        <v>1</v>
      </c>
    </row>
    <row r="806" spans="1:30" ht="15" customHeight="1" x14ac:dyDescent="0.2">
      <c r="A806" s="8" t="s">
        <v>783</v>
      </c>
      <c r="B806" s="8"/>
      <c r="C806" s="2" t="s">
        <v>741</v>
      </c>
      <c r="D806" s="6" t="s">
        <v>742</v>
      </c>
      <c r="E806" s="60" t="s">
        <v>745</v>
      </c>
      <c r="F806" s="8"/>
      <c r="G806" s="8"/>
      <c r="H806" s="8"/>
      <c r="I806" s="8"/>
      <c r="J806" s="8"/>
      <c r="K806" s="8"/>
      <c r="L806" s="8" t="s">
        <v>756</v>
      </c>
      <c r="M806" s="9">
        <v>44256</v>
      </c>
      <c r="N806" s="9">
        <v>44256</v>
      </c>
      <c r="O806" s="20"/>
      <c r="P806" s="20">
        <v>6493.74</v>
      </c>
      <c r="Q806" s="61"/>
      <c r="R806" s="29"/>
      <c r="S806" s="29"/>
      <c r="T806" s="29"/>
      <c r="U806" s="29"/>
      <c r="X806" s="22" t="str">
        <f>IF(B806="",VLOOKUP(A806,items_lookup!A:B,2,FALSE),B806)</f>
        <v>21. Item 21</v>
      </c>
      <c r="Y806" s="22">
        <f t="shared" si="60"/>
        <v>3</v>
      </c>
      <c r="Z806" s="22">
        <f t="shared" si="60"/>
        <v>3</v>
      </c>
      <c r="AA806" s="22">
        <f t="shared" si="61"/>
        <v>2021</v>
      </c>
      <c r="AB806" s="22">
        <f t="shared" si="62"/>
        <v>2021</v>
      </c>
      <c r="AC806" s="22">
        <f t="shared" si="63"/>
        <v>2021</v>
      </c>
      <c r="AD806" s="25" t="b">
        <f>AND(ROUND(O806,2)=O806,ROUND(P806,2)=P806,OR(AND(O806&lt;&gt;0,L806="p"),AND(P806&lt;&gt;0,L806="f")),_xlfn.ISFORMULA(X806),_xlfn.ISFORMULA(Y806),_xlfn.ISFORMULA(Z806),_xlfn.ISFORMULA(AA806),_xlfn.ISFORMULA(AB806),_xlfn.ISFORMULA(AC806),NOT(_xlfn.ISFORMULA(O806)),NOT(_xlfn.ISFORMULA(P806)),M806&lt;&gt;0,N806&lt;&gt;0,OR(YEAR(M806=lookup_codes!T930),YEAR(M806=lookup_codes!T931),YEAR(M806=lookup_codes!T932)),OR(YEAR(N806=lookup_codes!T930),YEAR(N806=lookup_codes!T931),YEAR(N806=lookup_codes!T932)))</f>
        <v>1</v>
      </c>
    </row>
    <row r="807" spans="1:30" ht="15" customHeight="1" x14ac:dyDescent="0.2">
      <c r="A807" s="8" t="s">
        <v>780</v>
      </c>
      <c r="B807" s="8"/>
      <c r="C807" s="2" t="s">
        <v>741</v>
      </c>
      <c r="D807" s="6" t="s">
        <v>742</v>
      </c>
      <c r="E807" s="60" t="s">
        <v>745</v>
      </c>
      <c r="F807" s="8"/>
      <c r="G807" s="8"/>
      <c r="H807" s="8"/>
      <c r="I807" s="8"/>
      <c r="J807" s="8"/>
      <c r="K807" s="8"/>
      <c r="L807" s="8" t="s">
        <v>756</v>
      </c>
      <c r="M807" s="9">
        <v>44256</v>
      </c>
      <c r="N807" s="9">
        <v>44256</v>
      </c>
      <c r="O807" s="20"/>
      <c r="P807" s="20">
        <v>33447.75</v>
      </c>
      <c r="Q807" s="61"/>
      <c r="R807" s="29"/>
      <c r="S807" s="29"/>
      <c r="T807" s="29"/>
      <c r="U807" s="29"/>
      <c r="X807" s="22" t="str">
        <f>IF(B807="",VLOOKUP(A807,items_lookup!A:B,2,FALSE),B807)</f>
        <v>14. Item 14</v>
      </c>
      <c r="Y807" s="22">
        <f t="shared" si="60"/>
        <v>3</v>
      </c>
      <c r="Z807" s="22">
        <f t="shared" si="60"/>
        <v>3</v>
      </c>
      <c r="AA807" s="22">
        <f t="shared" si="61"/>
        <v>2021</v>
      </c>
      <c r="AB807" s="22">
        <f t="shared" si="62"/>
        <v>2021</v>
      </c>
      <c r="AC807" s="22">
        <f t="shared" si="63"/>
        <v>2021</v>
      </c>
      <c r="AD807" s="25" t="b">
        <f>AND(ROUND(O807,2)=O807,ROUND(P807,2)=P807,OR(AND(O807&lt;&gt;0,L807="p"),AND(P807&lt;&gt;0,L807="f")),_xlfn.ISFORMULA(X807),_xlfn.ISFORMULA(Y807),_xlfn.ISFORMULA(Z807),_xlfn.ISFORMULA(AA807),_xlfn.ISFORMULA(AB807),_xlfn.ISFORMULA(AC807),NOT(_xlfn.ISFORMULA(O807)),NOT(_xlfn.ISFORMULA(P807)),M807&lt;&gt;0,N807&lt;&gt;0,OR(YEAR(M807=lookup_codes!T933),YEAR(M807=lookup_codes!T934),YEAR(M807=lookup_codes!T935)),OR(YEAR(N807=lookup_codes!T933),YEAR(N807=lookup_codes!T934),YEAR(N807=lookup_codes!T935)))</f>
        <v>1</v>
      </c>
    </row>
    <row r="808" spans="1:30" ht="15" customHeight="1" x14ac:dyDescent="0.2">
      <c r="A808" s="8" t="s">
        <v>774</v>
      </c>
      <c r="B808" s="8"/>
      <c r="C808" s="2" t="s">
        <v>741</v>
      </c>
      <c r="D808" s="6" t="s">
        <v>742</v>
      </c>
      <c r="E808" s="60" t="s">
        <v>745</v>
      </c>
      <c r="F808" s="8"/>
      <c r="G808" s="8"/>
      <c r="H808" s="8"/>
      <c r="I808" s="8"/>
      <c r="J808" s="8"/>
      <c r="K808" s="8"/>
      <c r="L808" s="8" t="s">
        <v>756</v>
      </c>
      <c r="M808" s="9">
        <v>44256</v>
      </c>
      <c r="N808" s="9">
        <v>44256</v>
      </c>
      <c r="O808" s="20"/>
      <c r="P808" s="20">
        <v>38308.379999999997</v>
      </c>
      <c r="Q808" s="61"/>
      <c r="R808" s="29"/>
      <c r="S808" s="29"/>
      <c r="T808" s="29"/>
      <c r="U808" s="29"/>
      <c r="X808" s="22" t="str">
        <f>IF(B808="",VLOOKUP(A808,items_lookup!A:B,2,FALSE),B808)</f>
        <v>19. Item 19</v>
      </c>
      <c r="Y808" s="22">
        <f t="shared" si="60"/>
        <v>3</v>
      </c>
      <c r="Z808" s="22">
        <f t="shared" si="60"/>
        <v>3</v>
      </c>
      <c r="AA808" s="22">
        <f t="shared" si="61"/>
        <v>2021</v>
      </c>
      <c r="AB808" s="22">
        <f t="shared" si="62"/>
        <v>2021</v>
      </c>
      <c r="AC808" s="22">
        <f t="shared" si="63"/>
        <v>2021</v>
      </c>
      <c r="AD808" s="25" t="b">
        <f>AND(ROUND(O808,2)=O808,ROUND(P808,2)=P808,OR(AND(O808&lt;&gt;0,L808="p"),AND(P808&lt;&gt;0,L808="f")),_xlfn.ISFORMULA(X808),_xlfn.ISFORMULA(Y808),_xlfn.ISFORMULA(Z808),_xlfn.ISFORMULA(AA808),_xlfn.ISFORMULA(AB808),_xlfn.ISFORMULA(AC808),NOT(_xlfn.ISFORMULA(O808)),NOT(_xlfn.ISFORMULA(P808)),M808&lt;&gt;0,N808&lt;&gt;0,OR(YEAR(M808=lookup_codes!T934),YEAR(M808=lookup_codes!T935),YEAR(M808=lookup_codes!T936)),OR(YEAR(N808=lookup_codes!T934),YEAR(N808=lookup_codes!T935),YEAR(N808=lookup_codes!T936)))</f>
        <v>1</v>
      </c>
    </row>
    <row r="809" spans="1:30" ht="15" customHeight="1" x14ac:dyDescent="0.2">
      <c r="A809" s="8" t="s">
        <v>776</v>
      </c>
      <c r="B809" s="8"/>
      <c r="C809" s="2" t="s">
        <v>741</v>
      </c>
      <c r="D809" s="6" t="s">
        <v>742</v>
      </c>
      <c r="E809" s="60" t="s">
        <v>745</v>
      </c>
      <c r="F809" s="8"/>
      <c r="G809" s="8"/>
      <c r="H809" s="8"/>
      <c r="I809" s="8"/>
      <c r="J809" s="8"/>
      <c r="K809" s="8"/>
      <c r="L809" s="8" t="s">
        <v>756</v>
      </c>
      <c r="M809" s="9">
        <v>44256</v>
      </c>
      <c r="N809" s="9">
        <v>44256</v>
      </c>
      <c r="O809" s="20"/>
      <c r="P809" s="20">
        <v>7649031.71</v>
      </c>
      <c r="Q809" s="61"/>
      <c r="R809" s="29"/>
      <c r="S809" s="29"/>
      <c r="T809" s="29"/>
      <c r="U809" s="29"/>
      <c r="X809" s="22" t="str">
        <f>IF(B809="",VLOOKUP(A809,items_lookup!A:B,2,FALSE),B809)</f>
        <v>_1. Item _1</v>
      </c>
      <c r="Y809" s="22">
        <f t="shared" ref="Y809:Z868" si="64">MONTH(M809)</f>
        <v>3</v>
      </c>
      <c r="Z809" s="22">
        <f t="shared" si="64"/>
        <v>3</v>
      </c>
      <c r="AA809" s="22">
        <f t="shared" si="61"/>
        <v>2021</v>
      </c>
      <c r="AB809" s="22">
        <f t="shared" si="62"/>
        <v>2021</v>
      </c>
      <c r="AC809" s="22">
        <f t="shared" si="63"/>
        <v>2021</v>
      </c>
      <c r="AD809" s="25" t="b">
        <f>AND(ROUND(O809,2)=O809,ROUND(P809,2)=P809,OR(AND(O809&lt;&gt;0,L809="p"),AND(P809&lt;&gt;0,L809="f")),_xlfn.ISFORMULA(X809),_xlfn.ISFORMULA(Y809),_xlfn.ISFORMULA(Z809),_xlfn.ISFORMULA(AA809),_xlfn.ISFORMULA(AB809),_xlfn.ISFORMULA(AC809),NOT(_xlfn.ISFORMULA(O809)),NOT(_xlfn.ISFORMULA(P809)),M809&lt;&gt;0,N809&lt;&gt;0,OR(YEAR(M809=lookup_codes!T935),YEAR(M809=lookup_codes!T936),YEAR(M809=lookup_codes!T937)),OR(YEAR(N809=lookup_codes!T935),YEAR(N809=lookup_codes!T936),YEAR(N809=lookup_codes!T937)))</f>
        <v>1</v>
      </c>
    </row>
    <row r="810" spans="1:30" ht="15" customHeight="1" x14ac:dyDescent="0.2">
      <c r="A810" s="8" t="s">
        <v>776</v>
      </c>
      <c r="B810" s="8"/>
      <c r="C810" s="2" t="s">
        <v>741</v>
      </c>
      <c r="D810" s="6" t="s">
        <v>742</v>
      </c>
      <c r="E810" s="60" t="s">
        <v>745</v>
      </c>
      <c r="F810" s="8"/>
      <c r="G810" s="8"/>
      <c r="H810" s="8"/>
      <c r="I810" s="8"/>
      <c r="J810" s="8"/>
      <c r="K810" s="8"/>
      <c r="L810" s="8" t="s">
        <v>756</v>
      </c>
      <c r="M810" s="9">
        <v>44256</v>
      </c>
      <c r="N810" s="9">
        <v>44256</v>
      </c>
      <c r="O810" s="20"/>
      <c r="P810" s="20">
        <v>71940</v>
      </c>
      <c r="Q810" s="61"/>
      <c r="X810" s="22" t="str">
        <f>IF(B810="",VLOOKUP(A810,items_lookup!A:B,2,FALSE),B810)</f>
        <v>_1. Item _1</v>
      </c>
      <c r="Y810" s="22">
        <f t="shared" si="64"/>
        <v>3</v>
      </c>
      <c r="Z810" s="22">
        <f t="shared" si="64"/>
        <v>3</v>
      </c>
      <c r="AA810" s="22">
        <f t="shared" si="61"/>
        <v>2021</v>
      </c>
      <c r="AB810" s="22">
        <f t="shared" si="62"/>
        <v>2021</v>
      </c>
      <c r="AC810" s="22">
        <f t="shared" si="63"/>
        <v>2021</v>
      </c>
      <c r="AD810" s="25" t="b">
        <f>AND(ROUND(O810,2)=O810,ROUND(P810,2)=P810,OR(AND(O810&lt;&gt;0,L810="p"),AND(P810&lt;&gt;0,L810="f")),_xlfn.ISFORMULA(X810),_xlfn.ISFORMULA(Y810),_xlfn.ISFORMULA(Z810),_xlfn.ISFORMULA(AA810),_xlfn.ISFORMULA(AB810),_xlfn.ISFORMULA(AC810),NOT(_xlfn.ISFORMULA(O810)),NOT(_xlfn.ISFORMULA(P810)),M810&lt;&gt;0,N810&lt;&gt;0,OR(YEAR(M810=lookup_codes!T936),YEAR(M810=lookup_codes!T937),YEAR(M810=lookup_codes!T938)),OR(YEAR(N810=lookup_codes!T936),YEAR(N810=lookup_codes!T937),YEAR(N810=lookup_codes!T938)))</f>
        <v>1</v>
      </c>
    </row>
    <row r="811" spans="1:30" ht="15" customHeight="1" x14ac:dyDescent="0.2">
      <c r="A811" s="8" t="s">
        <v>796</v>
      </c>
      <c r="B811" s="8"/>
      <c r="C811" s="2" t="s">
        <v>741</v>
      </c>
      <c r="D811" s="6" t="s">
        <v>742</v>
      </c>
      <c r="E811" s="60" t="s">
        <v>745</v>
      </c>
      <c r="F811" s="8"/>
      <c r="G811" s="8"/>
      <c r="H811" s="8"/>
      <c r="I811" s="8"/>
      <c r="J811" s="8"/>
      <c r="K811" s="8"/>
      <c r="L811" s="8" t="s">
        <v>756</v>
      </c>
      <c r="M811" s="9">
        <v>44256</v>
      </c>
      <c r="N811" s="9">
        <v>44256</v>
      </c>
      <c r="O811" s="20"/>
      <c r="P811" s="20">
        <v>167473.21</v>
      </c>
      <c r="Q811" s="61"/>
      <c r="X811" s="22" t="str">
        <f>IF(B811="",VLOOKUP(A811,items_lookup!A:B,2,FALSE),B811)</f>
        <v>_3. Item _3</v>
      </c>
      <c r="Y811" s="22">
        <f t="shared" si="64"/>
        <v>3</v>
      </c>
      <c r="Z811" s="22">
        <f t="shared" si="64"/>
        <v>3</v>
      </c>
      <c r="AA811" s="22">
        <f t="shared" si="61"/>
        <v>2021</v>
      </c>
      <c r="AB811" s="22">
        <f t="shared" si="62"/>
        <v>2021</v>
      </c>
      <c r="AC811" s="22">
        <f t="shared" si="63"/>
        <v>2021</v>
      </c>
      <c r="AD811" s="25" t="b">
        <f>AND(ROUND(O811,2)=O811,ROUND(P811,2)=P811,OR(AND(O811&lt;&gt;0,L811="p"),AND(P811&lt;&gt;0,L811="f")),_xlfn.ISFORMULA(X811),_xlfn.ISFORMULA(Y811),_xlfn.ISFORMULA(Z811),_xlfn.ISFORMULA(AA811),_xlfn.ISFORMULA(AB811),_xlfn.ISFORMULA(AC811),NOT(_xlfn.ISFORMULA(O811)),NOT(_xlfn.ISFORMULA(P811)),M811&lt;&gt;0,N811&lt;&gt;0,OR(YEAR(M811=lookup_codes!T937),YEAR(M811=lookup_codes!T938),YEAR(M811=lookup_codes!T939)),OR(YEAR(N811=lookup_codes!T937),YEAR(N811=lookup_codes!T938),YEAR(N811=lookup_codes!T939)))</f>
        <v>1</v>
      </c>
    </row>
    <row r="812" spans="1:30" ht="15" customHeight="1" x14ac:dyDescent="0.2">
      <c r="A812" s="8" t="s">
        <v>795</v>
      </c>
      <c r="B812" s="8"/>
      <c r="C812" s="2" t="s">
        <v>741</v>
      </c>
      <c r="D812" s="6" t="s">
        <v>742</v>
      </c>
      <c r="E812" s="60" t="s">
        <v>745</v>
      </c>
      <c r="F812" s="8"/>
      <c r="G812" s="8"/>
      <c r="H812" s="8"/>
      <c r="I812" s="8"/>
      <c r="J812" s="8"/>
      <c r="K812" s="8"/>
      <c r="L812" s="8" t="s">
        <v>756</v>
      </c>
      <c r="M812" s="9">
        <v>44256</v>
      </c>
      <c r="N812" s="9">
        <v>44256</v>
      </c>
      <c r="O812" s="20"/>
      <c r="P812" s="20">
        <v>573159.51</v>
      </c>
      <c r="Q812" s="61"/>
      <c r="X812" s="22" t="str">
        <f>IF(B812="",VLOOKUP(A812,items_lookup!A:B,2,FALSE),B812)</f>
        <v>17. Item 17</v>
      </c>
      <c r="Y812" s="22">
        <f t="shared" si="64"/>
        <v>3</v>
      </c>
      <c r="Z812" s="22">
        <f t="shared" si="64"/>
        <v>3</v>
      </c>
      <c r="AA812" s="22">
        <f t="shared" si="61"/>
        <v>2021</v>
      </c>
      <c r="AB812" s="22">
        <f t="shared" si="62"/>
        <v>2021</v>
      </c>
      <c r="AC812" s="22">
        <f t="shared" si="63"/>
        <v>2021</v>
      </c>
      <c r="AD812" s="25" t="b">
        <f>AND(ROUND(O812,2)=O812,ROUND(P812,2)=P812,OR(AND(O812&lt;&gt;0,L812="p"),AND(P812&lt;&gt;0,L812="f")),_xlfn.ISFORMULA(X812),_xlfn.ISFORMULA(Y812),_xlfn.ISFORMULA(Z812),_xlfn.ISFORMULA(AA812),_xlfn.ISFORMULA(AB812),_xlfn.ISFORMULA(AC812),NOT(_xlfn.ISFORMULA(O812)),NOT(_xlfn.ISFORMULA(P812)),M812&lt;&gt;0,N812&lt;&gt;0,OR(YEAR(M812=lookup_codes!T938),YEAR(M812=lookup_codes!T939),YEAR(M812=lookup_codes!T940)),OR(YEAR(N812=lookup_codes!T938),YEAR(N812=lookup_codes!T939),YEAR(N812=lookup_codes!T940)))</f>
        <v>1</v>
      </c>
    </row>
    <row r="813" spans="1:30" ht="12.75" customHeight="1" x14ac:dyDescent="0.2">
      <c r="A813" s="8" t="s">
        <v>768</v>
      </c>
      <c r="B813" s="8"/>
      <c r="C813" s="2" t="s">
        <v>741</v>
      </c>
      <c r="D813" s="6" t="s">
        <v>742</v>
      </c>
      <c r="E813" s="60" t="s">
        <v>745</v>
      </c>
      <c r="F813" s="8"/>
      <c r="G813" s="8"/>
      <c r="H813" s="8"/>
      <c r="I813" s="8"/>
      <c r="J813" s="8"/>
      <c r="K813" s="8"/>
      <c r="L813" s="8" t="s">
        <v>756</v>
      </c>
      <c r="M813" s="9">
        <v>44256</v>
      </c>
      <c r="N813" s="9">
        <v>44256</v>
      </c>
      <c r="O813" s="20"/>
      <c r="P813" s="20">
        <v>1307.95</v>
      </c>
      <c r="Q813" s="61"/>
      <c r="R813" s="29"/>
      <c r="S813" s="29"/>
      <c r="T813" s="29"/>
      <c r="U813" s="29"/>
      <c r="X813" s="22" t="str">
        <f>IF(B813="",VLOOKUP(A813,items_lookup!A:B,2,FALSE),B813)</f>
        <v>09. Item 09</v>
      </c>
      <c r="Y813" s="22">
        <f t="shared" si="64"/>
        <v>3</v>
      </c>
      <c r="Z813" s="22">
        <f t="shared" si="64"/>
        <v>3</v>
      </c>
      <c r="AA813" s="22">
        <f t="shared" si="61"/>
        <v>2021</v>
      </c>
      <c r="AB813" s="22">
        <f t="shared" si="62"/>
        <v>2021</v>
      </c>
      <c r="AC813" s="22">
        <f t="shared" si="63"/>
        <v>2021</v>
      </c>
      <c r="AD813" s="25" t="b">
        <f>AND(ROUND(O813,2)=O813,ROUND(P813,2)=P813,OR(AND(O813&lt;&gt;0,L813="p"),AND(P813&lt;&gt;0,L813="f")),_xlfn.ISFORMULA(X813),_xlfn.ISFORMULA(Y813),_xlfn.ISFORMULA(Z813),_xlfn.ISFORMULA(AA813),_xlfn.ISFORMULA(AB813),_xlfn.ISFORMULA(AC813),NOT(_xlfn.ISFORMULA(O813)),NOT(_xlfn.ISFORMULA(P813)),M813&lt;&gt;0,N813&lt;&gt;0,OR(YEAR(M813=lookup_codes!T939),YEAR(M813=lookup_codes!T940),YEAR(M813=lookup_codes!T941)),OR(YEAR(N813=lookup_codes!T939),YEAR(N813=lookup_codes!T940),YEAR(N813=lookup_codes!T941)))</f>
        <v>1</v>
      </c>
    </row>
    <row r="814" spans="1:30" ht="15.75" customHeight="1" x14ac:dyDescent="0.2">
      <c r="A814" s="8" t="s">
        <v>768</v>
      </c>
      <c r="B814" s="8"/>
      <c r="C814" s="2" t="s">
        <v>741</v>
      </c>
      <c r="D814" s="6" t="s">
        <v>742</v>
      </c>
      <c r="E814" s="60" t="s">
        <v>745</v>
      </c>
      <c r="F814" s="8"/>
      <c r="G814" s="8"/>
      <c r="H814" s="8"/>
      <c r="I814" s="8"/>
      <c r="J814" s="8"/>
      <c r="K814" s="8"/>
      <c r="L814" s="8" t="s">
        <v>756</v>
      </c>
      <c r="M814" s="9">
        <v>44256</v>
      </c>
      <c r="N814" s="9">
        <v>44256</v>
      </c>
      <c r="O814" s="20"/>
      <c r="P814" s="20">
        <v>32725.58</v>
      </c>
      <c r="Q814" s="61"/>
      <c r="R814" s="29"/>
      <c r="S814" s="29"/>
      <c r="T814" s="29"/>
      <c r="U814" s="29"/>
      <c r="X814" s="22" t="str">
        <f>IF(B814="",VLOOKUP(A814,items_lookup!A:B,2,FALSE),B814)</f>
        <v>09. Item 09</v>
      </c>
      <c r="Y814" s="22">
        <f t="shared" si="64"/>
        <v>3</v>
      </c>
      <c r="Z814" s="22">
        <f t="shared" si="64"/>
        <v>3</v>
      </c>
      <c r="AA814" s="22">
        <f t="shared" si="61"/>
        <v>2021</v>
      </c>
      <c r="AB814" s="22">
        <f t="shared" si="62"/>
        <v>2021</v>
      </c>
      <c r="AC814" s="22">
        <f t="shared" si="63"/>
        <v>2021</v>
      </c>
      <c r="AD814" s="25" t="b">
        <f>AND(ROUND(O814,2)=O814,ROUND(P814,2)=P814,OR(AND(O814&lt;&gt;0,L814="p"),AND(P814&lt;&gt;0,L814="f")),_xlfn.ISFORMULA(X814),_xlfn.ISFORMULA(Y814),_xlfn.ISFORMULA(Z814),_xlfn.ISFORMULA(AA814),_xlfn.ISFORMULA(AB814),_xlfn.ISFORMULA(AC814),NOT(_xlfn.ISFORMULA(O814)),NOT(_xlfn.ISFORMULA(P814)),M814&lt;&gt;0,N814&lt;&gt;0,OR(YEAR(M814=lookup_codes!T940),YEAR(M814=lookup_codes!T941),YEAR(M814=lookup_codes!T942)),OR(YEAR(N814=lookup_codes!T940),YEAR(N814=lookup_codes!T941),YEAR(N814=lookup_codes!T942)))</f>
        <v>1</v>
      </c>
    </row>
    <row r="815" spans="1:30" ht="15" customHeight="1" x14ac:dyDescent="0.2">
      <c r="A815" s="8" t="s">
        <v>771</v>
      </c>
      <c r="B815" s="8"/>
      <c r="C815" s="2" t="s">
        <v>741</v>
      </c>
      <c r="D815" s="6" t="s">
        <v>742</v>
      </c>
      <c r="E815" s="60" t="s">
        <v>745</v>
      </c>
      <c r="F815" s="8"/>
      <c r="G815" s="8"/>
      <c r="H815" s="8"/>
      <c r="I815" s="8"/>
      <c r="J815" s="8"/>
      <c r="K815" s="8"/>
      <c r="L815" s="8" t="s">
        <v>756</v>
      </c>
      <c r="M815" s="9">
        <v>44256</v>
      </c>
      <c r="N815" s="9">
        <v>44256</v>
      </c>
      <c r="O815" s="20"/>
      <c r="P815" s="20">
        <v>2763142.42</v>
      </c>
      <c r="Q815" s="61"/>
      <c r="R815" s="29"/>
      <c r="S815" s="29"/>
      <c r="T815" s="29"/>
      <c r="U815" s="29"/>
      <c r="X815" s="22" t="str">
        <f>IF(B815="",VLOOKUP(A815,items_lookup!A:B,2,FALSE),B815)</f>
        <v>13. Item 13</v>
      </c>
      <c r="Y815" s="22">
        <f t="shared" si="64"/>
        <v>3</v>
      </c>
      <c r="Z815" s="22">
        <f t="shared" si="64"/>
        <v>3</v>
      </c>
      <c r="AA815" s="22">
        <f t="shared" si="61"/>
        <v>2021</v>
      </c>
      <c r="AB815" s="22">
        <f t="shared" si="62"/>
        <v>2021</v>
      </c>
      <c r="AC815" s="22">
        <f t="shared" si="63"/>
        <v>2021</v>
      </c>
      <c r="AD815" s="25" t="b">
        <f>AND(ROUND(O815,2)=O815,ROUND(P815,2)=P815,OR(AND(O815&lt;&gt;0,L815="p"),AND(P815&lt;&gt;0,L815="f")),_xlfn.ISFORMULA(X815),_xlfn.ISFORMULA(Y815),_xlfn.ISFORMULA(Z815),_xlfn.ISFORMULA(AA815),_xlfn.ISFORMULA(AB815),_xlfn.ISFORMULA(AC815),NOT(_xlfn.ISFORMULA(O815)),NOT(_xlfn.ISFORMULA(P815)),M815&lt;&gt;0,N815&lt;&gt;0,OR(YEAR(M815=lookup_codes!T941),YEAR(M815=lookup_codes!T942),YEAR(M815=lookup_codes!T943)),OR(YEAR(N815=lookup_codes!T941),YEAR(N815=lookup_codes!T942),YEAR(N815=lookup_codes!T943)))</f>
        <v>1</v>
      </c>
    </row>
    <row r="816" spans="1:30" ht="15" customHeight="1" x14ac:dyDescent="0.2">
      <c r="A816" s="8" t="s">
        <v>780</v>
      </c>
      <c r="B816" s="8"/>
      <c r="C816" s="2" t="s">
        <v>741</v>
      </c>
      <c r="D816" s="6" t="s">
        <v>742</v>
      </c>
      <c r="E816" s="60" t="s">
        <v>745</v>
      </c>
      <c r="F816" s="8"/>
      <c r="G816" s="8"/>
      <c r="H816" s="8"/>
      <c r="I816" s="8"/>
      <c r="J816" s="8"/>
      <c r="K816" s="8"/>
      <c r="L816" s="8" t="s">
        <v>756</v>
      </c>
      <c r="M816" s="9">
        <v>44256</v>
      </c>
      <c r="N816" s="9">
        <v>44256</v>
      </c>
      <c r="O816" s="20"/>
      <c r="P816" s="20">
        <v>481343.53</v>
      </c>
      <c r="Q816" s="61"/>
      <c r="R816" s="29"/>
      <c r="S816" s="29"/>
      <c r="T816" s="29"/>
      <c r="U816" s="29"/>
      <c r="X816" s="22" t="str">
        <f>IF(B816="",VLOOKUP(A816,items_lookup!A:B,2,FALSE),B816)</f>
        <v>14. Item 14</v>
      </c>
      <c r="Y816" s="22">
        <f t="shared" si="64"/>
        <v>3</v>
      </c>
      <c r="Z816" s="22">
        <f t="shared" si="64"/>
        <v>3</v>
      </c>
      <c r="AA816" s="22">
        <f t="shared" si="61"/>
        <v>2021</v>
      </c>
      <c r="AB816" s="22">
        <f t="shared" si="62"/>
        <v>2021</v>
      </c>
      <c r="AC816" s="22">
        <f t="shared" si="63"/>
        <v>2021</v>
      </c>
      <c r="AD816" s="25" t="b">
        <f>AND(ROUND(O816,2)=O816,ROUND(P816,2)=P816,OR(AND(O816&lt;&gt;0,L816="p"),AND(P816&lt;&gt;0,L816="f")),_xlfn.ISFORMULA(X816),_xlfn.ISFORMULA(Y816),_xlfn.ISFORMULA(Z816),_xlfn.ISFORMULA(AA816),_xlfn.ISFORMULA(AB816),_xlfn.ISFORMULA(AC816),NOT(_xlfn.ISFORMULA(O816)),NOT(_xlfn.ISFORMULA(P816)),M816&lt;&gt;0,N816&lt;&gt;0,OR(YEAR(M816=lookup_codes!T942),YEAR(M816=lookup_codes!T943),YEAR(M816=lookup_codes!T944)),OR(YEAR(N816=lookup_codes!T942),YEAR(N816=lookup_codes!T943),YEAR(N816=lookup_codes!T944)))</f>
        <v>1</v>
      </c>
    </row>
    <row r="817" spans="1:30" ht="17.25" customHeight="1" x14ac:dyDescent="0.2">
      <c r="A817" s="8" t="s">
        <v>770</v>
      </c>
      <c r="B817" s="8"/>
      <c r="C817" s="2" t="s">
        <v>741</v>
      </c>
      <c r="D817" s="6" t="s">
        <v>742</v>
      </c>
      <c r="E817" s="60" t="s">
        <v>745</v>
      </c>
      <c r="F817" s="8"/>
      <c r="G817" s="8"/>
      <c r="H817" s="8"/>
      <c r="I817" s="8"/>
      <c r="J817" s="8"/>
      <c r="K817" s="8"/>
      <c r="L817" s="8" t="s">
        <v>756</v>
      </c>
      <c r="M817" s="9">
        <v>44256</v>
      </c>
      <c r="N817" s="9">
        <v>44256</v>
      </c>
      <c r="O817" s="20"/>
      <c r="P817" s="20">
        <v>43953.51</v>
      </c>
      <c r="Q817" s="61"/>
      <c r="R817" s="29"/>
      <c r="S817" s="29"/>
      <c r="T817" s="29"/>
      <c r="U817" s="29"/>
      <c r="X817" s="22" t="str">
        <f>IF(B817="",VLOOKUP(A817,items_lookup!A:B,2,FALSE),B817)</f>
        <v>11. Item 11</v>
      </c>
      <c r="Y817" s="22">
        <f t="shared" si="64"/>
        <v>3</v>
      </c>
      <c r="Z817" s="22">
        <f t="shared" si="64"/>
        <v>3</v>
      </c>
      <c r="AA817" s="22">
        <f t="shared" si="61"/>
        <v>2021</v>
      </c>
      <c r="AB817" s="22">
        <f t="shared" si="62"/>
        <v>2021</v>
      </c>
      <c r="AC817" s="22">
        <f t="shared" si="63"/>
        <v>2021</v>
      </c>
      <c r="AD817" s="25" t="b">
        <f>AND(ROUND(O817,2)=O817,ROUND(P817,2)=P817,OR(AND(O817&lt;&gt;0,L817="p"),AND(P817&lt;&gt;0,L817="f")),_xlfn.ISFORMULA(X817),_xlfn.ISFORMULA(Y817),_xlfn.ISFORMULA(Z817),_xlfn.ISFORMULA(AA817),_xlfn.ISFORMULA(AB817),_xlfn.ISFORMULA(AC817),NOT(_xlfn.ISFORMULA(O817)),NOT(_xlfn.ISFORMULA(P817)),M817&lt;&gt;0,N817&lt;&gt;0,OR(YEAR(M817=lookup_codes!T943),YEAR(M817=lookup_codes!T944),YEAR(M817=lookup_codes!T945)),OR(YEAR(N817=lookup_codes!T943),YEAR(N817=lookup_codes!T944),YEAR(N817=lookup_codes!T945)))</f>
        <v>1</v>
      </c>
    </row>
    <row r="818" spans="1:30" ht="15" customHeight="1" x14ac:dyDescent="0.2">
      <c r="A818" s="8" t="s">
        <v>763</v>
      </c>
      <c r="B818" s="8"/>
      <c r="C818" s="2" t="s">
        <v>741</v>
      </c>
      <c r="D818" s="6" t="s">
        <v>742</v>
      </c>
      <c r="E818" s="60" t="s">
        <v>745</v>
      </c>
      <c r="F818" s="8"/>
      <c r="G818" s="8"/>
      <c r="H818" s="8"/>
      <c r="I818" s="8"/>
      <c r="J818" s="8"/>
      <c r="K818" s="8"/>
      <c r="L818" s="8" t="s">
        <v>756</v>
      </c>
      <c r="M818" s="9">
        <v>44256</v>
      </c>
      <c r="N818" s="9">
        <v>44256</v>
      </c>
      <c r="O818" s="20"/>
      <c r="P818" s="20">
        <v>127.62</v>
      </c>
      <c r="Q818" s="61"/>
      <c r="R818" s="29"/>
      <c r="S818" s="29"/>
      <c r="T818" s="29"/>
      <c r="U818" s="29"/>
      <c r="X818" s="22" t="str">
        <f>IF(B818="",VLOOKUP(A818,items_lookup!A:B,2,FALSE),B818)</f>
        <v>04. Item 04</v>
      </c>
      <c r="Y818" s="22">
        <f t="shared" si="64"/>
        <v>3</v>
      </c>
      <c r="Z818" s="22">
        <f t="shared" si="64"/>
        <v>3</v>
      </c>
      <c r="AA818" s="22">
        <f t="shared" si="61"/>
        <v>2021</v>
      </c>
      <c r="AB818" s="22">
        <f t="shared" si="62"/>
        <v>2021</v>
      </c>
      <c r="AC818" s="22">
        <f t="shared" si="63"/>
        <v>2021</v>
      </c>
      <c r="AD818" s="25" t="b">
        <f>AND(ROUND(O818,2)=O818,ROUND(P818,2)=P818,OR(AND(O818&lt;&gt;0,L818="p"),AND(P818&lt;&gt;0,L818="f")),_xlfn.ISFORMULA(X818),_xlfn.ISFORMULA(Y818),_xlfn.ISFORMULA(Z818),_xlfn.ISFORMULA(AA818),_xlfn.ISFORMULA(AB818),_xlfn.ISFORMULA(AC818),NOT(_xlfn.ISFORMULA(O818)),NOT(_xlfn.ISFORMULA(P818)),M818&lt;&gt;0,N818&lt;&gt;0,OR(YEAR(M818=lookup_codes!T944),YEAR(M818=lookup_codes!T945),YEAR(M818=lookup_codes!T946)),OR(YEAR(N818=lookup_codes!T944),YEAR(N818=lookup_codes!T945),YEAR(N818=lookup_codes!T946)))</f>
        <v>1</v>
      </c>
    </row>
    <row r="819" spans="1:30" ht="15" customHeight="1" x14ac:dyDescent="0.2">
      <c r="A819" s="8" t="s">
        <v>763</v>
      </c>
      <c r="B819" s="8"/>
      <c r="C819" s="2" t="s">
        <v>741</v>
      </c>
      <c r="D819" s="6" t="s">
        <v>742</v>
      </c>
      <c r="E819" s="60" t="s">
        <v>745</v>
      </c>
      <c r="F819" s="8"/>
      <c r="G819" s="8"/>
      <c r="H819" s="8"/>
      <c r="I819" s="8"/>
      <c r="J819" s="8"/>
      <c r="K819" s="8"/>
      <c r="L819" s="8" t="s">
        <v>756</v>
      </c>
      <c r="M819" s="9">
        <v>44256</v>
      </c>
      <c r="N819" s="9">
        <v>44256</v>
      </c>
      <c r="O819" s="20"/>
      <c r="P819" s="20">
        <v>16652.38</v>
      </c>
      <c r="Q819" s="61"/>
      <c r="R819" s="29"/>
      <c r="S819" s="29"/>
      <c r="T819" s="29"/>
      <c r="U819" s="29"/>
      <c r="X819" s="22" t="str">
        <f>IF(B819="",VLOOKUP(A819,items_lookup!A:B,2,FALSE),B819)</f>
        <v>04. Item 04</v>
      </c>
      <c r="Y819" s="22">
        <f t="shared" si="64"/>
        <v>3</v>
      </c>
      <c r="Z819" s="22">
        <f t="shared" si="64"/>
        <v>3</v>
      </c>
      <c r="AA819" s="22">
        <f t="shared" si="61"/>
        <v>2021</v>
      </c>
      <c r="AB819" s="22">
        <f t="shared" si="62"/>
        <v>2021</v>
      </c>
      <c r="AC819" s="22">
        <f t="shared" si="63"/>
        <v>2021</v>
      </c>
      <c r="AD819" s="25" t="b">
        <f>AND(ROUND(O819,2)=O819,ROUND(P819,2)=P819,OR(AND(O819&lt;&gt;0,L819="p"),AND(P819&lt;&gt;0,L819="f")),_xlfn.ISFORMULA(X819),_xlfn.ISFORMULA(Y819),_xlfn.ISFORMULA(Z819),_xlfn.ISFORMULA(AA819),_xlfn.ISFORMULA(AB819),_xlfn.ISFORMULA(AC819),NOT(_xlfn.ISFORMULA(O819)),NOT(_xlfn.ISFORMULA(P819)),M819&lt;&gt;0,N819&lt;&gt;0,OR(YEAR(M819=lookup_codes!T945),YEAR(M819=lookup_codes!T946),YEAR(M819=lookup_codes!T947)),OR(YEAR(N819=lookup_codes!T945),YEAR(N819=lookup_codes!T946),YEAR(N819=lookup_codes!T947)))</f>
        <v>1</v>
      </c>
    </row>
    <row r="820" spans="1:30" ht="25.5" customHeight="1" x14ac:dyDescent="0.2">
      <c r="A820" s="8" t="s">
        <v>765</v>
      </c>
      <c r="B820" s="8"/>
      <c r="C820" s="2" t="s">
        <v>741</v>
      </c>
      <c r="D820" s="6" t="s">
        <v>742</v>
      </c>
      <c r="E820" s="60" t="s">
        <v>745</v>
      </c>
      <c r="F820" s="8"/>
      <c r="G820" s="8"/>
      <c r="H820" s="8"/>
      <c r="I820" s="8"/>
      <c r="J820" s="8"/>
      <c r="K820" s="8"/>
      <c r="L820" s="8" t="s">
        <v>756</v>
      </c>
      <c r="M820" s="9">
        <v>44256</v>
      </c>
      <c r="N820" s="9">
        <v>44256</v>
      </c>
      <c r="O820" s="20"/>
      <c r="P820" s="20">
        <v>928445</v>
      </c>
      <c r="Q820" s="61"/>
      <c r="R820" s="29"/>
      <c r="S820" s="29"/>
      <c r="T820" s="29"/>
      <c r="U820" s="29"/>
      <c r="X820" s="22" t="str">
        <f>IF(B820="",VLOOKUP(A820,items_lookup!A:B,2,FALSE),B820)</f>
        <v>05. Item 05</v>
      </c>
      <c r="Y820" s="22">
        <f t="shared" si="64"/>
        <v>3</v>
      </c>
      <c r="Z820" s="22">
        <f t="shared" si="64"/>
        <v>3</v>
      </c>
      <c r="AA820" s="22">
        <f t="shared" si="61"/>
        <v>2021</v>
      </c>
      <c r="AB820" s="22">
        <f t="shared" si="62"/>
        <v>2021</v>
      </c>
      <c r="AC820" s="22">
        <f t="shared" si="63"/>
        <v>2021</v>
      </c>
      <c r="AD820" s="25" t="b">
        <f>AND(ROUND(O820,2)=O820,ROUND(P820,2)=P820,OR(AND(O820&lt;&gt;0,L820="p"),AND(P820&lt;&gt;0,L820="f")),_xlfn.ISFORMULA(X820),_xlfn.ISFORMULA(Y820),_xlfn.ISFORMULA(Z820),_xlfn.ISFORMULA(AA820),_xlfn.ISFORMULA(AB820),_xlfn.ISFORMULA(AC820),NOT(_xlfn.ISFORMULA(O820)),NOT(_xlfn.ISFORMULA(P820)),M820&lt;&gt;0,N820&lt;&gt;0,OR(YEAR(M820=lookup_codes!T946),YEAR(M820=lookup_codes!T947),YEAR(M820=lookup_codes!T948)),OR(YEAR(N820=lookup_codes!T946),YEAR(N820=lookup_codes!T947),YEAR(N820=lookup_codes!T948)))</f>
        <v>1</v>
      </c>
    </row>
    <row r="821" spans="1:30" ht="15" customHeight="1" x14ac:dyDescent="0.2">
      <c r="A821" s="8" t="s">
        <v>765</v>
      </c>
      <c r="B821" s="8"/>
      <c r="C821" s="2" t="s">
        <v>741</v>
      </c>
      <c r="D821" s="6" t="s">
        <v>742</v>
      </c>
      <c r="E821" s="60" t="s">
        <v>745</v>
      </c>
      <c r="F821" s="8"/>
      <c r="G821" s="8"/>
      <c r="H821" s="8"/>
      <c r="I821" s="8"/>
      <c r="J821" s="8"/>
      <c r="K821" s="8"/>
      <c r="L821" s="8" t="s">
        <v>756</v>
      </c>
      <c r="M821" s="9">
        <v>44256</v>
      </c>
      <c r="N821" s="9">
        <v>44256</v>
      </c>
      <c r="O821" s="20"/>
      <c r="P821" s="20">
        <v>1890983.19</v>
      </c>
      <c r="Q821" s="61"/>
      <c r="R821" s="29"/>
      <c r="S821" s="29"/>
      <c r="T821" s="29"/>
      <c r="U821" s="29"/>
      <c r="X821" s="22" t="str">
        <f>IF(B821="",VLOOKUP(A821,items_lookup!A:B,2,FALSE),B821)</f>
        <v>05. Item 05</v>
      </c>
      <c r="Y821" s="22">
        <f t="shared" si="64"/>
        <v>3</v>
      </c>
      <c r="Z821" s="22">
        <f t="shared" si="64"/>
        <v>3</v>
      </c>
      <c r="AA821" s="22">
        <f t="shared" si="61"/>
        <v>2021</v>
      </c>
      <c r="AB821" s="22">
        <f t="shared" si="62"/>
        <v>2021</v>
      </c>
      <c r="AC821" s="22">
        <f t="shared" si="63"/>
        <v>2021</v>
      </c>
      <c r="AD821" s="25" t="b">
        <f>AND(ROUND(O821,2)=O821,ROUND(P821,2)=P821,OR(AND(O821&lt;&gt;0,L821="p"),AND(P821&lt;&gt;0,L821="f")),_xlfn.ISFORMULA(X821),_xlfn.ISFORMULA(Y821),_xlfn.ISFORMULA(Z821),_xlfn.ISFORMULA(AA821),_xlfn.ISFORMULA(AB821),_xlfn.ISFORMULA(AC821),NOT(_xlfn.ISFORMULA(O821)),NOT(_xlfn.ISFORMULA(P821)),M821&lt;&gt;0,N821&lt;&gt;0,OR(YEAR(M821=lookup_codes!T947),YEAR(M821=lookup_codes!T948),YEAR(M821=lookup_codes!T949)),OR(YEAR(N821=lookup_codes!T947),YEAR(N821=lookup_codes!T948),YEAR(N821=lookup_codes!T949)))</f>
        <v>1</v>
      </c>
    </row>
    <row r="822" spans="1:30" ht="15" customHeight="1" x14ac:dyDescent="0.2">
      <c r="A822" s="8" t="s">
        <v>773</v>
      </c>
      <c r="B822" s="8"/>
      <c r="C822" s="2" t="s">
        <v>741</v>
      </c>
      <c r="D822" s="6" t="s">
        <v>742</v>
      </c>
      <c r="E822" s="60" t="s">
        <v>745</v>
      </c>
      <c r="F822" s="8"/>
      <c r="G822" s="8"/>
      <c r="H822" s="8"/>
      <c r="I822" s="8"/>
      <c r="J822" s="8"/>
      <c r="K822" s="8"/>
      <c r="L822" s="8" t="s">
        <v>756</v>
      </c>
      <c r="M822" s="9">
        <v>44256</v>
      </c>
      <c r="N822" s="9">
        <v>44256</v>
      </c>
      <c r="O822" s="20"/>
      <c r="P822" s="20">
        <v>88743.23</v>
      </c>
      <c r="Q822" s="61"/>
      <c r="R822" s="29"/>
      <c r="S822" s="29"/>
      <c r="T822" s="29"/>
      <c r="U822" s="29"/>
      <c r="X822" s="22" t="str">
        <f>IF(B822="",VLOOKUP(A822,items_lookup!A:B,2,FALSE),B822)</f>
        <v>13. Item 13</v>
      </c>
      <c r="Y822" s="22">
        <f t="shared" si="64"/>
        <v>3</v>
      </c>
      <c r="Z822" s="22">
        <f t="shared" si="64"/>
        <v>3</v>
      </c>
      <c r="AA822" s="22">
        <f t="shared" si="61"/>
        <v>2021</v>
      </c>
      <c r="AB822" s="22">
        <f t="shared" si="62"/>
        <v>2021</v>
      </c>
      <c r="AC822" s="22">
        <f t="shared" si="63"/>
        <v>2021</v>
      </c>
      <c r="AD822" s="25" t="b">
        <f>AND(ROUND(O822,2)=O822,ROUND(P822,2)=P822,OR(AND(O822&lt;&gt;0,L822="p"),AND(P822&lt;&gt;0,L822="f")),_xlfn.ISFORMULA(X822),_xlfn.ISFORMULA(Y822),_xlfn.ISFORMULA(Z822),_xlfn.ISFORMULA(AA822),_xlfn.ISFORMULA(AB822),_xlfn.ISFORMULA(AC822),NOT(_xlfn.ISFORMULA(O822)),NOT(_xlfn.ISFORMULA(P822)),M822&lt;&gt;0,N822&lt;&gt;0,OR(YEAR(M822=lookup_codes!T948),YEAR(M822=lookup_codes!T949),YEAR(M822=lookup_codes!T950)),OR(YEAR(N822=lookup_codes!T948),YEAR(N822=lookup_codes!T949),YEAR(N822=lookup_codes!T950)))</f>
        <v>1</v>
      </c>
    </row>
    <row r="823" spans="1:30" ht="15" customHeight="1" x14ac:dyDescent="0.2">
      <c r="A823" s="8" t="s">
        <v>773</v>
      </c>
      <c r="B823" s="8"/>
      <c r="C823" s="2" t="s">
        <v>734</v>
      </c>
      <c r="D823" s="6" t="s">
        <v>742</v>
      </c>
      <c r="E823" s="60" t="s">
        <v>745</v>
      </c>
      <c r="F823" s="8"/>
      <c r="G823" s="8"/>
      <c r="H823" s="8"/>
      <c r="I823" s="8" t="s">
        <v>25</v>
      </c>
      <c r="J823" s="8">
        <v>3</v>
      </c>
      <c r="K823" s="8" t="s">
        <v>753</v>
      </c>
      <c r="L823" s="8" t="s">
        <v>756</v>
      </c>
      <c r="M823" s="9">
        <v>44270</v>
      </c>
      <c r="N823" s="9">
        <v>44280</v>
      </c>
      <c r="O823" s="20"/>
      <c r="P823" s="20">
        <v>571.42999999999995</v>
      </c>
      <c r="Q823" s="61"/>
      <c r="R823" s="29"/>
      <c r="S823" s="29"/>
      <c r="T823" s="29"/>
      <c r="U823" s="29"/>
      <c r="X823" s="22" t="str">
        <f>IF(B823="",VLOOKUP(A823,items_lookup!A:B,2,FALSE),B823)</f>
        <v>13. Item 13</v>
      </c>
      <c r="Y823" s="22">
        <f t="shared" si="64"/>
        <v>3</v>
      </c>
      <c r="Z823" s="22">
        <f t="shared" si="64"/>
        <v>3</v>
      </c>
      <c r="AA823" s="22">
        <f t="shared" si="61"/>
        <v>2021</v>
      </c>
      <c r="AB823" s="22">
        <f t="shared" si="62"/>
        <v>2021</v>
      </c>
      <c r="AC823" s="22">
        <f t="shared" si="63"/>
        <v>2021</v>
      </c>
      <c r="AD823" s="25" t="b">
        <f>AND(ROUND(O823,2)=O823,ROUND(P823,2)=P823,OR(AND(O823&lt;&gt;0,L823="p"),AND(P823&lt;&gt;0,L823="f")),_xlfn.ISFORMULA(X823),_xlfn.ISFORMULA(Y823),_xlfn.ISFORMULA(Z823),_xlfn.ISFORMULA(AA823),_xlfn.ISFORMULA(AB823),_xlfn.ISFORMULA(AC823),NOT(_xlfn.ISFORMULA(O823)),NOT(_xlfn.ISFORMULA(P823)),M823&lt;&gt;0,N823&lt;&gt;0,OR(YEAR(M823=lookup_codes!T949),YEAR(M823=lookup_codes!T950),YEAR(M823=lookup_codes!T951)),OR(YEAR(N823=lookup_codes!T949),YEAR(N823=lookup_codes!T950),YEAR(N823=lookup_codes!T951)))</f>
        <v>1</v>
      </c>
    </row>
    <row r="824" spans="1:30" ht="15" customHeight="1" x14ac:dyDescent="0.2">
      <c r="A824" s="8" t="s">
        <v>782</v>
      </c>
      <c r="B824" s="8"/>
      <c r="C824" s="2" t="s">
        <v>734</v>
      </c>
      <c r="D824" s="6" t="s">
        <v>742</v>
      </c>
      <c r="E824" s="60" t="s">
        <v>745</v>
      </c>
      <c r="F824" s="8"/>
      <c r="G824" s="8"/>
      <c r="H824" s="8"/>
      <c r="I824" s="8"/>
      <c r="J824" s="8">
        <v>3</v>
      </c>
      <c r="K824" s="8" t="s">
        <v>753</v>
      </c>
      <c r="L824" s="8" t="s">
        <v>756</v>
      </c>
      <c r="M824" s="9">
        <v>44270</v>
      </c>
      <c r="N824" s="9">
        <v>44280</v>
      </c>
      <c r="O824" s="20"/>
      <c r="P824" s="20">
        <v>32995.58</v>
      </c>
      <c r="Q824" s="61"/>
      <c r="R824" s="29"/>
      <c r="S824" s="29"/>
      <c r="T824" s="29"/>
      <c r="U824" s="29"/>
      <c r="X824" s="22" t="str">
        <f>IF(B824="",VLOOKUP(A824,items_lookup!A:B,2,FALSE),B824)</f>
        <v>04. Item 04</v>
      </c>
      <c r="Y824" s="22">
        <f t="shared" si="64"/>
        <v>3</v>
      </c>
      <c r="Z824" s="22">
        <f t="shared" si="64"/>
        <v>3</v>
      </c>
      <c r="AA824" s="22">
        <f t="shared" si="61"/>
        <v>2021</v>
      </c>
      <c r="AB824" s="22">
        <f t="shared" si="62"/>
        <v>2021</v>
      </c>
      <c r="AC824" s="22">
        <f t="shared" si="63"/>
        <v>2021</v>
      </c>
      <c r="AD824" s="25" t="b">
        <f>AND(ROUND(O824,2)=O824,ROUND(P824,2)=P824,OR(AND(O824&lt;&gt;0,L824="p"),AND(P824&lt;&gt;0,L824="f")),_xlfn.ISFORMULA(X824),_xlfn.ISFORMULA(Y824),_xlfn.ISFORMULA(Z824),_xlfn.ISFORMULA(AA824),_xlfn.ISFORMULA(AB824),_xlfn.ISFORMULA(AC824),NOT(_xlfn.ISFORMULA(O824)),NOT(_xlfn.ISFORMULA(P824)),M824&lt;&gt;0,N824&lt;&gt;0,OR(YEAR(M824=lookup_codes!T950),YEAR(M824=lookup_codes!T951),YEAR(M824=lookup_codes!T952)),OR(YEAR(N824=lookup_codes!T950),YEAR(N824=lookup_codes!T951),YEAR(N824=lookup_codes!T952)))</f>
        <v>1</v>
      </c>
    </row>
    <row r="825" spans="1:30" ht="15" customHeight="1" x14ac:dyDescent="0.2">
      <c r="A825" s="8" t="s">
        <v>768</v>
      </c>
      <c r="B825" s="27"/>
      <c r="C825" s="2" t="s">
        <v>734</v>
      </c>
      <c r="D825" s="6" t="s">
        <v>742</v>
      </c>
      <c r="E825" s="60" t="s">
        <v>745</v>
      </c>
      <c r="F825" s="8"/>
      <c r="G825" s="8"/>
      <c r="H825" s="8"/>
      <c r="I825" s="8"/>
      <c r="J825" s="8">
        <v>3</v>
      </c>
      <c r="K825" s="8" t="s">
        <v>753</v>
      </c>
      <c r="L825" s="8" t="s">
        <v>756</v>
      </c>
      <c r="M825" s="9">
        <v>44270</v>
      </c>
      <c r="N825" s="9">
        <v>44281</v>
      </c>
      <c r="O825" s="20"/>
      <c r="P825" s="20">
        <v>31642.21</v>
      </c>
      <c r="Q825" s="61"/>
      <c r="R825" s="11"/>
      <c r="S825" s="11"/>
      <c r="T825" s="11"/>
      <c r="U825" s="11"/>
      <c r="X825" s="22" t="str">
        <f>IF(B825="",VLOOKUP(A825,items_lookup!A:B,2,FALSE),B825)</f>
        <v>09. Item 09</v>
      </c>
      <c r="Y825" s="22">
        <f t="shared" si="64"/>
        <v>3</v>
      </c>
      <c r="Z825" s="22">
        <f t="shared" si="64"/>
        <v>3</v>
      </c>
      <c r="AA825" s="22">
        <f t="shared" si="61"/>
        <v>2021</v>
      </c>
      <c r="AB825" s="22">
        <f t="shared" si="62"/>
        <v>2021</v>
      </c>
      <c r="AC825" s="22">
        <f t="shared" si="63"/>
        <v>2021</v>
      </c>
      <c r="AD825" s="25" t="b">
        <f>AND(ROUND(O825,2)=O825,ROUND(P825,2)=P825,OR(AND(O825&lt;&gt;0,L825="p"),AND(P825&lt;&gt;0,L825="f")),_xlfn.ISFORMULA(X825),_xlfn.ISFORMULA(Y825),_xlfn.ISFORMULA(Z825),_xlfn.ISFORMULA(AA825),_xlfn.ISFORMULA(AB825),_xlfn.ISFORMULA(AC825),NOT(_xlfn.ISFORMULA(O825)),NOT(_xlfn.ISFORMULA(P825)),M825&lt;&gt;0,N825&lt;&gt;0,OR(YEAR(M825=lookup_codes!T951),YEAR(M825=lookup_codes!T952),YEAR(M825=lookup_codes!T953)),OR(YEAR(N825=lookup_codes!T951),YEAR(N825=lookup_codes!T952),YEAR(N825=lookup_codes!T953)))</f>
        <v>1</v>
      </c>
    </row>
    <row r="826" spans="1:30" ht="15" customHeight="1" x14ac:dyDescent="0.2">
      <c r="A826" s="8" t="s">
        <v>768</v>
      </c>
      <c r="B826" s="8"/>
      <c r="C826" s="2" t="s">
        <v>734</v>
      </c>
      <c r="D826" s="6" t="s">
        <v>742</v>
      </c>
      <c r="E826" s="60" t="s">
        <v>745</v>
      </c>
      <c r="F826" s="8"/>
      <c r="G826" s="8"/>
      <c r="H826" s="8"/>
      <c r="I826" s="8"/>
      <c r="J826" s="8">
        <v>3</v>
      </c>
      <c r="K826" s="8" t="s">
        <v>753</v>
      </c>
      <c r="L826" s="8" t="s">
        <v>756</v>
      </c>
      <c r="M826" s="9">
        <v>44270</v>
      </c>
      <c r="N826" s="9">
        <v>44279</v>
      </c>
      <c r="O826" s="20"/>
      <c r="P826" s="20">
        <v>16652.38</v>
      </c>
      <c r="Q826" s="61"/>
      <c r="R826" s="29"/>
      <c r="S826" s="29"/>
      <c r="T826" s="29"/>
      <c r="U826" s="29"/>
      <c r="X826" s="22" t="str">
        <f>IF(B826="",VLOOKUP(A826,items_lookup!A:B,2,FALSE),B826)</f>
        <v>09. Item 09</v>
      </c>
      <c r="Y826" s="22">
        <f t="shared" si="64"/>
        <v>3</v>
      </c>
      <c r="Z826" s="22">
        <f t="shared" si="64"/>
        <v>3</v>
      </c>
      <c r="AA826" s="22">
        <f t="shared" si="61"/>
        <v>2021</v>
      </c>
      <c r="AB826" s="22">
        <f t="shared" si="62"/>
        <v>2021</v>
      </c>
      <c r="AC826" s="22">
        <f t="shared" si="63"/>
        <v>2021</v>
      </c>
      <c r="AD826" s="25" t="b">
        <f>AND(ROUND(O826,2)=O826,ROUND(P826,2)=P826,OR(AND(O826&lt;&gt;0,L826="p"),AND(P826&lt;&gt;0,L826="f")),_xlfn.ISFORMULA(X826),_xlfn.ISFORMULA(Y826),_xlfn.ISFORMULA(Z826),_xlfn.ISFORMULA(AA826),_xlfn.ISFORMULA(AB826),_xlfn.ISFORMULA(AC826),NOT(_xlfn.ISFORMULA(O826)),NOT(_xlfn.ISFORMULA(P826)),M826&lt;&gt;0,N826&lt;&gt;0,OR(YEAR(M826=lookup_codes!T952),YEAR(M826=lookup_codes!T953),YEAR(M826=lookup_codes!T954)),OR(YEAR(N826=lookup_codes!T952),YEAR(N826=lookup_codes!T953),YEAR(N826=lookup_codes!T954)))</f>
        <v>1</v>
      </c>
    </row>
    <row r="827" spans="1:30" ht="12.6" customHeight="1" x14ac:dyDescent="0.2">
      <c r="A827" s="8" t="s">
        <v>782</v>
      </c>
      <c r="B827" s="8"/>
      <c r="C827" s="2" t="s">
        <v>734</v>
      </c>
      <c r="D827" s="6" t="s">
        <v>742</v>
      </c>
      <c r="E827" s="60" t="s">
        <v>745</v>
      </c>
      <c r="F827" s="8"/>
      <c r="G827" s="8"/>
      <c r="H827" s="8"/>
      <c r="I827" s="8"/>
      <c r="J827" s="8">
        <v>3</v>
      </c>
      <c r="K827" s="8" t="s">
        <v>753</v>
      </c>
      <c r="L827" s="8" t="s">
        <v>756</v>
      </c>
      <c r="M827" s="9">
        <v>44270</v>
      </c>
      <c r="N827" s="9">
        <v>44277</v>
      </c>
      <c r="O827" s="20"/>
      <c r="P827" s="20">
        <v>122648.38</v>
      </c>
      <c r="Q827" s="61"/>
      <c r="R827" s="29"/>
      <c r="S827" s="29"/>
      <c r="T827" s="29"/>
      <c r="U827" s="29"/>
      <c r="X827" s="22" t="str">
        <f>IF(B827="",VLOOKUP(A827,items_lookup!A:B,2,FALSE),B827)</f>
        <v>04. Item 04</v>
      </c>
      <c r="Y827" s="22">
        <f t="shared" si="64"/>
        <v>3</v>
      </c>
      <c r="Z827" s="22">
        <f t="shared" si="64"/>
        <v>3</v>
      </c>
      <c r="AA827" s="22">
        <f t="shared" si="61"/>
        <v>2021</v>
      </c>
      <c r="AB827" s="22">
        <f t="shared" si="62"/>
        <v>2021</v>
      </c>
      <c r="AC827" s="22">
        <f t="shared" si="63"/>
        <v>2021</v>
      </c>
      <c r="AD827" s="25" t="b">
        <f>AND(ROUND(O827,2)=O827,ROUND(P827,2)=P827,OR(AND(O827&lt;&gt;0,L827="p"),AND(P827&lt;&gt;0,L827="f")),_xlfn.ISFORMULA(X827),_xlfn.ISFORMULA(Y827),_xlfn.ISFORMULA(Z827),_xlfn.ISFORMULA(AA827),_xlfn.ISFORMULA(AB827),_xlfn.ISFORMULA(AC827),NOT(_xlfn.ISFORMULA(O827)),NOT(_xlfn.ISFORMULA(P827)),M827&lt;&gt;0,N827&lt;&gt;0,OR(YEAR(M827=lookup_codes!T953),YEAR(M827=lookup_codes!T954),YEAR(M827=lookup_codes!T955)),OR(YEAR(N827=lookup_codes!T953),YEAR(N827=lookup_codes!T954),YEAR(N827=lookup_codes!T955)))</f>
        <v>1</v>
      </c>
    </row>
    <row r="828" spans="1:30" ht="15" customHeight="1" x14ac:dyDescent="0.2">
      <c r="A828" s="8" t="s">
        <v>796</v>
      </c>
      <c r="B828" s="8"/>
      <c r="C828" s="2" t="s">
        <v>734</v>
      </c>
      <c r="D828" s="6" t="s">
        <v>742</v>
      </c>
      <c r="E828" s="60" t="s">
        <v>745</v>
      </c>
      <c r="F828" s="8"/>
      <c r="G828" s="8"/>
      <c r="H828" s="8"/>
      <c r="I828" s="8"/>
      <c r="J828" s="8">
        <v>3</v>
      </c>
      <c r="K828" s="8" t="s">
        <v>753</v>
      </c>
      <c r="L828" s="8" t="s">
        <v>756</v>
      </c>
      <c r="M828" s="9">
        <v>44270</v>
      </c>
      <c r="N828" s="9">
        <v>44278</v>
      </c>
      <c r="O828" s="20"/>
      <c r="P828" s="20">
        <v>714.66</v>
      </c>
      <c r="Q828" s="61"/>
      <c r="R828" s="29"/>
      <c r="S828" s="29"/>
      <c r="T828" s="29"/>
      <c r="U828" s="29"/>
      <c r="X828" s="22" t="str">
        <f>IF(B828="",VLOOKUP(A828,items_lookup!A:B,2,FALSE),B828)</f>
        <v>_3. Item _3</v>
      </c>
      <c r="Y828" s="22">
        <f t="shared" si="64"/>
        <v>3</v>
      </c>
      <c r="Z828" s="22">
        <f t="shared" si="64"/>
        <v>3</v>
      </c>
      <c r="AA828" s="22">
        <f t="shared" si="61"/>
        <v>2021</v>
      </c>
      <c r="AB828" s="22">
        <f t="shared" si="62"/>
        <v>2021</v>
      </c>
      <c r="AC828" s="22">
        <f t="shared" si="63"/>
        <v>2021</v>
      </c>
      <c r="AD828" s="25" t="b">
        <f>AND(ROUND(O828,2)=O828,ROUND(P828,2)=P828,OR(AND(O828&lt;&gt;0,L828="p"),AND(P828&lt;&gt;0,L828="f")),_xlfn.ISFORMULA(X828),_xlfn.ISFORMULA(Y828),_xlfn.ISFORMULA(Z828),_xlfn.ISFORMULA(AA828),_xlfn.ISFORMULA(AB828),_xlfn.ISFORMULA(AC828),NOT(_xlfn.ISFORMULA(O828)),NOT(_xlfn.ISFORMULA(P828)),M828&lt;&gt;0,N828&lt;&gt;0,OR(YEAR(M828=lookup_codes!T954),YEAR(M828=lookup_codes!T955),YEAR(M828=lookup_codes!T956)),OR(YEAR(N828=lookup_codes!T954),YEAR(N828=lookup_codes!T955),YEAR(N828=lookup_codes!T956)))</f>
        <v>1</v>
      </c>
    </row>
    <row r="829" spans="1:30" ht="15" customHeight="1" x14ac:dyDescent="0.2">
      <c r="A829" s="8" t="s">
        <v>795</v>
      </c>
      <c r="B829" s="8"/>
      <c r="C829" s="2" t="s">
        <v>734</v>
      </c>
      <c r="D829" s="6" t="s">
        <v>742</v>
      </c>
      <c r="E829" s="60" t="s">
        <v>745</v>
      </c>
      <c r="F829" s="8"/>
      <c r="G829" s="8"/>
      <c r="H829" s="8"/>
      <c r="I829" s="8" t="s">
        <v>25</v>
      </c>
      <c r="J829" s="8">
        <v>3</v>
      </c>
      <c r="K829" s="8" t="s">
        <v>753</v>
      </c>
      <c r="L829" s="8" t="s">
        <v>756</v>
      </c>
      <c r="M829" s="9">
        <v>44270</v>
      </c>
      <c r="N829" s="9">
        <v>44279</v>
      </c>
      <c r="O829" s="20"/>
      <c r="P829" s="20">
        <v>1028.57</v>
      </c>
      <c r="Q829" s="61"/>
      <c r="R829" s="29"/>
      <c r="S829" s="29"/>
      <c r="T829" s="29"/>
      <c r="U829" s="29"/>
      <c r="X829" s="22" t="str">
        <f>IF(B829="",VLOOKUP(A829,items_lookup!A:B,2,FALSE),B829)</f>
        <v>17. Item 17</v>
      </c>
      <c r="Y829" s="22">
        <f t="shared" si="64"/>
        <v>3</v>
      </c>
      <c r="Z829" s="22">
        <f t="shared" si="64"/>
        <v>3</v>
      </c>
      <c r="AA829" s="22">
        <f t="shared" si="61"/>
        <v>2021</v>
      </c>
      <c r="AB829" s="22">
        <f t="shared" si="62"/>
        <v>2021</v>
      </c>
      <c r="AC829" s="22">
        <f t="shared" si="63"/>
        <v>2021</v>
      </c>
      <c r="AD829" s="25" t="b">
        <f>AND(ROUND(O829,2)=O829,ROUND(P829,2)=P829,OR(AND(O829&lt;&gt;0,L829="p"),AND(P829&lt;&gt;0,L829="f")),_xlfn.ISFORMULA(X829),_xlfn.ISFORMULA(Y829),_xlfn.ISFORMULA(Z829),_xlfn.ISFORMULA(AA829),_xlfn.ISFORMULA(AB829),_xlfn.ISFORMULA(AC829),NOT(_xlfn.ISFORMULA(O829)),NOT(_xlfn.ISFORMULA(P829)),M829&lt;&gt;0,N829&lt;&gt;0,OR(YEAR(M829=lookup_codes!T955),YEAR(M829=lookup_codes!T956),YEAR(M829=lookup_codes!T957)),OR(YEAR(N829=lookup_codes!T955),YEAR(N829=lookup_codes!T956),YEAR(N829=lookup_codes!T957)))</f>
        <v>1</v>
      </c>
    </row>
    <row r="830" spans="1:30" ht="15" customHeight="1" x14ac:dyDescent="0.2">
      <c r="A830" s="8" t="s">
        <v>776</v>
      </c>
      <c r="B830" s="8"/>
      <c r="C830" s="2" t="s">
        <v>734</v>
      </c>
      <c r="D830" s="6" t="s">
        <v>742</v>
      </c>
      <c r="E830" s="60" t="s">
        <v>745</v>
      </c>
      <c r="F830" s="8"/>
      <c r="G830" s="8"/>
      <c r="H830" s="8"/>
      <c r="I830" s="8"/>
      <c r="J830" s="8">
        <v>3</v>
      </c>
      <c r="K830" s="8" t="s">
        <v>753</v>
      </c>
      <c r="L830" s="8" t="s">
        <v>756</v>
      </c>
      <c r="M830" s="9">
        <v>44270</v>
      </c>
      <c r="N830" s="9">
        <v>44279</v>
      </c>
      <c r="O830" s="20"/>
      <c r="P830" s="20">
        <v>648354.4</v>
      </c>
      <c r="Q830" s="61"/>
      <c r="R830" s="29"/>
      <c r="S830" s="29"/>
      <c r="T830" s="29"/>
      <c r="U830" s="29"/>
      <c r="X830" s="22" t="str">
        <f>IF(B830="",VLOOKUP(A830,items_lookup!A:B,2,FALSE),B830)</f>
        <v>_1. Item _1</v>
      </c>
      <c r="Y830" s="22">
        <f t="shared" si="64"/>
        <v>3</v>
      </c>
      <c r="Z830" s="22">
        <f t="shared" si="64"/>
        <v>3</v>
      </c>
      <c r="AA830" s="22">
        <f t="shared" si="61"/>
        <v>2021</v>
      </c>
      <c r="AB830" s="22">
        <f t="shared" si="62"/>
        <v>2021</v>
      </c>
      <c r="AC830" s="22">
        <f t="shared" si="63"/>
        <v>2021</v>
      </c>
      <c r="AD830" s="25" t="b">
        <f>AND(ROUND(O830,2)=O830,ROUND(P830,2)=P830,OR(AND(O830&lt;&gt;0,L830="p"),AND(P830&lt;&gt;0,L830="f")),_xlfn.ISFORMULA(X830),_xlfn.ISFORMULA(Y830),_xlfn.ISFORMULA(Z830),_xlfn.ISFORMULA(AA830),_xlfn.ISFORMULA(AB830),_xlfn.ISFORMULA(AC830),NOT(_xlfn.ISFORMULA(O830)),NOT(_xlfn.ISFORMULA(P830)),M830&lt;&gt;0,N830&lt;&gt;0,OR(YEAR(M830=lookup_codes!T956),YEAR(M830=lookup_codes!T957),YEAR(M830=lookup_codes!T958)),OR(YEAR(N830=lookup_codes!T956),YEAR(N830=lookup_codes!T957),YEAR(N830=lookup_codes!T958)))</f>
        <v>1</v>
      </c>
    </row>
    <row r="831" spans="1:30" ht="15" customHeight="1" x14ac:dyDescent="0.2">
      <c r="A831" s="8" t="s">
        <v>766</v>
      </c>
      <c r="B831" s="8"/>
      <c r="C831" s="2" t="s">
        <v>735</v>
      </c>
      <c r="D831" s="6"/>
      <c r="E831" s="60" t="s">
        <v>745</v>
      </c>
      <c r="F831" s="8"/>
      <c r="G831" s="8"/>
      <c r="H831" s="8"/>
      <c r="I831" s="8"/>
      <c r="J831" s="8"/>
      <c r="K831" s="8"/>
      <c r="L831" s="8" t="s">
        <v>756</v>
      </c>
      <c r="M831" s="9">
        <v>44105</v>
      </c>
      <c r="N831" s="9">
        <v>44105</v>
      </c>
      <c r="O831" s="20"/>
      <c r="P831" s="20">
        <v>266214.28999999998</v>
      </c>
      <c r="Q831" s="61"/>
      <c r="R831" s="11"/>
      <c r="S831" s="11"/>
      <c r="T831" s="11"/>
      <c r="U831" s="11"/>
      <c r="X831" s="22" t="str">
        <f>IF(B831="",VLOOKUP(A831,items_lookup!A:B,2,FALSE),B831)</f>
        <v>07. Item 07</v>
      </c>
      <c r="Y831" s="22">
        <f t="shared" si="64"/>
        <v>10</v>
      </c>
      <c r="Z831" s="22">
        <f t="shared" si="64"/>
        <v>10</v>
      </c>
      <c r="AA831" s="22">
        <f t="shared" si="61"/>
        <v>2020</v>
      </c>
      <c r="AB831" s="22">
        <f t="shared" si="62"/>
        <v>2020</v>
      </c>
      <c r="AC831" s="22">
        <f t="shared" si="63"/>
        <v>2020</v>
      </c>
      <c r="AD831" s="25" t="b">
        <f>AND(ROUND(O831,2)=O831,ROUND(P831,2)=P831,OR(AND(O831&lt;&gt;0,L831="p"),AND(P831&lt;&gt;0,L831="f")),_xlfn.ISFORMULA(X831),_xlfn.ISFORMULA(Y831),_xlfn.ISFORMULA(Z831),_xlfn.ISFORMULA(AA831),_xlfn.ISFORMULA(AB831),_xlfn.ISFORMULA(AC831),NOT(_xlfn.ISFORMULA(O831)),NOT(_xlfn.ISFORMULA(P831)),M831&lt;&gt;0,N831&lt;&gt;0,OR(YEAR(M831=lookup_codes!T957),YEAR(M831=lookup_codes!T958),YEAR(M831=lookup_codes!T959)),OR(YEAR(N831=lookup_codes!T957),YEAR(N831=lookup_codes!T958),YEAR(N831=lookup_codes!T959)))</f>
        <v>1</v>
      </c>
    </row>
    <row r="832" spans="1:30" ht="12.6" customHeight="1" x14ac:dyDescent="0.2">
      <c r="A832" s="8" t="s">
        <v>764</v>
      </c>
      <c r="B832" s="8"/>
      <c r="C832" s="2" t="s">
        <v>735</v>
      </c>
      <c r="D832" s="6"/>
      <c r="E832" s="60" t="s">
        <v>745</v>
      </c>
      <c r="F832" s="8"/>
      <c r="G832" s="8"/>
      <c r="H832" s="8"/>
      <c r="I832" s="8"/>
      <c r="J832" s="8"/>
      <c r="K832" s="8"/>
      <c r="L832" s="8" t="s">
        <v>756</v>
      </c>
      <c r="M832" s="9">
        <v>44105</v>
      </c>
      <c r="N832" s="9">
        <v>44105</v>
      </c>
      <c r="O832" s="20"/>
      <c r="P832" s="20">
        <v>1858571.43</v>
      </c>
      <c r="Q832" s="61"/>
      <c r="R832" s="11"/>
      <c r="S832" s="11"/>
      <c r="T832" s="11"/>
      <c r="U832" s="11"/>
      <c r="X832" s="22" t="str">
        <f>IF(B832="",VLOOKUP(A832,items_lookup!A:B,2,FALSE),B832)</f>
        <v>05. Item 05</v>
      </c>
      <c r="Y832" s="22">
        <f t="shared" si="64"/>
        <v>10</v>
      </c>
      <c r="Z832" s="22">
        <f t="shared" si="64"/>
        <v>10</v>
      </c>
      <c r="AA832" s="22">
        <f t="shared" si="61"/>
        <v>2020</v>
      </c>
      <c r="AB832" s="22">
        <f t="shared" si="62"/>
        <v>2020</v>
      </c>
      <c r="AC832" s="22">
        <f t="shared" si="63"/>
        <v>2020</v>
      </c>
      <c r="AD832" s="25" t="b">
        <f>AND(ROUND(O832,2)=O832,ROUND(P832,2)=P832,OR(AND(O832&lt;&gt;0,L832="p"),AND(P832&lt;&gt;0,L832="f")),_xlfn.ISFORMULA(X832),_xlfn.ISFORMULA(Y832),_xlfn.ISFORMULA(Z832),_xlfn.ISFORMULA(AA832),_xlfn.ISFORMULA(AB832),_xlfn.ISFORMULA(AC832),NOT(_xlfn.ISFORMULA(O832)),NOT(_xlfn.ISFORMULA(P832)),M832&lt;&gt;0,N832&lt;&gt;0,OR(YEAR(M832=lookup_codes!T958),YEAR(M832=lookup_codes!T959),YEAR(M832=lookup_codes!T960)),OR(YEAR(N832=lookup_codes!T958),YEAR(N832=lookup_codes!T959),YEAR(N832=lookup_codes!T960)))</f>
        <v>1</v>
      </c>
    </row>
    <row r="833" spans="1:30" ht="12.6" customHeight="1" x14ac:dyDescent="0.2">
      <c r="A833" s="8" t="s">
        <v>782</v>
      </c>
      <c r="B833" s="27"/>
      <c r="C833" s="2" t="s">
        <v>735</v>
      </c>
      <c r="D833" s="6"/>
      <c r="E833" s="60" t="s">
        <v>745</v>
      </c>
      <c r="F833" s="8"/>
      <c r="G833" s="8"/>
      <c r="H833" s="8"/>
      <c r="I833" s="8"/>
      <c r="J833" s="8"/>
      <c r="K833" s="8"/>
      <c r="L833" s="8" t="s">
        <v>756</v>
      </c>
      <c r="M833" s="9">
        <v>44105</v>
      </c>
      <c r="N833" s="9">
        <v>44105</v>
      </c>
      <c r="O833" s="20"/>
      <c r="P833" s="20">
        <v>7159690.4800000004</v>
      </c>
      <c r="Q833" s="61"/>
      <c r="R833" s="11"/>
      <c r="S833" s="11"/>
      <c r="T833" s="11"/>
      <c r="U833" s="11"/>
      <c r="X833" s="22" t="str">
        <f>IF(B833="",VLOOKUP(A833,items_lookup!A:B,2,FALSE),B833)</f>
        <v>04. Item 04</v>
      </c>
      <c r="Y833" s="22">
        <f t="shared" si="64"/>
        <v>10</v>
      </c>
      <c r="Z833" s="22">
        <f t="shared" si="64"/>
        <v>10</v>
      </c>
      <c r="AA833" s="22">
        <f t="shared" si="61"/>
        <v>2020</v>
      </c>
      <c r="AB833" s="22">
        <f t="shared" si="62"/>
        <v>2020</v>
      </c>
      <c r="AC833" s="22">
        <f t="shared" si="63"/>
        <v>2020</v>
      </c>
      <c r="AD833" s="25" t="b">
        <f>AND(ROUND(O833,2)=O833,ROUND(P833,2)=P833,OR(AND(O833&lt;&gt;0,L833="p"),AND(P833&lt;&gt;0,L833="f")),_xlfn.ISFORMULA(X833),_xlfn.ISFORMULA(Y833),_xlfn.ISFORMULA(Z833),_xlfn.ISFORMULA(AA833),_xlfn.ISFORMULA(AB833),_xlfn.ISFORMULA(AC833),NOT(_xlfn.ISFORMULA(O833)),NOT(_xlfn.ISFORMULA(P833)),M833&lt;&gt;0,N833&lt;&gt;0,OR(YEAR(M833=lookup_codes!T959),YEAR(M833=lookup_codes!T960),YEAR(M833=lookup_codes!T961)),OR(YEAR(N833=lookup_codes!T959),YEAR(N833=lookup_codes!T960),YEAR(N833=lookup_codes!T961)))</f>
        <v>1</v>
      </c>
    </row>
    <row r="834" spans="1:30" ht="15" customHeight="1" x14ac:dyDescent="0.2">
      <c r="A834" s="8" t="s">
        <v>782</v>
      </c>
      <c r="B834" s="27"/>
      <c r="C834" s="2" t="s">
        <v>735</v>
      </c>
      <c r="D834" s="6"/>
      <c r="E834" s="60" t="s">
        <v>745</v>
      </c>
      <c r="F834" s="8"/>
      <c r="G834" s="8"/>
      <c r="H834" s="8"/>
      <c r="I834" s="8"/>
      <c r="J834" s="8"/>
      <c r="K834" s="8"/>
      <c r="L834" s="8" t="s">
        <v>756</v>
      </c>
      <c r="M834" s="9">
        <v>44105</v>
      </c>
      <c r="N834" s="9">
        <v>44105</v>
      </c>
      <c r="O834" s="20"/>
      <c r="P834" s="20">
        <v>57690.48</v>
      </c>
      <c r="Q834" s="61"/>
      <c r="R834" s="11"/>
      <c r="S834" s="11"/>
      <c r="T834" s="11"/>
      <c r="U834" s="11"/>
      <c r="X834" s="22" t="str">
        <f>IF(B834="",VLOOKUP(A834,items_lookup!A:B,2,FALSE),B834)</f>
        <v>04. Item 04</v>
      </c>
      <c r="Y834" s="22">
        <f t="shared" si="64"/>
        <v>10</v>
      </c>
      <c r="Z834" s="22">
        <f t="shared" si="64"/>
        <v>10</v>
      </c>
      <c r="AA834" s="22">
        <f t="shared" si="61"/>
        <v>2020</v>
      </c>
      <c r="AB834" s="22">
        <f t="shared" si="62"/>
        <v>2020</v>
      </c>
      <c r="AC834" s="22">
        <f t="shared" si="63"/>
        <v>2020</v>
      </c>
      <c r="AD834" s="25" t="b">
        <f>AND(ROUND(O834,2)=O834,ROUND(P834,2)=P834,OR(AND(O834&lt;&gt;0,L834="p"),AND(P834&lt;&gt;0,L834="f")),_xlfn.ISFORMULA(X834),_xlfn.ISFORMULA(Y834),_xlfn.ISFORMULA(Z834),_xlfn.ISFORMULA(AA834),_xlfn.ISFORMULA(AB834),_xlfn.ISFORMULA(AC834),NOT(_xlfn.ISFORMULA(O834)),NOT(_xlfn.ISFORMULA(P834)),M834&lt;&gt;0,N834&lt;&gt;0,OR(YEAR(M834=lookup_codes!T960),YEAR(M834=lookup_codes!T961),YEAR(M834=lookup_codes!T962)),OR(YEAR(N834=lookup_codes!T960),YEAR(N834=lookup_codes!T961),YEAR(N834=lookup_codes!T962)))</f>
        <v>1</v>
      </c>
    </row>
    <row r="835" spans="1:30" ht="15" customHeight="1" x14ac:dyDescent="0.2">
      <c r="A835" s="8" t="s">
        <v>782</v>
      </c>
      <c r="B835" s="27"/>
      <c r="C835" s="2" t="s">
        <v>735</v>
      </c>
      <c r="D835" s="6"/>
      <c r="E835" s="60" t="s">
        <v>745</v>
      </c>
      <c r="F835" s="8"/>
      <c r="G835" s="8"/>
      <c r="H835" s="8"/>
      <c r="I835" s="8"/>
      <c r="J835" s="8"/>
      <c r="K835" s="8"/>
      <c r="L835" s="8" t="s">
        <v>756</v>
      </c>
      <c r="M835" s="9">
        <v>44105</v>
      </c>
      <c r="N835" s="9">
        <v>44105</v>
      </c>
      <c r="O835" s="20"/>
      <c r="P835" s="20">
        <v>7196404.7599999998</v>
      </c>
      <c r="Q835" s="61"/>
      <c r="R835" s="11"/>
      <c r="S835" s="11"/>
      <c r="T835" s="11"/>
      <c r="U835" s="11"/>
      <c r="X835" s="22" t="str">
        <f>IF(B835="",VLOOKUP(A835,items_lookup!A:B,2,FALSE),B835)</f>
        <v>04. Item 04</v>
      </c>
      <c r="Y835" s="22">
        <f t="shared" si="64"/>
        <v>10</v>
      </c>
      <c r="Z835" s="22">
        <f t="shared" si="64"/>
        <v>10</v>
      </c>
      <c r="AA835" s="22">
        <f t="shared" si="61"/>
        <v>2020</v>
      </c>
      <c r="AB835" s="22">
        <f t="shared" si="62"/>
        <v>2020</v>
      </c>
      <c r="AC835" s="22">
        <f t="shared" si="63"/>
        <v>2020</v>
      </c>
      <c r="AD835" s="25" t="b">
        <f>AND(ROUND(O835,2)=O835,ROUND(P835,2)=P835,OR(AND(O835&lt;&gt;0,L835="p"),AND(P835&lt;&gt;0,L835="f")),_xlfn.ISFORMULA(X835),_xlfn.ISFORMULA(Y835),_xlfn.ISFORMULA(Z835),_xlfn.ISFORMULA(AA835),_xlfn.ISFORMULA(AB835),_xlfn.ISFORMULA(AC835),NOT(_xlfn.ISFORMULA(O835)),NOT(_xlfn.ISFORMULA(P835)),M835&lt;&gt;0,N835&lt;&gt;0,OR(YEAR(M835=lookup_codes!T961),YEAR(M835=lookup_codes!T962),YEAR(M835=lookup_codes!T963)),OR(YEAR(N835=lookup_codes!T961),YEAR(N835=lookup_codes!T962),YEAR(N835=lookup_codes!T963)))</f>
        <v>1</v>
      </c>
    </row>
    <row r="836" spans="1:30" ht="12.6" customHeight="1" x14ac:dyDescent="0.2">
      <c r="A836" s="8" t="s">
        <v>782</v>
      </c>
      <c r="B836" s="27"/>
      <c r="C836" s="2" t="s">
        <v>735</v>
      </c>
      <c r="D836" s="6"/>
      <c r="E836" s="60" t="s">
        <v>745</v>
      </c>
      <c r="F836" s="8"/>
      <c r="G836" s="8"/>
      <c r="H836" s="8"/>
      <c r="I836" s="8"/>
      <c r="J836" s="8"/>
      <c r="K836" s="8"/>
      <c r="L836" s="8" t="s">
        <v>756</v>
      </c>
      <c r="M836" s="9">
        <v>44105</v>
      </c>
      <c r="N836" s="9">
        <v>44105</v>
      </c>
      <c r="O836" s="20"/>
      <c r="P836" s="20">
        <v>1575476.19</v>
      </c>
      <c r="Q836" s="61"/>
      <c r="R836" s="11"/>
      <c r="S836" s="11"/>
      <c r="T836" s="11"/>
      <c r="U836" s="11"/>
      <c r="X836" s="22" t="str">
        <f>IF(B836="",VLOOKUP(A836,items_lookup!A:B,2,FALSE),B836)</f>
        <v>04. Item 04</v>
      </c>
      <c r="Y836" s="22">
        <f t="shared" si="64"/>
        <v>10</v>
      </c>
      <c r="Z836" s="22">
        <f t="shared" si="64"/>
        <v>10</v>
      </c>
      <c r="AA836" s="22">
        <f t="shared" si="61"/>
        <v>2020</v>
      </c>
      <c r="AB836" s="22">
        <f t="shared" si="62"/>
        <v>2020</v>
      </c>
      <c r="AC836" s="22">
        <f t="shared" si="63"/>
        <v>2020</v>
      </c>
      <c r="AD836" s="25" t="b">
        <f>AND(ROUND(O836,2)=O836,ROUND(P836,2)=P836,OR(AND(O836&lt;&gt;0,L836="p"),AND(P836&lt;&gt;0,L836="f")),_xlfn.ISFORMULA(X836),_xlfn.ISFORMULA(Y836),_xlfn.ISFORMULA(Z836),_xlfn.ISFORMULA(AA836),_xlfn.ISFORMULA(AB836),_xlfn.ISFORMULA(AC836),NOT(_xlfn.ISFORMULA(O836)),NOT(_xlfn.ISFORMULA(P836)),M836&lt;&gt;0,N836&lt;&gt;0,OR(YEAR(M836=lookup_codes!T962),YEAR(M836=lookup_codes!T963),YEAR(M836=lookup_codes!T964)),OR(YEAR(N836=lookup_codes!T962),YEAR(N836=lookup_codes!T963),YEAR(N836=lookup_codes!T964)))</f>
        <v>1</v>
      </c>
    </row>
    <row r="837" spans="1:30" ht="12.6" customHeight="1" x14ac:dyDescent="0.2">
      <c r="A837" s="8" t="s">
        <v>789</v>
      </c>
      <c r="B837" s="8" t="s">
        <v>802</v>
      </c>
      <c r="C837" s="2" t="s">
        <v>735</v>
      </c>
      <c r="D837" s="6"/>
      <c r="E837" s="60" t="s">
        <v>745</v>
      </c>
      <c r="F837" s="8"/>
      <c r="G837" s="8"/>
      <c r="H837" s="8"/>
      <c r="I837" s="8"/>
      <c r="J837" s="8"/>
      <c r="K837" s="8"/>
      <c r="L837" s="8" t="s">
        <v>756</v>
      </c>
      <c r="M837" s="9">
        <v>44105</v>
      </c>
      <c r="N837" s="9">
        <v>44105</v>
      </c>
      <c r="O837" s="20"/>
      <c r="P837" s="20">
        <v>3072023.81</v>
      </c>
      <c r="Q837" s="61"/>
      <c r="R837" s="29"/>
      <c r="S837" s="29"/>
      <c r="T837" s="29"/>
      <c r="U837" s="29"/>
      <c r="X837" s="22" t="str">
        <f>IF(B837="",VLOOKUP(A837,items_lookup!A:B,2,FALSE),B837)</f>
        <v>04. Item 04</v>
      </c>
      <c r="Y837" s="22">
        <f t="shared" si="64"/>
        <v>10</v>
      </c>
      <c r="Z837" s="22">
        <f t="shared" si="64"/>
        <v>10</v>
      </c>
      <c r="AA837" s="22">
        <f t="shared" si="61"/>
        <v>2020</v>
      </c>
      <c r="AB837" s="22">
        <f t="shared" si="62"/>
        <v>2020</v>
      </c>
      <c r="AC837" s="22">
        <f t="shared" si="63"/>
        <v>2020</v>
      </c>
      <c r="AD837" s="25" t="b">
        <f>AND(ROUND(O837,2)=O837,ROUND(P837,2)=P837,OR(AND(O837&lt;&gt;0,L837="p"),AND(P837&lt;&gt;0,L837="f")),_xlfn.ISFORMULA(X837),_xlfn.ISFORMULA(Y837),_xlfn.ISFORMULA(Z837),_xlfn.ISFORMULA(AA837),_xlfn.ISFORMULA(AB837),_xlfn.ISFORMULA(AC837),NOT(_xlfn.ISFORMULA(O837)),NOT(_xlfn.ISFORMULA(P837)),M837&lt;&gt;0,N837&lt;&gt;0,OR(YEAR(M837=lookup_codes!T963),YEAR(M837=lookup_codes!T964),YEAR(M837=lookup_codes!T965)),OR(YEAR(N837=lookup_codes!T963),YEAR(N837=lookup_codes!T964),YEAR(N837=lookup_codes!T965)))</f>
        <v>1</v>
      </c>
    </row>
    <row r="838" spans="1:30" ht="12.6" customHeight="1" x14ac:dyDescent="0.2">
      <c r="A838" s="8" t="s">
        <v>771</v>
      </c>
      <c r="B838" s="8"/>
      <c r="C838" s="2" t="s">
        <v>735</v>
      </c>
      <c r="D838" s="6"/>
      <c r="E838" s="60" t="s">
        <v>745</v>
      </c>
      <c r="F838" s="8"/>
      <c r="G838" s="8"/>
      <c r="H838" s="8"/>
      <c r="I838" s="8"/>
      <c r="J838" s="8"/>
      <c r="K838" s="8"/>
      <c r="L838" s="8" t="s">
        <v>756</v>
      </c>
      <c r="M838" s="9">
        <v>44105</v>
      </c>
      <c r="N838" s="9">
        <v>44105</v>
      </c>
      <c r="O838" s="20"/>
      <c r="P838" s="20">
        <v>3561000</v>
      </c>
      <c r="Q838" s="61"/>
      <c r="R838" s="11"/>
      <c r="S838" s="11"/>
      <c r="T838" s="11"/>
      <c r="U838" s="11"/>
      <c r="X838" s="22" t="str">
        <f>IF(B838="",VLOOKUP(A838,items_lookup!A:B,2,FALSE),B838)</f>
        <v>13. Item 13</v>
      </c>
      <c r="Y838" s="22">
        <f t="shared" si="64"/>
        <v>10</v>
      </c>
      <c r="Z838" s="22">
        <f t="shared" si="64"/>
        <v>10</v>
      </c>
      <c r="AA838" s="22">
        <f t="shared" si="61"/>
        <v>2020</v>
      </c>
      <c r="AB838" s="22">
        <f t="shared" si="62"/>
        <v>2020</v>
      </c>
      <c r="AC838" s="22">
        <f t="shared" si="63"/>
        <v>2020</v>
      </c>
      <c r="AD838" s="25" t="b">
        <f>AND(ROUND(O838,2)=O838,ROUND(P838,2)=P838,OR(AND(O838&lt;&gt;0,L838="p"),AND(P838&lt;&gt;0,L838="f")),_xlfn.ISFORMULA(X838),_xlfn.ISFORMULA(Y838),_xlfn.ISFORMULA(Z838),_xlfn.ISFORMULA(AA838),_xlfn.ISFORMULA(AB838),_xlfn.ISFORMULA(AC838),NOT(_xlfn.ISFORMULA(O838)),NOT(_xlfn.ISFORMULA(P838)),M838&lt;&gt;0,N838&lt;&gt;0,OR(YEAR(M838=lookup_codes!T964),YEAR(M838=lookup_codes!T965),YEAR(M838=lookup_codes!T966)),OR(YEAR(N838=lookup_codes!T964),YEAR(N838=lookup_codes!T965),YEAR(N838=lookup_codes!T966)))</f>
        <v>1</v>
      </c>
    </row>
    <row r="839" spans="1:30" ht="12.6" customHeight="1" x14ac:dyDescent="0.2">
      <c r="A839" s="8" t="s">
        <v>771</v>
      </c>
      <c r="B839" s="8"/>
      <c r="C839" s="2" t="s">
        <v>735</v>
      </c>
      <c r="D839" s="6"/>
      <c r="E839" s="60" t="s">
        <v>745</v>
      </c>
      <c r="F839" s="8"/>
      <c r="G839" s="8"/>
      <c r="H839" s="8"/>
      <c r="I839" s="8"/>
      <c r="J839" s="8"/>
      <c r="K839" s="8"/>
      <c r="L839" s="8" t="s">
        <v>756</v>
      </c>
      <c r="M839" s="9">
        <v>44105</v>
      </c>
      <c r="N839" s="9">
        <v>44105</v>
      </c>
      <c r="O839" s="20"/>
      <c r="P839" s="20">
        <v>237547.62</v>
      </c>
      <c r="Q839" s="61"/>
      <c r="R839" s="11"/>
      <c r="S839" s="11"/>
      <c r="T839" s="11"/>
      <c r="U839" s="11"/>
      <c r="X839" s="22" t="str">
        <f>IF(B839="",VLOOKUP(A839,items_lookup!A:B,2,FALSE),B839)</f>
        <v>13. Item 13</v>
      </c>
      <c r="Y839" s="22">
        <f t="shared" si="64"/>
        <v>10</v>
      </c>
      <c r="Z839" s="22">
        <f t="shared" si="64"/>
        <v>10</v>
      </c>
      <c r="AA839" s="22">
        <f t="shared" si="61"/>
        <v>2020</v>
      </c>
      <c r="AB839" s="22">
        <f t="shared" si="62"/>
        <v>2020</v>
      </c>
      <c r="AC839" s="22">
        <f t="shared" si="63"/>
        <v>2020</v>
      </c>
      <c r="AD839" s="25" t="b">
        <f>AND(ROUND(O839,2)=O839,ROUND(P839,2)=P839,OR(AND(O839&lt;&gt;0,L839="p"),AND(P839&lt;&gt;0,L839="f")),_xlfn.ISFORMULA(X839),_xlfn.ISFORMULA(Y839),_xlfn.ISFORMULA(Z839),_xlfn.ISFORMULA(AA839),_xlfn.ISFORMULA(AB839),_xlfn.ISFORMULA(AC839),NOT(_xlfn.ISFORMULA(O839)),NOT(_xlfn.ISFORMULA(P839)),M839&lt;&gt;0,N839&lt;&gt;0,OR(YEAR(M839=lookup_codes!T965),YEAR(M839=lookup_codes!T966),YEAR(M839=lookup_codes!T967)),OR(YEAR(N839=lookup_codes!T965),YEAR(N839=lookup_codes!T966),YEAR(N839=lookup_codes!T967)))</f>
        <v>1</v>
      </c>
    </row>
    <row r="840" spans="1:30" ht="12.6" customHeight="1" x14ac:dyDescent="0.2">
      <c r="A840" s="8" t="s">
        <v>768</v>
      </c>
      <c r="B840" s="8"/>
      <c r="C840" s="2" t="s">
        <v>735</v>
      </c>
      <c r="D840" s="6"/>
      <c r="E840" s="60" t="s">
        <v>745</v>
      </c>
      <c r="F840" s="8"/>
      <c r="G840" s="8"/>
      <c r="H840" s="8"/>
      <c r="I840" s="8"/>
      <c r="J840" s="8"/>
      <c r="K840" s="8"/>
      <c r="L840" s="8" t="s">
        <v>756</v>
      </c>
      <c r="M840" s="9">
        <v>44105</v>
      </c>
      <c r="N840" s="9">
        <v>44105</v>
      </c>
      <c r="O840" s="20"/>
      <c r="P840" s="20">
        <v>35642.86</v>
      </c>
      <c r="Q840" s="61"/>
      <c r="R840" s="11"/>
      <c r="S840" s="11"/>
      <c r="T840" s="11"/>
      <c r="U840" s="11"/>
      <c r="X840" s="22" t="str">
        <f>IF(B840="",VLOOKUP(A840,items_lookup!A:B,2,FALSE),B840)</f>
        <v>09. Item 09</v>
      </c>
      <c r="Y840" s="22">
        <f t="shared" si="64"/>
        <v>10</v>
      </c>
      <c r="Z840" s="22">
        <f t="shared" si="64"/>
        <v>10</v>
      </c>
      <c r="AA840" s="22">
        <f t="shared" si="61"/>
        <v>2020</v>
      </c>
      <c r="AB840" s="22">
        <f t="shared" si="62"/>
        <v>2020</v>
      </c>
      <c r="AC840" s="22">
        <f t="shared" si="63"/>
        <v>2020</v>
      </c>
      <c r="AD840" s="25" t="b">
        <f>AND(ROUND(O840,2)=O840,ROUND(P840,2)=P840,OR(AND(O840&lt;&gt;0,L840="p"),AND(P840&lt;&gt;0,L840="f")),_xlfn.ISFORMULA(X840),_xlfn.ISFORMULA(Y840),_xlfn.ISFORMULA(Z840),_xlfn.ISFORMULA(AA840),_xlfn.ISFORMULA(AB840),_xlfn.ISFORMULA(AC840),NOT(_xlfn.ISFORMULA(O840)),NOT(_xlfn.ISFORMULA(P840)),M840&lt;&gt;0,N840&lt;&gt;0,OR(YEAR(M840=lookup_codes!T966),YEAR(M840=lookup_codes!T967),YEAR(M840=lookup_codes!T968)),OR(YEAR(N840=lookup_codes!T966),YEAR(N840=lookup_codes!T967),YEAR(N840=lookup_codes!T968)))</f>
        <v>1</v>
      </c>
    </row>
    <row r="841" spans="1:30" ht="12.6" customHeight="1" x14ac:dyDescent="0.2">
      <c r="A841" s="8" t="s">
        <v>768</v>
      </c>
      <c r="B841" s="8" t="s">
        <v>804</v>
      </c>
      <c r="C841" s="2" t="s">
        <v>735</v>
      </c>
      <c r="D841" s="6"/>
      <c r="E841" s="60" t="s">
        <v>745</v>
      </c>
      <c r="F841" s="8"/>
      <c r="G841" s="8"/>
      <c r="H841" s="8"/>
      <c r="I841" s="8"/>
      <c r="J841" s="8"/>
      <c r="K841" s="8"/>
      <c r="L841" s="8" t="s">
        <v>756</v>
      </c>
      <c r="M841" s="9">
        <v>44105</v>
      </c>
      <c r="N841" s="9">
        <v>44105</v>
      </c>
      <c r="O841" s="20"/>
      <c r="P841" s="20">
        <v>851880.95</v>
      </c>
      <c r="Q841" s="61"/>
      <c r="R841" s="11"/>
      <c r="S841" s="11"/>
      <c r="T841" s="11"/>
      <c r="U841" s="11"/>
      <c r="X841" s="22" t="str">
        <f>IF(B841="",VLOOKUP(A841,items_lookup!A:B,2,FALSE),B841)</f>
        <v>12. Item 12</v>
      </c>
      <c r="Y841" s="22">
        <f t="shared" si="64"/>
        <v>10</v>
      </c>
      <c r="Z841" s="22">
        <f t="shared" si="64"/>
        <v>10</v>
      </c>
      <c r="AA841" s="22">
        <f t="shared" si="61"/>
        <v>2020</v>
      </c>
      <c r="AB841" s="22">
        <f t="shared" si="62"/>
        <v>2020</v>
      </c>
      <c r="AC841" s="22">
        <f t="shared" si="63"/>
        <v>2020</v>
      </c>
      <c r="AD841" s="25" t="b">
        <f>AND(ROUND(O841,2)=O841,ROUND(P841,2)=P841,OR(AND(O841&lt;&gt;0,L841="p"),AND(P841&lt;&gt;0,L841="f")),_xlfn.ISFORMULA(X841),_xlfn.ISFORMULA(Y841),_xlfn.ISFORMULA(Z841),_xlfn.ISFORMULA(AA841),_xlfn.ISFORMULA(AB841),_xlfn.ISFORMULA(AC841),NOT(_xlfn.ISFORMULA(O841)),NOT(_xlfn.ISFORMULA(P841)),M841&lt;&gt;0,N841&lt;&gt;0,OR(YEAR(M841=lookup_codes!T967),YEAR(M841=lookup_codes!T968),YEAR(M841=lookup_codes!T969)),OR(YEAR(N841=lookup_codes!T967),YEAR(N841=lookup_codes!T968),YEAR(N841=lookup_codes!T969)))</f>
        <v>1</v>
      </c>
    </row>
    <row r="842" spans="1:30" ht="12.6" customHeight="1" x14ac:dyDescent="0.2">
      <c r="A842" s="8" t="s">
        <v>768</v>
      </c>
      <c r="C842" s="2" t="s">
        <v>735</v>
      </c>
      <c r="D842" s="6"/>
      <c r="E842" s="60" t="s">
        <v>745</v>
      </c>
      <c r="H842" s="8"/>
      <c r="K842" s="8"/>
      <c r="L842" s="8" t="s">
        <v>756</v>
      </c>
      <c r="M842" s="9">
        <v>44105</v>
      </c>
      <c r="N842" s="9">
        <v>44105</v>
      </c>
      <c r="P842" s="21">
        <v>30261.9</v>
      </c>
      <c r="Q842" s="61"/>
      <c r="X842" s="22" t="str">
        <f>IF(B842="",VLOOKUP(A842,items_lookup!A:B,2,FALSE),B842)</f>
        <v>09. Item 09</v>
      </c>
      <c r="Y842" s="22">
        <f t="shared" si="64"/>
        <v>10</v>
      </c>
      <c r="Z842" s="22">
        <f t="shared" si="64"/>
        <v>10</v>
      </c>
      <c r="AA842" s="22">
        <f t="shared" si="61"/>
        <v>2020</v>
      </c>
      <c r="AB842" s="22">
        <f t="shared" si="62"/>
        <v>2020</v>
      </c>
      <c r="AC842" s="22">
        <f t="shared" si="63"/>
        <v>2020</v>
      </c>
      <c r="AD842" s="25" t="b">
        <f>AND(ROUND(O842,2)=O842,ROUND(P842,2)=P842,OR(AND(O842&lt;&gt;0,L842="p"),AND(P842&lt;&gt;0,L842="f")),_xlfn.ISFORMULA(X842),_xlfn.ISFORMULA(Y842),_xlfn.ISFORMULA(Z842),_xlfn.ISFORMULA(AA842),_xlfn.ISFORMULA(AB842),_xlfn.ISFORMULA(AC842),NOT(_xlfn.ISFORMULA(O842)),NOT(_xlfn.ISFORMULA(P842)),M842&lt;&gt;0,N842&lt;&gt;0,OR(YEAR(M842=lookup_codes!T968),YEAR(M842=lookup_codes!T969),YEAR(M842=lookup_codes!T970)),OR(YEAR(N842=lookup_codes!T968),YEAR(N842=lookup_codes!T969),YEAR(N842=lookup_codes!T970)))</f>
        <v>1</v>
      </c>
    </row>
    <row r="843" spans="1:30" ht="13.5" customHeight="1" x14ac:dyDescent="0.2">
      <c r="A843" s="8" t="s">
        <v>769</v>
      </c>
      <c r="C843" s="2" t="s">
        <v>735</v>
      </c>
      <c r="D843" s="6"/>
      <c r="E843" s="60" t="s">
        <v>745</v>
      </c>
      <c r="H843" s="8"/>
      <c r="K843" s="8"/>
      <c r="L843" s="8" t="s">
        <v>756</v>
      </c>
      <c r="M843" s="9">
        <v>44105</v>
      </c>
      <c r="N843" s="9">
        <v>44105</v>
      </c>
      <c r="P843" s="21">
        <v>658952.38</v>
      </c>
      <c r="Q843" s="61"/>
      <c r="X843" s="22" t="str">
        <f>IF(B843="",VLOOKUP(A843,items_lookup!A:B,2,FALSE),B843)</f>
        <v>09. Item 09</v>
      </c>
      <c r="Y843" s="22">
        <f t="shared" si="64"/>
        <v>10</v>
      </c>
      <c r="Z843" s="22">
        <f t="shared" si="64"/>
        <v>10</v>
      </c>
      <c r="AA843" s="22">
        <f t="shared" si="61"/>
        <v>2020</v>
      </c>
      <c r="AB843" s="22">
        <f t="shared" si="62"/>
        <v>2020</v>
      </c>
      <c r="AC843" s="22">
        <f t="shared" si="63"/>
        <v>2020</v>
      </c>
      <c r="AD843" s="25" t="b">
        <f>AND(ROUND(O843,2)=O843,ROUND(P843,2)=P843,OR(AND(O843&lt;&gt;0,L843="p"),AND(P843&lt;&gt;0,L843="f")),_xlfn.ISFORMULA(X843),_xlfn.ISFORMULA(Y843),_xlfn.ISFORMULA(Z843),_xlfn.ISFORMULA(AA843),_xlfn.ISFORMULA(AB843),_xlfn.ISFORMULA(AC843),NOT(_xlfn.ISFORMULA(O843)),NOT(_xlfn.ISFORMULA(P843)),M843&lt;&gt;0,N843&lt;&gt;0,OR(YEAR(M843=lookup_codes!T969),YEAR(M843=lookup_codes!T970),YEAR(M843=lookup_codes!T971)),OR(YEAR(N843=lookup_codes!T969),YEAR(N843=lookup_codes!T970),YEAR(N843=lookup_codes!T971)))</f>
        <v>1</v>
      </c>
    </row>
    <row r="844" spans="1:30" ht="12.75" customHeight="1" x14ac:dyDescent="0.2">
      <c r="A844" s="8" t="s">
        <v>769</v>
      </c>
      <c r="C844" s="2" t="s">
        <v>735</v>
      </c>
      <c r="D844" s="6"/>
      <c r="E844" s="60" t="s">
        <v>745</v>
      </c>
      <c r="H844" s="8"/>
      <c r="K844" s="8"/>
      <c r="L844" s="8" t="s">
        <v>756</v>
      </c>
      <c r="M844" s="9">
        <v>44105</v>
      </c>
      <c r="N844" s="9">
        <v>44105</v>
      </c>
      <c r="P844" s="21">
        <v>283023.81</v>
      </c>
      <c r="Q844" s="61"/>
      <c r="R844" s="32"/>
      <c r="S844" s="32"/>
      <c r="T844" s="32"/>
      <c r="U844" s="32"/>
      <c r="X844" s="22" t="str">
        <f>IF(B844="",VLOOKUP(A844,items_lookup!A:B,2,FALSE),B844)</f>
        <v>09. Item 09</v>
      </c>
      <c r="Y844" s="22">
        <f t="shared" si="64"/>
        <v>10</v>
      </c>
      <c r="Z844" s="22">
        <f t="shared" si="64"/>
        <v>10</v>
      </c>
      <c r="AA844" s="22">
        <f t="shared" si="61"/>
        <v>2020</v>
      </c>
      <c r="AB844" s="22">
        <f t="shared" si="62"/>
        <v>2020</v>
      </c>
      <c r="AC844" s="22">
        <f t="shared" si="63"/>
        <v>2020</v>
      </c>
      <c r="AD844" s="25" t="b">
        <f>AND(ROUND(O844,2)=O844,ROUND(P844,2)=P844,OR(AND(O844&lt;&gt;0,L844="p"),AND(P844&lt;&gt;0,L844="f")),_xlfn.ISFORMULA(X844),_xlfn.ISFORMULA(Y844),_xlfn.ISFORMULA(Z844),_xlfn.ISFORMULA(AA844),_xlfn.ISFORMULA(AB844),_xlfn.ISFORMULA(AC844),NOT(_xlfn.ISFORMULA(O844)),NOT(_xlfn.ISFORMULA(P844)),M844&lt;&gt;0,N844&lt;&gt;0,OR(YEAR(M844=lookup_codes!T970),YEAR(M844=lookup_codes!T971),YEAR(M844=lookup_codes!T972)),OR(YEAR(N844=lookup_codes!T970),YEAR(N844=lookup_codes!T971),YEAR(N844=lookup_codes!T972)))</f>
        <v>1</v>
      </c>
    </row>
    <row r="845" spans="1:30" ht="25.5" customHeight="1" x14ac:dyDescent="0.2">
      <c r="A845" s="8" t="s">
        <v>769</v>
      </c>
      <c r="B845" s="27"/>
      <c r="C845" s="2" t="s">
        <v>735</v>
      </c>
      <c r="D845" s="6"/>
      <c r="E845" s="60" t="s">
        <v>745</v>
      </c>
      <c r="F845" s="8"/>
      <c r="G845" s="8"/>
      <c r="H845" s="8"/>
      <c r="I845" s="8"/>
      <c r="J845" s="8"/>
      <c r="K845" s="8"/>
      <c r="L845" s="8" t="s">
        <v>756</v>
      </c>
      <c r="M845" s="9">
        <v>44105</v>
      </c>
      <c r="N845" s="9">
        <v>44105</v>
      </c>
      <c r="O845" s="20"/>
      <c r="P845" s="20">
        <v>3494452.38</v>
      </c>
      <c r="Q845" s="61"/>
      <c r="R845" s="11"/>
      <c r="S845" s="11"/>
      <c r="T845" s="11"/>
      <c r="U845" s="11"/>
      <c r="X845" s="22" t="str">
        <f>IF(B845="",VLOOKUP(A845,items_lookup!A:B,2,FALSE),B845)</f>
        <v>09. Item 09</v>
      </c>
      <c r="Y845" s="22">
        <f t="shared" si="64"/>
        <v>10</v>
      </c>
      <c r="Z845" s="22">
        <f t="shared" si="64"/>
        <v>10</v>
      </c>
      <c r="AA845" s="22">
        <f t="shared" si="61"/>
        <v>2020</v>
      </c>
      <c r="AB845" s="22">
        <f t="shared" si="62"/>
        <v>2020</v>
      </c>
      <c r="AC845" s="22">
        <f t="shared" si="63"/>
        <v>2020</v>
      </c>
      <c r="AD845" s="25" t="b">
        <f>AND(ROUND(O845,2)=O845,ROUND(P845,2)=P845,OR(AND(O845&lt;&gt;0,L845="p"),AND(P845&lt;&gt;0,L845="f")),_xlfn.ISFORMULA(X845),_xlfn.ISFORMULA(Y845),_xlfn.ISFORMULA(Z845),_xlfn.ISFORMULA(AA845),_xlfn.ISFORMULA(AB845),_xlfn.ISFORMULA(AC845),NOT(_xlfn.ISFORMULA(O845)),NOT(_xlfn.ISFORMULA(P845)),M845&lt;&gt;0,N845&lt;&gt;0,OR(YEAR(M845=lookup_codes!T971),YEAR(M845=lookup_codes!T972),YEAR(M845=lookup_codes!T973)),OR(YEAR(N845=lookup_codes!T971),YEAR(N845=lookup_codes!T972),YEAR(N845=lookup_codes!T973)))</f>
        <v>1</v>
      </c>
    </row>
    <row r="846" spans="1:30" ht="15" customHeight="1" x14ac:dyDescent="0.2">
      <c r="A846" s="8" t="s">
        <v>769</v>
      </c>
      <c r="C846" s="2" t="s">
        <v>735</v>
      </c>
      <c r="D846" s="6"/>
      <c r="E846" s="60" t="s">
        <v>745</v>
      </c>
      <c r="H846" s="8"/>
      <c r="K846" s="8"/>
      <c r="L846" s="8" t="s">
        <v>755</v>
      </c>
      <c r="M846" s="9">
        <v>44105</v>
      </c>
      <c r="N846" s="9">
        <v>44105</v>
      </c>
      <c r="O846" s="21">
        <v>283047.62</v>
      </c>
      <c r="Q846" s="61"/>
      <c r="R846" s="32"/>
      <c r="S846" s="32"/>
      <c r="T846" s="32"/>
      <c r="U846" s="32"/>
      <c r="X846" s="22" t="str">
        <f>IF(B846="",VLOOKUP(A846,items_lookup!A:B,2,FALSE),B846)</f>
        <v>09. Item 09</v>
      </c>
      <c r="Y846" s="22">
        <f t="shared" si="64"/>
        <v>10</v>
      </c>
      <c r="Z846" s="22">
        <f t="shared" si="64"/>
        <v>10</v>
      </c>
      <c r="AA846" s="22">
        <f t="shared" si="61"/>
        <v>2020</v>
      </c>
      <c r="AB846" s="22">
        <f t="shared" si="62"/>
        <v>2020</v>
      </c>
      <c r="AC846" s="22">
        <f t="shared" si="63"/>
        <v>2020</v>
      </c>
      <c r="AD846" s="25" t="b">
        <f>AND(ROUND(O846,2)=O846,ROUND(P846,2)=P846,OR(AND(O846&lt;&gt;0,L846="p"),AND(P846&lt;&gt;0,L846="f")),_xlfn.ISFORMULA(X846),_xlfn.ISFORMULA(Y846),_xlfn.ISFORMULA(Z846),_xlfn.ISFORMULA(AA846),_xlfn.ISFORMULA(AB846),_xlfn.ISFORMULA(AC846),NOT(_xlfn.ISFORMULA(O846)),NOT(_xlfn.ISFORMULA(P846)),M846&lt;&gt;0,N846&lt;&gt;0,OR(YEAR(M846=lookup_codes!T972),YEAR(M846=lookup_codes!T973),YEAR(M846=lookup_codes!T974)),OR(YEAR(N846=lookup_codes!T972),YEAR(N846=lookup_codes!T973),YEAR(N846=lookup_codes!T974)))</f>
        <v>1</v>
      </c>
    </row>
    <row r="847" spans="1:30" ht="25.5" customHeight="1" x14ac:dyDescent="0.2">
      <c r="A847" s="8" t="s">
        <v>776</v>
      </c>
      <c r="C847" s="2" t="s">
        <v>735</v>
      </c>
      <c r="D847" s="6"/>
      <c r="E847" s="60" t="s">
        <v>745</v>
      </c>
      <c r="H847" s="8"/>
      <c r="K847" s="8"/>
      <c r="L847" s="8" t="s">
        <v>755</v>
      </c>
      <c r="M847" s="9">
        <v>44105</v>
      </c>
      <c r="N847" s="9">
        <v>44105</v>
      </c>
      <c r="O847" s="21">
        <v>-22142.86</v>
      </c>
      <c r="Q847" s="61"/>
      <c r="X847" s="22" t="str">
        <f>IF(B847="",VLOOKUP(A847,items_lookup!A:B,2,FALSE),B847)</f>
        <v>_1. Item _1</v>
      </c>
      <c r="Y847" s="22">
        <f t="shared" si="64"/>
        <v>10</v>
      </c>
      <c r="Z847" s="22">
        <f t="shared" si="64"/>
        <v>10</v>
      </c>
      <c r="AA847" s="22">
        <f t="shared" si="61"/>
        <v>2020</v>
      </c>
      <c r="AB847" s="22">
        <f t="shared" si="62"/>
        <v>2020</v>
      </c>
      <c r="AC847" s="22">
        <f t="shared" si="63"/>
        <v>2020</v>
      </c>
      <c r="AD847" s="25" t="b">
        <f>AND(ROUND(O847,2)=O847,ROUND(P847,2)=P847,OR(AND(O847&lt;&gt;0,L847="p"),AND(P847&lt;&gt;0,L847="f")),_xlfn.ISFORMULA(X847),_xlfn.ISFORMULA(Y847),_xlfn.ISFORMULA(Z847),_xlfn.ISFORMULA(AA847),_xlfn.ISFORMULA(AB847),_xlfn.ISFORMULA(AC847),NOT(_xlfn.ISFORMULA(O847)),NOT(_xlfn.ISFORMULA(P847)),M847&lt;&gt;0,N847&lt;&gt;0,OR(YEAR(M847=lookup_codes!T973),YEAR(M847=lookup_codes!T974),YEAR(M847=lookup_codes!T975)),OR(YEAR(N847=lookup_codes!T973),YEAR(N847=lookup_codes!T974),YEAR(N847=lookup_codes!T975)))</f>
        <v>1</v>
      </c>
    </row>
    <row r="848" spans="1:30" ht="12.75" customHeight="1" x14ac:dyDescent="0.2">
      <c r="A848" s="8" t="s">
        <v>776</v>
      </c>
      <c r="C848" s="2" t="s">
        <v>735</v>
      </c>
      <c r="D848" s="6"/>
      <c r="E848" s="60" t="s">
        <v>745</v>
      </c>
      <c r="H848" s="8"/>
      <c r="K848" s="8"/>
      <c r="L848" s="8" t="s">
        <v>755</v>
      </c>
      <c r="M848" s="9">
        <v>44105</v>
      </c>
      <c r="N848" s="9">
        <v>44105</v>
      </c>
      <c r="O848" s="21">
        <v>758904.76</v>
      </c>
      <c r="Q848" s="61"/>
      <c r="X848" s="22" t="str">
        <f>IF(B848="",VLOOKUP(A848,items_lookup!A:B,2,FALSE),B848)</f>
        <v>_1. Item _1</v>
      </c>
      <c r="Y848" s="22">
        <f t="shared" si="64"/>
        <v>10</v>
      </c>
      <c r="Z848" s="22">
        <f t="shared" si="64"/>
        <v>10</v>
      </c>
      <c r="AA848" s="22">
        <f t="shared" si="61"/>
        <v>2020</v>
      </c>
      <c r="AB848" s="22">
        <f t="shared" si="62"/>
        <v>2020</v>
      </c>
      <c r="AC848" s="22">
        <f t="shared" si="63"/>
        <v>2020</v>
      </c>
      <c r="AD848" s="25" t="b">
        <f>AND(ROUND(O848,2)=O848,ROUND(P848,2)=P848,OR(AND(O848&lt;&gt;0,L848="p"),AND(P848&lt;&gt;0,L848="f")),_xlfn.ISFORMULA(X848),_xlfn.ISFORMULA(Y848),_xlfn.ISFORMULA(Z848),_xlfn.ISFORMULA(AA848),_xlfn.ISFORMULA(AB848),_xlfn.ISFORMULA(AC848),NOT(_xlfn.ISFORMULA(O848)),NOT(_xlfn.ISFORMULA(P848)),M848&lt;&gt;0,N848&lt;&gt;0,OR(YEAR(M848=lookup_codes!T974),YEAR(M848=lookup_codes!T975),YEAR(M848=lookup_codes!T976)),OR(YEAR(N848=lookup_codes!T974),YEAR(N848=lookup_codes!T975),YEAR(N848=lookup_codes!T976)))</f>
        <v>1</v>
      </c>
    </row>
    <row r="849" spans="1:30" ht="12.75" customHeight="1" x14ac:dyDescent="0.2">
      <c r="A849" s="8" t="s">
        <v>763</v>
      </c>
      <c r="B849" s="8"/>
      <c r="C849" s="2" t="s">
        <v>735</v>
      </c>
      <c r="D849" s="6"/>
      <c r="E849" s="60" t="s">
        <v>745</v>
      </c>
      <c r="F849" s="8"/>
      <c r="G849" s="8"/>
      <c r="H849" s="8"/>
      <c r="I849" s="8"/>
      <c r="J849" s="8"/>
      <c r="K849" s="8"/>
      <c r="L849" s="8" t="s">
        <v>756</v>
      </c>
      <c r="M849" s="9">
        <v>44136</v>
      </c>
      <c r="N849" s="9">
        <v>44136</v>
      </c>
      <c r="O849" s="20"/>
      <c r="P849" s="20">
        <v>342190.48</v>
      </c>
      <c r="Q849" s="61"/>
      <c r="R849" s="11"/>
      <c r="S849" s="11"/>
      <c r="T849" s="11"/>
      <c r="U849" s="11"/>
      <c r="X849" s="22" t="str">
        <f>IF(B849="",VLOOKUP(A849,items_lookup!A:B,2,FALSE),B849)</f>
        <v>04. Item 04</v>
      </c>
      <c r="Y849" s="22">
        <f t="shared" si="64"/>
        <v>11</v>
      </c>
      <c r="Z849" s="22">
        <f t="shared" si="64"/>
        <v>11</v>
      </c>
      <c r="AA849" s="22">
        <f t="shared" si="61"/>
        <v>2020</v>
      </c>
      <c r="AB849" s="22">
        <f t="shared" si="62"/>
        <v>2020</v>
      </c>
      <c r="AC849" s="22">
        <f t="shared" si="63"/>
        <v>2020</v>
      </c>
      <c r="AD849" s="25" t="b">
        <f>AND(ROUND(O849,2)=O849,ROUND(P849,2)=P849,OR(AND(O849&lt;&gt;0,L849="p"),AND(P849&lt;&gt;0,L849="f")),_xlfn.ISFORMULA(X849),_xlfn.ISFORMULA(Y849),_xlfn.ISFORMULA(Z849),_xlfn.ISFORMULA(AA849),_xlfn.ISFORMULA(AB849),_xlfn.ISFORMULA(AC849),NOT(_xlfn.ISFORMULA(O849)),NOT(_xlfn.ISFORMULA(P849)),M849&lt;&gt;0,N849&lt;&gt;0,OR(YEAR(M849=lookup_codes!T975),YEAR(M849=lookup_codes!T976),YEAR(M849=lookup_codes!T977)),OR(YEAR(N849=lookup_codes!T975),YEAR(N849=lookup_codes!T976),YEAR(N849=lookup_codes!T977)))</f>
        <v>1</v>
      </c>
    </row>
    <row r="850" spans="1:30" ht="12.6" customHeight="1" x14ac:dyDescent="0.2">
      <c r="A850" s="8" t="s">
        <v>782</v>
      </c>
      <c r="B850" s="8"/>
      <c r="C850" s="2" t="s">
        <v>735</v>
      </c>
      <c r="D850" s="6"/>
      <c r="E850" s="60" t="s">
        <v>745</v>
      </c>
      <c r="F850" s="8"/>
      <c r="G850" s="8"/>
      <c r="H850" s="8"/>
      <c r="I850" s="8"/>
      <c r="J850" s="8"/>
      <c r="K850" s="8"/>
      <c r="L850" s="8" t="s">
        <v>756</v>
      </c>
      <c r="M850" s="9">
        <v>44136</v>
      </c>
      <c r="N850" s="9">
        <v>44136</v>
      </c>
      <c r="O850" s="20"/>
      <c r="P850" s="20">
        <v>2343642.86</v>
      </c>
      <c r="Q850" s="61"/>
      <c r="R850" s="11"/>
      <c r="S850" s="11"/>
      <c r="T850" s="11"/>
      <c r="U850" s="11"/>
      <c r="X850" s="22" t="str">
        <f>IF(B850="",VLOOKUP(A850,items_lookup!A:B,2,FALSE),B850)</f>
        <v>04. Item 04</v>
      </c>
      <c r="Y850" s="22">
        <f t="shared" si="64"/>
        <v>11</v>
      </c>
      <c r="Z850" s="22">
        <f t="shared" si="64"/>
        <v>11</v>
      </c>
      <c r="AA850" s="22">
        <f t="shared" si="61"/>
        <v>2020</v>
      </c>
      <c r="AB850" s="22">
        <f t="shared" si="62"/>
        <v>2020</v>
      </c>
      <c r="AC850" s="22">
        <f t="shared" si="63"/>
        <v>2020</v>
      </c>
      <c r="AD850" s="25" t="b">
        <f>AND(ROUND(O850,2)=O850,ROUND(P850,2)=P850,OR(AND(O850&lt;&gt;0,L850="p"),AND(P850&lt;&gt;0,L850="f")),_xlfn.ISFORMULA(X850),_xlfn.ISFORMULA(Y850),_xlfn.ISFORMULA(Z850),_xlfn.ISFORMULA(AA850),_xlfn.ISFORMULA(AB850),_xlfn.ISFORMULA(AC850),NOT(_xlfn.ISFORMULA(O850)),NOT(_xlfn.ISFORMULA(P850)),M850&lt;&gt;0,N850&lt;&gt;0,OR(YEAR(M850=lookup_codes!T976),YEAR(M850=lookup_codes!T977),YEAR(M850=lookup_codes!T978)),OR(YEAR(N850=lookup_codes!T976),YEAR(N850=lookup_codes!T977),YEAR(N850=lookup_codes!T978)))</f>
        <v>1</v>
      </c>
    </row>
    <row r="851" spans="1:30" ht="12.6" customHeight="1" x14ac:dyDescent="0.2">
      <c r="A851" s="8" t="s">
        <v>764</v>
      </c>
      <c r="B851" s="27"/>
      <c r="C851" s="2" t="s">
        <v>735</v>
      </c>
      <c r="D851" s="6"/>
      <c r="E851" s="60" t="s">
        <v>745</v>
      </c>
      <c r="F851" s="8"/>
      <c r="G851" s="8"/>
      <c r="H851" s="8"/>
      <c r="I851" s="8"/>
      <c r="J851" s="8"/>
      <c r="K851" s="8"/>
      <c r="L851" s="8" t="s">
        <v>756</v>
      </c>
      <c r="M851" s="9">
        <v>44136</v>
      </c>
      <c r="N851" s="9">
        <v>44136</v>
      </c>
      <c r="O851" s="20"/>
      <c r="P851" s="20">
        <v>8035571.4299999997</v>
      </c>
      <c r="Q851" s="61"/>
      <c r="R851" s="11"/>
      <c r="S851" s="11"/>
      <c r="T851" s="11"/>
      <c r="U851" s="11"/>
      <c r="X851" s="22" t="str">
        <f>IF(B851="",VLOOKUP(A851,items_lookup!A:B,2,FALSE),B851)</f>
        <v>05. Item 05</v>
      </c>
      <c r="Y851" s="22">
        <f t="shared" si="64"/>
        <v>11</v>
      </c>
      <c r="Z851" s="22">
        <f t="shared" si="64"/>
        <v>11</v>
      </c>
      <c r="AA851" s="22">
        <f t="shared" si="61"/>
        <v>2020</v>
      </c>
      <c r="AB851" s="22">
        <f t="shared" si="62"/>
        <v>2020</v>
      </c>
      <c r="AC851" s="22">
        <f t="shared" si="63"/>
        <v>2020</v>
      </c>
      <c r="AD851" s="25" t="b">
        <f>AND(ROUND(O851,2)=O851,ROUND(P851,2)=P851,OR(AND(O851&lt;&gt;0,L851="p"),AND(P851&lt;&gt;0,L851="f")),_xlfn.ISFORMULA(X851),_xlfn.ISFORMULA(Y851),_xlfn.ISFORMULA(Z851),_xlfn.ISFORMULA(AA851),_xlfn.ISFORMULA(AB851),_xlfn.ISFORMULA(AC851),NOT(_xlfn.ISFORMULA(O851)),NOT(_xlfn.ISFORMULA(P851)),M851&lt;&gt;0,N851&lt;&gt;0,OR(YEAR(M851=lookup_codes!T977),YEAR(M851=lookup_codes!T978),YEAR(M851=lookup_codes!T979)),OR(YEAR(N851=lookup_codes!T977),YEAR(N851=lookup_codes!T978),YEAR(N851=lookup_codes!T979)))</f>
        <v>1</v>
      </c>
    </row>
    <row r="852" spans="1:30" ht="15" customHeight="1" x14ac:dyDescent="0.2">
      <c r="A852" s="8" t="s">
        <v>765</v>
      </c>
      <c r="B852" s="27"/>
      <c r="C852" s="2" t="s">
        <v>735</v>
      </c>
      <c r="D852" s="6"/>
      <c r="E852" s="60" t="s">
        <v>745</v>
      </c>
      <c r="F852" s="8"/>
      <c r="G852" s="8"/>
      <c r="H852" s="8"/>
      <c r="I852" s="8"/>
      <c r="J852" s="8"/>
      <c r="K852" s="8"/>
      <c r="L852" s="8" t="s">
        <v>756</v>
      </c>
      <c r="M852" s="9">
        <v>44136</v>
      </c>
      <c r="N852" s="9">
        <v>44136</v>
      </c>
      <c r="O852" s="20"/>
      <c r="P852" s="20">
        <v>69095.240000000005</v>
      </c>
      <c r="Q852" s="61"/>
      <c r="R852" s="11"/>
      <c r="S852" s="11"/>
      <c r="T852" s="11"/>
      <c r="U852" s="11"/>
      <c r="X852" s="22" t="str">
        <f>IF(B852="",VLOOKUP(A852,items_lookup!A:B,2,FALSE),B852)</f>
        <v>05. Item 05</v>
      </c>
      <c r="Y852" s="22">
        <f t="shared" si="64"/>
        <v>11</v>
      </c>
      <c r="Z852" s="22">
        <f t="shared" si="64"/>
        <v>11</v>
      </c>
      <c r="AA852" s="22">
        <f t="shared" si="61"/>
        <v>2020</v>
      </c>
      <c r="AB852" s="22">
        <f t="shared" si="62"/>
        <v>2020</v>
      </c>
      <c r="AC852" s="22">
        <f t="shared" si="63"/>
        <v>2020</v>
      </c>
      <c r="AD852" s="25" t="b">
        <f>AND(ROUND(O852,2)=O852,ROUND(P852,2)=P852,OR(AND(O852&lt;&gt;0,L852="p"),AND(P852&lt;&gt;0,L852="f")),_xlfn.ISFORMULA(X852),_xlfn.ISFORMULA(Y852),_xlfn.ISFORMULA(Z852),_xlfn.ISFORMULA(AA852),_xlfn.ISFORMULA(AB852),_xlfn.ISFORMULA(AC852),NOT(_xlfn.ISFORMULA(O852)),NOT(_xlfn.ISFORMULA(P852)),M852&lt;&gt;0,N852&lt;&gt;0,OR(YEAR(M852=lookup_codes!T978),YEAR(M852=lookup_codes!T979),YEAR(M852=lookup_codes!T980)),OR(YEAR(N852=lookup_codes!T978),YEAR(N852=lookup_codes!T979),YEAR(N852=lookup_codes!T980)))</f>
        <v>1</v>
      </c>
    </row>
    <row r="853" spans="1:30" ht="15" customHeight="1" x14ac:dyDescent="0.2">
      <c r="A853" s="8" t="s">
        <v>775</v>
      </c>
      <c r="B853" s="27"/>
      <c r="C853" s="2" t="s">
        <v>735</v>
      </c>
      <c r="D853" s="6"/>
      <c r="E853" s="60" t="s">
        <v>745</v>
      </c>
      <c r="F853" s="8"/>
      <c r="G853" s="8"/>
      <c r="H853" s="8"/>
      <c r="I853" s="8"/>
      <c r="J853" s="8"/>
      <c r="K853" s="8"/>
      <c r="L853" s="8" t="s">
        <v>756</v>
      </c>
      <c r="M853" s="9">
        <v>44136</v>
      </c>
      <c r="N853" s="9">
        <v>44136</v>
      </c>
      <c r="O853" s="20"/>
      <c r="P853" s="20">
        <v>5879214.29</v>
      </c>
      <c r="Q853" s="61"/>
      <c r="R853" s="11"/>
      <c r="S853" s="11"/>
      <c r="T853" s="11"/>
      <c r="U853" s="11"/>
      <c r="X853" s="22" t="str">
        <f>IF(B853="",VLOOKUP(A853,items_lookup!A:B,2,FALSE),B853)</f>
        <v>06. Item 06</v>
      </c>
      <c r="Y853" s="22">
        <f t="shared" si="64"/>
        <v>11</v>
      </c>
      <c r="Z853" s="22">
        <f t="shared" si="64"/>
        <v>11</v>
      </c>
      <c r="AA853" s="22">
        <f t="shared" si="61"/>
        <v>2020</v>
      </c>
      <c r="AB853" s="22">
        <f t="shared" si="62"/>
        <v>2020</v>
      </c>
      <c r="AC853" s="22">
        <f t="shared" si="63"/>
        <v>2020</v>
      </c>
      <c r="AD853" s="25" t="b">
        <f>AND(ROUND(O853,2)=O853,ROUND(P853,2)=P853,OR(AND(O853&lt;&gt;0,L853="p"),AND(P853&lt;&gt;0,L853="f")),_xlfn.ISFORMULA(X853),_xlfn.ISFORMULA(Y853),_xlfn.ISFORMULA(Z853),_xlfn.ISFORMULA(AA853),_xlfn.ISFORMULA(AB853),_xlfn.ISFORMULA(AC853),NOT(_xlfn.ISFORMULA(O853)),NOT(_xlfn.ISFORMULA(P853)),M853&lt;&gt;0,N853&lt;&gt;0,OR(YEAR(M853=lookup_codes!T979),YEAR(M853=lookup_codes!T980),YEAR(M853=lookup_codes!T981)),OR(YEAR(N853=lookup_codes!T979),YEAR(N853=lookup_codes!T980),YEAR(N853=lookup_codes!T981)))</f>
        <v>1</v>
      </c>
    </row>
    <row r="854" spans="1:30" ht="12.6" customHeight="1" x14ac:dyDescent="0.2">
      <c r="A854" s="8" t="s">
        <v>766</v>
      </c>
      <c r="B854" s="27"/>
      <c r="C854" s="2" t="s">
        <v>735</v>
      </c>
      <c r="D854" s="6"/>
      <c r="E854" s="60" t="s">
        <v>745</v>
      </c>
      <c r="F854" s="8"/>
      <c r="G854" s="8"/>
      <c r="H854" s="8"/>
      <c r="I854" s="8"/>
      <c r="J854" s="8"/>
      <c r="K854" s="8"/>
      <c r="L854" s="8" t="s">
        <v>756</v>
      </c>
      <c r="M854" s="9">
        <v>44136</v>
      </c>
      <c r="N854" s="9">
        <v>44136</v>
      </c>
      <c r="O854" s="20"/>
      <c r="P854" s="20">
        <v>1543357.14</v>
      </c>
      <c r="Q854" s="61"/>
      <c r="R854" s="11"/>
      <c r="S854" s="11"/>
      <c r="T854" s="11"/>
      <c r="U854" s="11"/>
      <c r="X854" s="22" t="str">
        <f>IF(B854="",VLOOKUP(A854,items_lookup!A:B,2,FALSE),B854)</f>
        <v>07. Item 07</v>
      </c>
      <c r="Y854" s="22">
        <f t="shared" si="64"/>
        <v>11</v>
      </c>
      <c r="Z854" s="22">
        <f t="shared" si="64"/>
        <v>11</v>
      </c>
      <c r="AA854" s="22">
        <f t="shared" ref="AA854:AA909" si="65">YEAR(N854)</f>
        <v>2020</v>
      </c>
      <c r="AB854" s="22">
        <f t="shared" ref="AB854:AB909" si="66">YEAR(M854)</f>
        <v>2020</v>
      </c>
      <c r="AC854" s="22">
        <f t="shared" ref="AC854:AC909" si="67">IF(F854="X",AA854-1,AA854)</f>
        <v>2020</v>
      </c>
      <c r="AD854" s="25" t="b">
        <f>AND(ROUND(O854,2)=O854,ROUND(P854,2)=P854,OR(AND(O854&lt;&gt;0,L854="p"),AND(P854&lt;&gt;0,L854="f")),_xlfn.ISFORMULA(X854),_xlfn.ISFORMULA(Y854),_xlfn.ISFORMULA(Z854),_xlfn.ISFORMULA(AA854),_xlfn.ISFORMULA(AB854),_xlfn.ISFORMULA(AC854),NOT(_xlfn.ISFORMULA(O854)),NOT(_xlfn.ISFORMULA(P854)),M854&lt;&gt;0,N854&lt;&gt;0,OR(YEAR(M854=lookup_codes!T980),YEAR(M854=lookup_codes!T981),YEAR(M854=lookup_codes!T982)),OR(YEAR(N854=lookup_codes!T980),YEAR(N854=lookup_codes!T981),YEAR(N854=lookup_codes!T982)))</f>
        <v>1</v>
      </c>
    </row>
    <row r="855" spans="1:30" ht="12.6" customHeight="1" x14ac:dyDescent="0.2">
      <c r="A855" s="8" t="s">
        <v>781</v>
      </c>
      <c r="B855" s="8" t="s">
        <v>802</v>
      </c>
      <c r="C855" s="2" t="s">
        <v>735</v>
      </c>
      <c r="D855" s="6"/>
      <c r="E855" s="60" t="s">
        <v>745</v>
      </c>
      <c r="F855" s="8"/>
      <c r="G855" s="8"/>
      <c r="H855" s="8"/>
      <c r="I855" s="8"/>
      <c r="J855" s="8"/>
      <c r="K855" s="8"/>
      <c r="L855" s="8" t="s">
        <v>756</v>
      </c>
      <c r="M855" s="9">
        <v>44136</v>
      </c>
      <c r="N855" s="9">
        <v>44136</v>
      </c>
      <c r="O855" s="20"/>
      <c r="P855" s="20">
        <v>4002904.76</v>
      </c>
      <c r="Q855" s="61"/>
      <c r="R855" s="29"/>
      <c r="S855" s="29"/>
      <c r="T855" s="29"/>
      <c r="U855" s="29"/>
      <c r="X855" s="22" t="str">
        <f>IF(B855="",VLOOKUP(A855,items_lookup!A:B,2,FALSE),B855)</f>
        <v>04. Item 04</v>
      </c>
      <c r="Y855" s="22">
        <f t="shared" si="64"/>
        <v>11</v>
      </c>
      <c r="Z855" s="22">
        <f t="shared" si="64"/>
        <v>11</v>
      </c>
      <c r="AA855" s="22">
        <f t="shared" si="65"/>
        <v>2020</v>
      </c>
      <c r="AB855" s="22">
        <f t="shared" si="66"/>
        <v>2020</v>
      </c>
      <c r="AC855" s="22">
        <f t="shared" si="67"/>
        <v>2020</v>
      </c>
      <c r="AD855" s="25" t="b">
        <f>AND(ROUND(O855,2)=O855,ROUND(P855,2)=P855,OR(AND(O855&lt;&gt;0,L855="p"),AND(P855&lt;&gt;0,L855="f")),_xlfn.ISFORMULA(X855),_xlfn.ISFORMULA(Y855),_xlfn.ISFORMULA(Z855),_xlfn.ISFORMULA(AA855),_xlfn.ISFORMULA(AB855),_xlfn.ISFORMULA(AC855),NOT(_xlfn.ISFORMULA(O855)),NOT(_xlfn.ISFORMULA(P855)),M855&lt;&gt;0,N855&lt;&gt;0,OR(YEAR(M855=lookup_codes!T981),YEAR(M855=lookup_codes!T982),YEAR(M855=lookup_codes!T983)),OR(YEAR(N855=lookup_codes!T981),YEAR(N855=lookup_codes!T982),YEAR(N855=lookup_codes!T983)))</f>
        <v>1</v>
      </c>
    </row>
    <row r="856" spans="1:30" ht="12.6" customHeight="1" x14ac:dyDescent="0.2">
      <c r="A856" s="8" t="s">
        <v>769</v>
      </c>
      <c r="B856" s="8"/>
      <c r="C856" s="2" t="s">
        <v>735</v>
      </c>
      <c r="D856" s="6"/>
      <c r="E856" s="60" t="s">
        <v>745</v>
      </c>
      <c r="F856" s="8"/>
      <c r="G856" s="8"/>
      <c r="H856" s="8"/>
      <c r="I856" s="8"/>
      <c r="J856" s="8"/>
      <c r="K856" s="8"/>
      <c r="L856" s="8" t="s">
        <v>756</v>
      </c>
      <c r="M856" s="9">
        <v>44136</v>
      </c>
      <c r="N856" s="9">
        <v>44136</v>
      </c>
      <c r="O856" s="20"/>
      <c r="P856" s="20">
        <v>6952404.7599999998</v>
      </c>
      <c r="Q856" s="61"/>
      <c r="R856" s="11"/>
      <c r="S856" s="11"/>
      <c r="T856" s="11"/>
      <c r="U856" s="11"/>
      <c r="X856" s="22" t="str">
        <f>IF(B856="",VLOOKUP(A856,items_lookup!A:B,2,FALSE),B856)</f>
        <v>09. Item 09</v>
      </c>
      <c r="Y856" s="22">
        <f t="shared" si="64"/>
        <v>11</v>
      </c>
      <c r="Z856" s="22">
        <f t="shared" si="64"/>
        <v>11</v>
      </c>
      <c r="AA856" s="22">
        <f t="shared" si="65"/>
        <v>2020</v>
      </c>
      <c r="AB856" s="22">
        <f t="shared" si="66"/>
        <v>2020</v>
      </c>
      <c r="AC856" s="22">
        <f t="shared" si="67"/>
        <v>2020</v>
      </c>
      <c r="AD856" s="25" t="b">
        <f>AND(ROUND(O856,2)=O856,ROUND(P856,2)=P856,OR(AND(O856&lt;&gt;0,L856="p"),AND(P856&lt;&gt;0,L856="f")),_xlfn.ISFORMULA(X856),_xlfn.ISFORMULA(Y856),_xlfn.ISFORMULA(Z856),_xlfn.ISFORMULA(AA856),_xlfn.ISFORMULA(AB856),_xlfn.ISFORMULA(AC856),NOT(_xlfn.ISFORMULA(O856)),NOT(_xlfn.ISFORMULA(P856)),M856&lt;&gt;0,N856&lt;&gt;0,OR(YEAR(M856=lookup_codes!T982),YEAR(M856=lookup_codes!T983),YEAR(M856=lookup_codes!T984)),OR(YEAR(N856=lookup_codes!T982),YEAR(N856=lookup_codes!T983),YEAR(N856=lookup_codes!T984)))</f>
        <v>1</v>
      </c>
    </row>
    <row r="857" spans="1:30" ht="12.6" customHeight="1" x14ac:dyDescent="0.2">
      <c r="A857" s="8" t="s">
        <v>768</v>
      </c>
      <c r="B857" s="8"/>
      <c r="C857" s="2" t="s">
        <v>735</v>
      </c>
      <c r="D857" s="6"/>
      <c r="E857" s="60" t="s">
        <v>745</v>
      </c>
      <c r="F857" s="8"/>
      <c r="G857" s="8"/>
      <c r="H857" s="8"/>
      <c r="I857" s="8"/>
      <c r="J857" s="8"/>
      <c r="K857" s="8"/>
      <c r="L857" s="8" t="s">
        <v>756</v>
      </c>
      <c r="M857" s="9">
        <v>44136</v>
      </c>
      <c r="N857" s="9">
        <v>44136</v>
      </c>
      <c r="O857" s="20"/>
      <c r="P857" s="20">
        <v>239023.81</v>
      </c>
      <c r="Q857" s="61"/>
      <c r="R857" s="11"/>
      <c r="S857" s="11"/>
      <c r="T857" s="11"/>
      <c r="U857" s="11"/>
      <c r="X857" s="22" t="str">
        <f>IF(B857="",VLOOKUP(A857,items_lookup!A:B,2,FALSE),B857)</f>
        <v>09. Item 09</v>
      </c>
      <c r="Y857" s="22">
        <f t="shared" si="64"/>
        <v>11</v>
      </c>
      <c r="Z857" s="22">
        <f t="shared" si="64"/>
        <v>11</v>
      </c>
      <c r="AA857" s="22">
        <f t="shared" si="65"/>
        <v>2020</v>
      </c>
      <c r="AB857" s="22">
        <f t="shared" si="66"/>
        <v>2020</v>
      </c>
      <c r="AC857" s="22">
        <f t="shared" si="67"/>
        <v>2020</v>
      </c>
      <c r="AD857" s="25" t="b">
        <f>AND(ROUND(O857,2)=O857,ROUND(P857,2)=P857,OR(AND(O857&lt;&gt;0,L857="p"),AND(P857&lt;&gt;0,L857="f")),_xlfn.ISFORMULA(X857),_xlfn.ISFORMULA(Y857),_xlfn.ISFORMULA(Z857),_xlfn.ISFORMULA(AA857),_xlfn.ISFORMULA(AB857),_xlfn.ISFORMULA(AC857),NOT(_xlfn.ISFORMULA(O857)),NOT(_xlfn.ISFORMULA(P857)),M857&lt;&gt;0,N857&lt;&gt;0,OR(YEAR(M857=lookup_codes!T983),YEAR(M857=lookup_codes!T984),YEAR(M857=lookup_codes!T985)),OR(YEAR(N857=lookup_codes!T983),YEAR(N857=lookup_codes!T984),YEAR(N857=lookup_codes!T985)))</f>
        <v>1</v>
      </c>
    </row>
    <row r="858" spans="1:30" ht="12.6" customHeight="1" x14ac:dyDescent="0.2">
      <c r="A858" s="8" t="s">
        <v>790</v>
      </c>
      <c r="B858" s="8"/>
      <c r="C858" s="2" t="s">
        <v>735</v>
      </c>
      <c r="D858" s="6"/>
      <c r="E858" s="60" t="s">
        <v>745</v>
      </c>
      <c r="F858" s="8"/>
      <c r="G858" s="8"/>
      <c r="H858" s="8"/>
      <c r="I858" s="8"/>
      <c r="J858" s="8"/>
      <c r="K858" s="8"/>
      <c r="L858" s="8" t="s">
        <v>756</v>
      </c>
      <c r="M858" s="9">
        <v>44136</v>
      </c>
      <c r="N858" s="9">
        <v>44136</v>
      </c>
      <c r="O858" s="20"/>
      <c r="P858" s="20">
        <v>23523.81</v>
      </c>
      <c r="Q858" s="61"/>
      <c r="R858" s="11"/>
      <c r="S858" s="11"/>
      <c r="T858" s="11"/>
      <c r="U858" s="11"/>
      <c r="X858" s="22" t="str">
        <f>IF(B858="",VLOOKUP(A858,items_lookup!A:B,2,FALSE),B858)</f>
        <v>10. Item 10</v>
      </c>
      <c r="Y858" s="22">
        <f t="shared" si="64"/>
        <v>11</v>
      </c>
      <c r="Z858" s="22">
        <f t="shared" si="64"/>
        <v>11</v>
      </c>
      <c r="AA858" s="22">
        <f t="shared" si="65"/>
        <v>2020</v>
      </c>
      <c r="AB858" s="22">
        <f t="shared" si="66"/>
        <v>2020</v>
      </c>
      <c r="AC858" s="22">
        <f t="shared" si="67"/>
        <v>2020</v>
      </c>
      <c r="AD858" s="25" t="b">
        <f>AND(ROUND(O858,2)=O858,ROUND(P858,2)=P858,OR(AND(O858&lt;&gt;0,L858="p"),AND(P858&lt;&gt;0,L858="f")),_xlfn.ISFORMULA(X858),_xlfn.ISFORMULA(Y858),_xlfn.ISFORMULA(Z858),_xlfn.ISFORMULA(AA858),_xlfn.ISFORMULA(AB858),_xlfn.ISFORMULA(AC858),NOT(_xlfn.ISFORMULA(O858)),NOT(_xlfn.ISFORMULA(P858)),M858&lt;&gt;0,N858&lt;&gt;0,OR(YEAR(M858=lookup_codes!T984),YEAR(M858=lookup_codes!T985),YEAR(M858=lookup_codes!T986)),OR(YEAR(N858=lookup_codes!T984),YEAR(N858=lookup_codes!T985),YEAR(N858=lookup_codes!T986)))</f>
        <v>1</v>
      </c>
    </row>
    <row r="859" spans="1:30" ht="12.6" customHeight="1" x14ac:dyDescent="0.2">
      <c r="A859" s="8" t="s">
        <v>770</v>
      </c>
      <c r="B859" s="8" t="s">
        <v>804</v>
      </c>
      <c r="C859" s="2" t="s">
        <v>735</v>
      </c>
      <c r="D859" s="6"/>
      <c r="E859" s="60" t="s">
        <v>745</v>
      </c>
      <c r="F859" s="8"/>
      <c r="G859" s="8"/>
      <c r="H859" s="8"/>
      <c r="I859" s="8"/>
      <c r="J859" s="8"/>
      <c r="K859" s="8"/>
      <c r="L859" s="8" t="s">
        <v>756</v>
      </c>
      <c r="M859" s="9">
        <v>44136</v>
      </c>
      <c r="N859" s="9">
        <v>44136</v>
      </c>
      <c r="O859" s="20"/>
      <c r="P859" s="20">
        <v>518857.14</v>
      </c>
      <c r="Q859" s="61"/>
      <c r="R859" s="11"/>
      <c r="S859" s="11"/>
      <c r="T859" s="11"/>
      <c r="U859" s="11"/>
      <c r="X859" s="22" t="str">
        <f>IF(B859="",VLOOKUP(A859,items_lookup!A:B,2,FALSE),B859)</f>
        <v>12. Item 12</v>
      </c>
      <c r="Y859" s="22">
        <f t="shared" si="64"/>
        <v>11</v>
      </c>
      <c r="Z859" s="22">
        <f t="shared" si="64"/>
        <v>11</v>
      </c>
      <c r="AA859" s="22">
        <f t="shared" si="65"/>
        <v>2020</v>
      </c>
      <c r="AB859" s="22">
        <f t="shared" si="66"/>
        <v>2020</v>
      </c>
      <c r="AC859" s="22">
        <f t="shared" si="67"/>
        <v>2020</v>
      </c>
      <c r="AD859" s="25" t="b">
        <f>AND(ROUND(O859,2)=O859,ROUND(P859,2)=P859,OR(AND(O859&lt;&gt;0,L859="p"),AND(P859&lt;&gt;0,L859="f")),_xlfn.ISFORMULA(X859),_xlfn.ISFORMULA(Y859),_xlfn.ISFORMULA(Z859),_xlfn.ISFORMULA(AA859),_xlfn.ISFORMULA(AB859),_xlfn.ISFORMULA(AC859),NOT(_xlfn.ISFORMULA(O859)),NOT(_xlfn.ISFORMULA(P859)),M859&lt;&gt;0,N859&lt;&gt;0,OR(YEAR(M859=lookup_codes!T985),YEAR(M859=lookup_codes!T986),YEAR(M859=lookup_codes!T987)),OR(YEAR(N859=lookup_codes!T985),YEAR(N859=lookup_codes!T986),YEAR(N859=lookup_codes!T987)))</f>
        <v>1</v>
      </c>
    </row>
    <row r="860" spans="1:30" ht="12.6" customHeight="1" x14ac:dyDescent="0.2">
      <c r="A860" s="8" t="s">
        <v>792</v>
      </c>
      <c r="C860" s="2" t="s">
        <v>735</v>
      </c>
      <c r="D860" s="6"/>
      <c r="E860" s="60" t="s">
        <v>745</v>
      </c>
      <c r="H860" s="8"/>
      <c r="K860" s="8"/>
      <c r="L860" s="8" t="s">
        <v>756</v>
      </c>
      <c r="M860" s="9">
        <v>44136</v>
      </c>
      <c r="N860" s="9">
        <v>44136</v>
      </c>
      <c r="P860" s="21">
        <v>32309.52</v>
      </c>
      <c r="Q860" s="61"/>
      <c r="X860" s="22" t="str">
        <f>IF(B860="",VLOOKUP(A860,items_lookup!A:B,2,FALSE),B860)</f>
        <v>12. Item 12</v>
      </c>
      <c r="Y860" s="22">
        <f t="shared" si="64"/>
        <v>11</v>
      </c>
      <c r="Z860" s="22">
        <f t="shared" si="64"/>
        <v>11</v>
      </c>
      <c r="AA860" s="22">
        <f t="shared" si="65"/>
        <v>2020</v>
      </c>
      <c r="AB860" s="22">
        <f t="shared" si="66"/>
        <v>2020</v>
      </c>
      <c r="AC860" s="22">
        <f t="shared" si="67"/>
        <v>2020</v>
      </c>
      <c r="AD860" s="25" t="b">
        <f>AND(ROUND(O860,2)=O860,ROUND(P860,2)=P860,OR(AND(O860&lt;&gt;0,L860="p"),AND(P860&lt;&gt;0,L860="f")),_xlfn.ISFORMULA(X860),_xlfn.ISFORMULA(Y860),_xlfn.ISFORMULA(Z860),_xlfn.ISFORMULA(AA860),_xlfn.ISFORMULA(AB860),_xlfn.ISFORMULA(AC860),NOT(_xlfn.ISFORMULA(O860)),NOT(_xlfn.ISFORMULA(P860)),M860&lt;&gt;0,N860&lt;&gt;0,OR(YEAR(M860=lookup_codes!T986),YEAR(M860=lookup_codes!T987),YEAR(M860=lookup_codes!T988)),OR(YEAR(N860=lookup_codes!T986),YEAR(N860=lookup_codes!T987),YEAR(N860=lookup_codes!T988)))</f>
        <v>1</v>
      </c>
    </row>
    <row r="861" spans="1:30" ht="13.5" customHeight="1" x14ac:dyDescent="0.2">
      <c r="A861" s="8" t="s">
        <v>789</v>
      </c>
      <c r="C861" s="2" t="s">
        <v>735</v>
      </c>
      <c r="D861" s="6"/>
      <c r="E861" s="60" t="s">
        <v>745</v>
      </c>
      <c r="H861" s="8"/>
      <c r="K861" s="8"/>
      <c r="L861" s="8" t="s">
        <v>756</v>
      </c>
      <c r="M861" s="9">
        <v>44136</v>
      </c>
      <c r="N861" s="9">
        <v>44136</v>
      </c>
      <c r="P861" s="21">
        <v>762428.57</v>
      </c>
      <c r="Q861" s="61"/>
      <c r="X861" s="22" t="str">
        <f>IF(B861="",VLOOKUP(A861,items_lookup!A:B,2,FALSE),B861)</f>
        <v>13. Item 13</v>
      </c>
      <c r="Y861" s="22">
        <f t="shared" si="64"/>
        <v>11</v>
      </c>
      <c r="Z861" s="22">
        <f t="shared" si="64"/>
        <v>11</v>
      </c>
      <c r="AA861" s="22">
        <f t="shared" si="65"/>
        <v>2020</v>
      </c>
      <c r="AB861" s="22">
        <f t="shared" si="66"/>
        <v>2020</v>
      </c>
      <c r="AC861" s="22">
        <f t="shared" si="67"/>
        <v>2020</v>
      </c>
      <c r="AD861" s="25" t="b">
        <f>AND(ROUND(O861,2)=O861,ROUND(P861,2)=P861,OR(AND(O861&lt;&gt;0,L861="p"),AND(P861&lt;&gt;0,L861="f")),_xlfn.ISFORMULA(X861),_xlfn.ISFORMULA(Y861),_xlfn.ISFORMULA(Z861),_xlfn.ISFORMULA(AA861),_xlfn.ISFORMULA(AB861),_xlfn.ISFORMULA(AC861),NOT(_xlfn.ISFORMULA(O861)),NOT(_xlfn.ISFORMULA(P861)),M861&lt;&gt;0,N861&lt;&gt;0,OR(YEAR(M861=lookup_codes!T987),YEAR(M861=lookup_codes!T988),YEAR(M861=lookup_codes!T989)),OR(YEAR(N861=lookup_codes!T987),YEAR(N861=lookup_codes!T988),YEAR(N861=lookup_codes!T989)))</f>
        <v>1</v>
      </c>
    </row>
    <row r="862" spans="1:30" ht="12.75" customHeight="1" x14ac:dyDescent="0.2">
      <c r="A862" s="8" t="s">
        <v>771</v>
      </c>
      <c r="C862" s="2" t="s">
        <v>735</v>
      </c>
      <c r="D862" s="6"/>
      <c r="E862" s="60" t="s">
        <v>745</v>
      </c>
      <c r="H862" s="8"/>
      <c r="K862" s="8"/>
      <c r="L862" s="8" t="s">
        <v>756</v>
      </c>
      <c r="M862" s="9">
        <v>44136</v>
      </c>
      <c r="N862" s="9">
        <v>44136</v>
      </c>
      <c r="P862" s="21">
        <v>593857.14</v>
      </c>
      <c r="Q862" s="61"/>
      <c r="R862" s="32"/>
      <c r="S862" s="32"/>
      <c r="T862" s="32"/>
      <c r="U862" s="32"/>
      <c r="X862" s="22" t="str">
        <f>IF(B862="",VLOOKUP(A862,items_lookup!A:B,2,FALSE),B862)</f>
        <v>13. Item 13</v>
      </c>
      <c r="Y862" s="22">
        <f t="shared" si="64"/>
        <v>11</v>
      </c>
      <c r="Z862" s="22">
        <f t="shared" si="64"/>
        <v>11</v>
      </c>
      <c r="AA862" s="22">
        <f t="shared" si="65"/>
        <v>2020</v>
      </c>
      <c r="AB862" s="22">
        <f t="shared" si="66"/>
        <v>2020</v>
      </c>
      <c r="AC862" s="22">
        <f t="shared" si="67"/>
        <v>2020</v>
      </c>
      <c r="AD862" s="25" t="b">
        <f>AND(ROUND(O862,2)=O862,ROUND(P862,2)=P862,OR(AND(O862&lt;&gt;0,L862="p"),AND(P862&lt;&gt;0,L862="f")),_xlfn.ISFORMULA(X862),_xlfn.ISFORMULA(Y862),_xlfn.ISFORMULA(Z862),_xlfn.ISFORMULA(AA862),_xlfn.ISFORMULA(AB862),_xlfn.ISFORMULA(AC862),NOT(_xlfn.ISFORMULA(O862)),NOT(_xlfn.ISFORMULA(P862)),M862&lt;&gt;0,N862&lt;&gt;0,OR(YEAR(M862=lookup_codes!T988),YEAR(M862=lookup_codes!T989),YEAR(M862=lookup_codes!T990)),OR(YEAR(N862=lookup_codes!T988),YEAR(N862=lookup_codes!T989),YEAR(N862=lookup_codes!T990)))</f>
        <v>1</v>
      </c>
    </row>
    <row r="863" spans="1:30" ht="25.5" customHeight="1" x14ac:dyDescent="0.2">
      <c r="A863" s="8" t="s">
        <v>793</v>
      </c>
      <c r="B863" s="27"/>
      <c r="C863" s="2" t="s">
        <v>735</v>
      </c>
      <c r="D863" s="6"/>
      <c r="E863" s="60" t="s">
        <v>745</v>
      </c>
      <c r="F863" s="8"/>
      <c r="G863" s="8"/>
      <c r="H863" s="8"/>
      <c r="I863" s="8"/>
      <c r="J863" s="8"/>
      <c r="K863" s="8"/>
      <c r="L863" s="8" t="s">
        <v>756</v>
      </c>
      <c r="M863" s="9">
        <v>44136</v>
      </c>
      <c r="N863" s="9">
        <v>44136</v>
      </c>
      <c r="O863" s="20"/>
      <c r="P863" s="20">
        <v>2307190.48</v>
      </c>
      <c r="Q863" s="61"/>
      <c r="R863" s="11"/>
      <c r="S863" s="11"/>
      <c r="T863" s="11"/>
      <c r="U863" s="11"/>
      <c r="X863" s="22" t="str">
        <f>IF(B863="",VLOOKUP(A863,items_lookup!A:B,2,FALSE),B863)</f>
        <v>13. Item 13</v>
      </c>
      <c r="Y863" s="22">
        <f t="shared" si="64"/>
        <v>11</v>
      </c>
      <c r="Z863" s="22">
        <f t="shared" si="64"/>
        <v>11</v>
      </c>
      <c r="AA863" s="22">
        <f t="shared" si="65"/>
        <v>2020</v>
      </c>
      <c r="AB863" s="22">
        <f t="shared" si="66"/>
        <v>2020</v>
      </c>
      <c r="AC863" s="22">
        <f t="shared" si="67"/>
        <v>2020</v>
      </c>
      <c r="AD863" s="25" t="b">
        <f>AND(ROUND(O863,2)=O863,ROUND(P863,2)=P863,OR(AND(O863&lt;&gt;0,L863="p"),AND(P863&lt;&gt;0,L863="f")),_xlfn.ISFORMULA(X863),_xlfn.ISFORMULA(Y863),_xlfn.ISFORMULA(Z863),_xlfn.ISFORMULA(AA863),_xlfn.ISFORMULA(AB863),_xlfn.ISFORMULA(AC863),NOT(_xlfn.ISFORMULA(O863)),NOT(_xlfn.ISFORMULA(P863)),M863&lt;&gt;0,N863&lt;&gt;0,OR(YEAR(M863=lookup_codes!T989),YEAR(M863=lookup_codes!T990),YEAR(M863=lookup_codes!T991)),OR(YEAR(N863=lookup_codes!T989),YEAR(N863=lookup_codes!T990),YEAR(N863=lookup_codes!T991)))</f>
        <v>1</v>
      </c>
    </row>
    <row r="864" spans="1:30" ht="15" customHeight="1" x14ac:dyDescent="0.2">
      <c r="A864" s="8" t="s">
        <v>794</v>
      </c>
      <c r="C864" s="2" t="s">
        <v>735</v>
      </c>
      <c r="D864" s="6"/>
      <c r="E864" s="60" t="s">
        <v>745</v>
      </c>
      <c r="H864" s="8"/>
      <c r="K864" s="8"/>
      <c r="L864" s="8" t="s">
        <v>755</v>
      </c>
      <c r="M864" s="9">
        <v>44136</v>
      </c>
      <c r="N864" s="9">
        <v>44136</v>
      </c>
      <c r="O864" s="21">
        <v>259928.57</v>
      </c>
      <c r="Q864" s="61"/>
      <c r="R864" s="32"/>
      <c r="S864" s="32"/>
      <c r="T864" s="32"/>
      <c r="U864" s="32"/>
      <c r="X864" s="22" t="str">
        <f>IF(B864="",VLOOKUP(A864,items_lookup!A:B,2,FALSE),B864)</f>
        <v>13. Item 13</v>
      </c>
      <c r="Y864" s="22">
        <f t="shared" si="64"/>
        <v>11</v>
      </c>
      <c r="Z864" s="22">
        <f t="shared" si="64"/>
        <v>11</v>
      </c>
      <c r="AA864" s="22">
        <f t="shared" si="65"/>
        <v>2020</v>
      </c>
      <c r="AB864" s="22">
        <f t="shared" si="66"/>
        <v>2020</v>
      </c>
      <c r="AC864" s="22">
        <f t="shared" si="67"/>
        <v>2020</v>
      </c>
      <c r="AD864" s="25" t="b">
        <f>AND(ROUND(O864,2)=O864,ROUND(P864,2)=P864,OR(AND(O864&lt;&gt;0,L864="p"),AND(P864&lt;&gt;0,L864="f")),_xlfn.ISFORMULA(X864),_xlfn.ISFORMULA(Y864),_xlfn.ISFORMULA(Z864),_xlfn.ISFORMULA(AA864),_xlfn.ISFORMULA(AB864),_xlfn.ISFORMULA(AC864),NOT(_xlfn.ISFORMULA(O864)),NOT(_xlfn.ISFORMULA(P864)),M864&lt;&gt;0,N864&lt;&gt;0,OR(YEAR(M864=lookup_codes!T990),YEAR(M864=lookup_codes!T991),YEAR(M864=lookup_codes!T992)),OR(YEAR(N864=lookup_codes!T990),YEAR(N864=lookup_codes!T991),YEAR(N864=lookup_codes!T992)))</f>
        <v>1</v>
      </c>
    </row>
    <row r="865" spans="1:30" ht="25.5" customHeight="1" x14ac:dyDescent="0.2">
      <c r="A865" s="8" t="s">
        <v>773</v>
      </c>
      <c r="C865" s="2" t="s">
        <v>735</v>
      </c>
      <c r="D865" s="6"/>
      <c r="E865" s="60" t="s">
        <v>745</v>
      </c>
      <c r="H865" s="8"/>
      <c r="K865" s="8"/>
      <c r="L865" s="8" t="s">
        <v>755</v>
      </c>
      <c r="M865" s="9">
        <v>44136</v>
      </c>
      <c r="N865" s="9">
        <v>44136</v>
      </c>
      <c r="O865" s="21">
        <v>-22142.86</v>
      </c>
      <c r="Q865" s="61"/>
      <c r="X865" s="22" t="str">
        <f>IF(B865="",VLOOKUP(A865,items_lookup!A:B,2,FALSE),B865)</f>
        <v>13. Item 13</v>
      </c>
      <c r="Y865" s="22">
        <f t="shared" si="64"/>
        <v>11</v>
      </c>
      <c r="Z865" s="22">
        <f t="shared" si="64"/>
        <v>11</v>
      </c>
      <c r="AA865" s="22">
        <f t="shared" si="65"/>
        <v>2020</v>
      </c>
      <c r="AB865" s="22">
        <f t="shared" si="66"/>
        <v>2020</v>
      </c>
      <c r="AC865" s="22">
        <f t="shared" si="67"/>
        <v>2020</v>
      </c>
      <c r="AD865" s="25" t="b">
        <f>AND(ROUND(O865,2)=O865,ROUND(P865,2)=P865,OR(AND(O865&lt;&gt;0,L865="p"),AND(P865&lt;&gt;0,L865="f")),_xlfn.ISFORMULA(X865),_xlfn.ISFORMULA(Y865),_xlfn.ISFORMULA(Z865),_xlfn.ISFORMULA(AA865),_xlfn.ISFORMULA(AB865),_xlfn.ISFORMULA(AC865),NOT(_xlfn.ISFORMULA(O865)),NOT(_xlfn.ISFORMULA(P865)),M865&lt;&gt;0,N865&lt;&gt;0,OR(YEAR(M865=lookup_codes!T991),YEAR(M865=lookup_codes!T992),YEAR(M865=lookup_codes!T993)),OR(YEAR(N865=lookup_codes!T991),YEAR(N865=lookup_codes!T992),YEAR(N865=lookup_codes!T993)))</f>
        <v>1</v>
      </c>
    </row>
    <row r="866" spans="1:30" ht="12.75" customHeight="1" x14ac:dyDescent="0.2">
      <c r="A866" s="8" t="s">
        <v>780</v>
      </c>
      <c r="C866" s="2" t="s">
        <v>735</v>
      </c>
      <c r="D866" s="6"/>
      <c r="E866" s="60" t="s">
        <v>745</v>
      </c>
      <c r="H866" s="8"/>
      <c r="K866" s="8"/>
      <c r="L866" s="8" t="s">
        <v>755</v>
      </c>
      <c r="M866" s="9">
        <v>44136</v>
      </c>
      <c r="N866" s="9">
        <v>44136</v>
      </c>
      <c r="O866" s="21">
        <v>758904.76</v>
      </c>
      <c r="Q866" s="61"/>
      <c r="X866" s="22" t="str">
        <f>IF(B866="",VLOOKUP(A866,items_lookup!A:B,2,FALSE),B866)</f>
        <v>14. Item 14</v>
      </c>
      <c r="Y866" s="22">
        <f t="shared" si="64"/>
        <v>11</v>
      </c>
      <c r="Z866" s="22">
        <f t="shared" si="64"/>
        <v>11</v>
      </c>
      <c r="AA866" s="22">
        <f t="shared" si="65"/>
        <v>2020</v>
      </c>
      <c r="AB866" s="22">
        <f t="shared" si="66"/>
        <v>2020</v>
      </c>
      <c r="AC866" s="22">
        <f t="shared" si="67"/>
        <v>2020</v>
      </c>
      <c r="AD866" s="25" t="b">
        <f>AND(ROUND(O866,2)=O866,ROUND(P866,2)=P866,OR(AND(O866&lt;&gt;0,L866="p"),AND(P866&lt;&gt;0,L866="f")),_xlfn.ISFORMULA(X866),_xlfn.ISFORMULA(Y866),_xlfn.ISFORMULA(Z866),_xlfn.ISFORMULA(AA866),_xlfn.ISFORMULA(AB866),_xlfn.ISFORMULA(AC866),NOT(_xlfn.ISFORMULA(O866)),NOT(_xlfn.ISFORMULA(P866)),M866&lt;&gt;0,N866&lt;&gt;0,OR(YEAR(M866=lookup_codes!T992),YEAR(M866=lookup_codes!T993),YEAR(M866=lookup_codes!T994)),OR(YEAR(N866=lookup_codes!T992),YEAR(N866=lookup_codes!T993),YEAR(N866=lookup_codes!T994)))</f>
        <v>1</v>
      </c>
    </row>
    <row r="867" spans="1:30" ht="12.75" customHeight="1" x14ac:dyDescent="0.2">
      <c r="A867" s="8" t="s">
        <v>795</v>
      </c>
      <c r="B867" s="8"/>
      <c r="C867" s="2" t="s">
        <v>735</v>
      </c>
      <c r="D867" s="6"/>
      <c r="E867" s="60" t="s">
        <v>745</v>
      </c>
      <c r="F867" s="8"/>
      <c r="G867" s="8"/>
      <c r="H867" s="8"/>
      <c r="I867" s="8"/>
      <c r="J867" s="8"/>
      <c r="K867" s="8"/>
      <c r="L867" s="8" t="s">
        <v>756</v>
      </c>
      <c r="M867" s="9">
        <v>44166</v>
      </c>
      <c r="N867" s="9">
        <v>44166</v>
      </c>
      <c r="O867" s="20"/>
      <c r="P867" s="20">
        <v>319642.86</v>
      </c>
      <c r="Q867" s="61"/>
      <c r="R867" s="11"/>
      <c r="S867" s="11"/>
      <c r="T867" s="11"/>
      <c r="U867" s="11"/>
      <c r="X867" s="22" t="str">
        <f>IF(B867="",VLOOKUP(A867,items_lookup!A:B,2,FALSE),B867)</f>
        <v>17. Item 17</v>
      </c>
      <c r="Y867" s="22">
        <f t="shared" si="64"/>
        <v>12</v>
      </c>
      <c r="Z867" s="22">
        <f t="shared" si="64"/>
        <v>12</v>
      </c>
      <c r="AA867" s="22">
        <f t="shared" si="65"/>
        <v>2020</v>
      </c>
      <c r="AB867" s="22">
        <f t="shared" si="66"/>
        <v>2020</v>
      </c>
      <c r="AC867" s="22">
        <f t="shared" si="67"/>
        <v>2020</v>
      </c>
      <c r="AD867" s="25" t="b">
        <f>AND(ROUND(O867,2)=O867,ROUND(P867,2)=P867,OR(AND(O867&lt;&gt;0,L867="p"),AND(P867&lt;&gt;0,L867="f")),_xlfn.ISFORMULA(X867),_xlfn.ISFORMULA(Y867),_xlfn.ISFORMULA(Z867),_xlfn.ISFORMULA(AA867),_xlfn.ISFORMULA(AB867),_xlfn.ISFORMULA(AC867),NOT(_xlfn.ISFORMULA(O867)),NOT(_xlfn.ISFORMULA(P867)),M867&lt;&gt;0,N867&lt;&gt;0,OR(YEAR(M867=lookup_codes!T993),YEAR(M867=lookup_codes!T994),YEAR(M867=lookup_codes!T995)),OR(YEAR(N867=lookup_codes!T993),YEAR(N867=lookup_codes!T994),YEAR(N867=lookup_codes!T995)))</f>
        <v>1</v>
      </c>
    </row>
    <row r="868" spans="1:30" ht="12.6" customHeight="1" x14ac:dyDescent="0.2">
      <c r="A868" s="8" t="s">
        <v>770</v>
      </c>
      <c r="B868" s="8"/>
      <c r="C868" s="2" t="s">
        <v>735</v>
      </c>
      <c r="D868" s="6"/>
      <c r="E868" s="60" t="s">
        <v>745</v>
      </c>
      <c r="F868" s="8"/>
      <c r="G868" s="8"/>
      <c r="H868" s="8"/>
      <c r="I868" s="8"/>
      <c r="J868" s="8"/>
      <c r="K868" s="8"/>
      <c r="L868" s="8" t="s">
        <v>756</v>
      </c>
      <c r="M868" s="9">
        <v>44166</v>
      </c>
      <c r="N868" s="9">
        <v>44166</v>
      </c>
      <c r="O868" s="20"/>
      <c r="P868" s="20">
        <v>6508571.4299999997</v>
      </c>
      <c r="Q868" s="61"/>
      <c r="R868" s="11"/>
      <c r="S868" s="11"/>
      <c r="T868" s="11"/>
      <c r="U868" s="11"/>
      <c r="X868" s="22" t="str">
        <f>IF(B868="",VLOOKUP(A868,items_lookup!A:B,2,FALSE),B868)</f>
        <v>11. Item 11</v>
      </c>
      <c r="Y868" s="22">
        <f t="shared" si="64"/>
        <v>12</v>
      </c>
      <c r="Z868" s="22">
        <f t="shared" si="64"/>
        <v>12</v>
      </c>
      <c r="AA868" s="22">
        <f t="shared" si="65"/>
        <v>2020</v>
      </c>
      <c r="AB868" s="22">
        <f t="shared" si="66"/>
        <v>2020</v>
      </c>
      <c r="AC868" s="22">
        <f t="shared" si="67"/>
        <v>2020</v>
      </c>
      <c r="AD868" s="25" t="b">
        <f>AND(ROUND(O868,2)=O868,ROUND(P868,2)=P868,OR(AND(O868&lt;&gt;0,L868="p"),AND(P868&lt;&gt;0,L868="f")),_xlfn.ISFORMULA(X868),_xlfn.ISFORMULA(Y868),_xlfn.ISFORMULA(Z868),_xlfn.ISFORMULA(AA868),_xlfn.ISFORMULA(AB868),_xlfn.ISFORMULA(AC868),NOT(_xlfn.ISFORMULA(O868)),NOT(_xlfn.ISFORMULA(P868)),M868&lt;&gt;0,N868&lt;&gt;0,OR(YEAR(M868=lookup_codes!T994),YEAR(M868=lookup_codes!T995),YEAR(M868=lookup_codes!T996)),OR(YEAR(N868=lookup_codes!T994),YEAR(N868=lookup_codes!T995),YEAR(N868=lookup_codes!T996)))</f>
        <v>1</v>
      </c>
    </row>
    <row r="869" spans="1:30" ht="12.6" customHeight="1" x14ac:dyDescent="0.2">
      <c r="A869" s="8" t="s">
        <v>770</v>
      </c>
      <c r="B869" s="27"/>
      <c r="C869" s="2" t="s">
        <v>735</v>
      </c>
      <c r="D869" s="6"/>
      <c r="E869" s="60" t="s">
        <v>745</v>
      </c>
      <c r="F869" s="8"/>
      <c r="G869" s="8"/>
      <c r="H869" s="8"/>
      <c r="I869" s="8"/>
      <c r="J869" s="8"/>
      <c r="K869" s="8"/>
      <c r="L869" s="8" t="s">
        <v>756</v>
      </c>
      <c r="M869" s="9">
        <v>44166</v>
      </c>
      <c r="N869" s="9">
        <v>44166</v>
      </c>
      <c r="O869" s="20"/>
      <c r="P869" s="20">
        <v>8870690.4800000004</v>
      </c>
      <c r="Q869" s="61"/>
      <c r="R869" s="11"/>
      <c r="S869" s="11"/>
      <c r="T869" s="11"/>
      <c r="U869" s="11"/>
      <c r="X869" s="22" t="str">
        <f>IF(B869="",VLOOKUP(A869,items_lookup!A:B,2,FALSE),B869)</f>
        <v>11. Item 11</v>
      </c>
      <c r="Y869" s="22">
        <f t="shared" ref="Y869:Z923" si="68">MONTH(M869)</f>
        <v>12</v>
      </c>
      <c r="Z869" s="22">
        <f t="shared" si="68"/>
        <v>12</v>
      </c>
      <c r="AA869" s="22">
        <f t="shared" si="65"/>
        <v>2020</v>
      </c>
      <c r="AB869" s="22">
        <f t="shared" si="66"/>
        <v>2020</v>
      </c>
      <c r="AC869" s="22">
        <f t="shared" si="67"/>
        <v>2020</v>
      </c>
      <c r="AD869" s="25" t="b">
        <f>AND(ROUND(O869,2)=O869,ROUND(P869,2)=P869,OR(AND(O869&lt;&gt;0,L869="p"),AND(P869&lt;&gt;0,L869="f")),_xlfn.ISFORMULA(X869),_xlfn.ISFORMULA(Y869),_xlfn.ISFORMULA(Z869),_xlfn.ISFORMULA(AA869),_xlfn.ISFORMULA(AB869),_xlfn.ISFORMULA(AC869),NOT(_xlfn.ISFORMULA(O869)),NOT(_xlfn.ISFORMULA(P869)),M869&lt;&gt;0,N869&lt;&gt;0,OR(YEAR(M869=lookup_codes!T995),YEAR(M869=lookup_codes!T996),YEAR(M869=lookup_codes!T997)),OR(YEAR(N869=lookup_codes!T995),YEAR(N869=lookup_codes!T996),YEAR(N869=lookup_codes!T997)))</f>
        <v>1</v>
      </c>
    </row>
    <row r="870" spans="1:30" ht="15" customHeight="1" x14ac:dyDescent="0.2">
      <c r="A870" s="8" t="s">
        <v>765</v>
      </c>
      <c r="B870" s="27"/>
      <c r="C870" s="2" t="s">
        <v>735</v>
      </c>
      <c r="D870" s="6"/>
      <c r="E870" s="60" t="s">
        <v>745</v>
      </c>
      <c r="F870" s="8"/>
      <c r="G870" s="8"/>
      <c r="H870" s="8"/>
      <c r="I870" s="8"/>
      <c r="J870" s="8"/>
      <c r="K870" s="8"/>
      <c r="L870" s="8" t="s">
        <v>756</v>
      </c>
      <c r="M870" s="9">
        <v>44166</v>
      </c>
      <c r="N870" s="9">
        <v>44166</v>
      </c>
      <c r="O870" s="20"/>
      <c r="P870" s="20">
        <v>66285.710000000006</v>
      </c>
      <c r="Q870" s="61"/>
      <c r="R870" s="11"/>
      <c r="S870" s="11"/>
      <c r="T870" s="11"/>
      <c r="U870" s="11"/>
      <c r="X870" s="22" t="str">
        <f>IF(B870="",VLOOKUP(A870,items_lookup!A:B,2,FALSE),B870)</f>
        <v>05. Item 05</v>
      </c>
      <c r="Y870" s="22">
        <f t="shared" si="68"/>
        <v>12</v>
      </c>
      <c r="Z870" s="22">
        <f t="shared" si="68"/>
        <v>12</v>
      </c>
      <c r="AA870" s="22">
        <f t="shared" si="65"/>
        <v>2020</v>
      </c>
      <c r="AB870" s="22">
        <f t="shared" si="66"/>
        <v>2020</v>
      </c>
      <c r="AC870" s="22">
        <f t="shared" si="67"/>
        <v>2020</v>
      </c>
      <c r="AD870" s="25" t="b">
        <f>AND(ROUND(O870,2)=O870,ROUND(P870,2)=P870,OR(AND(O870&lt;&gt;0,L870="p"),AND(P870&lt;&gt;0,L870="f")),_xlfn.ISFORMULA(X870),_xlfn.ISFORMULA(Y870),_xlfn.ISFORMULA(Z870),_xlfn.ISFORMULA(AA870),_xlfn.ISFORMULA(AB870),_xlfn.ISFORMULA(AC870),NOT(_xlfn.ISFORMULA(O870)),NOT(_xlfn.ISFORMULA(P870)),M870&lt;&gt;0,N870&lt;&gt;0,OR(YEAR(M870=lookup_codes!T996),YEAR(M870=lookup_codes!T997),YEAR(M870=lookup_codes!T998)),OR(YEAR(N870=lookup_codes!T996),YEAR(N870=lookup_codes!T997),YEAR(N870=lookup_codes!T998)))</f>
        <v>1</v>
      </c>
    </row>
    <row r="871" spans="1:30" ht="15" customHeight="1" x14ac:dyDescent="0.2">
      <c r="A871" s="8" t="s">
        <v>794</v>
      </c>
      <c r="B871" s="27"/>
      <c r="C871" s="2" t="s">
        <v>735</v>
      </c>
      <c r="D871" s="6"/>
      <c r="E871" s="60" t="s">
        <v>745</v>
      </c>
      <c r="F871" s="8"/>
      <c r="G871" s="8"/>
      <c r="H871" s="8"/>
      <c r="I871" s="8"/>
      <c r="J871" s="8"/>
      <c r="K871" s="8"/>
      <c r="L871" s="8" t="s">
        <v>756</v>
      </c>
      <c r="M871" s="9">
        <v>44166</v>
      </c>
      <c r="N871" s="9">
        <v>44166</v>
      </c>
      <c r="O871" s="20"/>
      <c r="P871" s="20">
        <v>8251357.1399999997</v>
      </c>
      <c r="Q871" s="61"/>
      <c r="R871" s="11"/>
      <c r="S871" s="11"/>
      <c r="T871" s="11"/>
      <c r="U871" s="11"/>
      <c r="X871" s="22" t="str">
        <f>IF(B871="",VLOOKUP(A871,items_lookup!A:B,2,FALSE),B871)</f>
        <v>13. Item 13</v>
      </c>
      <c r="Y871" s="22">
        <f t="shared" si="68"/>
        <v>12</v>
      </c>
      <c r="Z871" s="22">
        <f t="shared" si="68"/>
        <v>12</v>
      </c>
      <c r="AA871" s="22">
        <f t="shared" si="65"/>
        <v>2020</v>
      </c>
      <c r="AB871" s="22">
        <f t="shared" si="66"/>
        <v>2020</v>
      </c>
      <c r="AC871" s="22">
        <f t="shared" si="67"/>
        <v>2020</v>
      </c>
      <c r="AD871" s="25" t="b">
        <f>AND(ROUND(O871,2)=O871,ROUND(P871,2)=P871,OR(AND(O871&lt;&gt;0,L871="p"),AND(P871&lt;&gt;0,L871="f")),_xlfn.ISFORMULA(X871),_xlfn.ISFORMULA(Y871),_xlfn.ISFORMULA(Z871),_xlfn.ISFORMULA(AA871),_xlfn.ISFORMULA(AB871),_xlfn.ISFORMULA(AC871),NOT(_xlfn.ISFORMULA(O871)),NOT(_xlfn.ISFORMULA(P871)),M871&lt;&gt;0,N871&lt;&gt;0,OR(YEAR(M871=lookup_codes!T997),YEAR(M871=lookup_codes!T998),YEAR(M871=lookup_codes!T999)),OR(YEAR(N871=lookup_codes!T997),YEAR(N871=lookup_codes!T998),YEAR(N871=lookup_codes!T999)))</f>
        <v>1</v>
      </c>
    </row>
    <row r="872" spans="1:30" ht="12.6" customHeight="1" x14ac:dyDescent="0.2">
      <c r="A872" s="8" t="s">
        <v>773</v>
      </c>
      <c r="B872" s="27"/>
      <c r="C872" s="2" t="s">
        <v>735</v>
      </c>
      <c r="D872" s="6"/>
      <c r="E872" s="60" t="s">
        <v>745</v>
      </c>
      <c r="F872" s="8"/>
      <c r="G872" s="8"/>
      <c r="H872" s="8"/>
      <c r="I872" s="8"/>
      <c r="J872" s="8"/>
      <c r="K872" s="8"/>
      <c r="L872" s="8" t="s">
        <v>756</v>
      </c>
      <c r="M872" s="9">
        <v>44166</v>
      </c>
      <c r="N872" s="9">
        <v>44166</v>
      </c>
      <c r="O872" s="20"/>
      <c r="P872" s="20">
        <v>1890666.67</v>
      </c>
      <c r="Q872" s="61"/>
      <c r="R872" s="11"/>
      <c r="S872" s="11"/>
      <c r="T872" s="11"/>
      <c r="U872" s="11"/>
      <c r="X872" s="22" t="str">
        <f>IF(B872="",VLOOKUP(A872,items_lookup!A:B,2,FALSE),B872)</f>
        <v>13. Item 13</v>
      </c>
      <c r="Y872" s="22">
        <f t="shared" si="68"/>
        <v>12</v>
      </c>
      <c r="Z872" s="22">
        <f t="shared" si="68"/>
        <v>12</v>
      </c>
      <c r="AA872" s="22">
        <f t="shared" si="65"/>
        <v>2020</v>
      </c>
      <c r="AB872" s="22">
        <f t="shared" si="66"/>
        <v>2020</v>
      </c>
      <c r="AC872" s="22">
        <f t="shared" si="67"/>
        <v>2020</v>
      </c>
      <c r="AD872" s="25" t="b">
        <f>AND(ROUND(O872,2)=O872,ROUND(P872,2)=P872,OR(AND(O872&lt;&gt;0,L872="p"),AND(P872&lt;&gt;0,L872="f")),_xlfn.ISFORMULA(X872),_xlfn.ISFORMULA(Y872),_xlfn.ISFORMULA(Z872),_xlfn.ISFORMULA(AA872),_xlfn.ISFORMULA(AB872),_xlfn.ISFORMULA(AC872),NOT(_xlfn.ISFORMULA(O872)),NOT(_xlfn.ISFORMULA(P872)),M872&lt;&gt;0,N872&lt;&gt;0,OR(YEAR(M872=lookup_codes!T998),YEAR(M872=lookup_codes!T999),YEAR(M872=lookup_codes!T1000)),OR(YEAR(N872=lookup_codes!T998),YEAR(N872=lookup_codes!T999),YEAR(N872=lookup_codes!T1000)))</f>
        <v>1</v>
      </c>
    </row>
    <row r="873" spans="1:30" ht="12.6" customHeight="1" x14ac:dyDescent="0.2">
      <c r="A873" s="8" t="s">
        <v>773</v>
      </c>
      <c r="B873" s="8" t="s">
        <v>802</v>
      </c>
      <c r="C873" s="2" t="s">
        <v>735</v>
      </c>
      <c r="D873" s="6"/>
      <c r="E873" s="60" t="s">
        <v>745</v>
      </c>
      <c r="F873" s="8"/>
      <c r="G873" s="8"/>
      <c r="H873" s="8"/>
      <c r="I873" s="8"/>
      <c r="J873" s="8"/>
      <c r="K873" s="8"/>
      <c r="L873" s="8" t="s">
        <v>756</v>
      </c>
      <c r="M873" s="9">
        <v>44166</v>
      </c>
      <c r="N873" s="9">
        <v>44166</v>
      </c>
      <c r="O873" s="20"/>
      <c r="P873" s="20">
        <v>8742642.8599999994</v>
      </c>
      <c r="Q873" s="61"/>
      <c r="R873" s="29"/>
      <c r="S873" s="29"/>
      <c r="T873" s="29"/>
      <c r="U873" s="29"/>
      <c r="X873" s="22" t="str">
        <f>IF(B873="",VLOOKUP(A873,items_lookup!A:B,2,FALSE),B873)</f>
        <v>04. Item 04</v>
      </c>
      <c r="Y873" s="22">
        <f t="shared" si="68"/>
        <v>12</v>
      </c>
      <c r="Z873" s="22">
        <f t="shared" si="68"/>
        <v>12</v>
      </c>
      <c r="AA873" s="22">
        <f t="shared" si="65"/>
        <v>2020</v>
      </c>
      <c r="AB873" s="22">
        <f t="shared" si="66"/>
        <v>2020</v>
      </c>
      <c r="AC873" s="22">
        <f t="shared" si="67"/>
        <v>2020</v>
      </c>
      <c r="AD873" s="25" t="b">
        <f>AND(ROUND(O873,2)=O873,ROUND(P873,2)=P873,OR(AND(O873&lt;&gt;0,L873="p"),AND(P873&lt;&gt;0,L873="f")),_xlfn.ISFORMULA(X873),_xlfn.ISFORMULA(Y873),_xlfn.ISFORMULA(Z873),_xlfn.ISFORMULA(AA873),_xlfn.ISFORMULA(AB873),_xlfn.ISFORMULA(AC873),NOT(_xlfn.ISFORMULA(O873)),NOT(_xlfn.ISFORMULA(P873)),M873&lt;&gt;0,N873&lt;&gt;0,OR(YEAR(M873=lookup_codes!T999),YEAR(M873=lookup_codes!T1000),YEAR(M873=lookup_codes!T1001)),OR(YEAR(N873=lookup_codes!T999),YEAR(N873=lookup_codes!T1000),YEAR(N873=lookup_codes!T1001)))</f>
        <v>1</v>
      </c>
    </row>
    <row r="874" spans="1:30" ht="12.6" customHeight="1" x14ac:dyDescent="0.2">
      <c r="A874" s="8" t="s">
        <v>773</v>
      </c>
      <c r="B874" s="8"/>
      <c r="C874" s="2" t="s">
        <v>735</v>
      </c>
      <c r="D874" s="6"/>
      <c r="E874" s="60" t="s">
        <v>745</v>
      </c>
      <c r="F874" s="8"/>
      <c r="G874" s="8"/>
      <c r="H874" s="8"/>
      <c r="I874" s="8"/>
      <c r="J874" s="8"/>
      <c r="K874" s="8"/>
      <c r="L874" s="8" t="s">
        <v>756</v>
      </c>
      <c r="M874" s="9">
        <v>44166</v>
      </c>
      <c r="N874" s="9">
        <v>44166</v>
      </c>
      <c r="O874" s="20"/>
      <c r="P874" s="20">
        <v>5571190.4800000004</v>
      </c>
      <c r="Q874" s="61"/>
      <c r="R874" s="11"/>
      <c r="S874" s="11"/>
      <c r="T874" s="11"/>
      <c r="U874" s="11"/>
      <c r="X874" s="22" t="str">
        <f>IF(B874="",VLOOKUP(A874,items_lookup!A:B,2,FALSE),B874)</f>
        <v>13. Item 13</v>
      </c>
      <c r="Y874" s="22">
        <f t="shared" si="68"/>
        <v>12</v>
      </c>
      <c r="Z874" s="22">
        <f t="shared" si="68"/>
        <v>12</v>
      </c>
      <c r="AA874" s="22">
        <f t="shared" si="65"/>
        <v>2020</v>
      </c>
      <c r="AB874" s="22">
        <f t="shared" si="66"/>
        <v>2020</v>
      </c>
      <c r="AC874" s="22">
        <f t="shared" si="67"/>
        <v>2020</v>
      </c>
      <c r="AD874" s="25" t="b">
        <f>AND(ROUND(O874,2)=O874,ROUND(P874,2)=P874,OR(AND(O874&lt;&gt;0,L874="p"),AND(P874&lt;&gt;0,L874="f")),_xlfn.ISFORMULA(X874),_xlfn.ISFORMULA(Y874),_xlfn.ISFORMULA(Z874),_xlfn.ISFORMULA(AA874),_xlfn.ISFORMULA(AB874),_xlfn.ISFORMULA(AC874),NOT(_xlfn.ISFORMULA(O874)),NOT(_xlfn.ISFORMULA(P874)),M874&lt;&gt;0,N874&lt;&gt;0,OR(YEAR(M874=lookup_codes!T1000),YEAR(M874=lookup_codes!T1001),YEAR(M874=lookup_codes!T1002)),OR(YEAR(N874=lookup_codes!T1000),YEAR(N874=lookup_codes!T1001),YEAR(N874=lookup_codes!T1002)))</f>
        <v>1</v>
      </c>
    </row>
    <row r="875" spans="1:30" ht="12.6" customHeight="1" x14ac:dyDescent="0.2">
      <c r="A875" s="8" t="s">
        <v>773</v>
      </c>
      <c r="B875" s="8"/>
      <c r="C875" s="2" t="s">
        <v>735</v>
      </c>
      <c r="D875" s="6"/>
      <c r="E875" s="60" t="s">
        <v>745</v>
      </c>
      <c r="F875" s="8"/>
      <c r="G875" s="8"/>
      <c r="H875" s="8"/>
      <c r="I875" s="8"/>
      <c r="J875" s="8"/>
      <c r="K875" s="8"/>
      <c r="L875" s="8" t="s">
        <v>756</v>
      </c>
      <c r="M875" s="9">
        <v>44166</v>
      </c>
      <c r="N875" s="9">
        <v>44166</v>
      </c>
      <c r="O875" s="20"/>
      <c r="P875" s="20">
        <v>1127357.1399999999</v>
      </c>
      <c r="Q875" s="61"/>
      <c r="R875" s="11"/>
      <c r="S875" s="11"/>
      <c r="T875" s="11"/>
      <c r="U875" s="11"/>
      <c r="X875" s="22" t="str">
        <f>IF(B875="",VLOOKUP(A875,items_lookup!A:B,2,FALSE),B875)</f>
        <v>13. Item 13</v>
      </c>
      <c r="Y875" s="22">
        <f t="shared" si="68"/>
        <v>12</v>
      </c>
      <c r="Z875" s="22">
        <f t="shared" si="68"/>
        <v>12</v>
      </c>
      <c r="AA875" s="22">
        <f t="shared" si="65"/>
        <v>2020</v>
      </c>
      <c r="AB875" s="22">
        <f t="shared" si="66"/>
        <v>2020</v>
      </c>
      <c r="AC875" s="22">
        <f t="shared" si="67"/>
        <v>2020</v>
      </c>
      <c r="AD875" s="25" t="b">
        <f>AND(ROUND(O875,2)=O875,ROUND(P875,2)=P875,OR(AND(O875&lt;&gt;0,L875="p"),AND(P875&lt;&gt;0,L875="f")),_xlfn.ISFORMULA(X875),_xlfn.ISFORMULA(Y875),_xlfn.ISFORMULA(Z875),_xlfn.ISFORMULA(AA875),_xlfn.ISFORMULA(AB875),_xlfn.ISFORMULA(AC875),NOT(_xlfn.ISFORMULA(O875)),NOT(_xlfn.ISFORMULA(P875)),M875&lt;&gt;0,N875&lt;&gt;0,OR(YEAR(M875=lookup_codes!T1001),YEAR(M875=lookup_codes!T1002),YEAR(M875=lookup_codes!T1003)),OR(YEAR(N875=lookup_codes!T1001),YEAR(N875=lookup_codes!T1002),YEAR(N875=lookup_codes!T1003)))</f>
        <v>1</v>
      </c>
    </row>
    <row r="876" spans="1:30" ht="12.6" customHeight="1" x14ac:dyDescent="0.2">
      <c r="A876" s="8" t="s">
        <v>769</v>
      </c>
      <c r="B876" s="8"/>
      <c r="C876" s="2" t="s">
        <v>735</v>
      </c>
      <c r="D876" s="6"/>
      <c r="E876" s="60" t="s">
        <v>745</v>
      </c>
      <c r="F876" s="8"/>
      <c r="G876" s="8"/>
      <c r="H876" s="8"/>
      <c r="I876" s="8"/>
      <c r="J876" s="8"/>
      <c r="K876" s="8"/>
      <c r="L876" s="8" t="s">
        <v>756</v>
      </c>
      <c r="M876" s="9">
        <v>44166</v>
      </c>
      <c r="N876" s="9">
        <v>44166</v>
      </c>
      <c r="O876" s="20"/>
      <c r="P876" s="20">
        <v>74761.899999999994</v>
      </c>
      <c r="Q876" s="61"/>
      <c r="R876" s="11"/>
      <c r="S876" s="11"/>
      <c r="T876" s="11"/>
      <c r="U876" s="11"/>
      <c r="X876" s="22" t="str">
        <f>IF(B876="",VLOOKUP(A876,items_lookup!A:B,2,FALSE),B876)</f>
        <v>09. Item 09</v>
      </c>
      <c r="Y876" s="22">
        <f t="shared" si="68"/>
        <v>12</v>
      </c>
      <c r="Z876" s="22">
        <f t="shared" si="68"/>
        <v>12</v>
      </c>
      <c r="AA876" s="22">
        <f t="shared" si="65"/>
        <v>2020</v>
      </c>
      <c r="AB876" s="22">
        <f t="shared" si="66"/>
        <v>2020</v>
      </c>
      <c r="AC876" s="22">
        <f t="shared" si="67"/>
        <v>2020</v>
      </c>
      <c r="AD876" s="25" t="b">
        <f>AND(ROUND(O876,2)=O876,ROUND(P876,2)=P876,OR(AND(O876&lt;&gt;0,L876="p"),AND(P876&lt;&gt;0,L876="f")),_xlfn.ISFORMULA(X876),_xlfn.ISFORMULA(Y876),_xlfn.ISFORMULA(Z876),_xlfn.ISFORMULA(AA876),_xlfn.ISFORMULA(AB876),_xlfn.ISFORMULA(AC876),NOT(_xlfn.ISFORMULA(O876)),NOT(_xlfn.ISFORMULA(P876)),M876&lt;&gt;0,N876&lt;&gt;0,OR(YEAR(M876=lookup_codes!T1002),YEAR(M876=lookup_codes!T1003),YEAR(M876=lookup_codes!T1004)),OR(YEAR(N876=lookup_codes!T1002),YEAR(N876=lookup_codes!T1003),YEAR(N876=lookup_codes!T1004)))</f>
        <v>1</v>
      </c>
    </row>
    <row r="877" spans="1:30" ht="12.6" customHeight="1" x14ac:dyDescent="0.2">
      <c r="A877" s="8" t="s">
        <v>768</v>
      </c>
      <c r="B877" s="8" t="s">
        <v>804</v>
      </c>
      <c r="C877" s="2" t="s">
        <v>735</v>
      </c>
      <c r="D877" s="6"/>
      <c r="E877" s="60" t="s">
        <v>745</v>
      </c>
      <c r="F877" s="8"/>
      <c r="G877" s="8"/>
      <c r="H877" s="8"/>
      <c r="I877" s="8"/>
      <c r="J877" s="8"/>
      <c r="K877" s="8"/>
      <c r="L877" s="8" t="s">
        <v>756</v>
      </c>
      <c r="M877" s="9">
        <v>44166</v>
      </c>
      <c r="N877" s="9">
        <v>44166</v>
      </c>
      <c r="O877" s="20"/>
      <c r="P877" s="20">
        <v>449071.43</v>
      </c>
      <c r="Q877" s="61"/>
      <c r="R877" s="11"/>
      <c r="S877" s="11"/>
      <c r="T877" s="11"/>
      <c r="U877" s="11"/>
      <c r="X877" s="22" t="str">
        <f>IF(B877="",VLOOKUP(A877,items_lookup!A:B,2,FALSE),B877)</f>
        <v>12. Item 12</v>
      </c>
      <c r="Y877" s="22">
        <f t="shared" si="68"/>
        <v>12</v>
      </c>
      <c r="Z877" s="22">
        <f t="shared" si="68"/>
        <v>12</v>
      </c>
      <c r="AA877" s="22">
        <f t="shared" si="65"/>
        <v>2020</v>
      </c>
      <c r="AB877" s="22">
        <f t="shared" si="66"/>
        <v>2020</v>
      </c>
      <c r="AC877" s="22">
        <f t="shared" si="67"/>
        <v>2020</v>
      </c>
      <c r="AD877" s="25" t="b">
        <f>AND(ROUND(O877,2)=O877,ROUND(P877,2)=P877,OR(AND(O877&lt;&gt;0,L877="p"),AND(P877&lt;&gt;0,L877="f")),_xlfn.ISFORMULA(X877),_xlfn.ISFORMULA(Y877),_xlfn.ISFORMULA(Z877),_xlfn.ISFORMULA(AA877),_xlfn.ISFORMULA(AB877),_xlfn.ISFORMULA(AC877),NOT(_xlfn.ISFORMULA(O877)),NOT(_xlfn.ISFORMULA(P877)),M877&lt;&gt;0,N877&lt;&gt;0,OR(YEAR(M877=lookup_codes!T1003),YEAR(M877=lookup_codes!T1004),YEAR(M877=lookup_codes!T1005)),OR(YEAR(N877=lookup_codes!T1003),YEAR(N877=lookup_codes!T1004),YEAR(N877=lookup_codes!T1005)))</f>
        <v>1</v>
      </c>
    </row>
    <row r="878" spans="1:30" ht="12.6" customHeight="1" x14ac:dyDescent="0.2">
      <c r="A878" s="8" t="s">
        <v>766</v>
      </c>
      <c r="C878" s="2" t="s">
        <v>735</v>
      </c>
      <c r="D878" s="6"/>
      <c r="E878" s="60" t="s">
        <v>745</v>
      </c>
      <c r="H878" s="8"/>
      <c r="K878" s="8"/>
      <c r="L878" s="8" t="s">
        <v>756</v>
      </c>
      <c r="M878" s="9">
        <v>44166</v>
      </c>
      <c r="N878" s="9">
        <v>44166</v>
      </c>
      <c r="P878" s="21">
        <v>22452.38</v>
      </c>
      <c r="Q878" s="61"/>
      <c r="X878" s="22" t="str">
        <f>IF(B878="",VLOOKUP(A878,items_lookup!A:B,2,FALSE),B878)</f>
        <v>07. Item 07</v>
      </c>
      <c r="Y878" s="22">
        <f t="shared" si="68"/>
        <v>12</v>
      </c>
      <c r="Z878" s="22">
        <f t="shared" si="68"/>
        <v>12</v>
      </c>
      <c r="AA878" s="22">
        <f t="shared" si="65"/>
        <v>2020</v>
      </c>
      <c r="AB878" s="22">
        <f t="shared" si="66"/>
        <v>2020</v>
      </c>
      <c r="AC878" s="22">
        <f t="shared" si="67"/>
        <v>2020</v>
      </c>
      <c r="AD878" s="25" t="b">
        <f>AND(ROUND(O878,2)=O878,ROUND(P878,2)=P878,OR(AND(O878&lt;&gt;0,L878="p"),AND(P878&lt;&gt;0,L878="f")),_xlfn.ISFORMULA(X878),_xlfn.ISFORMULA(Y878),_xlfn.ISFORMULA(Z878),_xlfn.ISFORMULA(AA878),_xlfn.ISFORMULA(AB878),_xlfn.ISFORMULA(AC878),NOT(_xlfn.ISFORMULA(O878)),NOT(_xlfn.ISFORMULA(P878)),M878&lt;&gt;0,N878&lt;&gt;0,OR(YEAR(M878=lookup_codes!T1004),YEAR(M878=lookup_codes!T1005),YEAR(M878=lookup_codes!T1006)),OR(YEAR(N878=lookup_codes!T1004),YEAR(N878=lookup_codes!T1005),YEAR(N878=lookup_codes!T1006)))</f>
        <v>1</v>
      </c>
    </row>
    <row r="879" spans="1:30" ht="13.5" customHeight="1" x14ac:dyDescent="0.2">
      <c r="A879" s="8" t="s">
        <v>765</v>
      </c>
      <c r="C879" s="2" t="s">
        <v>735</v>
      </c>
      <c r="D879" s="6"/>
      <c r="E879" s="60" t="s">
        <v>745</v>
      </c>
      <c r="H879" s="8"/>
      <c r="K879" s="8"/>
      <c r="L879" s="8" t="s">
        <v>756</v>
      </c>
      <c r="M879" s="9">
        <v>44166</v>
      </c>
      <c r="N879" s="9">
        <v>44166</v>
      </c>
      <c r="P879" s="21">
        <v>2121285.71</v>
      </c>
      <c r="Q879" s="61"/>
      <c r="X879" s="22" t="str">
        <f>IF(B879="",VLOOKUP(A879,items_lookup!A:B,2,FALSE),B879)</f>
        <v>05. Item 05</v>
      </c>
      <c r="Y879" s="22">
        <f t="shared" si="68"/>
        <v>12</v>
      </c>
      <c r="Z879" s="22">
        <f t="shared" si="68"/>
        <v>12</v>
      </c>
      <c r="AA879" s="22">
        <f t="shared" si="65"/>
        <v>2020</v>
      </c>
      <c r="AB879" s="22">
        <f t="shared" si="66"/>
        <v>2020</v>
      </c>
      <c r="AC879" s="22">
        <f t="shared" si="67"/>
        <v>2020</v>
      </c>
      <c r="AD879" s="25" t="b">
        <f>AND(ROUND(O879,2)=O879,ROUND(P879,2)=P879,OR(AND(O879&lt;&gt;0,L879="p"),AND(P879&lt;&gt;0,L879="f")),_xlfn.ISFORMULA(X879),_xlfn.ISFORMULA(Y879),_xlfn.ISFORMULA(Z879),_xlfn.ISFORMULA(AA879),_xlfn.ISFORMULA(AB879),_xlfn.ISFORMULA(AC879),NOT(_xlfn.ISFORMULA(O879)),NOT(_xlfn.ISFORMULA(P879)),M879&lt;&gt;0,N879&lt;&gt;0,OR(YEAR(M879=lookup_codes!T1005),YEAR(M879=lookup_codes!T1006),YEAR(M879=lookup_codes!T1007)),OR(YEAR(N879=lookup_codes!T1005),YEAR(N879=lookup_codes!T1006),YEAR(N879=lookup_codes!T1007)))</f>
        <v>1</v>
      </c>
    </row>
    <row r="880" spans="1:30" ht="25.5" customHeight="1" x14ac:dyDescent="0.2">
      <c r="A880" s="8" t="s">
        <v>761</v>
      </c>
      <c r="B880" s="27"/>
      <c r="C880" s="2" t="s">
        <v>735</v>
      </c>
      <c r="D880" s="6"/>
      <c r="E880" s="60" t="s">
        <v>745</v>
      </c>
      <c r="F880" s="8"/>
      <c r="G880" s="8"/>
      <c r="H880" s="8"/>
      <c r="I880" s="8"/>
      <c r="J880" s="8"/>
      <c r="K880" s="8"/>
      <c r="L880" s="8" t="s">
        <v>756</v>
      </c>
      <c r="M880" s="9">
        <v>44166</v>
      </c>
      <c r="N880" s="9">
        <v>44166</v>
      </c>
      <c r="O880" s="20"/>
      <c r="P880" s="20">
        <v>2069761.9</v>
      </c>
      <c r="Q880" s="61"/>
      <c r="R880" s="11"/>
      <c r="S880" s="11"/>
      <c r="T880" s="11"/>
      <c r="U880" s="11"/>
      <c r="X880" s="22" t="str">
        <f>IF(B880="",VLOOKUP(A880,items_lookup!A:B,2,FALSE),B880)</f>
        <v>01. Item 01</v>
      </c>
      <c r="Y880" s="22">
        <f t="shared" si="68"/>
        <v>12</v>
      </c>
      <c r="Z880" s="22">
        <f t="shared" si="68"/>
        <v>12</v>
      </c>
      <c r="AA880" s="22">
        <f t="shared" si="65"/>
        <v>2020</v>
      </c>
      <c r="AB880" s="22">
        <f t="shared" si="66"/>
        <v>2020</v>
      </c>
      <c r="AC880" s="22">
        <f t="shared" si="67"/>
        <v>2020</v>
      </c>
      <c r="AD880" s="25" t="b">
        <f>AND(ROUND(O880,2)=O880,ROUND(P880,2)=P880,OR(AND(O880&lt;&gt;0,L880="p"),AND(P880&lt;&gt;0,L880="f")),_xlfn.ISFORMULA(X880),_xlfn.ISFORMULA(Y880),_xlfn.ISFORMULA(Z880),_xlfn.ISFORMULA(AA880),_xlfn.ISFORMULA(AB880),_xlfn.ISFORMULA(AC880),NOT(_xlfn.ISFORMULA(O880)),NOT(_xlfn.ISFORMULA(P880)),M880&lt;&gt;0,N880&lt;&gt;0,OR(YEAR(M880=lookup_codes!T1007),YEAR(M880=lookup_codes!T1008),YEAR(M880=lookup_codes!T1009)),OR(YEAR(N880=lookup_codes!T1007),YEAR(N880=lookup_codes!T1008),YEAR(N880=lookup_codes!T1009)))</f>
        <v>1</v>
      </c>
    </row>
    <row r="881" spans="1:30" ht="15" customHeight="1" x14ac:dyDescent="0.2">
      <c r="A881" s="8" t="s">
        <v>762</v>
      </c>
      <c r="C881" s="2" t="s">
        <v>735</v>
      </c>
      <c r="D881" s="6"/>
      <c r="E881" s="60" t="s">
        <v>745</v>
      </c>
      <c r="H881" s="8"/>
      <c r="K881" s="8"/>
      <c r="L881" s="8" t="s">
        <v>755</v>
      </c>
      <c r="M881" s="9">
        <v>44166</v>
      </c>
      <c r="N881" s="9">
        <v>44166</v>
      </c>
      <c r="O881" s="21">
        <v>927738.1</v>
      </c>
      <c r="Q881" s="61"/>
      <c r="R881" s="32"/>
      <c r="S881" s="32"/>
      <c r="T881" s="32"/>
      <c r="U881" s="32"/>
      <c r="X881" s="22" t="str">
        <f>IF(B881="",VLOOKUP(A881,items_lookup!A:B,2,FALSE),B881)</f>
        <v>02. Item 02</v>
      </c>
      <c r="Y881" s="22">
        <f t="shared" si="68"/>
        <v>12</v>
      </c>
      <c r="Z881" s="22">
        <f t="shared" si="68"/>
        <v>12</v>
      </c>
      <c r="AA881" s="22">
        <f t="shared" si="65"/>
        <v>2020</v>
      </c>
      <c r="AB881" s="22">
        <f t="shared" si="66"/>
        <v>2020</v>
      </c>
      <c r="AC881" s="22">
        <f t="shared" si="67"/>
        <v>2020</v>
      </c>
      <c r="AD881" s="25" t="b">
        <f>AND(ROUND(O881,2)=O881,ROUND(P881,2)=P881,OR(AND(O881&lt;&gt;0,L881="p"),AND(P881&lt;&gt;0,L881="f")),_xlfn.ISFORMULA(X881),_xlfn.ISFORMULA(Y881),_xlfn.ISFORMULA(Z881),_xlfn.ISFORMULA(AA881),_xlfn.ISFORMULA(AB881),_xlfn.ISFORMULA(AC881),NOT(_xlfn.ISFORMULA(O881)),NOT(_xlfn.ISFORMULA(P881)),M881&lt;&gt;0,N881&lt;&gt;0,OR(YEAR(M881=lookup_codes!T1008),YEAR(M881=lookup_codes!T1009),YEAR(M881=lookup_codes!T1010)),OR(YEAR(N881=lookup_codes!T1008),YEAR(N881=lookup_codes!T1009),YEAR(N881=lookup_codes!T1010)))</f>
        <v>1</v>
      </c>
    </row>
    <row r="882" spans="1:30" ht="12.75" customHeight="1" x14ac:dyDescent="0.2">
      <c r="A882" s="8" t="s">
        <v>763</v>
      </c>
      <c r="C882" s="2" t="s">
        <v>735</v>
      </c>
      <c r="D882" s="6"/>
      <c r="E882" s="60" t="s">
        <v>745</v>
      </c>
      <c r="H882" s="8"/>
      <c r="K882" s="8"/>
      <c r="L882" s="8" t="s">
        <v>755</v>
      </c>
      <c r="M882" s="9">
        <v>44166</v>
      </c>
      <c r="N882" s="9">
        <v>44166</v>
      </c>
      <c r="O882" s="21">
        <v>788619.05</v>
      </c>
      <c r="Q882" s="61"/>
      <c r="X882" s="22" t="str">
        <f>IF(B882="",VLOOKUP(A882,items_lookup!A:B,2,FALSE),B882)</f>
        <v>04. Item 04</v>
      </c>
      <c r="Y882" s="22">
        <f t="shared" si="68"/>
        <v>12</v>
      </c>
      <c r="Z882" s="22">
        <f t="shared" si="68"/>
        <v>12</v>
      </c>
      <c r="AA882" s="22">
        <f t="shared" si="65"/>
        <v>2020</v>
      </c>
      <c r="AB882" s="22">
        <f t="shared" si="66"/>
        <v>2020</v>
      </c>
      <c r="AC882" s="22">
        <f t="shared" si="67"/>
        <v>2020</v>
      </c>
      <c r="AD882" s="25" t="b">
        <f>AND(ROUND(O882,2)=O882,ROUND(P882,2)=P882,OR(AND(O882&lt;&gt;0,L882="p"),AND(P882&lt;&gt;0,L882="f")),_xlfn.ISFORMULA(X882),_xlfn.ISFORMULA(Y882),_xlfn.ISFORMULA(Z882),_xlfn.ISFORMULA(AA882),_xlfn.ISFORMULA(AB882),_xlfn.ISFORMULA(AC882),NOT(_xlfn.ISFORMULA(O882)),NOT(_xlfn.ISFORMULA(P882)),M882&lt;&gt;0,N882&lt;&gt;0,OR(YEAR(M882=lookup_codes!T1010),YEAR(M882=lookup_codes!T1011),YEAR(M882=lookup_codes!T1012)),OR(YEAR(N882=lookup_codes!T1010),YEAR(N882=lookup_codes!T1011),YEAR(N882=lookup_codes!T1012)))</f>
        <v>1</v>
      </c>
    </row>
    <row r="883" spans="1:30" ht="12.75" customHeight="1" x14ac:dyDescent="0.2">
      <c r="A883" s="8" t="s">
        <v>764</v>
      </c>
      <c r="B883" s="8"/>
      <c r="C883" s="2" t="s">
        <v>734</v>
      </c>
      <c r="D883" s="6" t="s">
        <v>742</v>
      </c>
      <c r="E883" s="60" t="s">
        <v>745</v>
      </c>
      <c r="F883" s="8"/>
      <c r="G883" s="8"/>
      <c r="H883" s="8"/>
      <c r="I883" s="8"/>
      <c r="J883" s="8">
        <v>3</v>
      </c>
      <c r="K883" s="8" t="s">
        <v>753</v>
      </c>
      <c r="L883" s="8" t="s">
        <v>756</v>
      </c>
      <c r="M883" s="9">
        <v>44271</v>
      </c>
      <c r="N883" s="9">
        <v>44280</v>
      </c>
      <c r="O883" s="20"/>
      <c r="P883" s="20">
        <v>1285714.29</v>
      </c>
      <c r="Q883" s="61"/>
      <c r="R883" s="29"/>
      <c r="S883" s="29"/>
      <c r="T883" s="29"/>
      <c r="U883" s="29"/>
      <c r="X883" s="22" t="str">
        <f>IF(B883="",VLOOKUP(A883,items_lookup!A:B,2,FALSE),B883)</f>
        <v>05. Item 05</v>
      </c>
      <c r="Y883" s="22">
        <f t="shared" si="68"/>
        <v>3</v>
      </c>
      <c r="Z883" s="22">
        <f t="shared" si="68"/>
        <v>3</v>
      </c>
      <c r="AA883" s="22">
        <f t="shared" si="65"/>
        <v>2021</v>
      </c>
      <c r="AB883" s="22">
        <f t="shared" si="66"/>
        <v>2021</v>
      </c>
      <c r="AC883" s="22">
        <f t="shared" si="67"/>
        <v>2021</v>
      </c>
      <c r="AD883" s="25" t="b">
        <f>AND(ROUND(O883,2)=O883,ROUND(P883,2)=P883,OR(AND(O883&lt;&gt;0,L883="p"),AND(P883&lt;&gt;0,L883="f")),_xlfn.ISFORMULA(X883),_xlfn.ISFORMULA(Y883),_xlfn.ISFORMULA(Z883),_xlfn.ISFORMULA(AA883),_xlfn.ISFORMULA(AB883),_xlfn.ISFORMULA(AC883),NOT(_xlfn.ISFORMULA(O883)),NOT(_xlfn.ISFORMULA(P883)),M883&lt;&gt;0,N883&lt;&gt;0,OR(YEAR(M883=lookup_codes!T1011),YEAR(M883=lookup_codes!T1012),YEAR(M883=lookup_codes!T1013)),OR(YEAR(N883=lookup_codes!T1011),YEAR(N883=lookup_codes!T1012),YEAR(N883=lookup_codes!T1013)))</f>
        <v>1</v>
      </c>
    </row>
    <row r="884" spans="1:30" ht="15" customHeight="1" x14ac:dyDescent="0.2">
      <c r="A884" s="8" t="s">
        <v>767</v>
      </c>
      <c r="B884" s="27"/>
      <c r="C884" s="2" t="s">
        <v>734</v>
      </c>
      <c r="D884" s="6" t="s">
        <v>742</v>
      </c>
      <c r="E884" s="60" t="s">
        <v>745</v>
      </c>
      <c r="F884" s="8"/>
      <c r="G884" s="8"/>
      <c r="H884" s="8"/>
      <c r="I884" s="8" t="s">
        <v>25</v>
      </c>
      <c r="J884" s="8">
        <v>3</v>
      </c>
      <c r="K884" s="8" t="s">
        <v>753</v>
      </c>
      <c r="L884" s="8" t="s">
        <v>756</v>
      </c>
      <c r="M884" s="9">
        <v>44256</v>
      </c>
      <c r="N884" s="9">
        <v>44277</v>
      </c>
      <c r="O884" s="20"/>
      <c r="P884" s="20">
        <v>278005.71000000002</v>
      </c>
      <c r="Q884" s="61"/>
      <c r="R884" s="29"/>
      <c r="S884" s="29"/>
      <c r="T884" s="29"/>
      <c r="U884" s="29"/>
      <c r="X884" s="22" t="str">
        <f>IF(B884="",VLOOKUP(A884,items_lookup!A:B,2,FALSE),B884)</f>
        <v>08. Item 08</v>
      </c>
      <c r="Y884" s="22">
        <f t="shared" si="68"/>
        <v>3</v>
      </c>
      <c r="Z884" s="22">
        <f t="shared" si="68"/>
        <v>3</v>
      </c>
      <c r="AA884" s="22">
        <f t="shared" si="65"/>
        <v>2021</v>
      </c>
      <c r="AB884" s="22">
        <f t="shared" si="66"/>
        <v>2021</v>
      </c>
      <c r="AC884" s="22">
        <f t="shared" si="67"/>
        <v>2021</v>
      </c>
      <c r="AD884" s="25" t="b">
        <f>AND(ROUND(O884,2)=O884,ROUND(P884,2)=P884,OR(AND(O884&lt;&gt;0,L884="p"),AND(P884&lt;&gt;0,L884="f")),_xlfn.ISFORMULA(X884),_xlfn.ISFORMULA(Y884),_xlfn.ISFORMULA(Z884),_xlfn.ISFORMULA(AA884),_xlfn.ISFORMULA(AB884),_xlfn.ISFORMULA(AC884),NOT(_xlfn.ISFORMULA(O884)),NOT(_xlfn.ISFORMULA(P884)),M884&lt;&gt;0,N884&lt;&gt;0,OR(YEAR(M884=lookup_codes!T1012),YEAR(M884=lookup_codes!T1013),YEAR(M884=lookup_codes!T1014)),OR(YEAR(N884=lookup_codes!T1012),YEAR(N884=lookup_codes!T1013),YEAR(N884=lookup_codes!T1014)))</f>
        <v>1</v>
      </c>
    </row>
    <row r="885" spans="1:30" ht="15" customHeight="1" x14ac:dyDescent="0.2">
      <c r="A885" s="8" t="s">
        <v>770</v>
      </c>
      <c r="B885" s="27"/>
      <c r="C885" s="2" t="s">
        <v>734</v>
      </c>
      <c r="D885" s="6" t="s">
        <v>742</v>
      </c>
      <c r="E885" s="60" t="s">
        <v>745</v>
      </c>
      <c r="F885" s="8"/>
      <c r="G885" s="8"/>
      <c r="H885" s="8"/>
      <c r="I885" s="8"/>
      <c r="J885" s="8">
        <v>3</v>
      </c>
      <c r="K885" s="8" t="s">
        <v>753</v>
      </c>
      <c r="L885" s="8" t="s">
        <v>756</v>
      </c>
      <c r="M885" s="9">
        <v>44256</v>
      </c>
      <c r="N885" s="9">
        <v>44280</v>
      </c>
      <c r="O885" s="20"/>
      <c r="P885" s="20">
        <v>89.52</v>
      </c>
      <c r="Q885" s="61"/>
      <c r="R885" s="29"/>
      <c r="S885" s="29"/>
      <c r="T885" s="29"/>
      <c r="U885" s="29"/>
      <c r="X885" s="22" t="str">
        <f>IF(B885="",VLOOKUP(A885,items_lookup!A:B,2,FALSE),B885)</f>
        <v>11. Item 11</v>
      </c>
      <c r="Y885" s="22">
        <f t="shared" si="68"/>
        <v>3</v>
      </c>
      <c r="Z885" s="22">
        <f t="shared" si="68"/>
        <v>3</v>
      </c>
      <c r="AA885" s="22">
        <f t="shared" si="65"/>
        <v>2021</v>
      </c>
      <c r="AB885" s="22">
        <f t="shared" si="66"/>
        <v>2021</v>
      </c>
      <c r="AC885" s="22">
        <f t="shared" si="67"/>
        <v>2021</v>
      </c>
      <c r="AD885" s="25" t="b">
        <f>AND(ROUND(O885,2)=O885,ROUND(P885,2)=P885,OR(AND(O885&lt;&gt;0,L885="p"),AND(P885&lt;&gt;0,L885="f")),_xlfn.ISFORMULA(X885),_xlfn.ISFORMULA(Y885),_xlfn.ISFORMULA(Z885),_xlfn.ISFORMULA(AA885),_xlfn.ISFORMULA(AB885),_xlfn.ISFORMULA(AC885),NOT(_xlfn.ISFORMULA(O885)),NOT(_xlfn.ISFORMULA(P885)),M885&lt;&gt;0,N885&lt;&gt;0,OR(YEAR(M885=lookup_codes!T1013),YEAR(M885=lookup_codes!T1014),YEAR(M885=lookup_codes!T1015)),OR(YEAR(N885=lookup_codes!T1013),YEAR(N885=lookup_codes!T1014),YEAR(N885=lookup_codes!T1015)))</f>
        <v>1</v>
      </c>
    </row>
    <row r="886" spans="1:30" ht="15" customHeight="1" x14ac:dyDescent="0.2">
      <c r="A886" s="8" t="s">
        <v>772</v>
      </c>
      <c r="B886" s="8"/>
      <c r="C886" s="2" t="s">
        <v>734</v>
      </c>
      <c r="D886" s="6" t="s">
        <v>742</v>
      </c>
      <c r="E886" s="60" t="s">
        <v>745</v>
      </c>
      <c r="F886" s="8"/>
      <c r="G886" s="8"/>
      <c r="H886" s="8"/>
      <c r="I886" s="8"/>
      <c r="J886" s="8">
        <v>2</v>
      </c>
      <c r="K886" s="8" t="s">
        <v>753</v>
      </c>
      <c r="L886" s="8" t="s">
        <v>756</v>
      </c>
      <c r="M886" s="9">
        <v>44267</v>
      </c>
      <c r="N886" s="9">
        <v>44278</v>
      </c>
      <c r="O886" s="20"/>
      <c r="P886" s="20">
        <v>626497.02</v>
      </c>
      <c r="Q886" s="61"/>
      <c r="R886" s="29"/>
      <c r="S886" s="29"/>
      <c r="T886" s="29"/>
      <c r="U886" s="29"/>
      <c r="X886" s="22" t="str">
        <f>IF(B886="",VLOOKUP(A886,items_lookup!A:B,2,FALSE),B886)</f>
        <v>13. Item 13</v>
      </c>
      <c r="Y886" s="22">
        <f t="shared" si="68"/>
        <v>3</v>
      </c>
      <c r="Z886" s="22">
        <f t="shared" si="68"/>
        <v>3</v>
      </c>
      <c r="AA886" s="22">
        <f t="shared" si="65"/>
        <v>2021</v>
      </c>
      <c r="AB886" s="22">
        <f t="shared" si="66"/>
        <v>2021</v>
      </c>
      <c r="AC886" s="22">
        <f t="shared" si="67"/>
        <v>2021</v>
      </c>
      <c r="AD886" s="25" t="b">
        <f>AND(ROUND(O886,2)=O886,ROUND(P886,2)=P886,OR(AND(O886&lt;&gt;0,L886="p"),AND(P886&lt;&gt;0,L886="f")),_xlfn.ISFORMULA(X886),_xlfn.ISFORMULA(Y886),_xlfn.ISFORMULA(Z886),_xlfn.ISFORMULA(AA886),_xlfn.ISFORMULA(AB886),_xlfn.ISFORMULA(AC886),NOT(_xlfn.ISFORMULA(O886)),NOT(_xlfn.ISFORMULA(P886)),M886&lt;&gt;0,N886&lt;&gt;0,OR(YEAR(M886=lookup_codes!T1015),YEAR(M886=lookup_codes!T1016),YEAR(M886=lookup_codes!T1017)),OR(YEAR(N886=lookup_codes!T1015),YEAR(N886=lookup_codes!T1016),YEAR(N886=lookup_codes!T1017)))</f>
        <v>1</v>
      </c>
    </row>
    <row r="887" spans="1:30" ht="15" customHeight="1" x14ac:dyDescent="0.2">
      <c r="A887" s="8" t="s">
        <v>773</v>
      </c>
      <c r="B887" s="8"/>
      <c r="C887" s="2" t="s">
        <v>734</v>
      </c>
      <c r="D887" s="6" t="s">
        <v>743</v>
      </c>
      <c r="E887" s="60" t="s">
        <v>745</v>
      </c>
      <c r="F887" s="8"/>
      <c r="G887" s="8"/>
      <c r="H887" s="8"/>
      <c r="I887" s="8"/>
      <c r="J887" s="8">
        <v>4</v>
      </c>
      <c r="K887" s="8" t="s">
        <v>753</v>
      </c>
      <c r="L887" s="8" t="s">
        <v>756</v>
      </c>
      <c r="M887" s="9">
        <v>44271</v>
      </c>
      <c r="N887" s="9">
        <v>44277</v>
      </c>
      <c r="O887" s="20"/>
      <c r="P887" s="20">
        <v>24561.21</v>
      </c>
      <c r="Q887" s="61"/>
      <c r="R887" s="29"/>
      <c r="S887" s="29"/>
      <c r="T887" s="29"/>
      <c r="U887" s="29"/>
      <c r="X887" s="22" t="str">
        <f>IF(B887="",VLOOKUP(A887,items_lookup!A:B,2,FALSE),B887)</f>
        <v>13. Item 13</v>
      </c>
      <c r="Y887" s="22">
        <f t="shared" si="68"/>
        <v>3</v>
      </c>
      <c r="Z887" s="22">
        <f t="shared" si="68"/>
        <v>3</v>
      </c>
      <c r="AA887" s="22">
        <f t="shared" si="65"/>
        <v>2021</v>
      </c>
      <c r="AB887" s="22">
        <f t="shared" si="66"/>
        <v>2021</v>
      </c>
      <c r="AC887" s="22">
        <f t="shared" si="67"/>
        <v>2021</v>
      </c>
      <c r="AD887" s="25" t="b">
        <f>AND(ROUND(O887,2)=O887,ROUND(P887,2)=P887,OR(AND(O887&lt;&gt;0,L887="p"),AND(P887&lt;&gt;0,L887="f")),_xlfn.ISFORMULA(X887),_xlfn.ISFORMULA(Y887),_xlfn.ISFORMULA(Z887),_xlfn.ISFORMULA(AA887),_xlfn.ISFORMULA(AB887),_xlfn.ISFORMULA(AC887),NOT(_xlfn.ISFORMULA(O887)),NOT(_xlfn.ISFORMULA(P887)),M887&lt;&gt;0,N887&lt;&gt;0,OR(YEAR(M887=lookup_codes!T1016),YEAR(M887=lookup_codes!T1017),YEAR(M887=lookup_codes!T1018)),OR(YEAR(N887=lookup_codes!T1016),YEAR(N887=lookup_codes!T1017),YEAR(N887=lookup_codes!T1018)))</f>
        <v>1</v>
      </c>
    </row>
    <row r="888" spans="1:30" ht="12.6" customHeight="1" x14ac:dyDescent="0.2">
      <c r="A888" s="8" t="s">
        <v>771</v>
      </c>
      <c r="B888" s="8"/>
      <c r="C888" s="2" t="s">
        <v>735</v>
      </c>
      <c r="D888" s="6"/>
      <c r="E888" s="60" t="s">
        <v>745</v>
      </c>
      <c r="F888" s="8"/>
      <c r="G888" s="8"/>
      <c r="H888" s="8"/>
      <c r="I888" s="8"/>
      <c r="J888" s="8"/>
      <c r="K888" s="8"/>
      <c r="L888" s="8" t="s">
        <v>755</v>
      </c>
      <c r="M888" s="9">
        <v>44075</v>
      </c>
      <c r="N888" s="9">
        <v>44075</v>
      </c>
      <c r="O888" s="20">
        <v>1443500</v>
      </c>
      <c r="P888" s="20"/>
      <c r="Q888" s="61"/>
      <c r="R888" s="11"/>
      <c r="S888" s="11"/>
      <c r="T888" s="11"/>
      <c r="U888" s="11"/>
      <c r="X888" s="22" t="str">
        <f>IF(B888="",VLOOKUP(A888,items_lookup!A:B,2,FALSE),B888)</f>
        <v>13. Item 13</v>
      </c>
      <c r="Y888" s="22">
        <f t="shared" si="68"/>
        <v>9</v>
      </c>
      <c r="Z888" s="22">
        <f t="shared" si="68"/>
        <v>9</v>
      </c>
      <c r="AA888" s="22">
        <f t="shared" si="65"/>
        <v>2020</v>
      </c>
      <c r="AB888" s="22">
        <f t="shared" si="66"/>
        <v>2020</v>
      </c>
      <c r="AC888" s="22">
        <f t="shared" si="67"/>
        <v>2020</v>
      </c>
      <c r="AD888" s="25" t="b">
        <f>AND(ROUND(O888,2)=O888,ROUND(P888,2)=P888,OR(AND(O888&lt;&gt;0,L888="p"),AND(P888&lt;&gt;0,L888="f")),_xlfn.ISFORMULA(X888),_xlfn.ISFORMULA(Y888),_xlfn.ISFORMULA(Z888),_xlfn.ISFORMULA(AA888),_xlfn.ISFORMULA(AB888),_xlfn.ISFORMULA(AC888),NOT(_xlfn.ISFORMULA(O888)),NOT(_xlfn.ISFORMULA(P888)),M888&lt;&gt;0,N888&lt;&gt;0,OR(YEAR(M888=lookup_codes!T1017),YEAR(M888=lookup_codes!T1018),YEAR(M888=lookup_codes!T1019)),OR(YEAR(N888=lookup_codes!T1017),YEAR(N888=lookup_codes!T1018),YEAR(N888=lookup_codes!T1019)))</f>
        <v>1</v>
      </c>
    </row>
    <row r="889" spans="1:30" ht="12.6" customHeight="1" x14ac:dyDescent="0.2">
      <c r="A889" s="8" t="s">
        <v>775</v>
      </c>
      <c r="B889" s="8"/>
      <c r="C889" s="2" t="s">
        <v>734</v>
      </c>
      <c r="D889" s="6" t="s">
        <v>742</v>
      </c>
      <c r="E889" s="60" t="s">
        <v>744</v>
      </c>
      <c r="F889" s="8"/>
      <c r="G889" s="8"/>
      <c r="H889" s="8"/>
      <c r="I889" s="8"/>
      <c r="J889" s="8"/>
      <c r="K889" s="8" t="s">
        <v>753</v>
      </c>
      <c r="L889" s="8" t="s">
        <v>756</v>
      </c>
      <c r="M889" s="9">
        <v>44271</v>
      </c>
      <c r="N889" s="9">
        <v>44271</v>
      </c>
      <c r="O889" s="20"/>
      <c r="P889" s="20">
        <v>357600</v>
      </c>
      <c r="Q889" s="61"/>
      <c r="R889" s="29"/>
      <c r="S889" s="29"/>
      <c r="T889" s="29"/>
      <c r="U889" s="29"/>
      <c r="X889" s="22" t="str">
        <f>IF(B889="",VLOOKUP(A889,items_lookup!A:B,2,FALSE),B889)</f>
        <v>06. Item 06</v>
      </c>
      <c r="Y889" s="22">
        <f t="shared" si="68"/>
        <v>3</v>
      </c>
      <c r="Z889" s="22">
        <f t="shared" si="68"/>
        <v>3</v>
      </c>
      <c r="AA889" s="22">
        <f t="shared" si="65"/>
        <v>2021</v>
      </c>
      <c r="AB889" s="22">
        <f t="shared" si="66"/>
        <v>2021</v>
      </c>
      <c r="AC889" s="22">
        <f t="shared" si="67"/>
        <v>2021</v>
      </c>
      <c r="AD889" s="25" t="b">
        <f>AND(ROUND(O889,2)=O889,ROUND(P889,2)=P889,OR(AND(O889&lt;&gt;0,L889="p"),AND(P889&lt;&gt;0,L889="f")),_xlfn.ISFORMULA(X889),_xlfn.ISFORMULA(Y889),_xlfn.ISFORMULA(Z889),_xlfn.ISFORMULA(AA889),_xlfn.ISFORMULA(AB889),_xlfn.ISFORMULA(AC889),NOT(_xlfn.ISFORMULA(O889)),NOT(_xlfn.ISFORMULA(P889)),M889&lt;&gt;0,N889&lt;&gt;0,OR(YEAR(M889=lookup_codes!T1018),YEAR(M889=lookup_codes!T1019),YEAR(M889=lookup_codes!T1020)),OR(YEAR(N889=lookup_codes!T1018),YEAR(N889=lookup_codes!T1019),YEAR(N889=lookup_codes!T1020)))</f>
        <v>1</v>
      </c>
    </row>
    <row r="890" spans="1:30" ht="15" customHeight="1" x14ac:dyDescent="0.2">
      <c r="A890" s="8" t="s">
        <v>771</v>
      </c>
      <c r="B890" s="8"/>
      <c r="C890" s="2" t="s">
        <v>734</v>
      </c>
      <c r="D890" s="6" t="s">
        <v>742</v>
      </c>
      <c r="E890" s="60" t="s">
        <v>744</v>
      </c>
      <c r="F890" s="8"/>
      <c r="G890" s="8"/>
      <c r="H890" s="8"/>
      <c r="I890" s="8"/>
      <c r="J890" s="8"/>
      <c r="K890" s="8" t="s">
        <v>753</v>
      </c>
      <c r="L890" s="8" t="s">
        <v>756</v>
      </c>
      <c r="M890" s="9">
        <v>44272</v>
      </c>
      <c r="N890" s="9">
        <v>44272</v>
      </c>
      <c r="O890" s="20"/>
      <c r="P890" s="20">
        <v>3827291.92</v>
      </c>
      <c r="Q890" s="61"/>
      <c r="R890" s="29"/>
      <c r="S890" s="29"/>
      <c r="T890" s="29"/>
      <c r="U890" s="29"/>
      <c r="X890" s="22" t="str">
        <f>IF(B890="",VLOOKUP(A890,items_lookup!A:B,2,FALSE),B890)</f>
        <v>13. Item 13</v>
      </c>
      <c r="Y890" s="22">
        <f t="shared" si="68"/>
        <v>3</v>
      </c>
      <c r="Z890" s="22">
        <f t="shared" si="68"/>
        <v>3</v>
      </c>
      <c r="AA890" s="22">
        <f t="shared" si="65"/>
        <v>2021</v>
      </c>
      <c r="AB890" s="22">
        <f t="shared" si="66"/>
        <v>2021</v>
      </c>
      <c r="AC890" s="22">
        <f t="shared" si="67"/>
        <v>2021</v>
      </c>
      <c r="AD890" s="25" t="b">
        <f>AND(ROUND(O890,2)=O890,ROUND(P890,2)=P890,OR(AND(O890&lt;&gt;0,L890="p"),AND(P890&lt;&gt;0,L890="f")),_xlfn.ISFORMULA(X890),_xlfn.ISFORMULA(Y890),_xlfn.ISFORMULA(Z890),_xlfn.ISFORMULA(AA890),_xlfn.ISFORMULA(AB890),_xlfn.ISFORMULA(AC890),NOT(_xlfn.ISFORMULA(O890)),NOT(_xlfn.ISFORMULA(P890)),M890&lt;&gt;0,N890&lt;&gt;0,OR(YEAR(M890=lookup_codes!T1019),YEAR(M890=lookup_codes!T1020),YEAR(M890=lookup_codes!T1021)),OR(YEAR(N890=lookup_codes!T1019),YEAR(N890=lookup_codes!T1020),YEAR(N890=lookup_codes!T1021)))</f>
        <v>1</v>
      </c>
    </row>
    <row r="891" spans="1:30" ht="15" customHeight="1" x14ac:dyDescent="0.2">
      <c r="A891" s="8" t="s">
        <v>772</v>
      </c>
      <c r="B891" s="8"/>
      <c r="C891" s="2" t="s">
        <v>734</v>
      </c>
      <c r="D891" s="6" t="s">
        <v>742</v>
      </c>
      <c r="E891" s="60" t="s">
        <v>745</v>
      </c>
      <c r="F891" s="8"/>
      <c r="G891" s="8"/>
      <c r="H891" s="8" t="s">
        <v>746</v>
      </c>
      <c r="I891" s="8"/>
      <c r="J891" s="8"/>
      <c r="K891" s="8"/>
      <c r="L891" s="8" t="s">
        <v>755</v>
      </c>
      <c r="M891" s="9">
        <v>44197</v>
      </c>
      <c r="N891" s="9">
        <v>44197</v>
      </c>
      <c r="O891" s="20">
        <v>-1.19</v>
      </c>
      <c r="P891" s="20"/>
      <c r="Q891" s="61"/>
      <c r="R891" s="11"/>
      <c r="S891" s="11"/>
      <c r="T891" s="11"/>
      <c r="U891" s="11"/>
      <c r="X891" s="22" t="str">
        <f>IF(B891="",VLOOKUP(A891,items_lookup!A:B,2,FALSE),B891)</f>
        <v>13. Item 13</v>
      </c>
      <c r="Y891" s="22">
        <f t="shared" si="68"/>
        <v>1</v>
      </c>
      <c r="Z891" s="22">
        <f t="shared" si="68"/>
        <v>1</v>
      </c>
      <c r="AA891" s="22">
        <f t="shared" si="65"/>
        <v>2021</v>
      </c>
      <c r="AB891" s="22">
        <f t="shared" si="66"/>
        <v>2021</v>
      </c>
      <c r="AC891" s="22">
        <f t="shared" si="67"/>
        <v>2021</v>
      </c>
      <c r="AD891" s="25" t="b">
        <f>AND(ROUND(O891,2)=O891,ROUND(P891,2)=P891,OR(AND(O891&lt;&gt;0,L891="p"),AND(P891&lt;&gt;0,L891="f")),_xlfn.ISFORMULA(X891),_xlfn.ISFORMULA(Y891),_xlfn.ISFORMULA(Z891),_xlfn.ISFORMULA(AA891),_xlfn.ISFORMULA(AB891),_xlfn.ISFORMULA(AC891),NOT(_xlfn.ISFORMULA(O891)),NOT(_xlfn.ISFORMULA(P891)),M891&lt;&gt;0,N891&lt;&gt;0,OR(YEAR(M891=lookup_codes!T1020),YEAR(M891=lookup_codes!T1021),YEAR(M891=lookup_codes!T1022)),OR(YEAR(N891=lookup_codes!T1020),YEAR(N891=lookup_codes!T1021),YEAR(N891=lookup_codes!T1022)))</f>
        <v>1</v>
      </c>
    </row>
    <row r="892" spans="1:30" ht="15" customHeight="1" x14ac:dyDescent="0.2">
      <c r="A892" s="8" t="s">
        <v>773</v>
      </c>
      <c r="B892" s="8" t="s">
        <v>801</v>
      </c>
      <c r="C892" s="2" t="s">
        <v>734</v>
      </c>
      <c r="D892" s="6" t="s">
        <v>742</v>
      </c>
      <c r="E892" s="60" t="s">
        <v>745</v>
      </c>
      <c r="F892" s="8"/>
      <c r="G892" s="8"/>
      <c r="H892" s="8" t="s">
        <v>746</v>
      </c>
      <c r="I892" s="8"/>
      <c r="J892" s="8"/>
      <c r="K892" s="8"/>
      <c r="L892" s="8" t="s">
        <v>755</v>
      </c>
      <c r="M892" s="9">
        <v>44197</v>
      </c>
      <c r="N892" s="9">
        <v>44197</v>
      </c>
      <c r="O892" s="20">
        <v>-6559.02</v>
      </c>
      <c r="P892" s="20"/>
      <c r="Q892" s="61"/>
      <c r="R892" s="11"/>
      <c r="S892" s="11"/>
      <c r="T892" s="11"/>
      <c r="U892" s="11"/>
      <c r="X892" s="22" t="str">
        <f>IF(B892="",VLOOKUP(A892,items_lookup!A:B,2,FALSE),B892)</f>
        <v>03. Item 03</v>
      </c>
      <c r="Y892" s="22">
        <f t="shared" si="68"/>
        <v>1</v>
      </c>
      <c r="Z892" s="22">
        <f t="shared" si="68"/>
        <v>1</v>
      </c>
      <c r="AA892" s="22">
        <f t="shared" si="65"/>
        <v>2021</v>
      </c>
      <c r="AB892" s="22">
        <f t="shared" si="66"/>
        <v>2021</v>
      </c>
      <c r="AC892" s="22">
        <f t="shared" si="67"/>
        <v>2021</v>
      </c>
      <c r="AD892" s="25" t="b">
        <f>AND(ROUND(O892,2)=O892,ROUND(P892,2)=P892,OR(AND(O892&lt;&gt;0,L892="p"),AND(P892&lt;&gt;0,L892="f")),_xlfn.ISFORMULA(X892),_xlfn.ISFORMULA(Y892),_xlfn.ISFORMULA(Z892),_xlfn.ISFORMULA(AA892),_xlfn.ISFORMULA(AB892),_xlfn.ISFORMULA(AC892),NOT(_xlfn.ISFORMULA(O892)),NOT(_xlfn.ISFORMULA(P892)),M892&lt;&gt;0,N892&lt;&gt;0,OR(YEAR(M892=lookup_codes!T1021),YEAR(M892=lookup_codes!T1022),YEAR(M892=lookup_codes!T1023)),OR(YEAR(N892=lookup_codes!T1021),YEAR(N892=lookup_codes!T1022),YEAR(N892=lookup_codes!T1023)))</f>
        <v>1</v>
      </c>
    </row>
    <row r="893" spans="1:30" ht="15" customHeight="1" x14ac:dyDescent="0.2">
      <c r="A893" s="8" t="s">
        <v>769</v>
      </c>
      <c r="B893" s="8"/>
      <c r="C893" s="2" t="s">
        <v>734</v>
      </c>
      <c r="D893" s="6" t="s">
        <v>742</v>
      </c>
      <c r="E893" s="60" t="s">
        <v>745</v>
      </c>
      <c r="F893" s="8"/>
      <c r="G893" s="8"/>
      <c r="H893" s="8"/>
      <c r="I893" s="8"/>
      <c r="J893" s="8"/>
      <c r="K893" s="8"/>
      <c r="L893" s="8" t="s">
        <v>755</v>
      </c>
      <c r="M893" s="9">
        <v>44197</v>
      </c>
      <c r="N893" s="9">
        <v>44197</v>
      </c>
      <c r="O893" s="20">
        <v>2448436.98</v>
      </c>
      <c r="P893" s="20"/>
      <c r="Q893" s="61"/>
      <c r="R893" s="29"/>
      <c r="S893" s="29"/>
      <c r="T893" s="29"/>
      <c r="U893" s="29"/>
      <c r="X893" s="22" t="str">
        <f>IF(B893="",VLOOKUP(A893,items_lookup!A:B,2,FALSE),B893)</f>
        <v>09. Item 09</v>
      </c>
      <c r="Y893" s="22">
        <f t="shared" si="68"/>
        <v>1</v>
      </c>
      <c r="Z893" s="22">
        <f t="shared" si="68"/>
        <v>1</v>
      </c>
      <c r="AA893" s="22">
        <f t="shared" si="65"/>
        <v>2021</v>
      </c>
      <c r="AB893" s="22">
        <f t="shared" si="66"/>
        <v>2021</v>
      </c>
      <c r="AC893" s="22">
        <f t="shared" si="67"/>
        <v>2021</v>
      </c>
      <c r="AD893" s="25" t="b">
        <f>AND(ROUND(O893,2)=O893,ROUND(P893,2)=P893,OR(AND(O893&lt;&gt;0,L893="p"),AND(P893&lt;&gt;0,L893="f")),_xlfn.ISFORMULA(X893),_xlfn.ISFORMULA(Y893),_xlfn.ISFORMULA(Z893),_xlfn.ISFORMULA(AA893),_xlfn.ISFORMULA(AB893),_xlfn.ISFORMULA(AC893),NOT(_xlfn.ISFORMULA(O893)),NOT(_xlfn.ISFORMULA(P893)),M893&lt;&gt;0,N893&lt;&gt;0,OR(YEAR(M893=lookup_codes!T1022),YEAR(M893=lookup_codes!T1023),YEAR(M893=lookup_codes!T1024)),OR(YEAR(N893=lookup_codes!T1022),YEAR(N893=lookup_codes!T1023),YEAR(N893=lookup_codes!T1024)))</f>
        <v>1</v>
      </c>
    </row>
    <row r="894" spans="1:30" ht="15" customHeight="1" x14ac:dyDescent="0.2">
      <c r="A894" s="8" t="s">
        <v>768</v>
      </c>
      <c r="B894" s="8"/>
      <c r="C894" s="2" t="s">
        <v>734</v>
      </c>
      <c r="D894" s="6" t="s">
        <v>742</v>
      </c>
      <c r="E894" s="60" t="s">
        <v>745</v>
      </c>
      <c r="F894" s="8" t="s">
        <v>25</v>
      </c>
      <c r="G894" s="8"/>
      <c r="H894" s="8"/>
      <c r="I894" s="8"/>
      <c r="J894" s="8"/>
      <c r="K894" s="8"/>
      <c r="L894" s="8" t="s">
        <v>755</v>
      </c>
      <c r="M894" s="9">
        <v>44197</v>
      </c>
      <c r="N894" s="9">
        <v>44197</v>
      </c>
      <c r="O894" s="20">
        <v>3632710.5</v>
      </c>
      <c r="P894" s="20"/>
      <c r="Q894" s="61"/>
      <c r="R894" s="29"/>
      <c r="S894" s="29"/>
      <c r="T894" s="29"/>
      <c r="U894" s="29"/>
      <c r="X894" s="22" t="str">
        <f>IF(B894="",VLOOKUP(A894,items_lookup!A:B,2,FALSE),B894)</f>
        <v>09. Item 09</v>
      </c>
      <c r="Y894" s="22">
        <f t="shared" si="68"/>
        <v>1</v>
      </c>
      <c r="Z894" s="22">
        <f t="shared" si="68"/>
        <v>1</v>
      </c>
      <c r="AA894" s="22">
        <f t="shared" si="65"/>
        <v>2021</v>
      </c>
      <c r="AB894" s="22">
        <f t="shared" si="66"/>
        <v>2021</v>
      </c>
      <c r="AC894" s="22">
        <f t="shared" si="67"/>
        <v>2020</v>
      </c>
      <c r="AD894" s="25" t="b">
        <f>AND(ROUND(O894,2)=O894,ROUND(P894,2)=P894,OR(AND(O894&lt;&gt;0,L894="p"),AND(P894&lt;&gt;0,L894="f")),_xlfn.ISFORMULA(X894),_xlfn.ISFORMULA(Y894),_xlfn.ISFORMULA(Z894),_xlfn.ISFORMULA(AA894),_xlfn.ISFORMULA(AB894),_xlfn.ISFORMULA(AC894),NOT(_xlfn.ISFORMULA(O894)),NOT(_xlfn.ISFORMULA(P894)),M894&lt;&gt;0,N894&lt;&gt;0,OR(YEAR(M894=lookup_codes!T1023),YEAR(M894=lookup_codes!T1024),YEAR(M894=lookup_codes!T1025)),OR(YEAR(N894=lookup_codes!T1023),YEAR(N894=lookup_codes!T1024),YEAR(N894=lookup_codes!T1025)))</f>
        <v>1</v>
      </c>
    </row>
    <row r="895" spans="1:30" ht="15" customHeight="1" x14ac:dyDescent="0.2">
      <c r="A895" s="8" t="s">
        <v>766</v>
      </c>
      <c r="B895" s="8"/>
      <c r="C895" s="2" t="s">
        <v>734</v>
      </c>
      <c r="D895" s="6" t="s">
        <v>742</v>
      </c>
      <c r="E895" s="60" t="s">
        <v>745</v>
      </c>
      <c r="F895" s="8"/>
      <c r="G895" s="8"/>
      <c r="H895" s="8" t="s">
        <v>746</v>
      </c>
      <c r="I895" s="8"/>
      <c r="J895" s="8"/>
      <c r="K895" s="8"/>
      <c r="L895" s="8" t="s">
        <v>755</v>
      </c>
      <c r="M895" s="9">
        <v>44197</v>
      </c>
      <c r="N895" s="9">
        <v>44197</v>
      </c>
      <c r="O895" s="20">
        <v>-9344.1</v>
      </c>
      <c r="P895" s="20"/>
      <c r="Q895" s="61"/>
      <c r="R895" s="29"/>
      <c r="S895" s="29"/>
      <c r="T895" s="29"/>
      <c r="U895" s="29"/>
      <c r="X895" s="22" t="str">
        <f>IF(B895="",VLOOKUP(A895,items_lookup!A:B,2,FALSE),B895)</f>
        <v>07. Item 07</v>
      </c>
      <c r="Y895" s="22">
        <f t="shared" si="68"/>
        <v>1</v>
      </c>
      <c r="Z895" s="22">
        <f t="shared" si="68"/>
        <v>1</v>
      </c>
      <c r="AA895" s="22">
        <f t="shared" si="65"/>
        <v>2021</v>
      </c>
      <c r="AB895" s="22">
        <f t="shared" si="66"/>
        <v>2021</v>
      </c>
      <c r="AC895" s="22">
        <f t="shared" si="67"/>
        <v>2021</v>
      </c>
      <c r="AD895" s="25" t="b">
        <f>AND(ROUND(O895,2)=O895,ROUND(P895,2)=P895,OR(AND(O895&lt;&gt;0,L895="p"),AND(P895&lt;&gt;0,L895="f")),_xlfn.ISFORMULA(X895),_xlfn.ISFORMULA(Y895),_xlfn.ISFORMULA(Z895),_xlfn.ISFORMULA(AA895),_xlfn.ISFORMULA(AB895),_xlfn.ISFORMULA(AC895),NOT(_xlfn.ISFORMULA(O895)),NOT(_xlfn.ISFORMULA(P895)),M895&lt;&gt;0,N895&lt;&gt;0,OR(YEAR(M895=lookup_codes!T1024),YEAR(M895=lookup_codes!T1025),YEAR(M895=lookup_codes!T1026)),OR(YEAR(N895=lookup_codes!T1024),YEAR(N895=lookup_codes!T1025),YEAR(N895=lookup_codes!T1026)))</f>
        <v>1</v>
      </c>
    </row>
    <row r="896" spans="1:30" ht="15" customHeight="1" x14ac:dyDescent="0.2">
      <c r="A896" s="8" t="s">
        <v>765</v>
      </c>
      <c r="B896" s="27"/>
      <c r="C896" s="2" t="s">
        <v>734</v>
      </c>
      <c r="D896" s="6" t="s">
        <v>742</v>
      </c>
      <c r="E896" s="60" t="s">
        <v>745</v>
      </c>
      <c r="F896" s="8"/>
      <c r="G896" s="8"/>
      <c r="H896" s="8" t="s">
        <v>746</v>
      </c>
      <c r="I896" s="8"/>
      <c r="J896" s="8"/>
      <c r="K896" s="8"/>
      <c r="L896" s="8" t="s">
        <v>755</v>
      </c>
      <c r="M896" s="9">
        <v>44197</v>
      </c>
      <c r="N896" s="9">
        <v>44197</v>
      </c>
      <c r="O896" s="20">
        <v>-203.89</v>
      </c>
      <c r="P896" s="20"/>
      <c r="Q896" s="61"/>
      <c r="R896" s="29"/>
      <c r="S896" s="29"/>
      <c r="T896" s="29"/>
      <c r="U896" s="29"/>
      <c r="X896" s="22" t="str">
        <f>IF(B896="",VLOOKUP(A896,items_lookup!A:B,2,FALSE),B896)</f>
        <v>05. Item 05</v>
      </c>
      <c r="Y896" s="22">
        <f t="shared" si="68"/>
        <v>1</v>
      </c>
      <c r="Z896" s="22">
        <f t="shared" si="68"/>
        <v>1</v>
      </c>
      <c r="AA896" s="22">
        <f t="shared" si="65"/>
        <v>2021</v>
      </c>
      <c r="AB896" s="22">
        <f t="shared" si="66"/>
        <v>2021</v>
      </c>
      <c r="AC896" s="22">
        <f t="shared" si="67"/>
        <v>2021</v>
      </c>
      <c r="AD896" s="25" t="b">
        <f>AND(ROUND(O896,2)=O896,ROUND(P896,2)=P896,OR(AND(O896&lt;&gt;0,L896="p"),AND(P896&lt;&gt;0,L896="f")),_xlfn.ISFORMULA(X896),_xlfn.ISFORMULA(Y896),_xlfn.ISFORMULA(Z896),_xlfn.ISFORMULA(AA896),_xlfn.ISFORMULA(AB896),_xlfn.ISFORMULA(AC896),NOT(_xlfn.ISFORMULA(O896)),NOT(_xlfn.ISFORMULA(P896)),M896&lt;&gt;0,N896&lt;&gt;0,OR(YEAR(M896=lookup_codes!T1025),YEAR(M896=lookup_codes!T1026),YEAR(M896=lookup_codes!T1027)),OR(YEAR(N896=lookup_codes!T1025),YEAR(N896=lookup_codes!T1026),YEAR(N896=lookup_codes!T1027)))</f>
        <v>1</v>
      </c>
    </row>
    <row r="897" spans="1:30" ht="13.5" customHeight="1" x14ac:dyDescent="0.2">
      <c r="A897" s="8" t="s">
        <v>761</v>
      </c>
      <c r="B897" s="8"/>
      <c r="C897" s="2" t="s">
        <v>734</v>
      </c>
      <c r="D897" s="6" t="s">
        <v>742</v>
      </c>
      <c r="E897" s="60" t="s">
        <v>745</v>
      </c>
      <c r="F897" s="8"/>
      <c r="G897" s="8"/>
      <c r="H897" s="8" t="s">
        <v>746</v>
      </c>
      <c r="I897" s="8"/>
      <c r="J897" s="8"/>
      <c r="K897" s="8"/>
      <c r="L897" s="8" t="s">
        <v>755</v>
      </c>
      <c r="M897" s="9">
        <v>44197</v>
      </c>
      <c r="N897" s="9">
        <v>44197</v>
      </c>
      <c r="O897" s="20">
        <v>-0.54</v>
      </c>
      <c r="P897" s="20"/>
      <c r="Q897" s="61"/>
      <c r="R897" s="29"/>
      <c r="S897" s="29"/>
      <c r="T897" s="29"/>
      <c r="U897" s="29"/>
      <c r="X897" s="22" t="str">
        <f>IF(B897="",VLOOKUP(A897,items_lookup!A:B,2,FALSE),B897)</f>
        <v>01. Item 01</v>
      </c>
      <c r="Y897" s="22">
        <f t="shared" si="68"/>
        <v>1</v>
      </c>
      <c r="Z897" s="22">
        <f t="shared" si="68"/>
        <v>1</v>
      </c>
      <c r="AA897" s="22">
        <f t="shared" si="65"/>
        <v>2021</v>
      </c>
      <c r="AB897" s="22">
        <f t="shared" si="66"/>
        <v>2021</v>
      </c>
      <c r="AC897" s="22">
        <f t="shared" si="67"/>
        <v>2021</v>
      </c>
      <c r="AD897" s="25" t="b">
        <f>AND(ROUND(O897,2)=O897,ROUND(P897,2)=P897,OR(AND(O897&lt;&gt;0,L897="p"),AND(P897&lt;&gt;0,L897="f")),_xlfn.ISFORMULA(X897),_xlfn.ISFORMULA(Y897),_xlfn.ISFORMULA(Z897),_xlfn.ISFORMULA(AA897),_xlfn.ISFORMULA(AB897),_xlfn.ISFORMULA(AC897),NOT(_xlfn.ISFORMULA(O897)),NOT(_xlfn.ISFORMULA(P897)),M897&lt;&gt;0,N897&lt;&gt;0,OR(YEAR(M897=lookup_codes!T1027),YEAR(M897=lookup_codes!T1028),YEAR(M897=lookup_codes!T1029)),OR(YEAR(N897=lookup_codes!T1027),YEAR(N897=lookup_codes!T1028),YEAR(N897=lookup_codes!T1029)))</f>
        <v>1</v>
      </c>
    </row>
    <row r="898" spans="1:30" ht="15" customHeight="1" x14ac:dyDescent="0.2">
      <c r="A898" s="8" t="s">
        <v>762</v>
      </c>
      <c r="B898" s="8" t="s">
        <v>805</v>
      </c>
      <c r="C898" s="2" t="s">
        <v>734</v>
      </c>
      <c r="D898" s="6" t="s">
        <v>742</v>
      </c>
      <c r="E898" s="60" t="s">
        <v>745</v>
      </c>
      <c r="F898" s="8"/>
      <c r="G898" s="8"/>
      <c r="H898" s="8" t="s">
        <v>746</v>
      </c>
      <c r="I898" s="8"/>
      <c r="J898" s="8"/>
      <c r="K898" s="8"/>
      <c r="L898" s="8" t="s">
        <v>755</v>
      </c>
      <c r="M898" s="9">
        <v>44197</v>
      </c>
      <c r="N898" s="9">
        <v>44197</v>
      </c>
      <c r="O898" s="20">
        <v>-175</v>
      </c>
      <c r="P898" s="20"/>
      <c r="Q898" s="61"/>
      <c r="R898" s="29"/>
      <c r="S898" s="29"/>
      <c r="T898" s="29"/>
      <c r="U898" s="29"/>
      <c r="X898" s="22" t="str">
        <f>IF(B898="",VLOOKUP(A898,items_lookup!A:B,2,FALSE),B898)</f>
        <v>10. Item 10</v>
      </c>
      <c r="Y898" s="22">
        <f t="shared" si="68"/>
        <v>1</v>
      </c>
      <c r="Z898" s="22">
        <f t="shared" si="68"/>
        <v>1</v>
      </c>
      <c r="AA898" s="22">
        <f t="shared" si="65"/>
        <v>2021</v>
      </c>
      <c r="AB898" s="22">
        <f t="shared" si="66"/>
        <v>2021</v>
      </c>
      <c r="AC898" s="22">
        <f t="shared" si="67"/>
        <v>2021</v>
      </c>
      <c r="AD898" s="25" t="b">
        <f>AND(ROUND(O898,2)=O898,ROUND(P898,2)=P898,OR(AND(O898&lt;&gt;0,L898="p"),AND(P898&lt;&gt;0,L898="f")),_xlfn.ISFORMULA(X898),_xlfn.ISFORMULA(Y898),_xlfn.ISFORMULA(Z898),_xlfn.ISFORMULA(AA898),_xlfn.ISFORMULA(AB898),_xlfn.ISFORMULA(AC898),NOT(_xlfn.ISFORMULA(O898)),NOT(_xlfn.ISFORMULA(P898)),M898&lt;&gt;0,N898&lt;&gt;0,OR(YEAR(M898=lookup_codes!T1028),YEAR(M898=lookup_codes!T1029),YEAR(M898=lookup_codes!T1030)),OR(YEAR(N898=lookup_codes!T1028),YEAR(N898=lookup_codes!T1029),YEAR(N898=lookup_codes!T1030)))</f>
        <v>1</v>
      </c>
    </row>
    <row r="899" spans="1:30" ht="15" customHeight="1" x14ac:dyDescent="0.2">
      <c r="A899" s="8"/>
      <c r="B899" s="8" t="s">
        <v>804</v>
      </c>
      <c r="C899" s="2" t="s">
        <v>734</v>
      </c>
      <c r="D899" s="6" t="s">
        <v>742</v>
      </c>
      <c r="E899" s="60" t="s">
        <v>745</v>
      </c>
      <c r="F899" s="8"/>
      <c r="G899" s="8"/>
      <c r="H899" s="8" t="s">
        <v>746</v>
      </c>
      <c r="I899" s="8"/>
      <c r="J899" s="8"/>
      <c r="K899" s="8"/>
      <c r="L899" s="8" t="s">
        <v>755</v>
      </c>
      <c r="M899" s="9">
        <v>44197</v>
      </c>
      <c r="N899" s="9">
        <v>44197</v>
      </c>
      <c r="O899" s="20">
        <v>-15.43</v>
      </c>
      <c r="P899" s="20"/>
      <c r="Q899" s="61"/>
      <c r="R899" s="29"/>
      <c r="S899" s="29"/>
      <c r="T899" s="29"/>
      <c r="U899" s="29"/>
      <c r="X899" s="22" t="str">
        <f>IF(B899="",VLOOKUP(A899,items_lookup!A:B,2,FALSE),B899)</f>
        <v>12. Item 12</v>
      </c>
      <c r="Y899" s="22">
        <f t="shared" si="68"/>
        <v>1</v>
      </c>
      <c r="Z899" s="22">
        <f t="shared" si="68"/>
        <v>1</v>
      </c>
      <c r="AA899" s="22">
        <f t="shared" si="65"/>
        <v>2021</v>
      </c>
      <c r="AB899" s="22">
        <f t="shared" si="66"/>
        <v>2021</v>
      </c>
      <c r="AC899" s="22">
        <f t="shared" si="67"/>
        <v>2021</v>
      </c>
      <c r="AD899" s="25" t="b">
        <f>AND(ROUND(O899,2)=O899,ROUND(P899,2)=P899,OR(AND(O899&lt;&gt;0,L899="p"),AND(P899&lt;&gt;0,L899="f")),_xlfn.ISFORMULA(X899),_xlfn.ISFORMULA(Y899),_xlfn.ISFORMULA(Z899),_xlfn.ISFORMULA(AA899),_xlfn.ISFORMULA(AB899),_xlfn.ISFORMULA(AC899),NOT(_xlfn.ISFORMULA(O899)),NOT(_xlfn.ISFORMULA(P899)),M899&lt;&gt;0,N899&lt;&gt;0,OR(YEAR(M899=lookup_codes!T1029),YEAR(M899=lookup_codes!T1030),YEAR(M899=lookup_codes!T1031)),OR(YEAR(N899=lookup_codes!T1029),YEAR(N899=lookup_codes!T1030),YEAR(N899=lookup_codes!T1031)))</f>
        <v>1</v>
      </c>
    </row>
    <row r="900" spans="1:30" ht="15" customHeight="1" x14ac:dyDescent="0.2">
      <c r="A900" s="8" t="s">
        <v>763</v>
      </c>
      <c r="B900" s="8"/>
      <c r="C900" s="2" t="s">
        <v>734</v>
      </c>
      <c r="D900" s="6" t="s">
        <v>742</v>
      </c>
      <c r="E900" s="60" t="s">
        <v>745</v>
      </c>
      <c r="F900" s="8"/>
      <c r="G900" s="8"/>
      <c r="H900" s="8" t="s">
        <v>746</v>
      </c>
      <c r="I900" s="8"/>
      <c r="J900" s="8"/>
      <c r="K900" s="8"/>
      <c r="L900" s="8" t="s">
        <v>755</v>
      </c>
      <c r="M900" s="9">
        <v>44197</v>
      </c>
      <c r="N900" s="9">
        <v>44197</v>
      </c>
      <c r="O900" s="20">
        <v>-17.11</v>
      </c>
      <c r="P900" s="20"/>
      <c r="Q900" s="61"/>
      <c r="R900" s="11"/>
      <c r="S900" s="11"/>
      <c r="T900" s="11"/>
      <c r="U900" s="11"/>
      <c r="X900" s="22" t="str">
        <f>IF(B900="",VLOOKUP(A900,items_lookup!A:B,2,FALSE),B900)</f>
        <v>04. Item 04</v>
      </c>
      <c r="Y900" s="22">
        <f t="shared" si="68"/>
        <v>1</v>
      </c>
      <c r="Z900" s="22">
        <f t="shared" si="68"/>
        <v>1</v>
      </c>
      <c r="AA900" s="22">
        <f t="shared" si="65"/>
        <v>2021</v>
      </c>
      <c r="AB900" s="22">
        <f t="shared" si="66"/>
        <v>2021</v>
      </c>
      <c r="AC900" s="22">
        <f t="shared" si="67"/>
        <v>2021</v>
      </c>
      <c r="AD900" s="25" t="b">
        <f>AND(ROUND(O900,2)=O900,ROUND(P900,2)=P900,OR(AND(O900&lt;&gt;0,L900="p"),AND(P900&lt;&gt;0,L900="f")),_xlfn.ISFORMULA(X900),_xlfn.ISFORMULA(Y900),_xlfn.ISFORMULA(Z900),_xlfn.ISFORMULA(AA900),_xlfn.ISFORMULA(AB900),_xlfn.ISFORMULA(AC900),NOT(_xlfn.ISFORMULA(O900)),NOT(_xlfn.ISFORMULA(P900)),M900&lt;&gt;0,N900&lt;&gt;0,OR(YEAR(M900=lookup_codes!T1030),YEAR(M900=lookup_codes!T1031),YEAR(M900=lookup_codes!T1032)),OR(YEAR(N900=lookup_codes!T1030),YEAR(N900=lookup_codes!T1031),YEAR(N900=lookup_codes!T1032)))</f>
        <v>1</v>
      </c>
    </row>
    <row r="901" spans="1:30" ht="15" customHeight="1" x14ac:dyDescent="0.2">
      <c r="A901" s="8" t="s">
        <v>764</v>
      </c>
      <c r="B901" s="8"/>
      <c r="C901" s="2" t="s">
        <v>734</v>
      </c>
      <c r="D901" s="6" t="s">
        <v>742</v>
      </c>
      <c r="E901" s="60" t="s">
        <v>745</v>
      </c>
      <c r="F901" s="8"/>
      <c r="G901" s="8"/>
      <c r="H901" s="8"/>
      <c r="I901" s="8"/>
      <c r="J901" s="8"/>
      <c r="K901" s="8"/>
      <c r="L901" s="8" t="s">
        <v>755</v>
      </c>
      <c r="M901" s="9">
        <v>44197</v>
      </c>
      <c r="N901" s="9">
        <v>44197</v>
      </c>
      <c r="O901" s="20">
        <v>-212922.91</v>
      </c>
      <c r="P901" s="20"/>
      <c r="Q901" s="61"/>
      <c r="R901" s="11"/>
      <c r="S901" s="11"/>
      <c r="T901" s="11"/>
      <c r="U901" s="11"/>
      <c r="X901" s="22" t="str">
        <f>IF(B901="",VLOOKUP(A901,items_lookup!A:B,2,FALSE),B901)</f>
        <v>05. Item 05</v>
      </c>
      <c r="Y901" s="22">
        <f t="shared" si="68"/>
        <v>1</v>
      </c>
      <c r="Z901" s="22">
        <f t="shared" si="68"/>
        <v>1</v>
      </c>
      <c r="AA901" s="22">
        <f t="shared" si="65"/>
        <v>2021</v>
      </c>
      <c r="AB901" s="22">
        <f t="shared" si="66"/>
        <v>2021</v>
      </c>
      <c r="AC901" s="22">
        <f t="shared" si="67"/>
        <v>2021</v>
      </c>
      <c r="AD901" s="25" t="b">
        <f>AND(ROUND(O901,2)=O901,ROUND(P901,2)=P901,OR(AND(O901&lt;&gt;0,L901="p"),AND(P901&lt;&gt;0,L901="f")),_xlfn.ISFORMULA(X901),_xlfn.ISFORMULA(Y901),_xlfn.ISFORMULA(Z901),_xlfn.ISFORMULA(AA901),_xlfn.ISFORMULA(AB901),_xlfn.ISFORMULA(AC901),NOT(_xlfn.ISFORMULA(O901)),NOT(_xlfn.ISFORMULA(P901)),M901&lt;&gt;0,N901&lt;&gt;0,OR(YEAR(M901=lookup_codes!T1031),YEAR(M901=lookup_codes!T1032),YEAR(M901=lookup_codes!T1033)),OR(YEAR(N901=lookup_codes!T1031),YEAR(N901=lookup_codes!T1032),YEAR(N901=lookup_codes!T1033)))</f>
        <v>1</v>
      </c>
    </row>
    <row r="902" spans="1:30" ht="15" customHeight="1" x14ac:dyDescent="0.2">
      <c r="A902" s="8" t="s">
        <v>767</v>
      </c>
      <c r="B902" s="8"/>
      <c r="C902" s="2" t="s">
        <v>734</v>
      </c>
      <c r="D902" s="6" t="s">
        <v>742</v>
      </c>
      <c r="E902" s="60" t="s">
        <v>745</v>
      </c>
      <c r="F902" s="8"/>
      <c r="G902" s="8"/>
      <c r="H902" s="8" t="s">
        <v>746</v>
      </c>
      <c r="I902" s="8"/>
      <c r="J902" s="8"/>
      <c r="K902" s="8"/>
      <c r="L902" s="8" t="s">
        <v>755</v>
      </c>
      <c r="M902" s="9">
        <v>44197</v>
      </c>
      <c r="N902" s="9">
        <v>44197</v>
      </c>
      <c r="O902" s="20">
        <v>-5054.05</v>
      </c>
      <c r="P902" s="20"/>
      <c r="Q902" s="61"/>
      <c r="R902" s="11"/>
      <c r="S902" s="11"/>
      <c r="T902" s="11"/>
      <c r="U902" s="11"/>
      <c r="X902" s="22" t="str">
        <f>IF(B902="",VLOOKUP(A902,items_lookup!A:B,2,FALSE),B902)</f>
        <v>08. Item 08</v>
      </c>
      <c r="Y902" s="22">
        <f t="shared" si="68"/>
        <v>1</v>
      </c>
      <c r="Z902" s="22">
        <f t="shared" si="68"/>
        <v>1</v>
      </c>
      <c r="AA902" s="22">
        <f t="shared" si="65"/>
        <v>2021</v>
      </c>
      <c r="AB902" s="22">
        <f t="shared" si="66"/>
        <v>2021</v>
      </c>
      <c r="AC902" s="22">
        <f t="shared" si="67"/>
        <v>2021</v>
      </c>
      <c r="AD902" s="25" t="b">
        <f>AND(ROUND(O902,2)=O902,ROUND(P902,2)=P902,OR(AND(O902&lt;&gt;0,L902="p"),AND(P902&lt;&gt;0,L902="f")),_xlfn.ISFORMULA(X902),_xlfn.ISFORMULA(Y902),_xlfn.ISFORMULA(Z902),_xlfn.ISFORMULA(AA902),_xlfn.ISFORMULA(AB902),_xlfn.ISFORMULA(AC902),NOT(_xlfn.ISFORMULA(O902)),NOT(_xlfn.ISFORMULA(P902)),M902&lt;&gt;0,N902&lt;&gt;0,OR(YEAR(M902=lookup_codes!T1032),YEAR(M902=lookup_codes!T1033),YEAR(M902=lookup_codes!T1034)),OR(YEAR(N902=lookup_codes!T1032),YEAR(N902=lookup_codes!T1033),YEAR(N902=lookup_codes!T1034)))</f>
        <v>1</v>
      </c>
    </row>
    <row r="903" spans="1:30" ht="15" customHeight="1" x14ac:dyDescent="0.2">
      <c r="A903" s="8" t="s">
        <v>770</v>
      </c>
      <c r="B903" s="8"/>
      <c r="C903" s="2" t="s">
        <v>734</v>
      </c>
      <c r="D903" s="6" t="s">
        <v>742</v>
      </c>
      <c r="E903" s="60" t="s">
        <v>745</v>
      </c>
      <c r="F903" s="8"/>
      <c r="G903" s="8"/>
      <c r="H903" s="8" t="s">
        <v>746</v>
      </c>
      <c r="I903" s="8"/>
      <c r="J903" s="8"/>
      <c r="K903" s="8"/>
      <c r="L903" s="8" t="s">
        <v>755</v>
      </c>
      <c r="M903" s="9">
        <v>44197</v>
      </c>
      <c r="N903" s="9">
        <v>44197</v>
      </c>
      <c r="O903" s="20">
        <v>-173.29</v>
      </c>
      <c r="P903" s="20"/>
      <c r="Q903" s="61"/>
      <c r="R903" s="29"/>
      <c r="S903" s="29"/>
      <c r="T903" s="29"/>
      <c r="U903" s="29"/>
      <c r="X903" s="22" t="str">
        <f>IF(B903="",VLOOKUP(A903,items_lookup!A:B,2,FALSE),B903)</f>
        <v>11. Item 11</v>
      </c>
      <c r="Y903" s="22">
        <f t="shared" si="68"/>
        <v>1</v>
      </c>
      <c r="Z903" s="22">
        <f t="shared" si="68"/>
        <v>1</v>
      </c>
      <c r="AA903" s="22">
        <f t="shared" si="65"/>
        <v>2021</v>
      </c>
      <c r="AB903" s="22">
        <f t="shared" si="66"/>
        <v>2021</v>
      </c>
      <c r="AC903" s="22">
        <f t="shared" si="67"/>
        <v>2021</v>
      </c>
      <c r="AD903" s="25" t="b">
        <f>AND(ROUND(O903,2)=O903,ROUND(P903,2)=P903,OR(AND(O903&lt;&gt;0,L903="p"),AND(P903&lt;&gt;0,L903="f")),_xlfn.ISFORMULA(X903),_xlfn.ISFORMULA(Y903),_xlfn.ISFORMULA(Z903),_xlfn.ISFORMULA(AA903),_xlfn.ISFORMULA(AB903),_xlfn.ISFORMULA(AC903),NOT(_xlfn.ISFORMULA(O903)),NOT(_xlfn.ISFORMULA(P903)),M903&lt;&gt;0,N903&lt;&gt;0,OR(YEAR(M903=lookup_codes!T1033),YEAR(M903=lookup_codes!T1034),YEAR(M903=lookup_codes!T1035)),OR(YEAR(N903=lookup_codes!T1033),YEAR(N903=lookup_codes!T1034),YEAR(N903=lookup_codes!T1035)))</f>
        <v>1</v>
      </c>
    </row>
    <row r="904" spans="1:30" ht="15" customHeight="1" x14ac:dyDescent="0.2">
      <c r="A904" s="8" t="s">
        <v>772</v>
      </c>
      <c r="B904" s="8"/>
      <c r="C904" s="2" t="s">
        <v>734</v>
      </c>
      <c r="D904" s="6" t="s">
        <v>742</v>
      </c>
      <c r="E904" s="60" t="s">
        <v>745</v>
      </c>
      <c r="F904" s="8"/>
      <c r="G904" s="8"/>
      <c r="H904" s="8" t="s">
        <v>746</v>
      </c>
      <c r="I904" s="8"/>
      <c r="J904" s="8"/>
      <c r="K904" s="8"/>
      <c r="L904" s="8" t="s">
        <v>755</v>
      </c>
      <c r="M904" s="9">
        <v>44197</v>
      </c>
      <c r="N904" s="9">
        <v>44197</v>
      </c>
      <c r="O904" s="20">
        <v>-8.0299999999999994</v>
      </c>
      <c r="P904" s="20"/>
      <c r="Q904" s="61"/>
      <c r="R904" s="11"/>
      <c r="S904" s="11"/>
      <c r="T904" s="11"/>
      <c r="U904" s="11"/>
      <c r="X904" s="22" t="str">
        <f>IF(B904="",VLOOKUP(A904,items_lookup!A:B,2,FALSE),B904)</f>
        <v>13. Item 13</v>
      </c>
      <c r="Y904" s="22">
        <f t="shared" si="68"/>
        <v>1</v>
      </c>
      <c r="Z904" s="22">
        <f t="shared" si="68"/>
        <v>1</v>
      </c>
      <c r="AA904" s="22">
        <f t="shared" si="65"/>
        <v>2021</v>
      </c>
      <c r="AB904" s="22">
        <f t="shared" si="66"/>
        <v>2021</v>
      </c>
      <c r="AC904" s="22">
        <f t="shared" si="67"/>
        <v>2021</v>
      </c>
      <c r="AD904" s="25" t="b">
        <f>AND(ROUND(O904,2)=O904,ROUND(P904,2)=P904,OR(AND(O904&lt;&gt;0,L904="p"),AND(P904&lt;&gt;0,L904="f")),_xlfn.ISFORMULA(X904),_xlfn.ISFORMULA(Y904),_xlfn.ISFORMULA(Z904),_xlfn.ISFORMULA(AA904),_xlfn.ISFORMULA(AB904),_xlfn.ISFORMULA(AC904),NOT(_xlfn.ISFORMULA(O904)),NOT(_xlfn.ISFORMULA(P904)),M904&lt;&gt;0,N904&lt;&gt;0,OR(YEAR(M904=lookup_codes!T1035),YEAR(M904=lookup_codes!T1036),YEAR(M904=lookup_codes!T1037)),OR(YEAR(N904=lookup_codes!T1035),YEAR(N904=lookup_codes!T1036),YEAR(N904=lookup_codes!T1037)))</f>
        <v>1</v>
      </c>
    </row>
    <row r="905" spans="1:30" ht="15" customHeight="1" x14ac:dyDescent="0.2">
      <c r="A905" s="8" t="s">
        <v>773</v>
      </c>
      <c r="B905" s="27"/>
      <c r="C905" s="2" t="s">
        <v>734</v>
      </c>
      <c r="D905" s="6" t="s">
        <v>742</v>
      </c>
      <c r="E905" s="60" t="s">
        <v>745</v>
      </c>
      <c r="F905" s="8"/>
      <c r="G905" s="8"/>
      <c r="H905" s="8"/>
      <c r="I905" s="8"/>
      <c r="J905" s="8"/>
      <c r="K905" s="8"/>
      <c r="L905" s="8" t="s">
        <v>755</v>
      </c>
      <c r="M905" s="9">
        <v>44197</v>
      </c>
      <c r="N905" s="9">
        <v>44197</v>
      </c>
      <c r="O905" s="20">
        <v>-27791.15</v>
      </c>
      <c r="P905" s="20"/>
      <c r="Q905" s="61"/>
      <c r="R905" s="11"/>
      <c r="S905" s="11"/>
      <c r="T905" s="11"/>
      <c r="U905" s="11"/>
      <c r="X905" s="22" t="str">
        <f>IF(B905="",VLOOKUP(A905,items_lookup!A:B,2,FALSE),B905)</f>
        <v>13. Item 13</v>
      </c>
      <c r="Y905" s="22">
        <f t="shared" si="68"/>
        <v>1</v>
      </c>
      <c r="Z905" s="22">
        <f t="shared" si="68"/>
        <v>1</v>
      </c>
      <c r="AA905" s="22">
        <f t="shared" si="65"/>
        <v>2021</v>
      </c>
      <c r="AB905" s="22">
        <f t="shared" si="66"/>
        <v>2021</v>
      </c>
      <c r="AC905" s="22">
        <f t="shared" si="67"/>
        <v>2021</v>
      </c>
      <c r="AD905" s="25" t="b">
        <f>AND(ROUND(O905,2)=O905,ROUND(P905,2)=P905,OR(AND(O905&lt;&gt;0,L905="p"),AND(P905&lt;&gt;0,L905="f")),_xlfn.ISFORMULA(X905),_xlfn.ISFORMULA(Y905),_xlfn.ISFORMULA(Z905),_xlfn.ISFORMULA(AA905),_xlfn.ISFORMULA(AB905),_xlfn.ISFORMULA(AC905),NOT(_xlfn.ISFORMULA(O905)),NOT(_xlfn.ISFORMULA(P905)),M905&lt;&gt;0,N905&lt;&gt;0,OR(YEAR(M905=lookup_codes!T1036),YEAR(M905=lookup_codes!T1037),YEAR(M905=lookup_codes!T1038)),OR(YEAR(N905=lookup_codes!T1036),YEAR(N905=lookup_codes!T1037),YEAR(N905=lookup_codes!T1038)))</f>
        <v>1</v>
      </c>
    </row>
    <row r="906" spans="1:30" ht="15" customHeight="1" x14ac:dyDescent="0.2">
      <c r="A906" s="8" t="s">
        <v>771</v>
      </c>
      <c r="B906" s="8"/>
      <c r="C906" s="2" t="s">
        <v>734</v>
      </c>
      <c r="D906" s="6" t="s">
        <v>742</v>
      </c>
      <c r="E906" s="60" t="s">
        <v>744</v>
      </c>
      <c r="F906" s="8"/>
      <c r="G906" s="8"/>
      <c r="H906" s="8"/>
      <c r="I906" s="8"/>
      <c r="J906" s="8"/>
      <c r="K906" s="8" t="s">
        <v>753</v>
      </c>
      <c r="L906" s="8" t="s">
        <v>756</v>
      </c>
      <c r="M906" s="9">
        <v>44273</v>
      </c>
      <c r="N906" s="9">
        <v>44273</v>
      </c>
      <c r="O906" s="20"/>
      <c r="P906" s="20">
        <v>61819.06</v>
      </c>
      <c r="Q906" s="61"/>
      <c r="R906" s="29"/>
      <c r="S906" s="29"/>
      <c r="T906" s="29"/>
      <c r="U906" s="29"/>
      <c r="X906" s="22" t="str">
        <f>IF(B906="",VLOOKUP(A906,items_lookup!A:B,2,FALSE),B906)</f>
        <v>13. Item 13</v>
      </c>
      <c r="Y906" s="22">
        <f t="shared" si="68"/>
        <v>3</v>
      </c>
      <c r="Z906" s="22">
        <f t="shared" si="68"/>
        <v>3</v>
      </c>
      <c r="AA906" s="22">
        <f t="shared" si="65"/>
        <v>2021</v>
      </c>
      <c r="AB906" s="22">
        <f t="shared" si="66"/>
        <v>2021</v>
      </c>
      <c r="AC906" s="22">
        <f t="shared" si="67"/>
        <v>2021</v>
      </c>
      <c r="AD906" s="25" t="b">
        <f>AND(ROUND(O906,2)=O906,ROUND(P906,2)=P906,OR(AND(O906&lt;&gt;0,L906="p"),AND(P906&lt;&gt;0,L906="f")),_xlfn.ISFORMULA(X906),_xlfn.ISFORMULA(Y906),_xlfn.ISFORMULA(Z906),_xlfn.ISFORMULA(AA906),_xlfn.ISFORMULA(AB906),_xlfn.ISFORMULA(AC906),NOT(_xlfn.ISFORMULA(O906)),NOT(_xlfn.ISFORMULA(P906)),M906&lt;&gt;0,N906&lt;&gt;0,OR(YEAR(M906=lookup_codes!T1037),YEAR(M906=lookup_codes!T1038),YEAR(M906=lookup_codes!T1039)),OR(YEAR(N906=lookup_codes!T1037),YEAR(N906=lookup_codes!T1038),YEAR(N906=lookup_codes!T1039)))</f>
        <v>1</v>
      </c>
    </row>
    <row r="907" spans="1:30" ht="15" customHeight="1" x14ac:dyDescent="0.2">
      <c r="A907" s="8" t="s">
        <v>775</v>
      </c>
      <c r="B907" s="8"/>
      <c r="C907" s="2" t="s">
        <v>734</v>
      </c>
      <c r="D907" s="6" t="s">
        <v>742</v>
      </c>
      <c r="E907" s="60" t="s">
        <v>744</v>
      </c>
      <c r="F907" s="8"/>
      <c r="G907" s="8"/>
      <c r="H907" s="8"/>
      <c r="I907" s="8"/>
      <c r="J907" s="8"/>
      <c r="K907" s="8" t="s">
        <v>753</v>
      </c>
      <c r="L907" s="8" t="s">
        <v>756</v>
      </c>
      <c r="M907" s="9">
        <v>44274</v>
      </c>
      <c r="N907" s="9">
        <v>44274</v>
      </c>
      <c r="O907" s="20"/>
      <c r="P907" s="20">
        <v>844207.68</v>
      </c>
      <c r="Q907" s="61"/>
      <c r="R907" s="29"/>
      <c r="S907" s="29"/>
      <c r="T907" s="29"/>
      <c r="U907" s="29"/>
      <c r="X907" s="22" t="str">
        <f>IF(B907="",VLOOKUP(A907,items_lookup!A:B,2,FALSE),B907)</f>
        <v>06. Item 06</v>
      </c>
      <c r="Y907" s="22">
        <f t="shared" si="68"/>
        <v>3</v>
      </c>
      <c r="Z907" s="22">
        <f t="shared" si="68"/>
        <v>3</v>
      </c>
      <c r="AA907" s="22">
        <f t="shared" si="65"/>
        <v>2021</v>
      </c>
      <c r="AB907" s="22">
        <f t="shared" si="66"/>
        <v>2021</v>
      </c>
      <c r="AC907" s="22">
        <f t="shared" si="67"/>
        <v>2021</v>
      </c>
      <c r="AD907" s="25" t="b">
        <f>AND(ROUND(O907,2)=O907,ROUND(P907,2)=P907,OR(AND(O907&lt;&gt;0,L907="p"),AND(P907&lt;&gt;0,L907="f")),_xlfn.ISFORMULA(X907),_xlfn.ISFORMULA(Y907),_xlfn.ISFORMULA(Z907),_xlfn.ISFORMULA(AA907),_xlfn.ISFORMULA(AB907),_xlfn.ISFORMULA(AC907),NOT(_xlfn.ISFORMULA(O907)),NOT(_xlfn.ISFORMULA(P907)),M907&lt;&gt;0,N907&lt;&gt;0,OR(YEAR(M907=lookup_codes!T1038),YEAR(M907=lookup_codes!T1039),YEAR(M907=lookup_codes!T1040)),OR(YEAR(N907=lookup_codes!T1038),YEAR(N907=lookup_codes!T1039),YEAR(N907=lookup_codes!T1040)))</f>
        <v>1</v>
      </c>
    </row>
    <row r="908" spans="1:30" ht="15" customHeight="1" x14ac:dyDescent="0.2">
      <c r="A908" s="8" t="s">
        <v>771</v>
      </c>
      <c r="B908" s="27"/>
      <c r="C908" s="2" t="s">
        <v>734</v>
      </c>
      <c r="D908" s="6" t="s">
        <v>742</v>
      </c>
      <c r="E908" s="60" t="s">
        <v>745</v>
      </c>
      <c r="F908" s="8"/>
      <c r="G908" s="8"/>
      <c r="H908" s="8"/>
      <c r="I908" s="8"/>
      <c r="J908" s="8"/>
      <c r="K908" s="8"/>
      <c r="L908" s="8" t="s">
        <v>755</v>
      </c>
      <c r="M908" s="9">
        <v>44228</v>
      </c>
      <c r="N908" s="9">
        <v>44228</v>
      </c>
      <c r="O908" s="20">
        <v>-108.93</v>
      </c>
      <c r="P908" s="20"/>
      <c r="Q908" s="61"/>
      <c r="R908" s="11"/>
      <c r="S908" s="11"/>
      <c r="T908" s="11"/>
      <c r="U908" s="11"/>
      <c r="X908" s="22" t="str">
        <f>IF(B908="",VLOOKUP(A908,items_lookup!A:B,2,FALSE),B908)</f>
        <v>13. Item 13</v>
      </c>
      <c r="Y908" s="22">
        <f t="shared" si="68"/>
        <v>2</v>
      </c>
      <c r="Z908" s="22">
        <f t="shared" si="68"/>
        <v>2</v>
      </c>
      <c r="AA908" s="22">
        <f t="shared" si="65"/>
        <v>2021</v>
      </c>
      <c r="AB908" s="22">
        <f t="shared" si="66"/>
        <v>2021</v>
      </c>
      <c r="AC908" s="22">
        <f t="shared" si="67"/>
        <v>2021</v>
      </c>
      <c r="AD908" s="25" t="b">
        <f>AND(ROUND(O908,2)=O908,ROUND(P908,2)=P908,OR(AND(O908&lt;&gt;0,L908="p"),AND(P908&lt;&gt;0,L908="f")),_xlfn.ISFORMULA(X908),_xlfn.ISFORMULA(Y908),_xlfn.ISFORMULA(Z908),_xlfn.ISFORMULA(AA908),_xlfn.ISFORMULA(AB908),_xlfn.ISFORMULA(AC908),NOT(_xlfn.ISFORMULA(O908)),NOT(_xlfn.ISFORMULA(P908)),M908&lt;&gt;0,N908&lt;&gt;0,OR(YEAR(M908=lookup_codes!T1039),YEAR(M908=lookup_codes!T1040),YEAR(M908=lookup_codes!T1041)),OR(YEAR(N908=lookup_codes!T1039),YEAR(N908=lookup_codes!T1040),YEAR(N908=lookup_codes!T1041)))</f>
        <v>1</v>
      </c>
    </row>
    <row r="909" spans="1:30" ht="15" customHeight="1" x14ac:dyDescent="0.2">
      <c r="A909" s="8" t="s">
        <v>772</v>
      </c>
      <c r="B909" s="8"/>
      <c r="C909" s="2" t="s">
        <v>734</v>
      </c>
      <c r="D909" s="6" t="s">
        <v>742</v>
      </c>
      <c r="E909" s="60" t="s">
        <v>745</v>
      </c>
      <c r="F909" s="8" t="s">
        <v>25</v>
      </c>
      <c r="G909" s="8"/>
      <c r="H909" s="8"/>
      <c r="I909" s="8"/>
      <c r="J909" s="8"/>
      <c r="K909" s="8"/>
      <c r="L909" s="8" t="s">
        <v>755</v>
      </c>
      <c r="M909" s="9">
        <v>44197</v>
      </c>
      <c r="N909" s="9">
        <v>44197</v>
      </c>
      <c r="O909" s="20">
        <v>-48.6</v>
      </c>
      <c r="P909" s="20"/>
      <c r="Q909" s="61"/>
      <c r="R909" s="11"/>
      <c r="S909" s="11"/>
      <c r="T909" s="11"/>
      <c r="U909" s="11"/>
      <c r="X909" s="22" t="str">
        <f>IF(B909="",VLOOKUP(A909,items_lookup!A:B,2,FALSE),B909)</f>
        <v>13. Item 13</v>
      </c>
      <c r="Y909" s="22">
        <f t="shared" si="68"/>
        <v>1</v>
      </c>
      <c r="Z909" s="22">
        <f t="shared" si="68"/>
        <v>1</v>
      </c>
      <c r="AA909" s="22">
        <f t="shared" si="65"/>
        <v>2021</v>
      </c>
      <c r="AB909" s="22">
        <f t="shared" si="66"/>
        <v>2021</v>
      </c>
      <c r="AC909" s="22">
        <f t="shared" si="67"/>
        <v>2020</v>
      </c>
      <c r="AD909" s="25" t="b">
        <f>AND(ROUND(O909,2)=O909,ROUND(P909,2)=P909,OR(AND(O909&lt;&gt;0,L909="p"),AND(P909&lt;&gt;0,L909="f")),_xlfn.ISFORMULA(X909),_xlfn.ISFORMULA(Y909),_xlfn.ISFORMULA(Z909),_xlfn.ISFORMULA(AA909),_xlfn.ISFORMULA(AB909),_xlfn.ISFORMULA(AC909),NOT(_xlfn.ISFORMULA(O909)),NOT(_xlfn.ISFORMULA(P909)),M909&lt;&gt;0,N909&lt;&gt;0,OR(YEAR(M909=lookup_codes!T1040),YEAR(M909=lookup_codes!T1041),YEAR(M909=lookup_codes!T1042)),OR(YEAR(N909=lookup_codes!T1040),YEAR(N909=lookup_codes!T1041),YEAR(N909=lookup_codes!T1042)))</f>
        <v>1</v>
      </c>
    </row>
    <row r="910" spans="1:30" ht="15" customHeight="1" x14ac:dyDescent="0.2">
      <c r="A910" s="8" t="s">
        <v>773</v>
      </c>
      <c r="B910" s="8"/>
      <c r="C910" s="2" t="s">
        <v>734</v>
      </c>
      <c r="D910" s="6" t="s">
        <v>742</v>
      </c>
      <c r="E910" s="60" t="s">
        <v>745</v>
      </c>
      <c r="F910" s="8"/>
      <c r="G910" s="8"/>
      <c r="H910" s="8"/>
      <c r="I910" s="8"/>
      <c r="J910" s="8"/>
      <c r="K910" s="8"/>
      <c r="L910" s="8" t="s">
        <v>755</v>
      </c>
      <c r="M910" s="9">
        <v>44197</v>
      </c>
      <c r="N910" s="9">
        <v>44197</v>
      </c>
      <c r="O910" s="20">
        <v>-2976.19</v>
      </c>
      <c r="P910" s="20"/>
      <c r="Q910" s="61"/>
      <c r="R910" s="11"/>
      <c r="S910" s="11"/>
      <c r="T910" s="11"/>
      <c r="U910" s="11"/>
      <c r="X910" s="22" t="str">
        <f>IF(B910="",VLOOKUP(A910,items_lookup!A:B,2,FALSE),B910)</f>
        <v>13. Item 13</v>
      </c>
      <c r="Y910" s="22">
        <f t="shared" si="68"/>
        <v>1</v>
      </c>
      <c r="Z910" s="22">
        <f t="shared" si="68"/>
        <v>1</v>
      </c>
      <c r="AA910" s="22">
        <f t="shared" ref="AA910:AA967" si="69">YEAR(N910)</f>
        <v>2021</v>
      </c>
      <c r="AB910" s="22">
        <f t="shared" ref="AB910:AB967" si="70">YEAR(M910)</f>
        <v>2021</v>
      </c>
      <c r="AC910" s="22">
        <f t="shared" ref="AC910:AC967" si="71">IF(F910="X",AA910-1,AA910)</f>
        <v>2021</v>
      </c>
      <c r="AD910" s="25" t="b">
        <f>AND(ROUND(O910,2)=O910,ROUND(P910,2)=P910,OR(AND(O910&lt;&gt;0,L910="p"),AND(P910&lt;&gt;0,L910="f")),_xlfn.ISFORMULA(X910),_xlfn.ISFORMULA(Y910),_xlfn.ISFORMULA(Z910),_xlfn.ISFORMULA(AA910),_xlfn.ISFORMULA(AB910),_xlfn.ISFORMULA(AC910),NOT(_xlfn.ISFORMULA(O910)),NOT(_xlfn.ISFORMULA(P910)),M910&lt;&gt;0,N910&lt;&gt;0,OR(YEAR(M910=lookup_codes!T1041),YEAR(M910=lookup_codes!T1042),YEAR(M910=lookup_codes!T1043)),OR(YEAR(N910=lookup_codes!T1041),YEAR(N910=lookup_codes!T1042),YEAR(N910=lookup_codes!T1043)))</f>
        <v>1</v>
      </c>
    </row>
    <row r="911" spans="1:30" ht="15" customHeight="1" x14ac:dyDescent="0.2">
      <c r="A911" s="8" t="s">
        <v>769</v>
      </c>
      <c r="B911" s="27"/>
      <c r="C911" s="2" t="s">
        <v>734</v>
      </c>
      <c r="D911" s="6" t="s">
        <v>742</v>
      </c>
      <c r="E911" s="60" t="s">
        <v>745</v>
      </c>
      <c r="F911" s="8"/>
      <c r="G911" s="8"/>
      <c r="H911" s="8"/>
      <c r="I911" s="8"/>
      <c r="J911" s="8">
        <v>3</v>
      </c>
      <c r="K911" s="8" t="s">
        <v>753</v>
      </c>
      <c r="L911" s="8" t="s">
        <v>756</v>
      </c>
      <c r="M911" s="9">
        <v>44270</v>
      </c>
      <c r="N911" s="9">
        <v>44285</v>
      </c>
      <c r="O911" s="20"/>
      <c r="P911" s="20">
        <v>4916.76</v>
      </c>
      <c r="Q911" s="61"/>
      <c r="R911" s="29"/>
      <c r="S911" s="29"/>
      <c r="T911" s="29"/>
      <c r="U911" s="29"/>
      <c r="X911" s="22" t="str">
        <f>IF(B911="",VLOOKUP(A911,items_lookup!A:B,2,FALSE),B911)</f>
        <v>09. Item 09</v>
      </c>
      <c r="Y911" s="22">
        <f t="shared" si="68"/>
        <v>3</v>
      </c>
      <c r="Z911" s="22">
        <f t="shared" si="68"/>
        <v>3</v>
      </c>
      <c r="AA911" s="22">
        <f t="shared" si="69"/>
        <v>2021</v>
      </c>
      <c r="AB911" s="22">
        <f t="shared" si="70"/>
        <v>2021</v>
      </c>
      <c r="AC911" s="22">
        <f t="shared" si="71"/>
        <v>2021</v>
      </c>
      <c r="AD911" s="25" t="b">
        <f>AND(ROUND(O911,2)=O911,ROUND(P911,2)=P911,OR(AND(O911&lt;&gt;0,L911="p"),AND(P911&lt;&gt;0,L911="f")),_xlfn.ISFORMULA(X911),_xlfn.ISFORMULA(Y911),_xlfn.ISFORMULA(Z911),_xlfn.ISFORMULA(AA911),_xlfn.ISFORMULA(AB911),_xlfn.ISFORMULA(AC911),NOT(_xlfn.ISFORMULA(O911)),NOT(_xlfn.ISFORMULA(P911)),M911&lt;&gt;0,N911&lt;&gt;0,OR(YEAR(M911=lookup_codes!T1042),YEAR(M911=lookup_codes!T1043),YEAR(M911=lookup_codes!T1044)),OR(YEAR(N911=lookup_codes!T1042),YEAR(N911=lookup_codes!T1043),YEAR(N911=lookup_codes!T1044)))</f>
        <v>1</v>
      </c>
    </row>
    <row r="912" spans="1:30" ht="15.75" customHeight="1" x14ac:dyDescent="0.2">
      <c r="A912" s="8" t="s">
        <v>768</v>
      </c>
      <c r="B912" s="8"/>
      <c r="C912" s="2" t="s">
        <v>734</v>
      </c>
      <c r="D912" s="6" t="s">
        <v>742</v>
      </c>
      <c r="E912" s="60" t="s">
        <v>745</v>
      </c>
      <c r="F912" s="8"/>
      <c r="G912" s="8"/>
      <c r="H912" s="8"/>
      <c r="I912" s="8"/>
      <c r="J912" s="8">
        <v>4</v>
      </c>
      <c r="K912" s="8" t="s">
        <v>753</v>
      </c>
      <c r="L912" s="8" t="s">
        <v>756</v>
      </c>
      <c r="M912" s="9">
        <v>44274</v>
      </c>
      <c r="N912" s="9">
        <v>44280</v>
      </c>
      <c r="O912" s="20"/>
      <c r="P912" s="20">
        <v>139.21</v>
      </c>
      <c r="Q912" s="61"/>
      <c r="R912" s="29"/>
      <c r="S912" s="29"/>
      <c r="T912" s="29"/>
      <c r="U912" s="29"/>
      <c r="X912" s="22" t="str">
        <f>IF(B912="",VLOOKUP(A912,items_lookup!A:B,2,FALSE),B912)</f>
        <v>09. Item 09</v>
      </c>
      <c r="Y912" s="22">
        <f t="shared" si="68"/>
        <v>3</v>
      </c>
      <c r="Z912" s="22">
        <f t="shared" si="68"/>
        <v>3</v>
      </c>
      <c r="AA912" s="22">
        <f t="shared" si="69"/>
        <v>2021</v>
      </c>
      <c r="AB912" s="22">
        <f t="shared" si="70"/>
        <v>2021</v>
      </c>
      <c r="AC912" s="22">
        <f t="shared" si="71"/>
        <v>2021</v>
      </c>
      <c r="AD912" s="25" t="b">
        <f>AND(ROUND(O912,2)=O912,ROUND(P912,2)=P912,OR(AND(O912&lt;&gt;0,L912="p"),AND(P912&lt;&gt;0,L912="f")),_xlfn.ISFORMULA(X912),_xlfn.ISFORMULA(Y912),_xlfn.ISFORMULA(Z912),_xlfn.ISFORMULA(AA912),_xlfn.ISFORMULA(AB912),_xlfn.ISFORMULA(AC912),NOT(_xlfn.ISFORMULA(O912)),NOT(_xlfn.ISFORMULA(P912)),M912&lt;&gt;0,N912&lt;&gt;0,OR(YEAR(M912=lookup_codes!T1043),YEAR(M912=lookup_codes!T1044),YEAR(M912=lookup_codes!T1045)),OR(YEAR(N912=lookup_codes!T1043),YEAR(N912=lookup_codes!T1044),YEAR(N912=lookup_codes!T1045)))</f>
        <v>1</v>
      </c>
    </row>
    <row r="913" spans="1:32" ht="15" customHeight="1" x14ac:dyDescent="0.2">
      <c r="A913" s="8" t="s">
        <v>766</v>
      </c>
      <c r="B913" s="8"/>
      <c r="C913" s="2" t="s">
        <v>734</v>
      </c>
      <c r="D913" s="6" t="s">
        <v>742</v>
      </c>
      <c r="E913" s="60" t="s">
        <v>745</v>
      </c>
      <c r="F913" s="8"/>
      <c r="G913" s="8"/>
      <c r="H913" s="8"/>
      <c r="I913" s="8"/>
      <c r="J913" s="8">
        <v>4</v>
      </c>
      <c r="K913" s="8" t="s">
        <v>753</v>
      </c>
      <c r="L913" s="8" t="s">
        <v>756</v>
      </c>
      <c r="M913" s="9">
        <v>44278</v>
      </c>
      <c r="N913" s="9">
        <v>44285</v>
      </c>
      <c r="O913" s="20"/>
      <c r="P913" s="20">
        <v>467616.48</v>
      </c>
      <c r="Q913" s="61"/>
      <c r="R913" s="29"/>
      <c r="S913" s="29"/>
      <c r="T913" s="29"/>
      <c r="U913" s="29"/>
      <c r="X913" s="22" t="str">
        <f>IF(B913="",VLOOKUP(A913,items_lookup!A:B,2,FALSE),B913)</f>
        <v>07. Item 07</v>
      </c>
      <c r="Y913" s="22">
        <f t="shared" si="68"/>
        <v>3</v>
      </c>
      <c r="Z913" s="22">
        <f t="shared" si="68"/>
        <v>3</v>
      </c>
      <c r="AA913" s="22">
        <f t="shared" si="69"/>
        <v>2021</v>
      </c>
      <c r="AB913" s="22">
        <f t="shared" si="70"/>
        <v>2021</v>
      </c>
      <c r="AC913" s="22">
        <f t="shared" si="71"/>
        <v>2021</v>
      </c>
      <c r="AD913" s="25" t="b">
        <f>AND(ROUND(O913,2)=O913,ROUND(P913,2)=P913,OR(AND(O913&lt;&gt;0,L913="p"),AND(P913&lt;&gt;0,L913="f")),_xlfn.ISFORMULA(X913),_xlfn.ISFORMULA(Y913),_xlfn.ISFORMULA(Z913),_xlfn.ISFORMULA(AA913),_xlfn.ISFORMULA(AB913),_xlfn.ISFORMULA(AC913),NOT(_xlfn.ISFORMULA(O913)),NOT(_xlfn.ISFORMULA(P913)),M913&lt;&gt;0,N913&lt;&gt;0,OR(YEAR(M913=lookup_codes!T1044),YEAR(M913=lookup_codes!T1045),YEAR(M913=lookup_codes!T1046)),OR(YEAR(N913=lookup_codes!T1044),YEAR(N913=lookup_codes!T1045),YEAR(N913=lookup_codes!T1046)))</f>
        <v>1</v>
      </c>
    </row>
    <row r="914" spans="1:32" ht="15" customHeight="1" x14ac:dyDescent="0.2">
      <c r="A914" s="8" t="s">
        <v>765</v>
      </c>
      <c r="B914" s="8"/>
      <c r="C914" s="2" t="s">
        <v>734</v>
      </c>
      <c r="D914" s="6" t="s">
        <v>742</v>
      </c>
      <c r="E914" s="60" t="s">
        <v>745</v>
      </c>
      <c r="F914" s="8"/>
      <c r="G914" s="8"/>
      <c r="H914" s="8"/>
      <c r="I914" s="8"/>
      <c r="J914" s="8"/>
      <c r="K914" s="8"/>
      <c r="L914" s="8" t="s">
        <v>755</v>
      </c>
      <c r="M914" s="9">
        <v>44228</v>
      </c>
      <c r="N914" s="9">
        <v>44228</v>
      </c>
      <c r="O914" s="20">
        <v>53635.81</v>
      </c>
      <c r="P914" s="20"/>
      <c r="Q914" s="61"/>
      <c r="R914" s="11"/>
      <c r="S914" s="11"/>
      <c r="T914" s="11"/>
      <c r="U914" s="11"/>
      <c r="X914" s="22" t="str">
        <f>IF(B914="",VLOOKUP(A914,items_lookup!A:B,2,FALSE),B914)</f>
        <v>05. Item 05</v>
      </c>
      <c r="Y914" s="22">
        <f t="shared" si="68"/>
        <v>2</v>
      </c>
      <c r="Z914" s="22">
        <f t="shared" si="68"/>
        <v>2</v>
      </c>
      <c r="AA914" s="22">
        <f t="shared" si="69"/>
        <v>2021</v>
      </c>
      <c r="AB914" s="22">
        <f t="shared" si="70"/>
        <v>2021</v>
      </c>
      <c r="AC914" s="22">
        <f t="shared" si="71"/>
        <v>2021</v>
      </c>
      <c r="AD914" s="25" t="b">
        <f>AND(ROUND(O914,2)=O914,ROUND(P914,2)=P914,OR(AND(O914&lt;&gt;0,L914="p"),AND(P914&lt;&gt;0,L914="f")),_xlfn.ISFORMULA(X914),_xlfn.ISFORMULA(Y914),_xlfn.ISFORMULA(Z914),_xlfn.ISFORMULA(AA914),_xlfn.ISFORMULA(AB914),_xlfn.ISFORMULA(AC914),NOT(_xlfn.ISFORMULA(O914)),NOT(_xlfn.ISFORMULA(P914)),M914&lt;&gt;0,N914&lt;&gt;0,OR(YEAR(M914=lookup_codes!T1045),YEAR(M914=lookup_codes!T1046),YEAR(M914=lookup_codes!T1047)),OR(YEAR(N914=lookup_codes!T1045),YEAR(N914=lookup_codes!T1046),YEAR(N914=lookup_codes!T1047)))</f>
        <v>1</v>
      </c>
    </row>
    <row r="915" spans="1:32" ht="15" customHeight="1" x14ac:dyDescent="0.2">
      <c r="A915" s="8" t="s">
        <v>761</v>
      </c>
      <c r="B915" s="8"/>
      <c r="C915" s="2" t="s">
        <v>734</v>
      </c>
      <c r="D915" s="6" t="s">
        <v>742</v>
      </c>
      <c r="E915" s="60" t="s">
        <v>745</v>
      </c>
      <c r="F915" s="8"/>
      <c r="G915" s="8"/>
      <c r="H915" s="8"/>
      <c r="I915" s="8"/>
      <c r="J915" s="8"/>
      <c r="K915" s="8"/>
      <c r="L915" s="8" t="s">
        <v>755</v>
      </c>
      <c r="M915" s="9">
        <v>44228</v>
      </c>
      <c r="N915" s="9">
        <v>44228</v>
      </c>
      <c r="O915" s="20">
        <v>-16.760000000000002</v>
      </c>
      <c r="P915" s="20"/>
      <c r="Q915" s="61"/>
      <c r="R915" s="11"/>
      <c r="S915" s="11"/>
      <c r="T915" s="11"/>
      <c r="U915" s="11"/>
      <c r="X915" s="22" t="str">
        <f>IF(B915="",VLOOKUP(A915,items_lookup!A:B,2,FALSE),B915)</f>
        <v>01. Item 01</v>
      </c>
      <c r="Y915" s="22">
        <f t="shared" si="68"/>
        <v>2</v>
      </c>
      <c r="Z915" s="22">
        <f t="shared" si="68"/>
        <v>2</v>
      </c>
      <c r="AA915" s="22">
        <f t="shared" si="69"/>
        <v>2021</v>
      </c>
      <c r="AB915" s="22">
        <f t="shared" si="70"/>
        <v>2021</v>
      </c>
      <c r="AC915" s="22">
        <f t="shared" si="71"/>
        <v>2021</v>
      </c>
      <c r="AD915" s="25" t="b">
        <f>AND(ROUND(O915,2)=O915,ROUND(P915,2)=P915,OR(AND(O915&lt;&gt;0,L915="p"),AND(P915&lt;&gt;0,L915="f")),_xlfn.ISFORMULA(X915),_xlfn.ISFORMULA(Y915),_xlfn.ISFORMULA(Z915),_xlfn.ISFORMULA(AA915),_xlfn.ISFORMULA(AB915),_xlfn.ISFORMULA(AC915),NOT(_xlfn.ISFORMULA(O915)),NOT(_xlfn.ISFORMULA(P915)),M915&lt;&gt;0,N915&lt;&gt;0,OR(YEAR(M915=lookup_codes!T1047),YEAR(M915=lookup_codes!T1048),YEAR(M915=lookup_codes!T1049)),OR(YEAR(N915=lookup_codes!T1047),YEAR(N915=lookup_codes!T1048),YEAR(N915=lookup_codes!T1049)))</f>
        <v>1</v>
      </c>
    </row>
    <row r="916" spans="1:32" ht="15" customHeight="1" x14ac:dyDescent="0.2">
      <c r="A916" s="8" t="s">
        <v>762</v>
      </c>
      <c r="B916" s="8"/>
      <c r="C916" s="2" t="s">
        <v>734</v>
      </c>
      <c r="D916" s="6" t="s">
        <v>742</v>
      </c>
      <c r="E916" s="60" t="s">
        <v>745</v>
      </c>
      <c r="F916" s="8"/>
      <c r="G916" s="8"/>
      <c r="H916" s="8"/>
      <c r="I916" s="8" t="s">
        <v>25</v>
      </c>
      <c r="J916" s="8">
        <v>4</v>
      </c>
      <c r="K916" s="8" t="s">
        <v>753</v>
      </c>
      <c r="L916" s="8" t="s">
        <v>756</v>
      </c>
      <c r="M916" s="9">
        <v>44273</v>
      </c>
      <c r="N916" s="9">
        <v>44284</v>
      </c>
      <c r="O916" s="20"/>
      <c r="P916" s="20">
        <v>2515238.1</v>
      </c>
      <c r="Q916" s="61"/>
      <c r="R916" s="29"/>
      <c r="S916" s="29"/>
      <c r="T916" s="29"/>
      <c r="U916" s="29"/>
      <c r="X916" s="22" t="str">
        <f>IF(B916="",VLOOKUP(A916,items_lookup!A:B,2,FALSE),B916)</f>
        <v>02. Item 02</v>
      </c>
      <c r="Y916" s="22">
        <f t="shared" si="68"/>
        <v>3</v>
      </c>
      <c r="Z916" s="22">
        <f t="shared" si="68"/>
        <v>3</v>
      </c>
      <c r="AA916" s="22">
        <f t="shared" si="69"/>
        <v>2021</v>
      </c>
      <c r="AB916" s="22">
        <f t="shared" si="70"/>
        <v>2021</v>
      </c>
      <c r="AC916" s="22">
        <f t="shared" si="71"/>
        <v>2021</v>
      </c>
      <c r="AD916" s="25" t="b">
        <f>AND(ROUND(O916,2)=O916,ROUND(P916,2)=P916,OR(AND(O916&lt;&gt;0,L916="p"),AND(P916&lt;&gt;0,L916="f")),_xlfn.ISFORMULA(X916),_xlfn.ISFORMULA(Y916),_xlfn.ISFORMULA(Z916),_xlfn.ISFORMULA(AA916),_xlfn.ISFORMULA(AB916),_xlfn.ISFORMULA(AC916),NOT(_xlfn.ISFORMULA(O916)),NOT(_xlfn.ISFORMULA(P916)),M916&lt;&gt;0,N916&lt;&gt;0,OR(YEAR(M916=lookup_codes!T1048),YEAR(M916=lookup_codes!T1049),YEAR(M916=lookup_codes!T1050)),OR(YEAR(N916=lookup_codes!T1048),YEAR(N916=lookup_codes!T1049),YEAR(N916=lookup_codes!T1050)))</f>
        <v>1</v>
      </c>
    </row>
    <row r="917" spans="1:32" ht="15" customHeight="1" x14ac:dyDescent="0.2">
      <c r="A917" s="8" t="s">
        <v>763</v>
      </c>
      <c r="B917" s="8"/>
      <c r="C917" s="2" t="s">
        <v>734</v>
      </c>
      <c r="D917" s="6" t="s">
        <v>742</v>
      </c>
      <c r="E917" s="60" t="s">
        <v>745</v>
      </c>
      <c r="F917" s="8"/>
      <c r="G917" s="8"/>
      <c r="H917" s="8"/>
      <c r="I917" s="8"/>
      <c r="J917" s="8"/>
      <c r="K917" s="8"/>
      <c r="L917" s="8" t="s">
        <v>755</v>
      </c>
      <c r="M917" s="9">
        <v>44256</v>
      </c>
      <c r="N917" s="9">
        <v>44256</v>
      </c>
      <c r="O917" s="20">
        <v>9969.7900000000009</v>
      </c>
      <c r="P917" s="20"/>
      <c r="Q917" s="61"/>
      <c r="R917" s="29"/>
      <c r="S917" s="29"/>
      <c r="T917" s="29"/>
      <c r="U917" s="29"/>
      <c r="X917" s="22" t="str">
        <f>IF(B917="",VLOOKUP(A917,items_lookup!A:B,2,FALSE),B917)</f>
        <v>04. Item 04</v>
      </c>
      <c r="Y917" s="22">
        <f t="shared" si="68"/>
        <v>3</v>
      </c>
      <c r="Z917" s="22">
        <f t="shared" si="68"/>
        <v>3</v>
      </c>
      <c r="AA917" s="22">
        <f t="shared" si="69"/>
        <v>2021</v>
      </c>
      <c r="AB917" s="22">
        <f t="shared" si="70"/>
        <v>2021</v>
      </c>
      <c r="AC917" s="22">
        <f t="shared" si="71"/>
        <v>2021</v>
      </c>
      <c r="AD917" s="25" t="b">
        <f>AND(ROUND(O917,2)=O917,ROUND(P917,2)=P917,OR(AND(O917&lt;&gt;0,L917="p"),AND(P917&lt;&gt;0,L917="f")),_xlfn.ISFORMULA(X917),_xlfn.ISFORMULA(Y917),_xlfn.ISFORMULA(Z917),_xlfn.ISFORMULA(AA917),_xlfn.ISFORMULA(AB917),_xlfn.ISFORMULA(AC917),NOT(_xlfn.ISFORMULA(O917)),NOT(_xlfn.ISFORMULA(P917)),M917&lt;&gt;0,N917&lt;&gt;0,OR(YEAR(M917=lookup_codes!T1050),YEAR(M917=lookup_codes!T1051),YEAR(M917=lookup_codes!T1052)),OR(YEAR(N917=lookup_codes!T1050),YEAR(N917=lookup_codes!T1051),YEAR(N917=lookup_codes!T1052)))</f>
        <v>1</v>
      </c>
    </row>
    <row r="918" spans="1:32" ht="15" customHeight="1" x14ac:dyDescent="0.2">
      <c r="A918" s="8" t="s">
        <v>764</v>
      </c>
      <c r="B918" s="8"/>
      <c r="C918" s="2" t="s">
        <v>734</v>
      </c>
      <c r="D918" s="6" t="s">
        <v>742</v>
      </c>
      <c r="E918" s="60" t="s">
        <v>745</v>
      </c>
      <c r="F918" s="8"/>
      <c r="G918" s="8"/>
      <c r="H918" s="8"/>
      <c r="I918" s="8"/>
      <c r="J918" s="8"/>
      <c r="K918" s="8"/>
      <c r="L918" s="8" t="s">
        <v>755</v>
      </c>
      <c r="M918" s="9">
        <v>44228</v>
      </c>
      <c r="N918" s="9">
        <v>44228</v>
      </c>
      <c r="O918" s="20">
        <v>3636.81</v>
      </c>
      <c r="P918" s="20"/>
      <c r="Q918" s="61"/>
      <c r="R918" s="29"/>
      <c r="S918" s="29"/>
      <c r="T918" s="29"/>
      <c r="U918" s="29"/>
      <c r="X918" s="22" t="str">
        <f>IF(B918="",VLOOKUP(A918,items_lookup!A:B,2,FALSE),B918)</f>
        <v>05. Item 05</v>
      </c>
      <c r="Y918" s="22">
        <f t="shared" si="68"/>
        <v>2</v>
      </c>
      <c r="Z918" s="22">
        <f t="shared" si="68"/>
        <v>2</v>
      </c>
      <c r="AA918" s="22">
        <f t="shared" si="69"/>
        <v>2021</v>
      </c>
      <c r="AB918" s="22">
        <f t="shared" si="70"/>
        <v>2021</v>
      </c>
      <c r="AC918" s="22">
        <f t="shared" si="71"/>
        <v>2021</v>
      </c>
      <c r="AD918" s="25" t="b">
        <f>AND(ROUND(O918,2)=O918,ROUND(P918,2)=P918,OR(AND(O918&lt;&gt;0,L918="p"),AND(P918&lt;&gt;0,L918="f")),_xlfn.ISFORMULA(X918),_xlfn.ISFORMULA(Y918),_xlfn.ISFORMULA(Z918),_xlfn.ISFORMULA(AA918),_xlfn.ISFORMULA(AB918),_xlfn.ISFORMULA(AC918),NOT(_xlfn.ISFORMULA(O918)),NOT(_xlfn.ISFORMULA(P918)),M918&lt;&gt;0,N918&lt;&gt;0,OR(YEAR(M918=lookup_codes!T1051),YEAR(M918=lookup_codes!T1052),YEAR(M918=lookup_codes!T1053)),OR(YEAR(N918=lookup_codes!T1051),YEAR(N918=lookup_codes!T1052),YEAR(N918=lookup_codes!T1053)))</f>
        <v>1</v>
      </c>
    </row>
    <row r="919" spans="1:32" ht="15" customHeight="1" x14ac:dyDescent="0.2">
      <c r="A919" s="8" t="s">
        <v>767</v>
      </c>
      <c r="B919" s="8"/>
      <c r="C919" s="2" t="s">
        <v>734</v>
      </c>
      <c r="D919" s="6" t="s">
        <v>742</v>
      </c>
      <c r="E919" s="60" t="s">
        <v>745</v>
      </c>
      <c r="F919" s="8"/>
      <c r="G919" s="8"/>
      <c r="H919" s="8"/>
      <c r="I919" s="8"/>
      <c r="J919" s="8"/>
      <c r="K919" s="8"/>
      <c r="L919" s="8" t="s">
        <v>755</v>
      </c>
      <c r="M919" s="9">
        <v>44197</v>
      </c>
      <c r="N919" s="9">
        <v>44197</v>
      </c>
      <c r="O919" s="20">
        <v>237185.84</v>
      </c>
      <c r="P919" s="20"/>
      <c r="Q919" s="61"/>
      <c r="R919" s="29"/>
      <c r="S919" s="29"/>
      <c r="T919" s="29"/>
      <c r="U919" s="29"/>
      <c r="X919" s="22" t="str">
        <f>IF(B919="",VLOOKUP(A919,items_lookup!A:B,2,FALSE),B919)</f>
        <v>08. Item 08</v>
      </c>
      <c r="Y919" s="22">
        <f t="shared" si="68"/>
        <v>1</v>
      </c>
      <c r="Z919" s="22">
        <f t="shared" si="68"/>
        <v>1</v>
      </c>
      <c r="AA919" s="22">
        <f t="shared" si="69"/>
        <v>2021</v>
      </c>
      <c r="AB919" s="22">
        <f t="shared" si="70"/>
        <v>2021</v>
      </c>
      <c r="AC919" s="22">
        <f t="shared" si="71"/>
        <v>2021</v>
      </c>
      <c r="AD919" s="25" t="b">
        <f>AND(ROUND(O919,2)=O919,ROUND(P919,2)=P919,OR(AND(O919&lt;&gt;0,L919="p"),AND(P919&lt;&gt;0,L919="f")),_xlfn.ISFORMULA(X919),_xlfn.ISFORMULA(Y919),_xlfn.ISFORMULA(Z919),_xlfn.ISFORMULA(AA919),_xlfn.ISFORMULA(AB919),_xlfn.ISFORMULA(AC919),NOT(_xlfn.ISFORMULA(O919)),NOT(_xlfn.ISFORMULA(P919)),M919&lt;&gt;0,N919&lt;&gt;0,OR(YEAR(M919=lookup_codes!T1052),YEAR(M919=lookup_codes!T1053),YEAR(M919=lookup_codes!T1054)),OR(YEAR(N919=lookup_codes!T1052),YEAR(N919=lookup_codes!T1053),YEAR(N919=lookup_codes!T1054)))</f>
        <v>1</v>
      </c>
    </row>
    <row r="920" spans="1:32" ht="15" customHeight="1" x14ac:dyDescent="0.2">
      <c r="A920" s="8" t="s">
        <v>770</v>
      </c>
      <c r="B920" s="8" t="s">
        <v>803</v>
      </c>
      <c r="C920" s="2" t="s">
        <v>734</v>
      </c>
      <c r="D920" s="6" t="s">
        <v>742</v>
      </c>
      <c r="E920" s="60" t="s">
        <v>745</v>
      </c>
      <c r="F920" s="8" t="s">
        <v>25</v>
      </c>
      <c r="G920" s="8"/>
      <c r="H920" s="8" t="s">
        <v>746</v>
      </c>
      <c r="I920" s="8"/>
      <c r="J920" s="8"/>
      <c r="K920" s="8"/>
      <c r="L920" s="8" t="s">
        <v>755</v>
      </c>
      <c r="M920" s="9">
        <v>44197</v>
      </c>
      <c r="N920" s="9">
        <v>44197</v>
      </c>
      <c r="O920" s="20">
        <v>-3525.5</v>
      </c>
      <c r="P920" s="20"/>
      <c r="Q920" s="61"/>
      <c r="R920" s="11"/>
      <c r="S920" s="11"/>
      <c r="T920" s="11"/>
      <c r="U920" s="11"/>
      <c r="X920" s="22" t="str">
        <f>IF(B920="",VLOOKUP(A920,items_lookup!A:B,2,FALSE),B920)</f>
        <v>13. Item 13</v>
      </c>
      <c r="Y920" s="22">
        <f t="shared" si="68"/>
        <v>1</v>
      </c>
      <c r="Z920" s="22">
        <f t="shared" si="68"/>
        <v>1</v>
      </c>
      <c r="AA920" s="22">
        <f t="shared" si="69"/>
        <v>2021</v>
      </c>
      <c r="AB920" s="22">
        <f t="shared" si="70"/>
        <v>2021</v>
      </c>
      <c r="AC920" s="22">
        <f t="shared" si="71"/>
        <v>2020</v>
      </c>
      <c r="AD920" s="25" t="b">
        <f>AND(ROUND(O920,2)=O920,ROUND(P920,2)=P920,OR(AND(O920&lt;&gt;0,L920="p"),AND(P920&lt;&gt;0,L920="f")),_xlfn.ISFORMULA(X920),_xlfn.ISFORMULA(Y920),_xlfn.ISFORMULA(Z920),_xlfn.ISFORMULA(AA920),_xlfn.ISFORMULA(AB920),_xlfn.ISFORMULA(AC920),NOT(_xlfn.ISFORMULA(O920)),NOT(_xlfn.ISFORMULA(P920)),M920&lt;&gt;0,N920&lt;&gt;0,OR(YEAR(M920=lookup_codes!T1053),YEAR(M920=lookup_codes!T1054),YEAR(M920=lookup_codes!T1055)),OR(YEAR(N920=lookup_codes!T1053),YEAR(N920=lookup_codes!T1054),YEAR(N920=lookup_codes!T1055)))</f>
        <v>1</v>
      </c>
    </row>
    <row r="921" spans="1:32" ht="15" customHeight="1" x14ac:dyDescent="0.2">
      <c r="A921" s="8"/>
      <c r="B921" s="8" t="s">
        <v>803</v>
      </c>
      <c r="C921" s="2" t="s">
        <v>734</v>
      </c>
      <c r="D921" s="6" t="s">
        <v>742</v>
      </c>
      <c r="E921" s="60" t="s">
        <v>745</v>
      </c>
      <c r="F921" s="8"/>
      <c r="G921" s="8"/>
      <c r="H921" s="8" t="s">
        <v>746</v>
      </c>
      <c r="I921" s="8"/>
      <c r="J921" s="8"/>
      <c r="K921" s="8"/>
      <c r="L921" s="8" t="s">
        <v>755</v>
      </c>
      <c r="M921" s="9">
        <v>44197</v>
      </c>
      <c r="N921" s="9">
        <v>44197</v>
      </c>
      <c r="O921" s="20">
        <v>-2315.0300000000002</v>
      </c>
      <c r="P921" s="20"/>
      <c r="Q921" s="61"/>
      <c r="R921" s="29"/>
      <c r="S921" s="29"/>
      <c r="T921" s="29"/>
      <c r="U921" s="29"/>
      <c r="X921" s="22" t="str">
        <f>IF(B921="",VLOOKUP(A921,items_lookup!A:B,2,FALSE),B921)</f>
        <v>13. Item 13</v>
      </c>
      <c r="Y921" s="22">
        <f t="shared" si="68"/>
        <v>1</v>
      </c>
      <c r="Z921" s="22">
        <f t="shared" si="68"/>
        <v>1</v>
      </c>
      <c r="AA921" s="22">
        <f t="shared" si="69"/>
        <v>2021</v>
      </c>
      <c r="AB921" s="22">
        <f t="shared" si="70"/>
        <v>2021</v>
      </c>
      <c r="AC921" s="22">
        <f t="shared" si="71"/>
        <v>2021</v>
      </c>
      <c r="AD921" s="25" t="b">
        <f>AND(ROUND(O921,2)=O921,ROUND(P921,2)=P921,OR(AND(O921&lt;&gt;0,L921="p"),AND(P921&lt;&gt;0,L921="f")),_xlfn.ISFORMULA(X921),_xlfn.ISFORMULA(Y921),_xlfn.ISFORMULA(Z921),_xlfn.ISFORMULA(AA921),_xlfn.ISFORMULA(AB921),_xlfn.ISFORMULA(AC921),NOT(_xlfn.ISFORMULA(O921)),NOT(_xlfn.ISFORMULA(P921)),M921&lt;&gt;0,N921&lt;&gt;0,OR(YEAR(M921=lookup_codes!T1054),YEAR(M921=lookup_codes!T1055),YEAR(M921=lookup_codes!T1056)),OR(YEAR(N921=lookup_codes!T1054),YEAR(N921=lookup_codes!T1055),YEAR(N921=lookup_codes!T1056)))</f>
        <v>1</v>
      </c>
    </row>
    <row r="922" spans="1:32" ht="24" customHeight="1" x14ac:dyDescent="0.2">
      <c r="A922" s="8" t="s">
        <v>772</v>
      </c>
      <c r="B922" s="8"/>
      <c r="C922" s="2" t="s">
        <v>734</v>
      </c>
      <c r="D922" s="6" t="s">
        <v>742</v>
      </c>
      <c r="E922" s="60" t="s">
        <v>745</v>
      </c>
      <c r="F922" s="8" t="s">
        <v>25</v>
      </c>
      <c r="G922" s="8"/>
      <c r="H922" s="8" t="s">
        <v>746</v>
      </c>
      <c r="I922" s="8"/>
      <c r="J922" s="8"/>
      <c r="K922" s="8"/>
      <c r="L922" s="8" t="s">
        <v>755</v>
      </c>
      <c r="M922" s="9">
        <v>44197</v>
      </c>
      <c r="N922" s="9">
        <v>44197</v>
      </c>
      <c r="O922" s="20">
        <v>-222201.99</v>
      </c>
      <c r="P922" s="20"/>
      <c r="Q922" s="61"/>
      <c r="R922" s="29"/>
      <c r="S922" s="29"/>
      <c r="T922" s="29"/>
      <c r="U922" s="29"/>
      <c r="X922" s="22" t="str">
        <f>IF(B922="",VLOOKUP(A922,items_lookup!A:B,2,FALSE),B922)</f>
        <v>13. Item 13</v>
      </c>
      <c r="Y922" s="22">
        <f t="shared" si="68"/>
        <v>1</v>
      </c>
      <c r="Z922" s="22">
        <f t="shared" si="68"/>
        <v>1</v>
      </c>
      <c r="AA922" s="22">
        <f t="shared" si="69"/>
        <v>2021</v>
      </c>
      <c r="AB922" s="22">
        <f t="shared" si="70"/>
        <v>2021</v>
      </c>
      <c r="AC922" s="22">
        <f t="shared" si="71"/>
        <v>2020</v>
      </c>
      <c r="AD922" s="25" t="b">
        <f>AND(ROUND(O922,2)=O922,ROUND(P922,2)=P922,OR(AND(O922&lt;&gt;0,L922="p"),AND(P922&lt;&gt;0,L922="f")),_xlfn.ISFORMULA(X922),_xlfn.ISFORMULA(Y922),_xlfn.ISFORMULA(Z922),_xlfn.ISFORMULA(AA922),_xlfn.ISFORMULA(AB922),_xlfn.ISFORMULA(AC922),NOT(_xlfn.ISFORMULA(O922)),NOT(_xlfn.ISFORMULA(P922)),M922&lt;&gt;0,N922&lt;&gt;0,OR(YEAR(M922=lookup_codes!T1055),YEAR(M922=lookup_codes!T1056),YEAR(M922=lookup_codes!T1057)),OR(YEAR(N922=lookup_codes!T1055),YEAR(N922=lookup_codes!T1056),YEAR(N922=lookup_codes!T1057)))</f>
        <v>1</v>
      </c>
    </row>
    <row r="923" spans="1:32" ht="31.5" customHeight="1" x14ac:dyDescent="0.2">
      <c r="A923" s="8" t="s">
        <v>773</v>
      </c>
      <c r="B923" s="8"/>
      <c r="C923" s="2" t="s">
        <v>734</v>
      </c>
      <c r="D923" s="6" t="s">
        <v>742</v>
      </c>
      <c r="E923" s="60" t="s">
        <v>745</v>
      </c>
      <c r="F923" s="8"/>
      <c r="G923" s="8"/>
      <c r="H923" s="8" t="s">
        <v>746</v>
      </c>
      <c r="I923" s="8"/>
      <c r="J923" s="8"/>
      <c r="K923" s="8"/>
      <c r="L923" s="8" t="s">
        <v>755</v>
      </c>
      <c r="M923" s="9">
        <v>44197</v>
      </c>
      <c r="N923" s="9">
        <v>44197</v>
      </c>
      <c r="O923" s="20">
        <v>-816607.03</v>
      </c>
      <c r="P923" s="20"/>
      <c r="Q923" s="61"/>
      <c r="R923" s="29"/>
      <c r="S923" s="29"/>
      <c r="T923" s="29"/>
      <c r="U923" s="29"/>
      <c r="X923" s="22" t="str">
        <f>IF(B923="",VLOOKUP(A923,items_lookup!A:B,2,FALSE),B923)</f>
        <v>13. Item 13</v>
      </c>
      <c r="Y923" s="22">
        <f t="shared" si="68"/>
        <v>1</v>
      </c>
      <c r="Z923" s="22">
        <f t="shared" si="68"/>
        <v>1</v>
      </c>
      <c r="AA923" s="22">
        <f t="shared" si="69"/>
        <v>2021</v>
      </c>
      <c r="AB923" s="22">
        <f t="shared" si="70"/>
        <v>2021</v>
      </c>
      <c r="AC923" s="22">
        <f t="shared" si="71"/>
        <v>2021</v>
      </c>
      <c r="AD923" s="25" t="b">
        <f>AND(ROUND(O923,2)=O923,ROUND(P923,2)=P923,OR(AND(O923&lt;&gt;0,L923="p"),AND(P923&lt;&gt;0,L923="f")),_xlfn.ISFORMULA(X923),_xlfn.ISFORMULA(Y923),_xlfn.ISFORMULA(Z923),_xlfn.ISFORMULA(AA923),_xlfn.ISFORMULA(AB923),_xlfn.ISFORMULA(AC923),NOT(_xlfn.ISFORMULA(O923)),NOT(_xlfn.ISFORMULA(P923)),M923&lt;&gt;0,N923&lt;&gt;0,OR(YEAR(M923=lookup_codes!T1056),YEAR(M923=lookup_codes!T1057),YEAR(M923=lookup_codes!T1058)),OR(YEAR(N923=lookup_codes!T1056),YEAR(N923=lookup_codes!T1057),YEAR(N923=lookup_codes!T1058)))</f>
        <v>1</v>
      </c>
      <c r="AF923"/>
    </row>
    <row r="924" spans="1:32" ht="30" customHeight="1" x14ac:dyDescent="0.2">
      <c r="A924" s="8" t="s">
        <v>771</v>
      </c>
      <c r="B924" s="8"/>
      <c r="C924" s="2" t="s">
        <v>734</v>
      </c>
      <c r="D924" s="6" t="s">
        <v>743</v>
      </c>
      <c r="E924" s="60" t="s">
        <v>745</v>
      </c>
      <c r="F924" s="8"/>
      <c r="G924" s="8"/>
      <c r="H924" s="8"/>
      <c r="I924" s="8"/>
      <c r="J924" s="8">
        <v>4</v>
      </c>
      <c r="K924" s="8" t="s">
        <v>753</v>
      </c>
      <c r="L924" s="8" t="s">
        <v>756</v>
      </c>
      <c r="M924" s="9">
        <v>44211</v>
      </c>
      <c r="N924" s="9">
        <v>44225</v>
      </c>
      <c r="O924" s="20"/>
      <c r="P924" s="20">
        <v>214632.42</v>
      </c>
      <c r="Q924" s="61"/>
      <c r="R924" s="29"/>
      <c r="S924" s="29"/>
      <c r="T924" s="29"/>
      <c r="U924" s="29"/>
      <c r="X924" s="22" t="str">
        <f>IF(B924="",VLOOKUP(A924,items_lookup!A:B,2,FALSE),B924)</f>
        <v>13. Item 13</v>
      </c>
      <c r="Y924" s="22">
        <f t="shared" ref="Y924:Z982" si="72">MONTH(M924)</f>
        <v>1</v>
      </c>
      <c r="Z924" s="22">
        <f t="shared" si="72"/>
        <v>1</v>
      </c>
      <c r="AA924" s="22">
        <f t="shared" si="69"/>
        <v>2021</v>
      </c>
      <c r="AB924" s="22">
        <f t="shared" si="70"/>
        <v>2021</v>
      </c>
      <c r="AC924" s="22">
        <f t="shared" si="71"/>
        <v>2021</v>
      </c>
      <c r="AD924" s="25" t="b">
        <f>AND(ROUND(O924,2)=O924,ROUND(P924,2)=P924,OR(AND(O924&lt;&gt;0,L924="p"),AND(P924&lt;&gt;0,L924="f")),_xlfn.ISFORMULA(X924),_xlfn.ISFORMULA(Y924),_xlfn.ISFORMULA(Z924),_xlfn.ISFORMULA(AA924),_xlfn.ISFORMULA(AB924),_xlfn.ISFORMULA(AC924),NOT(_xlfn.ISFORMULA(O924)),NOT(_xlfn.ISFORMULA(P924)),M924&lt;&gt;0,N924&lt;&gt;0,OR(YEAR(M924=lookup_codes!T1057),YEAR(M924=lookup_codes!T1058),YEAR(M924=lookup_codes!T1059)),OR(YEAR(N924=lookup_codes!T1057),YEAR(N924=lookup_codes!T1058),YEAR(N924=lookup_codes!T1059)))</f>
        <v>1</v>
      </c>
    </row>
    <row r="925" spans="1:32" ht="12.6" customHeight="1" x14ac:dyDescent="0.2">
      <c r="A925" s="8" t="s">
        <v>775</v>
      </c>
      <c r="B925" s="8"/>
      <c r="C925" s="2" t="s">
        <v>734</v>
      </c>
      <c r="D925" s="6" t="s">
        <v>743</v>
      </c>
      <c r="E925" s="60" t="s">
        <v>745</v>
      </c>
      <c r="F925" s="8"/>
      <c r="G925" s="8"/>
      <c r="H925" s="8"/>
      <c r="I925" s="8"/>
      <c r="J925" s="8"/>
      <c r="K925" s="8"/>
      <c r="L925" s="8" t="s">
        <v>755</v>
      </c>
      <c r="M925" s="9">
        <v>44197</v>
      </c>
      <c r="N925" s="9">
        <v>44197</v>
      </c>
      <c r="O925" s="20">
        <v>212922.91</v>
      </c>
      <c r="P925" s="20"/>
      <c r="Q925" s="61"/>
      <c r="R925" s="11"/>
      <c r="S925" s="11"/>
      <c r="T925" s="11"/>
      <c r="U925" s="11"/>
      <c r="X925" s="22" t="str">
        <f>IF(B925="",VLOOKUP(A925,items_lookup!A:B,2,FALSE),B925)</f>
        <v>06. Item 06</v>
      </c>
      <c r="Y925" s="22">
        <f t="shared" si="72"/>
        <v>1</v>
      </c>
      <c r="Z925" s="22">
        <f t="shared" si="72"/>
        <v>1</v>
      </c>
      <c r="AA925" s="22">
        <f t="shared" si="69"/>
        <v>2021</v>
      </c>
      <c r="AB925" s="22">
        <f t="shared" si="70"/>
        <v>2021</v>
      </c>
      <c r="AC925" s="22">
        <f t="shared" si="71"/>
        <v>2021</v>
      </c>
      <c r="AD925" s="25" t="b">
        <f>AND(ROUND(O925,2)=O925,ROUND(P925,2)=P925,OR(AND(O925&lt;&gt;0,L925="p"),AND(P925&lt;&gt;0,L925="f")),_xlfn.ISFORMULA(X925),_xlfn.ISFORMULA(Y925),_xlfn.ISFORMULA(Z925),_xlfn.ISFORMULA(AA925),_xlfn.ISFORMULA(AB925),_xlfn.ISFORMULA(AC925),NOT(_xlfn.ISFORMULA(O925)),NOT(_xlfn.ISFORMULA(P925)),M925&lt;&gt;0,N925&lt;&gt;0,OR(YEAR(M925=lookup_codes!T1058),YEAR(M925=lookup_codes!T1059),YEAR(M925=lookup_codes!T1060)),OR(YEAR(N925=lookup_codes!T1058),YEAR(N925=lookup_codes!T1059),YEAR(N925=lookup_codes!T1060)))</f>
        <v>1</v>
      </c>
    </row>
    <row r="926" spans="1:32" ht="15" customHeight="1" x14ac:dyDescent="0.2">
      <c r="A926" s="8" t="s">
        <v>771</v>
      </c>
      <c r="B926" s="8"/>
      <c r="C926" s="2" t="s">
        <v>734</v>
      </c>
      <c r="D926" s="6" t="s">
        <v>743</v>
      </c>
      <c r="E926" s="60" t="s">
        <v>745</v>
      </c>
      <c r="F926" s="8"/>
      <c r="G926" s="8"/>
      <c r="H926" s="8"/>
      <c r="I926" s="8"/>
      <c r="J926" s="8">
        <v>4</v>
      </c>
      <c r="K926" s="8" t="s">
        <v>753</v>
      </c>
      <c r="L926" s="8" t="s">
        <v>756</v>
      </c>
      <c r="M926" s="9">
        <v>44260</v>
      </c>
      <c r="N926" s="9">
        <v>44260</v>
      </c>
      <c r="O926" s="20"/>
      <c r="P926" s="20">
        <v>160.46</v>
      </c>
      <c r="Q926" s="61"/>
      <c r="R926" s="29"/>
      <c r="S926" s="29"/>
      <c r="T926" s="29"/>
      <c r="U926" s="29"/>
      <c r="X926" s="22" t="str">
        <f>IF(B926="",VLOOKUP(A926,items_lookup!A:B,2,FALSE),B926)</f>
        <v>13. Item 13</v>
      </c>
      <c r="Y926" s="22">
        <f t="shared" si="72"/>
        <v>3</v>
      </c>
      <c r="Z926" s="22">
        <f t="shared" si="72"/>
        <v>3</v>
      </c>
      <c r="AA926" s="22">
        <f t="shared" si="69"/>
        <v>2021</v>
      </c>
      <c r="AB926" s="22">
        <f t="shared" si="70"/>
        <v>2021</v>
      </c>
      <c r="AC926" s="22">
        <f t="shared" si="71"/>
        <v>2021</v>
      </c>
      <c r="AD926" s="25" t="b">
        <f>AND(ROUND(O926,2)=O926,ROUND(P926,2)=P926,OR(AND(O926&lt;&gt;0,L926="p"),AND(P926&lt;&gt;0,L926="f")),_xlfn.ISFORMULA(X926),_xlfn.ISFORMULA(Y926),_xlfn.ISFORMULA(Z926),_xlfn.ISFORMULA(AA926),_xlfn.ISFORMULA(AB926),_xlfn.ISFORMULA(AC926),NOT(_xlfn.ISFORMULA(O926)),NOT(_xlfn.ISFORMULA(P926)),M926&lt;&gt;0,N926&lt;&gt;0,OR(YEAR(M926=lookup_codes!T1059),YEAR(M926=lookup_codes!T1060),YEAR(M926=lookup_codes!T1061)),OR(YEAR(N926=lookup_codes!T1059),YEAR(N926=lookup_codes!T1060),YEAR(N926=lookup_codes!T1061)))</f>
        <v>1</v>
      </c>
    </row>
    <row r="927" spans="1:32" ht="12.6" customHeight="1" x14ac:dyDescent="0.2">
      <c r="A927" s="8" t="s">
        <v>772</v>
      </c>
      <c r="B927" s="8"/>
      <c r="C927" s="2" t="s">
        <v>734</v>
      </c>
      <c r="D927" s="6" t="s">
        <v>742</v>
      </c>
      <c r="E927" s="60" t="s">
        <v>744</v>
      </c>
      <c r="F927" s="8"/>
      <c r="G927" s="8"/>
      <c r="H927" s="8"/>
      <c r="I927" s="8"/>
      <c r="J927" s="8"/>
      <c r="K927" s="8" t="s">
        <v>753</v>
      </c>
      <c r="L927" s="8" t="s">
        <v>756</v>
      </c>
      <c r="M927" s="9">
        <v>44277</v>
      </c>
      <c r="N927" s="9">
        <v>44277</v>
      </c>
      <c r="O927" s="20"/>
      <c r="P927" s="20">
        <v>1126491.69</v>
      </c>
      <c r="Q927" s="61"/>
      <c r="R927" s="29"/>
      <c r="S927" s="29"/>
      <c r="T927" s="29"/>
      <c r="U927" s="29"/>
      <c r="X927" s="22" t="str">
        <f>IF(B927="",VLOOKUP(A927,items_lookup!A:B,2,FALSE),B927)</f>
        <v>13. Item 13</v>
      </c>
      <c r="Y927" s="22">
        <f t="shared" si="72"/>
        <v>3</v>
      </c>
      <c r="Z927" s="22">
        <f t="shared" si="72"/>
        <v>3</v>
      </c>
      <c r="AA927" s="22">
        <f t="shared" si="69"/>
        <v>2021</v>
      </c>
      <c r="AB927" s="22">
        <f t="shared" si="70"/>
        <v>2021</v>
      </c>
      <c r="AC927" s="22">
        <f t="shared" si="71"/>
        <v>2021</v>
      </c>
      <c r="AD927" s="25" t="b">
        <f>AND(ROUND(O927,2)=O927,ROUND(P927,2)=P927,OR(AND(O927&lt;&gt;0,L927="p"),AND(P927&lt;&gt;0,L927="f")),_xlfn.ISFORMULA(X927),_xlfn.ISFORMULA(Y927),_xlfn.ISFORMULA(Z927),_xlfn.ISFORMULA(AA927),_xlfn.ISFORMULA(AB927),_xlfn.ISFORMULA(AC927),NOT(_xlfn.ISFORMULA(O927)),NOT(_xlfn.ISFORMULA(P927)),M927&lt;&gt;0,N927&lt;&gt;0,OR(YEAR(M927=lookup_codes!T1060),YEAR(M927=lookup_codes!T1061),YEAR(M927=lookup_codes!T1062)),OR(YEAR(N927=lookup_codes!T1060),YEAR(N927=lookup_codes!T1061),YEAR(N927=lookup_codes!T1062)))</f>
        <v>1</v>
      </c>
    </row>
    <row r="928" spans="1:32" ht="15" customHeight="1" x14ac:dyDescent="0.2">
      <c r="A928" s="8" t="s">
        <v>773</v>
      </c>
      <c r="B928" s="8"/>
      <c r="C928" s="2" t="s">
        <v>734</v>
      </c>
      <c r="D928" s="6" t="s">
        <v>742</v>
      </c>
      <c r="E928" s="60" t="s">
        <v>744</v>
      </c>
      <c r="F928" s="8"/>
      <c r="G928" s="8"/>
      <c r="H928" s="8"/>
      <c r="I928" s="8"/>
      <c r="J928" s="8"/>
      <c r="K928" s="8" t="s">
        <v>753</v>
      </c>
      <c r="L928" s="8" t="s">
        <v>756</v>
      </c>
      <c r="M928" s="9">
        <v>44277</v>
      </c>
      <c r="N928" s="9">
        <v>44277</v>
      </c>
      <c r="O928" s="20"/>
      <c r="P928" s="20">
        <v>24561.21</v>
      </c>
      <c r="Q928" s="61"/>
      <c r="R928" s="29"/>
      <c r="S928" s="29"/>
      <c r="T928" s="29"/>
      <c r="U928" s="29"/>
      <c r="X928" s="22" t="str">
        <f>IF(B928="",VLOOKUP(A928,items_lookup!A:B,2,FALSE),B928)</f>
        <v>13. Item 13</v>
      </c>
      <c r="Y928" s="22">
        <f t="shared" si="72"/>
        <v>3</v>
      </c>
      <c r="Z928" s="22">
        <f t="shared" si="72"/>
        <v>3</v>
      </c>
      <c r="AA928" s="22">
        <f t="shared" si="69"/>
        <v>2021</v>
      </c>
      <c r="AB928" s="22">
        <f t="shared" si="70"/>
        <v>2021</v>
      </c>
      <c r="AC928" s="22">
        <f t="shared" si="71"/>
        <v>2021</v>
      </c>
      <c r="AD928" s="25" t="b">
        <f>AND(ROUND(O928,2)=O928,ROUND(P928,2)=P928,OR(AND(O928&lt;&gt;0,L928="p"),AND(P928&lt;&gt;0,L928="f")),_xlfn.ISFORMULA(X928),_xlfn.ISFORMULA(Y928),_xlfn.ISFORMULA(Z928),_xlfn.ISFORMULA(AA928),_xlfn.ISFORMULA(AB928),_xlfn.ISFORMULA(AC928),NOT(_xlfn.ISFORMULA(O928)),NOT(_xlfn.ISFORMULA(P928)),M928&lt;&gt;0,N928&lt;&gt;0,OR(YEAR(M928=lookup_codes!T1061),YEAR(M928=lookup_codes!T1062),YEAR(M928=lookup_codes!T1063)),OR(YEAR(N928=lookup_codes!T1061),YEAR(N928=lookup_codes!T1062),YEAR(N928=lookup_codes!T1063)))</f>
        <v>1</v>
      </c>
    </row>
    <row r="929" spans="1:30" ht="15" customHeight="1" x14ac:dyDescent="0.2">
      <c r="A929" s="8" t="s">
        <v>785</v>
      </c>
      <c r="B929" s="8"/>
      <c r="C929" s="2" t="s">
        <v>734</v>
      </c>
      <c r="D929" s="6" t="s">
        <v>742</v>
      </c>
      <c r="E929" s="60" t="s">
        <v>744</v>
      </c>
      <c r="F929" s="8"/>
      <c r="G929" s="8"/>
      <c r="H929" s="8"/>
      <c r="I929" s="8"/>
      <c r="J929" s="8"/>
      <c r="K929" s="8" t="s">
        <v>753</v>
      </c>
      <c r="L929" s="8" t="s">
        <v>756</v>
      </c>
      <c r="M929" s="9">
        <v>44278</v>
      </c>
      <c r="N929" s="9">
        <v>44278</v>
      </c>
      <c r="O929" s="20"/>
      <c r="P929" s="20">
        <v>694996.03</v>
      </c>
      <c r="Q929" s="61"/>
      <c r="R929" s="29"/>
      <c r="S929" s="29"/>
      <c r="T929" s="29"/>
      <c r="U929" s="29"/>
      <c r="X929" s="22" t="str">
        <f>IF(B929="",VLOOKUP(A929,items_lookup!A:B,2,FALSE),B929)</f>
        <v>03. Item 03</v>
      </c>
      <c r="Y929" s="22">
        <f t="shared" si="72"/>
        <v>3</v>
      </c>
      <c r="Z929" s="22">
        <f t="shared" si="72"/>
        <v>3</v>
      </c>
      <c r="AA929" s="22">
        <f t="shared" si="69"/>
        <v>2021</v>
      </c>
      <c r="AB929" s="22">
        <f t="shared" si="70"/>
        <v>2021</v>
      </c>
      <c r="AC929" s="22">
        <f t="shared" si="71"/>
        <v>2021</v>
      </c>
      <c r="AD929" s="25" t="b">
        <f>AND(ROUND(O929,2)=O929,ROUND(P929,2)=P929,OR(AND(O929&lt;&gt;0,L929="p"),AND(P929&lt;&gt;0,L929="f")),_xlfn.ISFORMULA(X929),_xlfn.ISFORMULA(Y929),_xlfn.ISFORMULA(Z929),_xlfn.ISFORMULA(AA929),_xlfn.ISFORMULA(AB929),_xlfn.ISFORMULA(AC929),NOT(_xlfn.ISFORMULA(O929)),NOT(_xlfn.ISFORMULA(P929)),M929&lt;&gt;0,N929&lt;&gt;0,OR(YEAR(M929=lookup_codes!T1062),YEAR(M929=lookup_codes!T1063),YEAR(M929=lookup_codes!T1064)),OR(YEAR(N929=lookup_codes!T1062),YEAR(N929=lookup_codes!T1063),YEAR(N929=lookup_codes!T1064)))</f>
        <v>1</v>
      </c>
    </row>
    <row r="930" spans="1:30" ht="15" customHeight="1" x14ac:dyDescent="0.2">
      <c r="A930" s="8" t="s">
        <v>781</v>
      </c>
      <c r="B930" s="8"/>
      <c r="C930" s="2" t="s">
        <v>734</v>
      </c>
      <c r="D930" s="6" t="s">
        <v>742</v>
      </c>
      <c r="E930" s="60" t="s">
        <v>744</v>
      </c>
      <c r="F930" s="8"/>
      <c r="G930" s="8"/>
      <c r="H930" s="8"/>
      <c r="I930" s="8"/>
      <c r="J930" s="8"/>
      <c r="K930" s="8" t="s">
        <v>753</v>
      </c>
      <c r="L930" s="8" t="s">
        <v>756</v>
      </c>
      <c r="M930" s="9">
        <v>44279</v>
      </c>
      <c r="N930" s="9">
        <v>44279</v>
      </c>
      <c r="O930" s="20"/>
      <c r="P930" s="20">
        <v>1517709.64</v>
      </c>
      <c r="Q930" s="61"/>
      <c r="R930" s="29"/>
      <c r="S930" s="29"/>
      <c r="T930" s="29"/>
      <c r="U930" s="29"/>
      <c r="X930" s="22" t="str">
        <f>IF(B930="",VLOOKUP(A930,items_lookup!A:B,2,FALSE),B930)</f>
        <v>09. Item 09</v>
      </c>
      <c r="Y930" s="22">
        <f t="shared" si="72"/>
        <v>3</v>
      </c>
      <c r="Z930" s="22">
        <f t="shared" si="72"/>
        <v>3</v>
      </c>
      <c r="AA930" s="22">
        <f t="shared" si="69"/>
        <v>2021</v>
      </c>
      <c r="AB930" s="22">
        <f t="shared" si="70"/>
        <v>2021</v>
      </c>
      <c r="AC930" s="22">
        <f t="shared" si="71"/>
        <v>2021</v>
      </c>
      <c r="AD930" s="25" t="b">
        <f>AND(ROUND(O930,2)=O930,ROUND(P930,2)=P930,OR(AND(O930&lt;&gt;0,L930="p"),AND(P930&lt;&gt;0,L930="f")),_xlfn.ISFORMULA(X930),_xlfn.ISFORMULA(Y930),_xlfn.ISFORMULA(Z930),_xlfn.ISFORMULA(AA930),_xlfn.ISFORMULA(AB930),_xlfn.ISFORMULA(AC930),NOT(_xlfn.ISFORMULA(O930)),NOT(_xlfn.ISFORMULA(P930)),M930&lt;&gt;0,N930&lt;&gt;0,OR(YEAR(M930=lookup_codes!T1063),YEAR(M930=lookup_codes!T1064),YEAR(M930=lookup_codes!T1065)),OR(YEAR(N930=lookup_codes!T1063),YEAR(N930=lookup_codes!T1064),YEAR(N930=lookup_codes!T1065)))</f>
        <v>1</v>
      </c>
    </row>
    <row r="931" spans="1:30" ht="15" customHeight="1" x14ac:dyDescent="0.2">
      <c r="A931" s="8" t="s">
        <v>781</v>
      </c>
      <c r="B931" s="8"/>
      <c r="C931" s="2" t="s">
        <v>734</v>
      </c>
      <c r="D931" s="6" t="s">
        <v>742</v>
      </c>
      <c r="E931" s="60" t="s">
        <v>744</v>
      </c>
      <c r="F931" s="8"/>
      <c r="G931" s="8"/>
      <c r="H931" s="8"/>
      <c r="I931" s="8"/>
      <c r="J931" s="8"/>
      <c r="K931" s="8" t="s">
        <v>753</v>
      </c>
      <c r="L931" s="8" t="s">
        <v>756</v>
      </c>
      <c r="M931" s="9">
        <v>44280</v>
      </c>
      <c r="N931" s="9">
        <v>44280</v>
      </c>
      <c r="O931" s="20"/>
      <c r="P931" s="20">
        <v>1319510.03</v>
      </c>
      <c r="Q931" s="61"/>
      <c r="R931" s="29"/>
      <c r="S931" s="29"/>
      <c r="T931" s="29"/>
      <c r="U931" s="29"/>
      <c r="X931" s="22" t="str">
        <f>IF(B931="",VLOOKUP(A931,items_lookup!A:B,2,FALSE),B931)</f>
        <v>09. Item 09</v>
      </c>
      <c r="Y931" s="22">
        <f t="shared" si="72"/>
        <v>3</v>
      </c>
      <c r="Z931" s="22">
        <f t="shared" si="72"/>
        <v>3</v>
      </c>
      <c r="AA931" s="22">
        <f t="shared" si="69"/>
        <v>2021</v>
      </c>
      <c r="AB931" s="22">
        <f t="shared" si="70"/>
        <v>2021</v>
      </c>
      <c r="AC931" s="22">
        <f t="shared" si="71"/>
        <v>2021</v>
      </c>
      <c r="AD931" s="25" t="b">
        <f>AND(ROUND(O931,2)=O931,ROUND(P931,2)=P931,OR(AND(O931&lt;&gt;0,L931="p"),AND(P931&lt;&gt;0,L931="f")),_xlfn.ISFORMULA(X931),_xlfn.ISFORMULA(Y931),_xlfn.ISFORMULA(Z931),_xlfn.ISFORMULA(AA931),_xlfn.ISFORMULA(AB931),_xlfn.ISFORMULA(AC931),NOT(_xlfn.ISFORMULA(O931)),NOT(_xlfn.ISFORMULA(P931)),M931&lt;&gt;0,N931&lt;&gt;0,OR(YEAR(M931=lookup_codes!T1064),YEAR(M931=lookup_codes!T1065),YEAR(M931=lookup_codes!T1066)),OR(YEAR(N931=lookup_codes!T1064),YEAR(N931=lookup_codes!T1065),YEAR(N931=lookup_codes!T1066)))</f>
        <v>1</v>
      </c>
    </row>
    <row r="932" spans="1:30" ht="15" customHeight="1" x14ac:dyDescent="0.2">
      <c r="A932" s="8" t="s">
        <v>783</v>
      </c>
      <c r="B932" s="8"/>
      <c r="C932" s="2" t="s">
        <v>734</v>
      </c>
      <c r="D932" s="6" t="s">
        <v>742</v>
      </c>
      <c r="E932" s="60" t="s">
        <v>744</v>
      </c>
      <c r="F932" s="8"/>
      <c r="G932" s="8"/>
      <c r="H932" s="8"/>
      <c r="I932" s="8"/>
      <c r="J932" s="8"/>
      <c r="K932" s="8" t="s">
        <v>753</v>
      </c>
      <c r="L932" s="8" t="s">
        <v>756</v>
      </c>
      <c r="M932" s="9">
        <v>44281</v>
      </c>
      <c r="N932" s="9">
        <v>44281</v>
      </c>
      <c r="O932" s="20"/>
      <c r="P932" s="20">
        <v>31642.21</v>
      </c>
      <c r="Q932" s="61"/>
      <c r="R932" s="29"/>
      <c r="S932" s="29"/>
      <c r="T932" s="29"/>
      <c r="U932" s="29"/>
      <c r="X932" s="22" t="str">
        <f>IF(B932="",VLOOKUP(A932,items_lookup!A:B,2,FALSE),B932)</f>
        <v>21. Item 21</v>
      </c>
      <c r="Y932" s="22">
        <f t="shared" si="72"/>
        <v>3</v>
      </c>
      <c r="Z932" s="22">
        <f t="shared" si="72"/>
        <v>3</v>
      </c>
      <c r="AA932" s="22">
        <f t="shared" si="69"/>
        <v>2021</v>
      </c>
      <c r="AB932" s="22">
        <f t="shared" si="70"/>
        <v>2021</v>
      </c>
      <c r="AC932" s="22">
        <f t="shared" si="71"/>
        <v>2021</v>
      </c>
      <c r="AD932" s="25" t="b">
        <f>AND(ROUND(O932,2)=O932,ROUND(P932,2)=P932,OR(AND(O932&lt;&gt;0,L932="p"),AND(P932&lt;&gt;0,L932="f")),_xlfn.ISFORMULA(X932),_xlfn.ISFORMULA(Y932),_xlfn.ISFORMULA(Z932),_xlfn.ISFORMULA(AA932),_xlfn.ISFORMULA(AB932),_xlfn.ISFORMULA(AC932),NOT(_xlfn.ISFORMULA(O932)),NOT(_xlfn.ISFORMULA(P932)),M932&lt;&gt;0,N932&lt;&gt;0,OR(YEAR(M932=lookup_codes!T1065),YEAR(M932=lookup_codes!T1066),YEAR(M932=lookup_codes!T1067)),OR(YEAR(N932=lookup_codes!T1065),YEAR(N932=lookup_codes!T1066),YEAR(N932=lookup_codes!T1067)))</f>
        <v>1</v>
      </c>
    </row>
    <row r="933" spans="1:30" ht="15" customHeight="1" x14ac:dyDescent="0.2">
      <c r="A933" s="8" t="s">
        <v>792</v>
      </c>
      <c r="B933" s="8"/>
      <c r="C933" s="2" t="s">
        <v>734</v>
      </c>
      <c r="D933" s="6" t="s">
        <v>742</v>
      </c>
      <c r="E933" s="60" t="s">
        <v>744</v>
      </c>
      <c r="F933" s="8"/>
      <c r="G933" s="8"/>
      <c r="H933" s="8"/>
      <c r="I933" s="8"/>
      <c r="J933" s="8"/>
      <c r="K933" s="8" t="s">
        <v>753</v>
      </c>
      <c r="L933" s="8" t="s">
        <v>756</v>
      </c>
      <c r="M933" s="9">
        <v>44284</v>
      </c>
      <c r="N933" s="9">
        <v>44284</v>
      </c>
      <c r="O933" s="20"/>
      <c r="P933" s="20">
        <v>2518184.2599999998</v>
      </c>
      <c r="Q933" s="61"/>
      <c r="R933" s="29"/>
      <c r="S933" s="29"/>
      <c r="T933" s="29"/>
      <c r="U933" s="29"/>
      <c r="X933" s="22" t="str">
        <f>IF(B933="",VLOOKUP(A933,items_lookup!A:B,2,FALSE),B933)</f>
        <v>12. Item 12</v>
      </c>
      <c r="Y933" s="22">
        <f t="shared" si="72"/>
        <v>3</v>
      </c>
      <c r="Z933" s="22">
        <f t="shared" si="72"/>
        <v>3</v>
      </c>
      <c r="AA933" s="22">
        <f t="shared" si="69"/>
        <v>2021</v>
      </c>
      <c r="AB933" s="22">
        <f t="shared" si="70"/>
        <v>2021</v>
      </c>
      <c r="AC933" s="22">
        <f t="shared" si="71"/>
        <v>2021</v>
      </c>
      <c r="AD933" s="25" t="b">
        <f>AND(ROUND(O933,2)=O933,ROUND(P933,2)=P933,OR(AND(O933&lt;&gt;0,L933="p"),AND(P933&lt;&gt;0,L933="f")),_xlfn.ISFORMULA(X933),_xlfn.ISFORMULA(Y933),_xlfn.ISFORMULA(Z933),_xlfn.ISFORMULA(AA933),_xlfn.ISFORMULA(AB933),_xlfn.ISFORMULA(AC933),NOT(_xlfn.ISFORMULA(O933)),NOT(_xlfn.ISFORMULA(P933)),M933&lt;&gt;0,N933&lt;&gt;0,OR(YEAR(M933=lookup_codes!T1066),YEAR(M933=lookup_codes!T1067),YEAR(M933=lookup_codes!T1068)),OR(YEAR(N933=lookup_codes!T1066),YEAR(N933=lookup_codes!T1067),YEAR(N933=lookup_codes!T1068)))</f>
        <v>1</v>
      </c>
    </row>
    <row r="934" spans="1:30" ht="15" customHeight="1" x14ac:dyDescent="0.2">
      <c r="A934" s="8" t="s">
        <v>795</v>
      </c>
      <c r="B934" s="27"/>
      <c r="C934" s="2" t="s">
        <v>734</v>
      </c>
      <c r="D934" s="6" t="s">
        <v>742</v>
      </c>
      <c r="E934" s="60" t="s">
        <v>745</v>
      </c>
      <c r="F934" s="8"/>
      <c r="G934" s="8"/>
      <c r="H934" s="8"/>
      <c r="I934" s="8"/>
      <c r="J934" s="8">
        <v>3</v>
      </c>
      <c r="K934" s="8" t="s">
        <v>753</v>
      </c>
      <c r="L934" s="8" t="s">
        <v>756</v>
      </c>
      <c r="M934" s="9">
        <v>44278</v>
      </c>
      <c r="N934" s="9">
        <v>44291</v>
      </c>
      <c r="O934" s="20"/>
      <c r="P934" s="20">
        <v>163.66</v>
      </c>
      <c r="Q934" s="61"/>
      <c r="R934" s="29"/>
      <c r="S934" s="29"/>
      <c r="T934" s="29"/>
      <c r="U934" s="29"/>
      <c r="X934" s="22" t="str">
        <f>IF(B934="",VLOOKUP(A934,items_lookup!A:B,2,FALSE),B934)</f>
        <v>17. Item 17</v>
      </c>
      <c r="Y934" s="22">
        <f t="shared" si="72"/>
        <v>3</v>
      </c>
      <c r="Z934" s="22">
        <f t="shared" si="72"/>
        <v>4</v>
      </c>
      <c r="AA934" s="22">
        <f t="shared" si="69"/>
        <v>2021</v>
      </c>
      <c r="AB934" s="22">
        <f t="shared" si="70"/>
        <v>2021</v>
      </c>
      <c r="AC934" s="22">
        <f t="shared" si="71"/>
        <v>2021</v>
      </c>
      <c r="AD934" s="25" t="b">
        <f>AND(ROUND(O934,2)=O934,ROUND(P934,2)=P934,OR(AND(O934&lt;&gt;0,L934="p"),AND(P934&lt;&gt;0,L934="f")),_xlfn.ISFORMULA(X934),_xlfn.ISFORMULA(Y934),_xlfn.ISFORMULA(Z934),_xlfn.ISFORMULA(AA934),_xlfn.ISFORMULA(AB934),_xlfn.ISFORMULA(AC934),NOT(_xlfn.ISFORMULA(O934)),NOT(_xlfn.ISFORMULA(P934)),M934&lt;&gt;0,N934&lt;&gt;0,OR(YEAR(M934=lookup_codes!T1067),YEAR(M934=lookup_codes!T1068),YEAR(M934=lookup_codes!T1069)),OR(YEAR(N934=lookup_codes!T1067),YEAR(N934=lookup_codes!T1068),YEAR(N934=lookup_codes!T1069)))</f>
        <v>1</v>
      </c>
    </row>
    <row r="935" spans="1:30" ht="15.75" customHeight="1" x14ac:dyDescent="0.2">
      <c r="A935" s="8" t="s">
        <v>767</v>
      </c>
      <c r="B935" s="27"/>
      <c r="C935" s="2" t="s">
        <v>734</v>
      </c>
      <c r="D935" s="6" t="s">
        <v>742</v>
      </c>
      <c r="E935" s="60" t="s">
        <v>745</v>
      </c>
      <c r="F935" s="8"/>
      <c r="G935" s="8"/>
      <c r="H935" s="8"/>
      <c r="I935" s="8"/>
      <c r="J935" s="8">
        <v>3</v>
      </c>
      <c r="K935" s="8" t="s">
        <v>753</v>
      </c>
      <c r="L935" s="8" t="s">
        <v>756</v>
      </c>
      <c r="M935" s="9">
        <v>44279</v>
      </c>
      <c r="N935" s="9">
        <v>44291</v>
      </c>
      <c r="O935" s="20"/>
      <c r="P935" s="20">
        <v>11077.6</v>
      </c>
      <c r="Q935" s="61"/>
      <c r="R935" s="29"/>
      <c r="S935" s="29"/>
      <c r="T935" s="29"/>
      <c r="U935" s="29"/>
      <c r="X935" s="22" t="str">
        <f>IF(B935="",VLOOKUP(A935,items_lookup!A:B,2,FALSE),B935)</f>
        <v>08. Item 08</v>
      </c>
      <c r="Y935" s="22">
        <f t="shared" si="72"/>
        <v>3</v>
      </c>
      <c r="Z935" s="22">
        <f t="shared" si="72"/>
        <v>4</v>
      </c>
      <c r="AA935" s="22">
        <f t="shared" si="69"/>
        <v>2021</v>
      </c>
      <c r="AB935" s="22">
        <f t="shared" si="70"/>
        <v>2021</v>
      </c>
      <c r="AC935" s="22">
        <f t="shared" si="71"/>
        <v>2021</v>
      </c>
      <c r="AD935" s="25" t="b">
        <f>AND(ROUND(O935,2)=O935,ROUND(P935,2)=P935,OR(AND(O935&lt;&gt;0,L935="p"),AND(P935&lt;&gt;0,L935="f")),_xlfn.ISFORMULA(X935),_xlfn.ISFORMULA(Y935),_xlfn.ISFORMULA(Z935),_xlfn.ISFORMULA(AA935),_xlfn.ISFORMULA(AB935),_xlfn.ISFORMULA(AC935),NOT(_xlfn.ISFORMULA(O935)),NOT(_xlfn.ISFORMULA(P935)),M935&lt;&gt;0,N935&lt;&gt;0,OR(YEAR(M935=lookup_codes!T1068),YEAR(M935=lookup_codes!T1069),YEAR(M935=lookup_codes!T1070)),OR(YEAR(N935=lookup_codes!T1068),YEAR(N935=lookup_codes!T1069),YEAR(N935=lookup_codes!T1070)))</f>
        <v>1</v>
      </c>
    </row>
    <row r="936" spans="1:30" ht="15.75" customHeight="1" x14ac:dyDescent="0.2">
      <c r="A936" s="8" t="s">
        <v>776</v>
      </c>
      <c r="B936" s="8"/>
      <c r="C936" s="2" t="s">
        <v>734</v>
      </c>
      <c r="D936" s="6" t="s">
        <v>742</v>
      </c>
      <c r="E936" s="60" t="s">
        <v>745</v>
      </c>
      <c r="F936" s="8" t="s">
        <v>25</v>
      </c>
      <c r="G936" s="8"/>
      <c r="H936" s="8"/>
      <c r="I936" s="8"/>
      <c r="J936" s="8"/>
      <c r="K936" s="8"/>
      <c r="L936" s="8" t="s">
        <v>755</v>
      </c>
      <c r="M936" s="9">
        <v>44197</v>
      </c>
      <c r="N936" s="9">
        <v>44197</v>
      </c>
      <c r="O936" s="20">
        <v>-75146.7</v>
      </c>
      <c r="P936" s="20"/>
      <c r="Q936" s="61"/>
      <c r="R936" s="11"/>
      <c r="S936" s="11"/>
      <c r="T936" s="11"/>
      <c r="U936" s="11"/>
      <c r="X936" s="22" t="str">
        <f>IF(B936="",VLOOKUP(A936,items_lookup!A:B,2,FALSE),B936)</f>
        <v>_1. Item _1</v>
      </c>
      <c r="Y936" s="22">
        <f t="shared" si="72"/>
        <v>1</v>
      </c>
      <c r="Z936" s="22">
        <f t="shared" si="72"/>
        <v>1</v>
      </c>
      <c r="AA936" s="22">
        <f t="shared" si="69"/>
        <v>2021</v>
      </c>
      <c r="AB936" s="22">
        <f t="shared" si="70"/>
        <v>2021</v>
      </c>
      <c r="AC936" s="22">
        <f t="shared" si="71"/>
        <v>2020</v>
      </c>
      <c r="AD936" s="25" t="b">
        <f>AND(ROUND(O936,2)=O936,ROUND(P936,2)=P936,OR(AND(O936&lt;&gt;0,L936="p"),AND(P936&lt;&gt;0,L936="f")),_xlfn.ISFORMULA(X936),_xlfn.ISFORMULA(Y936),_xlfn.ISFORMULA(Z936),_xlfn.ISFORMULA(AA936),_xlfn.ISFORMULA(AB936),_xlfn.ISFORMULA(AC936),NOT(_xlfn.ISFORMULA(O936)),NOT(_xlfn.ISFORMULA(P936)),M936&lt;&gt;0,N936&lt;&gt;0,OR(YEAR(M936=lookup_codes!T1069),YEAR(M936=lookup_codes!T1070),YEAR(M936=lookup_codes!T1071)),OR(YEAR(N936=lookup_codes!T1069),YEAR(N936=lookup_codes!T1070),YEAR(N936=lookup_codes!T1071)))</f>
        <v>1</v>
      </c>
    </row>
    <row r="937" spans="1:30" ht="15" customHeight="1" x14ac:dyDescent="0.2">
      <c r="A937" s="8" t="s">
        <v>776</v>
      </c>
      <c r="B937" s="8"/>
      <c r="C937" s="2" t="s">
        <v>734</v>
      </c>
      <c r="D937" s="6" t="s">
        <v>742</v>
      </c>
      <c r="E937" s="60" t="s">
        <v>745</v>
      </c>
      <c r="F937" s="8"/>
      <c r="G937" s="8"/>
      <c r="H937" s="8"/>
      <c r="I937" s="8" t="s">
        <v>25</v>
      </c>
      <c r="J937" s="8">
        <v>3</v>
      </c>
      <c r="K937" s="8" t="s">
        <v>753</v>
      </c>
      <c r="L937" s="8" t="s">
        <v>756</v>
      </c>
      <c r="M937" s="9">
        <v>44256</v>
      </c>
      <c r="N937" s="9">
        <v>44286</v>
      </c>
      <c r="O937" s="20"/>
      <c r="P937" s="20">
        <v>1952380.95</v>
      </c>
      <c r="Q937" s="61"/>
      <c r="R937" s="29"/>
      <c r="S937" s="29"/>
      <c r="T937" s="29"/>
      <c r="U937" s="29"/>
      <c r="X937" s="22" t="str">
        <f>IF(B937="",VLOOKUP(A937,items_lookup!A:B,2,FALSE),B937)</f>
        <v>_1. Item _1</v>
      </c>
      <c r="Y937" s="22">
        <f t="shared" si="72"/>
        <v>3</v>
      </c>
      <c r="Z937" s="22">
        <f t="shared" si="72"/>
        <v>3</v>
      </c>
      <c r="AA937" s="22">
        <f t="shared" si="69"/>
        <v>2021</v>
      </c>
      <c r="AB937" s="22">
        <f t="shared" si="70"/>
        <v>2021</v>
      </c>
      <c r="AC937" s="22">
        <f t="shared" si="71"/>
        <v>2021</v>
      </c>
      <c r="AD937" s="25" t="b">
        <f>AND(ROUND(O937,2)=O937,ROUND(P937,2)=P937,OR(AND(O937&lt;&gt;0,L937="p"),AND(P937&lt;&gt;0,L937="f")),_xlfn.ISFORMULA(X937),_xlfn.ISFORMULA(Y937),_xlfn.ISFORMULA(Z937),_xlfn.ISFORMULA(AA937),_xlfn.ISFORMULA(AB937),_xlfn.ISFORMULA(AC937),NOT(_xlfn.ISFORMULA(O937)),NOT(_xlfn.ISFORMULA(P937)),M937&lt;&gt;0,N937&lt;&gt;0,OR(YEAR(M937=lookup_codes!T1070),YEAR(M937=lookup_codes!T1071),YEAR(M937=lookup_codes!T1072)),OR(YEAR(N937=lookup_codes!T1070),YEAR(N937=lookup_codes!T1071),YEAR(N937=lookup_codes!T1072)))</f>
        <v>1</v>
      </c>
    </row>
    <row r="938" spans="1:30" ht="15" customHeight="1" x14ac:dyDescent="0.2">
      <c r="A938" s="8" t="s">
        <v>767</v>
      </c>
      <c r="B938" s="8"/>
      <c r="C938" s="2" t="s">
        <v>734</v>
      </c>
      <c r="D938" s="6" t="s">
        <v>742</v>
      </c>
      <c r="E938" s="60" t="s">
        <v>745</v>
      </c>
      <c r="F938" s="8" t="s">
        <v>25</v>
      </c>
      <c r="G938" s="8"/>
      <c r="H938" s="8" t="s">
        <v>746</v>
      </c>
      <c r="I938" s="8"/>
      <c r="J938" s="8"/>
      <c r="K938" s="8"/>
      <c r="L938" s="8" t="s">
        <v>755</v>
      </c>
      <c r="M938" s="9">
        <v>44228</v>
      </c>
      <c r="N938" s="9">
        <v>44228</v>
      </c>
      <c r="O938" s="20">
        <v>-0.01</v>
      </c>
      <c r="P938" s="20"/>
      <c r="Q938" s="61"/>
      <c r="R938" s="29"/>
      <c r="S938" s="29"/>
      <c r="T938" s="29"/>
      <c r="U938" s="29"/>
      <c r="X938" s="22" t="str">
        <f>IF(B938="",VLOOKUP(A938,items_lookup!A:B,2,FALSE),B938)</f>
        <v>08. Item 08</v>
      </c>
      <c r="Y938" s="22">
        <f t="shared" si="72"/>
        <v>2</v>
      </c>
      <c r="Z938" s="22">
        <f t="shared" si="72"/>
        <v>2</v>
      </c>
      <c r="AA938" s="22">
        <f t="shared" si="69"/>
        <v>2021</v>
      </c>
      <c r="AB938" s="22">
        <f t="shared" si="70"/>
        <v>2021</v>
      </c>
      <c r="AC938" s="22">
        <f t="shared" si="71"/>
        <v>2020</v>
      </c>
      <c r="AD938" s="25" t="b">
        <f>AND(ROUND(O938,2)=O938,ROUND(P938,2)=P938,OR(AND(O938&lt;&gt;0,L938="p"),AND(P938&lt;&gt;0,L938="f")),_xlfn.ISFORMULA(X938),_xlfn.ISFORMULA(Y938),_xlfn.ISFORMULA(Z938),_xlfn.ISFORMULA(AA938),_xlfn.ISFORMULA(AB938),_xlfn.ISFORMULA(AC938),NOT(_xlfn.ISFORMULA(O938)),NOT(_xlfn.ISFORMULA(P938)),M938&lt;&gt;0,N938&lt;&gt;0,OR(YEAR(M938=lookup_codes!T1071),YEAR(M938=lookup_codes!T1072),YEAR(M938=lookup_codes!T1073)),OR(YEAR(N938=lookup_codes!T1071),YEAR(N938=lookup_codes!T1072),YEAR(N938=lookup_codes!T1073)))</f>
        <v>1</v>
      </c>
    </row>
    <row r="939" spans="1:30" ht="15" customHeight="1" x14ac:dyDescent="0.2">
      <c r="A939" s="8" t="s">
        <v>782</v>
      </c>
      <c r="B939" s="8"/>
      <c r="C939" s="2" t="s">
        <v>734</v>
      </c>
      <c r="D939" s="6" t="s">
        <v>742</v>
      </c>
      <c r="E939" s="60" t="s">
        <v>744</v>
      </c>
      <c r="F939" s="8"/>
      <c r="G939" s="8"/>
      <c r="H939" s="8"/>
      <c r="I939" s="8"/>
      <c r="J939" s="8"/>
      <c r="K939" s="8" t="s">
        <v>753</v>
      </c>
      <c r="L939" s="8" t="s">
        <v>756</v>
      </c>
      <c r="M939" s="9">
        <v>44285</v>
      </c>
      <c r="N939" s="9">
        <v>44285</v>
      </c>
      <c r="O939" s="20"/>
      <c r="P939" s="20">
        <v>472533.24</v>
      </c>
      <c r="Q939" s="61"/>
      <c r="R939" s="29"/>
      <c r="S939" s="29"/>
      <c r="T939" s="29"/>
      <c r="U939" s="29"/>
      <c r="X939" s="22" t="str">
        <f>IF(B939="",VLOOKUP(A939,items_lookup!A:B,2,FALSE),B939)</f>
        <v>04. Item 04</v>
      </c>
      <c r="Y939" s="22">
        <f t="shared" si="72"/>
        <v>3</v>
      </c>
      <c r="Z939" s="22">
        <f t="shared" si="72"/>
        <v>3</v>
      </c>
      <c r="AA939" s="22">
        <f t="shared" si="69"/>
        <v>2021</v>
      </c>
      <c r="AB939" s="22">
        <f t="shared" si="70"/>
        <v>2021</v>
      </c>
      <c r="AC939" s="22">
        <f t="shared" si="71"/>
        <v>2021</v>
      </c>
      <c r="AD939" s="25" t="b">
        <f>AND(ROUND(O939,2)=O939,ROUND(P939,2)=P939,OR(AND(O939&lt;&gt;0,L939="p"),AND(P939&lt;&gt;0,L939="f")),_xlfn.ISFORMULA(X939),_xlfn.ISFORMULA(Y939),_xlfn.ISFORMULA(Z939),_xlfn.ISFORMULA(AA939),_xlfn.ISFORMULA(AB939),_xlfn.ISFORMULA(AC939),NOT(_xlfn.ISFORMULA(O939)),NOT(_xlfn.ISFORMULA(P939)),M939&lt;&gt;0,N939&lt;&gt;0,OR(YEAR(M939=lookup_codes!T1073),YEAR(M939=lookup_codes!T1074),YEAR(M939=lookup_codes!T1075)),OR(YEAR(N939=lookup_codes!T1073),YEAR(N939=lookup_codes!T1074),YEAR(N939=lookup_codes!T1075)))</f>
        <v>1</v>
      </c>
    </row>
    <row r="940" spans="1:30" ht="15" customHeight="1" x14ac:dyDescent="0.2">
      <c r="A940" s="8" t="s">
        <v>782</v>
      </c>
      <c r="B940" s="27"/>
      <c r="C940" s="2" t="s">
        <v>734</v>
      </c>
      <c r="D940" s="6" t="s">
        <v>742</v>
      </c>
      <c r="E940" s="60" t="s">
        <v>745</v>
      </c>
      <c r="F940" s="8"/>
      <c r="G940" s="8"/>
      <c r="H940" s="8"/>
      <c r="I940" s="8"/>
      <c r="J940" s="8">
        <v>3</v>
      </c>
      <c r="K940" s="8" t="s">
        <v>753</v>
      </c>
      <c r="L940" s="8" t="s">
        <v>756</v>
      </c>
      <c r="M940" s="9">
        <v>44285</v>
      </c>
      <c r="N940" s="9">
        <v>44293</v>
      </c>
      <c r="O940" s="20"/>
      <c r="P940" s="20">
        <v>11297.52</v>
      </c>
      <c r="Q940" s="61"/>
      <c r="R940" s="29"/>
      <c r="S940" s="29"/>
      <c r="T940" s="29"/>
      <c r="U940" s="29"/>
      <c r="X940" s="22" t="str">
        <f>IF(B940="",VLOOKUP(A940,items_lookup!A:B,2,FALSE),B940)</f>
        <v>04. Item 04</v>
      </c>
      <c r="Y940" s="22">
        <f t="shared" si="72"/>
        <v>3</v>
      </c>
      <c r="Z940" s="22">
        <f t="shared" si="72"/>
        <v>4</v>
      </c>
      <c r="AA940" s="22">
        <f t="shared" si="69"/>
        <v>2021</v>
      </c>
      <c r="AB940" s="22">
        <f t="shared" si="70"/>
        <v>2021</v>
      </c>
      <c r="AC940" s="22">
        <f t="shared" si="71"/>
        <v>2021</v>
      </c>
      <c r="AD940" s="25" t="b">
        <f>AND(ROUND(O940,2)=O940,ROUND(P940,2)=P940,OR(AND(O940&lt;&gt;0,L940="p"),AND(P940&lt;&gt;0,L940="f")),_xlfn.ISFORMULA(X940),_xlfn.ISFORMULA(Y940),_xlfn.ISFORMULA(Z940),_xlfn.ISFORMULA(AA940),_xlfn.ISFORMULA(AB940),_xlfn.ISFORMULA(AC940),NOT(_xlfn.ISFORMULA(O940)),NOT(_xlfn.ISFORMULA(P940)),M940&lt;&gt;0,N940&lt;&gt;0,OR(YEAR(M940=lookup_codes!T1074),YEAR(M940=lookup_codes!T1075),YEAR(M940=lookup_codes!T1076)),OR(YEAR(N940=lookup_codes!T1074),YEAR(N940=lookup_codes!T1075),YEAR(N940=lookup_codes!T1076)))</f>
        <v>1</v>
      </c>
    </row>
    <row r="941" spans="1:30" ht="15.75" customHeight="1" x14ac:dyDescent="0.2">
      <c r="A941" s="8" t="s">
        <v>782</v>
      </c>
      <c r="B941" s="27"/>
      <c r="C941" s="2" t="s">
        <v>734</v>
      </c>
      <c r="D941" s="6" t="s">
        <v>742</v>
      </c>
      <c r="E941" s="60" t="s">
        <v>745</v>
      </c>
      <c r="F941" s="8"/>
      <c r="G941" s="8"/>
      <c r="H941" s="8"/>
      <c r="I941" s="8"/>
      <c r="J941" s="8">
        <v>3</v>
      </c>
      <c r="K941" s="8" t="s">
        <v>753</v>
      </c>
      <c r="L941" s="8" t="s">
        <v>756</v>
      </c>
      <c r="M941" s="9">
        <v>44286</v>
      </c>
      <c r="N941" s="9">
        <v>44294</v>
      </c>
      <c r="O941" s="20"/>
      <c r="P941" s="20">
        <v>41022.04</v>
      </c>
      <c r="Q941" s="61"/>
      <c r="R941" s="29"/>
      <c r="S941" s="29"/>
      <c r="T941" s="29"/>
      <c r="U941" s="29"/>
      <c r="X941" s="22" t="str">
        <f>IF(B941="",VLOOKUP(A941,items_lookup!A:B,2,FALSE),B941)</f>
        <v>04. Item 04</v>
      </c>
      <c r="Y941" s="22">
        <f t="shared" si="72"/>
        <v>3</v>
      </c>
      <c r="Z941" s="22">
        <f t="shared" si="72"/>
        <v>4</v>
      </c>
      <c r="AA941" s="22">
        <f t="shared" si="69"/>
        <v>2021</v>
      </c>
      <c r="AB941" s="22">
        <f t="shared" si="70"/>
        <v>2021</v>
      </c>
      <c r="AC941" s="22">
        <f t="shared" si="71"/>
        <v>2021</v>
      </c>
      <c r="AD941" s="25" t="b">
        <f>AND(ROUND(O941,2)=O941,ROUND(P941,2)=P941,OR(AND(O941&lt;&gt;0,L941="p"),AND(P941&lt;&gt;0,L941="f")),_xlfn.ISFORMULA(X941),_xlfn.ISFORMULA(Y941),_xlfn.ISFORMULA(Z941),_xlfn.ISFORMULA(AA941),_xlfn.ISFORMULA(AB941),_xlfn.ISFORMULA(AC941),NOT(_xlfn.ISFORMULA(O941)),NOT(_xlfn.ISFORMULA(P941)),M941&lt;&gt;0,N941&lt;&gt;0,OR(YEAR(M941=lookup_codes!T1075),YEAR(M941=lookup_codes!T1076),YEAR(M941=lookup_codes!T1077)),OR(YEAR(N941=lookup_codes!T1075),YEAR(N941=lookup_codes!T1076),YEAR(N941=lookup_codes!T1077)))</f>
        <v>1</v>
      </c>
    </row>
    <row r="942" spans="1:30" ht="15.75" customHeight="1" x14ac:dyDescent="0.2">
      <c r="A942" s="8" t="s">
        <v>783</v>
      </c>
      <c r="B942" s="8"/>
      <c r="C942" s="2" t="s">
        <v>734</v>
      </c>
      <c r="D942" s="6" t="s">
        <v>742</v>
      </c>
      <c r="E942" s="60" t="s">
        <v>744</v>
      </c>
      <c r="F942" s="8"/>
      <c r="G942" s="8"/>
      <c r="H942" s="8"/>
      <c r="I942" s="8"/>
      <c r="J942" s="8"/>
      <c r="K942" s="8" t="s">
        <v>753</v>
      </c>
      <c r="L942" s="8" t="s">
        <v>756</v>
      </c>
      <c r="M942" s="9">
        <v>44286</v>
      </c>
      <c r="N942" s="9">
        <v>44286</v>
      </c>
      <c r="O942" s="20"/>
      <c r="P942" s="20">
        <v>15313686.300000001</v>
      </c>
      <c r="Q942" s="61"/>
      <c r="R942" s="29"/>
      <c r="S942" s="29"/>
      <c r="T942" s="29"/>
      <c r="U942" s="29"/>
      <c r="X942" s="22" t="str">
        <f>IF(B942="",VLOOKUP(A942,items_lookup!A:B,2,FALSE),B942)</f>
        <v>21. Item 21</v>
      </c>
      <c r="Y942" s="22">
        <f t="shared" si="72"/>
        <v>3</v>
      </c>
      <c r="Z942" s="22">
        <f t="shared" si="72"/>
        <v>3</v>
      </c>
      <c r="AA942" s="22">
        <f t="shared" si="69"/>
        <v>2021</v>
      </c>
      <c r="AB942" s="22">
        <f t="shared" si="70"/>
        <v>2021</v>
      </c>
      <c r="AC942" s="22">
        <f t="shared" si="71"/>
        <v>2021</v>
      </c>
      <c r="AD942" s="25" t="b">
        <f>AND(ROUND(O942,2)=O942,ROUND(P942,2)=P942,OR(AND(O942&lt;&gt;0,L942="p"),AND(P942&lt;&gt;0,L942="f")),_xlfn.ISFORMULA(X942),_xlfn.ISFORMULA(Y942),_xlfn.ISFORMULA(Z942),_xlfn.ISFORMULA(AA942),_xlfn.ISFORMULA(AB942),_xlfn.ISFORMULA(AC942),NOT(_xlfn.ISFORMULA(O942)),NOT(_xlfn.ISFORMULA(P942)),M942&lt;&gt;0,N942&lt;&gt;0,OR(YEAR(M942=lookup_codes!T1076),YEAR(M942=lookup_codes!T1077),YEAR(M942=lookup_codes!T1078)),OR(YEAR(N942=lookup_codes!T1076),YEAR(N942=lookup_codes!T1077),YEAR(N942=lookup_codes!T1078)))</f>
        <v>1</v>
      </c>
    </row>
    <row r="943" spans="1:30" ht="15" customHeight="1" x14ac:dyDescent="0.2">
      <c r="A943" s="8" t="s">
        <v>783</v>
      </c>
      <c r="B943" s="8"/>
      <c r="C943" s="2" t="s">
        <v>734</v>
      </c>
      <c r="D943" s="6" t="s">
        <v>742</v>
      </c>
      <c r="E943" s="60" t="s">
        <v>745</v>
      </c>
      <c r="F943" s="8"/>
      <c r="G943" s="8"/>
      <c r="H943" s="8"/>
      <c r="I943" s="8" t="s">
        <v>25</v>
      </c>
      <c r="J943" s="8">
        <v>1</v>
      </c>
      <c r="K943" s="8" t="s">
        <v>753</v>
      </c>
      <c r="L943" s="8" t="s">
        <v>756</v>
      </c>
      <c r="M943" s="9">
        <v>44288</v>
      </c>
      <c r="N943" s="9">
        <v>44301</v>
      </c>
      <c r="O943" s="20"/>
      <c r="P943" s="20">
        <v>98512.46</v>
      </c>
      <c r="Q943" s="61"/>
      <c r="R943" s="29"/>
      <c r="S943" s="29"/>
      <c r="T943" s="29"/>
      <c r="U943" s="29"/>
      <c r="X943" s="22" t="str">
        <f>IF(B943="",VLOOKUP(A943,items_lookup!A:B,2,FALSE),B943)</f>
        <v>21. Item 21</v>
      </c>
      <c r="Y943" s="22">
        <f t="shared" si="72"/>
        <v>4</v>
      </c>
      <c r="Z943" s="22">
        <f t="shared" si="72"/>
        <v>4</v>
      </c>
      <c r="AA943" s="22">
        <f t="shared" si="69"/>
        <v>2021</v>
      </c>
      <c r="AB943" s="22">
        <f t="shared" si="70"/>
        <v>2021</v>
      </c>
      <c r="AC943" s="22">
        <f t="shared" si="71"/>
        <v>2021</v>
      </c>
      <c r="AD943" s="25" t="b">
        <f>AND(ROUND(O943,2)=O943,ROUND(P943,2)=P943,OR(AND(O943&lt;&gt;0,L943="p"),AND(P943&lt;&gt;0,L943="f")),_xlfn.ISFORMULA(X943),_xlfn.ISFORMULA(Y943),_xlfn.ISFORMULA(Z943),_xlfn.ISFORMULA(AA943),_xlfn.ISFORMULA(AB943),_xlfn.ISFORMULA(AC943),NOT(_xlfn.ISFORMULA(O943)),NOT(_xlfn.ISFORMULA(P943)),M943&lt;&gt;0,N943&lt;&gt;0,OR(YEAR(M943=lookup_codes!T1077),YEAR(M943=lookup_codes!T1078),YEAR(M943=lookup_codes!T1079)),OR(YEAR(N943=lookup_codes!T1077),YEAR(N943=lookup_codes!T1078),YEAR(N943=lookup_codes!T1079)))</f>
        <v>1</v>
      </c>
    </row>
    <row r="944" spans="1:30" ht="15" customHeight="1" x14ac:dyDescent="0.2">
      <c r="A944" s="8" t="s">
        <v>770</v>
      </c>
      <c r="B944" s="8"/>
      <c r="C944" s="2" t="s">
        <v>734</v>
      </c>
      <c r="D944" s="6" t="s">
        <v>742</v>
      </c>
      <c r="E944" s="60" t="s">
        <v>745</v>
      </c>
      <c r="F944" s="8"/>
      <c r="G944" s="8"/>
      <c r="H944" s="8"/>
      <c r="I944" s="8"/>
      <c r="J944" s="8">
        <v>1</v>
      </c>
      <c r="K944" s="8" t="s">
        <v>753</v>
      </c>
      <c r="L944" s="8" t="s">
        <v>756</v>
      </c>
      <c r="M944" s="9">
        <v>44288</v>
      </c>
      <c r="N944" s="9">
        <v>44301</v>
      </c>
      <c r="O944" s="20"/>
      <c r="P944" s="20">
        <v>15457.81</v>
      </c>
      <c r="Q944" s="61"/>
      <c r="R944" s="29"/>
      <c r="S944" s="29"/>
      <c r="T944" s="29"/>
      <c r="U944" s="29"/>
      <c r="X944" s="22" t="str">
        <f>IF(B944="",VLOOKUP(A944,items_lookup!A:B,2,FALSE),B944)</f>
        <v>11. Item 11</v>
      </c>
      <c r="Y944" s="22">
        <f t="shared" si="72"/>
        <v>4</v>
      </c>
      <c r="Z944" s="22">
        <f t="shared" si="72"/>
        <v>4</v>
      </c>
      <c r="AA944" s="22">
        <f t="shared" si="69"/>
        <v>2021</v>
      </c>
      <c r="AB944" s="22">
        <f t="shared" si="70"/>
        <v>2021</v>
      </c>
      <c r="AC944" s="22">
        <f t="shared" si="71"/>
        <v>2021</v>
      </c>
      <c r="AD944" s="25" t="b">
        <f>AND(ROUND(O944,2)=O944,ROUND(P944,2)=P944,OR(AND(O944&lt;&gt;0,L944="p"),AND(P944&lt;&gt;0,L944="f")),_xlfn.ISFORMULA(X944),_xlfn.ISFORMULA(Y944),_xlfn.ISFORMULA(Z944),_xlfn.ISFORMULA(AA944),_xlfn.ISFORMULA(AB944),_xlfn.ISFORMULA(AC944),NOT(_xlfn.ISFORMULA(O944)),NOT(_xlfn.ISFORMULA(P944)),M944&lt;&gt;0,N944&lt;&gt;0,OR(YEAR(M944=lookup_codes!T1078),YEAR(M944=lookup_codes!T1079),YEAR(M944=lookup_codes!T1080)),OR(YEAR(N944=lookup_codes!T1078),YEAR(N944=lookup_codes!T1079),YEAR(N944=lookup_codes!T1080)))</f>
        <v>1</v>
      </c>
    </row>
    <row r="945" spans="1:30" ht="15" customHeight="1" x14ac:dyDescent="0.2">
      <c r="A945" s="8" t="s">
        <v>765</v>
      </c>
      <c r="B945" s="8"/>
      <c r="C945" s="2" t="s">
        <v>734</v>
      </c>
      <c r="D945" s="6" t="s">
        <v>742</v>
      </c>
      <c r="E945" s="60" t="s">
        <v>744</v>
      </c>
      <c r="F945" s="8"/>
      <c r="G945" s="8"/>
      <c r="H945" s="8"/>
      <c r="I945" s="8"/>
      <c r="J945" s="8"/>
      <c r="K945" s="8"/>
      <c r="L945" s="8" t="s">
        <v>755</v>
      </c>
      <c r="M945" s="9">
        <v>44348</v>
      </c>
      <c r="N945" s="9">
        <v>44348</v>
      </c>
      <c r="O945" s="20">
        <v>46830476.189999998</v>
      </c>
      <c r="P945" s="20"/>
      <c r="Q945" s="61"/>
      <c r="R945" s="29"/>
      <c r="S945" s="29"/>
      <c r="T945" s="29"/>
      <c r="U945" s="29"/>
      <c r="X945" s="22" t="str">
        <f>IF(B945="",VLOOKUP(A945,items_lookup!A:B,2,FALSE),B945)</f>
        <v>05. Item 05</v>
      </c>
      <c r="Y945" s="22">
        <f t="shared" si="72"/>
        <v>6</v>
      </c>
      <c r="Z945" s="22">
        <f t="shared" si="72"/>
        <v>6</v>
      </c>
      <c r="AA945" s="22">
        <f t="shared" si="69"/>
        <v>2021</v>
      </c>
      <c r="AB945" s="22">
        <f t="shared" si="70"/>
        <v>2021</v>
      </c>
      <c r="AC945" s="22">
        <f t="shared" si="71"/>
        <v>2021</v>
      </c>
      <c r="AD945" s="25" t="b">
        <f>AND(ROUND(O945,2)=O945,ROUND(P945,2)=P945,OR(AND(O945&lt;&gt;0,L945="p"),AND(P945&lt;&gt;0,L945="f")),_xlfn.ISFORMULA(X945),_xlfn.ISFORMULA(Y945),_xlfn.ISFORMULA(Z945),_xlfn.ISFORMULA(AA945),_xlfn.ISFORMULA(AB945),_xlfn.ISFORMULA(AC945),NOT(_xlfn.ISFORMULA(O945)),NOT(_xlfn.ISFORMULA(P945)),M945&lt;&gt;0,N945&lt;&gt;0,OR(YEAR(M945=lookup_codes!T1081),YEAR(M945=lookup_codes!T1082),YEAR(M945=lookup_codes!T1083)),OR(YEAR(N945=lookup_codes!T1081),YEAR(N945=lookup_codes!T1082),YEAR(N945=lookup_codes!T1083)))</f>
        <v>1</v>
      </c>
    </row>
    <row r="946" spans="1:30" ht="15" customHeight="1" x14ac:dyDescent="0.2">
      <c r="A946" s="8" t="s">
        <v>764</v>
      </c>
      <c r="B946" s="8"/>
      <c r="C946" s="2" t="s">
        <v>734</v>
      </c>
      <c r="D946" s="6" t="s">
        <v>743</v>
      </c>
      <c r="E946" s="60" t="s">
        <v>744</v>
      </c>
      <c r="F946" s="8"/>
      <c r="G946" s="8"/>
      <c r="H946" s="8"/>
      <c r="I946" s="8"/>
      <c r="J946" s="8"/>
      <c r="K946" s="8"/>
      <c r="L946" s="8" t="s">
        <v>755</v>
      </c>
      <c r="M946" s="9">
        <v>44287</v>
      </c>
      <c r="N946" s="9">
        <v>44287</v>
      </c>
      <c r="O946" s="20">
        <v>55000</v>
      </c>
      <c r="P946" s="20"/>
      <c r="Q946" s="61"/>
      <c r="R946" s="29"/>
      <c r="S946" s="29"/>
      <c r="T946" s="29"/>
      <c r="U946" s="29"/>
      <c r="X946" s="22" t="str">
        <f>IF(B946="",VLOOKUP(A946,items_lookup!A:B,2,FALSE),B946)</f>
        <v>05. Item 05</v>
      </c>
      <c r="Y946" s="22">
        <f t="shared" si="72"/>
        <v>4</v>
      </c>
      <c r="Z946" s="22">
        <f t="shared" si="72"/>
        <v>4</v>
      </c>
      <c r="AA946" s="22">
        <f t="shared" si="69"/>
        <v>2021</v>
      </c>
      <c r="AB946" s="22">
        <f t="shared" si="70"/>
        <v>2021</v>
      </c>
      <c r="AC946" s="22">
        <f t="shared" si="71"/>
        <v>2021</v>
      </c>
      <c r="AD946" s="25" t="b">
        <f>AND(ROUND(O946,2)=O946,ROUND(P946,2)=P946,OR(AND(O946&lt;&gt;0,L946="p"),AND(P946&lt;&gt;0,L946="f")),_xlfn.ISFORMULA(X946),_xlfn.ISFORMULA(Y946),_xlfn.ISFORMULA(Z946),_xlfn.ISFORMULA(AA946),_xlfn.ISFORMULA(AB946),_xlfn.ISFORMULA(AC946),NOT(_xlfn.ISFORMULA(O946)),NOT(_xlfn.ISFORMULA(P946)),M946&lt;&gt;0,N946&lt;&gt;0,OR(YEAR(M946=lookup_codes!T1082),YEAR(M946=lookup_codes!T1083),YEAR(M946=lookup_codes!T1084)),OR(YEAR(N946=lookup_codes!T1082),YEAR(N946=lookup_codes!T1083),YEAR(N946=lookup_codes!T1084)))</f>
        <v>1</v>
      </c>
    </row>
    <row r="947" spans="1:30" ht="15" customHeight="1" x14ac:dyDescent="0.2">
      <c r="A947" s="8" t="s">
        <v>764</v>
      </c>
      <c r="B947" s="8"/>
      <c r="C947" s="2" t="s">
        <v>734</v>
      </c>
      <c r="D947" s="6" t="s">
        <v>743</v>
      </c>
      <c r="E947" s="60" t="s">
        <v>744</v>
      </c>
      <c r="F947" s="8"/>
      <c r="G947" s="8"/>
      <c r="H947" s="8"/>
      <c r="I947" s="8"/>
      <c r="J947" s="8"/>
      <c r="K947" s="8"/>
      <c r="L947" s="8" t="s">
        <v>755</v>
      </c>
      <c r="M947" s="9">
        <v>44287</v>
      </c>
      <c r="N947" s="9">
        <v>44287</v>
      </c>
      <c r="O947" s="20">
        <v>455238.1</v>
      </c>
      <c r="P947" s="20"/>
      <c r="Q947" s="61"/>
      <c r="R947" s="29"/>
      <c r="S947" s="29"/>
      <c r="T947" s="29"/>
      <c r="U947" s="29"/>
      <c r="X947" s="22" t="str">
        <f>IF(B947="",VLOOKUP(A947,items_lookup!A:B,2,FALSE),B947)</f>
        <v>05. Item 05</v>
      </c>
      <c r="Y947" s="22">
        <f t="shared" si="72"/>
        <v>4</v>
      </c>
      <c r="Z947" s="22">
        <f t="shared" si="72"/>
        <v>4</v>
      </c>
      <c r="AA947" s="22">
        <f t="shared" si="69"/>
        <v>2021</v>
      </c>
      <c r="AB947" s="22">
        <f t="shared" si="70"/>
        <v>2021</v>
      </c>
      <c r="AC947" s="22">
        <f t="shared" si="71"/>
        <v>2021</v>
      </c>
      <c r="AD947" s="25" t="b">
        <f>AND(ROUND(O947,2)=O947,ROUND(P947,2)=P947,OR(AND(O947&lt;&gt;0,L947="p"),AND(P947&lt;&gt;0,L947="f")),_xlfn.ISFORMULA(X947),_xlfn.ISFORMULA(Y947),_xlfn.ISFORMULA(Z947),_xlfn.ISFORMULA(AA947),_xlfn.ISFORMULA(AB947),_xlfn.ISFORMULA(AC947),NOT(_xlfn.ISFORMULA(O947)),NOT(_xlfn.ISFORMULA(P947)),M947&lt;&gt;0,N947&lt;&gt;0,OR(YEAR(M947=lookup_codes!T1083),YEAR(M947=lookup_codes!T1084),YEAR(M947=lookup_codes!T1085)),OR(YEAR(N947=lookup_codes!T1083),YEAR(N947=lookup_codes!T1084),YEAR(N947=lookup_codes!T1085)))</f>
        <v>1</v>
      </c>
    </row>
    <row r="948" spans="1:30" ht="15" customHeight="1" x14ac:dyDescent="0.2">
      <c r="A948" s="8" t="s">
        <v>777</v>
      </c>
      <c r="B948" s="8"/>
      <c r="C948" s="2" t="s">
        <v>734</v>
      </c>
      <c r="D948" s="6" t="s">
        <v>743</v>
      </c>
      <c r="E948" s="60" t="s">
        <v>744</v>
      </c>
      <c r="F948" s="8"/>
      <c r="G948" s="8"/>
      <c r="H948" s="8"/>
      <c r="I948" s="8"/>
      <c r="J948" s="8"/>
      <c r="K948" s="8"/>
      <c r="L948" s="8" t="s">
        <v>755</v>
      </c>
      <c r="M948" s="9">
        <v>44317</v>
      </c>
      <c r="N948" s="9">
        <v>44317</v>
      </c>
      <c r="O948" s="20">
        <v>8571.43</v>
      </c>
      <c r="P948" s="20"/>
      <c r="Q948" s="61"/>
      <c r="R948" s="29"/>
      <c r="S948" s="29"/>
      <c r="T948" s="29"/>
      <c r="U948" s="29"/>
      <c r="X948" s="22" t="str">
        <f>IF(B948="",VLOOKUP(A948,items_lookup!A:B,2,FALSE),B948)</f>
        <v>09. Item 09</v>
      </c>
      <c r="Y948" s="22">
        <f t="shared" si="72"/>
        <v>5</v>
      </c>
      <c r="Z948" s="22">
        <f t="shared" si="72"/>
        <v>5</v>
      </c>
      <c r="AA948" s="22">
        <f t="shared" si="69"/>
        <v>2021</v>
      </c>
      <c r="AB948" s="22">
        <f t="shared" si="70"/>
        <v>2021</v>
      </c>
      <c r="AC948" s="22">
        <f t="shared" si="71"/>
        <v>2021</v>
      </c>
      <c r="AD948" s="25" t="b">
        <f>AND(ROUND(O948,2)=O948,ROUND(P948,2)=P948,OR(AND(O948&lt;&gt;0,L948="p"),AND(P948&lt;&gt;0,L948="f")),_xlfn.ISFORMULA(X948),_xlfn.ISFORMULA(Y948),_xlfn.ISFORMULA(Z948),_xlfn.ISFORMULA(AA948),_xlfn.ISFORMULA(AB948),_xlfn.ISFORMULA(AC948),NOT(_xlfn.ISFORMULA(O948)),NOT(_xlfn.ISFORMULA(P948)),M948&lt;&gt;0,N948&lt;&gt;0,OR(YEAR(M948=lookup_codes!T1084),YEAR(M948=lookup_codes!T1085),YEAR(M948=lookup_codes!T1086)),OR(YEAR(N948=lookup_codes!T1084),YEAR(N948=lookup_codes!T1085),YEAR(N948=lookup_codes!T1086)))</f>
        <v>1</v>
      </c>
    </row>
    <row r="949" spans="1:30" ht="15" customHeight="1" x14ac:dyDescent="0.2">
      <c r="A949" s="8" t="s">
        <v>769</v>
      </c>
      <c r="B949" s="8"/>
      <c r="C949" s="2" t="s">
        <v>734</v>
      </c>
      <c r="D949" s="6" t="s">
        <v>743</v>
      </c>
      <c r="E949" s="60" t="s">
        <v>744</v>
      </c>
      <c r="F949" s="8"/>
      <c r="G949" s="8"/>
      <c r="H949" s="8"/>
      <c r="I949" s="8"/>
      <c r="J949" s="8"/>
      <c r="K949" s="8"/>
      <c r="L949" s="8" t="s">
        <v>755</v>
      </c>
      <c r="M949" s="9">
        <v>44317</v>
      </c>
      <c r="N949" s="9">
        <v>44317</v>
      </c>
      <c r="O949" s="20">
        <v>492380.95</v>
      </c>
      <c r="P949" s="20"/>
      <c r="Q949" s="61"/>
      <c r="R949" s="29"/>
      <c r="S949" s="29"/>
      <c r="T949" s="29"/>
      <c r="U949" s="29"/>
      <c r="X949" s="22" t="str">
        <f>IF(B949="",VLOOKUP(A949,items_lookup!A:B,2,FALSE),B949)</f>
        <v>09. Item 09</v>
      </c>
      <c r="Y949" s="22">
        <f t="shared" si="72"/>
        <v>5</v>
      </c>
      <c r="Z949" s="22">
        <f t="shared" si="72"/>
        <v>5</v>
      </c>
      <c r="AA949" s="22">
        <f t="shared" si="69"/>
        <v>2021</v>
      </c>
      <c r="AB949" s="22">
        <f t="shared" si="70"/>
        <v>2021</v>
      </c>
      <c r="AC949" s="22">
        <f t="shared" si="71"/>
        <v>2021</v>
      </c>
      <c r="AD949" s="25" t="b">
        <f>AND(ROUND(O949,2)=O949,ROUND(P949,2)=P949,OR(AND(O949&lt;&gt;0,L949="p"),AND(P949&lt;&gt;0,L949="f")),_xlfn.ISFORMULA(X949),_xlfn.ISFORMULA(Y949),_xlfn.ISFORMULA(Z949),_xlfn.ISFORMULA(AA949),_xlfn.ISFORMULA(AB949),_xlfn.ISFORMULA(AC949),NOT(_xlfn.ISFORMULA(O949)),NOT(_xlfn.ISFORMULA(P949)),M949&lt;&gt;0,N949&lt;&gt;0,OR(YEAR(M949=lookup_codes!T1085),YEAR(M949=lookup_codes!T1086),YEAR(M949=lookup_codes!T1087)),OR(YEAR(N949=lookup_codes!T1085),YEAR(N949=lookup_codes!T1086),YEAR(N949=lookup_codes!T1087)))</f>
        <v>1</v>
      </c>
    </row>
    <row r="950" spans="1:30" ht="15" customHeight="1" x14ac:dyDescent="0.2">
      <c r="A950" s="8" t="s">
        <v>769</v>
      </c>
      <c r="B950" s="8"/>
      <c r="C950" s="2" t="s">
        <v>734</v>
      </c>
      <c r="D950" s="6" t="s">
        <v>743</v>
      </c>
      <c r="E950" s="60" t="s">
        <v>744</v>
      </c>
      <c r="F950" s="8"/>
      <c r="G950" s="8"/>
      <c r="H950" s="8"/>
      <c r="I950" s="8"/>
      <c r="J950" s="8"/>
      <c r="K950" s="8"/>
      <c r="L950" s="8" t="s">
        <v>755</v>
      </c>
      <c r="M950" s="9">
        <v>44348</v>
      </c>
      <c r="N950" s="9">
        <v>44348</v>
      </c>
      <c r="O950" s="20">
        <v>8571.43</v>
      </c>
      <c r="P950" s="20"/>
      <c r="Q950" s="61"/>
      <c r="R950" s="29"/>
      <c r="S950" s="29"/>
      <c r="T950" s="29"/>
      <c r="U950" s="29"/>
      <c r="X950" s="22" t="str">
        <f>IF(B950="",VLOOKUP(A950,items_lookup!A:B,2,FALSE),B950)</f>
        <v>09. Item 09</v>
      </c>
      <c r="Y950" s="22">
        <f t="shared" si="72"/>
        <v>6</v>
      </c>
      <c r="Z950" s="22">
        <f t="shared" si="72"/>
        <v>6</v>
      </c>
      <c r="AA950" s="22">
        <f t="shared" si="69"/>
        <v>2021</v>
      </c>
      <c r="AB950" s="22">
        <f t="shared" si="70"/>
        <v>2021</v>
      </c>
      <c r="AC950" s="22">
        <f t="shared" si="71"/>
        <v>2021</v>
      </c>
      <c r="AD950" s="25" t="b">
        <f>AND(ROUND(O950,2)=O950,ROUND(P950,2)=P950,OR(AND(O950&lt;&gt;0,L950="p"),AND(P950&lt;&gt;0,L950="f")),_xlfn.ISFORMULA(X950),_xlfn.ISFORMULA(Y950),_xlfn.ISFORMULA(Z950),_xlfn.ISFORMULA(AA950),_xlfn.ISFORMULA(AB950),_xlfn.ISFORMULA(AC950),NOT(_xlfn.ISFORMULA(O950)),NOT(_xlfn.ISFORMULA(P950)),M950&lt;&gt;0,N950&lt;&gt;0,OR(YEAR(M950=lookup_codes!T1086),YEAR(M950=lookup_codes!T1087),YEAR(M950=lookup_codes!T1088)),OR(YEAR(N950=lookup_codes!T1086),YEAR(N950=lookup_codes!T1087),YEAR(N950=lookup_codes!T1088)))</f>
        <v>1</v>
      </c>
    </row>
    <row r="951" spans="1:30" ht="15" customHeight="1" x14ac:dyDescent="0.2">
      <c r="A951" s="8" t="s">
        <v>781</v>
      </c>
      <c r="B951" s="8"/>
      <c r="C951" s="2" t="s">
        <v>734</v>
      </c>
      <c r="D951" s="6" t="s">
        <v>743</v>
      </c>
      <c r="E951" s="60" t="s">
        <v>744</v>
      </c>
      <c r="F951" s="8"/>
      <c r="G951" s="8"/>
      <c r="H951" s="8"/>
      <c r="I951" s="8"/>
      <c r="J951" s="8"/>
      <c r="K951" s="8"/>
      <c r="L951" s="8" t="s">
        <v>755</v>
      </c>
      <c r="M951" s="9">
        <v>44348</v>
      </c>
      <c r="N951" s="9">
        <v>44348</v>
      </c>
      <c r="O951" s="20">
        <v>492142.86</v>
      </c>
      <c r="P951" s="20"/>
      <c r="Q951" s="61"/>
      <c r="R951" s="29"/>
      <c r="S951" s="29"/>
      <c r="T951" s="29"/>
      <c r="U951" s="29"/>
      <c r="X951" s="22" t="str">
        <f>IF(B951="",VLOOKUP(A951,items_lookup!A:B,2,FALSE),B951)</f>
        <v>09. Item 09</v>
      </c>
      <c r="Y951" s="22">
        <f t="shared" si="72"/>
        <v>6</v>
      </c>
      <c r="Z951" s="22">
        <f t="shared" si="72"/>
        <v>6</v>
      </c>
      <c r="AA951" s="22">
        <f t="shared" si="69"/>
        <v>2021</v>
      </c>
      <c r="AB951" s="22">
        <f t="shared" si="70"/>
        <v>2021</v>
      </c>
      <c r="AC951" s="22">
        <f t="shared" si="71"/>
        <v>2021</v>
      </c>
      <c r="AD951" s="25" t="b">
        <f>AND(ROUND(O951,2)=O951,ROUND(P951,2)=P951,OR(AND(O951&lt;&gt;0,L951="p"),AND(P951&lt;&gt;0,L951="f")),_xlfn.ISFORMULA(X951),_xlfn.ISFORMULA(Y951),_xlfn.ISFORMULA(Z951),_xlfn.ISFORMULA(AA951),_xlfn.ISFORMULA(AB951),_xlfn.ISFORMULA(AC951),NOT(_xlfn.ISFORMULA(O951)),NOT(_xlfn.ISFORMULA(P951)),M951&lt;&gt;0,N951&lt;&gt;0,OR(YEAR(M951=lookup_codes!T1087),YEAR(M951=lookup_codes!T1088),YEAR(M951=lookup_codes!T1089)),OR(YEAR(N951=lookup_codes!T1087),YEAR(N951=lookup_codes!T1088),YEAR(N951=lookup_codes!T1089)))</f>
        <v>1</v>
      </c>
    </row>
    <row r="952" spans="1:30" ht="15" customHeight="1" x14ac:dyDescent="0.2">
      <c r="A952" s="8" t="s">
        <v>776</v>
      </c>
      <c r="B952" s="8"/>
      <c r="C952" s="2" t="s">
        <v>734</v>
      </c>
      <c r="D952" s="6" t="s">
        <v>743</v>
      </c>
      <c r="E952" s="60" t="s">
        <v>744</v>
      </c>
      <c r="F952" s="8"/>
      <c r="G952" s="8"/>
      <c r="H952" s="8"/>
      <c r="I952" s="8"/>
      <c r="J952" s="8"/>
      <c r="K952" s="8"/>
      <c r="L952" s="8" t="s">
        <v>755</v>
      </c>
      <c r="M952" s="9">
        <v>44197</v>
      </c>
      <c r="N952" s="9">
        <v>44197</v>
      </c>
      <c r="O952" s="20">
        <v>46904.76</v>
      </c>
      <c r="P952" s="20"/>
      <c r="Q952" s="61"/>
      <c r="R952" s="29"/>
      <c r="S952" s="29"/>
      <c r="T952" s="29"/>
      <c r="U952" s="29"/>
      <c r="X952" s="22" t="str">
        <f>IF(B952="",VLOOKUP(A952,items_lookup!A:B,2,FALSE),B952)</f>
        <v>_1. Item _1</v>
      </c>
      <c r="Y952" s="22">
        <f t="shared" si="72"/>
        <v>1</v>
      </c>
      <c r="Z952" s="22">
        <f t="shared" si="72"/>
        <v>1</v>
      </c>
      <c r="AA952" s="22">
        <f t="shared" si="69"/>
        <v>2021</v>
      </c>
      <c r="AB952" s="22">
        <f t="shared" si="70"/>
        <v>2021</v>
      </c>
      <c r="AC952" s="22">
        <f t="shared" si="71"/>
        <v>2021</v>
      </c>
      <c r="AD952" s="25" t="b">
        <f>AND(ROUND(O952,2)=O952,ROUND(P952,2)=P952,OR(AND(O952&lt;&gt;0,L952="p"),AND(P952&lt;&gt;0,L952="f")),_xlfn.ISFORMULA(X952),_xlfn.ISFORMULA(Y952),_xlfn.ISFORMULA(Z952),_xlfn.ISFORMULA(AA952),_xlfn.ISFORMULA(AB952),_xlfn.ISFORMULA(AC952),NOT(_xlfn.ISFORMULA(O952)),NOT(_xlfn.ISFORMULA(P952)),M952&lt;&gt;0,N952&lt;&gt;0,OR(YEAR(M952=lookup_codes!T1088),YEAR(M952=lookup_codes!T1089),YEAR(M952=lookup_codes!T1090)),OR(YEAR(N952=lookup_codes!T1088),YEAR(N952=lookup_codes!T1089),YEAR(N952=lookup_codes!T1090)))</f>
        <v>1</v>
      </c>
    </row>
    <row r="953" spans="1:30" ht="15" customHeight="1" x14ac:dyDescent="0.2">
      <c r="A953" s="8" t="s">
        <v>776</v>
      </c>
      <c r="B953" s="8"/>
      <c r="C953" s="2" t="s">
        <v>734</v>
      </c>
      <c r="D953" s="6" t="s">
        <v>743</v>
      </c>
      <c r="E953" s="60" t="s">
        <v>744</v>
      </c>
      <c r="F953" s="8"/>
      <c r="G953" s="8"/>
      <c r="H953" s="8"/>
      <c r="I953" s="8"/>
      <c r="J953" s="8"/>
      <c r="K953" s="8"/>
      <c r="L953" s="8" t="s">
        <v>755</v>
      </c>
      <c r="M953" s="9">
        <v>44197</v>
      </c>
      <c r="N953" s="9">
        <v>44197</v>
      </c>
      <c r="O953" s="20">
        <v>479047.62</v>
      </c>
      <c r="P953" s="20"/>
      <c r="Q953" s="61"/>
      <c r="R953" s="29"/>
      <c r="S953" s="29"/>
      <c r="T953" s="29"/>
      <c r="U953" s="29"/>
      <c r="X953" s="22" t="str">
        <f>IF(B953="",VLOOKUP(A953,items_lookup!A:B,2,FALSE),B953)</f>
        <v>_1. Item _1</v>
      </c>
      <c r="Y953" s="22">
        <f t="shared" si="72"/>
        <v>1</v>
      </c>
      <c r="Z953" s="22">
        <f t="shared" si="72"/>
        <v>1</v>
      </c>
      <c r="AA953" s="22">
        <f t="shared" si="69"/>
        <v>2021</v>
      </c>
      <c r="AB953" s="22">
        <f t="shared" si="70"/>
        <v>2021</v>
      </c>
      <c r="AC953" s="22">
        <f t="shared" si="71"/>
        <v>2021</v>
      </c>
      <c r="AD953" s="25" t="b">
        <f>AND(ROUND(O953,2)=O953,ROUND(P953,2)=P953,OR(AND(O953&lt;&gt;0,L953="p"),AND(P953&lt;&gt;0,L953="f")),_xlfn.ISFORMULA(X953),_xlfn.ISFORMULA(Y953),_xlfn.ISFORMULA(Z953),_xlfn.ISFORMULA(AA953),_xlfn.ISFORMULA(AB953),_xlfn.ISFORMULA(AC953),NOT(_xlfn.ISFORMULA(O953)),NOT(_xlfn.ISFORMULA(P953)),M953&lt;&gt;0,N953&lt;&gt;0,OR(YEAR(M953=lookup_codes!T1089),YEAR(M953=lookup_codes!T1090),YEAR(M953=lookup_codes!T1091)),OR(YEAR(N953=lookup_codes!T1089),YEAR(N953=lookup_codes!T1090),YEAR(N953=lookup_codes!T1091)))</f>
        <v>1</v>
      </c>
    </row>
    <row r="954" spans="1:30" ht="15" customHeight="1" x14ac:dyDescent="0.2">
      <c r="A954" s="8" t="s">
        <v>781</v>
      </c>
      <c r="B954" s="8"/>
      <c r="C954" s="2" t="s">
        <v>734</v>
      </c>
      <c r="D954" s="6" t="s">
        <v>743</v>
      </c>
      <c r="E954" s="60" t="s">
        <v>744</v>
      </c>
      <c r="F954" s="8"/>
      <c r="G954" s="8"/>
      <c r="H954" s="8"/>
      <c r="I954" s="8"/>
      <c r="J954" s="8"/>
      <c r="K954" s="8"/>
      <c r="L954" s="8" t="s">
        <v>755</v>
      </c>
      <c r="M954" s="9">
        <v>44228</v>
      </c>
      <c r="N954" s="9">
        <v>44228</v>
      </c>
      <c r="O954" s="20">
        <v>55476.19</v>
      </c>
      <c r="P954" s="20"/>
      <c r="Q954" s="61"/>
      <c r="R954" s="29"/>
      <c r="S954" s="29"/>
      <c r="T954" s="29"/>
      <c r="U954" s="29"/>
      <c r="X954" s="22" t="str">
        <f>IF(B954="",VLOOKUP(A954,items_lookup!A:B,2,FALSE),B954)</f>
        <v>09. Item 09</v>
      </c>
      <c r="Y954" s="22">
        <f t="shared" si="72"/>
        <v>2</v>
      </c>
      <c r="Z954" s="22">
        <f t="shared" si="72"/>
        <v>2</v>
      </c>
      <c r="AA954" s="22">
        <f t="shared" si="69"/>
        <v>2021</v>
      </c>
      <c r="AB954" s="22">
        <f t="shared" si="70"/>
        <v>2021</v>
      </c>
      <c r="AC954" s="22">
        <f t="shared" si="71"/>
        <v>2021</v>
      </c>
      <c r="AD954" s="25" t="b">
        <f>AND(ROUND(O954,2)=O954,ROUND(P954,2)=P954,OR(AND(O954&lt;&gt;0,L954="p"),AND(P954&lt;&gt;0,L954="f")),_xlfn.ISFORMULA(X954),_xlfn.ISFORMULA(Y954),_xlfn.ISFORMULA(Z954),_xlfn.ISFORMULA(AA954),_xlfn.ISFORMULA(AB954),_xlfn.ISFORMULA(AC954),NOT(_xlfn.ISFORMULA(O954)),NOT(_xlfn.ISFORMULA(P954)),M954&lt;&gt;0,N954&lt;&gt;0,OR(YEAR(M954=lookup_codes!T1090),YEAR(M954=lookup_codes!T1091),YEAR(M954=lookup_codes!T1092)),OR(YEAR(N954=lookup_codes!T1090),YEAR(N954=lookup_codes!T1091),YEAR(N954=lookup_codes!T1092)))</f>
        <v>1</v>
      </c>
    </row>
    <row r="955" spans="1:30" ht="15" customHeight="1" x14ac:dyDescent="0.2">
      <c r="A955" s="8" t="s">
        <v>768</v>
      </c>
      <c r="B955" s="8"/>
      <c r="C955" s="2" t="s">
        <v>734</v>
      </c>
      <c r="D955" s="6" t="s">
        <v>743</v>
      </c>
      <c r="E955" s="60" t="s">
        <v>744</v>
      </c>
      <c r="F955" s="8"/>
      <c r="G955" s="8"/>
      <c r="H955" s="8"/>
      <c r="I955" s="8"/>
      <c r="J955" s="8"/>
      <c r="K955" s="8"/>
      <c r="L955" s="8" t="s">
        <v>755</v>
      </c>
      <c r="M955" s="9">
        <v>44228</v>
      </c>
      <c r="N955" s="9">
        <v>44228</v>
      </c>
      <c r="O955" s="20">
        <v>455238.1</v>
      </c>
      <c r="P955" s="20"/>
      <c r="Q955" s="61"/>
      <c r="R955" s="29"/>
      <c r="S955" s="29"/>
      <c r="T955" s="29"/>
      <c r="U955" s="29"/>
      <c r="X955" s="22" t="str">
        <f>IF(B955="",VLOOKUP(A955,items_lookup!A:B,2,FALSE),B955)</f>
        <v>09. Item 09</v>
      </c>
      <c r="Y955" s="22">
        <f t="shared" si="72"/>
        <v>2</v>
      </c>
      <c r="Z955" s="22">
        <f t="shared" si="72"/>
        <v>2</v>
      </c>
      <c r="AA955" s="22">
        <f t="shared" si="69"/>
        <v>2021</v>
      </c>
      <c r="AB955" s="22">
        <f t="shared" si="70"/>
        <v>2021</v>
      </c>
      <c r="AC955" s="22">
        <f t="shared" si="71"/>
        <v>2021</v>
      </c>
      <c r="AD955" s="25" t="b">
        <f>AND(ROUND(O955,2)=O955,ROUND(P955,2)=P955,OR(AND(O955&lt;&gt;0,L955="p"),AND(P955&lt;&gt;0,L955="f")),_xlfn.ISFORMULA(X955),_xlfn.ISFORMULA(Y955),_xlfn.ISFORMULA(Z955),_xlfn.ISFORMULA(AA955),_xlfn.ISFORMULA(AB955),_xlfn.ISFORMULA(AC955),NOT(_xlfn.ISFORMULA(O955)),NOT(_xlfn.ISFORMULA(P955)),M955&lt;&gt;0,N955&lt;&gt;0,OR(YEAR(M955=lookup_codes!T1091),YEAR(M955=lookup_codes!T1092),YEAR(M955=lookup_codes!T1093)),OR(YEAR(N955=lookup_codes!T1091),YEAR(N955=lookup_codes!T1092),YEAR(N955=lookup_codes!T1093)))</f>
        <v>1</v>
      </c>
    </row>
    <row r="956" spans="1:30" ht="15" customHeight="1" x14ac:dyDescent="0.2">
      <c r="A956" s="8" t="s">
        <v>768</v>
      </c>
      <c r="B956" s="8"/>
      <c r="C956" s="2" t="s">
        <v>734</v>
      </c>
      <c r="D956" s="6" t="s">
        <v>743</v>
      </c>
      <c r="E956" s="60" t="s">
        <v>744</v>
      </c>
      <c r="F956" s="8"/>
      <c r="G956" s="8"/>
      <c r="H956" s="8"/>
      <c r="I956" s="8"/>
      <c r="J956" s="8"/>
      <c r="K956" s="8"/>
      <c r="L956" s="8" t="s">
        <v>755</v>
      </c>
      <c r="M956" s="9">
        <v>44256</v>
      </c>
      <c r="N956" s="9">
        <v>44256</v>
      </c>
      <c r="O956" s="20">
        <v>50714.29</v>
      </c>
      <c r="P956" s="20"/>
      <c r="Q956" s="61"/>
      <c r="R956" s="29"/>
      <c r="S956" s="29"/>
      <c r="T956" s="29"/>
      <c r="U956" s="29"/>
      <c r="X956" s="22" t="str">
        <f>IF(B956="",VLOOKUP(A956,items_lookup!A:B,2,FALSE),B956)</f>
        <v>09. Item 09</v>
      </c>
      <c r="Y956" s="22">
        <f t="shared" si="72"/>
        <v>3</v>
      </c>
      <c r="Z956" s="22">
        <f t="shared" si="72"/>
        <v>3</v>
      </c>
      <c r="AA956" s="22">
        <f t="shared" si="69"/>
        <v>2021</v>
      </c>
      <c r="AB956" s="22">
        <f t="shared" si="70"/>
        <v>2021</v>
      </c>
      <c r="AC956" s="22">
        <f t="shared" si="71"/>
        <v>2021</v>
      </c>
      <c r="AD956" s="25" t="b">
        <f>AND(ROUND(O956,2)=O956,ROUND(P956,2)=P956,OR(AND(O956&lt;&gt;0,L956="p"),AND(P956&lt;&gt;0,L956="f")),_xlfn.ISFORMULA(X956),_xlfn.ISFORMULA(Y956),_xlfn.ISFORMULA(Z956),_xlfn.ISFORMULA(AA956),_xlfn.ISFORMULA(AB956),_xlfn.ISFORMULA(AC956),NOT(_xlfn.ISFORMULA(O956)),NOT(_xlfn.ISFORMULA(P956)),M956&lt;&gt;0,N956&lt;&gt;0,OR(YEAR(M956=lookup_codes!T1092),YEAR(M956=lookup_codes!T1093),YEAR(M956=lookup_codes!T1094)),OR(YEAR(N956=lookup_codes!T1092),YEAR(N956=lookup_codes!T1093),YEAR(N956=lookup_codes!T1094)))</f>
        <v>1</v>
      </c>
    </row>
    <row r="957" spans="1:30" ht="15" customHeight="1" x14ac:dyDescent="0.2">
      <c r="A957" s="8" t="s">
        <v>768</v>
      </c>
      <c r="B957" s="8"/>
      <c r="C957" s="2" t="s">
        <v>734</v>
      </c>
      <c r="D957" s="6" t="s">
        <v>743</v>
      </c>
      <c r="E957" s="60" t="s">
        <v>744</v>
      </c>
      <c r="F957" s="8"/>
      <c r="G957" s="8"/>
      <c r="H957" s="8"/>
      <c r="I957" s="8"/>
      <c r="J957" s="8"/>
      <c r="K957" s="8"/>
      <c r="L957" s="8" t="s">
        <v>755</v>
      </c>
      <c r="M957" s="9">
        <v>44256</v>
      </c>
      <c r="N957" s="9">
        <v>44256</v>
      </c>
      <c r="O957" s="20">
        <v>455238.1</v>
      </c>
      <c r="P957" s="20"/>
      <c r="Q957" s="61"/>
      <c r="R957" s="29"/>
      <c r="S957" s="29"/>
      <c r="T957" s="29"/>
      <c r="U957" s="29"/>
      <c r="X957" s="22" t="str">
        <f>IF(B957="",VLOOKUP(A957,items_lookup!A:B,2,FALSE),B957)</f>
        <v>09. Item 09</v>
      </c>
      <c r="Y957" s="22">
        <f t="shared" si="72"/>
        <v>3</v>
      </c>
      <c r="Z957" s="22">
        <f t="shared" si="72"/>
        <v>3</v>
      </c>
      <c r="AA957" s="22">
        <f t="shared" si="69"/>
        <v>2021</v>
      </c>
      <c r="AB957" s="22">
        <f t="shared" si="70"/>
        <v>2021</v>
      </c>
      <c r="AC957" s="22">
        <f t="shared" si="71"/>
        <v>2021</v>
      </c>
      <c r="AD957" s="25" t="b">
        <f>AND(ROUND(O957,2)=O957,ROUND(P957,2)=P957,OR(AND(O957&lt;&gt;0,L957="p"),AND(P957&lt;&gt;0,L957="f")),_xlfn.ISFORMULA(X957),_xlfn.ISFORMULA(Y957),_xlfn.ISFORMULA(Z957),_xlfn.ISFORMULA(AA957),_xlfn.ISFORMULA(AB957),_xlfn.ISFORMULA(AC957),NOT(_xlfn.ISFORMULA(O957)),NOT(_xlfn.ISFORMULA(P957)),M957&lt;&gt;0,N957&lt;&gt;0,OR(YEAR(M957=lookup_codes!T1093),YEAR(M957=lookup_codes!T1094),YEAR(M957=lookup_codes!T1095)),OR(YEAR(N957=lookup_codes!T1093),YEAR(N957=lookup_codes!T1094),YEAR(N957=lookup_codes!T1095)))</f>
        <v>1</v>
      </c>
    </row>
    <row r="958" spans="1:30" ht="15" customHeight="1" x14ac:dyDescent="0.2">
      <c r="A958" s="8" t="s">
        <v>799</v>
      </c>
      <c r="B958" s="8"/>
      <c r="C958" s="2" t="s">
        <v>734</v>
      </c>
      <c r="D958" s="6" t="s">
        <v>743</v>
      </c>
      <c r="E958" s="60" t="s">
        <v>744</v>
      </c>
      <c r="F958" s="8"/>
      <c r="G958" s="8"/>
      <c r="H958" s="8"/>
      <c r="I958" s="8"/>
      <c r="J958" s="8"/>
      <c r="K958" s="8"/>
      <c r="L958" s="8" t="s">
        <v>755</v>
      </c>
      <c r="M958" s="9">
        <v>44197</v>
      </c>
      <c r="N958" s="9">
        <v>44197</v>
      </c>
      <c r="O958" s="20">
        <v>83095.240000000005</v>
      </c>
      <c r="P958" s="20"/>
      <c r="Q958" s="61"/>
      <c r="R958" s="29"/>
      <c r="S958" s="29"/>
      <c r="T958" s="29"/>
      <c r="U958" s="29"/>
      <c r="X958" s="22" t="str">
        <f>IF(B958="",VLOOKUP(A958,items_lookup!A:B,2,FALSE),B958)</f>
        <v>03. Item 03</v>
      </c>
      <c r="Y958" s="22">
        <f t="shared" si="72"/>
        <v>1</v>
      </c>
      <c r="Z958" s="22">
        <f t="shared" si="72"/>
        <v>1</v>
      </c>
      <c r="AA958" s="22">
        <f t="shared" si="69"/>
        <v>2021</v>
      </c>
      <c r="AB958" s="22">
        <f t="shared" si="70"/>
        <v>2021</v>
      </c>
      <c r="AC958" s="22">
        <f t="shared" si="71"/>
        <v>2021</v>
      </c>
      <c r="AD958" s="25" t="b">
        <f>AND(ROUND(O958,2)=O958,ROUND(P958,2)=P958,OR(AND(O958&lt;&gt;0,L958="p"),AND(P958&lt;&gt;0,L958="f")),_xlfn.ISFORMULA(X958),_xlfn.ISFORMULA(Y958),_xlfn.ISFORMULA(Z958),_xlfn.ISFORMULA(AA958),_xlfn.ISFORMULA(AB958),_xlfn.ISFORMULA(AC958),NOT(_xlfn.ISFORMULA(O958)),NOT(_xlfn.ISFORMULA(P958)),M958&lt;&gt;0,N958&lt;&gt;0,OR(YEAR(M958=lookup_codes!T1094),YEAR(M958=lookup_codes!T1095),YEAR(M958=lookup_codes!T1096)),OR(YEAR(N958=lookup_codes!T1094),YEAR(N958=lookup_codes!T1095),YEAR(N958=lookup_codes!T1096)))</f>
        <v>1</v>
      </c>
    </row>
    <row r="959" spans="1:30" ht="15" customHeight="1" x14ac:dyDescent="0.2">
      <c r="A959" s="8" t="s">
        <v>799</v>
      </c>
      <c r="B959" s="8"/>
      <c r="C959" s="2" t="s">
        <v>734</v>
      </c>
      <c r="D959" s="6" t="s">
        <v>742</v>
      </c>
      <c r="E959" s="60" t="s">
        <v>744</v>
      </c>
      <c r="F959" s="8"/>
      <c r="G959" s="8"/>
      <c r="H959" s="8"/>
      <c r="I959" s="8"/>
      <c r="J959" s="8"/>
      <c r="K959" s="8"/>
      <c r="L959" s="8" t="s">
        <v>755</v>
      </c>
      <c r="M959" s="9">
        <v>44197</v>
      </c>
      <c r="N959" s="9">
        <v>44197</v>
      </c>
      <c r="O959" s="20">
        <v>39085714.289999999</v>
      </c>
      <c r="P959" s="20"/>
      <c r="Q959" s="61"/>
      <c r="R959" s="29"/>
      <c r="S959" s="29"/>
      <c r="T959" s="29"/>
      <c r="U959" s="29"/>
      <c r="X959" s="22" t="str">
        <f>IF(B959="",VLOOKUP(A959,items_lookup!A:B,2,FALSE),B959)</f>
        <v>03. Item 03</v>
      </c>
      <c r="Y959" s="22">
        <f t="shared" si="72"/>
        <v>1</v>
      </c>
      <c r="Z959" s="22">
        <f t="shared" si="72"/>
        <v>1</v>
      </c>
      <c r="AA959" s="22">
        <f t="shared" si="69"/>
        <v>2021</v>
      </c>
      <c r="AB959" s="22">
        <f t="shared" si="70"/>
        <v>2021</v>
      </c>
      <c r="AC959" s="22">
        <f t="shared" si="71"/>
        <v>2021</v>
      </c>
      <c r="AD959" s="25" t="b">
        <f>AND(ROUND(O959,2)=O959,ROUND(P959,2)=P959,OR(AND(O959&lt;&gt;0,L959="p"),AND(P959&lt;&gt;0,L959="f")),_xlfn.ISFORMULA(X959),_xlfn.ISFORMULA(Y959),_xlfn.ISFORMULA(Z959),_xlfn.ISFORMULA(AA959),_xlfn.ISFORMULA(AB959),_xlfn.ISFORMULA(AC959),NOT(_xlfn.ISFORMULA(O959)),NOT(_xlfn.ISFORMULA(P959)),M959&lt;&gt;0,N959&lt;&gt;0,OR(YEAR(M959=lookup_codes!T1095),YEAR(M959=lookup_codes!T1096),YEAR(M959=lookup_codes!T1097)),OR(YEAR(N959=lookup_codes!T1095),YEAR(N959=lookup_codes!T1096),YEAR(N959=lookup_codes!T1097)))</f>
        <v>1</v>
      </c>
    </row>
    <row r="960" spans="1:30" ht="15" customHeight="1" x14ac:dyDescent="0.2">
      <c r="A960" s="8" t="s">
        <v>768</v>
      </c>
      <c r="B960" s="8"/>
      <c r="C960" s="2" t="s">
        <v>734</v>
      </c>
      <c r="D960" s="6" t="s">
        <v>742</v>
      </c>
      <c r="E960" s="60" t="s">
        <v>744</v>
      </c>
      <c r="F960" s="8"/>
      <c r="G960" s="8"/>
      <c r="H960" s="8"/>
      <c r="I960" s="8"/>
      <c r="J960" s="8"/>
      <c r="K960" s="8"/>
      <c r="L960" s="8" t="s">
        <v>755</v>
      </c>
      <c r="M960" s="9">
        <v>44228</v>
      </c>
      <c r="N960" s="9">
        <v>44228</v>
      </c>
      <c r="O960" s="20">
        <v>34240952.380000003</v>
      </c>
      <c r="P960" s="20"/>
      <c r="Q960" s="61"/>
      <c r="R960" s="29"/>
      <c r="S960" s="29"/>
      <c r="T960" s="29"/>
      <c r="U960" s="29"/>
      <c r="X960" s="22" t="str">
        <f>IF(B960="",VLOOKUP(A960,items_lookup!A:B,2,FALSE),B960)</f>
        <v>09. Item 09</v>
      </c>
      <c r="Y960" s="22">
        <f t="shared" si="72"/>
        <v>2</v>
      </c>
      <c r="Z960" s="22">
        <f t="shared" si="72"/>
        <v>2</v>
      </c>
      <c r="AA960" s="22">
        <f t="shared" si="69"/>
        <v>2021</v>
      </c>
      <c r="AB960" s="22">
        <f t="shared" si="70"/>
        <v>2021</v>
      </c>
      <c r="AC960" s="22">
        <f t="shared" si="71"/>
        <v>2021</v>
      </c>
      <c r="AD960" s="25" t="b">
        <f>AND(ROUND(O960,2)=O960,ROUND(P960,2)=P960,OR(AND(O960&lt;&gt;0,L960="p"),AND(P960&lt;&gt;0,L960="f")),_xlfn.ISFORMULA(X960),_xlfn.ISFORMULA(Y960),_xlfn.ISFORMULA(Z960),_xlfn.ISFORMULA(AA960),_xlfn.ISFORMULA(AB960),_xlfn.ISFORMULA(AC960),NOT(_xlfn.ISFORMULA(O960)),NOT(_xlfn.ISFORMULA(P960)),M960&lt;&gt;0,N960&lt;&gt;0,OR(YEAR(M960=lookup_codes!T1096),YEAR(M960=lookup_codes!T1097),YEAR(M960=lookup_codes!T1098)),OR(YEAR(N960=lookup_codes!T1096),YEAR(N960=lookup_codes!T1097),YEAR(N960=lookup_codes!T1098)))</f>
        <v>1</v>
      </c>
    </row>
    <row r="961" spans="1:30" ht="15" customHeight="1" x14ac:dyDescent="0.2">
      <c r="A961" s="8" t="s">
        <v>768</v>
      </c>
      <c r="B961" s="8"/>
      <c r="C961" s="2" t="s">
        <v>734</v>
      </c>
      <c r="D961" s="6" t="s">
        <v>742</v>
      </c>
      <c r="E961" s="60" t="s">
        <v>744</v>
      </c>
      <c r="F961" s="8"/>
      <c r="G961" s="8"/>
      <c r="H961" s="8"/>
      <c r="I961" s="8"/>
      <c r="J961" s="8"/>
      <c r="K961" s="8"/>
      <c r="L961" s="8" t="s">
        <v>755</v>
      </c>
      <c r="M961" s="9">
        <v>44256</v>
      </c>
      <c r="N961" s="9">
        <v>44256</v>
      </c>
      <c r="O961" s="20">
        <v>33020476.190000001</v>
      </c>
      <c r="P961" s="20"/>
      <c r="Q961" s="61"/>
      <c r="R961" s="29"/>
      <c r="S961" s="29"/>
      <c r="T961" s="29"/>
      <c r="U961" s="29"/>
      <c r="X961" s="22" t="str">
        <f>IF(B961="",VLOOKUP(A961,items_lookup!A:B,2,FALSE),B961)</f>
        <v>09. Item 09</v>
      </c>
      <c r="Y961" s="22">
        <f t="shared" si="72"/>
        <v>3</v>
      </c>
      <c r="Z961" s="22">
        <f t="shared" si="72"/>
        <v>3</v>
      </c>
      <c r="AA961" s="22">
        <f t="shared" si="69"/>
        <v>2021</v>
      </c>
      <c r="AB961" s="22">
        <f t="shared" si="70"/>
        <v>2021</v>
      </c>
      <c r="AC961" s="22">
        <f t="shared" si="71"/>
        <v>2021</v>
      </c>
      <c r="AD961" s="25" t="b">
        <f>AND(ROUND(O961,2)=O961,ROUND(P961,2)=P961,OR(AND(O961&lt;&gt;0,L961="p"),AND(P961&lt;&gt;0,L961="f")),_xlfn.ISFORMULA(X961),_xlfn.ISFORMULA(Y961),_xlfn.ISFORMULA(Z961),_xlfn.ISFORMULA(AA961),_xlfn.ISFORMULA(AB961),_xlfn.ISFORMULA(AC961),NOT(_xlfn.ISFORMULA(O961)),NOT(_xlfn.ISFORMULA(P961)),M961&lt;&gt;0,N961&lt;&gt;0,OR(YEAR(M961=lookup_codes!T1097),YEAR(M961=lookup_codes!T1098),YEAR(M961=lookup_codes!T1099)),OR(YEAR(N961=lookup_codes!T1097),YEAR(N961=lookup_codes!T1098),YEAR(N961=lookup_codes!T1099)))</f>
        <v>1</v>
      </c>
    </row>
    <row r="962" spans="1:30" ht="15" customHeight="1" x14ac:dyDescent="0.2">
      <c r="A962" s="8" t="s">
        <v>768</v>
      </c>
      <c r="B962" s="8"/>
      <c r="C962" s="2" t="s">
        <v>734</v>
      </c>
      <c r="D962" s="6" t="s">
        <v>743</v>
      </c>
      <c r="E962" s="60" t="s">
        <v>745</v>
      </c>
      <c r="F962" s="8"/>
      <c r="G962" s="8"/>
      <c r="H962" s="8"/>
      <c r="I962" s="8"/>
      <c r="J962" s="8"/>
      <c r="K962" s="8"/>
      <c r="L962" s="8" t="s">
        <v>755</v>
      </c>
      <c r="M962" s="9">
        <v>44287</v>
      </c>
      <c r="N962" s="9">
        <v>44287</v>
      </c>
      <c r="O962" s="20">
        <v>510238.1</v>
      </c>
      <c r="P962" s="20"/>
      <c r="Q962" s="61"/>
      <c r="R962" s="11"/>
      <c r="S962" s="11"/>
      <c r="T962" s="11"/>
      <c r="U962" s="11"/>
      <c r="X962" s="22" t="str">
        <f>IF(B962="",VLOOKUP(A962,items_lookup!A:B,2,FALSE),B962)</f>
        <v>09. Item 09</v>
      </c>
      <c r="Y962" s="22">
        <f t="shared" si="72"/>
        <v>4</v>
      </c>
      <c r="Z962" s="22">
        <f t="shared" si="72"/>
        <v>4</v>
      </c>
      <c r="AA962" s="22">
        <f t="shared" si="69"/>
        <v>2021</v>
      </c>
      <c r="AB962" s="22">
        <f t="shared" si="70"/>
        <v>2021</v>
      </c>
      <c r="AC962" s="22">
        <f t="shared" si="71"/>
        <v>2021</v>
      </c>
      <c r="AD962" s="25" t="b">
        <f>AND(ROUND(O962,2)=O962,ROUND(P962,2)=P962,OR(AND(O962&lt;&gt;0,L962="p"),AND(P962&lt;&gt;0,L962="f")),_xlfn.ISFORMULA(X962),_xlfn.ISFORMULA(Y962),_xlfn.ISFORMULA(Z962),_xlfn.ISFORMULA(AA962),_xlfn.ISFORMULA(AB962),_xlfn.ISFORMULA(AC962),NOT(_xlfn.ISFORMULA(O962)),NOT(_xlfn.ISFORMULA(P962)),M962&lt;&gt;0,N962&lt;&gt;0,OR(YEAR(M962=lookup_codes!T1098),YEAR(M962=lookup_codes!T1099),YEAR(M962=lookup_codes!T1100)),OR(YEAR(N962=lookup_codes!T1098),YEAR(N962=lookup_codes!T1099),YEAR(N962=lookup_codes!T1100)))</f>
        <v>1</v>
      </c>
    </row>
    <row r="963" spans="1:30" ht="15" customHeight="1" x14ac:dyDescent="0.2">
      <c r="A963" s="8" t="s">
        <v>775</v>
      </c>
      <c r="B963" s="8"/>
      <c r="C963" s="2" t="s">
        <v>734</v>
      </c>
      <c r="D963" s="6" t="s">
        <v>743</v>
      </c>
      <c r="E963" s="60" t="s">
        <v>745</v>
      </c>
      <c r="F963" s="8"/>
      <c r="G963" s="8"/>
      <c r="H963" s="8"/>
      <c r="I963" s="8"/>
      <c r="J963" s="8"/>
      <c r="K963" s="8"/>
      <c r="L963" s="8" t="s">
        <v>755</v>
      </c>
      <c r="M963" s="9">
        <v>44317</v>
      </c>
      <c r="N963" s="9">
        <v>44317</v>
      </c>
      <c r="O963" s="20">
        <v>500952.38</v>
      </c>
      <c r="P963" s="20"/>
      <c r="Q963" s="61"/>
      <c r="R963" s="11"/>
      <c r="S963" s="11"/>
      <c r="T963" s="11"/>
      <c r="U963" s="11"/>
      <c r="X963" s="22" t="str">
        <f>IF(B963="",VLOOKUP(A963,items_lookup!A:B,2,FALSE),B963)</f>
        <v>06. Item 06</v>
      </c>
      <c r="Y963" s="22">
        <f t="shared" si="72"/>
        <v>5</v>
      </c>
      <c r="Z963" s="22">
        <f t="shared" si="72"/>
        <v>5</v>
      </c>
      <c r="AA963" s="22">
        <f t="shared" si="69"/>
        <v>2021</v>
      </c>
      <c r="AB963" s="22">
        <f t="shared" si="70"/>
        <v>2021</v>
      </c>
      <c r="AC963" s="22">
        <f t="shared" si="71"/>
        <v>2021</v>
      </c>
      <c r="AD963" s="25" t="b">
        <f>AND(ROUND(O963,2)=O963,ROUND(P963,2)=P963,OR(AND(O963&lt;&gt;0,L963="p"),AND(P963&lt;&gt;0,L963="f")),_xlfn.ISFORMULA(X963),_xlfn.ISFORMULA(Y963),_xlfn.ISFORMULA(Z963),_xlfn.ISFORMULA(AA963),_xlfn.ISFORMULA(AB963),_xlfn.ISFORMULA(AC963),NOT(_xlfn.ISFORMULA(O963)),NOT(_xlfn.ISFORMULA(P963)),M963&lt;&gt;0,N963&lt;&gt;0,OR(YEAR(M963=lookup_codes!T1099),YEAR(M963=lookup_codes!T1100),YEAR(M963=lookup_codes!T1101)),OR(YEAR(N963=lookup_codes!T1099),YEAR(N963=lookup_codes!T1100),YEAR(N963=lookup_codes!T1101)))</f>
        <v>1</v>
      </c>
    </row>
    <row r="964" spans="1:30" ht="15" customHeight="1" x14ac:dyDescent="0.2">
      <c r="A964" s="8" t="s">
        <v>790</v>
      </c>
      <c r="B964" s="8"/>
      <c r="C964" s="2" t="s">
        <v>734</v>
      </c>
      <c r="D964" s="6" t="s">
        <v>743</v>
      </c>
      <c r="E964" s="60" t="s">
        <v>745</v>
      </c>
      <c r="F964" s="8"/>
      <c r="G964" s="8"/>
      <c r="H964" s="8"/>
      <c r="I964" s="8"/>
      <c r="J964" s="8"/>
      <c r="K964" s="8"/>
      <c r="L964" s="8" t="s">
        <v>755</v>
      </c>
      <c r="M964" s="9">
        <v>44348</v>
      </c>
      <c r="N964" s="9">
        <v>44348</v>
      </c>
      <c r="O964" s="20">
        <v>500714.29</v>
      </c>
      <c r="P964" s="20"/>
      <c r="Q964" s="61"/>
      <c r="R964" s="11"/>
      <c r="S964" s="11"/>
      <c r="T964" s="11"/>
      <c r="U964" s="11"/>
      <c r="X964" s="22" t="str">
        <f>IF(B964="",VLOOKUP(A964,items_lookup!A:B,2,FALSE),B964)</f>
        <v>10. Item 10</v>
      </c>
      <c r="Y964" s="22">
        <f t="shared" si="72"/>
        <v>6</v>
      </c>
      <c r="Z964" s="22">
        <f t="shared" si="72"/>
        <v>6</v>
      </c>
      <c r="AA964" s="22">
        <f t="shared" si="69"/>
        <v>2021</v>
      </c>
      <c r="AB964" s="22">
        <f t="shared" si="70"/>
        <v>2021</v>
      </c>
      <c r="AC964" s="22">
        <f t="shared" si="71"/>
        <v>2021</v>
      </c>
      <c r="AD964" s="25" t="b">
        <f>AND(ROUND(O964,2)=O964,ROUND(P964,2)=P964,OR(AND(O964&lt;&gt;0,L964="p"),AND(P964&lt;&gt;0,L964="f")),_xlfn.ISFORMULA(X964),_xlfn.ISFORMULA(Y964),_xlfn.ISFORMULA(Z964),_xlfn.ISFORMULA(AA964),_xlfn.ISFORMULA(AB964),_xlfn.ISFORMULA(AC964),NOT(_xlfn.ISFORMULA(O964)),NOT(_xlfn.ISFORMULA(P964)),M964&lt;&gt;0,N964&lt;&gt;0,OR(YEAR(M964=lookup_codes!T1100),YEAR(M964=lookup_codes!T1101),YEAR(M964=lookup_codes!T1102)),OR(YEAR(N964=lookup_codes!T1100),YEAR(N964=lookup_codes!T1101),YEAR(N964=lookup_codes!T1102)))</f>
        <v>1</v>
      </c>
    </row>
    <row r="965" spans="1:30" ht="15" customHeight="1" x14ac:dyDescent="0.2">
      <c r="A965" s="8" t="s">
        <v>763</v>
      </c>
      <c r="B965" s="8"/>
      <c r="C965" s="2" t="s">
        <v>734</v>
      </c>
      <c r="D965" s="6" t="s">
        <v>742</v>
      </c>
      <c r="E965" s="60" t="s">
        <v>745</v>
      </c>
      <c r="F965" s="8"/>
      <c r="G965" s="8"/>
      <c r="H965" s="8"/>
      <c r="I965" s="8"/>
      <c r="J965" s="8"/>
      <c r="K965" s="8"/>
      <c r="L965" s="8" t="s">
        <v>755</v>
      </c>
      <c r="M965" s="9">
        <v>44287</v>
      </c>
      <c r="N965" s="9">
        <v>44287</v>
      </c>
      <c r="O965" s="20">
        <v>8263285.71</v>
      </c>
      <c r="P965" s="20"/>
      <c r="Q965" s="61"/>
      <c r="R965" s="11"/>
      <c r="S965" s="11"/>
      <c r="T965" s="11"/>
      <c r="U965" s="11"/>
      <c r="X965" s="22" t="str">
        <f>IF(B965="",VLOOKUP(A965,items_lookup!A:B,2,FALSE),B965)</f>
        <v>04. Item 04</v>
      </c>
      <c r="Y965" s="22">
        <f t="shared" si="72"/>
        <v>4</v>
      </c>
      <c r="Z965" s="22">
        <f t="shared" si="72"/>
        <v>4</v>
      </c>
      <c r="AA965" s="22">
        <f t="shared" si="69"/>
        <v>2021</v>
      </c>
      <c r="AB965" s="22">
        <f t="shared" si="70"/>
        <v>2021</v>
      </c>
      <c r="AC965" s="22">
        <f t="shared" si="71"/>
        <v>2021</v>
      </c>
      <c r="AD965" s="25" t="b">
        <f>AND(ROUND(O965,2)=O965,ROUND(P965,2)=P965,OR(AND(O965&lt;&gt;0,L965="p"),AND(P965&lt;&gt;0,L965="f")),_xlfn.ISFORMULA(X965),_xlfn.ISFORMULA(Y965),_xlfn.ISFORMULA(Z965),_xlfn.ISFORMULA(AA965),_xlfn.ISFORMULA(AB965),_xlfn.ISFORMULA(AC965),NOT(_xlfn.ISFORMULA(O965)),NOT(_xlfn.ISFORMULA(P965)),M965&lt;&gt;0,N965&lt;&gt;0,OR(YEAR(M965=lookup_codes!T1101),YEAR(M965=lookup_codes!T1102),YEAR(M965=lookup_codes!T1103)),OR(YEAR(N965=lookup_codes!T1101),YEAR(N965=lookup_codes!T1102),YEAR(N965=lookup_codes!T1103)))</f>
        <v>1</v>
      </c>
    </row>
    <row r="966" spans="1:30" ht="15" customHeight="1" x14ac:dyDescent="0.2">
      <c r="A966" s="8" t="s">
        <v>763</v>
      </c>
      <c r="B966" s="8"/>
      <c r="C966" s="2" t="s">
        <v>734</v>
      </c>
      <c r="D966" s="6" t="s">
        <v>742</v>
      </c>
      <c r="E966" s="60" t="s">
        <v>745</v>
      </c>
      <c r="F966" s="8"/>
      <c r="G966" s="8"/>
      <c r="H966" s="8"/>
      <c r="I966" s="8"/>
      <c r="J966" s="8"/>
      <c r="K966" s="8"/>
      <c r="L966" s="8" t="s">
        <v>755</v>
      </c>
      <c r="M966" s="9">
        <v>44317</v>
      </c>
      <c r="N966" s="9">
        <v>44317</v>
      </c>
      <c r="O966" s="20">
        <v>12857142.859999999</v>
      </c>
      <c r="P966" s="20"/>
      <c r="Q966" s="61"/>
      <c r="R966" s="11"/>
      <c r="S966" s="11"/>
      <c r="T966" s="11"/>
      <c r="U966" s="11"/>
      <c r="X966" s="22" t="str">
        <f>IF(B966="",VLOOKUP(A966,items_lookup!A:B,2,FALSE),B966)</f>
        <v>04. Item 04</v>
      </c>
      <c r="Y966" s="22">
        <f t="shared" si="72"/>
        <v>5</v>
      </c>
      <c r="Z966" s="22">
        <f t="shared" si="72"/>
        <v>5</v>
      </c>
      <c r="AA966" s="22">
        <f t="shared" si="69"/>
        <v>2021</v>
      </c>
      <c r="AB966" s="22">
        <f t="shared" si="70"/>
        <v>2021</v>
      </c>
      <c r="AC966" s="22">
        <f t="shared" si="71"/>
        <v>2021</v>
      </c>
      <c r="AD966" s="25" t="b">
        <f>AND(ROUND(O966,2)=O966,ROUND(P966,2)=P966,OR(AND(O966&lt;&gt;0,L966="p"),AND(P966&lt;&gt;0,L966="f")),_xlfn.ISFORMULA(X966),_xlfn.ISFORMULA(Y966),_xlfn.ISFORMULA(Z966),_xlfn.ISFORMULA(AA966),_xlfn.ISFORMULA(AB966),_xlfn.ISFORMULA(AC966),NOT(_xlfn.ISFORMULA(O966)),NOT(_xlfn.ISFORMULA(P966)),M966&lt;&gt;0,N966&lt;&gt;0,OR(YEAR(M966=lookup_codes!T1102),YEAR(M966=lookup_codes!T1103),YEAR(M966=lookup_codes!T1104)),OR(YEAR(N966=lookup_codes!T1102),YEAR(N966=lookup_codes!T1103),YEAR(N966=lookup_codes!T1104)))</f>
        <v>1</v>
      </c>
    </row>
    <row r="967" spans="1:30" ht="15" customHeight="1" x14ac:dyDescent="0.2">
      <c r="A967" s="8" t="s">
        <v>763</v>
      </c>
      <c r="B967" s="8"/>
      <c r="C967" s="2" t="s">
        <v>734</v>
      </c>
      <c r="D967" s="6" t="s">
        <v>742</v>
      </c>
      <c r="E967" s="60" t="s">
        <v>745</v>
      </c>
      <c r="F967" s="8"/>
      <c r="G967" s="8"/>
      <c r="H967" s="8"/>
      <c r="I967" s="8"/>
      <c r="J967" s="8"/>
      <c r="K967" s="8"/>
      <c r="L967" s="8" t="s">
        <v>755</v>
      </c>
      <c r="M967" s="9">
        <v>44348</v>
      </c>
      <c r="N967" s="9">
        <v>44348</v>
      </c>
      <c r="O967" s="20">
        <v>8598095.2400000002</v>
      </c>
      <c r="P967" s="20"/>
      <c r="Q967" s="61"/>
      <c r="R967" s="11"/>
      <c r="S967" s="11"/>
      <c r="T967" s="11"/>
      <c r="U967" s="11"/>
      <c r="X967" s="22" t="str">
        <f>IF(B967="",VLOOKUP(A967,items_lookup!A:B,2,FALSE),B967)</f>
        <v>04. Item 04</v>
      </c>
      <c r="Y967" s="22">
        <f t="shared" si="72"/>
        <v>6</v>
      </c>
      <c r="Z967" s="22">
        <f t="shared" si="72"/>
        <v>6</v>
      </c>
      <c r="AA967" s="22">
        <f t="shared" si="69"/>
        <v>2021</v>
      </c>
      <c r="AB967" s="22">
        <f t="shared" si="70"/>
        <v>2021</v>
      </c>
      <c r="AC967" s="22">
        <f t="shared" si="71"/>
        <v>2021</v>
      </c>
      <c r="AD967" s="25" t="b">
        <f>AND(ROUND(O967,2)=O967,ROUND(P967,2)=P967,OR(AND(O967&lt;&gt;0,L967="p"),AND(P967&lt;&gt;0,L967="f")),_xlfn.ISFORMULA(X967),_xlfn.ISFORMULA(Y967),_xlfn.ISFORMULA(Z967),_xlfn.ISFORMULA(AA967),_xlfn.ISFORMULA(AB967),_xlfn.ISFORMULA(AC967),NOT(_xlfn.ISFORMULA(O967)),NOT(_xlfn.ISFORMULA(P967)),M967&lt;&gt;0,N967&lt;&gt;0,OR(YEAR(M967=lookup_codes!T1103),YEAR(M967=lookup_codes!T1104),YEAR(M967=lookup_codes!T1105)),OR(YEAR(N967=lookup_codes!T1103),YEAR(N967=lookup_codes!T1104),YEAR(N967=lookup_codes!T1105)))</f>
        <v>1</v>
      </c>
    </row>
    <row r="968" spans="1:30" ht="15" customHeight="1" x14ac:dyDescent="0.2">
      <c r="A968" s="8" t="s">
        <v>780</v>
      </c>
      <c r="B968" s="8"/>
      <c r="C968" s="2" t="s">
        <v>734</v>
      </c>
      <c r="D968" s="6" t="s">
        <v>742</v>
      </c>
      <c r="E968" s="60" t="s">
        <v>745</v>
      </c>
      <c r="F968" s="8"/>
      <c r="G968" s="8"/>
      <c r="H968" s="8"/>
      <c r="I968" s="8"/>
      <c r="J968" s="8"/>
      <c r="K968" s="8"/>
      <c r="L968" s="8" t="s">
        <v>755</v>
      </c>
      <c r="M968" s="9">
        <v>44348</v>
      </c>
      <c r="N968" s="9">
        <v>44348</v>
      </c>
      <c r="O968" s="20">
        <v>3833333.33</v>
      </c>
      <c r="P968" s="20"/>
      <c r="Q968" s="61"/>
      <c r="R968" s="11"/>
      <c r="S968" s="11"/>
      <c r="T968" s="11"/>
      <c r="U968" s="11"/>
      <c r="X968" s="22" t="str">
        <f>IF(B968="",VLOOKUP(A968,items_lookup!A:B,2,FALSE),B968)</f>
        <v>14. Item 14</v>
      </c>
      <c r="Y968" s="22">
        <f t="shared" si="72"/>
        <v>6</v>
      </c>
      <c r="Z968" s="22">
        <f t="shared" si="72"/>
        <v>6</v>
      </c>
      <c r="AA968" s="22">
        <f t="shared" ref="AA968:AA1027" si="73">YEAR(N968)</f>
        <v>2021</v>
      </c>
      <c r="AB968" s="22">
        <f t="shared" ref="AB968:AB1027" si="74">YEAR(M968)</f>
        <v>2021</v>
      </c>
      <c r="AC968" s="22">
        <f t="shared" ref="AC968:AC1027" si="75">IF(F968="X",AA968-1,AA968)</f>
        <v>2021</v>
      </c>
      <c r="AD968" s="25" t="b">
        <f>AND(ROUND(O968,2)=O968,ROUND(P968,2)=P968,OR(AND(O968&lt;&gt;0,L968="p"),AND(P968&lt;&gt;0,L968="f")),_xlfn.ISFORMULA(X968),_xlfn.ISFORMULA(Y968),_xlfn.ISFORMULA(Z968),_xlfn.ISFORMULA(AA968),_xlfn.ISFORMULA(AB968),_xlfn.ISFORMULA(AC968),NOT(_xlfn.ISFORMULA(O968)),NOT(_xlfn.ISFORMULA(P968)),M968&lt;&gt;0,N968&lt;&gt;0,OR(YEAR(M968=lookup_codes!T1106),YEAR(M968=lookup_codes!T1107),YEAR(M968=lookup_codes!T1108)),OR(YEAR(N968=lookup_codes!T1106),YEAR(N968=lookup_codes!T1107),YEAR(N968=lookup_codes!T1108)))</f>
        <v>1</v>
      </c>
    </row>
    <row r="969" spans="1:30" ht="15" customHeight="1" x14ac:dyDescent="0.2">
      <c r="A969" s="8" t="s">
        <v>780</v>
      </c>
      <c r="B969" s="8" t="s">
        <v>801</v>
      </c>
      <c r="C969" s="2" t="s">
        <v>734</v>
      </c>
      <c r="D969" s="6" t="s">
        <v>742</v>
      </c>
      <c r="E969" s="60" t="s">
        <v>745</v>
      </c>
      <c r="F969" s="8"/>
      <c r="G969" s="8"/>
      <c r="H969" s="8"/>
      <c r="I969" s="8"/>
      <c r="J969" s="8"/>
      <c r="K969" s="8"/>
      <c r="L969" s="8" t="s">
        <v>755</v>
      </c>
      <c r="M969" s="9">
        <v>44287</v>
      </c>
      <c r="N969" s="9">
        <v>44287</v>
      </c>
      <c r="O969" s="20">
        <v>3298526.98</v>
      </c>
      <c r="P969" s="20"/>
      <c r="Q969" s="61"/>
      <c r="R969" s="11"/>
      <c r="S969" s="11"/>
      <c r="T969" s="11"/>
      <c r="U969" s="11"/>
      <c r="X969" s="22" t="str">
        <f>IF(B969="",VLOOKUP(A969,items_lookup!A:B,2,FALSE),B969)</f>
        <v>03. Item 03</v>
      </c>
      <c r="Y969" s="22">
        <f t="shared" si="72"/>
        <v>4</v>
      </c>
      <c r="Z969" s="22">
        <f t="shared" si="72"/>
        <v>4</v>
      </c>
      <c r="AA969" s="22">
        <f t="shared" si="73"/>
        <v>2021</v>
      </c>
      <c r="AB969" s="22">
        <f t="shared" si="74"/>
        <v>2021</v>
      </c>
      <c r="AC969" s="22">
        <f t="shared" si="75"/>
        <v>2021</v>
      </c>
      <c r="AD969" s="25" t="b">
        <f>AND(ROUND(O969,2)=O969,ROUND(P969,2)=P969,OR(AND(O969&lt;&gt;0,L969="p"),AND(P969&lt;&gt;0,L969="f")),_xlfn.ISFORMULA(X969),_xlfn.ISFORMULA(Y969),_xlfn.ISFORMULA(Z969),_xlfn.ISFORMULA(AA969),_xlfn.ISFORMULA(AB969),_xlfn.ISFORMULA(AC969),NOT(_xlfn.ISFORMULA(O969)),NOT(_xlfn.ISFORMULA(P969)),M969&lt;&gt;0,N969&lt;&gt;0,OR(YEAR(M969=lookup_codes!T1107),YEAR(M969=lookup_codes!T1108),YEAR(M969=lookup_codes!T1109)),OR(YEAR(N969=lookup_codes!T1107),YEAR(N969=lookup_codes!T1108),YEAR(N969=lookup_codes!T1109)))</f>
        <v>1</v>
      </c>
    </row>
    <row r="970" spans="1:30" ht="15" customHeight="1" x14ac:dyDescent="0.2">
      <c r="A970" s="8" t="s">
        <v>764</v>
      </c>
      <c r="B970" s="8" t="s">
        <v>801</v>
      </c>
      <c r="C970" s="2" t="s">
        <v>734</v>
      </c>
      <c r="D970" s="6" t="s">
        <v>742</v>
      </c>
      <c r="E970" s="60" t="s">
        <v>745</v>
      </c>
      <c r="F970" s="8"/>
      <c r="G970" s="8"/>
      <c r="H970" s="8"/>
      <c r="I970" s="8"/>
      <c r="J970" s="8"/>
      <c r="K970" s="8"/>
      <c r="L970" s="8" t="s">
        <v>755</v>
      </c>
      <c r="M970" s="9">
        <v>44317</v>
      </c>
      <c r="N970" s="9">
        <v>44317</v>
      </c>
      <c r="O970" s="20">
        <v>2979761.9</v>
      </c>
      <c r="P970" s="20"/>
      <c r="Q970" s="61"/>
      <c r="R970" s="11"/>
      <c r="S970" s="11"/>
      <c r="T970" s="11"/>
      <c r="U970" s="11"/>
      <c r="X970" s="22" t="str">
        <f>IF(B970="",VLOOKUP(A970,items_lookup!A:B,2,FALSE),B970)</f>
        <v>03. Item 03</v>
      </c>
      <c r="Y970" s="22">
        <f t="shared" si="72"/>
        <v>5</v>
      </c>
      <c r="Z970" s="22">
        <f t="shared" si="72"/>
        <v>5</v>
      </c>
      <c r="AA970" s="22">
        <f t="shared" si="73"/>
        <v>2021</v>
      </c>
      <c r="AB970" s="22">
        <f t="shared" si="74"/>
        <v>2021</v>
      </c>
      <c r="AC970" s="22">
        <f t="shared" si="75"/>
        <v>2021</v>
      </c>
      <c r="AD970" s="25" t="b">
        <f>AND(ROUND(O970,2)=O970,ROUND(P970,2)=P970,OR(AND(O970&lt;&gt;0,L970="p"),AND(P970&lt;&gt;0,L970="f")),_xlfn.ISFORMULA(X970),_xlfn.ISFORMULA(Y970),_xlfn.ISFORMULA(Z970),_xlfn.ISFORMULA(AA970),_xlfn.ISFORMULA(AB970),_xlfn.ISFORMULA(AC970),NOT(_xlfn.ISFORMULA(O970)),NOT(_xlfn.ISFORMULA(P970)),M970&lt;&gt;0,N970&lt;&gt;0,OR(YEAR(M970=lookup_codes!T1108),YEAR(M970=lookup_codes!T1109),YEAR(M970=lookup_codes!T1110)),OR(YEAR(N970=lookup_codes!T1108),YEAR(N970=lookup_codes!T1109),YEAR(N970=lookup_codes!T1110)))</f>
        <v>1</v>
      </c>
    </row>
    <row r="971" spans="1:30" ht="15" customHeight="1" x14ac:dyDescent="0.2">
      <c r="A971" s="8" t="s">
        <v>764</v>
      </c>
      <c r="B971" s="8" t="s">
        <v>801</v>
      </c>
      <c r="C971" s="2" t="s">
        <v>734</v>
      </c>
      <c r="D971" s="6" t="s">
        <v>742</v>
      </c>
      <c r="E971" s="60" t="s">
        <v>745</v>
      </c>
      <c r="F971" s="8"/>
      <c r="G971" s="8"/>
      <c r="H971" s="8"/>
      <c r="I971" s="8"/>
      <c r="J971" s="8"/>
      <c r="K971" s="8"/>
      <c r="L971" s="8" t="s">
        <v>755</v>
      </c>
      <c r="M971" s="9">
        <v>44348</v>
      </c>
      <c r="N971" s="9">
        <v>44348</v>
      </c>
      <c r="O971" s="20">
        <v>2977380.95</v>
      </c>
      <c r="P971" s="20"/>
      <c r="Q971" s="61"/>
      <c r="R971" s="11"/>
      <c r="S971" s="11"/>
      <c r="T971" s="11"/>
      <c r="U971" s="11"/>
      <c r="X971" s="22" t="str">
        <f>IF(B971="",VLOOKUP(A971,items_lookup!A:B,2,FALSE),B971)</f>
        <v>03. Item 03</v>
      </c>
      <c r="Y971" s="22">
        <f t="shared" si="72"/>
        <v>6</v>
      </c>
      <c r="Z971" s="22">
        <f t="shared" si="72"/>
        <v>6</v>
      </c>
      <c r="AA971" s="22">
        <f t="shared" si="73"/>
        <v>2021</v>
      </c>
      <c r="AB971" s="22">
        <f t="shared" si="74"/>
        <v>2021</v>
      </c>
      <c r="AC971" s="22">
        <f t="shared" si="75"/>
        <v>2021</v>
      </c>
      <c r="AD971" s="25" t="b">
        <f>AND(ROUND(O971,2)=O971,ROUND(P971,2)=P971,OR(AND(O971&lt;&gt;0,L971="p"),AND(P971&lt;&gt;0,L971="f")),_xlfn.ISFORMULA(X971),_xlfn.ISFORMULA(Y971),_xlfn.ISFORMULA(Z971),_xlfn.ISFORMULA(AA971),_xlfn.ISFORMULA(AB971),_xlfn.ISFORMULA(AC971),NOT(_xlfn.ISFORMULA(O971)),NOT(_xlfn.ISFORMULA(P971)),M971&lt;&gt;0,N971&lt;&gt;0,OR(YEAR(M971=lookup_codes!T1109),YEAR(M971=lookup_codes!T1110),YEAR(M971=lookup_codes!T1111)),OR(YEAR(N971=lookup_codes!T1109),YEAR(N971=lookup_codes!T1110),YEAR(N971=lookup_codes!T1111)))</f>
        <v>1</v>
      </c>
    </row>
    <row r="972" spans="1:30" ht="15" customHeight="1" x14ac:dyDescent="0.2">
      <c r="A972" s="8" t="s">
        <v>764</v>
      </c>
      <c r="B972" s="8"/>
      <c r="C972" s="2" t="s">
        <v>734</v>
      </c>
      <c r="D972" s="6" t="s">
        <v>742</v>
      </c>
      <c r="E972" s="60" t="s">
        <v>745</v>
      </c>
      <c r="F972" s="8"/>
      <c r="G972" s="8"/>
      <c r="H972" s="8"/>
      <c r="I972" s="8"/>
      <c r="J972" s="8"/>
      <c r="K972" s="8"/>
      <c r="L972" s="8" t="s">
        <v>755</v>
      </c>
      <c r="M972" s="9">
        <v>44287</v>
      </c>
      <c r="N972" s="9">
        <v>44287</v>
      </c>
      <c r="O972" s="20">
        <v>5337214.47</v>
      </c>
      <c r="P972" s="20"/>
      <c r="Q972" s="61"/>
      <c r="R972" s="29"/>
      <c r="S972" s="29"/>
      <c r="T972" s="29"/>
      <c r="U972" s="29"/>
      <c r="X972" s="22" t="str">
        <f>IF(B972="",VLOOKUP(A972,items_lookup!A:B,2,FALSE),B972)</f>
        <v>05. Item 05</v>
      </c>
      <c r="Y972" s="22">
        <f t="shared" si="72"/>
        <v>4</v>
      </c>
      <c r="Z972" s="22">
        <f t="shared" si="72"/>
        <v>4</v>
      </c>
      <c r="AA972" s="22">
        <f t="shared" si="73"/>
        <v>2021</v>
      </c>
      <c r="AB972" s="22">
        <f t="shared" si="74"/>
        <v>2021</v>
      </c>
      <c r="AC972" s="22">
        <f t="shared" si="75"/>
        <v>2021</v>
      </c>
      <c r="AD972" s="25" t="b">
        <f>AND(ROUND(O972,2)=O972,ROUND(P972,2)=P972,OR(AND(O972&lt;&gt;0,L972="p"),AND(P972&lt;&gt;0,L972="f")),_xlfn.ISFORMULA(X972),_xlfn.ISFORMULA(Y972),_xlfn.ISFORMULA(Z972),_xlfn.ISFORMULA(AA972),_xlfn.ISFORMULA(AB972),_xlfn.ISFORMULA(AC972),NOT(_xlfn.ISFORMULA(O972)),NOT(_xlfn.ISFORMULA(P972)),M972&lt;&gt;0,N972&lt;&gt;0,OR(YEAR(M972=lookup_codes!T1110),YEAR(M972=lookup_codes!T1111),YEAR(M972=lookup_codes!T1112)),OR(YEAR(N972=lookup_codes!T1110),YEAR(N972=lookup_codes!T1111),YEAR(N972=lookup_codes!T1112)))</f>
        <v>1</v>
      </c>
    </row>
    <row r="973" spans="1:30" ht="15" customHeight="1" x14ac:dyDescent="0.2">
      <c r="A973" s="8" t="s">
        <v>776</v>
      </c>
      <c r="B973" s="8"/>
      <c r="C973" s="2" t="s">
        <v>734</v>
      </c>
      <c r="D973" s="6" t="s">
        <v>742</v>
      </c>
      <c r="E973" s="60" t="s">
        <v>745</v>
      </c>
      <c r="F973" s="8"/>
      <c r="G973" s="8"/>
      <c r="H973" s="8"/>
      <c r="I973" s="8"/>
      <c r="J973" s="8"/>
      <c r="K973" s="8"/>
      <c r="L973" s="8" t="s">
        <v>755</v>
      </c>
      <c r="M973" s="9">
        <v>44317</v>
      </c>
      <c r="N973" s="9">
        <v>44317</v>
      </c>
      <c r="O973" s="20">
        <v>938072.31</v>
      </c>
      <c r="P973" s="20"/>
      <c r="Q973" s="61"/>
      <c r="R973" s="29"/>
      <c r="S973" s="29"/>
      <c r="T973" s="29"/>
      <c r="U973" s="29"/>
      <c r="X973" s="22" t="str">
        <f>IF(B973="",VLOOKUP(A973,items_lookup!A:B,2,FALSE),B973)</f>
        <v>_1. Item _1</v>
      </c>
      <c r="Y973" s="22">
        <f t="shared" si="72"/>
        <v>5</v>
      </c>
      <c r="Z973" s="22">
        <f t="shared" si="72"/>
        <v>5</v>
      </c>
      <c r="AA973" s="22">
        <f t="shared" si="73"/>
        <v>2021</v>
      </c>
      <c r="AB973" s="22">
        <f t="shared" si="74"/>
        <v>2021</v>
      </c>
      <c r="AC973" s="22">
        <f t="shared" si="75"/>
        <v>2021</v>
      </c>
      <c r="AD973" s="25" t="b">
        <f>AND(ROUND(O973,2)=O973,ROUND(P973,2)=P973,OR(AND(O973&lt;&gt;0,L973="p"),AND(P973&lt;&gt;0,L973="f")),_xlfn.ISFORMULA(X973),_xlfn.ISFORMULA(Y973),_xlfn.ISFORMULA(Z973),_xlfn.ISFORMULA(AA973),_xlfn.ISFORMULA(AB973),_xlfn.ISFORMULA(AC973),NOT(_xlfn.ISFORMULA(O973)),NOT(_xlfn.ISFORMULA(P973)),M973&lt;&gt;0,N973&lt;&gt;0,OR(YEAR(M973=lookup_codes!T1111),YEAR(M973=lookup_codes!T1112),YEAR(M973=lookup_codes!T1113)),OR(YEAR(N973=lookup_codes!T1111),YEAR(N973=lookup_codes!T1112),YEAR(N973=lookup_codes!T1113)))</f>
        <v>1</v>
      </c>
    </row>
    <row r="974" spans="1:30" ht="15" customHeight="1" x14ac:dyDescent="0.2">
      <c r="A974" s="8" t="s">
        <v>796</v>
      </c>
      <c r="B974" s="8"/>
      <c r="C974" s="2" t="s">
        <v>734</v>
      </c>
      <c r="D974" s="6" t="s">
        <v>742</v>
      </c>
      <c r="E974" s="60" t="s">
        <v>745</v>
      </c>
      <c r="F974" s="8"/>
      <c r="G974" s="8"/>
      <c r="H974" s="8"/>
      <c r="I974" s="8"/>
      <c r="J974" s="8"/>
      <c r="K974" s="8"/>
      <c r="L974" s="8" t="s">
        <v>755</v>
      </c>
      <c r="M974" s="9">
        <v>44348</v>
      </c>
      <c r="N974" s="9">
        <v>44348</v>
      </c>
      <c r="O974" s="20">
        <v>1012204.75</v>
      </c>
      <c r="P974" s="20"/>
      <c r="Q974" s="61"/>
      <c r="R974" s="29"/>
      <c r="S974" s="29"/>
      <c r="T974" s="29"/>
      <c r="U974" s="29"/>
      <c r="X974" s="22" t="str">
        <f>IF(B974="",VLOOKUP(A974,items_lookup!A:B,2,FALSE),B974)</f>
        <v>_3. Item _3</v>
      </c>
      <c r="Y974" s="22">
        <f t="shared" si="72"/>
        <v>6</v>
      </c>
      <c r="Z974" s="22">
        <f t="shared" si="72"/>
        <v>6</v>
      </c>
      <c r="AA974" s="22">
        <f t="shared" si="73"/>
        <v>2021</v>
      </c>
      <c r="AB974" s="22">
        <f t="shared" si="74"/>
        <v>2021</v>
      </c>
      <c r="AC974" s="22">
        <f t="shared" si="75"/>
        <v>2021</v>
      </c>
      <c r="AD974" s="25" t="b">
        <f>AND(ROUND(O974,2)=O974,ROUND(P974,2)=P974,OR(AND(O974&lt;&gt;0,L974="p"),AND(P974&lt;&gt;0,L974="f")),_xlfn.ISFORMULA(X974),_xlfn.ISFORMULA(Y974),_xlfn.ISFORMULA(Z974),_xlfn.ISFORMULA(AA974),_xlfn.ISFORMULA(AB974),_xlfn.ISFORMULA(AC974),NOT(_xlfn.ISFORMULA(O974)),NOT(_xlfn.ISFORMULA(P974)),M974&lt;&gt;0,N974&lt;&gt;0,OR(YEAR(M974=lookup_codes!T1112),YEAR(M974=lookup_codes!T1113),YEAR(M974=lookup_codes!T1114)),OR(YEAR(N974=lookup_codes!T1112),YEAR(N974=lookup_codes!T1113),YEAR(N974=lookup_codes!T1114)))</f>
        <v>1</v>
      </c>
    </row>
    <row r="975" spans="1:30" ht="15" customHeight="1" x14ac:dyDescent="0.2">
      <c r="A975" s="8" t="s">
        <v>776</v>
      </c>
      <c r="B975" s="8"/>
      <c r="C975" s="2" t="s">
        <v>734</v>
      </c>
      <c r="D975" s="6" t="s">
        <v>742</v>
      </c>
      <c r="E975" s="60" t="s">
        <v>745</v>
      </c>
      <c r="F975" s="8"/>
      <c r="G975" s="8"/>
      <c r="H975" s="8"/>
      <c r="I975" s="8"/>
      <c r="J975" s="8"/>
      <c r="K975" s="8"/>
      <c r="L975" s="8" t="s">
        <v>755</v>
      </c>
      <c r="M975" s="9">
        <v>44287</v>
      </c>
      <c r="N975" s="9">
        <v>44287</v>
      </c>
      <c r="O975" s="20">
        <v>5547142.8600000003</v>
      </c>
      <c r="P975" s="20"/>
      <c r="Q975" s="61"/>
      <c r="R975" s="11"/>
      <c r="S975" s="11"/>
      <c r="T975" s="11"/>
      <c r="U975" s="11"/>
      <c r="X975" s="22" t="str">
        <f>IF(B975="",VLOOKUP(A975,items_lookup!A:B,2,FALSE),B975)</f>
        <v>_1. Item _1</v>
      </c>
      <c r="Y975" s="22">
        <f t="shared" si="72"/>
        <v>4</v>
      </c>
      <c r="Z975" s="22">
        <f t="shared" si="72"/>
        <v>4</v>
      </c>
      <c r="AA975" s="22">
        <f t="shared" si="73"/>
        <v>2021</v>
      </c>
      <c r="AB975" s="22">
        <f t="shared" si="74"/>
        <v>2021</v>
      </c>
      <c r="AC975" s="22">
        <f t="shared" si="75"/>
        <v>2021</v>
      </c>
      <c r="AD975" s="25" t="b">
        <f>AND(ROUND(O975,2)=O975,ROUND(P975,2)=P975,OR(AND(O975&lt;&gt;0,L975="p"),AND(P975&lt;&gt;0,L975="f")),_xlfn.ISFORMULA(X975),_xlfn.ISFORMULA(Y975),_xlfn.ISFORMULA(Z975),_xlfn.ISFORMULA(AA975),_xlfn.ISFORMULA(AB975),_xlfn.ISFORMULA(AC975),NOT(_xlfn.ISFORMULA(O975)),NOT(_xlfn.ISFORMULA(P975)),M975&lt;&gt;0,N975&lt;&gt;0,OR(YEAR(M975=lookup_codes!T1113),YEAR(M975=lookup_codes!T1114),YEAR(M975=lookup_codes!T1115)),OR(YEAR(N975=lookup_codes!T1113),YEAR(N975=lookup_codes!T1114),YEAR(N975=lookup_codes!T1115)))</f>
        <v>1</v>
      </c>
    </row>
    <row r="976" spans="1:30" ht="15" customHeight="1" x14ac:dyDescent="0.2">
      <c r="A976" s="8" t="s">
        <v>776</v>
      </c>
      <c r="B976" s="8"/>
      <c r="C976" s="2" t="s">
        <v>734</v>
      </c>
      <c r="D976" s="6" t="s">
        <v>742</v>
      </c>
      <c r="E976" s="60" t="s">
        <v>745</v>
      </c>
      <c r="F976" s="8"/>
      <c r="G976" s="8"/>
      <c r="H976" s="8"/>
      <c r="I976" s="8"/>
      <c r="J976" s="8"/>
      <c r="K976" s="8"/>
      <c r="L976" s="8" t="s">
        <v>755</v>
      </c>
      <c r="M976" s="9">
        <v>44317</v>
      </c>
      <c r="N976" s="9">
        <v>44317</v>
      </c>
      <c r="O976" s="20">
        <v>5556428.5700000003</v>
      </c>
      <c r="P976" s="20"/>
      <c r="Q976" s="61"/>
      <c r="R976" s="11"/>
      <c r="S976" s="11"/>
      <c r="T976" s="11"/>
      <c r="U976" s="11"/>
      <c r="X976" s="22" t="str">
        <f>IF(B976="",VLOOKUP(A976,items_lookup!A:B,2,FALSE),B976)</f>
        <v>_1. Item _1</v>
      </c>
      <c r="Y976" s="22">
        <f t="shared" si="72"/>
        <v>5</v>
      </c>
      <c r="Z976" s="22">
        <f t="shared" si="72"/>
        <v>5</v>
      </c>
      <c r="AA976" s="22">
        <f t="shared" si="73"/>
        <v>2021</v>
      </c>
      <c r="AB976" s="22">
        <f t="shared" si="74"/>
        <v>2021</v>
      </c>
      <c r="AC976" s="22">
        <f t="shared" si="75"/>
        <v>2021</v>
      </c>
      <c r="AD976" s="25" t="b">
        <f>AND(ROUND(O976,2)=O976,ROUND(P976,2)=P976,OR(AND(O976&lt;&gt;0,L976="p"),AND(P976&lt;&gt;0,L976="f")),_xlfn.ISFORMULA(X976),_xlfn.ISFORMULA(Y976),_xlfn.ISFORMULA(Z976),_xlfn.ISFORMULA(AA976),_xlfn.ISFORMULA(AB976),_xlfn.ISFORMULA(AC976),NOT(_xlfn.ISFORMULA(O976)),NOT(_xlfn.ISFORMULA(P976)),M976&lt;&gt;0,N976&lt;&gt;0,OR(YEAR(M976=lookup_codes!T1114),YEAR(M976=lookup_codes!T1115),YEAR(M976=lookup_codes!T1116)),OR(YEAR(N976=lookup_codes!T1114),YEAR(N976=lookup_codes!T1115),YEAR(N976=lookup_codes!T1116)))</f>
        <v>1</v>
      </c>
    </row>
    <row r="977" spans="1:30" ht="15" customHeight="1" x14ac:dyDescent="0.2">
      <c r="A977" s="8" t="s">
        <v>776</v>
      </c>
      <c r="B977" s="8"/>
      <c r="C977" s="2" t="s">
        <v>734</v>
      </c>
      <c r="D977" s="6" t="s">
        <v>742</v>
      </c>
      <c r="E977" s="60" t="s">
        <v>745</v>
      </c>
      <c r="F977" s="8"/>
      <c r="G977" s="8"/>
      <c r="H977" s="8"/>
      <c r="I977" s="8"/>
      <c r="J977" s="8"/>
      <c r="K977" s="8"/>
      <c r="L977" s="8" t="s">
        <v>755</v>
      </c>
      <c r="M977" s="9">
        <v>44348</v>
      </c>
      <c r="N977" s="9">
        <v>44348</v>
      </c>
      <c r="O977" s="20">
        <v>9517619.0500000007</v>
      </c>
      <c r="P977" s="20"/>
      <c r="Q977" s="61"/>
      <c r="R977" s="11"/>
      <c r="S977" s="11"/>
      <c r="T977" s="11"/>
      <c r="U977" s="11"/>
      <c r="X977" s="22" t="str">
        <f>IF(B977="",VLOOKUP(A977,items_lookup!A:B,2,FALSE),B977)</f>
        <v>_1. Item _1</v>
      </c>
      <c r="Y977" s="22">
        <f t="shared" si="72"/>
        <v>6</v>
      </c>
      <c r="Z977" s="22">
        <f t="shared" si="72"/>
        <v>6</v>
      </c>
      <c r="AA977" s="22">
        <f t="shared" si="73"/>
        <v>2021</v>
      </c>
      <c r="AB977" s="22">
        <f t="shared" si="74"/>
        <v>2021</v>
      </c>
      <c r="AC977" s="22">
        <f t="shared" si="75"/>
        <v>2021</v>
      </c>
      <c r="AD977" s="25" t="b">
        <f>AND(ROUND(O977,2)=O977,ROUND(P977,2)=P977,OR(AND(O977&lt;&gt;0,L977="p"),AND(P977&lt;&gt;0,L977="f")),_xlfn.ISFORMULA(X977),_xlfn.ISFORMULA(Y977),_xlfn.ISFORMULA(Z977),_xlfn.ISFORMULA(AA977),_xlfn.ISFORMULA(AB977),_xlfn.ISFORMULA(AC977),NOT(_xlfn.ISFORMULA(O977)),NOT(_xlfn.ISFORMULA(P977)),M977&lt;&gt;0,N977&lt;&gt;0,OR(YEAR(M977=lookup_codes!T1115),YEAR(M977=lookup_codes!T1116),YEAR(M977=lookup_codes!T1117)),OR(YEAR(N977=lookup_codes!T1115),YEAR(N977=lookup_codes!T1116),YEAR(N977=lookup_codes!T1117)))</f>
        <v>1</v>
      </c>
    </row>
    <row r="978" spans="1:30" ht="15" customHeight="1" x14ac:dyDescent="0.2">
      <c r="A978" s="8" t="s">
        <v>776</v>
      </c>
      <c r="B978" s="8"/>
      <c r="C978" s="2" t="s">
        <v>734</v>
      </c>
      <c r="D978" s="6" t="s">
        <v>742</v>
      </c>
      <c r="E978" s="60" t="s">
        <v>745</v>
      </c>
      <c r="F978" s="8"/>
      <c r="G978" s="8"/>
      <c r="H978" s="8"/>
      <c r="I978" s="8"/>
      <c r="J978" s="8"/>
      <c r="K978" s="8"/>
      <c r="L978" s="8" t="s">
        <v>755</v>
      </c>
      <c r="M978" s="9">
        <v>44287</v>
      </c>
      <c r="N978" s="9">
        <v>44287</v>
      </c>
      <c r="O978" s="20">
        <v>78571.429999999993</v>
      </c>
      <c r="P978" s="20"/>
      <c r="Q978" s="61"/>
      <c r="R978" s="11"/>
      <c r="S978" s="11"/>
      <c r="T978" s="11"/>
      <c r="U978" s="11"/>
      <c r="X978" s="22" t="str">
        <f>IF(B978="",VLOOKUP(A978,items_lookup!A:B,2,FALSE),B978)</f>
        <v>_1. Item _1</v>
      </c>
      <c r="Y978" s="22">
        <f t="shared" si="72"/>
        <v>4</v>
      </c>
      <c r="Z978" s="22">
        <f t="shared" si="72"/>
        <v>4</v>
      </c>
      <c r="AA978" s="22">
        <f t="shared" si="73"/>
        <v>2021</v>
      </c>
      <c r="AB978" s="22">
        <f t="shared" si="74"/>
        <v>2021</v>
      </c>
      <c r="AC978" s="22">
        <f t="shared" si="75"/>
        <v>2021</v>
      </c>
      <c r="AD978" s="25" t="b">
        <f>AND(ROUND(O978,2)=O978,ROUND(P978,2)=P978,OR(AND(O978&lt;&gt;0,L978="p"),AND(P978&lt;&gt;0,L978="f")),_xlfn.ISFORMULA(X978),_xlfn.ISFORMULA(Y978),_xlfn.ISFORMULA(Z978),_xlfn.ISFORMULA(AA978),_xlfn.ISFORMULA(AB978),_xlfn.ISFORMULA(AC978),NOT(_xlfn.ISFORMULA(O978)),NOT(_xlfn.ISFORMULA(P978)),M978&lt;&gt;0,N978&lt;&gt;0,OR(YEAR(M978=lookup_codes!T1116),YEAR(M978=lookup_codes!T1117),YEAR(M978=lookup_codes!T1118)),OR(YEAR(N978=lookup_codes!T1116),YEAR(N978=lookup_codes!T1117),YEAR(N978=lookup_codes!T1118)))</f>
        <v>1</v>
      </c>
    </row>
    <row r="979" spans="1:30" ht="15" customHeight="1" x14ac:dyDescent="0.2">
      <c r="A979" s="8" t="s">
        <v>776</v>
      </c>
      <c r="B979" s="8"/>
      <c r="C979" s="2" t="s">
        <v>734</v>
      </c>
      <c r="D979" s="6" t="s">
        <v>742</v>
      </c>
      <c r="E979" s="60" t="s">
        <v>745</v>
      </c>
      <c r="F979" s="8"/>
      <c r="G979" s="8"/>
      <c r="H979" s="8"/>
      <c r="I979" s="8"/>
      <c r="J979" s="8"/>
      <c r="K979" s="8"/>
      <c r="L979" s="8" t="s">
        <v>755</v>
      </c>
      <c r="M979" s="9">
        <v>44317</v>
      </c>
      <c r="N979" s="9">
        <v>44317</v>
      </c>
      <c r="O979" s="20">
        <v>52380.95</v>
      </c>
      <c r="P979" s="20"/>
      <c r="Q979" s="61"/>
      <c r="R979" s="11"/>
      <c r="S979" s="11"/>
      <c r="T979" s="11"/>
      <c r="U979" s="11"/>
      <c r="X979" s="22" t="str">
        <f>IF(B979="",VLOOKUP(A979,items_lookup!A:B,2,FALSE),B979)</f>
        <v>_1. Item _1</v>
      </c>
      <c r="Y979" s="22">
        <f t="shared" si="72"/>
        <v>5</v>
      </c>
      <c r="Z979" s="22">
        <f t="shared" si="72"/>
        <v>5</v>
      </c>
      <c r="AA979" s="22">
        <f t="shared" si="73"/>
        <v>2021</v>
      </c>
      <c r="AB979" s="22">
        <f t="shared" si="74"/>
        <v>2021</v>
      </c>
      <c r="AC979" s="22">
        <f t="shared" si="75"/>
        <v>2021</v>
      </c>
      <c r="AD979" s="25" t="b">
        <f>AND(ROUND(O979,2)=O979,ROUND(P979,2)=P979,OR(AND(O979&lt;&gt;0,L979="p"),AND(P979&lt;&gt;0,L979="f")),_xlfn.ISFORMULA(X979),_xlfn.ISFORMULA(Y979),_xlfn.ISFORMULA(Z979),_xlfn.ISFORMULA(AA979),_xlfn.ISFORMULA(AB979),_xlfn.ISFORMULA(AC979),NOT(_xlfn.ISFORMULA(O979)),NOT(_xlfn.ISFORMULA(P979)),M979&lt;&gt;0,N979&lt;&gt;0,OR(YEAR(M979=lookup_codes!T1117),YEAR(M979=lookup_codes!T1118),YEAR(M979=lookup_codes!T1119)),OR(YEAR(N979=lookup_codes!T1117),YEAR(N979=lookup_codes!T1118),YEAR(N979=lookup_codes!T1119)))</f>
        <v>1</v>
      </c>
    </row>
    <row r="980" spans="1:30" ht="15" customHeight="1" x14ac:dyDescent="0.2">
      <c r="A980" s="8" t="s">
        <v>768</v>
      </c>
      <c r="B980" s="8"/>
      <c r="C980" s="2" t="s">
        <v>734</v>
      </c>
      <c r="D980" s="6" t="s">
        <v>742</v>
      </c>
      <c r="E980" s="60" t="s">
        <v>745</v>
      </c>
      <c r="F980" s="8"/>
      <c r="G980" s="8"/>
      <c r="H980" s="8"/>
      <c r="I980" s="8"/>
      <c r="J980" s="8"/>
      <c r="K980" s="8"/>
      <c r="L980" s="8" t="s">
        <v>755</v>
      </c>
      <c r="M980" s="9">
        <v>44348</v>
      </c>
      <c r="N980" s="9">
        <v>44348</v>
      </c>
      <c r="O980" s="20">
        <v>66666.67</v>
      </c>
      <c r="P980" s="20"/>
      <c r="Q980" s="61"/>
      <c r="R980" s="11"/>
      <c r="S980" s="11"/>
      <c r="T980" s="11"/>
      <c r="U980" s="11"/>
      <c r="X980" s="22" t="str">
        <f>IF(B980="",VLOOKUP(A980,items_lookup!A:B,2,FALSE),B980)</f>
        <v>09. Item 09</v>
      </c>
      <c r="Y980" s="22">
        <f t="shared" si="72"/>
        <v>6</v>
      </c>
      <c r="Z980" s="22">
        <f t="shared" si="72"/>
        <v>6</v>
      </c>
      <c r="AA980" s="22">
        <f t="shared" si="73"/>
        <v>2021</v>
      </c>
      <c r="AB980" s="22">
        <f t="shared" si="74"/>
        <v>2021</v>
      </c>
      <c r="AC980" s="22">
        <f t="shared" si="75"/>
        <v>2021</v>
      </c>
      <c r="AD980" s="25" t="b">
        <f>AND(ROUND(O980,2)=O980,ROUND(P980,2)=P980,OR(AND(O980&lt;&gt;0,L980="p"),AND(P980&lt;&gt;0,L980="f")),_xlfn.ISFORMULA(X980),_xlfn.ISFORMULA(Y980),_xlfn.ISFORMULA(Z980),_xlfn.ISFORMULA(AA980),_xlfn.ISFORMULA(AB980),_xlfn.ISFORMULA(AC980),NOT(_xlfn.ISFORMULA(O980)),NOT(_xlfn.ISFORMULA(P980)),M980&lt;&gt;0,N980&lt;&gt;0,OR(YEAR(M980=lookup_codes!T1118),YEAR(M980=lookup_codes!T1119),YEAR(M980=lookup_codes!T1120)),OR(YEAR(N980=lookup_codes!T1118),YEAR(N980=lookup_codes!T1119),YEAR(N980=lookup_codes!T1120)))</f>
        <v>1</v>
      </c>
    </row>
    <row r="981" spans="1:30" ht="15" customHeight="1" x14ac:dyDescent="0.2">
      <c r="A981" s="8" t="s">
        <v>768</v>
      </c>
      <c r="B981" s="8"/>
      <c r="C981" s="2" t="s">
        <v>734</v>
      </c>
      <c r="D981" s="6" t="s">
        <v>742</v>
      </c>
      <c r="E981" s="60" t="s">
        <v>745</v>
      </c>
      <c r="F981" s="8"/>
      <c r="G981" s="8"/>
      <c r="H981" s="8"/>
      <c r="I981" s="8"/>
      <c r="J981" s="8"/>
      <c r="K981" s="8"/>
      <c r="L981" s="8" t="s">
        <v>755</v>
      </c>
      <c r="M981" s="9">
        <v>44287</v>
      </c>
      <c r="N981" s="9">
        <v>44287</v>
      </c>
      <c r="O981" s="20">
        <v>5000000</v>
      </c>
      <c r="P981" s="20"/>
      <c r="Q981" s="61"/>
      <c r="R981" s="11"/>
      <c r="S981" s="11"/>
      <c r="T981" s="11"/>
      <c r="U981" s="11"/>
      <c r="X981" s="22" t="str">
        <f>IF(B981="",VLOOKUP(A981,items_lookup!A:B,2,FALSE),B981)</f>
        <v>09. Item 09</v>
      </c>
      <c r="Y981" s="22">
        <f t="shared" si="72"/>
        <v>4</v>
      </c>
      <c r="Z981" s="22">
        <f t="shared" si="72"/>
        <v>4</v>
      </c>
      <c r="AA981" s="22">
        <f t="shared" si="73"/>
        <v>2021</v>
      </c>
      <c r="AB981" s="22">
        <f t="shared" si="74"/>
        <v>2021</v>
      </c>
      <c r="AC981" s="22">
        <f t="shared" si="75"/>
        <v>2021</v>
      </c>
      <c r="AD981" s="25" t="b">
        <f>AND(ROUND(O981,2)=O981,ROUND(P981,2)=P981,OR(AND(O981&lt;&gt;0,L981="p"),AND(P981&lt;&gt;0,L981="f")),_xlfn.ISFORMULA(X981),_xlfn.ISFORMULA(Y981),_xlfn.ISFORMULA(Z981),_xlfn.ISFORMULA(AA981),_xlfn.ISFORMULA(AB981),_xlfn.ISFORMULA(AC981),NOT(_xlfn.ISFORMULA(O981)),NOT(_xlfn.ISFORMULA(P981)),M981&lt;&gt;0,N981&lt;&gt;0,OR(YEAR(M981=lookup_codes!T1119),YEAR(M981=lookup_codes!T1120),YEAR(M981=lookup_codes!T1121)),OR(YEAR(N981=lookup_codes!T1119),YEAR(N981=lookup_codes!T1120),YEAR(N981=lookup_codes!T1121)))</f>
        <v>1</v>
      </c>
    </row>
    <row r="982" spans="1:30" ht="12" customHeight="1" x14ac:dyDescent="0.2">
      <c r="A982" s="8" t="s">
        <v>766</v>
      </c>
      <c r="B982" s="8"/>
      <c r="C982" s="2" t="s">
        <v>734</v>
      </c>
      <c r="D982" s="6" t="s">
        <v>742</v>
      </c>
      <c r="E982" s="60" t="s">
        <v>745</v>
      </c>
      <c r="F982" s="8"/>
      <c r="G982" s="8"/>
      <c r="H982" s="8"/>
      <c r="I982" s="8"/>
      <c r="J982" s="8"/>
      <c r="K982" s="8"/>
      <c r="L982" s="8" t="s">
        <v>755</v>
      </c>
      <c r="M982" s="9">
        <v>44317</v>
      </c>
      <c r="N982" s="9">
        <v>44317</v>
      </c>
      <c r="O982" s="20">
        <v>4761904.76</v>
      </c>
      <c r="P982" s="20"/>
      <c r="Q982" s="61"/>
      <c r="R982" s="11"/>
      <c r="S982" s="11"/>
      <c r="T982" s="11"/>
      <c r="U982" s="11"/>
      <c r="X982" s="22" t="str">
        <f>IF(B982="",VLOOKUP(A982,items_lookup!A:B,2,FALSE),B982)</f>
        <v>07. Item 07</v>
      </c>
      <c r="Y982" s="22">
        <f t="shared" si="72"/>
        <v>5</v>
      </c>
      <c r="Z982" s="22">
        <f t="shared" si="72"/>
        <v>5</v>
      </c>
      <c r="AA982" s="22">
        <f t="shared" si="73"/>
        <v>2021</v>
      </c>
      <c r="AB982" s="22">
        <f t="shared" si="74"/>
        <v>2021</v>
      </c>
      <c r="AC982" s="22">
        <f t="shared" si="75"/>
        <v>2021</v>
      </c>
      <c r="AD982" s="25" t="b">
        <f>AND(ROUND(O982,2)=O982,ROUND(P982,2)=P982,OR(AND(O982&lt;&gt;0,L982="p"),AND(P982&lt;&gt;0,L982="f")),_xlfn.ISFORMULA(X982),_xlfn.ISFORMULA(Y982),_xlfn.ISFORMULA(Z982),_xlfn.ISFORMULA(AA982),_xlfn.ISFORMULA(AB982),_xlfn.ISFORMULA(AC982),NOT(_xlfn.ISFORMULA(O982)),NOT(_xlfn.ISFORMULA(P982)),M982&lt;&gt;0,N982&lt;&gt;0,OR(YEAR(M982=lookup_codes!T1120),YEAR(M982=lookup_codes!T1121),YEAR(M982=lookup_codes!T1122)),OR(YEAR(N982=lookup_codes!T1120),YEAR(N982=lookup_codes!T1121),YEAR(N982=lookup_codes!T1122)))</f>
        <v>1</v>
      </c>
    </row>
    <row r="983" spans="1:30" ht="14.25" customHeight="1" x14ac:dyDescent="0.2">
      <c r="A983" s="8" t="s">
        <v>782</v>
      </c>
      <c r="B983" s="8"/>
      <c r="C983" s="2" t="s">
        <v>734</v>
      </c>
      <c r="D983" s="6" t="s">
        <v>742</v>
      </c>
      <c r="E983" s="60" t="s">
        <v>745</v>
      </c>
      <c r="F983" s="8"/>
      <c r="G983" s="8"/>
      <c r="H983" s="8"/>
      <c r="I983" s="8"/>
      <c r="J983" s="8"/>
      <c r="K983" s="8"/>
      <c r="L983" s="8" t="s">
        <v>755</v>
      </c>
      <c r="M983" s="9">
        <v>44348</v>
      </c>
      <c r="N983" s="9">
        <v>44348</v>
      </c>
      <c r="O983" s="20">
        <v>4332857.1399999997</v>
      </c>
      <c r="P983" s="20"/>
      <c r="Q983" s="61"/>
      <c r="R983" s="11"/>
      <c r="S983" s="11"/>
      <c r="T983" s="11"/>
      <c r="U983" s="11"/>
      <c r="X983" s="22" t="str">
        <f>IF(B983="",VLOOKUP(A983,items_lookup!A:B,2,FALSE),B983)</f>
        <v>04. Item 04</v>
      </c>
      <c r="Y983" s="22">
        <f t="shared" ref="Y983:Z1043" si="76">MONTH(M983)</f>
        <v>6</v>
      </c>
      <c r="Z983" s="22">
        <f t="shared" si="76"/>
        <v>6</v>
      </c>
      <c r="AA983" s="22">
        <f t="shared" si="73"/>
        <v>2021</v>
      </c>
      <c r="AB983" s="22">
        <f t="shared" si="74"/>
        <v>2021</v>
      </c>
      <c r="AC983" s="22">
        <f t="shared" si="75"/>
        <v>2021</v>
      </c>
      <c r="AD983" s="25" t="b">
        <f>AND(ROUND(O983,2)=O983,ROUND(P983,2)=P983,OR(AND(O983&lt;&gt;0,L983="p"),AND(P983&lt;&gt;0,L983="f")),_xlfn.ISFORMULA(X983),_xlfn.ISFORMULA(Y983),_xlfn.ISFORMULA(Z983),_xlfn.ISFORMULA(AA983),_xlfn.ISFORMULA(AB983),_xlfn.ISFORMULA(AC983),NOT(_xlfn.ISFORMULA(O983)),NOT(_xlfn.ISFORMULA(P983)),M983&lt;&gt;0,N983&lt;&gt;0,OR(YEAR(M983=lookup_codes!T1121),YEAR(M983=lookup_codes!T1122),YEAR(M983=lookup_codes!T1123)),OR(YEAR(N983=lookup_codes!T1121),YEAR(N983=lookup_codes!T1122),YEAR(N983=lookup_codes!T1123)))</f>
        <v>1</v>
      </c>
    </row>
    <row r="984" spans="1:30" ht="11.25" customHeight="1" x14ac:dyDescent="0.2">
      <c r="A984" s="8" t="s">
        <v>782</v>
      </c>
      <c r="B984" s="8"/>
      <c r="C984" s="2" t="s">
        <v>734</v>
      </c>
      <c r="D984" s="6" t="s">
        <v>742</v>
      </c>
      <c r="E984" s="60" t="s">
        <v>745</v>
      </c>
      <c r="F984" s="8"/>
      <c r="G984" s="8"/>
      <c r="H984" s="8"/>
      <c r="I984" s="8"/>
      <c r="J984" s="8"/>
      <c r="K984" s="8"/>
      <c r="L984" s="8" t="s">
        <v>755</v>
      </c>
      <c r="M984" s="9">
        <v>44287</v>
      </c>
      <c r="N984" s="9">
        <v>44287</v>
      </c>
      <c r="O984" s="20">
        <v>8599047.6199999992</v>
      </c>
      <c r="P984" s="20"/>
      <c r="Q984" s="61"/>
      <c r="R984" s="11"/>
      <c r="S984" s="11"/>
      <c r="T984" s="11"/>
      <c r="U984" s="11"/>
      <c r="X984" s="22" t="str">
        <f>IF(B984="",VLOOKUP(A984,items_lookup!A:B,2,FALSE),B984)</f>
        <v>04. Item 04</v>
      </c>
      <c r="Y984" s="22">
        <f t="shared" si="76"/>
        <v>4</v>
      </c>
      <c r="Z984" s="22">
        <f t="shared" si="76"/>
        <v>4</v>
      </c>
      <c r="AA984" s="22">
        <f t="shared" si="73"/>
        <v>2021</v>
      </c>
      <c r="AB984" s="22">
        <f t="shared" si="74"/>
        <v>2021</v>
      </c>
      <c r="AC984" s="22">
        <f t="shared" si="75"/>
        <v>2021</v>
      </c>
      <c r="AD984" s="25" t="b">
        <f>AND(ROUND(O984,2)=O984,ROUND(P984,2)=P984,OR(AND(O984&lt;&gt;0,L984="p"),AND(P984&lt;&gt;0,L984="f")),_xlfn.ISFORMULA(X984),_xlfn.ISFORMULA(Y984),_xlfn.ISFORMULA(Z984),_xlfn.ISFORMULA(AA984),_xlfn.ISFORMULA(AB984),_xlfn.ISFORMULA(AC984),NOT(_xlfn.ISFORMULA(O984)),NOT(_xlfn.ISFORMULA(P984)),M984&lt;&gt;0,N984&lt;&gt;0,OR(YEAR(M984=lookup_codes!T1122),YEAR(M984=lookup_codes!T1123),YEAR(M984=lookup_codes!T1124)),OR(YEAR(N984=lookup_codes!T1122),YEAR(N984=lookup_codes!T1123),YEAR(N984=lookup_codes!T1124)))</f>
        <v>1</v>
      </c>
    </row>
    <row r="985" spans="1:30" ht="15" customHeight="1" x14ac:dyDescent="0.2">
      <c r="A985" s="8" t="s">
        <v>782</v>
      </c>
      <c r="B985" s="8"/>
      <c r="C985" s="2" t="s">
        <v>734</v>
      </c>
      <c r="D985" s="6" t="s">
        <v>742</v>
      </c>
      <c r="E985" s="60" t="s">
        <v>745</v>
      </c>
      <c r="F985" s="8"/>
      <c r="G985" s="8"/>
      <c r="H985" s="8"/>
      <c r="I985" s="8"/>
      <c r="J985" s="8"/>
      <c r="K985" s="8"/>
      <c r="L985" s="8" t="s">
        <v>755</v>
      </c>
      <c r="M985" s="9">
        <v>44317</v>
      </c>
      <c r="N985" s="9">
        <v>44317</v>
      </c>
      <c r="O985" s="20">
        <v>8928571.4299999997</v>
      </c>
      <c r="P985" s="20"/>
      <c r="Q985" s="61"/>
      <c r="R985" s="11"/>
      <c r="S985" s="11"/>
      <c r="T985" s="11"/>
      <c r="U985" s="11"/>
      <c r="X985" s="22" t="str">
        <f>IF(B985="",VLOOKUP(A985,items_lookup!A:B,2,FALSE),B985)</f>
        <v>04. Item 04</v>
      </c>
      <c r="Y985" s="22">
        <f t="shared" si="76"/>
        <v>5</v>
      </c>
      <c r="Z985" s="22">
        <f t="shared" si="76"/>
        <v>5</v>
      </c>
      <c r="AA985" s="22">
        <f t="shared" si="73"/>
        <v>2021</v>
      </c>
      <c r="AB985" s="22">
        <f t="shared" si="74"/>
        <v>2021</v>
      </c>
      <c r="AC985" s="22">
        <f t="shared" si="75"/>
        <v>2021</v>
      </c>
      <c r="AD985" s="25" t="b">
        <f>AND(ROUND(O985,2)=O985,ROUND(P985,2)=P985,OR(AND(O985&lt;&gt;0,L985="p"),AND(P985&lt;&gt;0,L985="f")),_xlfn.ISFORMULA(X985),_xlfn.ISFORMULA(Y985),_xlfn.ISFORMULA(Z985),_xlfn.ISFORMULA(AA985),_xlfn.ISFORMULA(AB985),_xlfn.ISFORMULA(AC985),NOT(_xlfn.ISFORMULA(O985)),NOT(_xlfn.ISFORMULA(P985)),M985&lt;&gt;0,N985&lt;&gt;0,OR(YEAR(M985=lookup_codes!T1123),YEAR(M985=lookup_codes!T1124),YEAR(M985=lookup_codes!T1125)),OR(YEAR(N985=lookup_codes!T1123),YEAR(N985=lookup_codes!T1124),YEAR(N985=lookup_codes!T1125)))</f>
        <v>1</v>
      </c>
    </row>
    <row r="986" spans="1:30" ht="15" customHeight="1" x14ac:dyDescent="0.2">
      <c r="A986" s="8" t="s">
        <v>776</v>
      </c>
      <c r="B986" s="8"/>
      <c r="C986" s="2" t="s">
        <v>734</v>
      </c>
      <c r="D986" s="6" t="s">
        <v>742</v>
      </c>
      <c r="E986" s="60" t="s">
        <v>745</v>
      </c>
      <c r="F986" s="8"/>
      <c r="G986" s="8"/>
      <c r="H986" s="8"/>
      <c r="I986" s="8"/>
      <c r="J986" s="8"/>
      <c r="K986" s="8"/>
      <c r="L986" s="8" t="s">
        <v>755</v>
      </c>
      <c r="M986" s="9">
        <v>44348</v>
      </c>
      <c r="N986" s="9">
        <v>44348</v>
      </c>
      <c r="O986" s="20">
        <v>10000000</v>
      </c>
      <c r="P986" s="20"/>
      <c r="Q986" s="61"/>
      <c r="R986" s="11"/>
      <c r="S986" s="11"/>
      <c r="T986" s="11"/>
      <c r="U986" s="11"/>
      <c r="X986" s="22" t="str">
        <f>IF(B986="",VLOOKUP(A986,items_lookup!A:B,2,FALSE),B986)</f>
        <v>_1. Item _1</v>
      </c>
      <c r="Y986" s="22">
        <f t="shared" si="76"/>
        <v>6</v>
      </c>
      <c r="Z986" s="22">
        <f t="shared" si="76"/>
        <v>6</v>
      </c>
      <c r="AA986" s="22">
        <f t="shared" si="73"/>
        <v>2021</v>
      </c>
      <c r="AB986" s="22">
        <f t="shared" si="74"/>
        <v>2021</v>
      </c>
      <c r="AC986" s="22">
        <f t="shared" si="75"/>
        <v>2021</v>
      </c>
      <c r="AD986" s="25" t="b">
        <f>AND(ROUND(O986,2)=O986,ROUND(P986,2)=P986,OR(AND(O986&lt;&gt;0,L986="p"),AND(P986&lt;&gt;0,L986="f")),_xlfn.ISFORMULA(X986),_xlfn.ISFORMULA(Y986),_xlfn.ISFORMULA(Z986),_xlfn.ISFORMULA(AA986),_xlfn.ISFORMULA(AB986),_xlfn.ISFORMULA(AC986),NOT(_xlfn.ISFORMULA(O986)),NOT(_xlfn.ISFORMULA(P986)),M986&lt;&gt;0,N986&lt;&gt;0,OR(YEAR(M986=lookup_codes!T1124),YEAR(M986=lookup_codes!T1125),YEAR(M986=lookup_codes!T1126)),OR(YEAR(N986=lookup_codes!T1124),YEAR(N986=lookup_codes!T1125),YEAR(N986=lookup_codes!T1126)))</f>
        <v>1</v>
      </c>
    </row>
    <row r="987" spans="1:30" ht="15" customHeight="1" x14ac:dyDescent="0.2">
      <c r="A987" s="8" t="s">
        <v>768</v>
      </c>
      <c r="B987" s="27"/>
      <c r="C987" s="2" t="s">
        <v>734</v>
      </c>
      <c r="D987" s="6" t="s">
        <v>742</v>
      </c>
      <c r="E987" s="60" t="s">
        <v>745</v>
      </c>
      <c r="F987" s="8"/>
      <c r="G987" s="8"/>
      <c r="H987" s="8"/>
      <c r="I987" s="8"/>
      <c r="J987" s="8"/>
      <c r="K987" s="8"/>
      <c r="L987" s="8" t="s">
        <v>755</v>
      </c>
      <c r="M987" s="9">
        <v>44287</v>
      </c>
      <c r="N987" s="9">
        <v>44287</v>
      </c>
      <c r="O987" s="20">
        <v>61904.76</v>
      </c>
      <c r="P987" s="20"/>
      <c r="Q987" s="61"/>
      <c r="R987" s="11"/>
      <c r="S987" s="11"/>
      <c r="T987" s="11"/>
      <c r="U987" s="11"/>
      <c r="X987" s="22" t="str">
        <f>IF(B987="",VLOOKUP(A987,items_lookup!A:B,2,FALSE),B987)</f>
        <v>09. Item 09</v>
      </c>
      <c r="Y987" s="22">
        <f t="shared" si="76"/>
        <v>4</v>
      </c>
      <c r="Z987" s="22">
        <f t="shared" si="76"/>
        <v>4</v>
      </c>
      <c r="AA987" s="22">
        <f t="shared" si="73"/>
        <v>2021</v>
      </c>
      <c r="AB987" s="22">
        <f t="shared" si="74"/>
        <v>2021</v>
      </c>
      <c r="AC987" s="22">
        <f t="shared" si="75"/>
        <v>2021</v>
      </c>
      <c r="AD987" s="25" t="b">
        <f>AND(ROUND(O987,2)=O987,ROUND(P987,2)=P987,OR(AND(O987&lt;&gt;0,L987="p"),AND(P987&lt;&gt;0,L987="f")),_xlfn.ISFORMULA(X987),_xlfn.ISFORMULA(Y987),_xlfn.ISFORMULA(Z987),_xlfn.ISFORMULA(AA987),_xlfn.ISFORMULA(AB987),_xlfn.ISFORMULA(AC987),NOT(_xlfn.ISFORMULA(O987)),NOT(_xlfn.ISFORMULA(P987)),M987&lt;&gt;0,N987&lt;&gt;0,OR(YEAR(M987=lookup_codes!T1125),YEAR(M987=lookup_codes!T1126),YEAR(M987=lookup_codes!T1127)),OR(YEAR(N987=lookup_codes!T1125),YEAR(N987=lookup_codes!T1126),YEAR(N987=lookup_codes!T1127)))</f>
        <v>1</v>
      </c>
    </row>
    <row r="988" spans="1:30" ht="15" customHeight="1" x14ac:dyDescent="0.2">
      <c r="A988" s="8" t="s">
        <v>768</v>
      </c>
      <c r="B988" s="27"/>
      <c r="C988" s="2" t="s">
        <v>734</v>
      </c>
      <c r="D988" s="6" t="s">
        <v>742</v>
      </c>
      <c r="E988" s="60" t="s">
        <v>745</v>
      </c>
      <c r="F988" s="8"/>
      <c r="G988" s="8"/>
      <c r="H988" s="8"/>
      <c r="I988" s="8"/>
      <c r="J988" s="8"/>
      <c r="K988" s="8"/>
      <c r="L988" s="8" t="s">
        <v>755</v>
      </c>
      <c r="M988" s="9">
        <v>44317</v>
      </c>
      <c r="N988" s="9">
        <v>44317</v>
      </c>
      <c r="O988" s="20">
        <v>1309523.81</v>
      </c>
      <c r="P988" s="20"/>
      <c r="Q988" s="61"/>
      <c r="R988" s="11"/>
      <c r="S988" s="11"/>
      <c r="T988" s="11"/>
      <c r="U988" s="11"/>
      <c r="X988" s="22" t="str">
        <f>IF(B988="",VLOOKUP(A988,items_lookup!A:B,2,FALSE),B988)</f>
        <v>09. Item 09</v>
      </c>
      <c r="Y988" s="22">
        <f t="shared" si="76"/>
        <v>5</v>
      </c>
      <c r="Z988" s="22">
        <f t="shared" si="76"/>
        <v>5</v>
      </c>
      <c r="AA988" s="22">
        <f t="shared" si="73"/>
        <v>2021</v>
      </c>
      <c r="AB988" s="22">
        <f t="shared" si="74"/>
        <v>2021</v>
      </c>
      <c r="AC988" s="22">
        <f t="shared" si="75"/>
        <v>2021</v>
      </c>
      <c r="AD988" s="25" t="b">
        <f>AND(ROUND(O988,2)=O988,ROUND(P988,2)=P988,OR(AND(O988&lt;&gt;0,L988="p"),AND(P988&lt;&gt;0,L988="f")),_xlfn.ISFORMULA(X988),_xlfn.ISFORMULA(Y988),_xlfn.ISFORMULA(Z988),_xlfn.ISFORMULA(AA988),_xlfn.ISFORMULA(AB988),_xlfn.ISFORMULA(AC988),NOT(_xlfn.ISFORMULA(O988)),NOT(_xlfn.ISFORMULA(P988)),M988&lt;&gt;0,N988&lt;&gt;0,OR(YEAR(M988=lookup_codes!T1126),YEAR(M988=lookup_codes!T1127),YEAR(M988=lookup_codes!T1128)),OR(YEAR(N988=lookup_codes!T1126),YEAR(N988=lookup_codes!T1127),YEAR(N988=lookup_codes!T1128)))</f>
        <v>1</v>
      </c>
    </row>
    <row r="989" spans="1:30" ht="15" customHeight="1" x14ac:dyDescent="0.2">
      <c r="A989" s="8" t="s">
        <v>776</v>
      </c>
      <c r="B989" s="27"/>
      <c r="C989" s="2" t="s">
        <v>734</v>
      </c>
      <c r="D989" s="6" t="s">
        <v>742</v>
      </c>
      <c r="E989" s="60" t="s">
        <v>745</v>
      </c>
      <c r="F989" s="8"/>
      <c r="G989" s="8"/>
      <c r="H989" s="8"/>
      <c r="I989" s="8"/>
      <c r="J989" s="8"/>
      <c r="K989" s="8"/>
      <c r="L989" s="8" t="s">
        <v>755</v>
      </c>
      <c r="M989" s="9">
        <v>44348</v>
      </c>
      <c r="N989" s="9">
        <v>44348</v>
      </c>
      <c r="O989" s="20">
        <v>2459523.81</v>
      </c>
      <c r="P989" s="20"/>
      <c r="Q989" s="61"/>
      <c r="R989" s="11"/>
      <c r="S989" s="11"/>
      <c r="T989" s="11"/>
      <c r="U989" s="11"/>
      <c r="X989" s="22" t="str">
        <f>IF(B989="",VLOOKUP(A989,items_lookup!A:B,2,FALSE),B989)</f>
        <v>_1. Item _1</v>
      </c>
      <c r="Y989" s="22">
        <f t="shared" si="76"/>
        <v>6</v>
      </c>
      <c r="Z989" s="22">
        <f t="shared" si="76"/>
        <v>6</v>
      </c>
      <c r="AA989" s="22">
        <f t="shared" si="73"/>
        <v>2021</v>
      </c>
      <c r="AB989" s="22">
        <f t="shared" si="74"/>
        <v>2021</v>
      </c>
      <c r="AC989" s="22">
        <f t="shared" si="75"/>
        <v>2021</v>
      </c>
      <c r="AD989" s="25" t="b">
        <f>AND(ROUND(O989,2)=O989,ROUND(P989,2)=P989,OR(AND(O989&lt;&gt;0,L989="p"),AND(P989&lt;&gt;0,L989="f")),_xlfn.ISFORMULA(X989),_xlfn.ISFORMULA(Y989),_xlfn.ISFORMULA(Z989),_xlfn.ISFORMULA(AA989),_xlfn.ISFORMULA(AB989),_xlfn.ISFORMULA(AC989),NOT(_xlfn.ISFORMULA(O989)),NOT(_xlfn.ISFORMULA(P989)),M989&lt;&gt;0,N989&lt;&gt;0,OR(YEAR(M989=lookup_codes!T1127),YEAR(M989=lookup_codes!T1128),YEAR(M989=lookup_codes!T1129)),OR(YEAR(N989=lookup_codes!T1127),YEAR(N989=lookup_codes!T1128),YEAR(N989=lookup_codes!T1129)))</f>
        <v>1</v>
      </c>
    </row>
    <row r="990" spans="1:30" ht="15" customHeight="1" x14ac:dyDescent="0.2">
      <c r="A990" s="8" t="s">
        <v>791</v>
      </c>
      <c r="B990" s="8"/>
      <c r="C990" s="2" t="s">
        <v>734</v>
      </c>
      <c r="D990" s="6" t="s">
        <v>742</v>
      </c>
      <c r="E990" s="60" t="s">
        <v>745</v>
      </c>
      <c r="F990" s="8"/>
      <c r="G990" s="8"/>
      <c r="H990" s="8"/>
      <c r="I990" s="8"/>
      <c r="J990" s="8"/>
      <c r="K990" s="8"/>
      <c r="L990" s="8" t="s">
        <v>755</v>
      </c>
      <c r="M990" s="9">
        <v>44287</v>
      </c>
      <c r="N990" s="9">
        <v>44287</v>
      </c>
      <c r="O990" s="20">
        <v>43095.24</v>
      </c>
      <c r="P990" s="20"/>
      <c r="Q990" s="61"/>
      <c r="R990" s="11"/>
      <c r="S990" s="11"/>
      <c r="T990" s="11"/>
      <c r="U990" s="11"/>
      <c r="X990" s="22" t="str">
        <f>IF(B990="",VLOOKUP(A990,items_lookup!A:B,2,FALSE),B990)</f>
        <v>10. Item 10</v>
      </c>
      <c r="Y990" s="22">
        <f t="shared" si="76"/>
        <v>4</v>
      </c>
      <c r="Z990" s="22">
        <f t="shared" si="76"/>
        <v>4</v>
      </c>
      <c r="AA990" s="22">
        <f t="shared" si="73"/>
        <v>2021</v>
      </c>
      <c r="AB990" s="22">
        <f t="shared" si="74"/>
        <v>2021</v>
      </c>
      <c r="AC990" s="22">
        <f t="shared" si="75"/>
        <v>2021</v>
      </c>
      <c r="AD990" s="25" t="b">
        <f>AND(ROUND(O990,2)=O990,ROUND(P990,2)=P990,OR(AND(O990&lt;&gt;0,L990="p"),AND(P990&lt;&gt;0,L990="f")),_xlfn.ISFORMULA(X990),_xlfn.ISFORMULA(Y990),_xlfn.ISFORMULA(Z990),_xlfn.ISFORMULA(AA990),_xlfn.ISFORMULA(AB990),_xlfn.ISFORMULA(AC990),NOT(_xlfn.ISFORMULA(O990)),NOT(_xlfn.ISFORMULA(P990)),M990&lt;&gt;0,N990&lt;&gt;0,OR(YEAR(M990=lookup_codes!T1128),YEAR(M990=lookup_codes!T1129),YEAR(M990=lookup_codes!T1130)),OR(YEAR(N990=lookup_codes!T1128),YEAR(N990=lookup_codes!T1129),YEAR(N990=lookup_codes!T1130)))</f>
        <v>1</v>
      </c>
    </row>
    <row r="991" spans="1:30" ht="15" customHeight="1" x14ac:dyDescent="0.2">
      <c r="A991" s="8" t="s">
        <v>790</v>
      </c>
      <c r="B991" s="8"/>
      <c r="C991" s="2" t="s">
        <v>734</v>
      </c>
      <c r="D991" s="6" t="s">
        <v>742</v>
      </c>
      <c r="E991" s="60" t="s">
        <v>745</v>
      </c>
      <c r="F991" s="8"/>
      <c r="G991" s="8"/>
      <c r="H991" s="8"/>
      <c r="I991" s="8"/>
      <c r="J991" s="8"/>
      <c r="K991" s="8"/>
      <c r="L991" s="8" t="s">
        <v>755</v>
      </c>
      <c r="M991" s="9">
        <v>44317</v>
      </c>
      <c r="N991" s="9">
        <v>44317</v>
      </c>
      <c r="O991" s="20">
        <v>720476.19</v>
      </c>
      <c r="P991" s="20"/>
      <c r="Q991" s="61"/>
      <c r="R991" s="11"/>
      <c r="S991" s="11"/>
      <c r="T991" s="11"/>
      <c r="U991" s="11"/>
      <c r="X991" s="22" t="str">
        <f>IF(B991="",VLOOKUP(A991,items_lookup!A:B,2,FALSE),B991)</f>
        <v>10. Item 10</v>
      </c>
      <c r="Y991" s="22">
        <f t="shared" si="76"/>
        <v>5</v>
      </c>
      <c r="Z991" s="22">
        <f t="shared" si="76"/>
        <v>5</v>
      </c>
      <c r="AA991" s="22">
        <f t="shared" si="73"/>
        <v>2021</v>
      </c>
      <c r="AB991" s="22">
        <f t="shared" si="74"/>
        <v>2021</v>
      </c>
      <c r="AC991" s="22">
        <f t="shared" si="75"/>
        <v>2021</v>
      </c>
      <c r="AD991" s="25" t="b">
        <f>AND(ROUND(O991,2)=O991,ROUND(P991,2)=P991,OR(AND(O991&lt;&gt;0,L991="p"),AND(P991&lt;&gt;0,L991="f")),_xlfn.ISFORMULA(X991),_xlfn.ISFORMULA(Y991),_xlfn.ISFORMULA(Z991),_xlfn.ISFORMULA(AA991),_xlfn.ISFORMULA(AB991),_xlfn.ISFORMULA(AC991),NOT(_xlfn.ISFORMULA(O991)),NOT(_xlfn.ISFORMULA(P991)),M991&lt;&gt;0,N991&lt;&gt;0,OR(YEAR(M991=lookup_codes!T1129),YEAR(M991=lookup_codes!T1130),YEAR(M991=lookup_codes!T1131)),OR(YEAR(N991=lookup_codes!T1129),YEAR(N991=lookup_codes!T1130),YEAR(N991=lookup_codes!T1131)))</f>
        <v>1</v>
      </c>
    </row>
    <row r="992" spans="1:30" ht="15" customHeight="1" x14ac:dyDescent="0.2">
      <c r="A992" s="8" t="s">
        <v>776</v>
      </c>
      <c r="B992" s="8"/>
      <c r="C992" s="2" t="s">
        <v>734</v>
      </c>
      <c r="D992" s="6" t="s">
        <v>742</v>
      </c>
      <c r="E992" s="60" t="s">
        <v>745</v>
      </c>
      <c r="F992" s="8"/>
      <c r="G992" s="8"/>
      <c r="H992" s="8"/>
      <c r="I992" s="8"/>
      <c r="J992" s="8"/>
      <c r="K992" s="8"/>
      <c r="L992" s="8" t="s">
        <v>755</v>
      </c>
      <c r="M992" s="9">
        <v>44348</v>
      </c>
      <c r="N992" s="9">
        <v>44348</v>
      </c>
      <c r="O992" s="20">
        <v>167857.14</v>
      </c>
      <c r="P992" s="20"/>
      <c r="Q992" s="61"/>
      <c r="R992" s="11"/>
      <c r="S992" s="11"/>
      <c r="T992" s="11"/>
      <c r="U992" s="11"/>
      <c r="X992" s="22" t="str">
        <f>IF(B992="",VLOOKUP(A992,items_lookup!A:B,2,FALSE),B992)</f>
        <v>_1. Item _1</v>
      </c>
      <c r="Y992" s="22">
        <f t="shared" si="76"/>
        <v>6</v>
      </c>
      <c r="Z992" s="22">
        <f t="shared" si="76"/>
        <v>6</v>
      </c>
      <c r="AA992" s="22">
        <f t="shared" si="73"/>
        <v>2021</v>
      </c>
      <c r="AB992" s="22">
        <f t="shared" si="74"/>
        <v>2021</v>
      </c>
      <c r="AC992" s="22">
        <f t="shared" si="75"/>
        <v>2021</v>
      </c>
      <c r="AD992" s="25" t="b">
        <f>AND(ROUND(O992,2)=O992,ROUND(P992,2)=P992,OR(AND(O992&lt;&gt;0,L992="p"),AND(P992&lt;&gt;0,L992="f")),_xlfn.ISFORMULA(X992),_xlfn.ISFORMULA(Y992),_xlfn.ISFORMULA(Z992),_xlfn.ISFORMULA(AA992),_xlfn.ISFORMULA(AB992),_xlfn.ISFORMULA(AC992),NOT(_xlfn.ISFORMULA(O992)),NOT(_xlfn.ISFORMULA(P992)),M992&lt;&gt;0,N992&lt;&gt;0,OR(YEAR(M992=lookup_codes!T1130),YEAR(M992=lookup_codes!T1131),YEAR(M992=lookup_codes!T1132)),OR(YEAR(N992=lookup_codes!T1130),YEAR(N992=lookup_codes!T1131),YEAR(N992=lookup_codes!T1132)))</f>
        <v>1</v>
      </c>
    </row>
    <row r="993" spans="1:30" ht="15" customHeight="1" x14ac:dyDescent="0.2">
      <c r="A993" s="8" t="s">
        <v>776</v>
      </c>
      <c r="B993" s="8"/>
      <c r="C993" s="2" t="s">
        <v>734</v>
      </c>
      <c r="D993" s="6" t="s">
        <v>742</v>
      </c>
      <c r="E993" s="60" t="s">
        <v>745</v>
      </c>
      <c r="F993" s="8"/>
      <c r="G993" s="8"/>
      <c r="H993" s="8"/>
      <c r="I993" s="8"/>
      <c r="J993" s="8"/>
      <c r="K993" s="8"/>
      <c r="L993" s="8" t="s">
        <v>755</v>
      </c>
      <c r="M993" s="9">
        <v>44287</v>
      </c>
      <c r="N993" s="9">
        <v>44287</v>
      </c>
      <c r="O993" s="20">
        <v>945238.1</v>
      </c>
      <c r="P993" s="20"/>
      <c r="Q993" s="61"/>
      <c r="R993" s="11"/>
      <c r="S993" s="11"/>
      <c r="T993" s="11"/>
      <c r="U993" s="11"/>
      <c r="X993" s="22" t="str">
        <f>IF(B993="",VLOOKUP(A993,items_lookup!A:B,2,FALSE),B993)</f>
        <v>_1. Item _1</v>
      </c>
      <c r="Y993" s="22">
        <f t="shared" si="76"/>
        <v>4</v>
      </c>
      <c r="Z993" s="22">
        <f t="shared" si="76"/>
        <v>4</v>
      </c>
      <c r="AA993" s="22">
        <f t="shared" si="73"/>
        <v>2021</v>
      </c>
      <c r="AB993" s="22">
        <f t="shared" si="74"/>
        <v>2021</v>
      </c>
      <c r="AC993" s="22">
        <f t="shared" si="75"/>
        <v>2021</v>
      </c>
      <c r="AD993" s="25" t="b">
        <f>AND(ROUND(O993,2)=O993,ROUND(P993,2)=P993,OR(AND(O993&lt;&gt;0,L993="p"),AND(P993&lt;&gt;0,L993="f")),_xlfn.ISFORMULA(X993),_xlfn.ISFORMULA(Y993),_xlfn.ISFORMULA(Z993),_xlfn.ISFORMULA(AA993),_xlfn.ISFORMULA(AB993),_xlfn.ISFORMULA(AC993),NOT(_xlfn.ISFORMULA(O993)),NOT(_xlfn.ISFORMULA(P993)),M993&lt;&gt;0,N993&lt;&gt;0,OR(YEAR(M993=lookup_codes!T1131),YEAR(M993=lookup_codes!T1132),YEAR(M993=lookup_codes!T1133)),OR(YEAR(N993=lookup_codes!T1131),YEAR(N993=lookup_codes!T1132),YEAR(N993=lookup_codes!T1133)))</f>
        <v>1</v>
      </c>
    </row>
    <row r="994" spans="1:30" ht="15" customHeight="1" x14ac:dyDescent="0.2">
      <c r="A994" s="8" t="s">
        <v>776</v>
      </c>
      <c r="B994" s="8"/>
      <c r="C994" s="2" t="s">
        <v>734</v>
      </c>
      <c r="D994" s="6" t="s">
        <v>742</v>
      </c>
      <c r="E994" s="60" t="s">
        <v>745</v>
      </c>
      <c r="F994" s="8"/>
      <c r="G994" s="8"/>
      <c r="H994" s="8"/>
      <c r="I994" s="8"/>
      <c r="J994" s="8"/>
      <c r="K994" s="8"/>
      <c r="L994" s="8" t="s">
        <v>755</v>
      </c>
      <c r="M994" s="9">
        <v>44317</v>
      </c>
      <c r="N994" s="9">
        <v>44317</v>
      </c>
      <c r="O994" s="20">
        <v>345285.71</v>
      </c>
      <c r="P994" s="20"/>
      <c r="Q994" s="61"/>
      <c r="R994" s="11"/>
      <c r="S994" s="11"/>
      <c r="T994" s="11"/>
      <c r="U994" s="11"/>
      <c r="X994" s="22" t="str">
        <f>IF(B994="",VLOOKUP(A994,items_lookup!A:B,2,FALSE),B994)</f>
        <v>_1. Item _1</v>
      </c>
      <c r="Y994" s="22">
        <f t="shared" si="76"/>
        <v>5</v>
      </c>
      <c r="Z994" s="22">
        <f t="shared" si="76"/>
        <v>5</v>
      </c>
      <c r="AA994" s="22">
        <f t="shared" si="73"/>
        <v>2021</v>
      </c>
      <c r="AB994" s="22">
        <f t="shared" si="74"/>
        <v>2021</v>
      </c>
      <c r="AC994" s="22">
        <f t="shared" si="75"/>
        <v>2021</v>
      </c>
      <c r="AD994" s="25" t="b">
        <f>AND(ROUND(O994,2)=O994,ROUND(P994,2)=P994,OR(AND(O994&lt;&gt;0,L994="p"),AND(P994&lt;&gt;0,L994="f")),_xlfn.ISFORMULA(X994),_xlfn.ISFORMULA(Y994),_xlfn.ISFORMULA(Z994),_xlfn.ISFORMULA(AA994),_xlfn.ISFORMULA(AB994),_xlfn.ISFORMULA(AC994),NOT(_xlfn.ISFORMULA(O994)),NOT(_xlfn.ISFORMULA(P994)),M994&lt;&gt;0,N994&lt;&gt;0,OR(YEAR(M994=lookup_codes!T1132),YEAR(M994=lookup_codes!T1133),YEAR(M994=lookup_codes!T1134)),OR(YEAR(N994=lookup_codes!T1132),YEAR(N994=lookup_codes!T1133),YEAR(N994=lookup_codes!T1134)))</f>
        <v>1</v>
      </c>
    </row>
    <row r="995" spans="1:30" ht="15" customHeight="1" x14ac:dyDescent="0.2">
      <c r="A995" s="8" t="s">
        <v>776</v>
      </c>
      <c r="B995" s="8"/>
      <c r="C995" s="2" t="s">
        <v>734</v>
      </c>
      <c r="D995" s="6" t="s">
        <v>742</v>
      </c>
      <c r="E995" s="60" t="s">
        <v>745</v>
      </c>
      <c r="F995" s="8"/>
      <c r="G995" s="8"/>
      <c r="H995" s="8"/>
      <c r="I995" s="8"/>
      <c r="J995" s="8"/>
      <c r="K995" s="8"/>
      <c r="L995" s="8" t="s">
        <v>755</v>
      </c>
      <c r="M995" s="9">
        <v>44348</v>
      </c>
      <c r="N995" s="9">
        <v>44348</v>
      </c>
      <c r="O995" s="20">
        <v>666666.67000000004</v>
      </c>
      <c r="P995" s="20"/>
      <c r="Q995" s="61"/>
      <c r="R995" s="11"/>
      <c r="S995" s="11"/>
      <c r="T995" s="11"/>
      <c r="U995" s="11"/>
      <c r="X995" s="22" t="str">
        <f>IF(B995="",VLOOKUP(A995,items_lookup!A:B,2,FALSE),B995)</f>
        <v>_1. Item _1</v>
      </c>
      <c r="Y995" s="22">
        <f t="shared" si="76"/>
        <v>6</v>
      </c>
      <c r="Z995" s="22">
        <f t="shared" si="76"/>
        <v>6</v>
      </c>
      <c r="AA995" s="22">
        <f t="shared" si="73"/>
        <v>2021</v>
      </c>
      <c r="AB995" s="22">
        <f t="shared" si="74"/>
        <v>2021</v>
      </c>
      <c r="AC995" s="22">
        <f t="shared" si="75"/>
        <v>2021</v>
      </c>
      <c r="AD995" s="25" t="b">
        <f>AND(ROUND(O995,2)=O995,ROUND(P995,2)=P995,OR(AND(O995&lt;&gt;0,L995="p"),AND(P995&lt;&gt;0,L995="f")),_xlfn.ISFORMULA(X995),_xlfn.ISFORMULA(Y995),_xlfn.ISFORMULA(Z995),_xlfn.ISFORMULA(AA995),_xlfn.ISFORMULA(AB995),_xlfn.ISFORMULA(AC995),NOT(_xlfn.ISFORMULA(O995)),NOT(_xlfn.ISFORMULA(P995)),M995&lt;&gt;0,N995&lt;&gt;0,OR(YEAR(M995=lookup_codes!T1133),YEAR(M995=lookup_codes!T1134),YEAR(M995=lookup_codes!T1135)),OR(YEAR(N995=lookup_codes!T1133),YEAR(N995=lookup_codes!T1134),YEAR(N995=lookup_codes!T1135)))</f>
        <v>1</v>
      </c>
    </row>
    <row r="996" spans="1:30" ht="15" customHeight="1" x14ac:dyDescent="0.2">
      <c r="A996" s="8" t="s">
        <v>779</v>
      </c>
      <c r="B996" s="8"/>
      <c r="C996" s="2" t="s">
        <v>734</v>
      </c>
      <c r="D996" s="6" t="s">
        <v>742</v>
      </c>
      <c r="E996" s="60" t="s">
        <v>745</v>
      </c>
      <c r="F996" s="8"/>
      <c r="G996" s="8"/>
      <c r="H996" s="8"/>
      <c r="I996" s="8"/>
      <c r="J996" s="8"/>
      <c r="K996" s="8"/>
      <c r="L996" s="8" t="s">
        <v>755</v>
      </c>
      <c r="M996" s="9">
        <v>44287</v>
      </c>
      <c r="N996" s="9">
        <v>44287</v>
      </c>
      <c r="O996" s="20">
        <v>202380.95</v>
      </c>
      <c r="P996" s="20"/>
      <c r="Q996" s="61"/>
      <c r="R996" s="11"/>
      <c r="S996" s="11"/>
      <c r="T996" s="11"/>
      <c r="U996" s="11"/>
      <c r="X996" s="22" t="str">
        <f>IF(B996="",VLOOKUP(A996,items_lookup!A:B,2,FALSE),B996)</f>
        <v>_2. Item _2</v>
      </c>
      <c r="Y996" s="22">
        <f t="shared" si="76"/>
        <v>4</v>
      </c>
      <c r="Z996" s="22">
        <f t="shared" si="76"/>
        <v>4</v>
      </c>
      <c r="AA996" s="22">
        <f t="shared" si="73"/>
        <v>2021</v>
      </c>
      <c r="AB996" s="22">
        <f t="shared" si="74"/>
        <v>2021</v>
      </c>
      <c r="AC996" s="22">
        <f t="shared" si="75"/>
        <v>2021</v>
      </c>
      <c r="AD996" s="25" t="b">
        <f>AND(ROUND(O996,2)=O996,ROUND(P996,2)=P996,OR(AND(O996&lt;&gt;0,L996="p"),AND(P996&lt;&gt;0,L996="f")),_xlfn.ISFORMULA(X996),_xlfn.ISFORMULA(Y996),_xlfn.ISFORMULA(Z996),_xlfn.ISFORMULA(AA996),_xlfn.ISFORMULA(AB996),_xlfn.ISFORMULA(AC996),NOT(_xlfn.ISFORMULA(O996)),NOT(_xlfn.ISFORMULA(P996)),M996&lt;&gt;0,N996&lt;&gt;0,OR(YEAR(M996=lookup_codes!T1134),YEAR(M996=lookup_codes!T1135),YEAR(M996=lookup_codes!T1136)),OR(YEAR(N996=lookup_codes!T1134),YEAR(N996=lookup_codes!T1135),YEAR(N996=lookup_codes!T1136)))</f>
        <v>1</v>
      </c>
    </row>
    <row r="997" spans="1:30" ht="15" customHeight="1" x14ac:dyDescent="0.2">
      <c r="A997" s="8" t="s">
        <v>776</v>
      </c>
      <c r="B997" s="8"/>
      <c r="C997" s="2" t="s">
        <v>734</v>
      </c>
      <c r="D997" s="6" t="s">
        <v>742</v>
      </c>
      <c r="E997" s="60" t="s">
        <v>745</v>
      </c>
      <c r="F997" s="8"/>
      <c r="G997" s="8"/>
      <c r="H997" s="8"/>
      <c r="I997" s="8"/>
      <c r="J997" s="8"/>
      <c r="K997" s="8"/>
      <c r="L997" s="8" t="s">
        <v>755</v>
      </c>
      <c r="M997" s="9">
        <v>44317</v>
      </c>
      <c r="N997" s="9">
        <v>44317</v>
      </c>
      <c r="O997" s="20">
        <v>200476.19</v>
      </c>
      <c r="P997" s="20"/>
      <c r="Q997" s="61"/>
      <c r="R997" s="11"/>
      <c r="S997" s="11"/>
      <c r="T997" s="11"/>
      <c r="U997" s="11"/>
      <c r="X997" s="22" t="str">
        <f>IF(B997="",VLOOKUP(A997,items_lookup!A:B,2,FALSE),B997)</f>
        <v>_1. Item _1</v>
      </c>
      <c r="Y997" s="22">
        <f t="shared" si="76"/>
        <v>5</v>
      </c>
      <c r="Z997" s="22">
        <f t="shared" si="76"/>
        <v>5</v>
      </c>
      <c r="AA997" s="22">
        <f t="shared" si="73"/>
        <v>2021</v>
      </c>
      <c r="AB997" s="22">
        <f t="shared" si="74"/>
        <v>2021</v>
      </c>
      <c r="AC997" s="22">
        <f t="shared" si="75"/>
        <v>2021</v>
      </c>
      <c r="AD997" s="25" t="b">
        <f>AND(ROUND(O997,2)=O997,ROUND(P997,2)=P997,OR(AND(O997&lt;&gt;0,L997="p"),AND(P997&lt;&gt;0,L997="f")),_xlfn.ISFORMULA(X997),_xlfn.ISFORMULA(Y997),_xlfn.ISFORMULA(Z997),_xlfn.ISFORMULA(AA997),_xlfn.ISFORMULA(AB997),_xlfn.ISFORMULA(AC997),NOT(_xlfn.ISFORMULA(O997)),NOT(_xlfn.ISFORMULA(P997)),M997&lt;&gt;0,N997&lt;&gt;0,OR(YEAR(M997=lookup_codes!T1135),YEAR(M997=lookup_codes!T1136),YEAR(M997=lookup_codes!T1137)),OR(YEAR(N997=lookup_codes!T1135),YEAR(N997=lookup_codes!T1136),YEAR(N997=lookup_codes!T1137)))</f>
        <v>1</v>
      </c>
    </row>
    <row r="998" spans="1:30" ht="15" customHeight="1" x14ac:dyDescent="0.2">
      <c r="A998" s="8" t="s">
        <v>779</v>
      </c>
      <c r="B998" s="8"/>
      <c r="C998" s="2" t="s">
        <v>734</v>
      </c>
      <c r="D998" s="6" t="s">
        <v>742</v>
      </c>
      <c r="E998" s="60" t="s">
        <v>745</v>
      </c>
      <c r="F998" s="8"/>
      <c r="G998" s="8"/>
      <c r="H998" s="8"/>
      <c r="I998" s="8"/>
      <c r="J998" s="8"/>
      <c r="K998" s="8"/>
      <c r="L998" s="8" t="s">
        <v>755</v>
      </c>
      <c r="M998" s="9">
        <v>44348</v>
      </c>
      <c r="N998" s="9">
        <v>44348</v>
      </c>
      <c r="O998" s="20">
        <v>252380.95</v>
      </c>
      <c r="P998" s="20"/>
      <c r="Q998" s="61"/>
      <c r="R998" s="11"/>
      <c r="S998" s="11"/>
      <c r="T998" s="11"/>
      <c r="U998" s="11"/>
      <c r="X998" s="22" t="str">
        <f>IF(B998="",VLOOKUP(A998,items_lookup!A:B,2,FALSE),B998)</f>
        <v>_2. Item _2</v>
      </c>
      <c r="Y998" s="22">
        <f t="shared" si="76"/>
        <v>6</v>
      </c>
      <c r="Z998" s="22">
        <f t="shared" si="76"/>
        <v>6</v>
      </c>
      <c r="AA998" s="22">
        <f t="shared" si="73"/>
        <v>2021</v>
      </c>
      <c r="AB998" s="22">
        <f t="shared" si="74"/>
        <v>2021</v>
      </c>
      <c r="AC998" s="22">
        <f t="shared" si="75"/>
        <v>2021</v>
      </c>
      <c r="AD998" s="25" t="b">
        <f>AND(ROUND(O998,2)=O998,ROUND(P998,2)=P998,OR(AND(O998&lt;&gt;0,L998="p"),AND(P998&lt;&gt;0,L998="f")),_xlfn.ISFORMULA(X998),_xlfn.ISFORMULA(Y998),_xlfn.ISFORMULA(Z998),_xlfn.ISFORMULA(AA998),_xlfn.ISFORMULA(AB998),_xlfn.ISFORMULA(AC998),NOT(_xlfn.ISFORMULA(O998)),NOT(_xlfn.ISFORMULA(P998)),M998&lt;&gt;0,N998&lt;&gt;0,OR(YEAR(M998=lookup_codes!T1136),YEAR(M998=lookup_codes!T1137),YEAR(M998=lookup_codes!T1138)),OR(YEAR(N998=lookup_codes!T1136),YEAR(N998=lookup_codes!T1137),YEAR(N998=lookup_codes!T1138)))</f>
        <v>1</v>
      </c>
    </row>
    <row r="999" spans="1:30" ht="15" customHeight="1" x14ac:dyDescent="0.2">
      <c r="A999" s="8" t="s">
        <v>776</v>
      </c>
      <c r="B999" s="8"/>
      <c r="C999" s="2" t="s">
        <v>734</v>
      </c>
      <c r="D999" s="6" t="s">
        <v>742</v>
      </c>
      <c r="E999" s="60" t="s">
        <v>745</v>
      </c>
      <c r="F999" s="8"/>
      <c r="G999" s="8"/>
      <c r="H999" s="8"/>
      <c r="I999" s="8"/>
      <c r="J999" s="8"/>
      <c r="K999" s="8"/>
      <c r="L999" s="8" t="s">
        <v>755</v>
      </c>
      <c r="M999" s="9">
        <v>44287</v>
      </c>
      <c r="N999" s="9">
        <v>44287</v>
      </c>
      <c r="O999" s="20">
        <v>3333.33</v>
      </c>
      <c r="P999" s="20"/>
      <c r="Q999" s="61"/>
      <c r="R999" s="29"/>
      <c r="S999" s="29"/>
      <c r="T999" s="29"/>
      <c r="U999" s="29"/>
      <c r="X999" s="22" t="str">
        <f>IF(B999="",VLOOKUP(A999,items_lookup!A:B,2,FALSE),B999)</f>
        <v>_1. Item _1</v>
      </c>
      <c r="Y999" s="22">
        <f t="shared" si="76"/>
        <v>4</v>
      </c>
      <c r="Z999" s="22">
        <f t="shared" si="76"/>
        <v>4</v>
      </c>
      <c r="AA999" s="22">
        <f t="shared" si="73"/>
        <v>2021</v>
      </c>
      <c r="AB999" s="22">
        <f t="shared" si="74"/>
        <v>2021</v>
      </c>
      <c r="AC999" s="22">
        <f t="shared" si="75"/>
        <v>2021</v>
      </c>
      <c r="AD999" s="25" t="b">
        <f>AND(ROUND(O999,2)=O999,ROUND(P999,2)=P999,OR(AND(O999&lt;&gt;0,L999="p"),AND(P999&lt;&gt;0,L999="f")),_xlfn.ISFORMULA(X999),_xlfn.ISFORMULA(Y999),_xlfn.ISFORMULA(Z999),_xlfn.ISFORMULA(AA999),_xlfn.ISFORMULA(AB999),_xlfn.ISFORMULA(AC999),NOT(_xlfn.ISFORMULA(O999)),NOT(_xlfn.ISFORMULA(P999)),M999&lt;&gt;0,N999&lt;&gt;0,OR(YEAR(M999=lookup_codes!T1137),YEAR(M999=lookup_codes!T1138),YEAR(M999=lookup_codes!T1139)),OR(YEAR(N999=lookup_codes!T1137),YEAR(N999=lookup_codes!T1138),YEAR(N999=lookup_codes!T1139)))</f>
        <v>1</v>
      </c>
    </row>
    <row r="1000" spans="1:30" ht="12.6" customHeight="1" x14ac:dyDescent="0.2">
      <c r="A1000" s="8" t="s">
        <v>779</v>
      </c>
      <c r="B1000" s="8"/>
      <c r="C1000" s="2" t="s">
        <v>734</v>
      </c>
      <c r="D1000" s="6" t="s">
        <v>742</v>
      </c>
      <c r="E1000" s="60" t="s">
        <v>745</v>
      </c>
      <c r="F1000" s="8"/>
      <c r="G1000" s="8"/>
      <c r="H1000" s="8"/>
      <c r="I1000" s="8"/>
      <c r="J1000" s="8"/>
      <c r="K1000" s="8"/>
      <c r="L1000" s="8" t="s">
        <v>755</v>
      </c>
      <c r="M1000" s="9">
        <v>44317</v>
      </c>
      <c r="N1000" s="9">
        <v>44317</v>
      </c>
      <c r="O1000" s="20">
        <v>6380.95</v>
      </c>
      <c r="P1000" s="20"/>
      <c r="Q1000" s="61"/>
      <c r="R1000" s="29"/>
      <c r="S1000" s="29"/>
      <c r="T1000" s="29"/>
      <c r="U1000" s="29"/>
      <c r="X1000" s="22" t="str">
        <f>IF(B1000="",VLOOKUP(A1000,items_lookup!A:B,2,FALSE),B1000)</f>
        <v>_2. Item _2</v>
      </c>
      <c r="Y1000" s="22">
        <f t="shared" si="76"/>
        <v>5</v>
      </c>
      <c r="Z1000" s="22">
        <f t="shared" si="76"/>
        <v>5</v>
      </c>
      <c r="AA1000" s="22">
        <f t="shared" si="73"/>
        <v>2021</v>
      </c>
      <c r="AB1000" s="22">
        <f t="shared" si="74"/>
        <v>2021</v>
      </c>
      <c r="AC1000" s="22">
        <f t="shared" si="75"/>
        <v>2021</v>
      </c>
      <c r="AD1000" s="25" t="b">
        <f>AND(ROUND(O1000,2)=O1000,ROUND(P1000,2)=P1000,OR(AND(O1000&lt;&gt;0,L1000="p"),AND(P1000&lt;&gt;0,L1000="f")),_xlfn.ISFORMULA(X1000),_xlfn.ISFORMULA(Y1000),_xlfn.ISFORMULA(Z1000),_xlfn.ISFORMULA(AA1000),_xlfn.ISFORMULA(AB1000),_xlfn.ISFORMULA(AC1000),NOT(_xlfn.ISFORMULA(O1000)),NOT(_xlfn.ISFORMULA(P1000)),M1000&lt;&gt;0,N1000&lt;&gt;0,OR(YEAR(M1000=lookup_codes!T1138),YEAR(M1000=lookup_codes!T1139),YEAR(M1000=lookup_codes!T1140)),OR(YEAR(N1000=lookup_codes!T1138),YEAR(N1000=lookup_codes!T1139),YEAR(N1000=lookup_codes!T1140)))</f>
        <v>1</v>
      </c>
    </row>
    <row r="1001" spans="1:30" ht="12.6" customHeight="1" x14ac:dyDescent="0.2">
      <c r="A1001" s="8" t="s">
        <v>776</v>
      </c>
      <c r="B1001" s="8"/>
      <c r="C1001" s="2" t="s">
        <v>734</v>
      </c>
      <c r="D1001" s="6" t="s">
        <v>742</v>
      </c>
      <c r="E1001" s="60" t="s">
        <v>745</v>
      </c>
      <c r="F1001" s="8"/>
      <c r="G1001" s="8"/>
      <c r="H1001" s="8"/>
      <c r="I1001" s="8"/>
      <c r="J1001" s="8"/>
      <c r="K1001" s="8"/>
      <c r="L1001" s="8" t="s">
        <v>755</v>
      </c>
      <c r="M1001" s="9">
        <v>44287</v>
      </c>
      <c r="N1001" s="9">
        <v>44287</v>
      </c>
      <c r="O1001" s="20">
        <v>51904.76</v>
      </c>
      <c r="P1001" s="20"/>
      <c r="Q1001" s="61"/>
      <c r="R1001" s="29"/>
      <c r="S1001" s="29"/>
      <c r="T1001" s="29"/>
      <c r="U1001" s="29"/>
      <c r="X1001" s="22" t="str">
        <f>IF(B1001="",VLOOKUP(A1001,items_lookup!A:B,2,FALSE),B1001)</f>
        <v>_1. Item _1</v>
      </c>
      <c r="Y1001" s="22">
        <f t="shared" si="76"/>
        <v>4</v>
      </c>
      <c r="Z1001" s="22">
        <f t="shared" si="76"/>
        <v>4</v>
      </c>
      <c r="AA1001" s="22">
        <f t="shared" si="73"/>
        <v>2021</v>
      </c>
      <c r="AB1001" s="22">
        <f t="shared" si="74"/>
        <v>2021</v>
      </c>
      <c r="AC1001" s="22">
        <f t="shared" si="75"/>
        <v>2021</v>
      </c>
      <c r="AD1001" s="25" t="b">
        <f>AND(ROUND(O1001,2)=O1001,ROUND(P1001,2)=P1001,OR(AND(O1001&lt;&gt;0,L1001="p"),AND(P1001&lt;&gt;0,L1001="f")),_xlfn.ISFORMULA(X1001),_xlfn.ISFORMULA(Y1001),_xlfn.ISFORMULA(Z1001),_xlfn.ISFORMULA(AA1001),_xlfn.ISFORMULA(AB1001),_xlfn.ISFORMULA(AC1001),NOT(_xlfn.ISFORMULA(O1001)),NOT(_xlfn.ISFORMULA(P1001)),M1001&lt;&gt;0,N1001&lt;&gt;0,OR(YEAR(M1001=lookup_codes!T1139),YEAR(M1001=lookup_codes!T1140),YEAR(M1001=lookup_codes!T1141)),OR(YEAR(N1001=lookup_codes!T1139),YEAR(N1001=lookup_codes!T1140),YEAR(N1001=lookup_codes!T1141)))</f>
        <v>1</v>
      </c>
    </row>
    <row r="1002" spans="1:30" ht="15" customHeight="1" x14ac:dyDescent="0.2">
      <c r="A1002" s="8" t="s">
        <v>779</v>
      </c>
      <c r="B1002" s="8"/>
      <c r="C1002" s="2" t="s">
        <v>734</v>
      </c>
      <c r="D1002" s="6" t="s">
        <v>742</v>
      </c>
      <c r="E1002" s="60" t="s">
        <v>745</v>
      </c>
      <c r="F1002" s="8"/>
      <c r="G1002" s="8"/>
      <c r="H1002" s="8"/>
      <c r="I1002" s="8"/>
      <c r="J1002" s="8"/>
      <c r="K1002" s="8"/>
      <c r="L1002" s="8" t="s">
        <v>755</v>
      </c>
      <c r="M1002" s="9">
        <v>44317</v>
      </c>
      <c r="N1002" s="9">
        <v>44317</v>
      </c>
      <c r="O1002" s="20">
        <v>41428.57</v>
      </c>
      <c r="P1002" s="20"/>
      <c r="Q1002" s="61"/>
      <c r="R1002" s="29"/>
      <c r="S1002" s="29"/>
      <c r="T1002" s="29"/>
      <c r="U1002" s="29"/>
      <c r="X1002" s="22" t="str">
        <f>IF(B1002="",VLOOKUP(A1002,items_lookup!A:B,2,FALSE),B1002)</f>
        <v>_2. Item _2</v>
      </c>
      <c r="Y1002" s="22">
        <f t="shared" si="76"/>
        <v>5</v>
      </c>
      <c r="Z1002" s="22">
        <f t="shared" si="76"/>
        <v>5</v>
      </c>
      <c r="AA1002" s="22">
        <f t="shared" si="73"/>
        <v>2021</v>
      </c>
      <c r="AB1002" s="22">
        <f t="shared" si="74"/>
        <v>2021</v>
      </c>
      <c r="AC1002" s="22">
        <f t="shared" si="75"/>
        <v>2021</v>
      </c>
      <c r="AD1002" s="25" t="b">
        <f>AND(ROUND(O1002,2)=O1002,ROUND(P1002,2)=P1002,OR(AND(O1002&lt;&gt;0,L1002="p"),AND(P1002&lt;&gt;0,L1002="f")),_xlfn.ISFORMULA(X1002),_xlfn.ISFORMULA(Y1002),_xlfn.ISFORMULA(Z1002),_xlfn.ISFORMULA(AA1002),_xlfn.ISFORMULA(AB1002),_xlfn.ISFORMULA(AC1002),NOT(_xlfn.ISFORMULA(O1002)),NOT(_xlfn.ISFORMULA(P1002)),M1002&lt;&gt;0,N1002&lt;&gt;0,OR(YEAR(M1002=lookup_codes!T1140),YEAR(M1002=lookup_codes!T1141),YEAR(M1002=lookup_codes!T1142)),OR(YEAR(N1002=lookup_codes!T1140),YEAR(N1002=lookup_codes!T1141),YEAR(N1002=lookup_codes!T1142)))</f>
        <v>1</v>
      </c>
    </row>
    <row r="1003" spans="1:30" ht="15" customHeight="1" x14ac:dyDescent="0.2">
      <c r="A1003" s="8" t="s">
        <v>776</v>
      </c>
      <c r="B1003" s="8"/>
      <c r="C1003" s="2" t="s">
        <v>734</v>
      </c>
      <c r="D1003" s="6" t="s">
        <v>742</v>
      </c>
      <c r="E1003" s="60" t="s">
        <v>745</v>
      </c>
      <c r="F1003" s="8"/>
      <c r="G1003" s="8"/>
      <c r="H1003" s="8"/>
      <c r="I1003" s="8"/>
      <c r="J1003" s="8"/>
      <c r="K1003" s="8"/>
      <c r="L1003" s="8" t="s">
        <v>755</v>
      </c>
      <c r="M1003" s="9">
        <v>44348</v>
      </c>
      <c r="N1003" s="9">
        <v>44348</v>
      </c>
      <c r="O1003" s="20">
        <v>42142.86</v>
      </c>
      <c r="P1003" s="20"/>
      <c r="Q1003" s="61"/>
      <c r="R1003" s="29"/>
      <c r="S1003" s="29"/>
      <c r="T1003" s="29"/>
      <c r="U1003" s="29"/>
      <c r="X1003" s="22" t="str">
        <f>IF(B1003="",VLOOKUP(A1003,items_lookup!A:B,2,FALSE),B1003)</f>
        <v>_1. Item _1</v>
      </c>
      <c r="Y1003" s="22">
        <f t="shared" si="76"/>
        <v>6</v>
      </c>
      <c r="Z1003" s="22">
        <f t="shared" si="76"/>
        <v>6</v>
      </c>
      <c r="AA1003" s="22">
        <f t="shared" si="73"/>
        <v>2021</v>
      </c>
      <c r="AB1003" s="22">
        <f t="shared" si="74"/>
        <v>2021</v>
      </c>
      <c r="AC1003" s="22">
        <f t="shared" si="75"/>
        <v>2021</v>
      </c>
      <c r="AD1003" s="25" t="b">
        <f>AND(ROUND(O1003,2)=O1003,ROUND(P1003,2)=P1003,OR(AND(O1003&lt;&gt;0,L1003="p"),AND(P1003&lt;&gt;0,L1003="f")),_xlfn.ISFORMULA(X1003),_xlfn.ISFORMULA(Y1003),_xlfn.ISFORMULA(Z1003),_xlfn.ISFORMULA(AA1003),_xlfn.ISFORMULA(AB1003),_xlfn.ISFORMULA(AC1003),NOT(_xlfn.ISFORMULA(O1003)),NOT(_xlfn.ISFORMULA(P1003)),M1003&lt;&gt;0,N1003&lt;&gt;0,OR(YEAR(M1003=lookup_codes!T1141),YEAR(M1003=lookup_codes!T1142),YEAR(M1003=lookup_codes!T1143)),OR(YEAR(N1003=lookup_codes!T1141),YEAR(N1003=lookup_codes!T1142),YEAR(N1003=lookup_codes!T1143)))</f>
        <v>1</v>
      </c>
    </row>
    <row r="1004" spans="1:30" ht="15" customHeight="1" x14ac:dyDescent="0.2">
      <c r="A1004" s="8" t="s">
        <v>779</v>
      </c>
      <c r="B1004" s="8" t="s">
        <v>805</v>
      </c>
      <c r="C1004" s="2" t="s">
        <v>734</v>
      </c>
      <c r="D1004" s="6" t="s">
        <v>742</v>
      </c>
      <c r="E1004" s="60" t="s">
        <v>745</v>
      </c>
      <c r="F1004" s="8"/>
      <c r="G1004" s="8"/>
      <c r="H1004" s="8"/>
      <c r="I1004" s="8"/>
      <c r="J1004" s="8"/>
      <c r="K1004" s="8"/>
      <c r="L1004" s="8" t="s">
        <v>755</v>
      </c>
      <c r="M1004" s="9">
        <v>44287</v>
      </c>
      <c r="N1004" s="9">
        <v>44287</v>
      </c>
      <c r="O1004" s="20">
        <v>152619.04999999999</v>
      </c>
      <c r="P1004" s="20"/>
      <c r="Q1004" s="61"/>
      <c r="R1004" s="29"/>
      <c r="S1004" s="29"/>
      <c r="T1004" s="29"/>
      <c r="U1004" s="29"/>
      <c r="X1004" s="22" t="str">
        <f>IF(B1004="",VLOOKUP(A1004,items_lookup!A:B,2,FALSE),B1004)</f>
        <v>10. Item 10</v>
      </c>
      <c r="Y1004" s="22">
        <f t="shared" si="76"/>
        <v>4</v>
      </c>
      <c r="Z1004" s="22">
        <f t="shared" si="76"/>
        <v>4</v>
      </c>
      <c r="AA1004" s="22">
        <f t="shared" si="73"/>
        <v>2021</v>
      </c>
      <c r="AB1004" s="22">
        <f t="shared" si="74"/>
        <v>2021</v>
      </c>
      <c r="AC1004" s="22">
        <f t="shared" si="75"/>
        <v>2021</v>
      </c>
      <c r="AD1004" s="25" t="b">
        <f>AND(ROUND(O1004,2)=O1004,ROUND(P1004,2)=P1004,OR(AND(O1004&lt;&gt;0,L1004="p"),AND(P1004&lt;&gt;0,L1004="f")),_xlfn.ISFORMULA(X1004),_xlfn.ISFORMULA(Y1004),_xlfn.ISFORMULA(Z1004),_xlfn.ISFORMULA(AA1004),_xlfn.ISFORMULA(AB1004),_xlfn.ISFORMULA(AC1004),NOT(_xlfn.ISFORMULA(O1004)),NOT(_xlfn.ISFORMULA(P1004)),M1004&lt;&gt;0,N1004&lt;&gt;0,OR(YEAR(M1004=lookup_codes!T1142),YEAR(M1004=lookup_codes!T1143),YEAR(M1004=lookup_codes!T1144)),OR(YEAR(N1004=lookup_codes!T1142),YEAR(N1004=lookup_codes!T1143),YEAR(N1004=lookup_codes!T1144)))</f>
        <v>1</v>
      </c>
    </row>
    <row r="1005" spans="1:30" ht="15" customHeight="1" x14ac:dyDescent="0.2">
      <c r="A1005" s="8" t="s">
        <v>776</v>
      </c>
      <c r="B1005" s="8" t="s">
        <v>805</v>
      </c>
      <c r="C1005" s="2" t="s">
        <v>734</v>
      </c>
      <c r="D1005" s="6" t="s">
        <v>742</v>
      </c>
      <c r="E1005" s="60" t="s">
        <v>745</v>
      </c>
      <c r="F1005" s="8"/>
      <c r="G1005" s="8"/>
      <c r="H1005" s="8"/>
      <c r="I1005" s="8"/>
      <c r="J1005" s="8"/>
      <c r="K1005" s="8"/>
      <c r="L1005" s="8" t="s">
        <v>755</v>
      </c>
      <c r="M1005" s="9">
        <v>44317</v>
      </c>
      <c r="N1005" s="9">
        <v>44317</v>
      </c>
      <c r="O1005" s="20">
        <v>150000</v>
      </c>
      <c r="P1005" s="20"/>
      <c r="Q1005" s="61"/>
      <c r="R1005" s="29"/>
      <c r="S1005" s="29"/>
      <c r="T1005" s="29"/>
      <c r="U1005" s="29"/>
      <c r="X1005" s="22" t="str">
        <f>IF(B1005="",VLOOKUP(A1005,items_lookup!A:B,2,FALSE),B1005)</f>
        <v>10. Item 10</v>
      </c>
      <c r="Y1005" s="22">
        <f t="shared" si="76"/>
        <v>5</v>
      </c>
      <c r="Z1005" s="22">
        <f t="shared" si="76"/>
        <v>5</v>
      </c>
      <c r="AA1005" s="22">
        <f t="shared" si="73"/>
        <v>2021</v>
      </c>
      <c r="AB1005" s="22">
        <f t="shared" si="74"/>
        <v>2021</v>
      </c>
      <c r="AC1005" s="22">
        <f t="shared" si="75"/>
        <v>2021</v>
      </c>
      <c r="AD1005" s="25" t="b">
        <f>AND(ROUND(O1005,2)=O1005,ROUND(P1005,2)=P1005,OR(AND(O1005&lt;&gt;0,L1005="p"),AND(P1005&lt;&gt;0,L1005="f")),_xlfn.ISFORMULA(X1005),_xlfn.ISFORMULA(Y1005),_xlfn.ISFORMULA(Z1005),_xlfn.ISFORMULA(AA1005),_xlfn.ISFORMULA(AB1005),_xlfn.ISFORMULA(AC1005),NOT(_xlfn.ISFORMULA(O1005)),NOT(_xlfn.ISFORMULA(P1005)),M1005&lt;&gt;0,N1005&lt;&gt;0,OR(YEAR(M1005=lookup_codes!T1143),YEAR(M1005=lookup_codes!T1144),YEAR(M1005=lookup_codes!T1145)),OR(YEAR(N1005=lookup_codes!T1143),YEAR(N1005=lookup_codes!T1144),YEAR(N1005=lookup_codes!T1145)))</f>
        <v>1</v>
      </c>
    </row>
    <row r="1006" spans="1:30" ht="15" customHeight="1" x14ac:dyDescent="0.2">
      <c r="A1006" s="8" t="s">
        <v>779</v>
      </c>
      <c r="B1006" s="8" t="s">
        <v>805</v>
      </c>
      <c r="C1006" s="2" t="s">
        <v>734</v>
      </c>
      <c r="D1006" s="6" t="s">
        <v>742</v>
      </c>
      <c r="E1006" s="60" t="s">
        <v>745</v>
      </c>
      <c r="F1006" s="8"/>
      <c r="G1006" s="8"/>
      <c r="H1006" s="8"/>
      <c r="I1006" s="8"/>
      <c r="J1006" s="8"/>
      <c r="K1006" s="8"/>
      <c r="L1006" s="8" t="s">
        <v>755</v>
      </c>
      <c r="M1006" s="9">
        <v>44348</v>
      </c>
      <c r="N1006" s="9">
        <v>44348</v>
      </c>
      <c r="O1006" s="20">
        <v>188095.24</v>
      </c>
      <c r="P1006" s="20"/>
      <c r="Q1006" s="61"/>
      <c r="R1006" s="29"/>
      <c r="S1006" s="29"/>
      <c r="T1006" s="29"/>
      <c r="U1006" s="29"/>
      <c r="X1006" s="22" t="str">
        <f>IF(B1006="",VLOOKUP(A1006,items_lookup!A:B,2,FALSE),B1006)</f>
        <v>10. Item 10</v>
      </c>
      <c r="Y1006" s="22">
        <f t="shared" si="76"/>
        <v>6</v>
      </c>
      <c r="Z1006" s="22">
        <f t="shared" si="76"/>
        <v>6</v>
      </c>
      <c r="AA1006" s="22">
        <f t="shared" si="73"/>
        <v>2021</v>
      </c>
      <c r="AB1006" s="22">
        <f t="shared" si="74"/>
        <v>2021</v>
      </c>
      <c r="AC1006" s="22">
        <f t="shared" si="75"/>
        <v>2021</v>
      </c>
      <c r="AD1006" s="25" t="b">
        <f>AND(ROUND(O1006,2)=O1006,ROUND(P1006,2)=P1006,OR(AND(O1006&lt;&gt;0,L1006="p"),AND(P1006&lt;&gt;0,L1006="f")),_xlfn.ISFORMULA(X1006),_xlfn.ISFORMULA(Y1006),_xlfn.ISFORMULA(Z1006),_xlfn.ISFORMULA(AA1006),_xlfn.ISFORMULA(AB1006),_xlfn.ISFORMULA(AC1006),NOT(_xlfn.ISFORMULA(O1006)),NOT(_xlfn.ISFORMULA(P1006)),M1006&lt;&gt;0,N1006&lt;&gt;0,OR(YEAR(M1006=lookup_codes!T1144),YEAR(M1006=lookup_codes!T1145),YEAR(M1006=lookup_codes!T1146)),OR(YEAR(N1006=lookup_codes!T1144),YEAR(N1006=lookup_codes!T1145),YEAR(N1006=lookup_codes!T1146)))</f>
        <v>1</v>
      </c>
    </row>
    <row r="1007" spans="1:30" ht="15" customHeight="1" x14ac:dyDescent="0.2">
      <c r="A1007" s="8" t="s">
        <v>796</v>
      </c>
      <c r="B1007" s="8" t="s">
        <v>804</v>
      </c>
      <c r="C1007" s="2" t="s">
        <v>734</v>
      </c>
      <c r="D1007" s="6" t="s">
        <v>742</v>
      </c>
      <c r="E1007" s="60" t="s">
        <v>745</v>
      </c>
      <c r="F1007" s="8"/>
      <c r="G1007" s="8"/>
      <c r="H1007" s="8"/>
      <c r="I1007" s="8"/>
      <c r="J1007" s="8"/>
      <c r="K1007" s="8"/>
      <c r="L1007" s="8" t="s">
        <v>755</v>
      </c>
      <c r="M1007" s="9">
        <v>44287</v>
      </c>
      <c r="N1007" s="9">
        <v>44287</v>
      </c>
      <c r="O1007" s="20">
        <v>365476.19</v>
      </c>
      <c r="P1007" s="20"/>
      <c r="Q1007" s="61"/>
      <c r="R1007" s="29"/>
      <c r="S1007" s="29"/>
      <c r="T1007" s="29"/>
      <c r="U1007" s="29"/>
      <c r="X1007" s="22" t="str">
        <f>IF(B1007="",VLOOKUP(A1007,items_lookup!A:B,2,FALSE),B1007)</f>
        <v>12. Item 12</v>
      </c>
      <c r="Y1007" s="22">
        <f t="shared" si="76"/>
        <v>4</v>
      </c>
      <c r="Z1007" s="22">
        <f t="shared" si="76"/>
        <v>4</v>
      </c>
      <c r="AA1007" s="22">
        <f t="shared" si="73"/>
        <v>2021</v>
      </c>
      <c r="AB1007" s="22">
        <f t="shared" si="74"/>
        <v>2021</v>
      </c>
      <c r="AC1007" s="22">
        <f t="shared" si="75"/>
        <v>2021</v>
      </c>
      <c r="AD1007" s="25" t="b">
        <f>AND(ROUND(O1007,2)=O1007,ROUND(P1007,2)=P1007,OR(AND(O1007&lt;&gt;0,L1007="p"),AND(P1007&lt;&gt;0,L1007="f")),_xlfn.ISFORMULA(X1007),_xlfn.ISFORMULA(Y1007),_xlfn.ISFORMULA(Z1007),_xlfn.ISFORMULA(AA1007),_xlfn.ISFORMULA(AB1007),_xlfn.ISFORMULA(AC1007),NOT(_xlfn.ISFORMULA(O1007)),NOT(_xlfn.ISFORMULA(P1007)),M1007&lt;&gt;0,N1007&lt;&gt;0,OR(YEAR(M1007=lookup_codes!T1145),YEAR(M1007=lookup_codes!T1146),YEAR(M1007=lookup_codes!T1147)),OR(YEAR(N1007=lookup_codes!T1145),YEAR(N1007=lookup_codes!T1146),YEAR(N1007=lookup_codes!T1147)))</f>
        <v>1</v>
      </c>
    </row>
    <row r="1008" spans="1:30" ht="15" customHeight="1" x14ac:dyDescent="0.2">
      <c r="A1008" s="8" t="s">
        <v>776</v>
      </c>
      <c r="B1008" s="8" t="s">
        <v>804</v>
      </c>
      <c r="C1008" s="2" t="s">
        <v>734</v>
      </c>
      <c r="D1008" s="6" t="s">
        <v>742</v>
      </c>
      <c r="E1008" s="60" t="s">
        <v>745</v>
      </c>
      <c r="F1008" s="8"/>
      <c r="G1008" s="8"/>
      <c r="H1008" s="8"/>
      <c r="I1008" s="8"/>
      <c r="J1008" s="8"/>
      <c r="K1008" s="8"/>
      <c r="L1008" s="8" t="s">
        <v>755</v>
      </c>
      <c r="M1008" s="9">
        <v>44317</v>
      </c>
      <c r="N1008" s="9">
        <v>44317</v>
      </c>
      <c r="O1008" s="20">
        <v>2234047.62</v>
      </c>
      <c r="P1008" s="20"/>
      <c r="Q1008" s="61"/>
      <c r="R1008" s="29"/>
      <c r="S1008" s="29"/>
      <c r="T1008" s="29"/>
      <c r="U1008" s="29"/>
      <c r="X1008" s="22" t="str">
        <f>IF(B1008="",VLOOKUP(A1008,items_lookup!A:B,2,FALSE),B1008)</f>
        <v>12. Item 12</v>
      </c>
      <c r="Y1008" s="22">
        <f t="shared" si="76"/>
        <v>5</v>
      </c>
      <c r="Z1008" s="22">
        <f t="shared" si="76"/>
        <v>5</v>
      </c>
      <c r="AA1008" s="22">
        <f t="shared" si="73"/>
        <v>2021</v>
      </c>
      <c r="AB1008" s="22">
        <f t="shared" si="74"/>
        <v>2021</v>
      </c>
      <c r="AC1008" s="22">
        <f t="shared" si="75"/>
        <v>2021</v>
      </c>
      <c r="AD1008" s="25" t="b">
        <f>AND(ROUND(O1008,2)=O1008,ROUND(P1008,2)=P1008,OR(AND(O1008&lt;&gt;0,L1008="p"),AND(P1008&lt;&gt;0,L1008="f")),_xlfn.ISFORMULA(X1008),_xlfn.ISFORMULA(Y1008),_xlfn.ISFORMULA(Z1008),_xlfn.ISFORMULA(AA1008),_xlfn.ISFORMULA(AB1008),_xlfn.ISFORMULA(AC1008),NOT(_xlfn.ISFORMULA(O1008)),NOT(_xlfn.ISFORMULA(P1008)),M1008&lt;&gt;0,N1008&lt;&gt;0,OR(YEAR(M1008=lookup_codes!T1146),YEAR(M1008=lookup_codes!T1147),YEAR(M1008=lookup_codes!T1148)),OR(YEAR(N1008=lookup_codes!T1146),YEAR(N1008=lookup_codes!T1147),YEAR(N1008=lookup_codes!T1148)))</f>
        <v>1</v>
      </c>
    </row>
    <row r="1009" spans="1:30" ht="15" customHeight="1" x14ac:dyDescent="0.2">
      <c r="A1009" s="8" t="s">
        <v>776</v>
      </c>
      <c r="B1009" s="8" t="s">
        <v>804</v>
      </c>
      <c r="C1009" s="2" t="s">
        <v>734</v>
      </c>
      <c r="D1009" s="6" t="s">
        <v>742</v>
      </c>
      <c r="E1009" s="60" t="s">
        <v>745</v>
      </c>
      <c r="F1009" s="8"/>
      <c r="G1009" s="8"/>
      <c r="H1009" s="8"/>
      <c r="I1009" s="8"/>
      <c r="J1009" s="8"/>
      <c r="K1009" s="8"/>
      <c r="L1009" s="8" t="s">
        <v>755</v>
      </c>
      <c r="M1009" s="9">
        <v>44348</v>
      </c>
      <c r="N1009" s="9">
        <v>44348</v>
      </c>
      <c r="O1009" s="20">
        <v>427857.14</v>
      </c>
      <c r="P1009" s="20"/>
      <c r="Q1009" s="61"/>
      <c r="R1009" s="29"/>
      <c r="S1009" s="29"/>
      <c r="T1009" s="29"/>
      <c r="U1009" s="29"/>
      <c r="X1009" s="22" t="str">
        <f>IF(B1009="",VLOOKUP(A1009,items_lookup!A:B,2,FALSE),B1009)</f>
        <v>12. Item 12</v>
      </c>
      <c r="Y1009" s="22">
        <f t="shared" si="76"/>
        <v>6</v>
      </c>
      <c r="Z1009" s="22">
        <f t="shared" si="76"/>
        <v>6</v>
      </c>
      <c r="AA1009" s="22">
        <f t="shared" si="73"/>
        <v>2021</v>
      </c>
      <c r="AB1009" s="22">
        <f t="shared" si="74"/>
        <v>2021</v>
      </c>
      <c r="AC1009" s="22">
        <f t="shared" si="75"/>
        <v>2021</v>
      </c>
      <c r="AD1009" s="25" t="b">
        <f>AND(ROUND(O1009,2)=O1009,ROUND(P1009,2)=P1009,OR(AND(O1009&lt;&gt;0,L1009="p"),AND(P1009&lt;&gt;0,L1009="f")),_xlfn.ISFORMULA(X1009),_xlfn.ISFORMULA(Y1009),_xlfn.ISFORMULA(Z1009),_xlfn.ISFORMULA(AA1009),_xlfn.ISFORMULA(AB1009),_xlfn.ISFORMULA(AC1009),NOT(_xlfn.ISFORMULA(O1009)),NOT(_xlfn.ISFORMULA(P1009)),M1009&lt;&gt;0,N1009&lt;&gt;0,OR(YEAR(M1009=lookup_codes!T1147),YEAR(M1009=lookup_codes!T1148),YEAR(M1009=lookup_codes!T1149)),OR(YEAR(N1009=lookup_codes!T1147),YEAR(N1009=lookup_codes!T1148),YEAR(N1009=lookup_codes!T1149)))</f>
        <v>1</v>
      </c>
    </row>
    <row r="1010" spans="1:30" ht="15" customHeight="1" x14ac:dyDescent="0.2">
      <c r="A1010" s="8" t="s">
        <v>776</v>
      </c>
      <c r="B1010" s="8" t="s">
        <v>803</v>
      </c>
      <c r="C1010" s="2" t="s">
        <v>734</v>
      </c>
      <c r="D1010" s="6" t="s">
        <v>742</v>
      </c>
      <c r="E1010" s="60" t="s">
        <v>745</v>
      </c>
      <c r="F1010" s="8"/>
      <c r="G1010" s="8"/>
      <c r="H1010" s="8"/>
      <c r="I1010" s="8"/>
      <c r="J1010" s="8"/>
      <c r="K1010" s="8"/>
      <c r="L1010" s="8" t="s">
        <v>755</v>
      </c>
      <c r="M1010" s="9">
        <v>44287</v>
      </c>
      <c r="N1010" s="9">
        <v>44287</v>
      </c>
      <c r="O1010" s="20">
        <v>1785714.29</v>
      </c>
      <c r="P1010" s="20"/>
      <c r="Q1010" s="61"/>
      <c r="R1010" s="29"/>
      <c r="S1010" s="29"/>
      <c r="T1010" s="29"/>
      <c r="U1010" s="29"/>
      <c r="X1010" s="22" t="str">
        <f>IF(B1010="",VLOOKUP(A1010,items_lookup!A:B,2,FALSE),B1010)</f>
        <v>13. Item 13</v>
      </c>
      <c r="Y1010" s="22">
        <f t="shared" si="76"/>
        <v>4</v>
      </c>
      <c r="Z1010" s="22">
        <f t="shared" si="76"/>
        <v>4</v>
      </c>
      <c r="AA1010" s="22">
        <f t="shared" si="73"/>
        <v>2021</v>
      </c>
      <c r="AB1010" s="22">
        <f t="shared" si="74"/>
        <v>2021</v>
      </c>
      <c r="AC1010" s="22">
        <f t="shared" si="75"/>
        <v>2021</v>
      </c>
      <c r="AD1010" s="25" t="b">
        <f>AND(ROUND(O1010,2)=O1010,ROUND(P1010,2)=P1010,OR(AND(O1010&lt;&gt;0,L1010="p"),AND(P1010&lt;&gt;0,L1010="f")),_xlfn.ISFORMULA(X1010),_xlfn.ISFORMULA(Y1010),_xlfn.ISFORMULA(Z1010),_xlfn.ISFORMULA(AA1010),_xlfn.ISFORMULA(AB1010),_xlfn.ISFORMULA(AC1010),NOT(_xlfn.ISFORMULA(O1010)),NOT(_xlfn.ISFORMULA(P1010)),M1010&lt;&gt;0,N1010&lt;&gt;0,OR(YEAR(M1010=lookup_codes!T1148),YEAR(M1010=lookup_codes!T1149),YEAR(M1010=lookup_codes!T1150)),OR(YEAR(N1010=lookup_codes!T1148),YEAR(N1010=lookup_codes!T1149),YEAR(N1010=lookup_codes!T1150)))</f>
        <v>1</v>
      </c>
    </row>
    <row r="1011" spans="1:30" ht="21.75" customHeight="1" x14ac:dyDescent="0.2">
      <c r="A1011" s="8" t="s">
        <v>764</v>
      </c>
      <c r="B1011" s="8" t="s">
        <v>803</v>
      </c>
      <c r="C1011" s="2" t="s">
        <v>734</v>
      </c>
      <c r="D1011" s="6" t="s">
        <v>742</v>
      </c>
      <c r="E1011" s="60" t="s">
        <v>745</v>
      </c>
      <c r="F1011" s="8"/>
      <c r="G1011" s="8"/>
      <c r="H1011" s="8"/>
      <c r="I1011" s="8"/>
      <c r="J1011" s="8"/>
      <c r="K1011" s="8"/>
      <c r="L1011" s="8" t="s">
        <v>755</v>
      </c>
      <c r="M1011" s="9">
        <v>44317</v>
      </c>
      <c r="N1011" s="9">
        <v>44317</v>
      </c>
      <c r="O1011" s="20">
        <v>1947619.05</v>
      </c>
      <c r="P1011" s="20"/>
      <c r="Q1011" s="61"/>
      <c r="R1011" s="11"/>
      <c r="S1011" s="11"/>
      <c r="T1011" s="11"/>
      <c r="U1011" s="11"/>
      <c r="X1011" s="22" t="str">
        <f>IF(B1011="",VLOOKUP(A1011,items_lookup!A:B,2,FALSE),B1011)</f>
        <v>13. Item 13</v>
      </c>
      <c r="Y1011" s="22">
        <f t="shared" si="76"/>
        <v>5</v>
      </c>
      <c r="Z1011" s="22">
        <f t="shared" si="76"/>
        <v>5</v>
      </c>
      <c r="AA1011" s="22">
        <f t="shared" si="73"/>
        <v>2021</v>
      </c>
      <c r="AB1011" s="22">
        <f t="shared" si="74"/>
        <v>2021</v>
      </c>
      <c r="AC1011" s="22">
        <f t="shared" si="75"/>
        <v>2021</v>
      </c>
      <c r="AD1011" s="25" t="b">
        <f>AND(ROUND(O1011,2)=O1011,ROUND(P1011,2)=P1011,OR(AND(O1011&lt;&gt;0,L1011="p"),AND(P1011&lt;&gt;0,L1011="f")),_xlfn.ISFORMULA(X1011),_xlfn.ISFORMULA(Y1011),_xlfn.ISFORMULA(Z1011),_xlfn.ISFORMULA(AA1011),_xlfn.ISFORMULA(AB1011),_xlfn.ISFORMULA(AC1011),NOT(_xlfn.ISFORMULA(O1011)),NOT(_xlfn.ISFORMULA(P1011)),M1011&lt;&gt;0,N1011&lt;&gt;0,OR(YEAR(M1011=lookup_codes!T1149),YEAR(M1011=lookup_codes!T1150),YEAR(M1011=lookup_codes!T1151)),OR(YEAR(N1011=lookup_codes!T1149),YEAR(N1011=lookup_codes!T1150),YEAR(N1011=lookup_codes!T1151)))</f>
        <v>1</v>
      </c>
    </row>
    <row r="1012" spans="1:30" ht="15" customHeight="1" x14ac:dyDescent="0.2">
      <c r="A1012" s="8" t="s">
        <v>764</v>
      </c>
      <c r="B1012" s="8" t="s">
        <v>803</v>
      </c>
      <c r="C1012" s="2" t="s">
        <v>734</v>
      </c>
      <c r="D1012" s="6" t="s">
        <v>742</v>
      </c>
      <c r="E1012" s="60" t="s">
        <v>745</v>
      </c>
      <c r="F1012" s="8"/>
      <c r="G1012" s="8"/>
      <c r="H1012" s="8"/>
      <c r="I1012" s="8"/>
      <c r="J1012" s="8"/>
      <c r="K1012" s="8"/>
      <c r="L1012" s="8" t="s">
        <v>755</v>
      </c>
      <c r="M1012" s="9">
        <v>44348</v>
      </c>
      <c r="N1012" s="9">
        <v>44348</v>
      </c>
      <c r="O1012" s="20">
        <v>1227857.1399999999</v>
      </c>
      <c r="P1012" s="20"/>
      <c r="Q1012" s="61"/>
      <c r="R1012" s="11"/>
      <c r="S1012" s="11"/>
      <c r="T1012" s="11"/>
      <c r="U1012" s="11"/>
      <c r="X1012" s="22" t="str">
        <f>IF(B1012="",VLOOKUP(A1012,items_lookup!A:B,2,FALSE),B1012)</f>
        <v>13. Item 13</v>
      </c>
      <c r="Y1012" s="22">
        <f t="shared" si="76"/>
        <v>6</v>
      </c>
      <c r="Z1012" s="22">
        <f t="shared" si="76"/>
        <v>6</v>
      </c>
      <c r="AA1012" s="22">
        <f t="shared" si="73"/>
        <v>2021</v>
      </c>
      <c r="AB1012" s="22">
        <f t="shared" si="74"/>
        <v>2021</v>
      </c>
      <c r="AC1012" s="22">
        <f t="shared" si="75"/>
        <v>2021</v>
      </c>
      <c r="AD1012" s="25" t="b">
        <f>AND(ROUND(O1012,2)=O1012,ROUND(P1012,2)=P1012,OR(AND(O1012&lt;&gt;0,L1012="p"),AND(P1012&lt;&gt;0,L1012="f")),_xlfn.ISFORMULA(X1012),_xlfn.ISFORMULA(Y1012),_xlfn.ISFORMULA(Z1012),_xlfn.ISFORMULA(AA1012),_xlfn.ISFORMULA(AB1012),_xlfn.ISFORMULA(AC1012),NOT(_xlfn.ISFORMULA(O1012)),NOT(_xlfn.ISFORMULA(P1012)),M1012&lt;&gt;0,N1012&lt;&gt;0,OR(YEAR(M1012=lookup_codes!T1150),YEAR(M1012=lookup_codes!T1151),YEAR(M1012=lookup_codes!T1152)),OR(YEAR(N1012=lookup_codes!T1150),YEAR(N1012=lookup_codes!T1151),YEAR(N1012=lookup_codes!T1152)))</f>
        <v>1</v>
      </c>
    </row>
    <row r="1013" spans="1:30" ht="15" customHeight="1" x14ac:dyDescent="0.2">
      <c r="A1013" s="8" t="s">
        <v>764</v>
      </c>
      <c r="B1013" s="27"/>
      <c r="C1013" s="2" t="s">
        <v>734</v>
      </c>
      <c r="D1013" s="6" t="s">
        <v>742</v>
      </c>
      <c r="E1013" s="60" t="s">
        <v>745</v>
      </c>
      <c r="F1013" s="8"/>
      <c r="G1013" s="8"/>
      <c r="H1013" s="8"/>
      <c r="I1013" s="8"/>
      <c r="J1013" s="8"/>
      <c r="K1013" s="8"/>
      <c r="L1013" s="8" t="s">
        <v>755</v>
      </c>
      <c r="M1013" s="9">
        <v>44287</v>
      </c>
      <c r="N1013" s="9">
        <v>44287</v>
      </c>
      <c r="O1013" s="20">
        <v>63095.24</v>
      </c>
      <c r="P1013" s="20"/>
      <c r="Q1013" s="61"/>
      <c r="R1013" s="29"/>
      <c r="S1013" s="29"/>
      <c r="T1013" s="29"/>
      <c r="U1013" s="29"/>
      <c r="X1013" s="22" t="str">
        <f>IF(B1013="",VLOOKUP(A1013,items_lookup!A:B,2,FALSE),B1013)</f>
        <v>05. Item 05</v>
      </c>
      <c r="Y1013" s="22">
        <f t="shared" si="76"/>
        <v>4</v>
      </c>
      <c r="Z1013" s="22">
        <f t="shared" si="76"/>
        <v>4</v>
      </c>
      <c r="AA1013" s="22">
        <f t="shared" si="73"/>
        <v>2021</v>
      </c>
      <c r="AB1013" s="22">
        <f t="shared" si="74"/>
        <v>2021</v>
      </c>
      <c r="AC1013" s="22">
        <f t="shared" si="75"/>
        <v>2021</v>
      </c>
      <c r="AD1013" s="25" t="b">
        <f>AND(ROUND(O1013,2)=O1013,ROUND(P1013,2)=P1013,OR(AND(O1013&lt;&gt;0,L1013="p"),AND(P1013&lt;&gt;0,L1013="f")),_xlfn.ISFORMULA(X1013),_xlfn.ISFORMULA(Y1013),_xlfn.ISFORMULA(Z1013),_xlfn.ISFORMULA(AA1013),_xlfn.ISFORMULA(AB1013),_xlfn.ISFORMULA(AC1013),NOT(_xlfn.ISFORMULA(O1013)),NOT(_xlfn.ISFORMULA(P1013)),M1013&lt;&gt;0,N1013&lt;&gt;0,OR(YEAR(M1013=lookup_codes!T1151),YEAR(M1013=lookup_codes!T1152),YEAR(M1013=lookup_codes!T1153)),OR(YEAR(N1013=lookup_codes!T1151),YEAR(N1013=lookup_codes!T1152),YEAR(N1013=lookup_codes!T1153)))</f>
        <v>1</v>
      </c>
    </row>
    <row r="1014" spans="1:30" ht="13.5" customHeight="1" x14ac:dyDescent="0.2">
      <c r="A1014" s="8" t="s">
        <v>761</v>
      </c>
      <c r="B1014" s="27"/>
      <c r="C1014" s="2" t="s">
        <v>734</v>
      </c>
      <c r="D1014" s="6" t="s">
        <v>742</v>
      </c>
      <c r="E1014" s="60" t="s">
        <v>745</v>
      </c>
      <c r="F1014" s="8"/>
      <c r="G1014" s="8"/>
      <c r="H1014" s="8"/>
      <c r="I1014" s="8"/>
      <c r="J1014" s="8"/>
      <c r="K1014" s="8"/>
      <c r="L1014" s="8" t="s">
        <v>755</v>
      </c>
      <c r="M1014" s="9">
        <v>44317</v>
      </c>
      <c r="N1014" s="9">
        <v>44317</v>
      </c>
      <c r="O1014" s="20">
        <v>62857.14</v>
      </c>
      <c r="P1014" s="20"/>
      <c r="Q1014" s="61"/>
      <c r="R1014" s="29"/>
      <c r="S1014" s="29"/>
      <c r="T1014" s="29"/>
      <c r="U1014" s="29"/>
      <c r="X1014" s="22" t="str">
        <f>IF(B1014="",VLOOKUP(A1014,items_lookup!A:B,2,FALSE),B1014)</f>
        <v>01. Item 01</v>
      </c>
      <c r="Y1014" s="22">
        <f t="shared" si="76"/>
        <v>5</v>
      </c>
      <c r="Z1014" s="22">
        <f t="shared" si="76"/>
        <v>5</v>
      </c>
      <c r="AA1014" s="22">
        <f t="shared" si="73"/>
        <v>2021</v>
      </c>
      <c r="AB1014" s="22">
        <f t="shared" si="74"/>
        <v>2021</v>
      </c>
      <c r="AC1014" s="22">
        <f t="shared" si="75"/>
        <v>2021</v>
      </c>
      <c r="AD1014" s="25" t="b">
        <f>AND(ROUND(O1014,2)=O1014,ROUND(P1014,2)=P1014,OR(AND(O1014&lt;&gt;0,L1014="p"),AND(P1014&lt;&gt;0,L1014="f")),_xlfn.ISFORMULA(X1014),_xlfn.ISFORMULA(Y1014),_xlfn.ISFORMULA(Z1014),_xlfn.ISFORMULA(AA1014),_xlfn.ISFORMULA(AB1014),_xlfn.ISFORMULA(AC1014),NOT(_xlfn.ISFORMULA(O1014)),NOT(_xlfn.ISFORMULA(P1014)),M1014&lt;&gt;0,N1014&lt;&gt;0,OR(YEAR(M1014=lookup_codes!T1152),YEAR(M1014=lookup_codes!T1153),YEAR(M1014=lookup_codes!T1154)),OR(YEAR(N1014=lookup_codes!T1152),YEAR(N1014=lookup_codes!T1153),YEAR(N1014=lookup_codes!T1154)))</f>
        <v>1</v>
      </c>
    </row>
    <row r="1015" spans="1:30" ht="13.5" customHeight="1" x14ac:dyDescent="0.2">
      <c r="A1015" s="8" t="s">
        <v>761</v>
      </c>
      <c r="B1015" s="27"/>
      <c r="C1015" s="2" t="s">
        <v>734</v>
      </c>
      <c r="D1015" s="6" t="s">
        <v>742</v>
      </c>
      <c r="E1015" s="60" t="s">
        <v>745</v>
      </c>
      <c r="F1015" s="8"/>
      <c r="G1015" s="8"/>
      <c r="H1015" s="8"/>
      <c r="I1015" s="8"/>
      <c r="J1015" s="8"/>
      <c r="K1015" s="8"/>
      <c r="L1015" s="8" t="s">
        <v>755</v>
      </c>
      <c r="M1015" s="9">
        <v>44348</v>
      </c>
      <c r="N1015" s="9">
        <v>44348</v>
      </c>
      <c r="O1015" s="20">
        <v>62380.95</v>
      </c>
      <c r="P1015" s="20"/>
      <c r="Q1015" s="61"/>
      <c r="R1015" s="29"/>
      <c r="S1015" s="29"/>
      <c r="T1015" s="29"/>
      <c r="U1015" s="29"/>
      <c r="X1015" s="22" t="str">
        <f>IF(B1015="",VLOOKUP(A1015,items_lookup!A:B,2,FALSE),B1015)</f>
        <v>01. Item 01</v>
      </c>
      <c r="Y1015" s="22">
        <f t="shared" si="76"/>
        <v>6</v>
      </c>
      <c r="Z1015" s="22">
        <f t="shared" si="76"/>
        <v>6</v>
      </c>
      <c r="AA1015" s="22">
        <f t="shared" si="73"/>
        <v>2021</v>
      </c>
      <c r="AB1015" s="22">
        <f t="shared" si="74"/>
        <v>2021</v>
      </c>
      <c r="AC1015" s="22">
        <f t="shared" si="75"/>
        <v>2021</v>
      </c>
      <c r="AD1015" s="25" t="b">
        <f>AND(ROUND(O1015,2)=O1015,ROUND(P1015,2)=P1015,OR(AND(O1015&lt;&gt;0,L1015="p"),AND(P1015&lt;&gt;0,L1015="f")),_xlfn.ISFORMULA(X1015),_xlfn.ISFORMULA(Y1015),_xlfn.ISFORMULA(Z1015),_xlfn.ISFORMULA(AA1015),_xlfn.ISFORMULA(AB1015),_xlfn.ISFORMULA(AC1015),NOT(_xlfn.ISFORMULA(O1015)),NOT(_xlfn.ISFORMULA(P1015)),M1015&lt;&gt;0,N1015&lt;&gt;0,OR(YEAR(M1015=lookup_codes!T1153),YEAR(M1015=lookup_codes!T1154),YEAR(M1015=lookup_codes!T1155)),OR(YEAR(N1015=lookup_codes!T1153),YEAR(N1015=lookup_codes!T1154),YEAR(N1015=lookup_codes!T1155)))</f>
        <v>1</v>
      </c>
    </row>
    <row r="1016" spans="1:30" ht="13.5" customHeight="1" x14ac:dyDescent="0.2">
      <c r="A1016" s="8" t="s">
        <v>761</v>
      </c>
      <c r="B1016" s="8"/>
      <c r="C1016" s="2" t="s">
        <v>734</v>
      </c>
      <c r="D1016" s="6" t="s">
        <v>742</v>
      </c>
      <c r="E1016" s="60" t="s">
        <v>745</v>
      </c>
      <c r="F1016" s="8"/>
      <c r="G1016" s="8"/>
      <c r="H1016" s="8"/>
      <c r="I1016" s="8"/>
      <c r="J1016" s="8"/>
      <c r="K1016" s="8"/>
      <c r="L1016" s="8" t="s">
        <v>755</v>
      </c>
      <c r="M1016" s="9">
        <v>44287</v>
      </c>
      <c r="N1016" s="9">
        <v>44287</v>
      </c>
      <c r="O1016" s="20">
        <v>766575.43</v>
      </c>
      <c r="P1016" s="20"/>
      <c r="Q1016" s="61"/>
      <c r="R1016" s="29"/>
      <c r="S1016" s="29"/>
      <c r="T1016" s="29"/>
      <c r="U1016" s="29"/>
      <c r="X1016" s="22" t="str">
        <f>IF(B1016="",VLOOKUP(A1016,items_lookup!A:B,2,FALSE),B1016)</f>
        <v>01. Item 01</v>
      </c>
      <c r="Y1016" s="22">
        <f t="shared" si="76"/>
        <v>4</v>
      </c>
      <c r="Z1016" s="22">
        <f t="shared" si="76"/>
        <v>4</v>
      </c>
      <c r="AA1016" s="22">
        <f t="shared" si="73"/>
        <v>2021</v>
      </c>
      <c r="AB1016" s="22">
        <f t="shared" si="74"/>
        <v>2021</v>
      </c>
      <c r="AC1016" s="22">
        <f t="shared" si="75"/>
        <v>2021</v>
      </c>
      <c r="AD1016" s="25" t="b">
        <f>AND(ROUND(O1016,2)=O1016,ROUND(P1016,2)=P1016,OR(AND(O1016&lt;&gt;0,L1016="p"),AND(P1016&lt;&gt;0,L1016="f")),_xlfn.ISFORMULA(X1016),_xlfn.ISFORMULA(Y1016),_xlfn.ISFORMULA(Z1016),_xlfn.ISFORMULA(AA1016),_xlfn.ISFORMULA(AB1016),_xlfn.ISFORMULA(AC1016),NOT(_xlfn.ISFORMULA(O1016)),NOT(_xlfn.ISFORMULA(P1016)),M1016&lt;&gt;0,N1016&lt;&gt;0,OR(YEAR(M1016=lookup_codes!T1154),YEAR(M1016=lookup_codes!T1155),YEAR(M1016=lookup_codes!T1156)),OR(YEAR(N1016=lookup_codes!T1154),YEAR(N1016=lookup_codes!T1155),YEAR(N1016=lookup_codes!T1156)))</f>
        <v>1</v>
      </c>
    </row>
    <row r="1017" spans="1:30" ht="15" customHeight="1" x14ac:dyDescent="0.2">
      <c r="A1017" s="8" t="s">
        <v>762</v>
      </c>
      <c r="B1017" s="8"/>
      <c r="C1017" s="2" t="s">
        <v>734</v>
      </c>
      <c r="D1017" s="6" t="s">
        <v>742</v>
      </c>
      <c r="E1017" s="60" t="s">
        <v>745</v>
      </c>
      <c r="F1017" s="8"/>
      <c r="G1017" s="8"/>
      <c r="H1017" s="8"/>
      <c r="I1017" s="8"/>
      <c r="J1017" s="8"/>
      <c r="K1017" s="8"/>
      <c r="L1017" s="8" t="s">
        <v>755</v>
      </c>
      <c r="M1017" s="9">
        <v>44317</v>
      </c>
      <c r="N1017" s="9">
        <v>44317</v>
      </c>
      <c r="O1017" s="20">
        <v>945526.07</v>
      </c>
      <c r="P1017" s="20"/>
      <c r="Q1017" s="61"/>
      <c r="R1017" s="29"/>
      <c r="S1017" s="29"/>
      <c r="T1017" s="29"/>
      <c r="U1017" s="29"/>
      <c r="X1017" s="22" t="str">
        <f>IF(B1017="",VLOOKUP(A1017,items_lookup!A:B,2,FALSE),B1017)</f>
        <v>02. Item 02</v>
      </c>
      <c r="Y1017" s="22">
        <f t="shared" si="76"/>
        <v>5</v>
      </c>
      <c r="Z1017" s="22">
        <f t="shared" si="76"/>
        <v>5</v>
      </c>
      <c r="AA1017" s="22">
        <f t="shared" si="73"/>
        <v>2021</v>
      </c>
      <c r="AB1017" s="22">
        <f t="shared" si="74"/>
        <v>2021</v>
      </c>
      <c r="AC1017" s="22">
        <f t="shared" si="75"/>
        <v>2021</v>
      </c>
      <c r="AD1017" s="25" t="b">
        <f>AND(ROUND(O1017,2)=O1017,ROUND(P1017,2)=P1017,OR(AND(O1017&lt;&gt;0,L1017="p"),AND(P1017&lt;&gt;0,L1017="f")),_xlfn.ISFORMULA(X1017),_xlfn.ISFORMULA(Y1017),_xlfn.ISFORMULA(Z1017),_xlfn.ISFORMULA(AA1017),_xlfn.ISFORMULA(AB1017),_xlfn.ISFORMULA(AC1017),NOT(_xlfn.ISFORMULA(O1017)),NOT(_xlfn.ISFORMULA(P1017)),M1017&lt;&gt;0,N1017&lt;&gt;0,OR(YEAR(M1017=lookup_codes!T1155),YEAR(M1017=lookup_codes!T1156),YEAR(M1017=lookup_codes!T1157)),OR(YEAR(N1017=lookup_codes!T1155),YEAR(N1017=lookup_codes!T1156),YEAR(N1017=lookup_codes!T1157)))</f>
        <v>1</v>
      </c>
    </row>
    <row r="1018" spans="1:30" ht="15" customHeight="1" x14ac:dyDescent="0.2">
      <c r="A1018" s="8" t="s">
        <v>762</v>
      </c>
      <c r="B1018" s="8"/>
      <c r="C1018" s="2" t="s">
        <v>734</v>
      </c>
      <c r="D1018" s="6" t="s">
        <v>742</v>
      </c>
      <c r="E1018" s="60" t="s">
        <v>745</v>
      </c>
      <c r="F1018" s="8"/>
      <c r="G1018" s="8"/>
      <c r="H1018" s="8"/>
      <c r="I1018" s="8"/>
      <c r="J1018" s="8"/>
      <c r="K1018" s="8"/>
      <c r="L1018" s="8" t="s">
        <v>755</v>
      </c>
      <c r="M1018" s="9">
        <v>44348</v>
      </c>
      <c r="N1018" s="9">
        <v>44348</v>
      </c>
      <c r="O1018" s="20">
        <v>945526.07</v>
      </c>
      <c r="P1018" s="20"/>
      <c r="Q1018" s="61"/>
      <c r="R1018" s="29"/>
      <c r="S1018" s="29"/>
      <c r="T1018" s="29"/>
      <c r="U1018" s="29"/>
      <c r="X1018" s="22" t="str">
        <f>IF(B1018="",VLOOKUP(A1018,items_lookup!A:B,2,FALSE),B1018)</f>
        <v>02. Item 02</v>
      </c>
      <c r="Y1018" s="22">
        <f t="shared" si="76"/>
        <v>6</v>
      </c>
      <c r="Z1018" s="22">
        <f t="shared" si="76"/>
        <v>6</v>
      </c>
      <c r="AA1018" s="22">
        <f t="shared" si="73"/>
        <v>2021</v>
      </c>
      <c r="AB1018" s="22">
        <f t="shared" si="74"/>
        <v>2021</v>
      </c>
      <c r="AC1018" s="22">
        <f t="shared" si="75"/>
        <v>2021</v>
      </c>
      <c r="AD1018" s="25" t="b">
        <f>AND(ROUND(O1018,2)=O1018,ROUND(P1018,2)=P1018,OR(AND(O1018&lt;&gt;0,L1018="p"),AND(P1018&lt;&gt;0,L1018="f")),_xlfn.ISFORMULA(X1018),_xlfn.ISFORMULA(Y1018),_xlfn.ISFORMULA(Z1018),_xlfn.ISFORMULA(AA1018),_xlfn.ISFORMULA(AB1018),_xlfn.ISFORMULA(AC1018),NOT(_xlfn.ISFORMULA(O1018)),NOT(_xlfn.ISFORMULA(P1018)),M1018&lt;&gt;0,N1018&lt;&gt;0,OR(YEAR(M1018=lookup_codes!T1156),YEAR(M1018=lookup_codes!T1157),YEAR(M1018=lookup_codes!T1158)),OR(YEAR(N1018=lookup_codes!T1156),YEAR(N1018=lookup_codes!T1157),YEAR(N1018=lookup_codes!T1158)))</f>
        <v>1</v>
      </c>
    </row>
    <row r="1019" spans="1:30" ht="15" customHeight="1" x14ac:dyDescent="0.2">
      <c r="A1019" s="8" t="s">
        <v>762</v>
      </c>
      <c r="B1019" s="8"/>
      <c r="C1019" s="2" t="s">
        <v>734</v>
      </c>
      <c r="D1019" s="6" t="s">
        <v>742</v>
      </c>
      <c r="E1019" s="60" t="s">
        <v>745</v>
      </c>
      <c r="F1019" s="8"/>
      <c r="G1019" s="8"/>
      <c r="H1019" s="8"/>
      <c r="I1019" s="8"/>
      <c r="J1019" s="8"/>
      <c r="K1019" s="8"/>
      <c r="L1019" s="8" t="s">
        <v>755</v>
      </c>
      <c r="M1019" s="9">
        <v>44287</v>
      </c>
      <c r="N1019" s="9">
        <v>44287</v>
      </c>
      <c r="O1019" s="20">
        <v>2380.9499999999998</v>
      </c>
      <c r="P1019" s="20"/>
      <c r="Q1019" s="61"/>
      <c r="R1019" s="29"/>
      <c r="S1019" s="29"/>
      <c r="T1019" s="29"/>
      <c r="U1019" s="29"/>
      <c r="X1019" s="22" t="str">
        <f>IF(B1019="",VLOOKUP(A1019,items_lookup!A:B,2,FALSE),B1019)</f>
        <v>02. Item 02</v>
      </c>
      <c r="Y1019" s="22">
        <f t="shared" si="76"/>
        <v>4</v>
      </c>
      <c r="Z1019" s="22">
        <f t="shared" si="76"/>
        <v>4</v>
      </c>
      <c r="AA1019" s="22">
        <f t="shared" si="73"/>
        <v>2021</v>
      </c>
      <c r="AB1019" s="22">
        <f t="shared" si="74"/>
        <v>2021</v>
      </c>
      <c r="AC1019" s="22">
        <f t="shared" si="75"/>
        <v>2021</v>
      </c>
      <c r="AD1019" s="25" t="b">
        <f>AND(ROUND(O1019,2)=O1019,ROUND(P1019,2)=P1019,OR(AND(O1019&lt;&gt;0,L1019="p"),AND(P1019&lt;&gt;0,L1019="f")),_xlfn.ISFORMULA(X1019),_xlfn.ISFORMULA(Y1019),_xlfn.ISFORMULA(Z1019),_xlfn.ISFORMULA(AA1019),_xlfn.ISFORMULA(AB1019),_xlfn.ISFORMULA(AC1019),NOT(_xlfn.ISFORMULA(O1019)),NOT(_xlfn.ISFORMULA(P1019)),M1019&lt;&gt;0,N1019&lt;&gt;0,OR(YEAR(M1019=lookup_codes!T1157),YEAR(M1019=lookup_codes!T1158),YEAR(M1019=lookup_codes!T1159)),OR(YEAR(N1019=lookup_codes!T1157),YEAR(N1019=lookup_codes!T1158),YEAR(N1019=lookup_codes!T1159)))</f>
        <v>1</v>
      </c>
    </row>
    <row r="1020" spans="1:30" ht="15" customHeight="1" x14ac:dyDescent="0.2">
      <c r="A1020" s="8" t="s">
        <v>782</v>
      </c>
      <c r="B1020" s="8"/>
      <c r="C1020" s="2" t="s">
        <v>734</v>
      </c>
      <c r="D1020" s="6" t="s">
        <v>742</v>
      </c>
      <c r="E1020" s="60" t="s">
        <v>744</v>
      </c>
      <c r="F1020" s="8"/>
      <c r="G1020" s="8"/>
      <c r="H1020" s="8"/>
      <c r="I1020" s="8"/>
      <c r="J1020" s="8"/>
      <c r="K1020" s="8" t="s">
        <v>753</v>
      </c>
      <c r="L1020" s="8" t="s">
        <v>756</v>
      </c>
      <c r="M1020" s="9">
        <v>44291</v>
      </c>
      <c r="N1020" s="9">
        <v>44291</v>
      </c>
      <c r="O1020" s="20"/>
      <c r="P1020" s="20">
        <v>11241.25</v>
      </c>
      <c r="Q1020" s="61"/>
      <c r="R1020" s="29"/>
      <c r="S1020" s="29"/>
      <c r="T1020" s="29"/>
      <c r="U1020" s="29"/>
      <c r="X1020" s="22" t="str">
        <f>IF(B1020="",VLOOKUP(A1020,items_lookup!A:B,2,FALSE),B1020)</f>
        <v>04. Item 04</v>
      </c>
      <c r="Y1020" s="22">
        <f t="shared" si="76"/>
        <v>4</v>
      </c>
      <c r="Z1020" s="22">
        <f t="shared" si="76"/>
        <v>4</v>
      </c>
      <c r="AA1020" s="22">
        <f t="shared" si="73"/>
        <v>2021</v>
      </c>
      <c r="AB1020" s="22">
        <f t="shared" si="74"/>
        <v>2021</v>
      </c>
      <c r="AC1020" s="22">
        <f t="shared" si="75"/>
        <v>2021</v>
      </c>
      <c r="AD1020" s="25" t="b">
        <f>AND(ROUND(O1020,2)=O1020,ROUND(P1020,2)=P1020,OR(AND(O1020&lt;&gt;0,L1020="p"),AND(P1020&lt;&gt;0,L1020="f")),_xlfn.ISFORMULA(X1020),_xlfn.ISFORMULA(Y1020),_xlfn.ISFORMULA(Z1020),_xlfn.ISFORMULA(AA1020),_xlfn.ISFORMULA(AB1020),_xlfn.ISFORMULA(AC1020),NOT(_xlfn.ISFORMULA(O1020)),NOT(_xlfn.ISFORMULA(P1020)),M1020&lt;&gt;0,N1020&lt;&gt;0,OR(YEAR(M1020=lookup_codes!T1161),YEAR(M1020=lookup_codes!T1162),YEAR(M1020=lookup_codes!T1163)),OR(YEAR(N1020=lookup_codes!T1161),YEAR(N1020=lookup_codes!T1162),YEAR(N1020=lookup_codes!T1163)))</f>
        <v>1</v>
      </c>
    </row>
    <row r="1021" spans="1:30" ht="15" customHeight="1" x14ac:dyDescent="0.2">
      <c r="A1021" s="8" t="s">
        <v>782</v>
      </c>
      <c r="B1021" s="8"/>
      <c r="C1021" s="2" t="s">
        <v>734</v>
      </c>
      <c r="D1021" s="6" t="s">
        <v>742</v>
      </c>
      <c r="E1021" s="60" t="s">
        <v>745</v>
      </c>
      <c r="F1021" s="8"/>
      <c r="G1021" s="8"/>
      <c r="H1021" s="8"/>
      <c r="I1021" s="8" t="s">
        <v>25</v>
      </c>
      <c r="J1021" s="8">
        <v>2</v>
      </c>
      <c r="K1021" s="8" t="s">
        <v>753</v>
      </c>
      <c r="L1021" s="8" t="s">
        <v>756</v>
      </c>
      <c r="M1021" s="9">
        <v>44293</v>
      </c>
      <c r="N1021" s="9">
        <v>44307</v>
      </c>
      <c r="O1021" s="20"/>
      <c r="P1021" s="20">
        <v>357142.86</v>
      </c>
      <c r="Q1021" s="61"/>
      <c r="R1021" s="29"/>
      <c r="S1021" s="29"/>
      <c r="T1021" s="29"/>
      <c r="U1021" s="29"/>
      <c r="X1021" s="22" t="str">
        <f>IF(B1021="",VLOOKUP(A1021,items_lookup!A:B,2,FALSE),B1021)</f>
        <v>04. Item 04</v>
      </c>
      <c r="Y1021" s="22">
        <f t="shared" si="76"/>
        <v>4</v>
      </c>
      <c r="Z1021" s="22">
        <f t="shared" si="76"/>
        <v>4</v>
      </c>
      <c r="AA1021" s="22">
        <f t="shared" si="73"/>
        <v>2021</v>
      </c>
      <c r="AB1021" s="22">
        <f t="shared" si="74"/>
        <v>2021</v>
      </c>
      <c r="AC1021" s="22">
        <f t="shared" si="75"/>
        <v>2021</v>
      </c>
      <c r="AD1021" s="25" t="b">
        <f>AND(ROUND(O1021,2)=O1021,ROUND(P1021,2)=P1021,OR(AND(O1021&lt;&gt;0,L1021="p"),AND(P1021&lt;&gt;0,L1021="f")),_xlfn.ISFORMULA(X1021),_xlfn.ISFORMULA(Y1021),_xlfn.ISFORMULA(Z1021),_xlfn.ISFORMULA(AA1021),_xlfn.ISFORMULA(AB1021),_xlfn.ISFORMULA(AC1021),NOT(_xlfn.ISFORMULA(O1021)),NOT(_xlfn.ISFORMULA(P1021)),M1021&lt;&gt;0,N1021&lt;&gt;0,OR(YEAR(M1021=lookup_codes!T1162),YEAR(M1021=lookup_codes!T1163),YEAR(M1021=lookup_codes!T1164)),OR(YEAR(N1021=lookup_codes!T1162),YEAR(N1021=lookup_codes!T1163),YEAR(N1021=lookup_codes!T1164)))</f>
        <v>1</v>
      </c>
    </row>
    <row r="1022" spans="1:30" ht="15" customHeight="1" x14ac:dyDescent="0.2">
      <c r="A1022" s="8" t="s">
        <v>782</v>
      </c>
      <c r="B1022" s="8"/>
      <c r="C1022" s="2" t="s">
        <v>734</v>
      </c>
      <c r="D1022" s="6" t="s">
        <v>742</v>
      </c>
      <c r="E1022" s="60" t="s">
        <v>744</v>
      </c>
      <c r="F1022" s="8"/>
      <c r="G1022" s="8"/>
      <c r="H1022" s="8"/>
      <c r="I1022" s="8"/>
      <c r="J1022" s="8"/>
      <c r="K1022" s="8" t="s">
        <v>753</v>
      </c>
      <c r="L1022" s="8" t="s">
        <v>756</v>
      </c>
      <c r="M1022" s="9">
        <v>44293</v>
      </c>
      <c r="N1022" s="9">
        <v>44293</v>
      </c>
      <c r="O1022" s="20"/>
      <c r="P1022" s="20">
        <v>11297.52</v>
      </c>
      <c r="Q1022" s="61"/>
      <c r="R1022" s="29"/>
      <c r="S1022" s="29"/>
      <c r="T1022" s="29"/>
      <c r="U1022" s="29"/>
      <c r="X1022" s="22" t="str">
        <f>IF(B1022="",VLOOKUP(A1022,items_lookup!A:B,2,FALSE),B1022)</f>
        <v>04. Item 04</v>
      </c>
      <c r="Y1022" s="22">
        <f t="shared" si="76"/>
        <v>4</v>
      </c>
      <c r="Z1022" s="22">
        <f t="shared" si="76"/>
        <v>4</v>
      </c>
      <c r="AA1022" s="22">
        <f t="shared" si="73"/>
        <v>2021</v>
      </c>
      <c r="AB1022" s="22">
        <f t="shared" si="74"/>
        <v>2021</v>
      </c>
      <c r="AC1022" s="22">
        <f t="shared" si="75"/>
        <v>2021</v>
      </c>
      <c r="AD1022" s="25" t="b">
        <f>AND(ROUND(O1022,2)=O1022,ROUND(P1022,2)=P1022,OR(AND(O1022&lt;&gt;0,L1022="p"),AND(P1022&lt;&gt;0,L1022="f")),_xlfn.ISFORMULA(X1022),_xlfn.ISFORMULA(Y1022),_xlfn.ISFORMULA(Z1022),_xlfn.ISFORMULA(AA1022),_xlfn.ISFORMULA(AB1022),_xlfn.ISFORMULA(AC1022),NOT(_xlfn.ISFORMULA(O1022)),NOT(_xlfn.ISFORMULA(P1022)),M1022&lt;&gt;0,N1022&lt;&gt;0,OR(YEAR(M1022=lookup_codes!T1163),YEAR(M1022=lookup_codes!T1164),YEAR(M1022=lookup_codes!T1165)),OR(YEAR(N1022=lookup_codes!T1163),YEAR(N1022=lookup_codes!T1164),YEAR(N1022=lookup_codes!T1165)))</f>
        <v>1</v>
      </c>
    </row>
    <row r="1023" spans="1:30" ht="15" customHeight="1" x14ac:dyDescent="0.2">
      <c r="A1023" s="8" t="s">
        <v>764</v>
      </c>
      <c r="B1023" s="8"/>
      <c r="C1023" s="2" t="s">
        <v>734</v>
      </c>
      <c r="D1023" s="6" t="s">
        <v>742</v>
      </c>
      <c r="E1023" s="60" t="s">
        <v>744</v>
      </c>
      <c r="F1023" s="8"/>
      <c r="G1023" s="8"/>
      <c r="H1023" s="8"/>
      <c r="I1023" s="8"/>
      <c r="J1023" s="8"/>
      <c r="K1023" s="8" t="s">
        <v>753</v>
      </c>
      <c r="L1023" s="8" t="s">
        <v>756</v>
      </c>
      <c r="M1023" s="9">
        <v>44294</v>
      </c>
      <c r="N1023" s="9">
        <v>44294</v>
      </c>
      <c r="O1023" s="20"/>
      <c r="P1023" s="20">
        <v>41022.04</v>
      </c>
      <c r="Q1023" s="61"/>
      <c r="R1023" s="29"/>
      <c r="S1023" s="29"/>
      <c r="T1023" s="29"/>
      <c r="U1023" s="29"/>
      <c r="X1023" s="22" t="str">
        <f>IF(B1023="",VLOOKUP(A1023,items_lookup!A:B,2,FALSE),B1023)</f>
        <v>05. Item 05</v>
      </c>
      <c r="Y1023" s="22">
        <f t="shared" si="76"/>
        <v>4</v>
      </c>
      <c r="Z1023" s="22">
        <f t="shared" si="76"/>
        <v>4</v>
      </c>
      <c r="AA1023" s="22">
        <f t="shared" si="73"/>
        <v>2021</v>
      </c>
      <c r="AB1023" s="22">
        <f t="shared" si="74"/>
        <v>2021</v>
      </c>
      <c r="AC1023" s="22">
        <f t="shared" si="75"/>
        <v>2021</v>
      </c>
      <c r="AD1023" s="25" t="b">
        <f>AND(ROUND(O1023,2)=O1023,ROUND(P1023,2)=P1023,OR(AND(O1023&lt;&gt;0,L1023="p"),AND(P1023&lt;&gt;0,L1023="f")),_xlfn.ISFORMULA(X1023),_xlfn.ISFORMULA(Y1023),_xlfn.ISFORMULA(Z1023),_xlfn.ISFORMULA(AA1023),_xlfn.ISFORMULA(AB1023),_xlfn.ISFORMULA(AC1023),NOT(_xlfn.ISFORMULA(O1023)),NOT(_xlfn.ISFORMULA(P1023)),M1023&lt;&gt;0,N1023&lt;&gt;0,OR(YEAR(M1023=lookup_codes!T1164),YEAR(M1023=lookup_codes!T1165),YEAR(M1023=lookup_codes!T1166)),OR(YEAR(N1023=lookup_codes!T1164),YEAR(N1023=lookup_codes!T1165),YEAR(N1023=lookup_codes!T1166)))</f>
        <v>1</v>
      </c>
    </row>
    <row r="1024" spans="1:30" ht="15" customHeight="1" x14ac:dyDescent="0.2">
      <c r="A1024" s="8" t="s">
        <v>764</v>
      </c>
      <c r="B1024" s="8"/>
      <c r="C1024" s="2" t="s">
        <v>734</v>
      </c>
      <c r="D1024" s="6" t="s">
        <v>743</v>
      </c>
      <c r="E1024" s="60" t="s">
        <v>745</v>
      </c>
      <c r="F1024" s="8"/>
      <c r="G1024" s="8"/>
      <c r="H1024" s="8"/>
      <c r="I1024" s="8"/>
      <c r="J1024" s="8">
        <v>4</v>
      </c>
      <c r="K1024" s="8" t="s">
        <v>753</v>
      </c>
      <c r="L1024" s="8" t="s">
        <v>756</v>
      </c>
      <c r="M1024" s="9">
        <v>44284</v>
      </c>
      <c r="N1024" s="9">
        <v>44294</v>
      </c>
      <c r="O1024" s="20"/>
      <c r="P1024" s="20">
        <v>13971.74</v>
      </c>
      <c r="Q1024" s="61"/>
      <c r="R1024" s="29"/>
      <c r="S1024" s="29"/>
      <c r="T1024" s="29"/>
      <c r="U1024" s="29"/>
      <c r="X1024" s="22" t="str">
        <f>IF(B1024="",VLOOKUP(A1024,items_lookup!A:B,2,FALSE),B1024)</f>
        <v>05. Item 05</v>
      </c>
      <c r="Y1024" s="22">
        <f t="shared" si="76"/>
        <v>3</v>
      </c>
      <c r="Z1024" s="22">
        <f t="shared" si="76"/>
        <v>4</v>
      </c>
      <c r="AA1024" s="22">
        <f t="shared" si="73"/>
        <v>2021</v>
      </c>
      <c r="AB1024" s="22">
        <f t="shared" si="74"/>
        <v>2021</v>
      </c>
      <c r="AC1024" s="22">
        <f t="shared" si="75"/>
        <v>2021</v>
      </c>
      <c r="AD1024" s="25" t="b">
        <f>AND(ROUND(O1024,2)=O1024,ROUND(P1024,2)=P1024,OR(AND(O1024&lt;&gt;0,L1024="p"),AND(P1024&lt;&gt;0,L1024="f")),_xlfn.ISFORMULA(X1024),_xlfn.ISFORMULA(Y1024),_xlfn.ISFORMULA(Z1024),_xlfn.ISFORMULA(AA1024),_xlfn.ISFORMULA(AB1024),_xlfn.ISFORMULA(AC1024),NOT(_xlfn.ISFORMULA(O1024)),NOT(_xlfn.ISFORMULA(P1024)),M1024&lt;&gt;0,N1024&lt;&gt;0,OR(YEAR(M1024=lookup_codes!T1165),YEAR(M1024=lookup_codes!T1166),YEAR(M1024=lookup_codes!T1167)),OR(YEAR(N1024=lookup_codes!T1165),YEAR(N1024=lookup_codes!T1166),YEAR(N1024=lookup_codes!T1167)))</f>
        <v>1</v>
      </c>
    </row>
    <row r="1025" spans="1:30" ht="12.6" customHeight="1" x14ac:dyDescent="0.2">
      <c r="A1025" s="8" t="s">
        <v>764</v>
      </c>
      <c r="B1025" s="8"/>
      <c r="C1025" s="2" t="s">
        <v>734</v>
      </c>
      <c r="D1025" s="6" t="s">
        <v>742</v>
      </c>
      <c r="E1025" s="60" t="s">
        <v>744</v>
      </c>
      <c r="F1025" s="8"/>
      <c r="G1025" s="8"/>
      <c r="H1025" s="8"/>
      <c r="I1025" s="8"/>
      <c r="J1025" s="8"/>
      <c r="K1025" s="8" t="s">
        <v>753</v>
      </c>
      <c r="L1025" s="8" t="s">
        <v>756</v>
      </c>
      <c r="M1025" s="9">
        <v>44294</v>
      </c>
      <c r="N1025" s="9">
        <v>44294</v>
      </c>
      <c r="O1025" s="20"/>
      <c r="P1025" s="20">
        <v>13971.74</v>
      </c>
      <c r="Q1025" s="61"/>
      <c r="R1025" s="29"/>
      <c r="S1025" s="29"/>
      <c r="T1025" s="29"/>
      <c r="U1025" s="29"/>
      <c r="X1025" s="22" t="str">
        <f>IF(B1025="",VLOOKUP(A1025,items_lookup!A:B,2,FALSE),B1025)</f>
        <v>05. Item 05</v>
      </c>
      <c r="Y1025" s="22">
        <f t="shared" si="76"/>
        <v>4</v>
      </c>
      <c r="Z1025" s="22">
        <f t="shared" si="76"/>
        <v>4</v>
      </c>
      <c r="AA1025" s="22">
        <f t="shared" si="73"/>
        <v>2021</v>
      </c>
      <c r="AB1025" s="22">
        <f t="shared" si="74"/>
        <v>2021</v>
      </c>
      <c r="AC1025" s="22">
        <f t="shared" si="75"/>
        <v>2021</v>
      </c>
      <c r="AD1025" s="25" t="b">
        <f>AND(ROUND(O1025,2)=O1025,ROUND(P1025,2)=P1025,OR(AND(O1025&lt;&gt;0,L1025="p"),AND(P1025&lt;&gt;0,L1025="f")),_xlfn.ISFORMULA(X1025),_xlfn.ISFORMULA(Y1025),_xlfn.ISFORMULA(Z1025),_xlfn.ISFORMULA(AA1025),_xlfn.ISFORMULA(AB1025),_xlfn.ISFORMULA(AC1025),NOT(_xlfn.ISFORMULA(O1025)),NOT(_xlfn.ISFORMULA(P1025)),M1025&lt;&gt;0,N1025&lt;&gt;0,OR(YEAR(M1025=lookup_codes!T1166),YEAR(M1025=lookup_codes!T1167),YEAR(M1025=lookup_codes!T1168)),OR(YEAR(N1025=lookup_codes!T1166),YEAR(N1025=lookup_codes!T1167),YEAR(N1025=lookup_codes!T1168)))</f>
        <v>1</v>
      </c>
    </row>
    <row r="1026" spans="1:30" ht="15" customHeight="1" x14ac:dyDescent="0.2">
      <c r="A1026" s="8" t="s">
        <v>765</v>
      </c>
      <c r="B1026" s="27"/>
      <c r="C1026" s="2" t="s">
        <v>734</v>
      </c>
      <c r="D1026" s="6" t="s">
        <v>742</v>
      </c>
      <c r="E1026" s="60" t="s">
        <v>745</v>
      </c>
      <c r="F1026" s="8"/>
      <c r="G1026" s="8"/>
      <c r="H1026" s="8"/>
      <c r="I1026" s="8" t="s">
        <v>25</v>
      </c>
      <c r="J1026" s="8">
        <v>1</v>
      </c>
      <c r="K1026" s="8" t="s">
        <v>753</v>
      </c>
      <c r="L1026" s="8" t="s">
        <v>756</v>
      </c>
      <c r="M1026" s="9">
        <v>44288</v>
      </c>
      <c r="N1026" s="9">
        <v>44302</v>
      </c>
      <c r="O1026" s="20"/>
      <c r="P1026" s="20">
        <v>24430.12</v>
      </c>
      <c r="Q1026" s="61"/>
      <c r="R1026" s="11"/>
      <c r="S1026" s="11"/>
      <c r="T1026" s="11"/>
      <c r="U1026" s="11"/>
      <c r="X1026" s="22" t="str">
        <f>IF(B1026="",VLOOKUP(A1026,items_lookup!A:B,2,FALSE),B1026)</f>
        <v>05. Item 05</v>
      </c>
      <c r="Y1026" s="22">
        <f t="shared" si="76"/>
        <v>4</v>
      </c>
      <c r="Z1026" s="22">
        <f t="shared" si="76"/>
        <v>4</v>
      </c>
      <c r="AA1026" s="22">
        <f t="shared" si="73"/>
        <v>2021</v>
      </c>
      <c r="AB1026" s="22">
        <f t="shared" si="74"/>
        <v>2021</v>
      </c>
      <c r="AC1026" s="22">
        <f t="shared" si="75"/>
        <v>2021</v>
      </c>
      <c r="AD1026" s="25" t="b">
        <f>AND(ROUND(O1026,2)=O1026,ROUND(P1026,2)=P1026,OR(AND(O1026&lt;&gt;0,L1026="p"),AND(P1026&lt;&gt;0,L1026="f")),_xlfn.ISFORMULA(X1026),_xlfn.ISFORMULA(Y1026),_xlfn.ISFORMULA(Z1026),_xlfn.ISFORMULA(AA1026),_xlfn.ISFORMULA(AB1026),_xlfn.ISFORMULA(AC1026),NOT(_xlfn.ISFORMULA(O1026)),NOT(_xlfn.ISFORMULA(P1026)),M1026&lt;&gt;0,N1026&lt;&gt;0,OR(YEAR(M1026=lookup_codes!T1167),YEAR(M1026=lookup_codes!T1168),YEAR(M1026=lookup_codes!T1169)),OR(YEAR(N1026=lookup_codes!T1167),YEAR(N1026=lookup_codes!T1168),YEAR(N1026=lookup_codes!T1169)))</f>
        <v>1</v>
      </c>
    </row>
    <row r="1027" spans="1:30" ht="15" customHeight="1" x14ac:dyDescent="0.2">
      <c r="A1027" s="8" t="s">
        <v>765</v>
      </c>
      <c r="B1027" s="27"/>
      <c r="C1027" s="2" t="s">
        <v>734</v>
      </c>
      <c r="D1027" s="6" t="s">
        <v>742</v>
      </c>
      <c r="E1027" s="60" t="s">
        <v>745</v>
      </c>
      <c r="F1027" s="8"/>
      <c r="G1027" s="8"/>
      <c r="H1027" s="8"/>
      <c r="I1027" s="8"/>
      <c r="J1027" s="8">
        <v>1</v>
      </c>
      <c r="K1027" s="8" t="s">
        <v>753</v>
      </c>
      <c r="L1027" s="8" t="s">
        <v>756</v>
      </c>
      <c r="M1027" s="9">
        <v>44288</v>
      </c>
      <c r="N1027" s="9">
        <v>44302</v>
      </c>
      <c r="O1027" s="20"/>
      <c r="P1027" s="20">
        <v>1189.6400000000001</v>
      </c>
      <c r="Q1027" s="61"/>
      <c r="R1027" s="11"/>
      <c r="S1027" s="11"/>
      <c r="T1027" s="11"/>
      <c r="U1027" s="11"/>
      <c r="X1027" s="22" t="str">
        <f>IF(B1027="",VLOOKUP(A1027,items_lookup!A:B,2,FALSE),B1027)</f>
        <v>05. Item 05</v>
      </c>
      <c r="Y1027" s="22">
        <f t="shared" si="76"/>
        <v>4</v>
      </c>
      <c r="Z1027" s="22">
        <f t="shared" si="76"/>
        <v>4</v>
      </c>
      <c r="AA1027" s="22">
        <f t="shared" si="73"/>
        <v>2021</v>
      </c>
      <c r="AB1027" s="22">
        <f t="shared" si="74"/>
        <v>2021</v>
      </c>
      <c r="AC1027" s="22">
        <f t="shared" si="75"/>
        <v>2021</v>
      </c>
      <c r="AD1027" s="25" t="b">
        <f>AND(ROUND(O1027,2)=O1027,ROUND(P1027,2)=P1027,OR(AND(O1027&lt;&gt;0,L1027="p"),AND(P1027&lt;&gt;0,L1027="f")),_xlfn.ISFORMULA(X1027),_xlfn.ISFORMULA(Y1027),_xlfn.ISFORMULA(Z1027),_xlfn.ISFORMULA(AA1027),_xlfn.ISFORMULA(AB1027),_xlfn.ISFORMULA(AC1027),NOT(_xlfn.ISFORMULA(O1027)),NOT(_xlfn.ISFORMULA(P1027)),M1027&lt;&gt;0,N1027&lt;&gt;0,OR(YEAR(M1027=lookup_codes!T1168),YEAR(M1027=lookup_codes!T1169),YEAR(M1027=lookup_codes!T1170)),OR(YEAR(N1027=lookup_codes!T1168),YEAR(N1027=lookup_codes!T1169),YEAR(N1027=lookup_codes!T1170)))</f>
        <v>1</v>
      </c>
    </row>
    <row r="1028" spans="1:30" ht="15" customHeight="1" x14ac:dyDescent="0.2">
      <c r="A1028" s="8" t="s">
        <v>765</v>
      </c>
      <c r="B1028" s="8"/>
      <c r="C1028" s="2" t="s">
        <v>734</v>
      </c>
      <c r="D1028" s="6" t="s">
        <v>742</v>
      </c>
      <c r="E1028" s="60" t="s">
        <v>745</v>
      </c>
      <c r="F1028" s="8"/>
      <c r="G1028" s="8"/>
      <c r="H1028" s="8"/>
      <c r="I1028" s="8" t="s">
        <v>25</v>
      </c>
      <c r="J1028" s="8">
        <v>1</v>
      </c>
      <c r="K1028" s="8" t="s">
        <v>753</v>
      </c>
      <c r="L1028" s="8" t="s">
        <v>756</v>
      </c>
      <c r="M1028" s="9">
        <v>44288</v>
      </c>
      <c r="N1028" s="9">
        <v>44302</v>
      </c>
      <c r="O1028" s="20"/>
      <c r="P1028" s="20">
        <v>3087712.19</v>
      </c>
      <c r="Q1028" s="61"/>
      <c r="R1028" s="29"/>
      <c r="S1028" s="29"/>
      <c r="T1028" s="29"/>
      <c r="U1028" s="29"/>
      <c r="X1028" s="22" t="str">
        <f>IF(B1028="",VLOOKUP(A1028,items_lookup!A:B,2,FALSE),B1028)</f>
        <v>05. Item 05</v>
      </c>
      <c r="Y1028" s="22">
        <f t="shared" si="76"/>
        <v>4</v>
      </c>
      <c r="Z1028" s="22">
        <f t="shared" si="76"/>
        <v>4</v>
      </c>
      <c r="AA1028" s="22">
        <f t="shared" ref="AA1028:AA1082" si="77">YEAR(N1028)</f>
        <v>2021</v>
      </c>
      <c r="AB1028" s="22">
        <f t="shared" ref="AB1028:AB1082" si="78">YEAR(M1028)</f>
        <v>2021</v>
      </c>
      <c r="AC1028" s="22">
        <f t="shared" ref="AC1028:AC1082" si="79">IF(F1028="X",AA1028-1,AA1028)</f>
        <v>2021</v>
      </c>
      <c r="AD1028" s="25" t="b">
        <f>AND(ROUND(O1028,2)=O1028,ROUND(P1028,2)=P1028,OR(AND(O1028&lt;&gt;0,L1028="p"),AND(P1028&lt;&gt;0,L1028="f")),_xlfn.ISFORMULA(X1028),_xlfn.ISFORMULA(Y1028),_xlfn.ISFORMULA(Z1028),_xlfn.ISFORMULA(AA1028),_xlfn.ISFORMULA(AB1028),_xlfn.ISFORMULA(AC1028),NOT(_xlfn.ISFORMULA(O1028)),NOT(_xlfn.ISFORMULA(P1028)),M1028&lt;&gt;0,N1028&lt;&gt;0,OR(YEAR(M1028=lookup_codes!T1169),YEAR(M1028=lookup_codes!T1170),YEAR(M1028=lookup_codes!T1171)),OR(YEAR(N1028=lookup_codes!T1169),YEAR(N1028=lookup_codes!T1170),YEAR(N1028=lookup_codes!T1171)))</f>
        <v>1</v>
      </c>
    </row>
    <row r="1029" spans="1:30" ht="15" customHeight="1" x14ac:dyDescent="0.2">
      <c r="A1029" s="8" t="s">
        <v>775</v>
      </c>
      <c r="B1029" s="27"/>
      <c r="C1029" s="2" t="s">
        <v>734</v>
      </c>
      <c r="D1029" s="6" t="s">
        <v>742</v>
      </c>
      <c r="E1029" s="60" t="s">
        <v>745</v>
      </c>
      <c r="F1029" s="8"/>
      <c r="G1029" s="8"/>
      <c r="H1029" s="8"/>
      <c r="I1029" s="8"/>
      <c r="J1029" s="8">
        <v>1</v>
      </c>
      <c r="K1029" s="8" t="s">
        <v>753</v>
      </c>
      <c r="L1029" s="8" t="s">
        <v>756</v>
      </c>
      <c r="M1029" s="9">
        <v>44288</v>
      </c>
      <c r="N1029" s="9">
        <v>44300</v>
      </c>
      <c r="O1029" s="20"/>
      <c r="P1029" s="20">
        <v>13497.36</v>
      </c>
      <c r="Q1029" s="61"/>
      <c r="R1029" s="11"/>
      <c r="S1029" s="11"/>
      <c r="T1029" s="11"/>
      <c r="U1029" s="11"/>
      <c r="X1029" s="22" t="str">
        <f>IF(B1029="",VLOOKUP(A1029,items_lookup!A:B,2,FALSE),B1029)</f>
        <v>06. Item 06</v>
      </c>
      <c r="Y1029" s="22">
        <f t="shared" si="76"/>
        <v>4</v>
      </c>
      <c r="Z1029" s="22">
        <f t="shared" si="76"/>
        <v>4</v>
      </c>
      <c r="AA1029" s="22">
        <f t="shared" si="77"/>
        <v>2021</v>
      </c>
      <c r="AB1029" s="22">
        <f t="shared" si="78"/>
        <v>2021</v>
      </c>
      <c r="AC1029" s="22">
        <f t="shared" si="79"/>
        <v>2021</v>
      </c>
      <c r="AD1029" s="25" t="b">
        <f>AND(ROUND(O1029,2)=O1029,ROUND(P1029,2)=P1029,OR(AND(O1029&lt;&gt;0,L1029="p"),AND(P1029&lt;&gt;0,L1029="f")),_xlfn.ISFORMULA(X1029),_xlfn.ISFORMULA(Y1029),_xlfn.ISFORMULA(Z1029),_xlfn.ISFORMULA(AA1029),_xlfn.ISFORMULA(AB1029),_xlfn.ISFORMULA(AC1029),NOT(_xlfn.ISFORMULA(O1029)),NOT(_xlfn.ISFORMULA(P1029)),M1029&lt;&gt;0,N1029&lt;&gt;0,OR(YEAR(M1029=lookup_codes!T1170),YEAR(M1029=lookup_codes!T1171),YEAR(M1029=lookup_codes!T1172)),OR(YEAR(N1029=lookup_codes!T1170),YEAR(N1029=lookup_codes!T1171),YEAR(N1029=lookup_codes!T1172)))</f>
        <v>1</v>
      </c>
    </row>
    <row r="1030" spans="1:30" ht="15" customHeight="1" x14ac:dyDescent="0.2">
      <c r="A1030" s="8" t="s">
        <v>775</v>
      </c>
      <c r="B1030" s="8"/>
      <c r="C1030" s="2" t="s">
        <v>734</v>
      </c>
      <c r="D1030" s="6" t="s">
        <v>742</v>
      </c>
      <c r="E1030" s="60" t="s">
        <v>745</v>
      </c>
      <c r="F1030" s="8"/>
      <c r="G1030" s="8"/>
      <c r="H1030" s="8"/>
      <c r="I1030" s="8" t="s">
        <v>25</v>
      </c>
      <c r="J1030" s="8">
        <v>1</v>
      </c>
      <c r="K1030" s="8" t="s">
        <v>753</v>
      </c>
      <c r="L1030" s="8" t="s">
        <v>756</v>
      </c>
      <c r="M1030" s="9">
        <v>44288</v>
      </c>
      <c r="N1030" s="9">
        <v>44300</v>
      </c>
      <c r="O1030" s="20"/>
      <c r="P1030" s="20">
        <v>2380952.38</v>
      </c>
      <c r="Q1030" s="61"/>
      <c r="R1030" s="29"/>
      <c r="S1030" s="29"/>
      <c r="T1030" s="29"/>
      <c r="U1030" s="29"/>
      <c r="X1030" s="22" t="str">
        <f>IF(B1030="",VLOOKUP(A1030,items_lookup!A:B,2,FALSE),B1030)</f>
        <v>06. Item 06</v>
      </c>
      <c r="Y1030" s="22">
        <f t="shared" si="76"/>
        <v>4</v>
      </c>
      <c r="Z1030" s="22">
        <f t="shared" si="76"/>
        <v>4</v>
      </c>
      <c r="AA1030" s="22">
        <f t="shared" si="77"/>
        <v>2021</v>
      </c>
      <c r="AB1030" s="22">
        <f t="shared" si="78"/>
        <v>2021</v>
      </c>
      <c r="AC1030" s="22">
        <f t="shared" si="79"/>
        <v>2021</v>
      </c>
      <c r="AD1030" s="25" t="b">
        <f>AND(ROUND(O1030,2)=O1030,ROUND(P1030,2)=P1030,OR(AND(O1030&lt;&gt;0,L1030="p"),AND(P1030&lt;&gt;0,L1030="f")),_xlfn.ISFORMULA(X1030),_xlfn.ISFORMULA(Y1030),_xlfn.ISFORMULA(Z1030),_xlfn.ISFORMULA(AA1030),_xlfn.ISFORMULA(AB1030),_xlfn.ISFORMULA(AC1030),NOT(_xlfn.ISFORMULA(O1030)),NOT(_xlfn.ISFORMULA(P1030)),M1030&lt;&gt;0,N1030&lt;&gt;0,OR(YEAR(M1030=lookup_codes!T1171),YEAR(M1030=lookup_codes!T1172),YEAR(M1030=lookup_codes!T1173)),OR(YEAR(N1030=lookup_codes!T1171),YEAR(N1030=lookup_codes!T1172),YEAR(N1030=lookup_codes!T1173)))</f>
        <v>1</v>
      </c>
    </row>
    <row r="1031" spans="1:30" ht="15" customHeight="1" x14ac:dyDescent="0.2">
      <c r="A1031" s="8" t="s">
        <v>775</v>
      </c>
      <c r="B1031" s="27"/>
      <c r="C1031" s="2" t="s">
        <v>734</v>
      </c>
      <c r="D1031" s="6" t="s">
        <v>742</v>
      </c>
      <c r="E1031" s="60" t="s">
        <v>745</v>
      </c>
      <c r="F1031" s="8"/>
      <c r="G1031" s="8"/>
      <c r="H1031" s="8"/>
      <c r="I1031" s="8"/>
      <c r="J1031" s="8">
        <v>3</v>
      </c>
      <c r="K1031" s="8" t="s">
        <v>753</v>
      </c>
      <c r="L1031" s="8" t="s">
        <v>756</v>
      </c>
      <c r="M1031" s="9">
        <v>44287</v>
      </c>
      <c r="N1031" s="9">
        <v>44295</v>
      </c>
      <c r="O1031" s="20"/>
      <c r="P1031" s="20">
        <v>10500.65</v>
      </c>
      <c r="Q1031" s="61"/>
      <c r="R1031" s="29"/>
      <c r="S1031" s="29"/>
      <c r="T1031" s="29"/>
      <c r="U1031" s="29"/>
      <c r="X1031" s="22" t="str">
        <f>IF(B1031="",VLOOKUP(A1031,items_lookup!A:B,2,FALSE),B1031)</f>
        <v>06. Item 06</v>
      </c>
      <c r="Y1031" s="22">
        <f t="shared" si="76"/>
        <v>4</v>
      </c>
      <c r="Z1031" s="22">
        <f t="shared" si="76"/>
        <v>4</v>
      </c>
      <c r="AA1031" s="22">
        <f t="shared" si="77"/>
        <v>2021</v>
      </c>
      <c r="AB1031" s="22">
        <f t="shared" si="78"/>
        <v>2021</v>
      </c>
      <c r="AC1031" s="22">
        <f t="shared" si="79"/>
        <v>2021</v>
      </c>
      <c r="AD1031" s="25" t="b">
        <f>AND(ROUND(O1031,2)=O1031,ROUND(P1031,2)=P1031,OR(AND(O1031&lt;&gt;0,L1031="p"),AND(P1031&lt;&gt;0,L1031="f")),_xlfn.ISFORMULA(X1031),_xlfn.ISFORMULA(Y1031),_xlfn.ISFORMULA(Z1031),_xlfn.ISFORMULA(AA1031),_xlfn.ISFORMULA(AB1031),_xlfn.ISFORMULA(AC1031),NOT(_xlfn.ISFORMULA(O1031)),NOT(_xlfn.ISFORMULA(P1031)),M1031&lt;&gt;0,N1031&lt;&gt;0,OR(YEAR(M1031=lookup_codes!T1172),YEAR(M1031=lookup_codes!T1173),YEAR(M1031=lookup_codes!T1174)),OR(YEAR(N1031=lookup_codes!T1172),YEAR(N1031=lookup_codes!T1173),YEAR(N1031=lookup_codes!T1174)))</f>
        <v>1</v>
      </c>
    </row>
    <row r="1032" spans="1:30" ht="15.75" customHeight="1" x14ac:dyDescent="0.2">
      <c r="A1032" s="8" t="s">
        <v>766</v>
      </c>
      <c r="B1032" s="27"/>
      <c r="C1032" s="2" t="s">
        <v>734</v>
      </c>
      <c r="D1032" s="6" t="s">
        <v>742</v>
      </c>
      <c r="E1032" s="60" t="s">
        <v>745</v>
      </c>
      <c r="F1032" s="8"/>
      <c r="G1032" s="8"/>
      <c r="H1032" s="8"/>
      <c r="I1032" s="8"/>
      <c r="J1032" s="8">
        <v>1</v>
      </c>
      <c r="K1032" s="8" t="s">
        <v>753</v>
      </c>
      <c r="L1032" s="8" t="s">
        <v>756</v>
      </c>
      <c r="M1032" s="9">
        <v>44288</v>
      </c>
      <c r="N1032" s="9">
        <v>44300</v>
      </c>
      <c r="O1032" s="20"/>
      <c r="P1032" s="20">
        <v>70640.039999999994</v>
      </c>
      <c r="Q1032" s="61"/>
      <c r="R1032" s="29"/>
      <c r="S1032" s="29"/>
      <c r="T1032" s="29"/>
      <c r="U1032" s="29"/>
      <c r="X1032" s="22" t="str">
        <f>IF(B1032="",VLOOKUP(A1032,items_lookup!A:B,2,FALSE),B1032)</f>
        <v>07. Item 07</v>
      </c>
      <c r="Y1032" s="22">
        <f t="shared" si="76"/>
        <v>4</v>
      </c>
      <c r="Z1032" s="22">
        <f t="shared" si="76"/>
        <v>4</v>
      </c>
      <c r="AA1032" s="22">
        <f t="shared" si="77"/>
        <v>2021</v>
      </c>
      <c r="AB1032" s="22">
        <f t="shared" si="78"/>
        <v>2021</v>
      </c>
      <c r="AC1032" s="22">
        <f t="shared" si="79"/>
        <v>2021</v>
      </c>
      <c r="AD1032" s="25" t="b">
        <f>AND(ROUND(O1032,2)=O1032,ROUND(P1032,2)=P1032,OR(AND(O1032&lt;&gt;0,L1032="p"),AND(P1032&lt;&gt;0,L1032="f")),_xlfn.ISFORMULA(X1032),_xlfn.ISFORMULA(Y1032),_xlfn.ISFORMULA(Z1032),_xlfn.ISFORMULA(AA1032),_xlfn.ISFORMULA(AB1032),_xlfn.ISFORMULA(AC1032),NOT(_xlfn.ISFORMULA(O1032)),NOT(_xlfn.ISFORMULA(P1032)),M1032&lt;&gt;0,N1032&lt;&gt;0,OR(YEAR(M1032=lookup_codes!T1173),YEAR(M1032=lookup_codes!T1174),YEAR(M1032=lookup_codes!T1175)),OR(YEAR(N1032=lookup_codes!T1173),YEAR(N1032=lookup_codes!T1174),YEAR(N1032=lookup_codes!T1175)))</f>
        <v>1</v>
      </c>
    </row>
    <row r="1033" spans="1:30" ht="15.75" customHeight="1" x14ac:dyDescent="0.2">
      <c r="A1033" s="8" t="s">
        <v>766</v>
      </c>
      <c r="B1033" s="8"/>
      <c r="C1033" s="2" t="s">
        <v>734</v>
      </c>
      <c r="D1033" s="6" t="s">
        <v>742</v>
      </c>
      <c r="E1033" s="60" t="s">
        <v>745</v>
      </c>
      <c r="F1033" s="8"/>
      <c r="G1033" s="8"/>
      <c r="H1033" s="8"/>
      <c r="I1033" s="8" t="s">
        <v>25</v>
      </c>
      <c r="J1033" s="8">
        <v>1</v>
      </c>
      <c r="K1033" s="8" t="s">
        <v>753</v>
      </c>
      <c r="L1033" s="8" t="s">
        <v>756</v>
      </c>
      <c r="M1033" s="9">
        <v>44288</v>
      </c>
      <c r="N1033" s="9">
        <v>44301</v>
      </c>
      <c r="O1033" s="20"/>
      <c r="P1033" s="20">
        <v>3172.62</v>
      </c>
      <c r="Q1033" s="61"/>
      <c r="R1033" s="29"/>
      <c r="S1033" s="29"/>
      <c r="T1033" s="29"/>
      <c r="U1033" s="29"/>
      <c r="X1033" s="22" t="str">
        <f>IF(B1033="",VLOOKUP(A1033,items_lookup!A:B,2,FALSE),B1033)</f>
        <v>07. Item 07</v>
      </c>
      <c r="Y1033" s="22">
        <f t="shared" si="76"/>
        <v>4</v>
      </c>
      <c r="Z1033" s="22">
        <f t="shared" si="76"/>
        <v>4</v>
      </c>
      <c r="AA1033" s="22">
        <f t="shared" si="77"/>
        <v>2021</v>
      </c>
      <c r="AB1033" s="22">
        <f t="shared" si="78"/>
        <v>2021</v>
      </c>
      <c r="AC1033" s="22">
        <f t="shared" si="79"/>
        <v>2021</v>
      </c>
      <c r="AD1033" s="25" t="b">
        <f>AND(ROUND(O1033,2)=O1033,ROUND(P1033,2)=P1033,OR(AND(O1033&lt;&gt;0,L1033="p"),AND(P1033&lt;&gt;0,L1033="f")),_xlfn.ISFORMULA(X1033),_xlfn.ISFORMULA(Y1033),_xlfn.ISFORMULA(Z1033),_xlfn.ISFORMULA(AA1033),_xlfn.ISFORMULA(AB1033),_xlfn.ISFORMULA(AC1033),NOT(_xlfn.ISFORMULA(O1033)),NOT(_xlfn.ISFORMULA(P1033)),M1033&lt;&gt;0,N1033&lt;&gt;0,OR(YEAR(M1033=lookup_codes!T1174),YEAR(M1033=lookup_codes!T1175),YEAR(M1033=lookup_codes!T1176)),OR(YEAR(N1033=lookup_codes!T1174),YEAR(N1033=lookup_codes!T1175),YEAR(N1033=lookup_codes!T1176)))</f>
        <v>1</v>
      </c>
    </row>
    <row r="1034" spans="1:30" ht="15" customHeight="1" x14ac:dyDescent="0.2">
      <c r="A1034" s="8" t="s">
        <v>766</v>
      </c>
      <c r="B1034" s="27"/>
      <c r="C1034" s="2" t="s">
        <v>734</v>
      </c>
      <c r="D1034" s="6" t="s">
        <v>742</v>
      </c>
      <c r="E1034" s="60" t="s">
        <v>745</v>
      </c>
      <c r="F1034" s="8"/>
      <c r="G1034" s="8"/>
      <c r="H1034" s="8"/>
      <c r="I1034" s="8"/>
      <c r="J1034" s="8">
        <v>1</v>
      </c>
      <c r="K1034" s="8" t="s">
        <v>753</v>
      </c>
      <c r="L1034" s="8" t="s">
        <v>756</v>
      </c>
      <c r="M1034" s="9">
        <v>44288</v>
      </c>
      <c r="N1034" s="9">
        <v>44300</v>
      </c>
      <c r="O1034" s="20"/>
      <c r="P1034" s="20">
        <v>292.05</v>
      </c>
      <c r="Q1034" s="61"/>
      <c r="R1034" s="29"/>
      <c r="S1034" s="29"/>
      <c r="T1034" s="29"/>
      <c r="U1034" s="29"/>
      <c r="X1034" s="22" t="str">
        <f>IF(B1034="",VLOOKUP(A1034,items_lookup!A:B,2,FALSE),B1034)</f>
        <v>07. Item 07</v>
      </c>
      <c r="Y1034" s="22">
        <f t="shared" si="76"/>
        <v>4</v>
      </c>
      <c r="Z1034" s="22">
        <f t="shared" si="76"/>
        <v>4</v>
      </c>
      <c r="AA1034" s="22">
        <f t="shared" si="77"/>
        <v>2021</v>
      </c>
      <c r="AB1034" s="22">
        <f t="shared" si="78"/>
        <v>2021</v>
      </c>
      <c r="AC1034" s="22">
        <f t="shared" si="79"/>
        <v>2021</v>
      </c>
      <c r="AD1034" s="25" t="b">
        <f>AND(ROUND(O1034,2)=O1034,ROUND(P1034,2)=P1034,OR(AND(O1034&lt;&gt;0,L1034="p"),AND(P1034&lt;&gt;0,L1034="f")),_xlfn.ISFORMULA(X1034),_xlfn.ISFORMULA(Y1034),_xlfn.ISFORMULA(Z1034),_xlfn.ISFORMULA(AA1034),_xlfn.ISFORMULA(AB1034),_xlfn.ISFORMULA(AC1034),NOT(_xlfn.ISFORMULA(O1034)),NOT(_xlfn.ISFORMULA(P1034)),M1034&lt;&gt;0,N1034&lt;&gt;0,OR(YEAR(M1034=lookup_codes!T1175),YEAR(M1034=lookup_codes!T1176),YEAR(M1034=lookup_codes!T1177)),OR(YEAR(N1034=lookup_codes!T1175),YEAR(N1034=lookup_codes!T1176),YEAR(N1034=lookup_codes!T1177)))</f>
        <v>1</v>
      </c>
    </row>
    <row r="1035" spans="1:30" ht="15.75" customHeight="1" x14ac:dyDescent="0.2">
      <c r="A1035" s="8" t="s">
        <v>781</v>
      </c>
      <c r="B1035" s="8"/>
      <c r="C1035" s="2" t="s">
        <v>734</v>
      </c>
      <c r="D1035" s="6" t="s">
        <v>742</v>
      </c>
      <c r="E1035" s="60" t="s">
        <v>745</v>
      </c>
      <c r="F1035" s="8"/>
      <c r="G1035" s="8"/>
      <c r="H1035" s="8"/>
      <c r="I1035" s="8" t="s">
        <v>25</v>
      </c>
      <c r="J1035" s="8">
        <v>1</v>
      </c>
      <c r="K1035" s="8" t="s">
        <v>753</v>
      </c>
      <c r="L1035" s="8" t="s">
        <v>756</v>
      </c>
      <c r="M1035" s="9">
        <v>44288</v>
      </c>
      <c r="N1035" s="9">
        <v>44301</v>
      </c>
      <c r="O1035" s="20"/>
      <c r="P1035" s="20">
        <v>8939.2999999999993</v>
      </c>
      <c r="Q1035" s="61"/>
      <c r="R1035" s="29"/>
      <c r="S1035" s="29"/>
      <c r="T1035" s="29"/>
      <c r="U1035" s="29"/>
      <c r="X1035" s="22" t="str">
        <f>IF(B1035="",VLOOKUP(A1035,items_lookup!A:B,2,FALSE),B1035)</f>
        <v>09. Item 09</v>
      </c>
      <c r="Y1035" s="22">
        <f t="shared" si="76"/>
        <v>4</v>
      </c>
      <c r="Z1035" s="22">
        <f t="shared" si="76"/>
        <v>4</v>
      </c>
      <c r="AA1035" s="22">
        <f t="shared" si="77"/>
        <v>2021</v>
      </c>
      <c r="AB1035" s="22">
        <f t="shared" si="78"/>
        <v>2021</v>
      </c>
      <c r="AC1035" s="22">
        <f t="shared" si="79"/>
        <v>2021</v>
      </c>
      <c r="AD1035" s="25" t="b">
        <f>AND(ROUND(O1035,2)=O1035,ROUND(P1035,2)=P1035,OR(AND(O1035&lt;&gt;0,L1035="p"),AND(P1035&lt;&gt;0,L1035="f")),_xlfn.ISFORMULA(X1035),_xlfn.ISFORMULA(Y1035),_xlfn.ISFORMULA(Z1035),_xlfn.ISFORMULA(AA1035),_xlfn.ISFORMULA(AB1035),_xlfn.ISFORMULA(AC1035),NOT(_xlfn.ISFORMULA(O1035)),NOT(_xlfn.ISFORMULA(P1035)),M1035&lt;&gt;0,N1035&lt;&gt;0,OR(YEAR(M1035=lookup_codes!T1176),YEAR(M1035=lookup_codes!T1177),YEAR(M1035=lookup_codes!T1178)),OR(YEAR(N1035=lookup_codes!T1176),YEAR(N1035=lookup_codes!T1177),YEAR(N1035=lookup_codes!T1178)))</f>
        <v>1</v>
      </c>
    </row>
    <row r="1036" spans="1:30" ht="15" customHeight="1" x14ac:dyDescent="0.2">
      <c r="A1036" s="8" t="s">
        <v>781</v>
      </c>
      <c r="B1036" s="8"/>
      <c r="C1036" s="2" t="s">
        <v>734</v>
      </c>
      <c r="D1036" s="6" t="s">
        <v>742</v>
      </c>
      <c r="E1036" s="60" t="s">
        <v>745</v>
      </c>
      <c r="F1036" s="8"/>
      <c r="G1036" s="8"/>
      <c r="H1036" s="8"/>
      <c r="I1036" s="8"/>
      <c r="J1036" s="8">
        <v>1</v>
      </c>
      <c r="K1036" s="8" t="s">
        <v>753</v>
      </c>
      <c r="L1036" s="8" t="s">
        <v>756</v>
      </c>
      <c r="M1036" s="9">
        <v>44288</v>
      </c>
      <c r="N1036" s="9">
        <v>44299</v>
      </c>
      <c r="O1036" s="20"/>
      <c r="P1036" s="20">
        <v>38753.56</v>
      </c>
      <c r="Q1036" s="61"/>
      <c r="R1036" s="29"/>
      <c r="S1036" s="29"/>
      <c r="T1036" s="29"/>
      <c r="U1036" s="29"/>
      <c r="X1036" s="22" t="str">
        <f>IF(B1036="",VLOOKUP(A1036,items_lookup!A:B,2,FALSE),B1036)</f>
        <v>09. Item 09</v>
      </c>
      <c r="Y1036" s="22">
        <f t="shared" si="76"/>
        <v>4</v>
      </c>
      <c r="Z1036" s="22">
        <f t="shared" si="76"/>
        <v>4</v>
      </c>
      <c r="AA1036" s="22">
        <f t="shared" si="77"/>
        <v>2021</v>
      </c>
      <c r="AB1036" s="22">
        <f t="shared" si="78"/>
        <v>2021</v>
      </c>
      <c r="AC1036" s="22">
        <f t="shared" si="79"/>
        <v>2021</v>
      </c>
      <c r="AD1036" s="25" t="b">
        <f>AND(ROUND(O1036,2)=O1036,ROUND(P1036,2)=P1036,OR(AND(O1036&lt;&gt;0,L1036="p"),AND(P1036&lt;&gt;0,L1036="f")),_xlfn.ISFORMULA(X1036),_xlfn.ISFORMULA(Y1036),_xlfn.ISFORMULA(Z1036),_xlfn.ISFORMULA(AA1036),_xlfn.ISFORMULA(AB1036),_xlfn.ISFORMULA(AC1036),NOT(_xlfn.ISFORMULA(O1036)),NOT(_xlfn.ISFORMULA(P1036)),M1036&lt;&gt;0,N1036&lt;&gt;0,OR(YEAR(M1036=lookup_codes!T1177),YEAR(M1036=lookup_codes!T1178),YEAR(M1036=lookup_codes!T1179)),OR(YEAR(N1036=lookup_codes!T1177),YEAR(N1036=lookup_codes!T1178),YEAR(N1036=lookup_codes!T1179)))</f>
        <v>1</v>
      </c>
    </row>
    <row r="1037" spans="1:30" ht="15" customHeight="1" x14ac:dyDescent="0.2">
      <c r="A1037" s="8" t="s">
        <v>781</v>
      </c>
      <c r="B1037" s="8"/>
      <c r="C1037" s="2" t="s">
        <v>734</v>
      </c>
      <c r="D1037" s="6" t="s">
        <v>742</v>
      </c>
      <c r="E1037" s="60" t="s">
        <v>745</v>
      </c>
      <c r="F1037" s="8"/>
      <c r="G1037" s="8"/>
      <c r="H1037" s="8"/>
      <c r="I1037" s="8" t="s">
        <v>25</v>
      </c>
      <c r="J1037" s="8">
        <v>1</v>
      </c>
      <c r="K1037" s="8" t="s">
        <v>753</v>
      </c>
      <c r="L1037" s="8" t="s">
        <v>756</v>
      </c>
      <c r="M1037" s="9">
        <v>44288</v>
      </c>
      <c r="N1037" s="9">
        <v>44299</v>
      </c>
      <c r="O1037" s="20"/>
      <c r="P1037" s="20">
        <v>475.97</v>
      </c>
      <c r="Q1037" s="61"/>
      <c r="R1037" s="29"/>
      <c r="S1037" s="29"/>
      <c r="T1037" s="29"/>
      <c r="U1037" s="29"/>
      <c r="X1037" s="22" t="str">
        <f>IF(B1037="",VLOOKUP(A1037,items_lookup!A:B,2,FALSE),B1037)</f>
        <v>09. Item 09</v>
      </c>
      <c r="Y1037" s="22">
        <f t="shared" si="76"/>
        <v>4</v>
      </c>
      <c r="Z1037" s="22">
        <f t="shared" si="76"/>
        <v>4</v>
      </c>
      <c r="AA1037" s="22">
        <f t="shared" si="77"/>
        <v>2021</v>
      </c>
      <c r="AB1037" s="22">
        <f t="shared" si="78"/>
        <v>2021</v>
      </c>
      <c r="AC1037" s="22">
        <f t="shared" si="79"/>
        <v>2021</v>
      </c>
      <c r="AD1037" s="25" t="b">
        <f>AND(ROUND(O1037,2)=O1037,ROUND(P1037,2)=P1037,OR(AND(O1037&lt;&gt;0,L1037="p"),AND(P1037&lt;&gt;0,L1037="f")),_xlfn.ISFORMULA(X1037),_xlfn.ISFORMULA(Y1037),_xlfn.ISFORMULA(Z1037),_xlfn.ISFORMULA(AA1037),_xlfn.ISFORMULA(AB1037),_xlfn.ISFORMULA(AC1037),NOT(_xlfn.ISFORMULA(O1037)),NOT(_xlfn.ISFORMULA(P1037)),M1037&lt;&gt;0,N1037&lt;&gt;0,OR(YEAR(M1037=lookup_codes!T1178),YEAR(M1037=lookup_codes!T1179),YEAR(M1037=lookup_codes!T1180)),OR(YEAR(N1037=lookup_codes!T1178),YEAR(N1037=lookup_codes!T1179),YEAR(N1037=lookup_codes!T1180)))</f>
        <v>1</v>
      </c>
    </row>
    <row r="1038" spans="1:30" ht="12.6" customHeight="1" x14ac:dyDescent="0.2">
      <c r="A1038" s="8" t="s">
        <v>767</v>
      </c>
      <c r="B1038" s="8"/>
      <c r="C1038" s="2" t="s">
        <v>734</v>
      </c>
      <c r="D1038" s="6" t="s">
        <v>742</v>
      </c>
      <c r="E1038" s="60" t="s">
        <v>745</v>
      </c>
      <c r="F1038" s="8"/>
      <c r="G1038" s="8"/>
      <c r="H1038" s="8"/>
      <c r="I1038" s="8"/>
      <c r="J1038" s="8">
        <v>1</v>
      </c>
      <c r="K1038" s="8" t="s">
        <v>753</v>
      </c>
      <c r="L1038" s="8" t="s">
        <v>756</v>
      </c>
      <c r="M1038" s="9">
        <v>44288</v>
      </c>
      <c r="N1038" s="9">
        <v>44299</v>
      </c>
      <c r="O1038" s="20"/>
      <c r="P1038" s="20">
        <v>40918.129999999997</v>
      </c>
      <c r="Q1038" s="61"/>
      <c r="R1038" s="29"/>
      <c r="S1038" s="29"/>
      <c r="T1038" s="29"/>
      <c r="U1038" s="29"/>
      <c r="X1038" s="22" t="str">
        <f>IF(B1038="",VLOOKUP(A1038,items_lookup!A:B,2,FALSE),B1038)</f>
        <v>08. Item 08</v>
      </c>
      <c r="Y1038" s="22">
        <f t="shared" si="76"/>
        <v>4</v>
      </c>
      <c r="Z1038" s="22">
        <f t="shared" si="76"/>
        <v>4</v>
      </c>
      <c r="AA1038" s="22">
        <f t="shared" si="77"/>
        <v>2021</v>
      </c>
      <c r="AB1038" s="22">
        <f t="shared" si="78"/>
        <v>2021</v>
      </c>
      <c r="AC1038" s="22">
        <f t="shared" si="79"/>
        <v>2021</v>
      </c>
      <c r="AD1038" s="25" t="b">
        <f>AND(ROUND(O1038,2)=O1038,ROUND(P1038,2)=P1038,OR(AND(O1038&lt;&gt;0,L1038="p"),AND(P1038&lt;&gt;0,L1038="f")),_xlfn.ISFORMULA(X1038),_xlfn.ISFORMULA(Y1038),_xlfn.ISFORMULA(Z1038),_xlfn.ISFORMULA(AA1038),_xlfn.ISFORMULA(AB1038),_xlfn.ISFORMULA(AC1038),NOT(_xlfn.ISFORMULA(O1038)),NOT(_xlfn.ISFORMULA(P1038)),M1038&lt;&gt;0,N1038&lt;&gt;0,OR(YEAR(M1038=lookup_codes!T1179),YEAR(M1038=lookup_codes!T1180),YEAR(M1038=lookup_codes!T1181)),OR(YEAR(N1038=lookup_codes!T1179),YEAR(N1038=lookup_codes!T1180),YEAR(N1038=lookup_codes!T1181)))</f>
        <v>1</v>
      </c>
    </row>
    <row r="1039" spans="1:30" ht="12.6" customHeight="1" x14ac:dyDescent="0.2">
      <c r="A1039" s="8" t="s">
        <v>767</v>
      </c>
      <c r="B1039" s="8"/>
      <c r="C1039" s="2" t="s">
        <v>734</v>
      </c>
      <c r="D1039" s="6" t="s">
        <v>742</v>
      </c>
      <c r="E1039" s="60" t="s">
        <v>745</v>
      </c>
      <c r="F1039" s="8"/>
      <c r="G1039" s="8"/>
      <c r="H1039" s="8"/>
      <c r="I1039" s="8" t="s">
        <v>25</v>
      </c>
      <c r="J1039" s="8">
        <v>1</v>
      </c>
      <c r="K1039" s="8" t="s">
        <v>753</v>
      </c>
      <c r="L1039" s="8" t="s">
        <v>756</v>
      </c>
      <c r="M1039" s="9">
        <v>44288</v>
      </c>
      <c r="N1039" s="9">
        <v>44300</v>
      </c>
      <c r="O1039" s="20"/>
      <c r="P1039" s="20">
        <v>35945.53</v>
      </c>
      <c r="Q1039" s="61"/>
      <c r="R1039" s="29"/>
      <c r="S1039" s="29"/>
      <c r="T1039" s="29"/>
      <c r="U1039" s="29"/>
      <c r="X1039" s="22" t="str">
        <f>IF(B1039="",VLOOKUP(A1039,items_lookup!A:B,2,FALSE),B1039)</f>
        <v>08. Item 08</v>
      </c>
      <c r="Y1039" s="22">
        <f t="shared" si="76"/>
        <v>4</v>
      </c>
      <c r="Z1039" s="22">
        <f t="shared" si="76"/>
        <v>4</v>
      </c>
      <c r="AA1039" s="22">
        <f t="shared" si="77"/>
        <v>2021</v>
      </c>
      <c r="AB1039" s="22">
        <f t="shared" si="78"/>
        <v>2021</v>
      </c>
      <c r="AC1039" s="22">
        <f t="shared" si="79"/>
        <v>2021</v>
      </c>
      <c r="AD1039" s="25" t="b">
        <f>AND(ROUND(O1039,2)=O1039,ROUND(P1039,2)=P1039,OR(AND(O1039&lt;&gt;0,L1039="p"),AND(P1039&lt;&gt;0,L1039="f")),_xlfn.ISFORMULA(X1039),_xlfn.ISFORMULA(Y1039),_xlfn.ISFORMULA(Z1039),_xlfn.ISFORMULA(AA1039),_xlfn.ISFORMULA(AB1039),_xlfn.ISFORMULA(AC1039),NOT(_xlfn.ISFORMULA(O1039)),NOT(_xlfn.ISFORMULA(P1039)),M1039&lt;&gt;0,N1039&lt;&gt;0,OR(YEAR(M1039=lookup_codes!T1180),YEAR(M1039=lookup_codes!T1181),YEAR(M1039=lookup_codes!T1182)),OR(YEAR(N1039=lookup_codes!T1180),YEAR(N1039=lookup_codes!T1181),YEAR(N1039=lookup_codes!T1182)))</f>
        <v>1</v>
      </c>
    </row>
    <row r="1040" spans="1:30" ht="12.6" customHeight="1" x14ac:dyDescent="0.2">
      <c r="A1040" s="8" t="s">
        <v>767</v>
      </c>
      <c r="B1040" s="8"/>
      <c r="C1040" s="2" t="s">
        <v>734</v>
      </c>
      <c r="D1040" s="6" t="s">
        <v>742</v>
      </c>
      <c r="E1040" s="60" t="s">
        <v>745</v>
      </c>
      <c r="F1040" s="8"/>
      <c r="G1040" s="8"/>
      <c r="H1040" s="8"/>
      <c r="I1040" s="8"/>
      <c r="J1040" s="8">
        <v>1</v>
      </c>
      <c r="K1040" s="8" t="s">
        <v>753</v>
      </c>
      <c r="L1040" s="8" t="s">
        <v>756</v>
      </c>
      <c r="M1040" s="9">
        <v>44288</v>
      </c>
      <c r="N1040" s="9">
        <v>44300</v>
      </c>
      <c r="O1040" s="20"/>
      <c r="P1040" s="20">
        <v>41143.160000000003</v>
      </c>
      <c r="Q1040" s="61"/>
      <c r="R1040" s="29"/>
      <c r="S1040" s="29"/>
      <c r="T1040" s="29"/>
      <c r="U1040" s="29"/>
      <c r="X1040" s="22" t="str">
        <f>IF(B1040="",VLOOKUP(A1040,items_lookup!A:B,2,FALSE),B1040)</f>
        <v>08. Item 08</v>
      </c>
      <c r="Y1040" s="22">
        <f t="shared" si="76"/>
        <v>4</v>
      </c>
      <c r="Z1040" s="22">
        <f t="shared" si="76"/>
        <v>4</v>
      </c>
      <c r="AA1040" s="22">
        <f t="shared" si="77"/>
        <v>2021</v>
      </c>
      <c r="AB1040" s="22">
        <f t="shared" si="78"/>
        <v>2021</v>
      </c>
      <c r="AC1040" s="22">
        <f t="shared" si="79"/>
        <v>2021</v>
      </c>
      <c r="AD1040" s="25" t="b">
        <f>AND(ROUND(O1040,2)=O1040,ROUND(P1040,2)=P1040,OR(AND(O1040&lt;&gt;0,L1040="p"),AND(P1040&lt;&gt;0,L1040="f")),_xlfn.ISFORMULA(X1040),_xlfn.ISFORMULA(Y1040),_xlfn.ISFORMULA(Z1040),_xlfn.ISFORMULA(AA1040),_xlfn.ISFORMULA(AB1040),_xlfn.ISFORMULA(AC1040),NOT(_xlfn.ISFORMULA(O1040)),NOT(_xlfn.ISFORMULA(P1040)),M1040&lt;&gt;0,N1040&lt;&gt;0,OR(YEAR(M1040=lookup_codes!T1181),YEAR(M1040=lookup_codes!T1182),YEAR(M1040=lookup_codes!T1183)),OR(YEAR(N1040=lookup_codes!T1181),YEAR(N1040=lookup_codes!T1182),YEAR(N1040=lookup_codes!T1183)))</f>
        <v>1</v>
      </c>
    </row>
    <row r="1041" spans="1:30" ht="12.6" customHeight="1" x14ac:dyDescent="0.2">
      <c r="A1041" s="8" t="s">
        <v>768</v>
      </c>
      <c r="B1041" s="8"/>
      <c r="C1041" s="2" t="s">
        <v>734</v>
      </c>
      <c r="D1041" s="6" t="s">
        <v>742</v>
      </c>
      <c r="E1041" s="60" t="s">
        <v>745</v>
      </c>
      <c r="F1041" s="8"/>
      <c r="G1041" s="8"/>
      <c r="H1041" s="8"/>
      <c r="I1041" s="8" t="s">
        <v>25</v>
      </c>
      <c r="J1041" s="8">
        <v>1</v>
      </c>
      <c r="K1041" s="8" t="s">
        <v>753</v>
      </c>
      <c r="L1041" s="8" t="s">
        <v>756</v>
      </c>
      <c r="M1041" s="9">
        <v>44294</v>
      </c>
      <c r="N1041" s="9">
        <v>44302</v>
      </c>
      <c r="O1041" s="20"/>
      <c r="P1041" s="20">
        <v>383333.33</v>
      </c>
      <c r="Q1041" s="61"/>
      <c r="R1041" s="29"/>
      <c r="S1041" s="29"/>
      <c r="T1041" s="29"/>
      <c r="U1041" s="29"/>
      <c r="X1041" s="22" t="str">
        <f>IF(B1041="",VLOOKUP(A1041,items_lookup!A:B,2,FALSE),B1041)</f>
        <v>09. Item 09</v>
      </c>
      <c r="Y1041" s="22">
        <f t="shared" si="76"/>
        <v>4</v>
      </c>
      <c r="Z1041" s="22">
        <f t="shared" si="76"/>
        <v>4</v>
      </c>
      <c r="AA1041" s="22">
        <f t="shared" si="77"/>
        <v>2021</v>
      </c>
      <c r="AB1041" s="22">
        <f t="shared" si="78"/>
        <v>2021</v>
      </c>
      <c r="AC1041" s="22">
        <f t="shared" si="79"/>
        <v>2021</v>
      </c>
      <c r="AD1041" s="25" t="b">
        <f>AND(ROUND(O1041,2)=O1041,ROUND(P1041,2)=P1041,OR(AND(O1041&lt;&gt;0,L1041="p"),AND(P1041&lt;&gt;0,L1041="f")),_xlfn.ISFORMULA(X1041),_xlfn.ISFORMULA(Y1041),_xlfn.ISFORMULA(Z1041),_xlfn.ISFORMULA(AA1041),_xlfn.ISFORMULA(AB1041),_xlfn.ISFORMULA(AC1041),NOT(_xlfn.ISFORMULA(O1041)),NOT(_xlfn.ISFORMULA(P1041)),M1041&lt;&gt;0,N1041&lt;&gt;0,OR(YEAR(M1041=lookup_codes!T1182),YEAR(M1041=lookup_codes!T1183),YEAR(M1041=lookup_codes!T1184)),OR(YEAR(N1041=lookup_codes!T1182),YEAR(N1041=lookup_codes!T1183),YEAR(N1041=lookup_codes!T1184)))</f>
        <v>1</v>
      </c>
    </row>
    <row r="1042" spans="1:30" ht="12.6" customHeight="1" x14ac:dyDescent="0.2">
      <c r="A1042" s="8" t="s">
        <v>768</v>
      </c>
      <c r="B1042" s="8"/>
      <c r="C1042" s="2" t="s">
        <v>734</v>
      </c>
      <c r="D1042" s="6" t="s">
        <v>742</v>
      </c>
      <c r="E1042" s="60" t="s">
        <v>744</v>
      </c>
      <c r="F1042" s="8"/>
      <c r="G1042" s="8"/>
      <c r="H1042" s="8"/>
      <c r="I1042" s="8"/>
      <c r="J1042" s="8"/>
      <c r="K1042" s="8" t="s">
        <v>753</v>
      </c>
      <c r="L1042" s="8" t="s">
        <v>756</v>
      </c>
      <c r="M1042" s="9">
        <v>44295</v>
      </c>
      <c r="N1042" s="9">
        <v>44295</v>
      </c>
      <c r="O1042" s="20"/>
      <c r="P1042" s="20">
        <v>10500.65</v>
      </c>
      <c r="Q1042" s="61"/>
      <c r="R1042" s="29"/>
      <c r="S1042" s="29"/>
      <c r="T1042" s="29"/>
      <c r="U1042" s="29"/>
      <c r="X1042" s="22" t="str">
        <f>IF(B1042="",VLOOKUP(A1042,items_lookup!A:B,2,FALSE),B1042)</f>
        <v>09. Item 09</v>
      </c>
      <c r="Y1042" s="22">
        <f t="shared" si="76"/>
        <v>4</v>
      </c>
      <c r="Z1042" s="22">
        <f t="shared" si="76"/>
        <v>4</v>
      </c>
      <c r="AA1042" s="22">
        <f t="shared" si="77"/>
        <v>2021</v>
      </c>
      <c r="AB1042" s="22">
        <f t="shared" si="78"/>
        <v>2021</v>
      </c>
      <c r="AC1042" s="22">
        <f t="shared" si="79"/>
        <v>2021</v>
      </c>
      <c r="AD1042" s="25" t="b">
        <f>AND(ROUND(O1042,2)=O1042,ROUND(P1042,2)=P1042,OR(AND(O1042&lt;&gt;0,L1042="p"),AND(P1042&lt;&gt;0,L1042="f")),_xlfn.ISFORMULA(X1042),_xlfn.ISFORMULA(Y1042),_xlfn.ISFORMULA(Z1042),_xlfn.ISFORMULA(AA1042),_xlfn.ISFORMULA(AB1042),_xlfn.ISFORMULA(AC1042),NOT(_xlfn.ISFORMULA(O1042)),NOT(_xlfn.ISFORMULA(P1042)),M1042&lt;&gt;0,N1042&lt;&gt;0,OR(YEAR(M1042=lookup_codes!T1183),YEAR(M1042=lookup_codes!T1184),YEAR(M1042=lookup_codes!T1185)),OR(YEAR(N1042=lookup_codes!T1183),YEAR(N1042=lookup_codes!T1184),YEAR(N1042=lookup_codes!T1185)))</f>
        <v>1</v>
      </c>
    </row>
    <row r="1043" spans="1:30" ht="15" customHeight="1" x14ac:dyDescent="0.2">
      <c r="A1043" s="8" t="s">
        <v>768</v>
      </c>
      <c r="B1043" s="8"/>
      <c r="C1043" s="2" t="s">
        <v>741</v>
      </c>
      <c r="D1043" s="6" t="s">
        <v>742</v>
      </c>
      <c r="E1043" s="60" t="s">
        <v>744</v>
      </c>
      <c r="F1043" s="8"/>
      <c r="G1043" s="8"/>
      <c r="H1043" s="8"/>
      <c r="I1043" s="8"/>
      <c r="J1043" s="8"/>
      <c r="K1043" s="8"/>
      <c r="L1043" s="8" t="s">
        <v>756</v>
      </c>
      <c r="M1043" s="9">
        <v>44286</v>
      </c>
      <c r="N1043" s="9">
        <v>44286</v>
      </c>
      <c r="O1043" s="20"/>
      <c r="P1043" s="20">
        <v>42401945.479999997</v>
      </c>
      <c r="Q1043" s="61"/>
      <c r="R1043" s="29"/>
      <c r="S1043" s="29"/>
      <c r="T1043" s="29"/>
      <c r="U1043" s="29"/>
      <c r="X1043" s="22" t="str">
        <f>IF(B1043="",VLOOKUP(A1043,items_lookup!A:B,2,FALSE),B1043)</f>
        <v>09. Item 09</v>
      </c>
      <c r="Y1043" s="22">
        <f t="shared" si="76"/>
        <v>3</v>
      </c>
      <c r="Z1043" s="22">
        <f t="shared" si="76"/>
        <v>3</v>
      </c>
      <c r="AA1043" s="22">
        <f t="shared" si="77"/>
        <v>2021</v>
      </c>
      <c r="AB1043" s="22">
        <f t="shared" si="78"/>
        <v>2021</v>
      </c>
      <c r="AC1043" s="22">
        <f t="shared" si="79"/>
        <v>2021</v>
      </c>
      <c r="AD1043" s="25" t="b">
        <f>AND(ROUND(O1043,2)=O1043,ROUND(P1043,2)=P1043,OR(AND(O1043&lt;&gt;0,L1043="p"),AND(P1043&lt;&gt;0,L1043="f")),_xlfn.ISFORMULA(X1043),_xlfn.ISFORMULA(Y1043),_xlfn.ISFORMULA(Z1043),_xlfn.ISFORMULA(AA1043),_xlfn.ISFORMULA(AB1043),_xlfn.ISFORMULA(AC1043),NOT(_xlfn.ISFORMULA(O1043)),NOT(_xlfn.ISFORMULA(P1043)),M1043&lt;&gt;0,N1043&lt;&gt;0,OR(YEAR(M1043=lookup_codes!T1184),YEAR(M1043=lookup_codes!T1185),YEAR(M1043=lookup_codes!T1186)),OR(YEAR(N1043=lookup_codes!T1184),YEAR(N1043=lookup_codes!T1185),YEAR(N1043=lookup_codes!T1186)))</f>
        <v>1</v>
      </c>
    </row>
    <row r="1044" spans="1:30" ht="15" customHeight="1" x14ac:dyDescent="0.2">
      <c r="A1044" s="8" t="s">
        <v>769</v>
      </c>
      <c r="B1044" s="8"/>
      <c r="C1044" s="2" t="s">
        <v>734</v>
      </c>
      <c r="D1044" s="6" t="s">
        <v>742</v>
      </c>
      <c r="E1044" s="60" t="s">
        <v>744</v>
      </c>
      <c r="F1044" s="8"/>
      <c r="G1044" s="8"/>
      <c r="H1044" s="8"/>
      <c r="I1044" s="8"/>
      <c r="J1044" s="8"/>
      <c r="K1044" s="8" t="s">
        <v>753</v>
      </c>
      <c r="L1044" s="8" t="s">
        <v>756</v>
      </c>
      <c r="M1044" s="9">
        <v>44299</v>
      </c>
      <c r="N1044" s="9">
        <v>44299</v>
      </c>
      <c r="O1044" s="20"/>
      <c r="P1044" s="20">
        <v>80147.66</v>
      </c>
      <c r="Q1044" s="61"/>
      <c r="R1044" s="29"/>
      <c r="S1044" s="29"/>
      <c r="T1044" s="29"/>
      <c r="U1044" s="29"/>
      <c r="X1044" s="22" t="str">
        <f>IF(B1044="",VLOOKUP(A1044,items_lookup!A:B,2,FALSE),B1044)</f>
        <v>09. Item 09</v>
      </c>
      <c r="Y1044" s="22">
        <f t="shared" ref="Y1044:Z1098" si="80">MONTH(M1044)</f>
        <v>4</v>
      </c>
      <c r="Z1044" s="22">
        <f t="shared" si="80"/>
        <v>4</v>
      </c>
      <c r="AA1044" s="22">
        <f t="shared" si="77"/>
        <v>2021</v>
      </c>
      <c r="AB1044" s="22">
        <f t="shared" si="78"/>
        <v>2021</v>
      </c>
      <c r="AC1044" s="22">
        <f t="shared" si="79"/>
        <v>2021</v>
      </c>
      <c r="AD1044" s="25" t="b">
        <f>AND(ROUND(O1044,2)=O1044,ROUND(P1044,2)=P1044,OR(AND(O1044&lt;&gt;0,L1044="p"),AND(P1044&lt;&gt;0,L1044="f")),_xlfn.ISFORMULA(X1044),_xlfn.ISFORMULA(Y1044),_xlfn.ISFORMULA(Z1044),_xlfn.ISFORMULA(AA1044),_xlfn.ISFORMULA(AB1044),_xlfn.ISFORMULA(AC1044),NOT(_xlfn.ISFORMULA(O1044)),NOT(_xlfn.ISFORMULA(P1044)),M1044&lt;&gt;0,N1044&lt;&gt;0,OR(YEAR(M1044=lookup_codes!T1185),YEAR(M1044=lookup_codes!T1186),YEAR(M1044=lookup_codes!T1187)),OR(YEAR(N1044=lookup_codes!T1185),YEAR(N1044=lookup_codes!T1186),YEAR(N1044=lookup_codes!T1187)))</f>
        <v>1</v>
      </c>
    </row>
    <row r="1045" spans="1:30" ht="15" customHeight="1" x14ac:dyDescent="0.2">
      <c r="A1045" s="8" t="s">
        <v>769</v>
      </c>
      <c r="B1045" s="8"/>
      <c r="C1045" s="2" t="s">
        <v>741</v>
      </c>
      <c r="D1045" s="6" t="s">
        <v>742</v>
      </c>
      <c r="E1045" s="60" t="s">
        <v>745</v>
      </c>
      <c r="F1045" s="8"/>
      <c r="G1045" s="8"/>
      <c r="H1045" s="8"/>
      <c r="I1045" s="8"/>
      <c r="J1045" s="8"/>
      <c r="K1045" s="8"/>
      <c r="L1045" s="8" t="s">
        <v>756</v>
      </c>
      <c r="M1045" s="9">
        <v>44287</v>
      </c>
      <c r="N1045" s="9">
        <v>44287</v>
      </c>
      <c r="O1045" s="20"/>
      <c r="P1045" s="20">
        <v>21118.87</v>
      </c>
      <c r="Q1045" s="61"/>
      <c r="R1045" s="29"/>
      <c r="S1045" s="29"/>
      <c r="T1045" s="29"/>
      <c r="U1045" s="29"/>
      <c r="X1045" s="22" t="str">
        <f>IF(B1045="",VLOOKUP(A1045,items_lookup!A:B,2,FALSE),B1045)</f>
        <v>09. Item 09</v>
      </c>
      <c r="Y1045" s="22">
        <f t="shared" si="80"/>
        <v>4</v>
      </c>
      <c r="Z1045" s="22">
        <f t="shared" si="80"/>
        <v>4</v>
      </c>
      <c r="AA1045" s="22">
        <f t="shared" si="77"/>
        <v>2021</v>
      </c>
      <c r="AB1045" s="22">
        <f t="shared" si="78"/>
        <v>2021</v>
      </c>
      <c r="AC1045" s="22">
        <f t="shared" si="79"/>
        <v>2021</v>
      </c>
      <c r="AD1045" s="25" t="b">
        <f>AND(ROUND(O1045,2)=O1045,ROUND(P1045,2)=P1045,OR(AND(O1045&lt;&gt;0,L1045="p"),AND(P1045&lt;&gt;0,L1045="f")),_xlfn.ISFORMULA(X1045),_xlfn.ISFORMULA(Y1045),_xlfn.ISFORMULA(Z1045),_xlfn.ISFORMULA(AA1045),_xlfn.ISFORMULA(AB1045),_xlfn.ISFORMULA(AC1045),NOT(_xlfn.ISFORMULA(O1045)),NOT(_xlfn.ISFORMULA(P1045)),M1045&lt;&gt;0,N1045&lt;&gt;0,OR(YEAR(M1045=lookup_codes!T1186),YEAR(M1045=lookup_codes!T1187),YEAR(M1045=lookup_codes!T1188)),OR(YEAR(N1045=lookup_codes!T1186),YEAR(N1045=lookup_codes!T1187),YEAR(N1045=lookup_codes!T1188)))</f>
        <v>1</v>
      </c>
    </row>
    <row r="1046" spans="1:30" ht="15" customHeight="1" x14ac:dyDescent="0.2">
      <c r="A1046" s="8" t="s">
        <v>769</v>
      </c>
      <c r="B1046" s="8"/>
      <c r="C1046" s="2" t="s">
        <v>741</v>
      </c>
      <c r="D1046" s="6" t="s">
        <v>742</v>
      </c>
      <c r="E1046" s="60" t="s">
        <v>745</v>
      </c>
      <c r="F1046" s="8"/>
      <c r="G1046" s="8"/>
      <c r="H1046" s="8"/>
      <c r="I1046" s="8"/>
      <c r="J1046" s="8"/>
      <c r="K1046" s="8"/>
      <c r="L1046" s="8" t="s">
        <v>756</v>
      </c>
      <c r="M1046" s="9">
        <v>44287</v>
      </c>
      <c r="N1046" s="9">
        <v>44287</v>
      </c>
      <c r="O1046" s="20"/>
      <c r="P1046" s="20">
        <v>2251909.37</v>
      </c>
      <c r="Q1046" s="61"/>
      <c r="R1046" s="29"/>
      <c r="S1046" s="29"/>
      <c r="T1046" s="29"/>
      <c r="U1046" s="29"/>
      <c r="X1046" s="22" t="str">
        <f>IF(B1046="",VLOOKUP(A1046,items_lookup!A:B,2,FALSE),B1046)</f>
        <v>09. Item 09</v>
      </c>
      <c r="Y1046" s="22">
        <f t="shared" si="80"/>
        <v>4</v>
      </c>
      <c r="Z1046" s="22">
        <f t="shared" si="80"/>
        <v>4</v>
      </c>
      <c r="AA1046" s="22">
        <f t="shared" si="77"/>
        <v>2021</v>
      </c>
      <c r="AB1046" s="22">
        <f t="shared" si="78"/>
        <v>2021</v>
      </c>
      <c r="AC1046" s="22">
        <f t="shared" si="79"/>
        <v>2021</v>
      </c>
      <c r="AD1046" s="25" t="b">
        <f>AND(ROUND(O1046,2)=O1046,ROUND(P1046,2)=P1046,OR(AND(O1046&lt;&gt;0,L1046="p"),AND(P1046&lt;&gt;0,L1046="f")),_xlfn.ISFORMULA(X1046),_xlfn.ISFORMULA(Y1046),_xlfn.ISFORMULA(Z1046),_xlfn.ISFORMULA(AA1046),_xlfn.ISFORMULA(AB1046),_xlfn.ISFORMULA(AC1046),NOT(_xlfn.ISFORMULA(O1046)),NOT(_xlfn.ISFORMULA(P1046)),M1046&lt;&gt;0,N1046&lt;&gt;0,OR(YEAR(M1046=lookup_codes!T1187),YEAR(M1046=lookup_codes!T1188),YEAR(M1046=lookup_codes!T1189)),OR(YEAR(N1046=lookup_codes!T1187),YEAR(N1046=lookup_codes!T1188),YEAR(N1046=lookup_codes!T1189)))</f>
        <v>1</v>
      </c>
    </row>
    <row r="1047" spans="1:30" ht="15" customHeight="1" x14ac:dyDescent="0.2">
      <c r="A1047" s="8" t="s">
        <v>777</v>
      </c>
      <c r="B1047" s="8"/>
      <c r="C1047" s="2" t="s">
        <v>741</v>
      </c>
      <c r="D1047" s="6" t="s">
        <v>742</v>
      </c>
      <c r="E1047" s="60" t="s">
        <v>745</v>
      </c>
      <c r="F1047" s="8"/>
      <c r="G1047" s="8"/>
      <c r="H1047" s="8"/>
      <c r="I1047" s="8"/>
      <c r="J1047" s="8"/>
      <c r="K1047" s="8"/>
      <c r="L1047" s="8" t="s">
        <v>756</v>
      </c>
      <c r="M1047" s="9">
        <v>44287</v>
      </c>
      <c r="N1047" s="9">
        <v>44287</v>
      </c>
      <c r="O1047" s="20"/>
      <c r="P1047" s="20">
        <v>6057310.1100000003</v>
      </c>
      <c r="Q1047" s="61"/>
      <c r="R1047" s="29"/>
      <c r="S1047" s="29"/>
      <c r="T1047" s="29"/>
      <c r="U1047" s="29"/>
      <c r="X1047" s="22" t="str">
        <f>IF(B1047="",VLOOKUP(A1047,items_lookup!A:B,2,FALSE),B1047)</f>
        <v>09. Item 09</v>
      </c>
      <c r="Y1047" s="22">
        <f t="shared" si="80"/>
        <v>4</v>
      </c>
      <c r="Z1047" s="22">
        <f t="shared" si="80"/>
        <v>4</v>
      </c>
      <c r="AA1047" s="22">
        <f t="shared" si="77"/>
        <v>2021</v>
      </c>
      <c r="AB1047" s="22">
        <f t="shared" si="78"/>
        <v>2021</v>
      </c>
      <c r="AC1047" s="22">
        <f t="shared" si="79"/>
        <v>2021</v>
      </c>
      <c r="AD1047" s="25" t="b">
        <f>AND(ROUND(O1047,2)=O1047,ROUND(P1047,2)=P1047,OR(AND(O1047&lt;&gt;0,L1047="p"),AND(P1047&lt;&gt;0,L1047="f")),_xlfn.ISFORMULA(X1047),_xlfn.ISFORMULA(Y1047),_xlfn.ISFORMULA(Z1047),_xlfn.ISFORMULA(AA1047),_xlfn.ISFORMULA(AB1047),_xlfn.ISFORMULA(AC1047),NOT(_xlfn.ISFORMULA(O1047)),NOT(_xlfn.ISFORMULA(P1047)),M1047&lt;&gt;0,N1047&lt;&gt;0,OR(YEAR(M1047=lookup_codes!T1188),YEAR(M1047=lookup_codes!T1189),YEAR(M1047=lookup_codes!T1190)),OR(YEAR(N1047=lookup_codes!T1188),YEAR(N1047=lookup_codes!T1189),YEAR(N1047=lookup_codes!T1190)))</f>
        <v>1</v>
      </c>
    </row>
    <row r="1048" spans="1:30" ht="15" customHeight="1" x14ac:dyDescent="0.2">
      <c r="A1048" s="8" t="s">
        <v>777</v>
      </c>
      <c r="B1048" s="8"/>
      <c r="C1048" s="2" t="s">
        <v>741</v>
      </c>
      <c r="D1048" s="6" t="s">
        <v>742</v>
      </c>
      <c r="E1048" s="60" t="s">
        <v>745</v>
      </c>
      <c r="F1048" s="8"/>
      <c r="G1048" s="8"/>
      <c r="H1048" s="8"/>
      <c r="I1048" s="8"/>
      <c r="J1048" s="8"/>
      <c r="K1048" s="8"/>
      <c r="L1048" s="8" t="s">
        <v>756</v>
      </c>
      <c r="M1048" s="9">
        <v>44287</v>
      </c>
      <c r="N1048" s="9">
        <v>44287</v>
      </c>
      <c r="O1048" s="20"/>
      <c r="P1048" s="20">
        <v>55997.94</v>
      </c>
      <c r="Q1048" s="61"/>
      <c r="R1048" s="29"/>
      <c r="S1048" s="29"/>
      <c r="T1048" s="29"/>
      <c r="U1048" s="29"/>
      <c r="X1048" s="22" t="str">
        <f>IF(B1048="",VLOOKUP(A1048,items_lookup!A:B,2,FALSE),B1048)</f>
        <v>09. Item 09</v>
      </c>
      <c r="Y1048" s="22">
        <f t="shared" si="80"/>
        <v>4</v>
      </c>
      <c r="Z1048" s="22">
        <f t="shared" si="80"/>
        <v>4</v>
      </c>
      <c r="AA1048" s="22">
        <f t="shared" si="77"/>
        <v>2021</v>
      </c>
      <c r="AB1048" s="22">
        <f t="shared" si="78"/>
        <v>2021</v>
      </c>
      <c r="AC1048" s="22">
        <f t="shared" si="79"/>
        <v>2021</v>
      </c>
      <c r="AD1048" s="25" t="b">
        <f>AND(ROUND(O1048,2)=O1048,ROUND(P1048,2)=P1048,OR(AND(O1048&lt;&gt;0,L1048="p"),AND(P1048&lt;&gt;0,L1048="f")),_xlfn.ISFORMULA(X1048),_xlfn.ISFORMULA(Y1048),_xlfn.ISFORMULA(Z1048),_xlfn.ISFORMULA(AA1048),_xlfn.ISFORMULA(AB1048),_xlfn.ISFORMULA(AC1048),NOT(_xlfn.ISFORMULA(O1048)),NOT(_xlfn.ISFORMULA(P1048)),M1048&lt;&gt;0,N1048&lt;&gt;0,OR(YEAR(M1048=lookup_codes!T1189),YEAR(M1048=lookup_codes!T1190),YEAR(M1048=lookup_codes!T1191)),OR(YEAR(N1048=lookup_codes!T1189),YEAR(N1048=lookup_codes!T1190),YEAR(N1048=lookup_codes!T1191)))</f>
        <v>1</v>
      </c>
    </row>
    <row r="1049" spans="1:30" ht="15" customHeight="1" x14ac:dyDescent="0.2">
      <c r="A1049" s="8" t="s">
        <v>770</v>
      </c>
      <c r="B1049" s="8"/>
      <c r="C1049" s="2" t="s">
        <v>741</v>
      </c>
      <c r="D1049" s="6" t="s">
        <v>742</v>
      </c>
      <c r="E1049" s="60" t="s">
        <v>745</v>
      </c>
      <c r="F1049" s="8"/>
      <c r="G1049" s="8"/>
      <c r="H1049" s="8"/>
      <c r="I1049" s="8"/>
      <c r="J1049" s="8"/>
      <c r="K1049" s="8"/>
      <c r="L1049" s="8" t="s">
        <v>756</v>
      </c>
      <c r="M1049" s="9">
        <v>44287</v>
      </c>
      <c r="N1049" s="9">
        <v>44287</v>
      </c>
      <c r="O1049" s="20"/>
      <c r="P1049" s="20">
        <v>108476.61</v>
      </c>
      <c r="Q1049" s="61"/>
      <c r="R1049" s="29"/>
      <c r="S1049" s="29"/>
      <c r="T1049" s="29"/>
      <c r="U1049" s="29"/>
      <c r="X1049" s="22" t="str">
        <f>IF(B1049="",VLOOKUP(A1049,items_lookup!A:B,2,FALSE),B1049)</f>
        <v>11. Item 11</v>
      </c>
      <c r="Y1049" s="22">
        <f t="shared" si="80"/>
        <v>4</v>
      </c>
      <c r="Z1049" s="22">
        <f t="shared" si="80"/>
        <v>4</v>
      </c>
      <c r="AA1049" s="22">
        <f t="shared" si="77"/>
        <v>2021</v>
      </c>
      <c r="AB1049" s="22">
        <f t="shared" si="78"/>
        <v>2021</v>
      </c>
      <c r="AC1049" s="22">
        <f t="shared" si="79"/>
        <v>2021</v>
      </c>
      <c r="AD1049" s="25" t="b">
        <f>AND(ROUND(O1049,2)=O1049,ROUND(P1049,2)=P1049,OR(AND(O1049&lt;&gt;0,L1049="p"),AND(P1049&lt;&gt;0,L1049="f")),_xlfn.ISFORMULA(X1049),_xlfn.ISFORMULA(Y1049),_xlfn.ISFORMULA(Z1049),_xlfn.ISFORMULA(AA1049),_xlfn.ISFORMULA(AB1049),_xlfn.ISFORMULA(AC1049),NOT(_xlfn.ISFORMULA(O1049)),NOT(_xlfn.ISFORMULA(P1049)),M1049&lt;&gt;0,N1049&lt;&gt;0,OR(YEAR(M1049=lookup_codes!T1190),YEAR(M1049=lookup_codes!T1191),YEAR(M1049=lookup_codes!T1192)),OR(YEAR(N1049=lookup_codes!T1190),YEAR(N1049=lookup_codes!T1191),YEAR(N1049=lookup_codes!T1192)))</f>
        <v>1</v>
      </c>
    </row>
    <row r="1050" spans="1:30" ht="15" customHeight="1" x14ac:dyDescent="0.2">
      <c r="A1050" s="8" t="s">
        <v>770</v>
      </c>
      <c r="B1050" s="8"/>
      <c r="C1050" s="2" t="s">
        <v>741</v>
      </c>
      <c r="D1050" s="6" t="s">
        <v>742</v>
      </c>
      <c r="E1050" s="60" t="s">
        <v>745</v>
      </c>
      <c r="F1050" s="8"/>
      <c r="G1050" s="8"/>
      <c r="H1050" s="8"/>
      <c r="I1050" s="8"/>
      <c r="J1050" s="8"/>
      <c r="K1050" s="8"/>
      <c r="L1050" s="8" t="s">
        <v>756</v>
      </c>
      <c r="M1050" s="9">
        <v>44287</v>
      </c>
      <c r="N1050" s="9">
        <v>44287</v>
      </c>
      <c r="O1050" s="20"/>
      <c r="P1050" s="20">
        <v>8597492.0899999999</v>
      </c>
      <c r="Q1050" s="61"/>
      <c r="R1050" s="29"/>
      <c r="S1050" s="29"/>
      <c r="T1050" s="29"/>
      <c r="U1050" s="29"/>
      <c r="X1050" s="22" t="str">
        <f>IF(B1050="",VLOOKUP(A1050,items_lookup!A:B,2,FALSE),B1050)</f>
        <v>11. Item 11</v>
      </c>
      <c r="Y1050" s="22">
        <f t="shared" si="80"/>
        <v>4</v>
      </c>
      <c r="Z1050" s="22">
        <f t="shared" si="80"/>
        <v>4</v>
      </c>
      <c r="AA1050" s="22">
        <f t="shared" si="77"/>
        <v>2021</v>
      </c>
      <c r="AB1050" s="22">
        <f t="shared" si="78"/>
        <v>2021</v>
      </c>
      <c r="AC1050" s="22">
        <f t="shared" si="79"/>
        <v>2021</v>
      </c>
      <c r="AD1050" s="25" t="b">
        <f>AND(ROUND(O1050,2)=O1050,ROUND(P1050,2)=P1050,OR(AND(O1050&lt;&gt;0,L1050="p"),AND(P1050&lt;&gt;0,L1050="f")),_xlfn.ISFORMULA(X1050),_xlfn.ISFORMULA(Y1050),_xlfn.ISFORMULA(Z1050),_xlfn.ISFORMULA(AA1050),_xlfn.ISFORMULA(AB1050),_xlfn.ISFORMULA(AC1050),NOT(_xlfn.ISFORMULA(O1050)),NOT(_xlfn.ISFORMULA(P1050)),M1050&lt;&gt;0,N1050&lt;&gt;0,OR(YEAR(M1050=lookup_codes!T1191),YEAR(M1050=lookup_codes!T1192),YEAR(M1050=lookup_codes!T1193)),OR(YEAR(N1050=lookup_codes!T1191),YEAR(N1050=lookup_codes!T1192),YEAR(N1050=lookup_codes!T1193)))</f>
        <v>1</v>
      </c>
    </row>
    <row r="1051" spans="1:30" ht="15" customHeight="1" x14ac:dyDescent="0.2">
      <c r="A1051" s="8" t="s">
        <v>770</v>
      </c>
      <c r="B1051" s="8"/>
      <c r="C1051" s="2" t="s">
        <v>741</v>
      </c>
      <c r="D1051" s="6" t="s">
        <v>742</v>
      </c>
      <c r="E1051" s="60" t="s">
        <v>745</v>
      </c>
      <c r="F1051" s="8"/>
      <c r="G1051" s="8"/>
      <c r="H1051" s="8"/>
      <c r="I1051" s="8"/>
      <c r="J1051" s="8"/>
      <c r="K1051" s="8"/>
      <c r="L1051" s="8" t="s">
        <v>756</v>
      </c>
      <c r="M1051" s="9">
        <v>44287</v>
      </c>
      <c r="N1051" s="9">
        <v>44287</v>
      </c>
      <c r="O1051" s="20"/>
      <c r="P1051" s="20">
        <v>42944.05</v>
      </c>
      <c r="Q1051" s="61"/>
      <c r="R1051" s="29"/>
      <c r="S1051" s="29"/>
      <c r="T1051" s="29"/>
      <c r="U1051" s="29"/>
      <c r="X1051" s="22" t="str">
        <f>IF(B1051="",VLOOKUP(A1051,items_lookup!A:B,2,FALSE),B1051)</f>
        <v>11. Item 11</v>
      </c>
      <c r="Y1051" s="22">
        <f t="shared" si="80"/>
        <v>4</v>
      </c>
      <c r="Z1051" s="22">
        <f t="shared" si="80"/>
        <v>4</v>
      </c>
      <c r="AA1051" s="22">
        <f t="shared" si="77"/>
        <v>2021</v>
      </c>
      <c r="AB1051" s="22">
        <f t="shared" si="78"/>
        <v>2021</v>
      </c>
      <c r="AC1051" s="22">
        <f t="shared" si="79"/>
        <v>2021</v>
      </c>
      <c r="AD1051" s="25" t="b">
        <f>AND(ROUND(O1051,2)=O1051,ROUND(P1051,2)=P1051,OR(AND(O1051&lt;&gt;0,L1051="p"),AND(P1051&lt;&gt;0,L1051="f")),_xlfn.ISFORMULA(X1051),_xlfn.ISFORMULA(Y1051),_xlfn.ISFORMULA(Z1051),_xlfn.ISFORMULA(AA1051),_xlfn.ISFORMULA(AB1051),_xlfn.ISFORMULA(AC1051),NOT(_xlfn.ISFORMULA(O1051)),NOT(_xlfn.ISFORMULA(P1051)),M1051&lt;&gt;0,N1051&lt;&gt;0,OR(YEAR(M1051=lookup_codes!T1192),YEAR(M1051=lookup_codes!T1193),YEAR(M1051=lookup_codes!T1194)),OR(YEAR(N1051=lookup_codes!T1192),YEAR(N1051=lookup_codes!T1193),YEAR(N1051=lookup_codes!T1194)))</f>
        <v>1</v>
      </c>
    </row>
    <row r="1052" spans="1:30" ht="15" customHeight="1" x14ac:dyDescent="0.2">
      <c r="A1052" s="8" t="s">
        <v>783</v>
      </c>
      <c r="B1052" s="8"/>
      <c r="C1052" s="2" t="s">
        <v>741</v>
      </c>
      <c r="D1052" s="6" t="s">
        <v>742</v>
      </c>
      <c r="E1052" s="60" t="s">
        <v>745</v>
      </c>
      <c r="F1052" s="8"/>
      <c r="G1052" s="8"/>
      <c r="H1052" s="8"/>
      <c r="I1052" s="8"/>
      <c r="J1052" s="8"/>
      <c r="K1052" s="8"/>
      <c r="L1052" s="8" t="s">
        <v>756</v>
      </c>
      <c r="M1052" s="9">
        <v>44287</v>
      </c>
      <c r="N1052" s="9">
        <v>44287</v>
      </c>
      <c r="O1052" s="20"/>
      <c r="P1052" s="20">
        <v>15897.62</v>
      </c>
      <c r="Q1052" s="61"/>
      <c r="R1052" s="29"/>
      <c r="S1052" s="29"/>
      <c r="T1052" s="29"/>
      <c r="U1052" s="29"/>
      <c r="X1052" s="22" t="str">
        <f>IF(B1052="",VLOOKUP(A1052,items_lookup!A:B,2,FALSE),B1052)</f>
        <v>21. Item 21</v>
      </c>
      <c r="Y1052" s="22">
        <f t="shared" si="80"/>
        <v>4</v>
      </c>
      <c r="Z1052" s="22">
        <f t="shared" si="80"/>
        <v>4</v>
      </c>
      <c r="AA1052" s="22">
        <f t="shared" si="77"/>
        <v>2021</v>
      </c>
      <c r="AB1052" s="22">
        <f t="shared" si="78"/>
        <v>2021</v>
      </c>
      <c r="AC1052" s="22">
        <f t="shared" si="79"/>
        <v>2021</v>
      </c>
      <c r="AD1052" s="25" t="b">
        <f>AND(ROUND(O1052,2)=O1052,ROUND(P1052,2)=P1052,OR(AND(O1052&lt;&gt;0,L1052="p"),AND(P1052&lt;&gt;0,L1052="f")),_xlfn.ISFORMULA(X1052),_xlfn.ISFORMULA(Y1052),_xlfn.ISFORMULA(Z1052),_xlfn.ISFORMULA(AA1052),_xlfn.ISFORMULA(AB1052),_xlfn.ISFORMULA(AC1052),NOT(_xlfn.ISFORMULA(O1052)),NOT(_xlfn.ISFORMULA(P1052)),M1052&lt;&gt;0,N1052&lt;&gt;0,OR(YEAR(M1052=lookup_codes!T1202),YEAR(M1052=lookup_codes!T1203),YEAR(M1052=lookup_codes!T1204)),OR(YEAR(N1052=lookup_codes!T1202),YEAR(N1052=lookup_codes!T1203),YEAR(N1052=lookup_codes!T1204)))</f>
        <v>1</v>
      </c>
    </row>
    <row r="1053" spans="1:30" ht="25.5" customHeight="1" x14ac:dyDescent="0.2">
      <c r="A1053" s="8" t="s">
        <v>783</v>
      </c>
      <c r="B1053" s="8"/>
      <c r="C1053" s="2" t="s">
        <v>741</v>
      </c>
      <c r="D1053" s="6" t="s">
        <v>742</v>
      </c>
      <c r="E1053" s="60" t="s">
        <v>745</v>
      </c>
      <c r="F1053" s="8"/>
      <c r="G1053" s="8"/>
      <c r="H1053" s="8"/>
      <c r="I1053" s="8"/>
      <c r="J1053" s="8"/>
      <c r="K1053" s="8"/>
      <c r="L1053" s="8" t="s">
        <v>756</v>
      </c>
      <c r="M1053" s="9">
        <v>44287</v>
      </c>
      <c r="N1053" s="9">
        <v>44287</v>
      </c>
      <c r="O1053" s="20"/>
      <c r="P1053" s="20">
        <v>704181.69</v>
      </c>
      <c r="Q1053" s="61"/>
      <c r="R1053" s="29"/>
      <c r="S1053" s="29"/>
      <c r="T1053" s="29"/>
      <c r="U1053" s="29"/>
      <c r="X1053" s="22" t="str">
        <f>IF(B1053="",VLOOKUP(A1053,items_lookup!A:B,2,FALSE),B1053)</f>
        <v>21. Item 21</v>
      </c>
      <c r="Y1053" s="22">
        <f t="shared" si="80"/>
        <v>4</v>
      </c>
      <c r="Z1053" s="22">
        <f t="shared" si="80"/>
        <v>4</v>
      </c>
      <c r="AA1053" s="22">
        <f t="shared" si="77"/>
        <v>2021</v>
      </c>
      <c r="AB1053" s="22">
        <f t="shared" si="78"/>
        <v>2021</v>
      </c>
      <c r="AC1053" s="22">
        <f t="shared" si="79"/>
        <v>2021</v>
      </c>
      <c r="AD1053" s="25" t="b">
        <f>AND(ROUND(O1053,2)=O1053,ROUND(P1053,2)=P1053,OR(AND(O1053&lt;&gt;0,L1053="p"),AND(P1053&lt;&gt;0,L1053="f")),_xlfn.ISFORMULA(X1053),_xlfn.ISFORMULA(Y1053),_xlfn.ISFORMULA(Z1053),_xlfn.ISFORMULA(AA1053),_xlfn.ISFORMULA(AB1053),_xlfn.ISFORMULA(AC1053),NOT(_xlfn.ISFORMULA(O1053)),NOT(_xlfn.ISFORMULA(P1053)),M1053&lt;&gt;0,N1053&lt;&gt;0,OR(YEAR(M1053=lookup_codes!T1203),YEAR(M1053=lookup_codes!T1204),YEAR(M1053=lookup_codes!T1205)),OR(YEAR(N1053=lookup_codes!T1203),YEAR(N1053=lookup_codes!T1204),YEAR(N1053=lookup_codes!T1205)))</f>
        <v>1</v>
      </c>
    </row>
    <row r="1054" spans="1:30" ht="15" customHeight="1" x14ac:dyDescent="0.2">
      <c r="A1054" s="8" t="s">
        <v>783</v>
      </c>
      <c r="B1054" s="8"/>
      <c r="C1054" s="2" t="s">
        <v>741</v>
      </c>
      <c r="D1054" s="6" t="s">
        <v>742</v>
      </c>
      <c r="E1054" s="60" t="s">
        <v>745</v>
      </c>
      <c r="F1054" s="8"/>
      <c r="G1054" s="8"/>
      <c r="H1054" s="8"/>
      <c r="I1054" s="8"/>
      <c r="J1054" s="8"/>
      <c r="K1054" s="8"/>
      <c r="L1054" s="8" t="s">
        <v>756</v>
      </c>
      <c r="M1054" s="9">
        <v>44287</v>
      </c>
      <c r="N1054" s="9">
        <v>44287</v>
      </c>
      <c r="O1054" s="20"/>
      <c r="P1054" s="20">
        <v>30859.43</v>
      </c>
      <c r="Q1054" s="61"/>
      <c r="R1054" s="29"/>
      <c r="S1054" s="29"/>
      <c r="T1054" s="29"/>
      <c r="U1054" s="29"/>
      <c r="X1054" s="22" t="str">
        <f>IF(B1054="",VLOOKUP(A1054,items_lookup!A:B,2,FALSE),B1054)</f>
        <v>21. Item 21</v>
      </c>
      <c r="Y1054" s="22">
        <f t="shared" si="80"/>
        <v>4</v>
      </c>
      <c r="Z1054" s="22">
        <f t="shared" si="80"/>
        <v>4</v>
      </c>
      <c r="AA1054" s="22">
        <f t="shared" si="77"/>
        <v>2021</v>
      </c>
      <c r="AB1054" s="22">
        <f t="shared" si="78"/>
        <v>2021</v>
      </c>
      <c r="AC1054" s="22">
        <f t="shared" si="79"/>
        <v>2021</v>
      </c>
      <c r="AD1054" s="25" t="b">
        <f>AND(ROUND(O1054,2)=O1054,ROUND(P1054,2)=P1054,OR(AND(O1054&lt;&gt;0,L1054="p"),AND(P1054&lt;&gt;0,L1054="f")),_xlfn.ISFORMULA(X1054),_xlfn.ISFORMULA(Y1054),_xlfn.ISFORMULA(Z1054),_xlfn.ISFORMULA(AA1054),_xlfn.ISFORMULA(AB1054),_xlfn.ISFORMULA(AC1054),NOT(_xlfn.ISFORMULA(O1054)),NOT(_xlfn.ISFORMULA(P1054)),M1054&lt;&gt;0,N1054&lt;&gt;0,OR(YEAR(M1054=lookup_codes!T1204),YEAR(M1054=lookup_codes!T1205),YEAR(M1054=lookup_codes!T1206)),OR(YEAR(N1054=lookup_codes!T1204),YEAR(N1054=lookup_codes!T1205),YEAR(N1054=lookup_codes!T1206)))</f>
        <v>1</v>
      </c>
    </row>
    <row r="1055" spans="1:30" ht="15" customHeight="1" x14ac:dyDescent="0.2">
      <c r="A1055" s="8" t="s">
        <v>774</v>
      </c>
      <c r="B1055" s="8"/>
      <c r="C1055" s="2" t="s">
        <v>734</v>
      </c>
      <c r="D1055" s="6" t="s">
        <v>742</v>
      </c>
      <c r="E1055" s="60" t="s">
        <v>745</v>
      </c>
      <c r="F1055" s="8"/>
      <c r="G1055" s="8"/>
      <c r="H1055" s="8"/>
      <c r="I1055" s="8"/>
      <c r="J1055" s="8">
        <v>4</v>
      </c>
      <c r="K1055" s="8" t="s">
        <v>753</v>
      </c>
      <c r="L1055" s="8" t="s">
        <v>756</v>
      </c>
      <c r="M1055" s="9">
        <v>44298</v>
      </c>
      <c r="N1055" s="9">
        <v>44313</v>
      </c>
      <c r="O1055" s="20"/>
      <c r="P1055" s="20">
        <v>3120.02</v>
      </c>
      <c r="Q1055" s="61"/>
      <c r="R1055" s="29"/>
      <c r="S1055" s="29"/>
      <c r="T1055" s="29"/>
      <c r="U1055" s="29"/>
      <c r="X1055" s="22" t="str">
        <f>IF(B1055="",VLOOKUP(A1055,items_lookup!A:B,2,FALSE),B1055)</f>
        <v>19. Item 19</v>
      </c>
      <c r="Y1055" s="22">
        <f t="shared" si="80"/>
        <v>4</v>
      </c>
      <c r="Z1055" s="22">
        <f t="shared" si="80"/>
        <v>4</v>
      </c>
      <c r="AA1055" s="22">
        <f t="shared" si="77"/>
        <v>2021</v>
      </c>
      <c r="AB1055" s="22">
        <f t="shared" si="78"/>
        <v>2021</v>
      </c>
      <c r="AC1055" s="22">
        <f t="shared" si="79"/>
        <v>2021</v>
      </c>
      <c r="AD1055" s="25" t="b">
        <f>AND(ROUND(O1055,2)=O1055,ROUND(P1055,2)=P1055,OR(AND(O1055&lt;&gt;0,L1055="p"),AND(P1055&lt;&gt;0,L1055="f")),_xlfn.ISFORMULA(X1055),_xlfn.ISFORMULA(Y1055),_xlfn.ISFORMULA(Z1055),_xlfn.ISFORMULA(AA1055),_xlfn.ISFORMULA(AB1055),_xlfn.ISFORMULA(AC1055),NOT(_xlfn.ISFORMULA(O1055)),NOT(_xlfn.ISFORMULA(P1055)),M1055&lt;&gt;0,N1055&lt;&gt;0,OR(YEAR(M1055=lookup_codes!T1205),YEAR(M1055=lookup_codes!T1206),YEAR(M1055=lookup_codes!T1207)),OR(YEAR(N1055=lookup_codes!T1205),YEAR(N1055=lookup_codes!T1206),YEAR(N1055=lookup_codes!T1207)))</f>
        <v>1</v>
      </c>
    </row>
    <row r="1056" spans="1:30" ht="15" customHeight="1" x14ac:dyDescent="0.2">
      <c r="A1056" s="8" t="s">
        <v>774</v>
      </c>
      <c r="B1056" s="8"/>
      <c r="C1056" s="2" t="s">
        <v>734</v>
      </c>
      <c r="D1056" s="6" t="s">
        <v>742</v>
      </c>
      <c r="E1056" s="60" t="s">
        <v>745</v>
      </c>
      <c r="F1056" s="8"/>
      <c r="G1056" s="8"/>
      <c r="H1056" s="8"/>
      <c r="I1056" s="8"/>
      <c r="J1056" s="8">
        <v>3</v>
      </c>
      <c r="K1056" s="8" t="s">
        <v>753</v>
      </c>
      <c r="L1056" s="8" t="s">
        <v>756</v>
      </c>
      <c r="M1056" s="9">
        <v>44301</v>
      </c>
      <c r="N1056" s="9">
        <v>44312</v>
      </c>
      <c r="O1056" s="20"/>
      <c r="P1056" s="20">
        <v>15897.62</v>
      </c>
      <c r="Q1056" s="61"/>
      <c r="R1056" s="29"/>
      <c r="S1056" s="29"/>
      <c r="T1056" s="29"/>
      <c r="U1056" s="29"/>
      <c r="X1056" s="22" t="str">
        <f>IF(B1056="",VLOOKUP(A1056,items_lookup!A:B,2,FALSE),B1056)</f>
        <v>19. Item 19</v>
      </c>
      <c r="Y1056" s="22">
        <f t="shared" si="80"/>
        <v>4</v>
      </c>
      <c r="Z1056" s="22">
        <f t="shared" si="80"/>
        <v>4</v>
      </c>
      <c r="AA1056" s="22">
        <f t="shared" si="77"/>
        <v>2021</v>
      </c>
      <c r="AB1056" s="22">
        <f t="shared" si="78"/>
        <v>2021</v>
      </c>
      <c r="AC1056" s="22">
        <f t="shared" si="79"/>
        <v>2021</v>
      </c>
      <c r="AD1056" s="25" t="b">
        <f>AND(ROUND(O1056,2)=O1056,ROUND(P1056,2)=P1056,OR(AND(O1056&lt;&gt;0,L1056="p"),AND(P1056&lt;&gt;0,L1056="f")),_xlfn.ISFORMULA(X1056),_xlfn.ISFORMULA(Y1056),_xlfn.ISFORMULA(Z1056),_xlfn.ISFORMULA(AA1056),_xlfn.ISFORMULA(AB1056),_xlfn.ISFORMULA(AC1056),NOT(_xlfn.ISFORMULA(O1056)),NOT(_xlfn.ISFORMULA(P1056)),M1056&lt;&gt;0,N1056&lt;&gt;0,OR(YEAR(M1056=lookup_codes!T1206),YEAR(M1056=lookup_codes!T1207),YEAR(M1056=lookup_codes!T1208)),OR(YEAR(N1056=lookup_codes!T1206),YEAR(N1056=lookup_codes!T1207),YEAR(N1056=lookup_codes!T1208)))</f>
        <v>1</v>
      </c>
    </row>
    <row r="1057" spans="1:30" ht="12.6" customHeight="1" x14ac:dyDescent="0.2">
      <c r="A1057" s="8" t="s">
        <v>774</v>
      </c>
      <c r="B1057" s="8"/>
      <c r="C1057" s="2" t="s">
        <v>734</v>
      </c>
      <c r="D1057" s="6" t="s">
        <v>742</v>
      </c>
      <c r="E1057" s="60" t="s">
        <v>745</v>
      </c>
      <c r="F1057" s="8"/>
      <c r="G1057" s="8"/>
      <c r="H1057" s="8"/>
      <c r="I1057" s="8"/>
      <c r="J1057" s="8">
        <v>3</v>
      </c>
      <c r="K1057" s="8" t="s">
        <v>753</v>
      </c>
      <c r="L1057" s="8" t="s">
        <v>756</v>
      </c>
      <c r="M1057" s="9">
        <v>44301</v>
      </c>
      <c r="N1057" s="9">
        <v>44312</v>
      </c>
      <c r="O1057" s="20"/>
      <c r="P1057" s="20">
        <v>461485.83</v>
      </c>
      <c r="Q1057" s="61"/>
      <c r="R1057" s="29"/>
      <c r="S1057" s="29"/>
      <c r="T1057" s="29"/>
      <c r="U1057" s="29"/>
      <c r="X1057" s="22" t="str">
        <f>IF(B1057="",VLOOKUP(A1057,items_lookup!A:B,2,FALSE),B1057)</f>
        <v>19. Item 19</v>
      </c>
      <c r="Y1057" s="22">
        <f t="shared" si="80"/>
        <v>4</v>
      </c>
      <c r="Z1057" s="22">
        <f t="shared" si="80"/>
        <v>4</v>
      </c>
      <c r="AA1057" s="22">
        <f t="shared" si="77"/>
        <v>2021</v>
      </c>
      <c r="AB1057" s="22">
        <f t="shared" si="78"/>
        <v>2021</v>
      </c>
      <c r="AC1057" s="22">
        <f t="shared" si="79"/>
        <v>2021</v>
      </c>
      <c r="AD1057" s="25" t="b">
        <f>AND(ROUND(O1057,2)=O1057,ROUND(P1057,2)=P1057,OR(AND(O1057&lt;&gt;0,L1057="p"),AND(P1057&lt;&gt;0,L1057="f")),_xlfn.ISFORMULA(X1057),_xlfn.ISFORMULA(Y1057),_xlfn.ISFORMULA(Z1057),_xlfn.ISFORMULA(AA1057),_xlfn.ISFORMULA(AB1057),_xlfn.ISFORMULA(AC1057),NOT(_xlfn.ISFORMULA(O1057)),NOT(_xlfn.ISFORMULA(P1057)),M1057&lt;&gt;0,N1057&lt;&gt;0,OR(YEAR(M1057=lookup_codes!T1207),YEAR(M1057=lookup_codes!T1208),YEAR(M1057=lookup_codes!T1209)),OR(YEAR(N1057=lookup_codes!T1207),YEAR(N1057=lookup_codes!T1208),YEAR(N1057=lookup_codes!T1209)))</f>
        <v>1</v>
      </c>
    </row>
    <row r="1058" spans="1:30" ht="12.6" customHeight="1" x14ac:dyDescent="0.2">
      <c r="A1058" s="8" t="s">
        <v>780</v>
      </c>
      <c r="B1058" s="8"/>
      <c r="C1058" s="2" t="s">
        <v>734</v>
      </c>
      <c r="D1058" s="6" t="s">
        <v>742</v>
      </c>
      <c r="E1058" s="60" t="s">
        <v>745</v>
      </c>
      <c r="F1058" s="8"/>
      <c r="G1058" s="8"/>
      <c r="H1058" s="8"/>
      <c r="I1058" s="8"/>
      <c r="J1058" s="8">
        <v>3</v>
      </c>
      <c r="K1058" s="8" t="s">
        <v>753</v>
      </c>
      <c r="L1058" s="8" t="s">
        <v>756</v>
      </c>
      <c r="M1058" s="9">
        <v>44301</v>
      </c>
      <c r="N1058" s="9">
        <v>44312</v>
      </c>
      <c r="O1058" s="20"/>
      <c r="P1058" s="20">
        <v>41756.99</v>
      </c>
      <c r="Q1058" s="61"/>
      <c r="R1058" s="29"/>
      <c r="S1058" s="29"/>
      <c r="T1058" s="29"/>
      <c r="U1058" s="29"/>
      <c r="X1058" s="22" t="str">
        <f>IF(B1058="",VLOOKUP(A1058,items_lookup!A:B,2,FALSE),B1058)</f>
        <v>14. Item 14</v>
      </c>
      <c r="Y1058" s="22">
        <f t="shared" si="80"/>
        <v>4</v>
      </c>
      <c r="Z1058" s="22">
        <f t="shared" si="80"/>
        <v>4</v>
      </c>
      <c r="AA1058" s="22">
        <f t="shared" si="77"/>
        <v>2021</v>
      </c>
      <c r="AB1058" s="22">
        <f t="shared" si="78"/>
        <v>2021</v>
      </c>
      <c r="AC1058" s="22">
        <f t="shared" si="79"/>
        <v>2021</v>
      </c>
      <c r="AD1058" s="25" t="b">
        <f>AND(ROUND(O1058,2)=O1058,ROUND(P1058,2)=P1058,OR(AND(O1058&lt;&gt;0,L1058="p"),AND(P1058&lt;&gt;0,L1058="f")),_xlfn.ISFORMULA(X1058),_xlfn.ISFORMULA(Y1058),_xlfn.ISFORMULA(Z1058),_xlfn.ISFORMULA(AA1058),_xlfn.ISFORMULA(AB1058),_xlfn.ISFORMULA(AC1058),NOT(_xlfn.ISFORMULA(O1058)),NOT(_xlfn.ISFORMULA(P1058)),M1058&lt;&gt;0,N1058&lt;&gt;0,OR(YEAR(M1058=lookup_codes!T1208),YEAR(M1058=lookup_codes!T1209),YEAR(M1058=lookup_codes!T1210)),OR(YEAR(N1058=lookup_codes!T1208),YEAR(N1058=lookup_codes!T1209),YEAR(N1058=lookup_codes!T1210)))</f>
        <v>1</v>
      </c>
    </row>
    <row r="1059" spans="1:30" ht="15" customHeight="1" x14ac:dyDescent="0.2">
      <c r="A1059" s="8" t="s">
        <v>780</v>
      </c>
      <c r="B1059" s="27"/>
      <c r="C1059" s="2" t="s">
        <v>734</v>
      </c>
      <c r="D1059" s="6" t="s">
        <v>742</v>
      </c>
      <c r="E1059" s="60" t="s">
        <v>745</v>
      </c>
      <c r="F1059" s="8"/>
      <c r="G1059" s="8"/>
      <c r="H1059" s="8"/>
      <c r="I1059" s="8"/>
      <c r="J1059" s="8">
        <v>3</v>
      </c>
      <c r="K1059" s="8" t="s">
        <v>753</v>
      </c>
      <c r="L1059" s="8" t="s">
        <v>756</v>
      </c>
      <c r="M1059" s="9">
        <v>44301</v>
      </c>
      <c r="N1059" s="9">
        <v>44313</v>
      </c>
      <c r="O1059" s="20"/>
      <c r="P1059" s="20">
        <v>51870.74</v>
      </c>
      <c r="Q1059" s="61"/>
      <c r="R1059" s="11"/>
      <c r="S1059" s="11"/>
      <c r="T1059" s="11"/>
      <c r="U1059" s="11"/>
      <c r="X1059" s="22" t="str">
        <f>IF(B1059="",VLOOKUP(A1059,items_lookup!A:B,2,FALSE),B1059)</f>
        <v>14. Item 14</v>
      </c>
      <c r="Y1059" s="22">
        <f t="shared" si="80"/>
        <v>4</v>
      </c>
      <c r="Z1059" s="22">
        <f t="shared" si="80"/>
        <v>4</v>
      </c>
      <c r="AA1059" s="22">
        <f t="shared" si="77"/>
        <v>2021</v>
      </c>
      <c r="AB1059" s="22">
        <f t="shared" si="78"/>
        <v>2021</v>
      </c>
      <c r="AC1059" s="22">
        <f t="shared" si="79"/>
        <v>2021</v>
      </c>
      <c r="AD1059" s="25" t="b">
        <f>AND(ROUND(O1059,2)=O1059,ROUND(P1059,2)=P1059,OR(AND(O1059&lt;&gt;0,L1059="p"),AND(P1059&lt;&gt;0,L1059="f")),_xlfn.ISFORMULA(X1059),_xlfn.ISFORMULA(Y1059),_xlfn.ISFORMULA(Z1059),_xlfn.ISFORMULA(AA1059),_xlfn.ISFORMULA(AB1059),_xlfn.ISFORMULA(AC1059),NOT(_xlfn.ISFORMULA(O1059)),NOT(_xlfn.ISFORMULA(P1059)),M1059&lt;&gt;0,N1059&lt;&gt;0,OR(YEAR(M1059=lookup_codes!T1209),YEAR(M1059=lookup_codes!T1210),YEAR(M1059=lookup_codes!T1211)),OR(YEAR(N1059=lookup_codes!T1209),YEAR(N1059=lookup_codes!T1210),YEAR(N1059=lookup_codes!T1211)))</f>
        <v>1</v>
      </c>
    </row>
    <row r="1060" spans="1:30" ht="15" customHeight="1" x14ac:dyDescent="0.2">
      <c r="A1060" s="8" t="s">
        <v>780</v>
      </c>
      <c r="B1060" s="27"/>
      <c r="C1060" s="2" t="s">
        <v>734</v>
      </c>
      <c r="D1060" s="6" t="s">
        <v>742</v>
      </c>
      <c r="E1060" s="60" t="s">
        <v>745</v>
      </c>
      <c r="F1060" s="8"/>
      <c r="G1060" s="8"/>
      <c r="H1060" s="8"/>
      <c r="I1060" s="8" t="s">
        <v>25</v>
      </c>
      <c r="J1060" s="8">
        <v>3</v>
      </c>
      <c r="K1060" s="8" t="s">
        <v>753</v>
      </c>
      <c r="L1060" s="8" t="s">
        <v>756</v>
      </c>
      <c r="M1060" s="9">
        <v>44301</v>
      </c>
      <c r="N1060" s="9">
        <v>44313</v>
      </c>
      <c r="O1060" s="20"/>
      <c r="P1060" s="20">
        <v>3.88</v>
      </c>
      <c r="Q1060" s="61"/>
      <c r="R1060" s="11"/>
      <c r="S1060" s="11"/>
      <c r="T1060" s="11"/>
      <c r="U1060" s="11"/>
      <c r="X1060" s="22" t="str">
        <f>IF(B1060="",VLOOKUP(A1060,items_lookup!A:B,2,FALSE),B1060)</f>
        <v>14. Item 14</v>
      </c>
      <c r="Y1060" s="22">
        <f t="shared" si="80"/>
        <v>4</v>
      </c>
      <c r="Z1060" s="22">
        <f t="shared" si="80"/>
        <v>4</v>
      </c>
      <c r="AA1060" s="22">
        <f t="shared" si="77"/>
        <v>2021</v>
      </c>
      <c r="AB1060" s="22">
        <f t="shared" si="78"/>
        <v>2021</v>
      </c>
      <c r="AC1060" s="22">
        <f t="shared" si="79"/>
        <v>2021</v>
      </c>
      <c r="AD1060" s="25" t="b">
        <f>AND(ROUND(O1060,2)=O1060,ROUND(P1060,2)=P1060,OR(AND(O1060&lt;&gt;0,L1060="p"),AND(P1060&lt;&gt;0,L1060="f")),_xlfn.ISFORMULA(X1060),_xlfn.ISFORMULA(Y1060),_xlfn.ISFORMULA(Z1060),_xlfn.ISFORMULA(AA1060),_xlfn.ISFORMULA(AB1060),_xlfn.ISFORMULA(AC1060),NOT(_xlfn.ISFORMULA(O1060)),NOT(_xlfn.ISFORMULA(P1060)),M1060&lt;&gt;0,N1060&lt;&gt;0,OR(YEAR(M1060=lookup_codes!T1210),YEAR(M1060=lookup_codes!T1211),YEAR(M1060=lookup_codes!T1212)),OR(YEAR(N1060=lookup_codes!T1210),YEAR(N1060=lookup_codes!T1211),YEAR(N1060=lookup_codes!T1212)))</f>
        <v>1</v>
      </c>
    </row>
    <row r="1061" spans="1:30" ht="15" customHeight="1" x14ac:dyDescent="0.2">
      <c r="A1061" s="8" t="s">
        <v>783</v>
      </c>
      <c r="B1061" s="8"/>
      <c r="C1061" s="2" t="s">
        <v>734</v>
      </c>
      <c r="D1061" s="6" t="s">
        <v>742</v>
      </c>
      <c r="E1061" s="60" t="s">
        <v>744</v>
      </c>
      <c r="F1061" s="8"/>
      <c r="G1061" s="8"/>
      <c r="H1061" s="8"/>
      <c r="I1061" s="8"/>
      <c r="J1061" s="8"/>
      <c r="K1061" s="8" t="s">
        <v>753</v>
      </c>
      <c r="L1061" s="8" t="s">
        <v>756</v>
      </c>
      <c r="M1061" s="9">
        <v>44300</v>
      </c>
      <c r="N1061" s="9">
        <v>44300</v>
      </c>
      <c r="O1061" s="20"/>
      <c r="P1061" s="20">
        <v>2542470.5299999998</v>
      </c>
      <c r="Q1061" s="61"/>
      <c r="R1061" s="29"/>
      <c r="S1061" s="29"/>
      <c r="T1061" s="29"/>
      <c r="U1061" s="29"/>
      <c r="X1061" s="22" t="str">
        <f>IF(B1061="",VLOOKUP(A1061,items_lookup!A:B,2,FALSE),B1061)</f>
        <v>21. Item 21</v>
      </c>
      <c r="Y1061" s="22">
        <f t="shared" si="80"/>
        <v>4</v>
      </c>
      <c r="Z1061" s="22">
        <f t="shared" si="80"/>
        <v>4</v>
      </c>
      <c r="AA1061" s="22">
        <f t="shared" si="77"/>
        <v>2021</v>
      </c>
      <c r="AB1061" s="22">
        <f t="shared" si="78"/>
        <v>2021</v>
      </c>
      <c r="AC1061" s="22">
        <f t="shared" si="79"/>
        <v>2021</v>
      </c>
      <c r="AD1061" s="25" t="b">
        <f>AND(ROUND(O1061,2)=O1061,ROUND(P1061,2)=P1061,OR(AND(O1061&lt;&gt;0,L1061="p"),AND(P1061&lt;&gt;0,L1061="f")),_xlfn.ISFORMULA(X1061),_xlfn.ISFORMULA(Y1061),_xlfn.ISFORMULA(Z1061),_xlfn.ISFORMULA(AA1061),_xlfn.ISFORMULA(AB1061),_xlfn.ISFORMULA(AC1061),NOT(_xlfn.ISFORMULA(O1061)),NOT(_xlfn.ISFORMULA(P1061)),M1061&lt;&gt;0,N1061&lt;&gt;0,OR(YEAR(M1061=lookup_codes!T1211),YEAR(M1061=lookup_codes!T1212),YEAR(M1061=lookup_codes!T1213)),OR(YEAR(N1061=lookup_codes!T1211),YEAR(N1061=lookup_codes!T1212),YEAR(N1061=lookup_codes!T1213)))</f>
        <v>1</v>
      </c>
    </row>
    <row r="1062" spans="1:30" ht="15" customHeight="1" x14ac:dyDescent="0.2">
      <c r="A1062" s="8" t="s">
        <v>776</v>
      </c>
      <c r="B1062" s="27"/>
      <c r="C1062" s="2" t="s">
        <v>734</v>
      </c>
      <c r="D1062" s="6" t="s">
        <v>742</v>
      </c>
      <c r="E1062" s="60" t="s">
        <v>745</v>
      </c>
      <c r="F1062" s="8"/>
      <c r="G1062" s="8"/>
      <c r="H1062" s="8"/>
      <c r="I1062" s="8"/>
      <c r="J1062" s="8">
        <v>1</v>
      </c>
      <c r="K1062" s="8" t="s">
        <v>753</v>
      </c>
      <c r="L1062" s="8" t="s">
        <v>756</v>
      </c>
      <c r="M1062" s="9">
        <v>44288</v>
      </c>
      <c r="N1062" s="9">
        <v>44306</v>
      </c>
      <c r="O1062" s="20"/>
      <c r="P1062" s="20">
        <v>7621.5</v>
      </c>
      <c r="Q1062" s="61"/>
      <c r="R1062" s="11"/>
      <c r="S1062" s="11"/>
      <c r="T1062" s="11"/>
      <c r="U1062" s="11"/>
      <c r="X1062" s="22" t="str">
        <f>IF(B1062="",VLOOKUP(A1062,items_lookup!A:B,2,FALSE),B1062)</f>
        <v>_1. Item _1</v>
      </c>
      <c r="Y1062" s="22">
        <f t="shared" si="80"/>
        <v>4</v>
      </c>
      <c r="Z1062" s="22">
        <f t="shared" si="80"/>
        <v>4</v>
      </c>
      <c r="AA1062" s="22">
        <f t="shared" si="77"/>
        <v>2021</v>
      </c>
      <c r="AB1062" s="22">
        <f t="shared" si="78"/>
        <v>2021</v>
      </c>
      <c r="AC1062" s="22">
        <f t="shared" si="79"/>
        <v>2021</v>
      </c>
      <c r="AD1062" s="25" t="b">
        <f>AND(ROUND(O1062,2)=O1062,ROUND(P1062,2)=P1062,OR(AND(O1062&lt;&gt;0,L1062="p"),AND(P1062&lt;&gt;0,L1062="f")),_xlfn.ISFORMULA(X1062),_xlfn.ISFORMULA(Y1062),_xlfn.ISFORMULA(Z1062),_xlfn.ISFORMULA(AA1062),_xlfn.ISFORMULA(AB1062),_xlfn.ISFORMULA(AC1062),NOT(_xlfn.ISFORMULA(O1062)),NOT(_xlfn.ISFORMULA(P1062)),M1062&lt;&gt;0,N1062&lt;&gt;0,OR(YEAR(M1062=lookup_codes!T1212),YEAR(M1062=lookup_codes!T1213),YEAR(M1062=lookup_codes!T1214)),OR(YEAR(N1062=lookup_codes!T1212),YEAR(N1062=lookup_codes!T1213),YEAR(N1062=lookup_codes!T1214)))</f>
        <v>1</v>
      </c>
    </row>
    <row r="1063" spans="1:30" ht="15" customHeight="1" x14ac:dyDescent="0.2">
      <c r="A1063" s="8" t="s">
        <v>792</v>
      </c>
      <c r="B1063" s="8"/>
      <c r="C1063" s="2" t="s">
        <v>734</v>
      </c>
      <c r="D1063" s="6" t="s">
        <v>742</v>
      </c>
      <c r="E1063" s="60" t="s">
        <v>744</v>
      </c>
      <c r="F1063" s="8"/>
      <c r="G1063" s="8"/>
      <c r="H1063" s="8"/>
      <c r="I1063" s="8"/>
      <c r="J1063" s="8"/>
      <c r="K1063" s="8" t="s">
        <v>753</v>
      </c>
      <c r="L1063" s="8" t="s">
        <v>756</v>
      </c>
      <c r="M1063" s="9">
        <v>44301</v>
      </c>
      <c r="N1063" s="9">
        <v>44301</v>
      </c>
      <c r="O1063" s="20"/>
      <c r="P1063" s="20">
        <v>126082.18</v>
      </c>
      <c r="Q1063" s="61"/>
      <c r="R1063" s="29"/>
      <c r="S1063" s="29"/>
      <c r="T1063" s="29"/>
      <c r="U1063" s="29"/>
      <c r="X1063" s="22" t="str">
        <f>IF(B1063="",VLOOKUP(A1063,items_lookup!A:B,2,FALSE),B1063)</f>
        <v>12. Item 12</v>
      </c>
      <c r="Y1063" s="22">
        <f t="shared" si="80"/>
        <v>4</v>
      </c>
      <c r="Z1063" s="22">
        <f t="shared" si="80"/>
        <v>4</v>
      </c>
      <c r="AA1063" s="22">
        <f t="shared" si="77"/>
        <v>2021</v>
      </c>
      <c r="AB1063" s="22">
        <f t="shared" si="78"/>
        <v>2021</v>
      </c>
      <c r="AC1063" s="22">
        <f t="shared" si="79"/>
        <v>2021</v>
      </c>
      <c r="AD1063" s="25" t="b">
        <f>AND(ROUND(O1063,2)=O1063,ROUND(P1063,2)=P1063,OR(AND(O1063&lt;&gt;0,L1063="p"),AND(P1063&lt;&gt;0,L1063="f")),_xlfn.ISFORMULA(X1063),_xlfn.ISFORMULA(Y1063),_xlfn.ISFORMULA(Z1063),_xlfn.ISFORMULA(AA1063),_xlfn.ISFORMULA(AB1063),_xlfn.ISFORMULA(AC1063),NOT(_xlfn.ISFORMULA(O1063)),NOT(_xlfn.ISFORMULA(P1063)),M1063&lt;&gt;0,N1063&lt;&gt;0,OR(YEAR(M1063=lookup_codes!T1213),YEAR(M1063=lookup_codes!T1214),YEAR(M1063=lookup_codes!T1215)),OR(YEAR(N1063=lookup_codes!T1213),YEAR(N1063=lookup_codes!T1214),YEAR(N1063=lookup_codes!T1215)))</f>
        <v>1</v>
      </c>
    </row>
    <row r="1064" spans="1:30" ht="15" customHeight="1" x14ac:dyDescent="0.2">
      <c r="A1064" s="8" t="s">
        <v>776</v>
      </c>
      <c r="B1064" s="8"/>
      <c r="C1064" s="2" t="s">
        <v>734</v>
      </c>
      <c r="D1064" s="6" t="s">
        <v>742</v>
      </c>
      <c r="E1064" s="60" t="s">
        <v>745</v>
      </c>
      <c r="F1064" s="8"/>
      <c r="G1064" s="8"/>
      <c r="H1064" s="8"/>
      <c r="I1064" s="8"/>
      <c r="J1064" s="8">
        <v>3</v>
      </c>
      <c r="K1064" s="8" t="s">
        <v>753</v>
      </c>
      <c r="L1064" s="8" t="s">
        <v>756</v>
      </c>
      <c r="M1064" s="9">
        <v>44301</v>
      </c>
      <c r="N1064" s="9">
        <v>44312</v>
      </c>
      <c r="O1064" s="20"/>
      <c r="P1064" s="20">
        <v>2249502.2799999998</v>
      </c>
      <c r="Q1064" s="61"/>
      <c r="R1064" s="29"/>
      <c r="S1064" s="29"/>
      <c r="T1064" s="29"/>
      <c r="U1064" s="29"/>
      <c r="X1064" s="22" t="str">
        <f>IF(B1064="",VLOOKUP(A1064,items_lookup!A:B,2,FALSE),B1064)</f>
        <v>_1. Item _1</v>
      </c>
      <c r="Y1064" s="22">
        <f t="shared" si="80"/>
        <v>4</v>
      </c>
      <c r="Z1064" s="22">
        <f t="shared" si="80"/>
        <v>4</v>
      </c>
      <c r="AA1064" s="22">
        <f t="shared" si="77"/>
        <v>2021</v>
      </c>
      <c r="AB1064" s="22">
        <f t="shared" si="78"/>
        <v>2021</v>
      </c>
      <c r="AC1064" s="22">
        <f t="shared" si="79"/>
        <v>2021</v>
      </c>
      <c r="AD1064" s="25" t="b">
        <f>AND(ROUND(O1064,2)=O1064,ROUND(P1064,2)=P1064,OR(AND(O1064&lt;&gt;0,L1064="p"),AND(P1064&lt;&gt;0,L1064="f")),_xlfn.ISFORMULA(X1064),_xlfn.ISFORMULA(Y1064),_xlfn.ISFORMULA(Z1064),_xlfn.ISFORMULA(AA1064),_xlfn.ISFORMULA(AB1064),_xlfn.ISFORMULA(AC1064),NOT(_xlfn.ISFORMULA(O1064)),NOT(_xlfn.ISFORMULA(P1064)),M1064&lt;&gt;0,N1064&lt;&gt;0,OR(YEAR(M1064=lookup_codes!T1214),YEAR(M1064=lookup_codes!T1215),YEAR(M1064=lookup_codes!T1216)),OR(YEAR(N1064=lookup_codes!T1214),YEAR(N1064=lookup_codes!T1215),YEAR(N1064=lookup_codes!T1216)))</f>
        <v>1</v>
      </c>
    </row>
    <row r="1065" spans="1:30" ht="15" customHeight="1" x14ac:dyDescent="0.2">
      <c r="A1065" s="8" t="s">
        <v>776</v>
      </c>
      <c r="B1065" s="8"/>
      <c r="C1065" s="2" t="s">
        <v>734</v>
      </c>
      <c r="D1065" s="6" t="s">
        <v>742</v>
      </c>
      <c r="E1065" s="60" t="s">
        <v>745</v>
      </c>
      <c r="F1065" s="8"/>
      <c r="G1065" s="8"/>
      <c r="H1065" s="8"/>
      <c r="I1065" s="8"/>
      <c r="J1065" s="8">
        <v>3</v>
      </c>
      <c r="K1065" s="8" t="s">
        <v>753</v>
      </c>
      <c r="L1065" s="8" t="s">
        <v>756</v>
      </c>
      <c r="M1065" s="9">
        <v>44301</v>
      </c>
      <c r="N1065" s="9">
        <v>44316</v>
      </c>
      <c r="O1065" s="20"/>
      <c r="P1065" s="20">
        <v>5547072.0199999996</v>
      </c>
      <c r="Q1065" s="61"/>
      <c r="R1065" s="29"/>
      <c r="S1065" s="29"/>
      <c r="T1065" s="29"/>
      <c r="U1065" s="29"/>
      <c r="X1065" s="22" t="str">
        <f>IF(B1065="",VLOOKUP(A1065,items_lookup!A:B,2,FALSE),B1065)</f>
        <v>_1. Item _1</v>
      </c>
      <c r="Y1065" s="22">
        <f t="shared" si="80"/>
        <v>4</v>
      </c>
      <c r="Z1065" s="22">
        <f t="shared" si="80"/>
        <v>4</v>
      </c>
      <c r="AA1065" s="22">
        <f t="shared" si="77"/>
        <v>2021</v>
      </c>
      <c r="AB1065" s="22">
        <f t="shared" si="78"/>
        <v>2021</v>
      </c>
      <c r="AC1065" s="22">
        <f t="shared" si="79"/>
        <v>2021</v>
      </c>
      <c r="AD1065" s="25" t="b">
        <f>AND(ROUND(O1065,2)=O1065,ROUND(P1065,2)=P1065,OR(AND(O1065&lt;&gt;0,L1065="p"),AND(P1065&lt;&gt;0,L1065="f")),_xlfn.ISFORMULA(X1065),_xlfn.ISFORMULA(Y1065),_xlfn.ISFORMULA(Z1065),_xlfn.ISFORMULA(AA1065),_xlfn.ISFORMULA(AB1065),_xlfn.ISFORMULA(AC1065),NOT(_xlfn.ISFORMULA(O1065)),NOT(_xlfn.ISFORMULA(P1065)),M1065&lt;&gt;0,N1065&lt;&gt;0,OR(YEAR(M1065=lookup_codes!T1215),YEAR(M1065=lookup_codes!T1216),YEAR(M1065=lookup_codes!T1217)),OR(YEAR(N1065=lookup_codes!T1215),YEAR(N1065=lookup_codes!T1216),YEAR(N1065=lookup_codes!T1217)))</f>
        <v>1</v>
      </c>
    </row>
    <row r="1066" spans="1:30" ht="12.6" customHeight="1" x14ac:dyDescent="0.2">
      <c r="A1066" s="8" t="s">
        <v>795</v>
      </c>
      <c r="B1066" s="8"/>
      <c r="C1066" s="2" t="s">
        <v>734</v>
      </c>
      <c r="D1066" s="6" t="s">
        <v>742</v>
      </c>
      <c r="E1066" s="60" t="s">
        <v>745</v>
      </c>
      <c r="F1066" s="8"/>
      <c r="G1066" s="8"/>
      <c r="H1066" s="8"/>
      <c r="I1066" s="8"/>
      <c r="J1066" s="8">
        <v>3</v>
      </c>
      <c r="K1066" s="8" t="s">
        <v>753</v>
      </c>
      <c r="L1066" s="8" t="s">
        <v>756</v>
      </c>
      <c r="M1066" s="9">
        <v>44301</v>
      </c>
      <c r="N1066" s="9">
        <v>44316</v>
      </c>
      <c r="O1066" s="20"/>
      <c r="P1066" s="20">
        <v>8597492.0899999999</v>
      </c>
      <c r="Q1066" s="61"/>
      <c r="R1066" s="29"/>
      <c r="S1066" s="29"/>
      <c r="T1066" s="29"/>
      <c r="U1066" s="29"/>
      <c r="X1066" s="22" t="str">
        <f>IF(B1066="",VLOOKUP(A1066,items_lookup!A:B,2,FALSE),B1066)</f>
        <v>17. Item 17</v>
      </c>
      <c r="Y1066" s="22">
        <f t="shared" si="80"/>
        <v>4</v>
      </c>
      <c r="Z1066" s="22">
        <f t="shared" si="80"/>
        <v>4</v>
      </c>
      <c r="AA1066" s="22">
        <f t="shared" si="77"/>
        <v>2021</v>
      </c>
      <c r="AB1066" s="22">
        <f t="shared" si="78"/>
        <v>2021</v>
      </c>
      <c r="AC1066" s="22">
        <f t="shared" si="79"/>
        <v>2021</v>
      </c>
      <c r="AD1066" s="25" t="b">
        <f>AND(ROUND(O1066,2)=O1066,ROUND(P1066,2)=P1066,OR(AND(O1066&lt;&gt;0,L1066="p"),AND(P1066&lt;&gt;0,L1066="f")),_xlfn.ISFORMULA(X1066),_xlfn.ISFORMULA(Y1066),_xlfn.ISFORMULA(Z1066),_xlfn.ISFORMULA(AA1066),_xlfn.ISFORMULA(AB1066),_xlfn.ISFORMULA(AC1066),NOT(_xlfn.ISFORMULA(O1066)),NOT(_xlfn.ISFORMULA(P1066)),M1066&lt;&gt;0,N1066&lt;&gt;0,OR(YEAR(M1066=lookup_codes!T1216),YEAR(M1066=lookup_codes!T1217),YEAR(M1066=lookup_codes!T1218)),OR(YEAR(N1066=lookup_codes!T1216),YEAR(N1066=lookup_codes!T1217),YEAR(N1066=lookup_codes!T1218)))</f>
        <v>1</v>
      </c>
    </row>
    <row r="1067" spans="1:30" ht="15" customHeight="1" x14ac:dyDescent="0.2">
      <c r="A1067" s="8" t="s">
        <v>796</v>
      </c>
      <c r="B1067" s="8"/>
      <c r="C1067" s="2" t="s">
        <v>734</v>
      </c>
      <c r="D1067" s="6" t="s">
        <v>742</v>
      </c>
      <c r="E1067" s="60" t="s">
        <v>745</v>
      </c>
      <c r="F1067" s="8"/>
      <c r="G1067" s="8"/>
      <c r="H1067" s="8"/>
      <c r="I1067" s="8"/>
      <c r="J1067" s="8">
        <v>3</v>
      </c>
      <c r="K1067" s="8" t="s">
        <v>753</v>
      </c>
      <c r="L1067" s="8" t="s">
        <v>756</v>
      </c>
      <c r="M1067" s="9">
        <v>44301</v>
      </c>
      <c r="N1067" s="9">
        <v>44312</v>
      </c>
      <c r="O1067" s="20"/>
      <c r="P1067" s="20">
        <v>42944.05</v>
      </c>
      <c r="Q1067" s="61"/>
      <c r="R1067" s="29"/>
      <c r="S1067" s="29"/>
      <c r="T1067" s="29"/>
      <c r="U1067" s="29"/>
      <c r="X1067" s="22" t="str">
        <f>IF(B1067="",VLOOKUP(A1067,items_lookup!A:B,2,FALSE),B1067)</f>
        <v>_3. Item _3</v>
      </c>
      <c r="Y1067" s="22">
        <f t="shared" si="80"/>
        <v>4</v>
      </c>
      <c r="Z1067" s="22">
        <f t="shared" si="80"/>
        <v>4</v>
      </c>
      <c r="AA1067" s="22">
        <f t="shared" si="77"/>
        <v>2021</v>
      </c>
      <c r="AB1067" s="22">
        <f t="shared" si="78"/>
        <v>2021</v>
      </c>
      <c r="AC1067" s="22">
        <f t="shared" si="79"/>
        <v>2021</v>
      </c>
      <c r="AD1067" s="25" t="b">
        <f>AND(ROUND(O1067,2)=O1067,ROUND(P1067,2)=P1067,OR(AND(O1067&lt;&gt;0,L1067="p"),AND(P1067&lt;&gt;0,L1067="f")),_xlfn.ISFORMULA(X1067),_xlfn.ISFORMULA(Y1067),_xlfn.ISFORMULA(Z1067),_xlfn.ISFORMULA(AA1067),_xlfn.ISFORMULA(AB1067),_xlfn.ISFORMULA(AC1067),NOT(_xlfn.ISFORMULA(O1067)),NOT(_xlfn.ISFORMULA(P1067)),M1067&lt;&gt;0,N1067&lt;&gt;0,OR(YEAR(M1067=lookup_codes!T1217),YEAR(M1067=lookup_codes!T1218),YEAR(M1067=lookup_codes!T1219)),OR(YEAR(N1067=lookup_codes!T1217),YEAR(N1067=lookup_codes!T1218),YEAR(N1067=lookup_codes!T1219)))</f>
        <v>1</v>
      </c>
    </row>
    <row r="1068" spans="1:30" ht="15" customHeight="1" x14ac:dyDescent="0.2">
      <c r="A1068" s="8" t="s">
        <v>765</v>
      </c>
      <c r="B1068" s="27"/>
      <c r="C1068" s="2" t="s">
        <v>734</v>
      </c>
      <c r="D1068" s="6" t="s">
        <v>742</v>
      </c>
      <c r="E1068" s="60" t="s">
        <v>745</v>
      </c>
      <c r="F1068" s="8"/>
      <c r="G1068" s="8"/>
      <c r="H1068" s="8"/>
      <c r="I1068" s="8"/>
      <c r="J1068" s="8">
        <v>3</v>
      </c>
      <c r="K1068" s="8" t="s">
        <v>753</v>
      </c>
      <c r="L1068" s="8" t="s">
        <v>756</v>
      </c>
      <c r="M1068" s="9">
        <v>44301</v>
      </c>
      <c r="N1068" s="9">
        <v>44316</v>
      </c>
      <c r="O1068" s="20"/>
      <c r="P1068" s="20">
        <v>30925.71</v>
      </c>
      <c r="Q1068" s="61"/>
      <c r="R1068" s="29"/>
      <c r="S1068" s="29"/>
      <c r="T1068" s="29"/>
      <c r="U1068" s="29"/>
      <c r="X1068" s="22" t="str">
        <f>IF(B1068="",VLOOKUP(A1068,items_lookup!A:B,2,FALSE),B1068)</f>
        <v>05. Item 05</v>
      </c>
      <c r="Y1068" s="22">
        <f t="shared" si="80"/>
        <v>4</v>
      </c>
      <c r="Z1068" s="22">
        <f t="shared" si="80"/>
        <v>4</v>
      </c>
      <c r="AA1068" s="22">
        <f t="shared" si="77"/>
        <v>2021</v>
      </c>
      <c r="AB1068" s="22">
        <f t="shared" si="78"/>
        <v>2021</v>
      </c>
      <c r="AC1068" s="22">
        <f t="shared" si="79"/>
        <v>2021</v>
      </c>
      <c r="AD1068" s="25" t="b">
        <f>AND(ROUND(O1068,2)=O1068,ROUND(P1068,2)=P1068,OR(AND(O1068&lt;&gt;0,L1068="p"),AND(P1068&lt;&gt;0,L1068="f")),_xlfn.ISFORMULA(X1068),_xlfn.ISFORMULA(Y1068),_xlfn.ISFORMULA(Z1068),_xlfn.ISFORMULA(AA1068),_xlfn.ISFORMULA(AB1068),_xlfn.ISFORMULA(AC1068),NOT(_xlfn.ISFORMULA(O1068)),NOT(_xlfn.ISFORMULA(P1068)),M1068&lt;&gt;0,N1068&lt;&gt;0,OR(YEAR(M1068=lookup_codes!T1218),YEAR(M1068=lookup_codes!T1219),YEAR(M1068=lookup_codes!T1220)),OR(YEAR(N1068=lookup_codes!T1218),YEAR(N1068=lookup_codes!T1219),YEAR(N1068=lookup_codes!T1220)))</f>
        <v>1</v>
      </c>
    </row>
    <row r="1069" spans="1:30" ht="15" customHeight="1" x14ac:dyDescent="0.2">
      <c r="A1069" s="8" t="s">
        <v>765</v>
      </c>
      <c r="B1069" s="27"/>
      <c r="C1069" s="2" t="s">
        <v>734</v>
      </c>
      <c r="D1069" s="6" t="s">
        <v>742</v>
      </c>
      <c r="E1069" s="60" t="s">
        <v>745</v>
      </c>
      <c r="F1069" s="8"/>
      <c r="G1069" s="8"/>
      <c r="H1069" s="8"/>
      <c r="I1069" s="8"/>
      <c r="J1069" s="8">
        <v>3</v>
      </c>
      <c r="K1069" s="8" t="s">
        <v>753</v>
      </c>
      <c r="L1069" s="8" t="s">
        <v>756</v>
      </c>
      <c r="M1069" s="9">
        <v>44295</v>
      </c>
      <c r="N1069" s="9">
        <v>44306</v>
      </c>
      <c r="O1069" s="20"/>
      <c r="P1069" s="20">
        <v>672373.21</v>
      </c>
      <c r="Q1069" s="61"/>
      <c r="R1069" s="29"/>
      <c r="S1069" s="29"/>
      <c r="T1069" s="29"/>
      <c r="U1069" s="29"/>
      <c r="X1069" s="22" t="str">
        <f>IF(B1069="",VLOOKUP(A1069,items_lookup!A:B,2,FALSE),B1069)</f>
        <v>05. Item 05</v>
      </c>
      <c r="Y1069" s="22">
        <f t="shared" si="80"/>
        <v>4</v>
      </c>
      <c r="Z1069" s="22">
        <f t="shared" si="80"/>
        <v>4</v>
      </c>
      <c r="AA1069" s="22">
        <f t="shared" si="77"/>
        <v>2021</v>
      </c>
      <c r="AB1069" s="22">
        <f t="shared" si="78"/>
        <v>2021</v>
      </c>
      <c r="AC1069" s="22">
        <f t="shared" si="79"/>
        <v>2021</v>
      </c>
      <c r="AD1069" s="25" t="b">
        <f>AND(ROUND(O1069,2)=O1069,ROUND(P1069,2)=P1069,OR(AND(O1069&lt;&gt;0,L1069="p"),AND(P1069&lt;&gt;0,L1069="f")),_xlfn.ISFORMULA(X1069),_xlfn.ISFORMULA(Y1069),_xlfn.ISFORMULA(Z1069),_xlfn.ISFORMULA(AA1069),_xlfn.ISFORMULA(AB1069),_xlfn.ISFORMULA(AC1069),NOT(_xlfn.ISFORMULA(O1069)),NOT(_xlfn.ISFORMULA(P1069)),M1069&lt;&gt;0,N1069&lt;&gt;0,OR(YEAR(M1069=lookup_codes!T1219),YEAR(M1069=lookup_codes!T1220),YEAR(M1069=lookup_codes!T1221)),OR(YEAR(N1069=lookup_codes!T1219),YEAR(N1069=lookup_codes!T1220),YEAR(N1069=lookup_codes!T1221)))</f>
        <v>1</v>
      </c>
    </row>
    <row r="1070" spans="1:30" ht="15.75" customHeight="1" x14ac:dyDescent="0.2">
      <c r="A1070" s="8" t="s">
        <v>782</v>
      </c>
      <c r="B1070" s="27"/>
      <c r="C1070" s="2" t="s">
        <v>734</v>
      </c>
      <c r="D1070" s="6" t="s">
        <v>742</v>
      </c>
      <c r="E1070" s="60" t="s">
        <v>745</v>
      </c>
      <c r="F1070" s="8"/>
      <c r="G1070" s="8"/>
      <c r="H1070" s="8"/>
      <c r="I1070" s="8"/>
      <c r="J1070" s="8">
        <v>3</v>
      </c>
      <c r="K1070" s="8" t="s">
        <v>753</v>
      </c>
      <c r="L1070" s="8" t="s">
        <v>756</v>
      </c>
      <c r="M1070" s="9">
        <v>44302</v>
      </c>
      <c r="N1070" s="9">
        <v>44312</v>
      </c>
      <c r="O1070" s="20"/>
      <c r="P1070" s="20">
        <v>2081.5</v>
      </c>
      <c r="Q1070" s="61"/>
      <c r="R1070" s="29"/>
      <c r="S1070" s="29"/>
      <c r="T1070" s="29"/>
      <c r="U1070" s="29"/>
      <c r="X1070" s="22" t="str">
        <f>IF(B1070="",VLOOKUP(A1070,items_lookup!A:B,2,FALSE),B1070)</f>
        <v>04. Item 04</v>
      </c>
      <c r="Y1070" s="22">
        <f t="shared" si="80"/>
        <v>4</v>
      </c>
      <c r="Z1070" s="22">
        <f t="shared" si="80"/>
        <v>4</v>
      </c>
      <c r="AA1070" s="22">
        <f t="shared" si="77"/>
        <v>2021</v>
      </c>
      <c r="AB1070" s="22">
        <f t="shared" si="78"/>
        <v>2021</v>
      </c>
      <c r="AC1070" s="22">
        <f t="shared" si="79"/>
        <v>2021</v>
      </c>
      <c r="AD1070" s="25" t="b">
        <f>AND(ROUND(O1070,2)=O1070,ROUND(P1070,2)=P1070,OR(AND(O1070&lt;&gt;0,L1070="p"),AND(P1070&lt;&gt;0,L1070="f")),_xlfn.ISFORMULA(X1070),_xlfn.ISFORMULA(Y1070),_xlfn.ISFORMULA(Z1070),_xlfn.ISFORMULA(AA1070),_xlfn.ISFORMULA(AB1070),_xlfn.ISFORMULA(AC1070),NOT(_xlfn.ISFORMULA(O1070)),NOT(_xlfn.ISFORMULA(P1070)),M1070&lt;&gt;0,N1070&lt;&gt;0,OR(YEAR(M1070=lookup_codes!T1220),YEAR(M1070=lookup_codes!T1221),YEAR(M1070=lookup_codes!T1222)),OR(YEAR(N1070=lookup_codes!T1220),YEAR(N1070=lookup_codes!T1221),YEAR(N1070=lookup_codes!T1222)))</f>
        <v>1</v>
      </c>
    </row>
    <row r="1071" spans="1:30" ht="15.75" customHeight="1" x14ac:dyDescent="0.2">
      <c r="A1071" s="8" t="s">
        <v>763</v>
      </c>
      <c r="B1071" s="8"/>
      <c r="C1071" s="2" t="s">
        <v>734</v>
      </c>
      <c r="D1071" s="6" t="s">
        <v>742</v>
      </c>
      <c r="E1071" s="60" t="s">
        <v>745</v>
      </c>
      <c r="F1071" s="8"/>
      <c r="G1071" s="8"/>
      <c r="H1071" s="8"/>
      <c r="I1071" s="8"/>
      <c r="J1071" s="8">
        <v>3</v>
      </c>
      <c r="K1071" s="8" t="s">
        <v>753</v>
      </c>
      <c r="L1071" s="8" t="s">
        <v>756</v>
      </c>
      <c r="M1071" s="9">
        <v>44301</v>
      </c>
      <c r="N1071" s="9">
        <v>44312</v>
      </c>
      <c r="O1071" s="20"/>
      <c r="P1071" s="20">
        <v>180056.57</v>
      </c>
      <c r="Q1071" s="61"/>
      <c r="R1071" s="29"/>
      <c r="S1071" s="29"/>
      <c r="T1071" s="29"/>
      <c r="U1071" s="29"/>
      <c r="X1071" s="22" t="str">
        <f>IF(B1071="",VLOOKUP(A1071,items_lookup!A:B,2,FALSE),B1071)</f>
        <v>04. Item 04</v>
      </c>
      <c r="Y1071" s="22">
        <f t="shared" si="80"/>
        <v>4</v>
      </c>
      <c r="Z1071" s="22">
        <f t="shared" si="80"/>
        <v>4</v>
      </c>
      <c r="AA1071" s="22">
        <f t="shared" si="77"/>
        <v>2021</v>
      </c>
      <c r="AB1071" s="22">
        <f t="shared" si="78"/>
        <v>2021</v>
      </c>
      <c r="AC1071" s="22">
        <f t="shared" si="79"/>
        <v>2021</v>
      </c>
      <c r="AD1071" s="25" t="b">
        <f>AND(ROUND(O1071,2)=O1071,ROUND(P1071,2)=P1071,OR(AND(O1071&lt;&gt;0,L1071="p"),AND(P1071&lt;&gt;0,L1071="f")),_xlfn.ISFORMULA(X1071),_xlfn.ISFORMULA(Y1071),_xlfn.ISFORMULA(Z1071),_xlfn.ISFORMULA(AA1071),_xlfn.ISFORMULA(AB1071),_xlfn.ISFORMULA(AC1071),NOT(_xlfn.ISFORMULA(O1071)),NOT(_xlfn.ISFORMULA(P1071)),M1071&lt;&gt;0,N1071&lt;&gt;0,OR(YEAR(M1071=lookup_codes!T1221),YEAR(M1071=lookup_codes!T1222),YEAR(M1071=lookup_codes!T1223)),OR(YEAR(N1071=lookup_codes!T1221),YEAR(N1071=lookup_codes!T1222),YEAR(N1071=lookup_codes!T1223)))</f>
        <v>1</v>
      </c>
    </row>
    <row r="1072" spans="1:30" ht="15" customHeight="1" x14ac:dyDescent="0.2">
      <c r="A1072" s="8" t="s">
        <v>775</v>
      </c>
      <c r="B1072" s="8"/>
      <c r="C1072" s="2" t="s">
        <v>734</v>
      </c>
      <c r="D1072" s="6" t="s">
        <v>742</v>
      </c>
      <c r="E1072" s="60" t="s">
        <v>745</v>
      </c>
      <c r="F1072" s="8"/>
      <c r="G1072" s="8"/>
      <c r="H1072" s="8"/>
      <c r="I1072" s="8"/>
      <c r="J1072" s="8">
        <v>3</v>
      </c>
      <c r="K1072" s="8" t="s">
        <v>753</v>
      </c>
      <c r="L1072" s="8" t="s">
        <v>756</v>
      </c>
      <c r="M1072" s="9">
        <v>44301</v>
      </c>
      <c r="N1072" s="9">
        <v>44312</v>
      </c>
      <c r="O1072" s="20"/>
      <c r="P1072" s="20">
        <v>319557.21000000002</v>
      </c>
      <c r="Q1072" s="61"/>
      <c r="R1072" s="29"/>
      <c r="S1072" s="29"/>
      <c r="T1072" s="29"/>
      <c r="U1072" s="29"/>
      <c r="X1072" s="22" t="str">
        <f>IF(B1072="",VLOOKUP(A1072,items_lookup!A:B,2,FALSE),B1072)</f>
        <v>06. Item 06</v>
      </c>
      <c r="Y1072" s="22">
        <f t="shared" si="80"/>
        <v>4</v>
      </c>
      <c r="Z1072" s="22">
        <f t="shared" si="80"/>
        <v>4</v>
      </c>
      <c r="AA1072" s="22">
        <f t="shared" si="77"/>
        <v>2021</v>
      </c>
      <c r="AB1072" s="22">
        <f t="shared" si="78"/>
        <v>2021</v>
      </c>
      <c r="AC1072" s="22">
        <f t="shared" si="79"/>
        <v>2021</v>
      </c>
      <c r="AD1072" s="25" t="b">
        <f>AND(ROUND(O1072,2)=O1072,ROUND(P1072,2)=P1072,OR(AND(O1072&lt;&gt;0,L1072="p"),AND(P1072&lt;&gt;0,L1072="f")),_xlfn.ISFORMULA(X1072),_xlfn.ISFORMULA(Y1072),_xlfn.ISFORMULA(Z1072),_xlfn.ISFORMULA(AA1072),_xlfn.ISFORMULA(AB1072),_xlfn.ISFORMULA(AC1072),NOT(_xlfn.ISFORMULA(O1072)),NOT(_xlfn.ISFORMULA(P1072)),M1072&lt;&gt;0,N1072&lt;&gt;0,OR(YEAR(M1072=lookup_codes!T1222),YEAR(M1072=lookup_codes!T1223),YEAR(M1072=lookup_codes!T1224)),OR(YEAR(N1072=lookup_codes!T1222),YEAR(N1072=lookup_codes!T1223),YEAR(N1072=lookup_codes!T1224)))</f>
        <v>1</v>
      </c>
    </row>
    <row r="1073" spans="1:30" ht="15" customHeight="1" x14ac:dyDescent="0.2">
      <c r="A1073" s="8" t="s">
        <v>768</v>
      </c>
      <c r="B1073" s="8"/>
      <c r="C1073" s="2" t="s">
        <v>734</v>
      </c>
      <c r="D1073" s="6" t="s">
        <v>742</v>
      </c>
      <c r="E1073" s="60" t="s">
        <v>745</v>
      </c>
      <c r="F1073" s="8"/>
      <c r="G1073" s="8"/>
      <c r="H1073" s="8"/>
      <c r="I1073" s="8"/>
      <c r="J1073" s="8">
        <v>3</v>
      </c>
      <c r="K1073" s="8" t="s">
        <v>753</v>
      </c>
      <c r="L1073" s="8" t="s">
        <v>756</v>
      </c>
      <c r="M1073" s="9">
        <v>44301</v>
      </c>
      <c r="N1073" s="9">
        <v>44312</v>
      </c>
      <c r="O1073" s="20"/>
      <c r="P1073" s="20">
        <v>106622.22</v>
      </c>
      <c r="Q1073" s="61"/>
      <c r="R1073" s="29"/>
      <c r="S1073" s="29"/>
      <c r="T1073" s="29"/>
      <c r="U1073" s="29"/>
      <c r="X1073" s="22" t="str">
        <f>IF(B1073="",VLOOKUP(A1073,items_lookup!A:B,2,FALSE),B1073)</f>
        <v>09. Item 09</v>
      </c>
      <c r="Y1073" s="22">
        <f t="shared" si="80"/>
        <v>4</v>
      </c>
      <c r="Z1073" s="22">
        <f t="shared" si="80"/>
        <v>4</v>
      </c>
      <c r="AA1073" s="22">
        <f t="shared" si="77"/>
        <v>2021</v>
      </c>
      <c r="AB1073" s="22">
        <f t="shared" si="78"/>
        <v>2021</v>
      </c>
      <c r="AC1073" s="22">
        <f t="shared" si="79"/>
        <v>2021</v>
      </c>
      <c r="AD1073" s="25" t="b">
        <f>AND(ROUND(O1073,2)=O1073,ROUND(P1073,2)=P1073,OR(AND(O1073&lt;&gt;0,L1073="p"),AND(P1073&lt;&gt;0,L1073="f")),_xlfn.ISFORMULA(X1073),_xlfn.ISFORMULA(Y1073),_xlfn.ISFORMULA(Z1073),_xlfn.ISFORMULA(AA1073),_xlfn.ISFORMULA(AB1073),_xlfn.ISFORMULA(AC1073),NOT(_xlfn.ISFORMULA(O1073)),NOT(_xlfn.ISFORMULA(P1073)),M1073&lt;&gt;0,N1073&lt;&gt;0,OR(YEAR(M1073=lookup_codes!T1223),YEAR(M1073=lookup_codes!T1224),YEAR(M1073=lookup_codes!T1225)),OR(YEAR(N1073=lookup_codes!T1223),YEAR(N1073=lookup_codes!T1224),YEAR(N1073=lookup_codes!T1225)))</f>
        <v>1</v>
      </c>
    </row>
    <row r="1074" spans="1:30" ht="15" customHeight="1" x14ac:dyDescent="0.2">
      <c r="A1074" s="8" t="s">
        <v>768</v>
      </c>
      <c r="B1074" s="8"/>
      <c r="C1074" s="2" t="s">
        <v>734</v>
      </c>
      <c r="D1074" s="6" t="s">
        <v>742</v>
      </c>
      <c r="E1074" s="60" t="s">
        <v>745</v>
      </c>
      <c r="F1074" s="8"/>
      <c r="G1074" s="8"/>
      <c r="H1074" s="8"/>
      <c r="I1074" s="8" t="s">
        <v>25</v>
      </c>
      <c r="J1074" s="8">
        <v>3</v>
      </c>
      <c r="K1074" s="8" t="s">
        <v>753</v>
      </c>
      <c r="L1074" s="8" t="s">
        <v>756</v>
      </c>
      <c r="M1074" s="9">
        <v>44302</v>
      </c>
      <c r="N1074" s="9">
        <v>44312</v>
      </c>
      <c r="O1074" s="20"/>
      <c r="P1074" s="20">
        <v>2448231.9</v>
      </c>
      <c r="Q1074" s="61"/>
      <c r="R1074" s="29"/>
      <c r="S1074" s="29"/>
      <c r="T1074" s="29"/>
      <c r="U1074" s="29"/>
      <c r="X1074" s="22" t="str">
        <f>IF(B1074="",VLOOKUP(A1074,items_lookup!A:B,2,FALSE),B1074)</f>
        <v>09. Item 09</v>
      </c>
      <c r="Y1074" s="22">
        <f t="shared" si="80"/>
        <v>4</v>
      </c>
      <c r="Z1074" s="22">
        <f t="shared" si="80"/>
        <v>4</v>
      </c>
      <c r="AA1074" s="22">
        <f t="shared" si="77"/>
        <v>2021</v>
      </c>
      <c r="AB1074" s="22">
        <f t="shared" si="78"/>
        <v>2021</v>
      </c>
      <c r="AC1074" s="22">
        <f t="shared" si="79"/>
        <v>2021</v>
      </c>
      <c r="AD1074" s="25" t="b">
        <f>AND(ROUND(O1074,2)=O1074,ROUND(P1074,2)=P1074,OR(AND(O1074&lt;&gt;0,L1074="p"),AND(P1074&lt;&gt;0,L1074="f")),_xlfn.ISFORMULA(X1074),_xlfn.ISFORMULA(Y1074),_xlfn.ISFORMULA(Z1074),_xlfn.ISFORMULA(AA1074),_xlfn.ISFORMULA(AB1074),_xlfn.ISFORMULA(AC1074),NOT(_xlfn.ISFORMULA(O1074)),NOT(_xlfn.ISFORMULA(P1074)),M1074&lt;&gt;0,N1074&lt;&gt;0,OR(YEAR(M1074=lookup_codes!T1224),YEAR(M1074=lookup_codes!T1225),YEAR(M1074=lookup_codes!T1226)),OR(YEAR(N1074=lookup_codes!T1224),YEAR(N1074=lookup_codes!T1225),YEAR(N1074=lookup_codes!T1226)))</f>
        <v>1</v>
      </c>
    </row>
    <row r="1075" spans="1:30" ht="15" customHeight="1" x14ac:dyDescent="0.2">
      <c r="A1075" s="8" t="s">
        <v>777</v>
      </c>
      <c r="B1075" s="8"/>
      <c r="C1075" s="2" t="s">
        <v>734</v>
      </c>
      <c r="D1075" s="6" t="s">
        <v>742</v>
      </c>
      <c r="E1075" s="60" t="s">
        <v>745</v>
      </c>
      <c r="F1075" s="8"/>
      <c r="G1075" s="8"/>
      <c r="H1075" s="8"/>
      <c r="I1075" s="8"/>
      <c r="J1075" s="8">
        <v>3</v>
      </c>
      <c r="K1075" s="8" t="s">
        <v>753</v>
      </c>
      <c r="L1075" s="8" t="s">
        <v>756</v>
      </c>
      <c r="M1075" s="9">
        <v>44302</v>
      </c>
      <c r="N1075" s="9">
        <v>44312</v>
      </c>
      <c r="O1075" s="20"/>
      <c r="P1075" s="20">
        <v>89595.19</v>
      </c>
      <c r="Q1075" s="61"/>
      <c r="R1075" s="29"/>
      <c r="S1075" s="29"/>
      <c r="T1075" s="29"/>
      <c r="U1075" s="29"/>
      <c r="X1075" s="22" t="str">
        <f>IF(B1075="",VLOOKUP(A1075,items_lookup!A:B,2,FALSE),B1075)</f>
        <v>09. Item 09</v>
      </c>
      <c r="Y1075" s="22">
        <f t="shared" si="80"/>
        <v>4</v>
      </c>
      <c r="Z1075" s="22">
        <f t="shared" si="80"/>
        <v>4</v>
      </c>
      <c r="AA1075" s="22">
        <f t="shared" si="77"/>
        <v>2021</v>
      </c>
      <c r="AB1075" s="22">
        <f t="shared" si="78"/>
        <v>2021</v>
      </c>
      <c r="AC1075" s="22">
        <f t="shared" si="79"/>
        <v>2021</v>
      </c>
      <c r="AD1075" s="25" t="b">
        <f>AND(ROUND(O1075,2)=O1075,ROUND(P1075,2)=P1075,OR(AND(O1075&lt;&gt;0,L1075="p"),AND(P1075&lt;&gt;0,L1075="f")),_xlfn.ISFORMULA(X1075),_xlfn.ISFORMULA(Y1075),_xlfn.ISFORMULA(Z1075),_xlfn.ISFORMULA(AA1075),_xlfn.ISFORMULA(AB1075),_xlfn.ISFORMULA(AC1075),NOT(_xlfn.ISFORMULA(O1075)),NOT(_xlfn.ISFORMULA(P1075)),M1075&lt;&gt;0,N1075&lt;&gt;0,OR(YEAR(M1075=lookup_codes!T1225),YEAR(M1075=lookup_codes!T1226),YEAR(M1075=lookup_codes!T1227)),OR(YEAR(N1075=lookup_codes!T1225),YEAR(N1075=lookup_codes!T1226),YEAR(N1075=lookup_codes!T1227)))</f>
        <v>1</v>
      </c>
    </row>
    <row r="1076" spans="1:30" ht="15" customHeight="1" x14ac:dyDescent="0.2">
      <c r="A1076" s="8" t="s">
        <v>781</v>
      </c>
      <c r="B1076" s="8"/>
      <c r="C1076" s="2" t="s">
        <v>734</v>
      </c>
      <c r="D1076" s="6" t="s">
        <v>742</v>
      </c>
      <c r="E1076" s="60" t="s">
        <v>744</v>
      </c>
      <c r="F1076" s="8"/>
      <c r="G1076" s="8"/>
      <c r="H1076" s="8"/>
      <c r="I1076" s="8"/>
      <c r="J1076" s="8"/>
      <c r="K1076" s="8" t="s">
        <v>753</v>
      </c>
      <c r="L1076" s="8" t="s">
        <v>756</v>
      </c>
      <c r="M1076" s="9">
        <v>44302</v>
      </c>
      <c r="N1076" s="9">
        <v>44302</v>
      </c>
      <c r="O1076" s="20"/>
      <c r="P1076" s="20">
        <v>3496665.29</v>
      </c>
      <c r="Q1076" s="61"/>
      <c r="R1076" s="29"/>
      <c r="S1076" s="29"/>
      <c r="T1076" s="29"/>
      <c r="U1076" s="29"/>
      <c r="X1076" s="22" t="str">
        <f>IF(B1076="",VLOOKUP(A1076,items_lookup!A:B,2,FALSE),B1076)</f>
        <v>09. Item 09</v>
      </c>
      <c r="Y1076" s="22">
        <f t="shared" si="80"/>
        <v>4</v>
      </c>
      <c r="Z1076" s="22">
        <f t="shared" si="80"/>
        <v>4</v>
      </c>
      <c r="AA1076" s="22">
        <f t="shared" si="77"/>
        <v>2021</v>
      </c>
      <c r="AB1076" s="22">
        <f t="shared" si="78"/>
        <v>2021</v>
      </c>
      <c r="AC1076" s="22">
        <f t="shared" si="79"/>
        <v>2021</v>
      </c>
      <c r="AD1076" s="25" t="b">
        <f>AND(ROUND(O1076,2)=O1076,ROUND(P1076,2)=P1076,OR(AND(O1076&lt;&gt;0,L1076="p"),AND(P1076&lt;&gt;0,L1076="f")),_xlfn.ISFORMULA(X1076),_xlfn.ISFORMULA(Y1076),_xlfn.ISFORMULA(Z1076),_xlfn.ISFORMULA(AA1076),_xlfn.ISFORMULA(AB1076),_xlfn.ISFORMULA(AC1076),NOT(_xlfn.ISFORMULA(O1076)),NOT(_xlfn.ISFORMULA(P1076)),M1076&lt;&gt;0,N1076&lt;&gt;0,OR(YEAR(M1076=lookup_codes!T1226),YEAR(M1076=lookup_codes!T1227),YEAR(M1076=lookup_codes!T1228)),OR(YEAR(N1076=lookup_codes!T1226),YEAR(N1076=lookup_codes!T1227),YEAR(N1076=lookup_codes!T1228)))</f>
        <v>1</v>
      </c>
    </row>
    <row r="1077" spans="1:30" ht="15" customHeight="1" x14ac:dyDescent="0.2">
      <c r="A1077" s="8" t="s">
        <v>770</v>
      </c>
      <c r="B1077" s="8"/>
      <c r="C1077" s="2" t="s">
        <v>734</v>
      </c>
      <c r="D1077" s="6" t="s">
        <v>742</v>
      </c>
      <c r="E1077" s="60" t="s">
        <v>744</v>
      </c>
      <c r="F1077" s="8"/>
      <c r="G1077" s="8"/>
      <c r="H1077" s="8"/>
      <c r="I1077" s="8"/>
      <c r="J1077" s="8"/>
      <c r="K1077" s="8" t="s">
        <v>753</v>
      </c>
      <c r="L1077" s="8" t="s">
        <v>756</v>
      </c>
      <c r="M1077" s="9">
        <v>44305</v>
      </c>
      <c r="N1077" s="9">
        <v>44305</v>
      </c>
      <c r="O1077" s="20"/>
      <c r="P1077" s="20">
        <v>97.62</v>
      </c>
      <c r="Q1077" s="61"/>
      <c r="R1077" s="29"/>
      <c r="S1077" s="29"/>
      <c r="T1077" s="29"/>
      <c r="U1077" s="29"/>
      <c r="X1077" s="22" t="str">
        <f>IF(B1077="",VLOOKUP(A1077,items_lookup!A:B,2,FALSE),B1077)</f>
        <v>11. Item 11</v>
      </c>
      <c r="Y1077" s="22">
        <f t="shared" si="80"/>
        <v>4</v>
      </c>
      <c r="Z1077" s="22">
        <f t="shared" si="80"/>
        <v>4</v>
      </c>
      <c r="AA1077" s="22">
        <f t="shared" si="77"/>
        <v>2021</v>
      </c>
      <c r="AB1077" s="22">
        <f t="shared" si="78"/>
        <v>2021</v>
      </c>
      <c r="AC1077" s="22">
        <f t="shared" si="79"/>
        <v>2021</v>
      </c>
      <c r="AD1077" s="25" t="b">
        <f>AND(ROUND(O1077,2)=O1077,ROUND(P1077,2)=P1077,OR(AND(O1077&lt;&gt;0,L1077="p"),AND(P1077&lt;&gt;0,L1077="f")),_xlfn.ISFORMULA(X1077),_xlfn.ISFORMULA(Y1077),_xlfn.ISFORMULA(Z1077),_xlfn.ISFORMULA(AA1077),_xlfn.ISFORMULA(AB1077),_xlfn.ISFORMULA(AC1077),NOT(_xlfn.ISFORMULA(O1077)),NOT(_xlfn.ISFORMULA(P1077)),M1077&lt;&gt;0,N1077&lt;&gt;0,OR(YEAR(M1077=lookup_codes!T1227),YEAR(M1077=lookup_codes!T1228),YEAR(M1077=lookup_codes!T1229)),OR(YEAR(N1077=lookup_codes!T1227),YEAR(N1077=lookup_codes!T1228),YEAR(N1077=lookup_codes!T1229)))</f>
        <v>1</v>
      </c>
    </row>
    <row r="1078" spans="1:30" ht="15" customHeight="1" x14ac:dyDescent="0.2">
      <c r="A1078" s="8" t="s">
        <v>771</v>
      </c>
      <c r="B1078" s="8"/>
      <c r="C1078" s="2" t="s">
        <v>734</v>
      </c>
      <c r="D1078" s="6" t="s">
        <v>742</v>
      </c>
      <c r="E1078" s="60" t="s">
        <v>745</v>
      </c>
      <c r="F1078" s="8"/>
      <c r="G1078" s="8"/>
      <c r="H1078" s="8"/>
      <c r="I1078" s="8"/>
      <c r="J1078" s="8">
        <v>4</v>
      </c>
      <c r="K1078" s="8" t="s">
        <v>753</v>
      </c>
      <c r="L1078" s="8" t="s">
        <v>756</v>
      </c>
      <c r="M1078" s="9">
        <v>44306</v>
      </c>
      <c r="N1078" s="9">
        <v>44305</v>
      </c>
      <c r="O1078" s="20"/>
      <c r="P1078" s="20">
        <v>97.62</v>
      </c>
      <c r="Q1078" s="61"/>
      <c r="R1078" s="29"/>
      <c r="S1078" s="29"/>
      <c r="T1078" s="29"/>
      <c r="U1078" s="29"/>
      <c r="X1078" s="22" t="str">
        <f>IF(B1078="",VLOOKUP(A1078,items_lookup!A:B,2,FALSE),B1078)</f>
        <v>13. Item 13</v>
      </c>
      <c r="Y1078" s="22">
        <f t="shared" si="80"/>
        <v>4</v>
      </c>
      <c r="Z1078" s="22">
        <f t="shared" si="80"/>
        <v>4</v>
      </c>
      <c r="AA1078" s="22">
        <f t="shared" si="77"/>
        <v>2021</v>
      </c>
      <c r="AB1078" s="22">
        <f t="shared" si="78"/>
        <v>2021</v>
      </c>
      <c r="AC1078" s="22">
        <f t="shared" si="79"/>
        <v>2021</v>
      </c>
      <c r="AD1078" s="25" t="b">
        <f>AND(ROUND(O1078,2)=O1078,ROUND(P1078,2)=P1078,OR(AND(O1078&lt;&gt;0,L1078="p"),AND(P1078&lt;&gt;0,L1078="f")),_xlfn.ISFORMULA(X1078),_xlfn.ISFORMULA(Y1078),_xlfn.ISFORMULA(Z1078),_xlfn.ISFORMULA(AA1078),_xlfn.ISFORMULA(AB1078),_xlfn.ISFORMULA(AC1078),NOT(_xlfn.ISFORMULA(O1078)),NOT(_xlfn.ISFORMULA(P1078)),M1078&lt;&gt;0,N1078&lt;&gt;0,OR(YEAR(M1078=lookup_codes!T1228),YEAR(M1078=lookup_codes!T1229),YEAR(M1078=lookup_codes!T1230)),OR(YEAR(N1078=lookup_codes!T1228),YEAR(N1078=lookup_codes!T1229),YEAR(N1078=lookup_codes!T1230)))</f>
        <v>1</v>
      </c>
    </row>
    <row r="1079" spans="1:30" ht="12.6" customHeight="1" x14ac:dyDescent="0.2">
      <c r="A1079" s="8" t="s">
        <v>773</v>
      </c>
      <c r="B1079" s="8"/>
      <c r="C1079" s="2" t="s">
        <v>734</v>
      </c>
      <c r="D1079" s="6" t="s">
        <v>742</v>
      </c>
      <c r="E1079" s="60" t="s">
        <v>744</v>
      </c>
      <c r="F1079" s="8"/>
      <c r="G1079" s="8"/>
      <c r="H1079" s="8"/>
      <c r="I1079" s="8"/>
      <c r="J1079" s="8"/>
      <c r="K1079" s="8" t="s">
        <v>753</v>
      </c>
      <c r="L1079" s="8" t="s">
        <v>756</v>
      </c>
      <c r="M1079" s="9">
        <v>44306</v>
      </c>
      <c r="N1079" s="9">
        <v>44306</v>
      </c>
      <c r="O1079" s="20"/>
      <c r="P1079" s="20">
        <v>748245.55</v>
      </c>
      <c r="Q1079" s="61"/>
      <c r="R1079" s="29"/>
      <c r="S1079" s="29"/>
      <c r="T1079" s="29"/>
      <c r="U1079" s="29"/>
      <c r="X1079" s="22" t="str">
        <f>IF(B1079="",VLOOKUP(A1079,items_lookup!A:B,2,FALSE),B1079)</f>
        <v>13. Item 13</v>
      </c>
      <c r="Y1079" s="22">
        <f t="shared" si="80"/>
        <v>4</v>
      </c>
      <c r="Z1079" s="22">
        <f t="shared" si="80"/>
        <v>4</v>
      </c>
      <c r="AA1079" s="22">
        <f t="shared" si="77"/>
        <v>2021</v>
      </c>
      <c r="AB1079" s="22">
        <f t="shared" si="78"/>
        <v>2021</v>
      </c>
      <c r="AC1079" s="22">
        <f t="shared" si="79"/>
        <v>2021</v>
      </c>
      <c r="AD1079" s="25" t="b">
        <f>AND(ROUND(O1079,2)=O1079,ROUND(P1079,2)=P1079,OR(AND(O1079&lt;&gt;0,L1079="p"),AND(P1079&lt;&gt;0,L1079="f")),_xlfn.ISFORMULA(X1079),_xlfn.ISFORMULA(Y1079),_xlfn.ISFORMULA(Z1079),_xlfn.ISFORMULA(AA1079),_xlfn.ISFORMULA(AB1079),_xlfn.ISFORMULA(AC1079),NOT(_xlfn.ISFORMULA(O1079)),NOT(_xlfn.ISFORMULA(P1079)),M1079&lt;&gt;0,N1079&lt;&gt;0,OR(YEAR(M1079=lookup_codes!T1229),YEAR(M1079=lookup_codes!T1230),YEAR(M1079=lookup_codes!T1231)),OR(YEAR(N1079=lookup_codes!T1229),YEAR(N1079=lookup_codes!T1230),YEAR(N1079=lookup_codes!T1231)))</f>
        <v>1</v>
      </c>
    </row>
    <row r="1080" spans="1:30" ht="15" customHeight="1" x14ac:dyDescent="0.2">
      <c r="A1080" s="8" t="s">
        <v>773</v>
      </c>
      <c r="B1080" s="27"/>
      <c r="C1080" s="2" t="s">
        <v>734</v>
      </c>
      <c r="D1080" s="6" t="s">
        <v>742</v>
      </c>
      <c r="E1080" s="60" t="s">
        <v>745</v>
      </c>
      <c r="F1080" s="8"/>
      <c r="G1080" s="8"/>
      <c r="H1080" s="8"/>
      <c r="I1080" s="8"/>
      <c r="J1080" s="8">
        <v>3</v>
      </c>
      <c r="K1080" s="8" t="s">
        <v>753</v>
      </c>
      <c r="L1080" s="8" t="s">
        <v>756</v>
      </c>
      <c r="M1080" s="9">
        <v>44298</v>
      </c>
      <c r="N1080" s="9">
        <v>44306</v>
      </c>
      <c r="O1080" s="20"/>
      <c r="P1080" s="20">
        <v>225.36</v>
      </c>
      <c r="Q1080" s="61"/>
      <c r="R1080" s="29"/>
      <c r="S1080" s="29"/>
      <c r="T1080" s="29"/>
      <c r="U1080" s="29"/>
      <c r="X1080" s="22" t="str">
        <f>IF(B1080="",VLOOKUP(A1080,items_lookup!A:B,2,FALSE),B1080)</f>
        <v>13. Item 13</v>
      </c>
      <c r="Y1080" s="22">
        <f t="shared" si="80"/>
        <v>4</v>
      </c>
      <c r="Z1080" s="22">
        <f t="shared" si="80"/>
        <v>4</v>
      </c>
      <c r="AA1080" s="22">
        <f t="shared" si="77"/>
        <v>2021</v>
      </c>
      <c r="AB1080" s="22">
        <f t="shared" si="78"/>
        <v>2021</v>
      </c>
      <c r="AC1080" s="22">
        <f t="shared" si="79"/>
        <v>2021</v>
      </c>
      <c r="AD1080" s="25" t="b">
        <f>AND(ROUND(O1080,2)=O1080,ROUND(P1080,2)=P1080,OR(AND(O1080&lt;&gt;0,L1080="p"),AND(P1080&lt;&gt;0,L1080="f")),_xlfn.ISFORMULA(X1080),_xlfn.ISFORMULA(Y1080),_xlfn.ISFORMULA(Z1080),_xlfn.ISFORMULA(AA1080),_xlfn.ISFORMULA(AB1080),_xlfn.ISFORMULA(AC1080),NOT(_xlfn.ISFORMULA(O1080)),NOT(_xlfn.ISFORMULA(P1080)),M1080&lt;&gt;0,N1080&lt;&gt;0,OR(YEAR(M1080=lookup_codes!T1230),YEAR(M1080=lookup_codes!T1231),YEAR(M1080=lookup_codes!T1232)),OR(YEAR(N1080=lookup_codes!T1230),YEAR(N1080=lookup_codes!T1231),YEAR(N1080=lookup_codes!T1232)))</f>
        <v>1</v>
      </c>
    </row>
    <row r="1081" spans="1:30" ht="15.75" customHeight="1" x14ac:dyDescent="0.2">
      <c r="A1081" s="8" t="s">
        <v>773</v>
      </c>
      <c r="B1081" s="27"/>
      <c r="C1081" s="2" t="s">
        <v>734</v>
      </c>
      <c r="D1081" s="6" t="s">
        <v>742</v>
      </c>
      <c r="E1081" s="60" t="s">
        <v>745</v>
      </c>
      <c r="F1081" s="8"/>
      <c r="G1081" s="8"/>
      <c r="H1081" s="8"/>
      <c r="I1081" s="8"/>
      <c r="J1081" s="8">
        <v>3</v>
      </c>
      <c r="K1081" s="8" t="s">
        <v>753</v>
      </c>
      <c r="L1081" s="8" t="s">
        <v>756</v>
      </c>
      <c r="M1081" s="9">
        <v>44298</v>
      </c>
      <c r="N1081" s="9">
        <v>44306</v>
      </c>
      <c r="O1081" s="20"/>
      <c r="P1081" s="20">
        <v>5054.1000000000004</v>
      </c>
      <c r="Q1081" s="61"/>
      <c r="R1081" s="29"/>
      <c r="S1081" s="29"/>
      <c r="T1081" s="29"/>
      <c r="U1081" s="29"/>
      <c r="X1081" s="22" t="str">
        <f>IF(B1081="",VLOOKUP(A1081,items_lookup!A:B,2,FALSE),B1081)</f>
        <v>13. Item 13</v>
      </c>
      <c r="Y1081" s="22">
        <f t="shared" si="80"/>
        <v>4</v>
      </c>
      <c r="Z1081" s="22">
        <f t="shared" si="80"/>
        <v>4</v>
      </c>
      <c r="AA1081" s="22">
        <f t="shared" si="77"/>
        <v>2021</v>
      </c>
      <c r="AB1081" s="22">
        <f t="shared" si="78"/>
        <v>2021</v>
      </c>
      <c r="AC1081" s="22">
        <f t="shared" si="79"/>
        <v>2021</v>
      </c>
      <c r="AD1081" s="25" t="b">
        <f>AND(ROUND(O1081,2)=O1081,ROUND(P1081,2)=P1081,OR(AND(O1081&lt;&gt;0,L1081="p"),AND(P1081&lt;&gt;0,L1081="f")),_xlfn.ISFORMULA(X1081),_xlfn.ISFORMULA(Y1081),_xlfn.ISFORMULA(Z1081),_xlfn.ISFORMULA(AA1081),_xlfn.ISFORMULA(AB1081),_xlfn.ISFORMULA(AC1081),NOT(_xlfn.ISFORMULA(O1081)),NOT(_xlfn.ISFORMULA(P1081)),M1081&lt;&gt;0,N1081&lt;&gt;0,OR(YEAR(M1081=lookup_codes!T1231),YEAR(M1081=lookup_codes!T1232),YEAR(M1081=lookup_codes!T1233)),OR(YEAR(N1081=lookup_codes!T1231),YEAR(N1081=lookup_codes!T1232),YEAR(N1081=lookup_codes!T1233)))</f>
        <v>1</v>
      </c>
    </row>
    <row r="1082" spans="1:30" ht="15.75" customHeight="1" x14ac:dyDescent="0.2">
      <c r="A1082" s="8" t="s">
        <v>773</v>
      </c>
      <c r="B1082" s="8"/>
      <c r="C1082" s="2" t="s">
        <v>734</v>
      </c>
      <c r="D1082" s="6" t="s">
        <v>742</v>
      </c>
      <c r="E1082" s="60" t="s">
        <v>744</v>
      </c>
      <c r="F1082" s="8"/>
      <c r="G1082" s="8"/>
      <c r="H1082" s="8"/>
      <c r="I1082" s="8"/>
      <c r="J1082" s="8"/>
      <c r="K1082" s="8" t="s">
        <v>753</v>
      </c>
      <c r="L1082" s="8" t="s">
        <v>756</v>
      </c>
      <c r="M1082" s="9">
        <v>44307</v>
      </c>
      <c r="N1082" s="9">
        <v>44307</v>
      </c>
      <c r="O1082" s="20"/>
      <c r="P1082" s="20">
        <v>360745.33</v>
      </c>
      <c r="Q1082" s="61"/>
      <c r="R1082" s="29"/>
      <c r="S1082" s="29"/>
      <c r="T1082" s="29"/>
      <c r="U1082" s="29"/>
      <c r="X1082" s="22" t="str">
        <f>IF(B1082="",VLOOKUP(A1082,items_lookup!A:B,2,FALSE),B1082)</f>
        <v>13. Item 13</v>
      </c>
      <c r="Y1082" s="22">
        <f t="shared" si="80"/>
        <v>4</v>
      </c>
      <c r="Z1082" s="22">
        <f t="shared" si="80"/>
        <v>4</v>
      </c>
      <c r="AA1082" s="22">
        <f t="shared" si="77"/>
        <v>2021</v>
      </c>
      <c r="AB1082" s="22">
        <f t="shared" si="78"/>
        <v>2021</v>
      </c>
      <c r="AC1082" s="22">
        <f t="shared" si="79"/>
        <v>2021</v>
      </c>
      <c r="AD1082" s="25" t="b">
        <f>AND(ROUND(O1082,2)=O1082,ROUND(P1082,2)=P1082,OR(AND(O1082&lt;&gt;0,L1082="p"),AND(P1082&lt;&gt;0,L1082="f")),_xlfn.ISFORMULA(X1082),_xlfn.ISFORMULA(Y1082),_xlfn.ISFORMULA(Z1082),_xlfn.ISFORMULA(AA1082),_xlfn.ISFORMULA(AB1082),_xlfn.ISFORMULA(AC1082),NOT(_xlfn.ISFORMULA(O1082)),NOT(_xlfn.ISFORMULA(P1082)),M1082&lt;&gt;0,N1082&lt;&gt;0,OR(YEAR(M1082=lookup_codes!T1232),YEAR(M1082=lookup_codes!T1233),YEAR(M1082=lookup_codes!T1234)),OR(YEAR(N1082=lookup_codes!T1232),YEAR(N1082=lookup_codes!T1233),YEAR(N1082=lookup_codes!T1234)))</f>
        <v>1</v>
      </c>
    </row>
    <row r="1083" spans="1:30" ht="15" customHeight="1" x14ac:dyDescent="0.2">
      <c r="A1083" s="8" t="s">
        <v>773</v>
      </c>
      <c r="B1083" s="8"/>
      <c r="C1083" s="2" t="s">
        <v>734</v>
      </c>
      <c r="D1083" s="6" t="s">
        <v>742</v>
      </c>
      <c r="E1083" s="60" t="s">
        <v>745</v>
      </c>
      <c r="F1083" s="8"/>
      <c r="G1083" s="8"/>
      <c r="H1083" s="8"/>
      <c r="I1083" s="8"/>
      <c r="J1083" s="8">
        <v>3</v>
      </c>
      <c r="K1083" s="8" t="s">
        <v>753</v>
      </c>
      <c r="L1083" s="8" t="s">
        <v>756</v>
      </c>
      <c r="M1083" s="9">
        <v>44301</v>
      </c>
      <c r="N1083" s="9">
        <v>44307</v>
      </c>
      <c r="O1083" s="20"/>
      <c r="P1083" s="20">
        <v>3602.47</v>
      </c>
      <c r="Q1083" s="61"/>
      <c r="R1083" s="29"/>
      <c r="S1083" s="29"/>
      <c r="T1083" s="29"/>
      <c r="U1083" s="29"/>
      <c r="X1083" s="22" t="str">
        <f>IF(B1083="",VLOOKUP(A1083,items_lookup!A:B,2,FALSE),B1083)</f>
        <v>13. Item 13</v>
      </c>
      <c r="Y1083" s="22">
        <f t="shared" si="80"/>
        <v>4</v>
      </c>
      <c r="Z1083" s="22">
        <f t="shared" si="80"/>
        <v>4</v>
      </c>
      <c r="AA1083" s="22">
        <f t="shared" ref="AA1083:AA1146" si="81">YEAR(N1083)</f>
        <v>2021</v>
      </c>
      <c r="AB1083" s="22">
        <f t="shared" ref="AB1083:AB1146" si="82">YEAR(M1083)</f>
        <v>2021</v>
      </c>
      <c r="AC1083" s="22">
        <f t="shared" ref="AC1083:AC1146" si="83">IF(F1083="X",AA1083-1,AA1083)</f>
        <v>2021</v>
      </c>
      <c r="AD1083" s="25" t="b">
        <f>AND(ROUND(O1083,2)=O1083,ROUND(P1083,2)=P1083,OR(AND(O1083&lt;&gt;0,L1083="p"),AND(P1083&lt;&gt;0,L1083="f")),_xlfn.ISFORMULA(X1083),_xlfn.ISFORMULA(Y1083),_xlfn.ISFORMULA(Z1083),_xlfn.ISFORMULA(AA1083),_xlfn.ISFORMULA(AB1083),_xlfn.ISFORMULA(AC1083),NOT(_xlfn.ISFORMULA(O1083)),NOT(_xlfn.ISFORMULA(P1083)),M1083&lt;&gt;0,N1083&lt;&gt;0,OR(YEAR(M1083=lookup_codes!T1233),YEAR(M1083=lookup_codes!T1234),YEAR(M1083=lookup_codes!T1235)),OR(YEAR(N1083=lookup_codes!T1233),YEAR(N1083=lookup_codes!T1234),YEAR(N1083=lookup_codes!T1235)))</f>
        <v>1</v>
      </c>
    </row>
    <row r="1084" spans="1:30" ht="12.6" customHeight="1" x14ac:dyDescent="0.2">
      <c r="A1084" s="8" t="s">
        <v>776</v>
      </c>
      <c r="B1084" s="8"/>
      <c r="C1084" s="2" t="s">
        <v>734</v>
      </c>
      <c r="D1084" s="6" t="s">
        <v>742</v>
      </c>
      <c r="E1084" s="60" t="s">
        <v>744</v>
      </c>
      <c r="F1084" s="8"/>
      <c r="G1084" s="8"/>
      <c r="H1084" s="8"/>
      <c r="I1084" s="8"/>
      <c r="J1084" s="8"/>
      <c r="K1084" s="8" t="s">
        <v>753</v>
      </c>
      <c r="L1084" s="8" t="s">
        <v>756</v>
      </c>
      <c r="M1084" s="9">
        <v>44308</v>
      </c>
      <c r="N1084" s="9">
        <v>44308</v>
      </c>
      <c r="O1084" s="20"/>
      <c r="P1084" s="20">
        <v>136134.38</v>
      </c>
      <c r="Q1084" s="61"/>
      <c r="R1084" s="29"/>
      <c r="S1084" s="29"/>
      <c r="T1084" s="29"/>
      <c r="U1084" s="29"/>
      <c r="X1084" s="22" t="str">
        <f>IF(B1084="",VLOOKUP(A1084,items_lookup!A:B,2,FALSE),B1084)</f>
        <v>_1. Item _1</v>
      </c>
      <c r="Y1084" s="22">
        <f t="shared" si="80"/>
        <v>4</v>
      </c>
      <c r="Z1084" s="22">
        <f t="shared" si="80"/>
        <v>4</v>
      </c>
      <c r="AA1084" s="22">
        <f t="shared" si="81"/>
        <v>2021</v>
      </c>
      <c r="AB1084" s="22">
        <f t="shared" si="82"/>
        <v>2021</v>
      </c>
      <c r="AC1084" s="22">
        <f t="shared" si="83"/>
        <v>2021</v>
      </c>
      <c r="AD1084" s="25" t="b">
        <f>AND(ROUND(O1084,2)=O1084,ROUND(P1084,2)=P1084,OR(AND(O1084&lt;&gt;0,L1084="p"),AND(P1084&lt;&gt;0,L1084="f")),_xlfn.ISFORMULA(X1084),_xlfn.ISFORMULA(Y1084),_xlfn.ISFORMULA(Z1084),_xlfn.ISFORMULA(AA1084),_xlfn.ISFORMULA(AB1084),_xlfn.ISFORMULA(AC1084),NOT(_xlfn.ISFORMULA(O1084)),NOT(_xlfn.ISFORMULA(P1084)),M1084&lt;&gt;0,N1084&lt;&gt;0,OR(YEAR(M1084=lookup_codes!T1234),YEAR(M1084=lookup_codes!T1235),YEAR(M1084=lookup_codes!T1236)),OR(YEAR(N1084=lookup_codes!T1234),YEAR(N1084=lookup_codes!T1235),YEAR(N1084=lookup_codes!T1236)))</f>
        <v>1</v>
      </c>
    </row>
    <row r="1085" spans="1:30" ht="15" customHeight="1" x14ac:dyDescent="0.2">
      <c r="A1085" s="8" t="s">
        <v>776</v>
      </c>
      <c r="B1085" s="8"/>
      <c r="C1085" s="2" t="s">
        <v>734</v>
      </c>
      <c r="D1085" s="6" t="s">
        <v>742</v>
      </c>
      <c r="E1085" s="60" t="s">
        <v>745</v>
      </c>
      <c r="F1085" s="8"/>
      <c r="G1085" s="8"/>
      <c r="H1085" s="8"/>
      <c r="I1085" s="8"/>
      <c r="J1085" s="8">
        <v>3</v>
      </c>
      <c r="K1085" s="8" t="s">
        <v>753</v>
      </c>
      <c r="L1085" s="8" t="s">
        <v>756</v>
      </c>
      <c r="M1085" s="9">
        <v>44301</v>
      </c>
      <c r="N1085" s="9">
        <v>44308</v>
      </c>
      <c r="O1085" s="20"/>
      <c r="P1085" s="20">
        <v>136134.38</v>
      </c>
      <c r="Q1085" s="61"/>
      <c r="R1085" s="29"/>
      <c r="S1085" s="29"/>
      <c r="T1085" s="29"/>
      <c r="U1085" s="29"/>
      <c r="X1085" s="22" t="str">
        <f>IF(B1085="",VLOOKUP(A1085,items_lookup!A:B,2,FALSE),B1085)</f>
        <v>_1. Item _1</v>
      </c>
      <c r="Y1085" s="22">
        <f t="shared" si="80"/>
        <v>4</v>
      </c>
      <c r="Z1085" s="22">
        <f t="shared" si="80"/>
        <v>4</v>
      </c>
      <c r="AA1085" s="22">
        <f t="shared" si="81"/>
        <v>2021</v>
      </c>
      <c r="AB1085" s="22">
        <f t="shared" si="82"/>
        <v>2021</v>
      </c>
      <c r="AC1085" s="22">
        <f t="shared" si="83"/>
        <v>2021</v>
      </c>
      <c r="AD1085" s="25" t="b">
        <f>AND(ROUND(O1085,2)=O1085,ROUND(P1085,2)=P1085,OR(AND(O1085&lt;&gt;0,L1085="p"),AND(P1085&lt;&gt;0,L1085="f")),_xlfn.ISFORMULA(X1085),_xlfn.ISFORMULA(Y1085),_xlfn.ISFORMULA(Z1085),_xlfn.ISFORMULA(AA1085),_xlfn.ISFORMULA(AB1085),_xlfn.ISFORMULA(AC1085),NOT(_xlfn.ISFORMULA(O1085)),NOT(_xlfn.ISFORMULA(P1085)),M1085&lt;&gt;0,N1085&lt;&gt;0,OR(YEAR(M1085=lookup_codes!T1235),YEAR(M1085=lookup_codes!T1236),YEAR(M1085=lookup_codes!T1237)),OR(YEAR(N1085=lookup_codes!T1235),YEAR(N1085=lookup_codes!T1236),YEAR(N1085=lookup_codes!T1237)))</f>
        <v>1</v>
      </c>
    </row>
    <row r="1086" spans="1:30" ht="12.6" customHeight="1" x14ac:dyDescent="0.2">
      <c r="A1086" s="8" t="s">
        <v>776</v>
      </c>
      <c r="B1086" s="8"/>
      <c r="C1086" s="2" t="s">
        <v>734</v>
      </c>
      <c r="D1086" s="6" t="s">
        <v>742</v>
      </c>
      <c r="E1086" s="60" t="s">
        <v>744</v>
      </c>
      <c r="F1086" s="8"/>
      <c r="G1086" s="8"/>
      <c r="H1086" s="8"/>
      <c r="I1086" s="8"/>
      <c r="J1086" s="8"/>
      <c r="K1086" s="8" t="s">
        <v>753</v>
      </c>
      <c r="L1086" s="8" t="s">
        <v>756</v>
      </c>
      <c r="M1086" s="9">
        <v>44309</v>
      </c>
      <c r="N1086" s="9">
        <v>44309</v>
      </c>
      <c r="O1086" s="20"/>
      <c r="P1086" s="20">
        <v>2553.67</v>
      </c>
      <c r="Q1086" s="61"/>
      <c r="R1086" s="29"/>
      <c r="S1086" s="29"/>
      <c r="T1086" s="29"/>
      <c r="U1086" s="29"/>
      <c r="X1086" s="22" t="str">
        <f>IF(B1086="",VLOOKUP(A1086,items_lookup!A:B,2,FALSE),B1086)</f>
        <v>_1. Item _1</v>
      </c>
      <c r="Y1086" s="22">
        <f t="shared" si="80"/>
        <v>4</v>
      </c>
      <c r="Z1086" s="22">
        <f t="shared" si="80"/>
        <v>4</v>
      </c>
      <c r="AA1086" s="22">
        <f t="shared" si="81"/>
        <v>2021</v>
      </c>
      <c r="AB1086" s="22">
        <f t="shared" si="82"/>
        <v>2021</v>
      </c>
      <c r="AC1086" s="22">
        <f t="shared" si="83"/>
        <v>2021</v>
      </c>
      <c r="AD1086" s="25" t="b">
        <f>AND(ROUND(O1086,2)=O1086,ROUND(P1086,2)=P1086,OR(AND(O1086&lt;&gt;0,L1086="p"),AND(P1086&lt;&gt;0,L1086="f")),_xlfn.ISFORMULA(X1086),_xlfn.ISFORMULA(Y1086),_xlfn.ISFORMULA(Z1086),_xlfn.ISFORMULA(AA1086),_xlfn.ISFORMULA(AB1086),_xlfn.ISFORMULA(AC1086),NOT(_xlfn.ISFORMULA(O1086)),NOT(_xlfn.ISFORMULA(P1086)),M1086&lt;&gt;0,N1086&lt;&gt;0,OR(YEAR(M1086=lookup_codes!T1236),YEAR(M1086=lookup_codes!T1237),YEAR(M1086=lookup_codes!T1238)),OR(YEAR(N1086=lookup_codes!T1236),YEAR(N1086=lookup_codes!T1237),YEAR(N1086=lookup_codes!T1238)))</f>
        <v>1</v>
      </c>
    </row>
    <row r="1087" spans="1:30" ht="15" customHeight="1" x14ac:dyDescent="0.2">
      <c r="A1087" s="8" t="s">
        <v>763</v>
      </c>
      <c r="B1087" s="8"/>
      <c r="C1087" s="2" t="s">
        <v>734</v>
      </c>
      <c r="D1087" s="6" t="s">
        <v>742</v>
      </c>
      <c r="E1087" s="60" t="s">
        <v>745</v>
      </c>
      <c r="F1087" s="8"/>
      <c r="G1087" s="8"/>
      <c r="H1087" s="8"/>
      <c r="I1087" s="8"/>
      <c r="J1087" s="8">
        <v>3</v>
      </c>
      <c r="K1087" s="8" t="s">
        <v>753</v>
      </c>
      <c r="L1087" s="8" t="s">
        <v>756</v>
      </c>
      <c r="M1087" s="9">
        <v>44301</v>
      </c>
      <c r="N1087" s="9">
        <v>44309</v>
      </c>
      <c r="O1087" s="20"/>
      <c r="P1087" s="20">
        <v>2553.67</v>
      </c>
      <c r="Q1087" s="61"/>
      <c r="R1087" s="29"/>
      <c r="S1087" s="29"/>
      <c r="T1087" s="29"/>
      <c r="U1087" s="29"/>
      <c r="X1087" s="22" t="str">
        <f>IF(B1087="",VLOOKUP(A1087,items_lookup!A:B,2,FALSE),B1087)</f>
        <v>04. Item 04</v>
      </c>
      <c r="Y1087" s="22">
        <f t="shared" si="80"/>
        <v>4</v>
      </c>
      <c r="Z1087" s="22">
        <f t="shared" si="80"/>
        <v>4</v>
      </c>
      <c r="AA1087" s="22">
        <f t="shared" si="81"/>
        <v>2021</v>
      </c>
      <c r="AB1087" s="22">
        <f t="shared" si="82"/>
        <v>2021</v>
      </c>
      <c r="AC1087" s="22">
        <f t="shared" si="83"/>
        <v>2021</v>
      </c>
      <c r="AD1087" s="25" t="b">
        <f>AND(ROUND(O1087,2)=O1087,ROUND(P1087,2)=P1087,OR(AND(O1087&lt;&gt;0,L1087="p"),AND(P1087&lt;&gt;0,L1087="f")),_xlfn.ISFORMULA(X1087),_xlfn.ISFORMULA(Y1087),_xlfn.ISFORMULA(Z1087),_xlfn.ISFORMULA(AA1087),_xlfn.ISFORMULA(AB1087),_xlfn.ISFORMULA(AC1087),NOT(_xlfn.ISFORMULA(O1087)),NOT(_xlfn.ISFORMULA(P1087)),M1087&lt;&gt;0,N1087&lt;&gt;0,OR(YEAR(M1087=lookup_codes!T1237),YEAR(M1087=lookup_codes!T1238),YEAR(M1087=lookup_codes!T1239)),OR(YEAR(N1087=lookup_codes!T1237),YEAR(N1087=lookup_codes!T1238),YEAR(N1087=lookup_codes!T1239)))</f>
        <v>1</v>
      </c>
    </row>
    <row r="1088" spans="1:30" ht="12.6" customHeight="1" x14ac:dyDescent="0.2">
      <c r="A1088" s="8" t="s">
        <v>782</v>
      </c>
      <c r="B1088" s="8"/>
      <c r="C1088" s="2" t="s">
        <v>734</v>
      </c>
      <c r="D1088" s="6" t="s">
        <v>742</v>
      </c>
      <c r="E1088" s="60" t="s">
        <v>745</v>
      </c>
      <c r="F1088" s="8"/>
      <c r="G1088" s="8"/>
      <c r="H1088" s="8"/>
      <c r="I1088" s="8"/>
      <c r="J1088" s="8">
        <v>3</v>
      </c>
      <c r="K1088" s="8" t="s">
        <v>753</v>
      </c>
      <c r="L1088" s="8" t="s">
        <v>756</v>
      </c>
      <c r="M1088" s="9">
        <v>44306</v>
      </c>
      <c r="N1088" s="9">
        <v>44312</v>
      </c>
      <c r="O1088" s="20"/>
      <c r="P1088" s="20">
        <v>2928571.43</v>
      </c>
      <c r="Q1088" s="61"/>
      <c r="R1088" s="29"/>
      <c r="S1088" s="29"/>
      <c r="T1088" s="29"/>
      <c r="U1088" s="29"/>
      <c r="X1088" s="22" t="str">
        <f>IF(B1088="",VLOOKUP(A1088,items_lookup!A:B,2,FALSE),B1088)</f>
        <v>04. Item 04</v>
      </c>
      <c r="Y1088" s="22">
        <f t="shared" si="80"/>
        <v>4</v>
      </c>
      <c r="Z1088" s="22">
        <f t="shared" si="80"/>
        <v>4</v>
      </c>
      <c r="AA1088" s="22">
        <f t="shared" si="81"/>
        <v>2021</v>
      </c>
      <c r="AB1088" s="22">
        <f t="shared" si="82"/>
        <v>2021</v>
      </c>
      <c r="AC1088" s="22">
        <f t="shared" si="83"/>
        <v>2021</v>
      </c>
      <c r="AD1088" s="25" t="b">
        <f>AND(ROUND(O1088,2)=O1088,ROUND(P1088,2)=P1088,OR(AND(O1088&lt;&gt;0,L1088="p"),AND(P1088&lt;&gt;0,L1088="f")),_xlfn.ISFORMULA(X1088),_xlfn.ISFORMULA(Y1088),_xlfn.ISFORMULA(Z1088),_xlfn.ISFORMULA(AA1088),_xlfn.ISFORMULA(AB1088),_xlfn.ISFORMULA(AC1088),NOT(_xlfn.ISFORMULA(O1088)),NOT(_xlfn.ISFORMULA(P1088)),M1088&lt;&gt;0,N1088&lt;&gt;0,OR(YEAR(M1088=lookup_codes!T1238),YEAR(M1088=lookup_codes!T1239),YEAR(M1088=lookup_codes!T1240)),OR(YEAR(N1088=lookup_codes!T1238),YEAR(N1088=lookup_codes!T1239),YEAR(N1088=lookup_codes!T1240)))</f>
        <v>1</v>
      </c>
    </row>
    <row r="1089" spans="1:30" ht="15" customHeight="1" x14ac:dyDescent="0.2">
      <c r="A1089" s="8" t="s">
        <v>764</v>
      </c>
      <c r="B1089" s="27"/>
      <c r="C1089" s="2" t="s">
        <v>734</v>
      </c>
      <c r="D1089" s="6" t="s">
        <v>742</v>
      </c>
      <c r="E1089" s="60" t="s">
        <v>745</v>
      </c>
      <c r="F1089" s="8"/>
      <c r="G1089" s="8"/>
      <c r="H1089" s="8"/>
      <c r="I1089" s="8"/>
      <c r="J1089" s="8">
        <v>3</v>
      </c>
      <c r="K1089" s="8" t="s">
        <v>753</v>
      </c>
      <c r="L1089" s="8" t="s">
        <v>756</v>
      </c>
      <c r="M1089" s="9">
        <v>44302</v>
      </c>
      <c r="N1089" s="9">
        <v>44316</v>
      </c>
      <c r="O1089" s="20"/>
      <c r="P1089" s="20">
        <v>61399.25</v>
      </c>
      <c r="Q1089" s="61"/>
      <c r="R1089" s="29"/>
      <c r="S1089" s="29"/>
      <c r="T1089" s="29"/>
      <c r="U1089" s="29"/>
      <c r="X1089" s="22" t="str">
        <f>IF(B1089="",VLOOKUP(A1089,items_lookup!A:B,2,FALSE),B1089)</f>
        <v>05. Item 05</v>
      </c>
      <c r="Y1089" s="22">
        <f t="shared" si="80"/>
        <v>4</v>
      </c>
      <c r="Z1089" s="22">
        <f t="shared" si="80"/>
        <v>4</v>
      </c>
      <c r="AA1089" s="22">
        <f t="shared" si="81"/>
        <v>2021</v>
      </c>
      <c r="AB1089" s="22">
        <f t="shared" si="82"/>
        <v>2021</v>
      </c>
      <c r="AC1089" s="22">
        <f t="shared" si="83"/>
        <v>2021</v>
      </c>
      <c r="AD1089" s="25" t="b">
        <f>AND(ROUND(O1089,2)=O1089,ROUND(P1089,2)=P1089,OR(AND(O1089&lt;&gt;0,L1089="p"),AND(P1089&lt;&gt;0,L1089="f")),_xlfn.ISFORMULA(X1089),_xlfn.ISFORMULA(Y1089),_xlfn.ISFORMULA(Z1089),_xlfn.ISFORMULA(AA1089),_xlfn.ISFORMULA(AB1089),_xlfn.ISFORMULA(AC1089),NOT(_xlfn.ISFORMULA(O1089)),NOT(_xlfn.ISFORMULA(P1089)),M1089&lt;&gt;0,N1089&lt;&gt;0,OR(YEAR(M1089=lookup_codes!T1239),YEAR(M1089=lookup_codes!T1240),YEAR(M1089=lookup_codes!T1241)),OR(YEAR(N1089=lookup_codes!T1239),YEAR(N1089=lookup_codes!T1240),YEAR(N1089=lookup_codes!T1241)))</f>
        <v>1</v>
      </c>
    </row>
    <row r="1090" spans="1:30" ht="15.75" customHeight="1" x14ac:dyDescent="0.2">
      <c r="A1090" s="8" t="s">
        <v>765</v>
      </c>
      <c r="B1090" s="8"/>
      <c r="C1090" s="2" t="s">
        <v>734</v>
      </c>
      <c r="D1090" s="6" t="s">
        <v>742</v>
      </c>
      <c r="E1090" s="60" t="s">
        <v>745</v>
      </c>
      <c r="F1090" s="8"/>
      <c r="G1090" s="8"/>
      <c r="H1090" s="8"/>
      <c r="I1090" s="8"/>
      <c r="J1090" s="8">
        <v>3</v>
      </c>
      <c r="K1090" s="8" t="s">
        <v>753</v>
      </c>
      <c r="L1090" s="8" t="s">
        <v>756</v>
      </c>
      <c r="M1090" s="9">
        <v>44301</v>
      </c>
      <c r="N1090" s="9">
        <v>44313</v>
      </c>
      <c r="O1090" s="20"/>
      <c r="P1090" s="20">
        <v>12489.81</v>
      </c>
      <c r="Q1090" s="61"/>
      <c r="R1090" s="29"/>
      <c r="S1090" s="29"/>
      <c r="T1090" s="29"/>
      <c r="U1090" s="29"/>
      <c r="X1090" s="22" t="str">
        <f>IF(B1090="",VLOOKUP(A1090,items_lookup!A:B,2,FALSE),B1090)</f>
        <v>05. Item 05</v>
      </c>
      <c r="Y1090" s="22">
        <f t="shared" si="80"/>
        <v>4</v>
      </c>
      <c r="Z1090" s="22">
        <f t="shared" si="80"/>
        <v>4</v>
      </c>
      <c r="AA1090" s="22">
        <f t="shared" si="81"/>
        <v>2021</v>
      </c>
      <c r="AB1090" s="22">
        <f t="shared" si="82"/>
        <v>2021</v>
      </c>
      <c r="AC1090" s="22">
        <f t="shared" si="83"/>
        <v>2021</v>
      </c>
      <c r="AD1090" s="25" t="b">
        <f>AND(ROUND(O1090,2)=O1090,ROUND(P1090,2)=P1090,OR(AND(O1090&lt;&gt;0,L1090="p"),AND(P1090&lt;&gt;0,L1090="f")),_xlfn.ISFORMULA(X1090),_xlfn.ISFORMULA(Y1090),_xlfn.ISFORMULA(Z1090),_xlfn.ISFORMULA(AA1090),_xlfn.ISFORMULA(AB1090),_xlfn.ISFORMULA(AC1090),NOT(_xlfn.ISFORMULA(O1090)),NOT(_xlfn.ISFORMULA(P1090)),M1090&lt;&gt;0,N1090&lt;&gt;0,OR(YEAR(M1090=lookup_codes!T1240),YEAR(M1090=lookup_codes!T1241),YEAR(M1090=lookup_codes!T1242)),OR(YEAR(N1090=lookup_codes!T1240),YEAR(N1090=lookup_codes!T1241),YEAR(N1090=lookup_codes!T1242)))</f>
        <v>1</v>
      </c>
    </row>
    <row r="1091" spans="1:30" ht="15" customHeight="1" x14ac:dyDescent="0.2">
      <c r="A1091" s="8" t="s">
        <v>775</v>
      </c>
      <c r="B1091" s="8"/>
      <c r="C1091" s="2" t="s">
        <v>734</v>
      </c>
      <c r="D1091" s="6" t="s">
        <v>742</v>
      </c>
      <c r="E1091" s="60" t="s">
        <v>745</v>
      </c>
      <c r="F1091" s="8"/>
      <c r="G1091" s="8"/>
      <c r="H1091" s="8"/>
      <c r="I1091" s="8"/>
      <c r="J1091" s="8">
        <v>3</v>
      </c>
      <c r="K1091" s="8" t="s">
        <v>753</v>
      </c>
      <c r="L1091" s="8" t="s">
        <v>756</v>
      </c>
      <c r="M1091" s="9">
        <v>44302</v>
      </c>
      <c r="N1091" s="9">
        <v>44313</v>
      </c>
      <c r="O1091" s="20"/>
      <c r="P1091" s="20">
        <v>268.14999999999998</v>
      </c>
      <c r="Q1091" s="61"/>
      <c r="R1091" s="29"/>
      <c r="S1091" s="29"/>
      <c r="T1091" s="29"/>
      <c r="U1091" s="29"/>
      <c r="X1091" s="22" t="str">
        <f>IF(B1091="",VLOOKUP(A1091,items_lookup!A:B,2,FALSE),B1091)</f>
        <v>06. Item 06</v>
      </c>
      <c r="Y1091" s="22">
        <f t="shared" si="80"/>
        <v>4</v>
      </c>
      <c r="Z1091" s="22">
        <f t="shared" si="80"/>
        <v>4</v>
      </c>
      <c r="AA1091" s="22">
        <f t="shared" si="81"/>
        <v>2021</v>
      </c>
      <c r="AB1091" s="22">
        <f t="shared" si="82"/>
        <v>2021</v>
      </c>
      <c r="AC1091" s="22">
        <f t="shared" si="83"/>
        <v>2021</v>
      </c>
      <c r="AD1091" s="25" t="b">
        <f>AND(ROUND(O1091,2)=O1091,ROUND(P1091,2)=P1091,OR(AND(O1091&lt;&gt;0,L1091="p"),AND(P1091&lt;&gt;0,L1091="f")),_xlfn.ISFORMULA(X1091),_xlfn.ISFORMULA(Y1091),_xlfn.ISFORMULA(Z1091),_xlfn.ISFORMULA(AA1091),_xlfn.ISFORMULA(AB1091),_xlfn.ISFORMULA(AC1091),NOT(_xlfn.ISFORMULA(O1091)),NOT(_xlfn.ISFORMULA(P1091)),M1091&lt;&gt;0,N1091&lt;&gt;0,OR(YEAR(M1091=lookup_codes!T1241),YEAR(M1091=lookup_codes!T1242),YEAR(M1091=lookup_codes!T1243)),OR(YEAR(N1091=lookup_codes!T1241),YEAR(N1091=lookup_codes!T1242),YEAR(N1091=lookup_codes!T1243)))</f>
        <v>1</v>
      </c>
    </row>
    <row r="1092" spans="1:30" ht="15" customHeight="1" x14ac:dyDescent="0.2">
      <c r="A1092" s="8" t="s">
        <v>766</v>
      </c>
      <c r="B1092" s="8"/>
      <c r="C1092" s="2" t="s">
        <v>734</v>
      </c>
      <c r="D1092" s="6" t="s">
        <v>742</v>
      </c>
      <c r="E1092" s="60" t="s">
        <v>745</v>
      </c>
      <c r="F1092" s="8"/>
      <c r="G1092" s="8"/>
      <c r="H1092" s="8"/>
      <c r="I1092" s="8"/>
      <c r="J1092" s="8">
        <v>4</v>
      </c>
      <c r="K1092" s="8" t="s">
        <v>753</v>
      </c>
      <c r="L1092" s="8" t="s">
        <v>756</v>
      </c>
      <c r="M1092" s="9">
        <v>44305</v>
      </c>
      <c r="N1092" s="9">
        <v>44314</v>
      </c>
      <c r="O1092" s="20"/>
      <c r="P1092" s="20">
        <v>192.31</v>
      </c>
      <c r="Q1092" s="61"/>
      <c r="R1092" s="29"/>
      <c r="S1092" s="29"/>
      <c r="T1092" s="29"/>
      <c r="U1092" s="29"/>
      <c r="X1092" s="22" t="str">
        <f>IF(B1092="",VLOOKUP(A1092,items_lookup!A:B,2,FALSE),B1092)</f>
        <v>07. Item 07</v>
      </c>
      <c r="Y1092" s="22">
        <f t="shared" si="80"/>
        <v>4</v>
      </c>
      <c r="Z1092" s="22">
        <f t="shared" si="80"/>
        <v>4</v>
      </c>
      <c r="AA1092" s="22">
        <f t="shared" si="81"/>
        <v>2021</v>
      </c>
      <c r="AB1092" s="22">
        <f t="shared" si="82"/>
        <v>2021</v>
      </c>
      <c r="AC1092" s="22">
        <f t="shared" si="83"/>
        <v>2021</v>
      </c>
      <c r="AD1092" s="25" t="b">
        <f>AND(ROUND(O1092,2)=O1092,ROUND(P1092,2)=P1092,OR(AND(O1092&lt;&gt;0,L1092="p"),AND(P1092&lt;&gt;0,L1092="f")),_xlfn.ISFORMULA(X1092),_xlfn.ISFORMULA(Y1092),_xlfn.ISFORMULA(Z1092),_xlfn.ISFORMULA(AA1092),_xlfn.ISFORMULA(AB1092),_xlfn.ISFORMULA(AC1092),NOT(_xlfn.ISFORMULA(O1092)),NOT(_xlfn.ISFORMULA(P1092)),M1092&lt;&gt;0,N1092&lt;&gt;0,OR(YEAR(M1092=lookup_codes!T1242),YEAR(M1092=lookup_codes!T1243),YEAR(M1092=lookup_codes!T1244)),OR(YEAR(N1092=lookup_codes!T1242),YEAR(N1092=lookup_codes!T1243),YEAR(N1092=lookup_codes!T1244)))</f>
        <v>1</v>
      </c>
    </row>
    <row r="1093" spans="1:30" ht="15" customHeight="1" x14ac:dyDescent="0.2">
      <c r="A1093" s="8" t="s">
        <v>767</v>
      </c>
      <c r="B1093" s="8"/>
      <c r="C1093" s="2" t="s">
        <v>734</v>
      </c>
      <c r="D1093" s="6" t="s">
        <v>742</v>
      </c>
      <c r="E1093" s="60" t="s">
        <v>745</v>
      </c>
      <c r="F1093" s="8"/>
      <c r="G1093" s="8"/>
      <c r="H1093" s="8"/>
      <c r="I1093" s="8"/>
      <c r="J1093" s="8">
        <v>4</v>
      </c>
      <c r="K1093" s="8" t="s">
        <v>753</v>
      </c>
      <c r="L1093" s="8" t="s">
        <v>756</v>
      </c>
      <c r="M1093" s="9">
        <v>44305</v>
      </c>
      <c r="N1093" s="9">
        <v>44316</v>
      </c>
      <c r="O1093" s="20"/>
      <c r="P1093" s="20">
        <v>305670.05</v>
      </c>
      <c r="Q1093" s="61"/>
      <c r="R1093" s="29"/>
      <c r="S1093" s="29"/>
      <c r="T1093" s="29"/>
      <c r="U1093" s="29"/>
      <c r="X1093" s="22" t="str">
        <f>IF(B1093="",VLOOKUP(A1093,items_lookup!A:B,2,FALSE),B1093)</f>
        <v>08. Item 08</v>
      </c>
      <c r="Y1093" s="22">
        <f t="shared" si="80"/>
        <v>4</v>
      </c>
      <c r="Z1093" s="22">
        <f t="shared" si="80"/>
        <v>4</v>
      </c>
      <c r="AA1093" s="22">
        <f t="shared" si="81"/>
        <v>2021</v>
      </c>
      <c r="AB1093" s="22">
        <f t="shared" si="82"/>
        <v>2021</v>
      </c>
      <c r="AC1093" s="22">
        <f t="shared" si="83"/>
        <v>2021</v>
      </c>
      <c r="AD1093" s="25" t="b">
        <f>AND(ROUND(O1093,2)=O1093,ROUND(P1093,2)=P1093,OR(AND(O1093&lt;&gt;0,L1093="p"),AND(P1093&lt;&gt;0,L1093="f")),_xlfn.ISFORMULA(X1093),_xlfn.ISFORMULA(Y1093),_xlfn.ISFORMULA(Z1093),_xlfn.ISFORMULA(AA1093),_xlfn.ISFORMULA(AB1093),_xlfn.ISFORMULA(AC1093),NOT(_xlfn.ISFORMULA(O1093)),NOT(_xlfn.ISFORMULA(P1093)),M1093&lt;&gt;0,N1093&lt;&gt;0,OR(YEAR(M1093=lookup_codes!T1243),YEAR(M1093=lookup_codes!T1244),YEAR(M1093=lookup_codes!T1245)),OR(YEAR(N1093=lookup_codes!T1243),YEAR(N1093=lookup_codes!T1244),YEAR(N1093=lookup_codes!T1245)))</f>
        <v>1</v>
      </c>
    </row>
    <row r="1094" spans="1:30" ht="15" customHeight="1" x14ac:dyDescent="0.2">
      <c r="A1094" s="8" t="s">
        <v>781</v>
      </c>
      <c r="B1094" s="8"/>
      <c r="C1094" s="2" t="s">
        <v>734</v>
      </c>
      <c r="D1094" s="6" t="s">
        <v>742</v>
      </c>
      <c r="E1094" s="60" t="s">
        <v>745</v>
      </c>
      <c r="F1094" s="8"/>
      <c r="G1094" s="8"/>
      <c r="H1094" s="8"/>
      <c r="I1094" s="8"/>
      <c r="J1094" s="8">
        <v>4</v>
      </c>
      <c r="K1094" s="8" t="s">
        <v>753</v>
      </c>
      <c r="L1094" s="8" t="s">
        <v>756</v>
      </c>
      <c r="M1094" s="9">
        <v>44306</v>
      </c>
      <c r="N1094" s="9">
        <v>44314</v>
      </c>
      <c r="O1094" s="20"/>
      <c r="P1094" s="20">
        <v>766575.43</v>
      </c>
      <c r="Q1094" s="61"/>
      <c r="R1094" s="29"/>
      <c r="S1094" s="29"/>
      <c r="T1094" s="29"/>
      <c r="U1094" s="29"/>
      <c r="X1094" s="22" t="str">
        <f>IF(B1094="",VLOOKUP(A1094,items_lookup!A:B,2,FALSE),B1094)</f>
        <v>09. Item 09</v>
      </c>
      <c r="Y1094" s="22">
        <f t="shared" si="80"/>
        <v>4</v>
      </c>
      <c r="Z1094" s="22">
        <f t="shared" si="80"/>
        <v>4</v>
      </c>
      <c r="AA1094" s="22">
        <f t="shared" si="81"/>
        <v>2021</v>
      </c>
      <c r="AB1094" s="22">
        <f t="shared" si="82"/>
        <v>2021</v>
      </c>
      <c r="AC1094" s="22">
        <f t="shared" si="83"/>
        <v>2021</v>
      </c>
      <c r="AD1094" s="25" t="b">
        <f>AND(ROUND(O1094,2)=O1094,ROUND(P1094,2)=P1094,OR(AND(O1094&lt;&gt;0,L1094="p"),AND(P1094&lt;&gt;0,L1094="f")),_xlfn.ISFORMULA(X1094),_xlfn.ISFORMULA(Y1094),_xlfn.ISFORMULA(Z1094),_xlfn.ISFORMULA(AA1094),_xlfn.ISFORMULA(AB1094),_xlfn.ISFORMULA(AC1094),NOT(_xlfn.ISFORMULA(O1094)),NOT(_xlfn.ISFORMULA(P1094)),M1094&lt;&gt;0,N1094&lt;&gt;0,OR(YEAR(M1094=lookup_codes!T1244),YEAR(M1094=lookup_codes!T1245),YEAR(M1094=lookup_codes!T1246)),OR(YEAR(N1094=lookup_codes!T1244),YEAR(N1094=lookup_codes!T1245),YEAR(N1094=lookup_codes!T1246)))</f>
        <v>1</v>
      </c>
    </row>
    <row r="1095" spans="1:30" ht="13.5" customHeight="1" x14ac:dyDescent="0.2">
      <c r="A1095" s="8" t="s">
        <v>769</v>
      </c>
      <c r="B1095" s="8"/>
      <c r="C1095" s="2" t="s">
        <v>734</v>
      </c>
      <c r="D1095" s="6" t="s">
        <v>742</v>
      </c>
      <c r="E1095" s="60" t="s">
        <v>745</v>
      </c>
      <c r="F1095" s="8"/>
      <c r="G1095" s="8"/>
      <c r="H1095" s="8"/>
      <c r="I1095" s="8"/>
      <c r="J1095" s="8">
        <v>3</v>
      </c>
      <c r="K1095" s="8" t="s">
        <v>753</v>
      </c>
      <c r="L1095" s="8" t="s">
        <v>756</v>
      </c>
      <c r="M1095" s="9">
        <v>44306</v>
      </c>
      <c r="N1095" s="9">
        <v>44316</v>
      </c>
      <c r="O1095" s="20"/>
      <c r="P1095" s="20">
        <v>19324.88</v>
      </c>
      <c r="Q1095" s="61"/>
      <c r="R1095" s="29"/>
      <c r="S1095" s="29"/>
      <c r="T1095" s="29"/>
      <c r="U1095" s="29"/>
      <c r="X1095" s="22" t="str">
        <f>IF(B1095="",VLOOKUP(A1095,items_lookup!A:B,2,FALSE),B1095)</f>
        <v>09. Item 09</v>
      </c>
      <c r="Y1095" s="22">
        <f t="shared" si="80"/>
        <v>4</v>
      </c>
      <c r="Z1095" s="22">
        <f t="shared" si="80"/>
        <v>4</v>
      </c>
      <c r="AA1095" s="22">
        <f t="shared" si="81"/>
        <v>2021</v>
      </c>
      <c r="AB1095" s="22">
        <f t="shared" si="82"/>
        <v>2021</v>
      </c>
      <c r="AC1095" s="22">
        <f t="shared" si="83"/>
        <v>2021</v>
      </c>
      <c r="AD1095" s="25" t="b">
        <f>AND(ROUND(O1095,2)=O1095,ROUND(P1095,2)=P1095,OR(AND(O1095&lt;&gt;0,L1095="p"),AND(P1095&lt;&gt;0,L1095="f")),_xlfn.ISFORMULA(X1095),_xlfn.ISFORMULA(Y1095),_xlfn.ISFORMULA(Z1095),_xlfn.ISFORMULA(AA1095),_xlfn.ISFORMULA(AB1095),_xlfn.ISFORMULA(AC1095),NOT(_xlfn.ISFORMULA(O1095)),NOT(_xlfn.ISFORMULA(P1095)),M1095&lt;&gt;0,N1095&lt;&gt;0,OR(YEAR(M1095=lookup_codes!T1245),YEAR(M1095=lookup_codes!T1246),YEAR(M1095=lookup_codes!T1247)),OR(YEAR(N1095=lookup_codes!T1245),YEAR(N1095=lookup_codes!T1246),YEAR(N1095=lookup_codes!T1247)))</f>
        <v>1</v>
      </c>
    </row>
    <row r="1096" spans="1:30" ht="15" customHeight="1" x14ac:dyDescent="0.2">
      <c r="A1096" s="8" t="s">
        <v>768</v>
      </c>
      <c r="B1096" s="8"/>
      <c r="C1096" s="2" t="s">
        <v>734</v>
      </c>
      <c r="D1096" s="6" t="s">
        <v>742</v>
      </c>
      <c r="E1096" s="60" t="s">
        <v>745</v>
      </c>
      <c r="F1096" s="8"/>
      <c r="G1096" s="8"/>
      <c r="H1096" s="8"/>
      <c r="I1096" s="8"/>
      <c r="J1096" s="8">
        <v>3</v>
      </c>
      <c r="K1096" s="8" t="s">
        <v>753</v>
      </c>
      <c r="L1096" s="8" t="s">
        <v>756</v>
      </c>
      <c r="M1096" s="9">
        <v>44306</v>
      </c>
      <c r="N1096" s="9">
        <v>44316</v>
      </c>
      <c r="O1096" s="20"/>
      <c r="P1096" s="20">
        <v>38298.379999999997</v>
      </c>
      <c r="Q1096" s="61"/>
      <c r="R1096" s="29"/>
      <c r="S1096" s="29"/>
      <c r="T1096" s="29"/>
      <c r="U1096" s="29"/>
      <c r="X1096" s="22" t="str">
        <f>IF(B1096="",VLOOKUP(A1096,items_lookup!A:B,2,FALSE),B1096)</f>
        <v>09. Item 09</v>
      </c>
      <c r="Y1096" s="22">
        <f t="shared" si="80"/>
        <v>4</v>
      </c>
      <c r="Z1096" s="22">
        <f t="shared" si="80"/>
        <v>4</v>
      </c>
      <c r="AA1096" s="22">
        <f t="shared" si="81"/>
        <v>2021</v>
      </c>
      <c r="AB1096" s="22">
        <f t="shared" si="82"/>
        <v>2021</v>
      </c>
      <c r="AC1096" s="22">
        <f t="shared" si="83"/>
        <v>2021</v>
      </c>
      <c r="AD1096" s="25" t="b">
        <f>AND(ROUND(O1096,2)=O1096,ROUND(P1096,2)=P1096,OR(AND(O1096&lt;&gt;0,L1096="p"),AND(P1096&lt;&gt;0,L1096="f")),_xlfn.ISFORMULA(X1096),_xlfn.ISFORMULA(Y1096),_xlfn.ISFORMULA(Z1096),_xlfn.ISFORMULA(AA1096),_xlfn.ISFORMULA(AB1096),_xlfn.ISFORMULA(AC1096),NOT(_xlfn.ISFORMULA(O1096)),NOT(_xlfn.ISFORMULA(P1096)),M1096&lt;&gt;0,N1096&lt;&gt;0,OR(YEAR(M1096=lookup_codes!T1246),YEAR(M1096=lookup_codes!T1247),YEAR(M1096=lookup_codes!T1248)),OR(YEAR(N1096=lookup_codes!T1246),YEAR(N1096=lookup_codes!T1247),YEAR(N1096=lookup_codes!T1248)))</f>
        <v>1</v>
      </c>
    </row>
    <row r="1097" spans="1:30" ht="15" customHeight="1" x14ac:dyDescent="0.2">
      <c r="A1097" s="8" t="s">
        <v>790</v>
      </c>
      <c r="B1097" s="8"/>
      <c r="C1097" s="2" t="s">
        <v>734</v>
      </c>
      <c r="D1097" s="6" t="s">
        <v>742</v>
      </c>
      <c r="E1097" s="60" t="s">
        <v>745</v>
      </c>
      <c r="F1097" s="8"/>
      <c r="G1097" s="8"/>
      <c r="H1097" s="8"/>
      <c r="I1097" s="8"/>
      <c r="J1097" s="8"/>
      <c r="K1097" s="8"/>
      <c r="L1097" s="8" t="s">
        <v>755</v>
      </c>
      <c r="M1097" s="9">
        <v>44287</v>
      </c>
      <c r="N1097" s="9">
        <v>44287</v>
      </c>
      <c r="O1097" s="20">
        <v>21118.87</v>
      </c>
      <c r="P1097" s="20"/>
      <c r="Q1097" s="61"/>
      <c r="R1097" s="29"/>
      <c r="S1097" s="29"/>
      <c r="T1097" s="29"/>
      <c r="U1097" s="29"/>
      <c r="X1097" s="22" t="str">
        <f>IF(B1097="",VLOOKUP(A1097,items_lookup!A:B,2,FALSE),B1097)</f>
        <v>10. Item 10</v>
      </c>
      <c r="Y1097" s="22">
        <f t="shared" si="80"/>
        <v>4</v>
      </c>
      <c r="Z1097" s="22">
        <f t="shared" si="80"/>
        <v>4</v>
      </c>
      <c r="AA1097" s="22">
        <f t="shared" si="81"/>
        <v>2021</v>
      </c>
      <c r="AB1097" s="22">
        <f t="shared" si="82"/>
        <v>2021</v>
      </c>
      <c r="AC1097" s="22">
        <f t="shared" si="83"/>
        <v>2021</v>
      </c>
      <c r="AD1097" s="25" t="b">
        <f>AND(ROUND(O1097,2)=O1097,ROUND(P1097,2)=P1097,OR(AND(O1097&lt;&gt;0,L1097="p"),AND(P1097&lt;&gt;0,L1097="f")),_xlfn.ISFORMULA(X1097),_xlfn.ISFORMULA(Y1097),_xlfn.ISFORMULA(Z1097),_xlfn.ISFORMULA(AA1097),_xlfn.ISFORMULA(AB1097),_xlfn.ISFORMULA(AC1097),NOT(_xlfn.ISFORMULA(O1097)),NOT(_xlfn.ISFORMULA(P1097)),M1097&lt;&gt;0,N1097&lt;&gt;0,OR(YEAR(M1097=lookup_codes!T1247),YEAR(M1097=lookup_codes!T1248),YEAR(M1097=lookup_codes!T1249)),OR(YEAR(N1097=lookup_codes!T1247),YEAR(N1097=lookup_codes!T1248),YEAR(N1097=lookup_codes!T1249)))</f>
        <v>1</v>
      </c>
    </row>
    <row r="1098" spans="1:30" ht="15" customHeight="1" x14ac:dyDescent="0.2">
      <c r="A1098" s="8" t="s">
        <v>770</v>
      </c>
      <c r="B1098" s="8"/>
      <c r="C1098" s="2" t="s">
        <v>734</v>
      </c>
      <c r="D1098" s="6" t="s">
        <v>742</v>
      </c>
      <c r="E1098" s="60" t="s">
        <v>744</v>
      </c>
      <c r="F1098" s="8"/>
      <c r="G1098" s="8"/>
      <c r="H1098" s="8"/>
      <c r="I1098" s="8"/>
      <c r="J1098" s="8"/>
      <c r="K1098" s="8" t="s">
        <v>753</v>
      </c>
      <c r="L1098" s="8" t="s">
        <v>756</v>
      </c>
      <c r="M1098" s="9">
        <v>44312</v>
      </c>
      <c r="N1098" s="9">
        <v>44312</v>
      </c>
      <c r="O1098" s="20"/>
      <c r="P1098" s="20">
        <v>8886302.7799999993</v>
      </c>
      <c r="Q1098" s="61"/>
      <c r="R1098" s="29"/>
      <c r="S1098" s="29"/>
      <c r="T1098" s="29"/>
      <c r="U1098" s="29"/>
      <c r="X1098" s="22" t="str">
        <f>IF(B1098="",VLOOKUP(A1098,items_lookup!A:B,2,FALSE),B1098)</f>
        <v>11. Item 11</v>
      </c>
      <c r="Y1098" s="22">
        <f t="shared" si="80"/>
        <v>4</v>
      </c>
      <c r="Z1098" s="22">
        <f t="shared" si="80"/>
        <v>4</v>
      </c>
      <c r="AA1098" s="22">
        <f t="shared" si="81"/>
        <v>2021</v>
      </c>
      <c r="AB1098" s="22">
        <f t="shared" si="82"/>
        <v>2021</v>
      </c>
      <c r="AC1098" s="22">
        <f t="shared" si="83"/>
        <v>2021</v>
      </c>
      <c r="AD1098" s="25" t="b">
        <f>AND(ROUND(O1098,2)=O1098,ROUND(P1098,2)=P1098,OR(AND(O1098&lt;&gt;0,L1098="p"),AND(P1098&lt;&gt;0,L1098="f")),_xlfn.ISFORMULA(X1098),_xlfn.ISFORMULA(Y1098),_xlfn.ISFORMULA(Z1098),_xlfn.ISFORMULA(AA1098),_xlfn.ISFORMULA(AB1098),_xlfn.ISFORMULA(AC1098),NOT(_xlfn.ISFORMULA(O1098)),NOT(_xlfn.ISFORMULA(P1098)),M1098&lt;&gt;0,N1098&lt;&gt;0,OR(YEAR(M1098=lookup_codes!T1248),YEAR(M1098=lookup_codes!T1249),YEAR(M1098=lookup_codes!T1250)),OR(YEAR(N1098=lookup_codes!T1248),YEAR(N1098=lookup_codes!T1249),YEAR(N1098=lookup_codes!T1250)))</f>
        <v>1</v>
      </c>
    </row>
    <row r="1099" spans="1:30" ht="15" customHeight="1" x14ac:dyDescent="0.2">
      <c r="A1099" s="8" t="s">
        <v>792</v>
      </c>
      <c r="B1099" s="8"/>
      <c r="C1099" s="2" t="s">
        <v>734</v>
      </c>
      <c r="D1099" s="6" t="s">
        <v>743</v>
      </c>
      <c r="E1099" s="60" t="s">
        <v>745</v>
      </c>
      <c r="F1099" s="8"/>
      <c r="G1099" s="8"/>
      <c r="H1099" s="8"/>
      <c r="I1099" s="8"/>
      <c r="J1099" s="8">
        <v>4</v>
      </c>
      <c r="K1099" s="8" t="s">
        <v>753</v>
      </c>
      <c r="L1099" s="8" t="s">
        <v>756</v>
      </c>
      <c r="M1099" s="9">
        <v>44305</v>
      </c>
      <c r="N1099" s="9">
        <v>44314</v>
      </c>
      <c r="O1099" s="20"/>
      <c r="P1099" s="20">
        <v>27244.11</v>
      </c>
      <c r="Q1099" s="61"/>
      <c r="R1099" s="29"/>
      <c r="S1099" s="29"/>
      <c r="T1099" s="29"/>
      <c r="U1099" s="29"/>
      <c r="X1099" s="22" t="str">
        <f>IF(B1099="",VLOOKUP(A1099,items_lookup!A:B,2,FALSE),B1099)</f>
        <v>12. Item 12</v>
      </c>
      <c r="Y1099" s="22">
        <f t="shared" ref="Y1099:Z1162" si="84">MONTH(M1099)</f>
        <v>4</v>
      </c>
      <c r="Z1099" s="22">
        <f t="shared" si="84"/>
        <v>4</v>
      </c>
      <c r="AA1099" s="22">
        <f t="shared" si="81"/>
        <v>2021</v>
      </c>
      <c r="AB1099" s="22">
        <f t="shared" si="82"/>
        <v>2021</v>
      </c>
      <c r="AC1099" s="22">
        <f t="shared" si="83"/>
        <v>2021</v>
      </c>
      <c r="AD1099" s="25" t="b">
        <f>AND(ROUND(O1099,2)=O1099,ROUND(P1099,2)=P1099,OR(AND(O1099&lt;&gt;0,L1099="p"),AND(P1099&lt;&gt;0,L1099="f")),_xlfn.ISFORMULA(X1099),_xlfn.ISFORMULA(Y1099),_xlfn.ISFORMULA(Z1099),_xlfn.ISFORMULA(AA1099),_xlfn.ISFORMULA(AB1099),_xlfn.ISFORMULA(AC1099),NOT(_xlfn.ISFORMULA(O1099)),NOT(_xlfn.ISFORMULA(P1099)),M1099&lt;&gt;0,N1099&lt;&gt;0,OR(YEAR(M1099=lookup_codes!T1249),YEAR(M1099=lookup_codes!T1250),YEAR(M1099=lookup_codes!T1251)),OR(YEAR(N1099=lookup_codes!T1249),YEAR(N1099=lookup_codes!T1250),YEAR(N1099=lookup_codes!T1251)))</f>
        <v>1</v>
      </c>
    </row>
    <row r="1100" spans="1:30" ht="12.6" customHeight="1" x14ac:dyDescent="0.2">
      <c r="A1100" s="8" t="s">
        <v>789</v>
      </c>
      <c r="B1100" s="8"/>
      <c r="C1100" s="2" t="s">
        <v>734</v>
      </c>
      <c r="D1100" s="6" t="s">
        <v>743</v>
      </c>
      <c r="E1100" s="60" t="s">
        <v>745</v>
      </c>
      <c r="F1100" s="8"/>
      <c r="G1100" s="8"/>
      <c r="H1100" s="8"/>
      <c r="I1100" s="8"/>
      <c r="J1100" s="8"/>
      <c r="K1100" s="8"/>
      <c r="L1100" s="8" t="s">
        <v>755</v>
      </c>
      <c r="M1100" s="9">
        <v>44287</v>
      </c>
      <c r="N1100" s="9">
        <v>44316</v>
      </c>
      <c r="O1100" s="20">
        <v>13148.11</v>
      </c>
      <c r="P1100" s="20"/>
      <c r="Q1100" s="61"/>
      <c r="R1100" s="11"/>
      <c r="S1100" s="11"/>
      <c r="T1100" s="11"/>
      <c r="U1100" s="11"/>
      <c r="X1100" s="22" t="str">
        <f>IF(B1100="",VLOOKUP(A1100,items_lookup!A:B,2,FALSE),B1100)</f>
        <v>13. Item 13</v>
      </c>
      <c r="Y1100" s="22">
        <f t="shared" si="84"/>
        <v>4</v>
      </c>
      <c r="Z1100" s="22">
        <f t="shared" si="84"/>
        <v>4</v>
      </c>
      <c r="AA1100" s="22">
        <f t="shared" si="81"/>
        <v>2021</v>
      </c>
      <c r="AB1100" s="22">
        <f t="shared" si="82"/>
        <v>2021</v>
      </c>
      <c r="AC1100" s="22">
        <f t="shared" si="83"/>
        <v>2021</v>
      </c>
      <c r="AD1100" s="25" t="b">
        <f>AND(ROUND(O1100,2)=O1100,ROUND(P1100,2)=P1100,OR(AND(O1100&lt;&gt;0,L1100="p"),AND(P1100&lt;&gt;0,L1100="f")),_xlfn.ISFORMULA(X1100),_xlfn.ISFORMULA(Y1100),_xlfn.ISFORMULA(Z1100),_xlfn.ISFORMULA(AA1100),_xlfn.ISFORMULA(AB1100),_xlfn.ISFORMULA(AC1100),NOT(_xlfn.ISFORMULA(O1100)),NOT(_xlfn.ISFORMULA(P1100)),M1100&lt;&gt;0,N1100&lt;&gt;0,OR(YEAR(M1100=lookup_codes!T1250),YEAR(M1100=lookup_codes!T1251),YEAR(M1100=lookup_codes!T1252)),OR(YEAR(N1100=lookup_codes!T1250),YEAR(N1100=lookup_codes!T1251),YEAR(N1100=lookup_codes!T1252)))</f>
        <v>1</v>
      </c>
    </row>
    <row r="1101" spans="1:30" ht="15" customHeight="1" x14ac:dyDescent="0.2">
      <c r="A1101" s="8" t="s">
        <v>771</v>
      </c>
      <c r="B1101" s="8"/>
      <c r="C1101" s="2" t="s">
        <v>734</v>
      </c>
      <c r="D1101" s="6" t="s">
        <v>742</v>
      </c>
      <c r="E1101" s="60" t="s">
        <v>744</v>
      </c>
      <c r="F1101" s="8"/>
      <c r="G1101" s="8"/>
      <c r="H1101" s="8"/>
      <c r="I1101" s="8"/>
      <c r="J1101" s="8"/>
      <c r="K1101" s="8" t="s">
        <v>753</v>
      </c>
      <c r="L1101" s="8" t="s">
        <v>756</v>
      </c>
      <c r="M1101" s="9">
        <v>44313</v>
      </c>
      <c r="N1101" s="9">
        <v>44313</v>
      </c>
      <c r="O1101" s="20"/>
      <c r="P1101" s="20">
        <v>67752.59</v>
      </c>
      <c r="Q1101" s="61"/>
      <c r="R1101" s="29"/>
      <c r="S1101" s="29"/>
      <c r="T1101" s="29"/>
      <c r="U1101" s="29"/>
      <c r="X1101" s="22" t="str">
        <f>IF(B1101="",VLOOKUP(A1101,items_lookup!A:B,2,FALSE),B1101)</f>
        <v>13. Item 13</v>
      </c>
      <c r="Y1101" s="22">
        <f t="shared" si="84"/>
        <v>4</v>
      </c>
      <c r="Z1101" s="22">
        <f t="shared" si="84"/>
        <v>4</v>
      </c>
      <c r="AA1101" s="22">
        <f t="shared" si="81"/>
        <v>2021</v>
      </c>
      <c r="AB1101" s="22">
        <f t="shared" si="82"/>
        <v>2021</v>
      </c>
      <c r="AC1101" s="22">
        <f t="shared" si="83"/>
        <v>2021</v>
      </c>
      <c r="AD1101" s="25" t="b">
        <f>AND(ROUND(O1101,2)=O1101,ROUND(P1101,2)=P1101,OR(AND(O1101&lt;&gt;0,L1101="p"),AND(P1101&lt;&gt;0,L1101="f")),_xlfn.ISFORMULA(X1101),_xlfn.ISFORMULA(Y1101),_xlfn.ISFORMULA(Z1101),_xlfn.ISFORMULA(AA1101),_xlfn.ISFORMULA(AB1101),_xlfn.ISFORMULA(AC1101),NOT(_xlfn.ISFORMULA(O1101)),NOT(_xlfn.ISFORMULA(P1101)),M1101&lt;&gt;0,N1101&lt;&gt;0,OR(YEAR(M1101=lookup_codes!T1251),YEAR(M1101=lookup_codes!T1252),YEAR(M1101=lookup_codes!T1253)),OR(YEAR(N1101=lookup_codes!T1251),YEAR(N1101=lookup_codes!T1252),YEAR(N1101=lookup_codes!T1253)))</f>
        <v>1</v>
      </c>
    </row>
    <row r="1102" spans="1:30" ht="15" customHeight="1" x14ac:dyDescent="0.2">
      <c r="A1102" s="8" t="s">
        <v>793</v>
      </c>
      <c r="B1102" s="8"/>
      <c r="C1102" s="2" t="s">
        <v>734</v>
      </c>
      <c r="D1102" s="6" t="s">
        <v>742</v>
      </c>
      <c r="E1102" s="60" t="s">
        <v>744</v>
      </c>
      <c r="F1102" s="8"/>
      <c r="G1102" s="8"/>
      <c r="H1102" s="8"/>
      <c r="I1102" s="8"/>
      <c r="J1102" s="8"/>
      <c r="K1102" s="8" t="s">
        <v>753</v>
      </c>
      <c r="L1102" s="8" t="s">
        <v>756</v>
      </c>
      <c r="M1102" s="9">
        <v>44314</v>
      </c>
      <c r="N1102" s="9">
        <v>44314</v>
      </c>
      <c r="O1102" s="20"/>
      <c r="P1102" s="20">
        <v>766767.74</v>
      </c>
      <c r="Q1102" s="61"/>
      <c r="R1102" s="29"/>
      <c r="S1102" s="29"/>
      <c r="T1102" s="29"/>
      <c r="U1102" s="29"/>
      <c r="X1102" s="22" t="str">
        <f>IF(B1102="",VLOOKUP(A1102,items_lookup!A:B,2,FALSE),B1102)</f>
        <v>13. Item 13</v>
      </c>
      <c r="Y1102" s="22">
        <f t="shared" si="84"/>
        <v>4</v>
      </c>
      <c r="Z1102" s="22">
        <f t="shared" si="84"/>
        <v>4</v>
      </c>
      <c r="AA1102" s="22">
        <f t="shared" si="81"/>
        <v>2021</v>
      </c>
      <c r="AB1102" s="22">
        <f t="shared" si="82"/>
        <v>2021</v>
      </c>
      <c r="AC1102" s="22">
        <f t="shared" si="83"/>
        <v>2021</v>
      </c>
      <c r="AD1102" s="25" t="b">
        <f>AND(ROUND(O1102,2)=O1102,ROUND(P1102,2)=P1102,OR(AND(O1102&lt;&gt;0,L1102="p"),AND(P1102&lt;&gt;0,L1102="f")),_xlfn.ISFORMULA(X1102),_xlfn.ISFORMULA(Y1102),_xlfn.ISFORMULA(Z1102),_xlfn.ISFORMULA(AA1102),_xlfn.ISFORMULA(AB1102),_xlfn.ISFORMULA(AC1102),NOT(_xlfn.ISFORMULA(O1102)),NOT(_xlfn.ISFORMULA(P1102)),M1102&lt;&gt;0,N1102&lt;&gt;0,OR(YEAR(M1102=lookup_codes!T1252),YEAR(M1102=lookup_codes!T1253),YEAR(M1102=lookup_codes!T1254)),OR(YEAR(N1102=lookup_codes!T1252),YEAR(N1102=lookup_codes!T1253),YEAR(N1102=lookup_codes!T1254)))</f>
        <v>1</v>
      </c>
    </row>
    <row r="1103" spans="1:30" ht="15" customHeight="1" x14ac:dyDescent="0.2">
      <c r="A1103" s="8" t="s">
        <v>794</v>
      </c>
      <c r="B1103" s="8"/>
      <c r="C1103" s="2" t="s">
        <v>734</v>
      </c>
      <c r="D1103" s="6" t="s">
        <v>742</v>
      </c>
      <c r="E1103" s="60" t="s">
        <v>744</v>
      </c>
      <c r="F1103" s="8"/>
      <c r="G1103" s="8"/>
      <c r="H1103" s="8"/>
      <c r="I1103" s="8"/>
      <c r="J1103" s="8"/>
      <c r="K1103" s="8" t="s">
        <v>753</v>
      </c>
      <c r="L1103" s="8" t="s">
        <v>756</v>
      </c>
      <c r="M1103" s="9">
        <v>44314</v>
      </c>
      <c r="N1103" s="9">
        <v>44314</v>
      </c>
      <c r="O1103" s="20"/>
      <c r="P1103" s="20">
        <v>27244.11</v>
      </c>
      <c r="Q1103" s="61"/>
      <c r="R1103" s="29"/>
      <c r="S1103" s="29"/>
      <c r="T1103" s="29"/>
      <c r="U1103" s="29"/>
      <c r="X1103" s="22" t="str">
        <f>IF(B1103="",VLOOKUP(A1103,items_lookup!A:B,2,FALSE),B1103)</f>
        <v>13. Item 13</v>
      </c>
      <c r="Y1103" s="22">
        <f t="shared" si="84"/>
        <v>4</v>
      </c>
      <c r="Z1103" s="22">
        <f t="shared" si="84"/>
        <v>4</v>
      </c>
      <c r="AA1103" s="22">
        <f t="shared" si="81"/>
        <v>2021</v>
      </c>
      <c r="AB1103" s="22">
        <f t="shared" si="82"/>
        <v>2021</v>
      </c>
      <c r="AC1103" s="22">
        <f t="shared" si="83"/>
        <v>2021</v>
      </c>
      <c r="AD1103" s="25" t="b">
        <f>AND(ROUND(O1103,2)=O1103,ROUND(P1103,2)=P1103,OR(AND(O1103&lt;&gt;0,L1103="p"),AND(P1103&lt;&gt;0,L1103="f")),_xlfn.ISFORMULA(X1103),_xlfn.ISFORMULA(Y1103),_xlfn.ISFORMULA(Z1103),_xlfn.ISFORMULA(AA1103),_xlfn.ISFORMULA(AB1103),_xlfn.ISFORMULA(AC1103),NOT(_xlfn.ISFORMULA(O1103)),NOT(_xlfn.ISFORMULA(P1103)),M1103&lt;&gt;0,N1103&lt;&gt;0,OR(YEAR(M1103=lookup_codes!T1253),YEAR(M1103=lookup_codes!T1254),YEAR(M1103=lookup_codes!T1255)),OR(YEAR(N1103=lookup_codes!T1253),YEAR(N1103=lookup_codes!T1254),YEAR(N1103=lookup_codes!T1255)))</f>
        <v>1</v>
      </c>
    </row>
    <row r="1104" spans="1:30" ht="15" customHeight="1" x14ac:dyDescent="0.2">
      <c r="A1104" s="8" t="s">
        <v>773</v>
      </c>
      <c r="B1104" s="8"/>
      <c r="C1104" s="2" t="s">
        <v>734</v>
      </c>
      <c r="D1104" s="6" t="s">
        <v>742</v>
      </c>
      <c r="E1104" s="60" t="s">
        <v>745</v>
      </c>
      <c r="F1104" s="8"/>
      <c r="G1104" s="8"/>
      <c r="H1104" s="8"/>
      <c r="I1104" s="8" t="s">
        <v>25</v>
      </c>
      <c r="J1104" s="8">
        <v>1</v>
      </c>
      <c r="K1104" s="8" t="s">
        <v>753</v>
      </c>
      <c r="L1104" s="8" t="s">
        <v>756</v>
      </c>
      <c r="M1104" s="9">
        <v>44329</v>
      </c>
      <c r="N1104" s="9">
        <v>44341</v>
      </c>
      <c r="O1104" s="20"/>
      <c r="P1104" s="20">
        <v>3848.19</v>
      </c>
      <c r="Q1104" s="61"/>
      <c r="R1104" s="29"/>
      <c r="S1104" s="29"/>
      <c r="T1104" s="29"/>
      <c r="U1104" s="29"/>
      <c r="X1104" s="22" t="str">
        <f>IF(B1104="",VLOOKUP(A1104,items_lookup!A:B,2,FALSE),B1104)</f>
        <v>13. Item 13</v>
      </c>
      <c r="Y1104" s="22">
        <f t="shared" si="84"/>
        <v>5</v>
      </c>
      <c r="Z1104" s="22">
        <f t="shared" si="84"/>
        <v>5</v>
      </c>
      <c r="AA1104" s="22">
        <f t="shared" si="81"/>
        <v>2021</v>
      </c>
      <c r="AB1104" s="22">
        <f t="shared" si="82"/>
        <v>2021</v>
      </c>
      <c r="AC1104" s="22">
        <f t="shared" si="83"/>
        <v>2021</v>
      </c>
      <c r="AD1104" s="25" t="b">
        <f>AND(ROUND(O1104,2)=O1104,ROUND(P1104,2)=P1104,OR(AND(O1104&lt;&gt;0,L1104="p"),AND(P1104&lt;&gt;0,L1104="f")),_xlfn.ISFORMULA(X1104),_xlfn.ISFORMULA(Y1104),_xlfn.ISFORMULA(Z1104),_xlfn.ISFORMULA(AA1104),_xlfn.ISFORMULA(AB1104),_xlfn.ISFORMULA(AC1104),NOT(_xlfn.ISFORMULA(O1104)),NOT(_xlfn.ISFORMULA(P1104)),M1104&lt;&gt;0,N1104&lt;&gt;0,OR(YEAR(M1104=lookup_codes!T1254),YEAR(M1104=lookup_codes!T1255),YEAR(M1104=lookup_codes!T1256)),OR(YEAR(N1104=lookup_codes!T1254),YEAR(N1104=lookup_codes!T1255),YEAR(N1104=lookup_codes!T1256)))</f>
        <v>1</v>
      </c>
    </row>
    <row r="1105" spans="1:30" ht="15" customHeight="1" x14ac:dyDescent="0.2">
      <c r="A1105" s="8" t="s">
        <v>795</v>
      </c>
      <c r="B1105" s="8"/>
      <c r="C1105" s="2" t="s">
        <v>734</v>
      </c>
      <c r="D1105" s="6" t="s">
        <v>742</v>
      </c>
      <c r="E1105" s="60" t="s">
        <v>745</v>
      </c>
      <c r="F1105" s="8"/>
      <c r="G1105" s="8"/>
      <c r="H1105" s="8"/>
      <c r="I1105" s="8"/>
      <c r="J1105" s="8">
        <v>1</v>
      </c>
      <c r="K1105" s="8" t="s">
        <v>753</v>
      </c>
      <c r="L1105" s="8" t="s">
        <v>756</v>
      </c>
      <c r="M1105" s="9">
        <v>44329</v>
      </c>
      <c r="N1105" s="9">
        <v>44341</v>
      </c>
      <c r="O1105" s="20"/>
      <c r="P1105" s="20">
        <v>353294.67</v>
      </c>
      <c r="Q1105" s="61"/>
      <c r="R1105" s="29"/>
      <c r="S1105" s="29"/>
      <c r="T1105" s="29"/>
      <c r="U1105" s="29"/>
      <c r="X1105" s="22" t="str">
        <f>IF(B1105="",VLOOKUP(A1105,items_lookup!A:B,2,FALSE),B1105)</f>
        <v>17. Item 17</v>
      </c>
      <c r="Y1105" s="22">
        <f t="shared" si="84"/>
        <v>5</v>
      </c>
      <c r="Z1105" s="22">
        <f t="shared" si="84"/>
        <v>5</v>
      </c>
      <c r="AA1105" s="22">
        <f t="shared" si="81"/>
        <v>2021</v>
      </c>
      <c r="AB1105" s="22">
        <f t="shared" si="82"/>
        <v>2021</v>
      </c>
      <c r="AC1105" s="22">
        <f t="shared" si="83"/>
        <v>2021</v>
      </c>
      <c r="AD1105" s="25" t="b">
        <f>AND(ROUND(O1105,2)=O1105,ROUND(P1105,2)=P1105,OR(AND(O1105&lt;&gt;0,L1105="p"),AND(P1105&lt;&gt;0,L1105="f")),_xlfn.ISFORMULA(X1105),_xlfn.ISFORMULA(Y1105),_xlfn.ISFORMULA(Z1105),_xlfn.ISFORMULA(AA1105),_xlfn.ISFORMULA(AB1105),_xlfn.ISFORMULA(AC1105),NOT(_xlfn.ISFORMULA(O1105)),NOT(_xlfn.ISFORMULA(P1105)),M1105&lt;&gt;0,N1105&lt;&gt;0,OR(YEAR(M1105=lookup_codes!T1255),YEAR(M1105=lookup_codes!T1256),YEAR(M1105=lookup_codes!T1257)),OR(YEAR(N1105=lookup_codes!T1255),YEAR(N1105=lookup_codes!T1256),YEAR(N1105=lookup_codes!T1257)))</f>
        <v>1</v>
      </c>
    </row>
    <row r="1106" spans="1:30" ht="15" customHeight="1" x14ac:dyDescent="0.2">
      <c r="A1106" s="8" t="s">
        <v>790</v>
      </c>
      <c r="B1106" s="8"/>
      <c r="C1106" s="2" t="s">
        <v>734</v>
      </c>
      <c r="D1106" s="6" t="s">
        <v>742</v>
      </c>
      <c r="E1106" s="60" t="s">
        <v>745</v>
      </c>
      <c r="F1106" s="8"/>
      <c r="G1106" s="8"/>
      <c r="H1106" s="8"/>
      <c r="I1106" s="8" t="s">
        <v>25</v>
      </c>
      <c r="J1106" s="8">
        <v>1</v>
      </c>
      <c r="K1106" s="8" t="s">
        <v>753</v>
      </c>
      <c r="L1106" s="8" t="s">
        <v>756</v>
      </c>
      <c r="M1106" s="9">
        <v>44329</v>
      </c>
      <c r="N1106" s="9">
        <v>44342</v>
      </c>
      <c r="O1106" s="20"/>
      <c r="P1106" s="20">
        <v>98512.46</v>
      </c>
      <c r="Q1106" s="61"/>
      <c r="R1106" s="29"/>
      <c r="S1106" s="29"/>
      <c r="T1106" s="29"/>
      <c r="U1106" s="29"/>
      <c r="X1106" s="22" t="str">
        <f>IF(B1106="",VLOOKUP(A1106,items_lookup!A:B,2,FALSE),B1106)</f>
        <v>10. Item 10</v>
      </c>
      <c r="Y1106" s="22">
        <f t="shared" si="84"/>
        <v>5</v>
      </c>
      <c r="Z1106" s="22">
        <f t="shared" si="84"/>
        <v>5</v>
      </c>
      <c r="AA1106" s="22">
        <f t="shared" si="81"/>
        <v>2021</v>
      </c>
      <c r="AB1106" s="22">
        <f t="shared" si="82"/>
        <v>2021</v>
      </c>
      <c r="AC1106" s="22">
        <f t="shared" si="83"/>
        <v>2021</v>
      </c>
      <c r="AD1106" s="25" t="b">
        <f>AND(ROUND(O1106,2)=O1106,ROUND(P1106,2)=P1106,OR(AND(O1106&lt;&gt;0,L1106="p"),AND(P1106&lt;&gt;0,L1106="f")),_xlfn.ISFORMULA(X1106),_xlfn.ISFORMULA(Y1106),_xlfn.ISFORMULA(Z1106),_xlfn.ISFORMULA(AA1106),_xlfn.ISFORMULA(AB1106),_xlfn.ISFORMULA(AC1106),NOT(_xlfn.ISFORMULA(O1106)),NOT(_xlfn.ISFORMULA(P1106)),M1106&lt;&gt;0,N1106&lt;&gt;0,OR(YEAR(M1106=lookup_codes!T1256),YEAR(M1106=lookup_codes!T1257),YEAR(M1106=lookup_codes!T1258)),OR(YEAR(N1106=lookup_codes!T1256),YEAR(N1106=lookup_codes!T1257),YEAR(N1106=lookup_codes!T1258)))</f>
        <v>1</v>
      </c>
    </row>
    <row r="1107" spans="1:30" ht="15" customHeight="1" x14ac:dyDescent="0.2">
      <c r="A1107" s="8" t="s">
        <v>794</v>
      </c>
      <c r="B1107" s="8"/>
      <c r="C1107" s="2" t="s">
        <v>734</v>
      </c>
      <c r="D1107" s="6" t="s">
        <v>742</v>
      </c>
      <c r="E1107" s="60" t="s">
        <v>744</v>
      </c>
      <c r="F1107" s="8"/>
      <c r="G1107" s="8"/>
      <c r="H1107" s="8"/>
      <c r="I1107" s="8"/>
      <c r="J1107" s="8"/>
      <c r="K1107" s="8" t="s">
        <v>753</v>
      </c>
      <c r="L1107" s="8" t="s">
        <v>756</v>
      </c>
      <c r="M1107" s="9">
        <v>44316</v>
      </c>
      <c r="N1107" s="9">
        <v>44316</v>
      </c>
      <c r="O1107" s="20"/>
      <c r="P1107" s="20">
        <v>14600182.380000001</v>
      </c>
      <c r="Q1107" s="61"/>
      <c r="R1107" s="29"/>
      <c r="S1107" s="29"/>
      <c r="T1107" s="29"/>
      <c r="U1107" s="29"/>
      <c r="X1107" s="22" t="str">
        <f>IF(B1107="",VLOOKUP(A1107,items_lookup!A:B,2,FALSE),B1107)</f>
        <v>13. Item 13</v>
      </c>
      <c r="Y1107" s="22">
        <f t="shared" si="84"/>
        <v>4</v>
      </c>
      <c r="Z1107" s="22">
        <f t="shared" si="84"/>
        <v>4</v>
      </c>
      <c r="AA1107" s="22">
        <f t="shared" si="81"/>
        <v>2021</v>
      </c>
      <c r="AB1107" s="22">
        <f t="shared" si="82"/>
        <v>2021</v>
      </c>
      <c r="AC1107" s="22">
        <f t="shared" si="83"/>
        <v>2021</v>
      </c>
      <c r="AD1107" s="25" t="b">
        <f>AND(ROUND(O1107,2)=O1107,ROUND(P1107,2)=P1107,OR(AND(O1107&lt;&gt;0,L1107="p"),AND(P1107&lt;&gt;0,L1107="f")),_xlfn.ISFORMULA(X1107),_xlfn.ISFORMULA(Y1107),_xlfn.ISFORMULA(Z1107),_xlfn.ISFORMULA(AA1107),_xlfn.ISFORMULA(AB1107),_xlfn.ISFORMULA(AC1107),NOT(_xlfn.ISFORMULA(O1107)),NOT(_xlfn.ISFORMULA(P1107)),M1107&lt;&gt;0,N1107&lt;&gt;0,OR(YEAR(M1107=lookup_codes!T1257),YEAR(M1107=lookup_codes!T1258),YEAR(M1107=lookup_codes!T1259)),OR(YEAR(N1107=lookup_codes!T1257),YEAR(N1107=lookup_codes!T1258),YEAR(N1107=lookup_codes!T1259)))</f>
        <v>1</v>
      </c>
    </row>
    <row r="1108" spans="1:30" ht="15" customHeight="1" x14ac:dyDescent="0.2">
      <c r="A1108" s="8" t="s">
        <v>773</v>
      </c>
      <c r="B1108" s="8"/>
      <c r="C1108" s="2" t="s">
        <v>734</v>
      </c>
      <c r="D1108" s="6" t="s">
        <v>742</v>
      </c>
      <c r="E1108" s="60" t="s">
        <v>745</v>
      </c>
      <c r="F1108" s="8"/>
      <c r="G1108" s="8"/>
      <c r="H1108" s="8"/>
      <c r="I1108" s="8" t="s">
        <v>25</v>
      </c>
      <c r="J1108" s="8">
        <v>1</v>
      </c>
      <c r="K1108" s="8" t="s">
        <v>753</v>
      </c>
      <c r="L1108" s="8" t="s">
        <v>756</v>
      </c>
      <c r="M1108" s="9">
        <v>44327</v>
      </c>
      <c r="N1108" s="9">
        <v>44337</v>
      </c>
      <c r="O1108" s="20"/>
      <c r="P1108" s="20">
        <v>62832.17</v>
      </c>
      <c r="Q1108" s="61"/>
      <c r="R1108" s="11"/>
      <c r="S1108" s="11"/>
      <c r="T1108" s="11"/>
      <c r="U1108" s="11"/>
      <c r="X1108" s="22" t="str">
        <f>IF(B1108="",VLOOKUP(A1108,items_lookup!A:B,2,FALSE),B1108)</f>
        <v>13. Item 13</v>
      </c>
      <c r="Y1108" s="22">
        <f t="shared" si="84"/>
        <v>5</v>
      </c>
      <c r="Z1108" s="22">
        <f t="shared" si="84"/>
        <v>5</v>
      </c>
      <c r="AA1108" s="22">
        <f t="shared" si="81"/>
        <v>2021</v>
      </c>
      <c r="AB1108" s="22">
        <f t="shared" si="82"/>
        <v>2021</v>
      </c>
      <c r="AC1108" s="22">
        <f t="shared" si="83"/>
        <v>2021</v>
      </c>
      <c r="AD1108" s="25" t="b">
        <f>AND(ROUND(O1108,2)=O1108,ROUND(P1108,2)=P1108,OR(AND(O1108&lt;&gt;0,L1108="p"),AND(P1108&lt;&gt;0,L1108="f")),_xlfn.ISFORMULA(X1108),_xlfn.ISFORMULA(Y1108),_xlfn.ISFORMULA(Z1108),_xlfn.ISFORMULA(AA1108),_xlfn.ISFORMULA(AB1108),_xlfn.ISFORMULA(AC1108),NOT(_xlfn.ISFORMULA(O1108)),NOT(_xlfn.ISFORMULA(P1108)),M1108&lt;&gt;0,N1108&lt;&gt;0,OR(YEAR(M1108=lookup_codes!T1258),YEAR(M1108=lookup_codes!T1259),YEAR(M1108=lookup_codes!T1260)),OR(YEAR(N1108=lookup_codes!T1258),YEAR(N1108=lookup_codes!T1259),YEAR(N1108=lookup_codes!T1260)))</f>
        <v>1</v>
      </c>
    </row>
    <row r="1109" spans="1:30" ht="15" customHeight="1" x14ac:dyDescent="0.2">
      <c r="A1109" s="8" t="s">
        <v>770</v>
      </c>
      <c r="B1109" s="8"/>
      <c r="C1109" s="2" t="s">
        <v>734</v>
      </c>
      <c r="D1109" s="6" t="s">
        <v>742</v>
      </c>
      <c r="E1109" s="60" t="s">
        <v>744</v>
      </c>
      <c r="F1109" s="8"/>
      <c r="G1109" s="8"/>
      <c r="H1109" s="8"/>
      <c r="I1109" s="8"/>
      <c r="J1109" s="8"/>
      <c r="K1109" s="8" t="s">
        <v>753</v>
      </c>
      <c r="L1109" s="8" t="s">
        <v>756</v>
      </c>
      <c r="M1109" s="9">
        <v>44327</v>
      </c>
      <c r="N1109" s="9">
        <v>44327</v>
      </c>
      <c r="O1109" s="20"/>
      <c r="P1109" s="20">
        <v>18943.11</v>
      </c>
      <c r="Q1109" s="61"/>
      <c r="R1109" s="29"/>
      <c r="S1109" s="29"/>
      <c r="T1109" s="29"/>
      <c r="U1109" s="29"/>
      <c r="X1109" s="22" t="str">
        <f>IF(B1109="",VLOOKUP(A1109,items_lookup!A:B,2,FALSE),B1109)</f>
        <v>11. Item 11</v>
      </c>
      <c r="Y1109" s="22">
        <f t="shared" si="84"/>
        <v>5</v>
      </c>
      <c r="Z1109" s="22">
        <f t="shared" si="84"/>
        <v>5</v>
      </c>
      <c r="AA1109" s="22">
        <f t="shared" si="81"/>
        <v>2021</v>
      </c>
      <c r="AB1109" s="22">
        <f t="shared" si="82"/>
        <v>2021</v>
      </c>
      <c r="AC1109" s="22">
        <f t="shared" si="83"/>
        <v>2021</v>
      </c>
      <c r="AD1109" s="25" t="b">
        <f>AND(ROUND(O1109,2)=O1109,ROUND(P1109,2)=P1109,OR(AND(O1109&lt;&gt;0,L1109="p"),AND(P1109&lt;&gt;0,L1109="f")),_xlfn.ISFORMULA(X1109),_xlfn.ISFORMULA(Y1109),_xlfn.ISFORMULA(Z1109),_xlfn.ISFORMULA(AA1109),_xlfn.ISFORMULA(AB1109),_xlfn.ISFORMULA(AC1109),NOT(_xlfn.ISFORMULA(O1109)),NOT(_xlfn.ISFORMULA(P1109)),M1109&lt;&gt;0,N1109&lt;&gt;0,OR(YEAR(M1109=lookup_codes!T1259),YEAR(M1109=lookup_codes!T1260),YEAR(M1109=lookup_codes!T1261)),OR(YEAR(N1109=lookup_codes!T1259),YEAR(N1109=lookup_codes!T1260),YEAR(N1109=lookup_codes!T1261)))</f>
        <v>1</v>
      </c>
    </row>
    <row r="1110" spans="1:30" ht="15" customHeight="1" x14ac:dyDescent="0.2">
      <c r="A1110" s="8" t="s">
        <v>765</v>
      </c>
      <c r="B1110" s="8"/>
      <c r="C1110" s="2" t="s">
        <v>734</v>
      </c>
      <c r="D1110" s="6" t="s">
        <v>743</v>
      </c>
      <c r="E1110" s="60" t="s">
        <v>745</v>
      </c>
      <c r="F1110" s="8"/>
      <c r="G1110" s="8"/>
      <c r="H1110" s="8"/>
      <c r="I1110" s="8"/>
      <c r="J1110" s="8">
        <v>4</v>
      </c>
      <c r="K1110" s="8" t="s">
        <v>753</v>
      </c>
      <c r="L1110" s="8" t="s">
        <v>756</v>
      </c>
      <c r="M1110" s="9">
        <v>44314</v>
      </c>
      <c r="N1110" s="9">
        <v>44327</v>
      </c>
      <c r="O1110" s="20"/>
      <c r="P1110" s="20">
        <v>18943.11</v>
      </c>
      <c r="Q1110" s="61"/>
      <c r="R1110" s="29"/>
      <c r="S1110" s="29"/>
      <c r="T1110" s="29"/>
      <c r="U1110" s="29"/>
      <c r="X1110" s="22" t="str">
        <f>IF(B1110="",VLOOKUP(A1110,items_lookup!A:B,2,FALSE),B1110)</f>
        <v>05. Item 05</v>
      </c>
      <c r="Y1110" s="22">
        <f t="shared" si="84"/>
        <v>4</v>
      </c>
      <c r="Z1110" s="22">
        <f t="shared" si="84"/>
        <v>5</v>
      </c>
      <c r="AA1110" s="22">
        <f t="shared" si="81"/>
        <v>2021</v>
      </c>
      <c r="AB1110" s="22">
        <f t="shared" si="82"/>
        <v>2021</v>
      </c>
      <c r="AC1110" s="22">
        <f t="shared" si="83"/>
        <v>2021</v>
      </c>
      <c r="AD1110" s="25" t="b">
        <f>AND(ROUND(O1110,2)=O1110,ROUND(P1110,2)=P1110,OR(AND(O1110&lt;&gt;0,L1110="p"),AND(P1110&lt;&gt;0,L1110="f")),_xlfn.ISFORMULA(X1110),_xlfn.ISFORMULA(Y1110),_xlfn.ISFORMULA(Z1110),_xlfn.ISFORMULA(AA1110),_xlfn.ISFORMULA(AB1110),_xlfn.ISFORMULA(AC1110),NOT(_xlfn.ISFORMULA(O1110)),NOT(_xlfn.ISFORMULA(P1110)),M1110&lt;&gt;0,N1110&lt;&gt;0,OR(YEAR(M1110=lookup_codes!T1260),YEAR(M1110=lookup_codes!T1261),YEAR(M1110=lookup_codes!T1262)),OR(YEAR(N1110=lookup_codes!T1260),YEAR(N1110=lookup_codes!T1261),YEAR(N1110=lookup_codes!T1262)))</f>
        <v>1</v>
      </c>
    </row>
    <row r="1111" spans="1:30" ht="12.6" customHeight="1" x14ac:dyDescent="0.2">
      <c r="A1111" s="8" t="s">
        <v>765</v>
      </c>
      <c r="B1111" s="8"/>
      <c r="C1111" s="2" t="s">
        <v>734</v>
      </c>
      <c r="D1111" s="6" t="s">
        <v>742</v>
      </c>
      <c r="E1111" s="60" t="s">
        <v>745</v>
      </c>
      <c r="F1111" s="8"/>
      <c r="G1111" s="8"/>
      <c r="H1111" s="8"/>
      <c r="I1111" s="8"/>
      <c r="J1111" s="8">
        <v>1</v>
      </c>
      <c r="K1111" s="8" t="s">
        <v>753</v>
      </c>
      <c r="L1111" s="8" t="s">
        <v>756</v>
      </c>
      <c r="M1111" s="9">
        <v>44328</v>
      </c>
      <c r="N1111" s="9">
        <v>44342</v>
      </c>
      <c r="O1111" s="20"/>
      <c r="P1111" s="20">
        <v>3741.53</v>
      </c>
      <c r="Q1111" s="61"/>
      <c r="R1111" s="29"/>
      <c r="S1111" s="29"/>
      <c r="T1111" s="29"/>
      <c r="U1111" s="29"/>
      <c r="X1111" s="22" t="str">
        <f>IF(B1111="",VLOOKUP(A1111,items_lookup!A:B,2,FALSE),B1111)</f>
        <v>05. Item 05</v>
      </c>
      <c r="Y1111" s="22">
        <f t="shared" si="84"/>
        <v>5</v>
      </c>
      <c r="Z1111" s="22">
        <f t="shared" si="84"/>
        <v>5</v>
      </c>
      <c r="AA1111" s="22">
        <f t="shared" si="81"/>
        <v>2021</v>
      </c>
      <c r="AB1111" s="22">
        <f t="shared" si="82"/>
        <v>2021</v>
      </c>
      <c r="AC1111" s="22">
        <f t="shared" si="83"/>
        <v>2021</v>
      </c>
      <c r="AD1111" s="25" t="b">
        <f>AND(ROUND(O1111,2)=O1111,ROUND(P1111,2)=P1111,OR(AND(O1111&lt;&gt;0,L1111="p"),AND(P1111&lt;&gt;0,L1111="f")),_xlfn.ISFORMULA(X1111),_xlfn.ISFORMULA(Y1111),_xlfn.ISFORMULA(Z1111),_xlfn.ISFORMULA(AA1111),_xlfn.ISFORMULA(AB1111),_xlfn.ISFORMULA(AC1111),NOT(_xlfn.ISFORMULA(O1111)),NOT(_xlfn.ISFORMULA(P1111)),M1111&lt;&gt;0,N1111&lt;&gt;0,OR(YEAR(M1111=lookup_codes!T1261),YEAR(M1111=lookup_codes!T1262),YEAR(M1111=lookup_codes!T1263)),OR(YEAR(N1111=lookup_codes!T1261),YEAR(N1111=lookup_codes!T1262),YEAR(N1111=lookup_codes!T1263)))</f>
        <v>1</v>
      </c>
    </row>
    <row r="1112" spans="1:30" ht="15" customHeight="1" x14ac:dyDescent="0.2">
      <c r="A1112" s="8" t="s">
        <v>776</v>
      </c>
      <c r="B1112" s="8"/>
      <c r="C1112" s="2" t="s">
        <v>734</v>
      </c>
      <c r="D1112" s="6" t="s">
        <v>742</v>
      </c>
      <c r="E1112" s="60" t="s">
        <v>745</v>
      </c>
      <c r="F1112" s="8"/>
      <c r="G1112" s="8"/>
      <c r="H1112" s="8"/>
      <c r="I1112" s="8"/>
      <c r="J1112" s="8">
        <v>1</v>
      </c>
      <c r="K1112" s="8" t="s">
        <v>753</v>
      </c>
      <c r="L1112" s="8" t="s">
        <v>756</v>
      </c>
      <c r="M1112" s="9">
        <v>44329</v>
      </c>
      <c r="N1112" s="9">
        <v>44342</v>
      </c>
      <c r="O1112" s="20"/>
      <c r="P1112" s="20">
        <v>78820.210000000006</v>
      </c>
      <c r="Q1112" s="61"/>
      <c r="R1112" s="29"/>
      <c r="S1112" s="29"/>
      <c r="T1112" s="29"/>
      <c r="U1112" s="29"/>
      <c r="X1112" s="22" t="str">
        <f>IF(B1112="",VLOOKUP(A1112,items_lookup!A:B,2,FALSE),B1112)</f>
        <v>_1. Item _1</v>
      </c>
      <c r="Y1112" s="22">
        <f t="shared" si="84"/>
        <v>5</v>
      </c>
      <c r="Z1112" s="22">
        <f t="shared" si="84"/>
        <v>5</v>
      </c>
      <c r="AA1112" s="22">
        <f t="shared" si="81"/>
        <v>2021</v>
      </c>
      <c r="AB1112" s="22">
        <f t="shared" si="82"/>
        <v>2021</v>
      </c>
      <c r="AC1112" s="22">
        <f t="shared" si="83"/>
        <v>2021</v>
      </c>
      <c r="AD1112" s="25" t="b">
        <f>AND(ROUND(O1112,2)=O1112,ROUND(P1112,2)=P1112,OR(AND(O1112&lt;&gt;0,L1112="p"),AND(P1112&lt;&gt;0,L1112="f")),_xlfn.ISFORMULA(X1112),_xlfn.ISFORMULA(Y1112),_xlfn.ISFORMULA(Z1112),_xlfn.ISFORMULA(AA1112),_xlfn.ISFORMULA(AB1112),_xlfn.ISFORMULA(AC1112),NOT(_xlfn.ISFORMULA(O1112)),NOT(_xlfn.ISFORMULA(P1112)),M1112&lt;&gt;0,N1112&lt;&gt;0,OR(YEAR(M1112=lookup_codes!T1262),YEAR(M1112=lookup_codes!T1263),YEAR(M1112=lookup_codes!T1264)),OR(YEAR(N1112=lookup_codes!T1262),YEAR(N1112=lookup_codes!T1263),YEAR(N1112=lookup_codes!T1264)))</f>
        <v>1</v>
      </c>
    </row>
    <row r="1113" spans="1:30" ht="15" customHeight="1" x14ac:dyDescent="0.2">
      <c r="A1113" s="8" t="s">
        <v>763</v>
      </c>
      <c r="B1113" s="8"/>
      <c r="C1113" s="2" t="s">
        <v>734</v>
      </c>
      <c r="D1113" s="6" t="s">
        <v>742</v>
      </c>
      <c r="E1113" s="60" t="s">
        <v>745</v>
      </c>
      <c r="F1113" s="8"/>
      <c r="G1113" s="8"/>
      <c r="H1113" s="8"/>
      <c r="I1113" s="8"/>
      <c r="J1113" s="8">
        <v>1</v>
      </c>
      <c r="K1113" s="8" t="s">
        <v>753</v>
      </c>
      <c r="L1113" s="8" t="s">
        <v>756</v>
      </c>
      <c r="M1113" s="9">
        <v>44329</v>
      </c>
      <c r="N1113" s="9">
        <v>44337</v>
      </c>
      <c r="O1113" s="20"/>
      <c r="P1113" s="20">
        <v>1867590.86</v>
      </c>
      <c r="Q1113" s="61"/>
      <c r="R1113" s="29"/>
      <c r="S1113" s="29"/>
      <c r="T1113" s="29"/>
      <c r="U1113" s="29"/>
      <c r="X1113" s="22" t="str">
        <f>IF(B1113="",VLOOKUP(A1113,items_lookup!A:B,2,FALSE),B1113)</f>
        <v>04. Item 04</v>
      </c>
      <c r="Y1113" s="22">
        <f t="shared" si="84"/>
        <v>5</v>
      </c>
      <c r="Z1113" s="22">
        <f t="shared" si="84"/>
        <v>5</v>
      </c>
      <c r="AA1113" s="22">
        <f t="shared" si="81"/>
        <v>2021</v>
      </c>
      <c r="AB1113" s="22">
        <f t="shared" si="82"/>
        <v>2021</v>
      </c>
      <c r="AC1113" s="22">
        <f t="shared" si="83"/>
        <v>2021</v>
      </c>
      <c r="AD1113" s="25" t="b">
        <f>AND(ROUND(O1113,2)=O1113,ROUND(P1113,2)=P1113,OR(AND(O1113&lt;&gt;0,L1113="p"),AND(P1113&lt;&gt;0,L1113="f")),_xlfn.ISFORMULA(X1113),_xlfn.ISFORMULA(Y1113),_xlfn.ISFORMULA(Z1113),_xlfn.ISFORMULA(AA1113),_xlfn.ISFORMULA(AB1113),_xlfn.ISFORMULA(AC1113),NOT(_xlfn.ISFORMULA(O1113)),NOT(_xlfn.ISFORMULA(P1113)),M1113&lt;&gt;0,N1113&lt;&gt;0,OR(YEAR(M1113=lookup_codes!T1263),YEAR(M1113=lookup_codes!T1264),YEAR(M1113=lookup_codes!T1265)),OR(YEAR(N1113=lookup_codes!T1263),YEAR(N1113=lookup_codes!T1264),YEAR(N1113=lookup_codes!T1265)))</f>
        <v>1</v>
      </c>
    </row>
    <row r="1114" spans="1:30" ht="12.6" customHeight="1" x14ac:dyDescent="0.2">
      <c r="A1114" s="8" t="s">
        <v>776</v>
      </c>
      <c r="B1114" s="8"/>
      <c r="C1114" s="2" t="s">
        <v>734</v>
      </c>
      <c r="D1114" s="6" t="s">
        <v>742</v>
      </c>
      <c r="E1114" s="60" t="s">
        <v>745</v>
      </c>
      <c r="F1114" s="8"/>
      <c r="G1114" s="8"/>
      <c r="H1114" s="8"/>
      <c r="I1114" s="8"/>
      <c r="J1114" s="8"/>
      <c r="K1114" s="8"/>
      <c r="L1114" s="8" t="s">
        <v>755</v>
      </c>
      <c r="M1114" s="9">
        <v>44317</v>
      </c>
      <c r="N1114" s="9">
        <v>44317</v>
      </c>
      <c r="O1114" s="20">
        <v>570499.12</v>
      </c>
      <c r="P1114" s="20"/>
      <c r="Q1114" s="61"/>
      <c r="R1114" s="29"/>
      <c r="S1114" s="29"/>
      <c r="T1114" s="29"/>
      <c r="U1114" s="29"/>
      <c r="X1114" s="22" t="str">
        <f>IF(B1114="",VLOOKUP(A1114,items_lookup!A:B,2,FALSE),B1114)</f>
        <v>_1. Item _1</v>
      </c>
      <c r="Y1114" s="22">
        <f t="shared" si="84"/>
        <v>5</v>
      </c>
      <c r="Z1114" s="22">
        <f t="shared" si="84"/>
        <v>5</v>
      </c>
      <c r="AA1114" s="22">
        <f t="shared" si="81"/>
        <v>2021</v>
      </c>
      <c r="AB1114" s="22">
        <f t="shared" si="82"/>
        <v>2021</v>
      </c>
      <c r="AC1114" s="22">
        <f t="shared" si="83"/>
        <v>2021</v>
      </c>
      <c r="AD1114" s="25" t="b">
        <f>AND(ROUND(O1114,2)=O1114,ROUND(P1114,2)=P1114,OR(AND(O1114&lt;&gt;0,L1114="p"),AND(P1114&lt;&gt;0,L1114="f")),_xlfn.ISFORMULA(X1114),_xlfn.ISFORMULA(Y1114),_xlfn.ISFORMULA(Z1114),_xlfn.ISFORMULA(AA1114),_xlfn.ISFORMULA(AB1114),_xlfn.ISFORMULA(AC1114),NOT(_xlfn.ISFORMULA(O1114)),NOT(_xlfn.ISFORMULA(P1114)),M1114&lt;&gt;0,N1114&lt;&gt;0,OR(YEAR(M1114=lookup_codes!T1264),YEAR(M1114=lookup_codes!T1265),YEAR(M1114=lookup_codes!T1266)),OR(YEAR(N1114=lookup_codes!T1264),YEAR(N1114=lookup_codes!T1265),YEAR(N1114=lookup_codes!T1266)))</f>
        <v>1</v>
      </c>
    </row>
    <row r="1115" spans="1:30" ht="15" customHeight="1" x14ac:dyDescent="0.2">
      <c r="A1115" s="8" t="s">
        <v>782</v>
      </c>
      <c r="B1115" s="8"/>
      <c r="C1115" s="2" t="s">
        <v>734</v>
      </c>
      <c r="D1115" s="6" t="s">
        <v>742</v>
      </c>
      <c r="E1115" s="60" t="s">
        <v>745</v>
      </c>
      <c r="F1115" s="8"/>
      <c r="G1115" s="8"/>
      <c r="H1115" s="8"/>
      <c r="I1115" s="8"/>
      <c r="J1115" s="8">
        <v>4</v>
      </c>
      <c r="K1115" s="8" t="s">
        <v>753</v>
      </c>
      <c r="L1115" s="8" t="s">
        <v>756</v>
      </c>
      <c r="M1115" s="9">
        <v>44306</v>
      </c>
      <c r="N1115" s="9">
        <v>44337</v>
      </c>
      <c r="O1115" s="20"/>
      <c r="P1115" s="20">
        <v>8272.86</v>
      </c>
      <c r="Q1115" s="61"/>
      <c r="R1115" s="29"/>
      <c r="S1115" s="29"/>
      <c r="T1115" s="29"/>
      <c r="U1115" s="29"/>
      <c r="X1115" s="22" t="str">
        <f>IF(B1115="",VLOOKUP(A1115,items_lookup!A:B,2,FALSE),B1115)</f>
        <v>04. Item 04</v>
      </c>
      <c r="Y1115" s="22">
        <f t="shared" si="84"/>
        <v>4</v>
      </c>
      <c r="Z1115" s="22">
        <f t="shared" si="84"/>
        <v>5</v>
      </c>
      <c r="AA1115" s="22">
        <f t="shared" si="81"/>
        <v>2021</v>
      </c>
      <c r="AB1115" s="22">
        <f t="shared" si="82"/>
        <v>2021</v>
      </c>
      <c r="AC1115" s="22">
        <f t="shared" si="83"/>
        <v>2021</v>
      </c>
      <c r="AD1115" s="25" t="b">
        <f>AND(ROUND(O1115,2)=O1115,ROUND(P1115,2)=P1115,OR(AND(O1115&lt;&gt;0,L1115="p"),AND(P1115&lt;&gt;0,L1115="f")),_xlfn.ISFORMULA(X1115),_xlfn.ISFORMULA(Y1115),_xlfn.ISFORMULA(Z1115),_xlfn.ISFORMULA(AA1115),_xlfn.ISFORMULA(AB1115),_xlfn.ISFORMULA(AC1115),NOT(_xlfn.ISFORMULA(O1115)),NOT(_xlfn.ISFORMULA(P1115)),M1115&lt;&gt;0,N1115&lt;&gt;0,OR(YEAR(M1115=lookup_codes!T1265),YEAR(M1115=lookup_codes!T1266),YEAR(M1115=lookup_codes!T1267)),OR(YEAR(N1115=lookup_codes!T1265),YEAR(N1115=lookup_codes!T1266),YEAR(N1115=lookup_codes!T1267)))</f>
        <v>1</v>
      </c>
    </row>
    <row r="1116" spans="1:30" ht="12.6" customHeight="1" x14ac:dyDescent="0.2">
      <c r="A1116" s="8" t="s">
        <v>764</v>
      </c>
      <c r="B1116" s="8"/>
      <c r="C1116" s="2" t="s">
        <v>734</v>
      </c>
      <c r="D1116" s="6" t="s">
        <v>742</v>
      </c>
      <c r="E1116" s="60" t="s">
        <v>745</v>
      </c>
      <c r="F1116" s="8"/>
      <c r="G1116" s="8"/>
      <c r="H1116" s="8"/>
      <c r="I1116" s="8" t="s">
        <v>25</v>
      </c>
      <c r="J1116" s="8">
        <v>3</v>
      </c>
      <c r="K1116" s="8" t="s">
        <v>753</v>
      </c>
      <c r="L1116" s="8" t="s">
        <v>756</v>
      </c>
      <c r="M1116" s="9">
        <v>44330</v>
      </c>
      <c r="N1116" s="9">
        <v>44344</v>
      </c>
      <c r="O1116" s="20"/>
      <c r="P1116" s="20">
        <v>545908.92000000004</v>
      </c>
      <c r="Q1116" s="61"/>
      <c r="R1116" s="29"/>
      <c r="S1116" s="29"/>
      <c r="T1116" s="29"/>
      <c r="U1116" s="29"/>
      <c r="X1116" s="22" t="str">
        <f>IF(B1116="",VLOOKUP(A1116,items_lookup!A:B,2,FALSE),B1116)</f>
        <v>05. Item 05</v>
      </c>
      <c r="Y1116" s="22">
        <f t="shared" si="84"/>
        <v>5</v>
      </c>
      <c r="Z1116" s="22">
        <f t="shared" si="84"/>
        <v>5</v>
      </c>
      <c r="AA1116" s="22">
        <f t="shared" si="81"/>
        <v>2021</v>
      </c>
      <c r="AB1116" s="22">
        <f t="shared" si="82"/>
        <v>2021</v>
      </c>
      <c r="AC1116" s="22">
        <f t="shared" si="83"/>
        <v>2021</v>
      </c>
      <c r="AD1116" s="25" t="b">
        <f>AND(ROUND(O1116,2)=O1116,ROUND(P1116,2)=P1116,OR(AND(O1116&lt;&gt;0,L1116="p"),AND(P1116&lt;&gt;0,L1116="f")),_xlfn.ISFORMULA(X1116),_xlfn.ISFORMULA(Y1116),_xlfn.ISFORMULA(Z1116),_xlfn.ISFORMULA(AA1116),_xlfn.ISFORMULA(AB1116),_xlfn.ISFORMULA(AC1116),NOT(_xlfn.ISFORMULA(O1116)),NOT(_xlfn.ISFORMULA(P1116)),M1116&lt;&gt;0,N1116&lt;&gt;0,OR(YEAR(M1116=lookup_codes!T1266),YEAR(M1116=lookup_codes!T1267),YEAR(M1116=lookup_codes!T1268)),OR(YEAR(N1116=lookup_codes!T1266),YEAR(N1116=lookup_codes!T1267),YEAR(N1116=lookup_codes!T1268)))</f>
        <v>1</v>
      </c>
    </row>
    <row r="1117" spans="1:30" ht="15" customHeight="1" x14ac:dyDescent="0.2">
      <c r="A1117" s="8" t="s">
        <v>766</v>
      </c>
      <c r="B1117" s="8"/>
      <c r="C1117" s="2" t="s">
        <v>734</v>
      </c>
      <c r="D1117" s="6" t="s">
        <v>742</v>
      </c>
      <c r="E1117" s="60" t="s">
        <v>745</v>
      </c>
      <c r="F1117" s="8"/>
      <c r="G1117" s="8"/>
      <c r="H1117" s="8"/>
      <c r="I1117" s="8"/>
      <c r="J1117" s="8">
        <v>3</v>
      </c>
      <c r="K1117" s="8" t="s">
        <v>753</v>
      </c>
      <c r="L1117" s="8" t="s">
        <v>756</v>
      </c>
      <c r="M1117" s="9">
        <v>44330</v>
      </c>
      <c r="N1117" s="9">
        <v>44343</v>
      </c>
      <c r="O1117" s="20"/>
      <c r="P1117" s="20">
        <v>389135.23</v>
      </c>
      <c r="Q1117" s="61"/>
      <c r="R1117" s="29"/>
      <c r="S1117" s="29"/>
      <c r="T1117" s="29"/>
      <c r="U1117" s="29"/>
      <c r="X1117" s="22" t="str">
        <f>IF(B1117="",VLOOKUP(A1117,items_lookup!A:B,2,FALSE),B1117)</f>
        <v>07. Item 07</v>
      </c>
      <c r="Y1117" s="22">
        <f t="shared" si="84"/>
        <v>5</v>
      </c>
      <c r="Z1117" s="22">
        <f t="shared" si="84"/>
        <v>5</v>
      </c>
      <c r="AA1117" s="22">
        <f t="shared" si="81"/>
        <v>2021</v>
      </c>
      <c r="AB1117" s="22">
        <f t="shared" si="82"/>
        <v>2021</v>
      </c>
      <c r="AC1117" s="22">
        <f t="shared" si="83"/>
        <v>2021</v>
      </c>
      <c r="AD1117" s="25" t="b">
        <f>AND(ROUND(O1117,2)=O1117,ROUND(P1117,2)=P1117,OR(AND(O1117&lt;&gt;0,L1117="p"),AND(P1117&lt;&gt;0,L1117="f")),_xlfn.ISFORMULA(X1117),_xlfn.ISFORMULA(Y1117),_xlfn.ISFORMULA(Z1117),_xlfn.ISFORMULA(AA1117),_xlfn.ISFORMULA(AB1117),_xlfn.ISFORMULA(AC1117),NOT(_xlfn.ISFORMULA(O1117)),NOT(_xlfn.ISFORMULA(P1117)),M1117&lt;&gt;0,N1117&lt;&gt;0,OR(YEAR(M1117=lookup_codes!T1267),YEAR(M1117=lookup_codes!T1268),YEAR(M1117=lookup_codes!T1269)),OR(YEAR(N1117=lookup_codes!T1267),YEAR(N1117=lookup_codes!T1268),YEAR(N1117=lookup_codes!T1269)))</f>
        <v>1</v>
      </c>
    </row>
    <row r="1118" spans="1:30" ht="15" customHeight="1" x14ac:dyDescent="0.2">
      <c r="A1118" s="8" t="s">
        <v>767</v>
      </c>
      <c r="B1118" s="8"/>
      <c r="C1118" s="2" t="s">
        <v>734</v>
      </c>
      <c r="D1118" s="6" t="s">
        <v>742</v>
      </c>
      <c r="E1118" s="60" t="s">
        <v>745</v>
      </c>
      <c r="F1118" s="8"/>
      <c r="G1118" s="8"/>
      <c r="H1118" s="8"/>
      <c r="I1118" s="8"/>
      <c r="J1118" s="8">
        <v>3</v>
      </c>
      <c r="K1118" s="8" t="s">
        <v>753</v>
      </c>
      <c r="L1118" s="8" t="s">
        <v>756</v>
      </c>
      <c r="M1118" s="9">
        <v>44330</v>
      </c>
      <c r="N1118" s="9">
        <v>44337</v>
      </c>
      <c r="O1118" s="20"/>
      <c r="P1118" s="20">
        <v>48466.61</v>
      </c>
      <c r="Q1118" s="61"/>
      <c r="R1118" s="29"/>
      <c r="S1118" s="29"/>
      <c r="T1118" s="29"/>
      <c r="U1118" s="29"/>
      <c r="X1118" s="22" t="str">
        <f>IF(B1118="",VLOOKUP(A1118,items_lookup!A:B,2,FALSE),B1118)</f>
        <v>08. Item 08</v>
      </c>
      <c r="Y1118" s="22">
        <f t="shared" si="84"/>
        <v>5</v>
      </c>
      <c r="Z1118" s="22">
        <f t="shared" si="84"/>
        <v>5</v>
      </c>
      <c r="AA1118" s="22">
        <f t="shared" si="81"/>
        <v>2021</v>
      </c>
      <c r="AB1118" s="22">
        <f t="shared" si="82"/>
        <v>2021</v>
      </c>
      <c r="AC1118" s="22">
        <f t="shared" si="83"/>
        <v>2021</v>
      </c>
      <c r="AD1118" s="25" t="b">
        <f>AND(ROUND(O1118,2)=O1118,ROUND(P1118,2)=P1118,OR(AND(O1118&lt;&gt;0,L1118="p"),AND(P1118&lt;&gt;0,L1118="f")),_xlfn.ISFORMULA(X1118),_xlfn.ISFORMULA(Y1118),_xlfn.ISFORMULA(Z1118),_xlfn.ISFORMULA(AA1118),_xlfn.ISFORMULA(AB1118),_xlfn.ISFORMULA(AC1118),NOT(_xlfn.ISFORMULA(O1118)),NOT(_xlfn.ISFORMULA(P1118)),M1118&lt;&gt;0,N1118&lt;&gt;0,OR(YEAR(M1118=lookup_codes!T1268),YEAR(M1118=lookup_codes!T1269),YEAR(M1118=lookup_codes!T1270)),OR(YEAR(N1118=lookup_codes!T1268),YEAR(N1118=lookup_codes!T1269),YEAR(N1118=lookup_codes!T1270)))</f>
        <v>1</v>
      </c>
    </row>
    <row r="1119" spans="1:30" ht="15" customHeight="1" x14ac:dyDescent="0.2">
      <c r="A1119" s="8" t="s">
        <v>781</v>
      </c>
      <c r="B1119" s="8"/>
      <c r="C1119" s="2" t="s">
        <v>734</v>
      </c>
      <c r="D1119" s="6" t="s">
        <v>742</v>
      </c>
      <c r="E1119" s="60" t="s">
        <v>745</v>
      </c>
      <c r="F1119" s="8"/>
      <c r="G1119" s="8"/>
      <c r="H1119" s="8"/>
      <c r="I1119" s="8"/>
      <c r="J1119" s="8">
        <v>3</v>
      </c>
      <c r="K1119" s="8" t="s">
        <v>753</v>
      </c>
      <c r="L1119" s="8" t="s">
        <v>756</v>
      </c>
      <c r="M1119" s="9">
        <v>44330</v>
      </c>
      <c r="N1119" s="9">
        <v>44341</v>
      </c>
      <c r="O1119" s="20"/>
      <c r="P1119" s="20">
        <v>131990.78</v>
      </c>
      <c r="Q1119" s="61"/>
      <c r="R1119" s="29"/>
      <c r="S1119" s="29"/>
      <c r="T1119" s="29"/>
      <c r="U1119" s="29"/>
      <c r="X1119" s="22" t="str">
        <f>IF(B1119="",VLOOKUP(A1119,items_lookup!A:B,2,FALSE),B1119)</f>
        <v>09. Item 09</v>
      </c>
      <c r="Y1119" s="22">
        <f t="shared" si="84"/>
        <v>5</v>
      </c>
      <c r="Z1119" s="22">
        <f t="shared" si="84"/>
        <v>5</v>
      </c>
      <c r="AA1119" s="22">
        <f t="shared" si="81"/>
        <v>2021</v>
      </c>
      <c r="AB1119" s="22">
        <f t="shared" si="82"/>
        <v>2021</v>
      </c>
      <c r="AC1119" s="22">
        <f t="shared" si="83"/>
        <v>2021</v>
      </c>
      <c r="AD1119" s="25" t="b">
        <f>AND(ROUND(O1119,2)=O1119,ROUND(P1119,2)=P1119,OR(AND(O1119&lt;&gt;0,L1119="p"),AND(P1119&lt;&gt;0,L1119="f")),_xlfn.ISFORMULA(X1119),_xlfn.ISFORMULA(Y1119),_xlfn.ISFORMULA(Z1119),_xlfn.ISFORMULA(AA1119),_xlfn.ISFORMULA(AB1119),_xlfn.ISFORMULA(AC1119),NOT(_xlfn.ISFORMULA(O1119)),NOT(_xlfn.ISFORMULA(P1119)),M1119&lt;&gt;0,N1119&lt;&gt;0,OR(YEAR(M1119=lookup_codes!T1269),YEAR(M1119=lookup_codes!T1270),YEAR(M1119=lookup_codes!T1271)),OR(YEAR(N1119=lookup_codes!T1269),YEAR(N1119=lookup_codes!T1270),YEAR(N1119=lookup_codes!T1271)))</f>
        <v>1</v>
      </c>
    </row>
    <row r="1120" spans="1:30" ht="15" customHeight="1" x14ac:dyDescent="0.2">
      <c r="A1120" s="8" t="s">
        <v>768</v>
      </c>
      <c r="B1120" s="8"/>
      <c r="C1120" s="2" t="s">
        <v>734</v>
      </c>
      <c r="D1120" s="6" t="s">
        <v>742</v>
      </c>
      <c r="E1120" s="60" t="s">
        <v>745</v>
      </c>
      <c r="F1120" s="8"/>
      <c r="G1120" s="8"/>
      <c r="H1120" s="8"/>
      <c r="I1120" s="8"/>
      <c r="J1120" s="8">
        <v>3</v>
      </c>
      <c r="K1120" s="8" t="s">
        <v>753</v>
      </c>
      <c r="L1120" s="8" t="s">
        <v>756</v>
      </c>
      <c r="M1120" s="9">
        <v>44330</v>
      </c>
      <c r="N1120" s="9">
        <v>44340</v>
      </c>
      <c r="O1120" s="20"/>
      <c r="P1120" s="20">
        <v>19004.66</v>
      </c>
      <c r="Q1120" s="61"/>
      <c r="R1120" s="29"/>
      <c r="S1120" s="29"/>
      <c r="T1120" s="29"/>
      <c r="U1120" s="29"/>
      <c r="X1120" s="22" t="str">
        <f>IF(B1120="",VLOOKUP(A1120,items_lookup!A:B,2,FALSE),B1120)</f>
        <v>09. Item 09</v>
      </c>
      <c r="Y1120" s="22">
        <f t="shared" si="84"/>
        <v>5</v>
      </c>
      <c r="Z1120" s="22">
        <f t="shared" si="84"/>
        <v>5</v>
      </c>
      <c r="AA1120" s="22">
        <f t="shared" si="81"/>
        <v>2021</v>
      </c>
      <c r="AB1120" s="22">
        <f t="shared" si="82"/>
        <v>2021</v>
      </c>
      <c r="AC1120" s="22">
        <f t="shared" si="83"/>
        <v>2021</v>
      </c>
      <c r="AD1120" s="25" t="b">
        <f>AND(ROUND(O1120,2)=O1120,ROUND(P1120,2)=P1120,OR(AND(O1120&lt;&gt;0,L1120="p"),AND(P1120&lt;&gt;0,L1120="f")),_xlfn.ISFORMULA(X1120),_xlfn.ISFORMULA(Y1120),_xlfn.ISFORMULA(Z1120),_xlfn.ISFORMULA(AA1120),_xlfn.ISFORMULA(AB1120),_xlfn.ISFORMULA(AC1120),NOT(_xlfn.ISFORMULA(O1120)),NOT(_xlfn.ISFORMULA(P1120)),M1120&lt;&gt;0,N1120&lt;&gt;0,OR(YEAR(M1120=lookup_codes!T1270),YEAR(M1120=lookup_codes!T1271),YEAR(M1120=lookup_codes!T1272)),OR(YEAR(N1120=lookup_codes!T1270),YEAR(N1120=lookup_codes!T1271),YEAR(N1120=lookup_codes!T1272)))</f>
        <v>1</v>
      </c>
    </row>
    <row r="1121" spans="1:30" ht="15" customHeight="1" x14ac:dyDescent="0.2">
      <c r="A1121" s="8" t="s">
        <v>768</v>
      </c>
      <c r="B1121" s="8"/>
      <c r="C1121" s="2" t="s">
        <v>734</v>
      </c>
      <c r="D1121" s="6" t="s">
        <v>742</v>
      </c>
      <c r="E1121" s="60" t="s">
        <v>745</v>
      </c>
      <c r="F1121" s="8"/>
      <c r="G1121" s="8"/>
      <c r="H1121" s="8"/>
      <c r="I1121" s="8" t="s">
        <v>25</v>
      </c>
      <c r="J1121" s="8">
        <v>3</v>
      </c>
      <c r="K1121" s="8" t="s">
        <v>753</v>
      </c>
      <c r="L1121" s="8" t="s">
        <v>756</v>
      </c>
      <c r="M1121" s="9">
        <v>44330</v>
      </c>
      <c r="N1121" s="9">
        <v>44344</v>
      </c>
      <c r="O1121" s="20"/>
      <c r="P1121" s="20">
        <v>153364.75</v>
      </c>
      <c r="Q1121" s="61"/>
      <c r="R1121" s="29"/>
      <c r="S1121" s="29"/>
      <c r="T1121" s="29"/>
      <c r="U1121" s="29"/>
      <c r="X1121" s="22" t="str">
        <f>IF(B1121="",VLOOKUP(A1121,items_lookup!A:B,2,FALSE),B1121)</f>
        <v>09. Item 09</v>
      </c>
      <c r="Y1121" s="22">
        <f t="shared" si="84"/>
        <v>5</v>
      </c>
      <c r="Z1121" s="22">
        <f t="shared" si="84"/>
        <v>5</v>
      </c>
      <c r="AA1121" s="22">
        <f t="shared" si="81"/>
        <v>2021</v>
      </c>
      <c r="AB1121" s="22">
        <f t="shared" si="82"/>
        <v>2021</v>
      </c>
      <c r="AC1121" s="22">
        <f t="shared" si="83"/>
        <v>2021</v>
      </c>
      <c r="AD1121" s="25" t="b">
        <f>AND(ROUND(O1121,2)=O1121,ROUND(P1121,2)=P1121,OR(AND(O1121&lt;&gt;0,L1121="p"),AND(P1121&lt;&gt;0,L1121="f")),_xlfn.ISFORMULA(X1121),_xlfn.ISFORMULA(Y1121),_xlfn.ISFORMULA(Z1121),_xlfn.ISFORMULA(AA1121),_xlfn.ISFORMULA(AB1121),_xlfn.ISFORMULA(AC1121),NOT(_xlfn.ISFORMULA(O1121)),NOT(_xlfn.ISFORMULA(P1121)),M1121&lt;&gt;0,N1121&lt;&gt;0,OR(YEAR(M1121=lookup_codes!T1271),YEAR(M1121=lookup_codes!T1272),YEAR(M1121=lookup_codes!T1273)),OR(YEAR(N1121=lookup_codes!T1271),YEAR(N1121=lookup_codes!T1272),YEAR(N1121=lookup_codes!T1273)))</f>
        <v>1</v>
      </c>
    </row>
    <row r="1122" spans="1:30" ht="15" customHeight="1" x14ac:dyDescent="0.2">
      <c r="A1122" s="8" t="s">
        <v>769</v>
      </c>
      <c r="B1122" s="8"/>
      <c r="C1122" s="2" t="s">
        <v>734</v>
      </c>
      <c r="D1122" s="6" t="s">
        <v>742</v>
      </c>
      <c r="E1122" s="60" t="s">
        <v>745</v>
      </c>
      <c r="F1122" s="8"/>
      <c r="G1122" s="8"/>
      <c r="H1122" s="8"/>
      <c r="I1122" s="8" t="s">
        <v>25</v>
      </c>
      <c r="J1122" s="8">
        <v>3</v>
      </c>
      <c r="K1122" s="8" t="s">
        <v>753</v>
      </c>
      <c r="L1122" s="8" t="s">
        <v>756</v>
      </c>
      <c r="M1122" s="9">
        <v>44330</v>
      </c>
      <c r="N1122" s="9">
        <v>44337</v>
      </c>
      <c r="O1122" s="20"/>
      <c r="P1122" s="20">
        <v>2142857.14</v>
      </c>
      <c r="Q1122" s="61"/>
      <c r="R1122" s="29"/>
      <c r="S1122" s="29"/>
      <c r="T1122" s="29"/>
      <c r="U1122" s="29"/>
      <c r="X1122" s="22" t="str">
        <f>IF(B1122="",VLOOKUP(A1122,items_lookup!A:B,2,FALSE),B1122)</f>
        <v>09. Item 09</v>
      </c>
      <c r="Y1122" s="22">
        <f t="shared" si="84"/>
        <v>5</v>
      </c>
      <c r="Z1122" s="22">
        <f t="shared" si="84"/>
        <v>5</v>
      </c>
      <c r="AA1122" s="22">
        <f t="shared" si="81"/>
        <v>2021</v>
      </c>
      <c r="AB1122" s="22">
        <f t="shared" si="82"/>
        <v>2021</v>
      </c>
      <c r="AC1122" s="22">
        <f t="shared" si="83"/>
        <v>2021</v>
      </c>
      <c r="AD1122" s="25" t="b">
        <f>AND(ROUND(O1122,2)=O1122,ROUND(P1122,2)=P1122,OR(AND(O1122&lt;&gt;0,L1122="p"),AND(P1122&lt;&gt;0,L1122="f")),_xlfn.ISFORMULA(X1122),_xlfn.ISFORMULA(Y1122),_xlfn.ISFORMULA(Z1122),_xlfn.ISFORMULA(AA1122),_xlfn.ISFORMULA(AB1122),_xlfn.ISFORMULA(AC1122),NOT(_xlfn.ISFORMULA(O1122)),NOT(_xlfn.ISFORMULA(P1122)),M1122&lt;&gt;0,N1122&lt;&gt;0,OR(YEAR(M1122=lookup_codes!T1272),YEAR(M1122=lookup_codes!T1273),YEAR(M1122=lookup_codes!T1274)),OR(YEAR(N1122=lookup_codes!T1272),YEAR(N1122=lookup_codes!T1273),YEAR(N1122=lookup_codes!T1274)))</f>
        <v>1</v>
      </c>
    </row>
    <row r="1123" spans="1:30" ht="15" customHeight="1" x14ac:dyDescent="0.2">
      <c r="A1123" s="8" t="s">
        <v>789</v>
      </c>
      <c r="B1123" s="8"/>
      <c r="C1123" s="2" t="s">
        <v>734</v>
      </c>
      <c r="D1123" s="6" t="s">
        <v>742</v>
      </c>
      <c r="E1123" s="60" t="s">
        <v>745</v>
      </c>
      <c r="F1123" s="8"/>
      <c r="G1123" s="8"/>
      <c r="H1123" s="8"/>
      <c r="I1123" s="8" t="s">
        <v>25</v>
      </c>
      <c r="J1123" s="8">
        <v>3</v>
      </c>
      <c r="K1123" s="8" t="s">
        <v>753</v>
      </c>
      <c r="L1123" s="8" t="s">
        <v>756</v>
      </c>
      <c r="M1123" s="9">
        <v>44330</v>
      </c>
      <c r="N1123" s="9">
        <v>44341</v>
      </c>
      <c r="O1123" s="20"/>
      <c r="P1123" s="20">
        <v>2559523.81</v>
      </c>
      <c r="Q1123" s="61"/>
      <c r="R1123" s="29"/>
      <c r="S1123" s="29"/>
      <c r="T1123" s="29"/>
      <c r="U1123" s="29"/>
      <c r="X1123" s="22" t="str">
        <f>IF(B1123="",VLOOKUP(A1123,items_lookup!A:B,2,FALSE),B1123)</f>
        <v>13. Item 13</v>
      </c>
      <c r="Y1123" s="22">
        <f t="shared" si="84"/>
        <v>5</v>
      </c>
      <c r="Z1123" s="22">
        <f t="shared" si="84"/>
        <v>5</v>
      </c>
      <c r="AA1123" s="22">
        <f t="shared" si="81"/>
        <v>2021</v>
      </c>
      <c r="AB1123" s="22">
        <f t="shared" si="82"/>
        <v>2021</v>
      </c>
      <c r="AC1123" s="22">
        <f t="shared" si="83"/>
        <v>2021</v>
      </c>
      <c r="AD1123" s="25" t="b">
        <f>AND(ROUND(O1123,2)=O1123,ROUND(P1123,2)=P1123,OR(AND(O1123&lt;&gt;0,L1123="p"),AND(P1123&lt;&gt;0,L1123="f")),_xlfn.ISFORMULA(X1123),_xlfn.ISFORMULA(Y1123),_xlfn.ISFORMULA(Z1123),_xlfn.ISFORMULA(AA1123),_xlfn.ISFORMULA(AB1123),_xlfn.ISFORMULA(AC1123),NOT(_xlfn.ISFORMULA(O1123)),NOT(_xlfn.ISFORMULA(P1123)),M1123&lt;&gt;0,N1123&lt;&gt;0,OR(YEAR(M1123=lookup_codes!T1273),YEAR(M1123=lookup_codes!T1274),YEAR(M1123=lookup_codes!T1275)),OR(YEAR(N1123=lookup_codes!T1273),YEAR(N1123=lookup_codes!T1274),YEAR(N1123=lookup_codes!T1275)))</f>
        <v>1</v>
      </c>
    </row>
    <row r="1124" spans="1:30" ht="15" customHeight="1" x14ac:dyDescent="0.2">
      <c r="A1124" s="8" t="s">
        <v>771</v>
      </c>
      <c r="B1124" s="8"/>
      <c r="C1124" s="2" t="s">
        <v>734</v>
      </c>
      <c r="D1124" s="6" t="s">
        <v>742</v>
      </c>
      <c r="E1124" s="60" t="s">
        <v>745</v>
      </c>
      <c r="F1124" s="8"/>
      <c r="G1124" s="8"/>
      <c r="H1124" s="8"/>
      <c r="I1124" s="8"/>
      <c r="J1124" s="8">
        <v>3</v>
      </c>
      <c r="K1124" s="8" t="s">
        <v>753</v>
      </c>
      <c r="L1124" s="8" t="s">
        <v>756</v>
      </c>
      <c r="M1124" s="9">
        <v>44330</v>
      </c>
      <c r="N1124" s="9">
        <v>44343</v>
      </c>
      <c r="O1124" s="20"/>
      <c r="P1124" s="20">
        <v>720501.55</v>
      </c>
      <c r="Q1124" s="61"/>
      <c r="R1124" s="29"/>
      <c r="S1124" s="29"/>
      <c r="T1124" s="29"/>
      <c r="U1124" s="29"/>
      <c r="X1124" s="22" t="str">
        <f>IF(B1124="",VLOOKUP(A1124,items_lookup!A:B,2,FALSE),B1124)</f>
        <v>13. Item 13</v>
      </c>
      <c r="Y1124" s="22">
        <f t="shared" si="84"/>
        <v>5</v>
      </c>
      <c r="Z1124" s="22">
        <f t="shared" si="84"/>
        <v>5</v>
      </c>
      <c r="AA1124" s="22">
        <f t="shared" si="81"/>
        <v>2021</v>
      </c>
      <c r="AB1124" s="22">
        <f t="shared" si="82"/>
        <v>2021</v>
      </c>
      <c r="AC1124" s="22">
        <f t="shared" si="83"/>
        <v>2021</v>
      </c>
      <c r="AD1124" s="25" t="b">
        <f>AND(ROUND(O1124,2)=O1124,ROUND(P1124,2)=P1124,OR(AND(O1124&lt;&gt;0,L1124="p"),AND(P1124&lt;&gt;0,L1124="f")),_xlfn.ISFORMULA(X1124),_xlfn.ISFORMULA(Y1124),_xlfn.ISFORMULA(Z1124),_xlfn.ISFORMULA(AA1124),_xlfn.ISFORMULA(AB1124),_xlfn.ISFORMULA(AC1124),NOT(_xlfn.ISFORMULA(O1124)),NOT(_xlfn.ISFORMULA(P1124)),M1124&lt;&gt;0,N1124&lt;&gt;0,OR(YEAR(M1124=lookup_codes!T1274),YEAR(M1124=lookup_codes!T1275),YEAR(M1124=lookup_codes!T1276)),OR(YEAR(N1124=lookup_codes!T1274),YEAR(N1124=lookup_codes!T1275),YEAR(N1124=lookup_codes!T1276)))</f>
        <v>1</v>
      </c>
    </row>
    <row r="1125" spans="1:30" ht="15" customHeight="1" x14ac:dyDescent="0.2">
      <c r="A1125" s="8" t="s">
        <v>775</v>
      </c>
      <c r="B1125" s="8"/>
      <c r="C1125" s="2" t="s">
        <v>734</v>
      </c>
      <c r="D1125" s="6" t="s">
        <v>742</v>
      </c>
      <c r="E1125" s="60" t="s">
        <v>745</v>
      </c>
      <c r="F1125" s="8"/>
      <c r="G1125" s="8"/>
      <c r="H1125" s="8"/>
      <c r="I1125" s="8"/>
      <c r="J1125" s="8">
        <v>3</v>
      </c>
      <c r="K1125" s="8" t="s">
        <v>753</v>
      </c>
      <c r="L1125" s="8" t="s">
        <v>756</v>
      </c>
      <c r="M1125" s="9">
        <v>44330</v>
      </c>
      <c r="N1125" s="9">
        <v>44347</v>
      </c>
      <c r="O1125" s="20"/>
      <c r="P1125" s="20">
        <v>8908976.9700000007</v>
      </c>
      <c r="Q1125" s="61"/>
      <c r="R1125" s="29"/>
      <c r="S1125" s="29"/>
      <c r="T1125" s="29"/>
      <c r="U1125" s="29"/>
      <c r="X1125" s="22" t="str">
        <f>IF(B1125="",VLOOKUP(A1125,items_lookup!A:B,2,FALSE),B1125)</f>
        <v>06. Item 06</v>
      </c>
      <c r="Y1125" s="22">
        <f t="shared" si="84"/>
        <v>5</v>
      </c>
      <c r="Z1125" s="22">
        <f t="shared" si="84"/>
        <v>5</v>
      </c>
      <c r="AA1125" s="22">
        <f t="shared" si="81"/>
        <v>2021</v>
      </c>
      <c r="AB1125" s="22">
        <f t="shared" si="82"/>
        <v>2021</v>
      </c>
      <c r="AC1125" s="22">
        <f t="shared" si="83"/>
        <v>2021</v>
      </c>
      <c r="AD1125" s="25" t="b">
        <f>AND(ROUND(O1125,2)=O1125,ROUND(P1125,2)=P1125,OR(AND(O1125&lt;&gt;0,L1125="p"),AND(P1125&lt;&gt;0,L1125="f")),_xlfn.ISFORMULA(X1125),_xlfn.ISFORMULA(Y1125),_xlfn.ISFORMULA(Z1125),_xlfn.ISFORMULA(AA1125),_xlfn.ISFORMULA(AB1125),_xlfn.ISFORMULA(AC1125),NOT(_xlfn.ISFORMULA(O1125)),NOT(_xlfn.ISFORMULA(P1125)),M1125&lt;&gt;0,N1125&lt;&gt;0,OR(YEAR(M1125=lookup_codes!T1275),YEAR(M1125=lookup_codes!T1276),YEAR(M1125=lookup_codes!T1277)),OR(YEAR(N1125=lookup_codes!T1275),YEAR(N1125=lookup_codes!T1276),YEAR(N1125=lookup_codes!T1277)))</f>
        <v>1</v>
      </c>
    </row>
    <row r="1126" spans="1:30" ht="15" customHeight="1" x14ac:dyDescent="0.2">
      <c r="A1126" s="8" t="s">
        <v>775</v>
      </c>
      <c r="B1126" s="8"/>
      <c r="C1126" s="2" t="s">
        <v>734</v>
      </c>
      <c r="D1126" s="6" t="s">
        <v>742</v>
      </c>
      <c r="E1126" s="60" t="s">
        <v>745</v>
      </c>
      <c r="F1126" s="8"/>
      <c r="G1126" s="8"/>
      <c r="H1126" s="8"/>
      <c r="I1126" s="8"/>
      <c r="J1126" s="8">
        <v>3</v>
      </c>
      <c r="K1126" s="8" t="s">
        <v>753</v>
      </c>
      <c r="L1126" s="8" t="s">
        <v>756</v>
      </c>
      <c r="M1126" s="9">
        <v>44330</v>
      </c>
      <c r="N1126" s="9">
        <v>44347</v>
      </c>
      <c r="O1126" s="20"/>
      <c r="P1126" s="20">
        <v>5556357.7300000004</v>
      </c>
      <c r="Q1126" s="61"/>
      <c r="R1126" s="29"/>
      <c r="S1126" s="29"/>
      <c r="T1126" s="29"/>
      <c r="U1126" s="29"/>
      <c r="X1126" s="22" t="str">
        <f>IF(B1126="",VLOOKUP(A1126,items_lookup!A:B,2,FALSE),B1126)</f>
        <v>06. Item 06</v>
      </c>
      <c r="Y1126" s="22">
        <f t="shared" si="84"/>
        <v>5</v>
      </c>
      <c r="Z1126" s="22">
        <f t="shared" si="84"/>
        <v>5</v>
      </c>
      <c r="AA1126" s="22">
        <f t="shared" si="81"/>
        <v>2021</v>
      </c>
      <c r="AB1126" s="22">
        <f t="shared" si="82"/>
        <v>2021</v>
      </c>
      <c r="AC1126" s="22">
        <f t="shared" si="83"/>
        <v>2021</v>
      </c>
      <c r="AD1126" s="25" t="b">
        <f>AND(ROUND(O1126,2)=O1126,ROUND(P1126,2)=P1126,OR(AND(O1126&lt;&gt;0,L1126="p"),AND(P1126&lt;&gt;0,L1126="f")),_xlfn.ISFORMULA(X1126),_xlfn.ISFORMULA(Y1126),_xlfn.ISFORMULA(Z1126),_xlfn.ISFORMULA(AA1126),_xlfn.ISFORMULA(AB1126),_xlfn.ISFORMULA(AC1126),NOT(_xlfn.ISFORMULA(O1126)),NOT(_xlfn.ISFORMULA(P1126)),M1126&lt;&gt;0,N1126&lt;&gt;0,OR(YEAR(M1126=lookup_codes!T1276),YEAR(M1126=lookup_codes!T1277),YEAR(M1126=lookup_codes!T1278)),OR(YEAR(N1126=lookup_codes!T1276),YEAR(N1126=lookup_codes!T1277),YEAR(N1126=lookup_codes!T1278)))</f>
        <v>1</v>
      </c>
    </row>
    <row r="1127" spans="1:30" ht="12.6" customHeight="1" x14ac:dyDescent="0.2">
      <c r="A1127" s="8" t="s">
        <v>776</v>
      </c>
      <c r="B1127" s="8"/>
      <c r="C1127" s="2" t="s">
        <v>734</v>
      </c>
      <c r="D1127" s="6" t="s">
        <v>742</v>
      </c>
      <c r="E1127" s="60" t="s">
        <v>745</v>
      </c>
      <c r="F1127" s="8"/>
      <c r="G1127" s="8"/>
      <c r="H1127" s="8"/>
      <c r="I1127" s="8" t="s">
        <v>25</v>
      </c>
      <c r="J1127" s="8">
        <v>1</v>
      </c>
      <c r="K1127" s="8" t="s">
        <v>753</v>
      </c>
      <c r="L1127" s="8" t="s">
        <v>756</v>
      </c>
      <c r="M1127" s="9">
        <v>44327</v>
      </c>
      <c r="N1127" s="9">
        <v>44337</v>
      </c>
      <c r="O1127" s="20"/>
      <c r="P1127" s="20">
        <v>6345.23</v>
      </c>
      <c r="Q1127" s="61"/>
      <c r="R1127" s="29"/>
      <c r="S1127" s="29"/>
      <c r="T1127" s="29"/>
      <c r="U1127" s="29"/>
      <c r="X1127" s="22" t="str">
        <f>IF(B1127="",VLOOKUP(A1127,items_lookup!A:B,2,FALSE),B1127)</f>
        <v>_1. Item _1</v>
      </c>
      <c r="Y1127" s="22">
        <f t="shared" si="84"/>
        <v>5</v>
      </c>
      <c r="Z1127" s="22">
        <f t="shared" si="84"/>
        <v>5</v>
      </c>
      <c r="AA1127" s="22">
        <f t="shared" si="81"/>
        <v>2021</v>
      </c>
      <c r="AB1127" s="22">
        <f t="shared" si="82"/>
        <v>2021</v>
      </c>
      <c r="AC1127" s="22">
        <f t="shared" si="83"/>
        <v>2021</v>
      </c>
      <c r="AD1127" s="25" t="b">
        <f>AND(ROUND(O1127,2)=O1127,ROUND(P1127,2)=P1127,OR(AND(O1127&lt;&gt;0,L1127="p"),AND(P1127&lt;&gt;0,L1127="f")),_xlfn.ISFORMULA(X1127),_xlfn.ISFORMULA(Y1127),_xlfn.ISFORMULA(Z1127),_xlfn.ISFORMULA(AA1127),_xlfn.ISFORMULA(AB1127),_xlfn.ISFORMULA(AC1127),NOT(_xlfn.ISFORMULA(O1127)),NOT(_xlfn.ISFORMULA(P1127)),M1127&lt;&gt;0,N1127&lt;&gt;0,OR(YEAR(M1127=lookup_codes!T1277),YEAR(M1127=lookup_codes!T1278),YEAR(M1127=lookup_codes!T1279)),OR(YEAR(N1127=lookup_codes!T1277),YEAR(N1127=lookup_codes!T1278),YEAR(N1127=lookup_codes!T1279)))</f>
        <v>1</v>
      </c>
    </row>
    <row r="1128" spans="1:30" ht="15" customHeight="1" x14ac:dyDescent="0.2">
      <c r="A1128" s="8" t="s">
        <v>776</v>
      </c>
      <c r="B1128" s="27"/>
      <c r="C1128" s="2" t="s">
        <v>734</v>
      </c>
      <c r="D1128" s="6" t="s">
        <v>742</v>
      </c>
      <c r="E1128" s="60" t="s">
        <v>745</v>
      </c>
      <c r="F1128" s="8"/>
      <c r="G1128" s="8"/>
      <c r="H1128" s="8"/>
      <c r="I1128" s="8" t="s">
        <v>25</v>
      </c>
      <c r="J1128" s="8">
        <v>3</v>
      </c>
      <c r="K1128" s="8" t="s">
        <v>753</v>
      </c>
      <c r="L1128" s="8" t="s">
        <v>756</v>
      </c>
      <c r="M1128" s="9">
        <v>44330</v>
      </c>
      <c r="N1128" s="9">
        <v>44340</v>
      </c>
      <c r="O1128" s="20"/>
      <c r="P1128" s="20">
        <v>166386.78</v>
      </c>
      <c r="Q1128" s="61"/>
      <c r="R1128" s="11"/>
      <c r="S1128" s="11"/>
      <c r="T1128" s="11"/>
      <c r="U1128" s="11"/>
      <c r="X1128" s="22" t="str">
        <f>IF(B1128="",VLOOKUP(A1128,items_lookup!A:B,2,FALSE),B1128)</f>
        <v>_1. Item _1</v>
      </c>
      <c r="Y1128" s="22">
        <f t="shared" si="84"/>
        <v>5</v>
      </c>
      <c r="Z1128" s="22">
        <f t="shared" si="84"/>
        <v>5</v>
      </c>
      <c r="AA1128" s="22">
        <f t="shared" si="81"/>
        <v>2021</v>
      </c>
      <c r="AB1128" s="22">
        <f t="shared" si="82"/>
        <v>2021</v>
      </c>
      <c r="AC1128" s="22">
        <f t="shared" si="83"/>
        <v>2021</v>
      </c>
      <c r="AD1128" s="25" t="b">
        <f>AND(ROUND(O1128,2)=O1128,ROUND(P1128,2)=P1128,OR(AND(O1128&lt;&gt;0,L1128="p"),AND(P1128&lt;&gt;0,L1128="f")),_xlfn.ISFORMULA(X1128),_xlfn.ISFORMULA(Y1128),_xlfn.ISFORMULA(Z1128),_xlfn.ISFORMULA(AA1128),_xlfn.ISFORMULA(AB1128),_xlfn.ISFORMULA(AC1128),NOT(_xlfn.ISFORMULA(O1128)),NOT(_xlfn.ISFORMULA(P1128)),M1128&lt;&gt;0,N1128&lt;&gt;0,OR(YEAR(M1128=lookup_codes!T1278),YEAR(M1128=lookup_codes!T1279),YEAR(M1128=lookup_codes!T1280)),OR(YEAR(N1128=lookup_codes!T1278),YEAR(N1128=lookup_codes!T1279),YEAR(N1128=lookup_codes!T1280)))</f>
        <v>1</v>
      </c>
    </row>
    <row r="1129" spans="1:30" ht="15" customHeight="1" x14ac:dyDescent="0.2">
      <c r="A1129" s="8" t="s">
        <v>780</v>
      </c>
      <c r="B1129" s="27"/>
      <c r="C1129" s="2" t="s">
        <v>734</v>
      </c>
      <c r="D1129" s="6" t="s">
        <v>742</v>
      </c>
      <c r="E1129" s="60" t="s">
        <v>745</v>
      </c>
      <c r="F1129" s="8"/>
      <c r="G1129" s="8"/>
      <c r="H1129" s="8"/>
      <c r="I1129" s="8"/>
      <c r="J1129" s="8">
        <v>3</v>
      </c>
      <c r="K1129" s="8" t="s">
        <v>753</v>
      </c>
      <c r="L1129" s="8" t="s">
        <v>756</v>
      </c>
      <c r="M1129" s="9">
        <v>44330</v>
      </c>
      <c r="N1129" s="9">
        <v>44337</v>
      </c>
      <c r="O1129" s="20"/>
      <c r="P1129" s="20">
        <v>297149.58</v>
      </c>
      <c r="Q1129" s="61"/>
      <c r="R1129" s="11"/>
      <c r="S1129" s="11"/>
      <c r="T1129" s="11"/>
      <c r="U1129" s="11"/>
      <c r="X1129" s="22" t="str">
        <f>IF(B1129="",VLOOKUP(A1129,items_lookup!A:B,2,FALSE),B1129)</f>
        <v>14. Item 14</v>
      </c>
      <c r="Y1129" s="22">
        <f t="shared" si="84"/>
        <v>5</v>
      </c>
      <c r="Z1129" s="22">
        <f t="shared" si="84"/>
        <v>5</v>
      </c>
      <c r="AA1129" s="22">
        <f t="shared" si="81"/>
        <v>2021</v>
      </c>
      <c r="AB1129" s="22">
        <f t="shared" si="82"/>
        <v>2021</v>
      </c>
      <c r="AC1129" s="22">
        <f t="shared" si="83"/>
        <v>2021</v>
      </c>
      <c r="AD1129" s="25" t="b">
        <f>AND(ROUND(O1129,2)=O1129,ROUND(P1129,2)=P1129,OR(AND(O1129&lt;&gt;0,L1129="p"),AND(P1129&lt;&gt;0,L1129="f")),_xlfn.ISFORMULA(X1129),_xlfn.ISFORMULA(Y1129),_xlfn.ISFORMULA(Z1129),_xlfn.ISFORMULA(AA1129),_xlfn.ISFORMULA(AB1129),_xlfn.ISFORMULA(AC1129),NOT(_xlfn.ISFORMULA(O1129)),NOT(_xlfn.ISFORMULA(P1129)),M1129&lt;&gt;0,N1129&lt;&gt;0,OR(YEAR(M1129=lookup_codes!T1279),YEAR(M1129=lookup_codes!T1280),YEAR(M1129=lookup_codes!T1281)),OR(YEAR(N1129=lookup_codes!T1279),YEAR(N1129=lookup_codes!T1280),YEAR(N1129=lookup_codes!T1281)))</f>
        <v>1</v>
      </c>
    </row>
    <row r="1130" spans="1:30" ht="15" customHeight="1" x14ac:dyDescent="0.2">
      <c r="A1130" s="8" t="s">
        <v>776</v>
      </c>
      <c r="B1130" s="27"/>
      <c r="C1130" s="2" t="s">
        <v>734</v>
      </c>
      <c r="D1130" s="6" t="s">
        <v>742</v>
      </c>
      <c r="E1130" s="60" t="s">
        <v>745</v>
      </c>
      <c r="F1130" s="8"/>
      <c r="G1130" s="8"/>
      <c r="H1130" s="8"/>
      <c r="I1130" s="8" t="s">
        <v>25</v>
      </c>
      <c r="J1130" s="8">
        <v>3</v>
      </c>
      <c r="K1130" s="8" t="s">
        <v>753</v>
      </c>
      <c r="L1130" s="8" t="s">
        <v>756</v>
      </c>
      <c r="M1130" s="9">
        <v>44330</v>
      </c>
      <c r="N1130" s="9">
        <v>44342</v>
      </c>
      <c r="O1130" s="20"/>
      <c r="P1130" s="20">
        <v>11887.24</v>
      </c>
      <c r="Q1130" s="61"/>
      <c r="R1130" s="11"/>
      <c r="S1130" s="11"/>
      <c r="T1130" s="11"/>
      <c r="U1130" s="11"/>
      <c r="X1130" s="22" t="str">
        <f>IF(B1130="",VLOOKUP(A1130,items_lookup!A:B,2,FALSE),B1130)</f>
        <v>_1. Item _1</v>
      </c>
      <c r="Y1130" s="22">
        <f t="shared" si="84"/>
        <v>5</v>
      </c>
      <c r="Z1130" s="22">
        <f t="shared" si="84"/>
        <v>5</v>
      </c>
      <c r="AA1130" s="22">
        <f t="shared" si="81"/>
        <v>2021</v>
      </c>
      <c r="AB1130" s="22">
        <f t="shared" si="82"/>
        <v>2021</v>
      </c>
      <c r="AC1130" s="22">
        <f t="shared" si="83"/>
        <v>2021</v>
      </c>
      <c r="AD1130" s="25" t="b">
        <f>AND(ROUND(O1130,2)=O1130,ROUND(P1130,2)=P1130,OR(AND(O1130&lt;&gt;0,L1130="p"),AND(P1130&lt;&gt;0,L1130="f")),_xlfn.ISFORMULA(X1130),_xlfn.ISFORMULA(Y1130),_xlfn.ISFORMULA(Z1130),_xlfn.ISFORMULA(AA1130),_xlfn.ISFORMULA(AB1130),_xlfn.ISFORMULA(AC1130),NOT(_xlfn.ISFORMULA(O1130)),NOT(_xlfn.ISFORMULA(P1130)),M1130&lt;&gt;0,N1130&lt;&gt;0,OR(YEAR(M1130=lookup_codes!T1280),YEAR(M1130=lookup_codes!T1281),YEAR(M1130=lookup_codes!T1282)),OR(YEAR(N1130=lookup_codes!T1280),YEAR(N1130=lookup_codes!T1281),YEAR(N1130=lookup_codes!T1282)))</f>
        <v>1</v>
      </c>
    </row>
    <row r="1131" spans="1:30" ht="15" customHeight="1" x14ac:dyDescent="0.2">
      <c r="A1131" s="8" t="s">
        <v>784</v>
      </c>
      <c r="B1131" s="27"/>
      <c r="C1131" s="2" t="s">
        <v>734</v>
      </c>
      <c r="D1131" s="6" t="s">
        <v>742</v>
      </c>
      <c r="E1131" s="60" t="s">
        <v>745</v>
      </c>
      <c r="F1131" s="8"/>
      <c r="G1131" s="8"/>
      <c r="H1131" s="8"/>
      <c r="I1131" s="8"/>
      <c r="J1131" s="8">
        <v>3</v>
      </c>
      <c r="K1131" s="8" t="s">
        <v>753</v>
      </c>
      <c r="L1131" s="8" t="s">
        <v>756</v>
      </c>
      <c r="M1131" s="9">
        <v>44330</v>
      </c>
      <c r="N1131" s="9">
        <v>44342</v>
      </c>
      <c r="O1131" s="20"/>
      <c r="P1131" s="20">
        <v>40255.879999999997</v>
      </c>
      <c r="Q1131" s="61"/>
      <c r="R1131" s="11"/>
      <c r="S1131" s="11"/>
      <c r="T1131" s="11"/>
      <c r="U1131" s="11"/>
      <c r="X1131" s="22" t="str">
        <f>IF(B1131="",VLOOKUP(A1131,items_lookup!A:B,2,FALSE),B1131)</f>
        <v>03. Item 03</v>
      </c>
      <c r="Y1131" s="22">
        <f t="shared" si="84"/>
        <v>5</v>
      </c>
      <c r="Z1131" s="22">
        <f t="shared" si="84"/>
        <v>5</v>
      </c>
      <c r="AA1131" s="22">
        <f t="shared" si="81"/>
        <v>2021</v>
      </c>
      <c r="AB1131" s="22">
        <f t="shared" si="82"/>
        <v>2021</v>
      </c>
      <c r="AC1131" s="22">
        <f t="shared" si="83"/>
        <v>2021</v>
      </c>
      <c r="AD1131" s="25" t="b">
        <f>AND(ROUND(O1131,2)=O1131,ROUND(P1131,2)=P1131,OR(AND(O1131&lt;&gt;0,L1131="p"),AND(P1131&lt;&gt;0,L1131="f")),_xlfn.ISFORMULA(X1131),_xlfn.ISFORMULA(Y1131),_xlfn.ISFORMULA(Z1131),_xlfn.ISFORMULA(AA1131),_xlfn.ISFORMULA(AB1131),_xlfn.ISFORMULA(AC1131),NOT(_xlfn.ISFORMULA(O1131)),NOT(_xlfn.ISFORMULA(P1131)),M1131&lt;&gt;0,N1131&lt;&gt;0,OR(YEAR(M1131=lookup_codes!T1281),YEAR(M1131=lookup_codes!T1282),YEAR(M1131=lookup_codes!T1283)),OR(YEAR(N1131=lookup_codes!T1281),YEAR(N1131=lookup_codes!T1282),YEAR(N1131=lookup_codes!T1283)))</f>
        <v>1</v>
      </c>
    </row>
    <row r="1132" spans="1:30" ht="15" customHeight="1" x14ac:dyDescent="0.2">
      <c r="A1132" s="8" t="s">
        <v>788</v>
      </c>
      <c r="B1132" s="8"/>
      <c r="C1132" s="2" t="s">
        <v>734</v>
      </c>
      <c r="D1132" s="6" t="s">
        <v>742</v>
      </c>
      <c r="E1132" s="60" t="s">
        <v>745</v>
      </c>
      <c r="F1132" s="8"/>
      <c r="G1132" s="8"/>
      <c r="H1132" s="8"/>
      <c r="I1132" s="8" t="s">
        <v>25</v>
      </c>
      <c r="J1132" s="8">
        <v>3</v>
      </c>
      <c r="K1132" s="8" t="s">
        <v>753</v>
      </c>
      <c r="L1132" s="8" t="s">
        <v>756</v>
      </c>
      <c r="M1132" s="9">
        <v>44331</v>
      </c>
      <c r="N1132" s="9">
        <v>44341</v>
      </c>
      <c r="O1132" s="20"/>
      <c r="P1132" s="20">
        <v>8582.16</v>
      </c>
      <c r="Q1132" s="61"/>
      <c r="R1132" s="29"/>
      <c r="S1132" s="29"/>
      <c r="T1132" s="29"/>
      <c r="U1132" s="29"/>
      <c r="X1132" s="22" t="str">
        <f>IF(B1132="",VLOOKUP(A1132,items_lookup!A:B,2,FALSE),B1132)</f>
        <v>03. Item 03</v>
      </c>
      <c r="Y1132" s="22">
        <f t="shared" si="84"/>
        <v>5</v>
      </c>
      <c r="Z1132" s="22">
        <f t="shared" si="84"/>
        <v>5</v>
      </c>
      <c r="AA1132" s="22">
        <f t="shared" si="81"/>
        <v>2021</v>
      </c>
      <c r="AB1132" s="22">
        <f t="shared" si="82"/>
        <v>2021</v>
      </c>
      <c r="AC1132" s="22">
        <f t="shared" si="83"/>
        <v>2021</v>
      </c>
      <c r="AD1132" s="25" t="b">
        <f>AND(ROUND(O1132,2)=O1132,ROUND(P1132,2)=P1132,OR(AND(O1132&lt;&gt;0,L1132="p"),AND(P1132&lt;&gt;0,L1132="f")),_xlfn.ISFORMULA(X1132),_xlfn.ISFORMULA(Y1132),_xlfn.ISFORMULA(Z1132),_xlfn.ISFORMULA(AA1132),_xlfn.ISFORMULA(AB1132),_xlfn.ISFORMULA(AC1132),NOT(_xlfn.ISFORMULA(O1132)),NOT(_xlfn.ISFORMULA(P1132)),M1132&lt;&gt;0,N1132&lt;&gt;0,OR(YEAR(M1132=lookup_codes!T1282),YEAR(M1132=lookup_codes!T1283),YEAR(M1132=lookup_codes!T1284)),OR(YEAR(N1132=lookup_codes!T1282),YEAR(N1132=lookup_codes!T1283),YEAR(N1132=lookup_codes!T1284)))</f>
        <v>1</v>
      </c>
    </row>
    <row r="1133" spans="1:30" ht="15" customHeight="1" x14ac:dyDescent="0.2">
      <c r="A1133" s="8" t="s">
        <v>776</v>
      </c>
      <c r="B1133" s="8"/>
      <c r="C1133" s="2" t="s">
        <v>734</v>
      </c>
      <c r="D1133" s="6" t="s">
        <v>742</v>
      </c>
      <c r="E1133" s="60" t="s">
        <v>745</v>
      </c>
      <c r="F1133" s="8"/>
      <c r="G1133" s="8"/>
      <c r="H1133" s="8"/>
      <c r="I1133" s="8"/>
      <c r="J1133" s="8">
        <v>3</v>
      </c>
      <c r="K1133" s="8" t="s">
        <v>753</v>
      </c>
      <c r="L1133" s="8" t="s">
        <v>756</v>
      </c>
      <c r="M1133" s="9">
        <v>44331</v>
      </c>
      <c r="N1133" s="9">
        <v>44341</v>
      </c>
      <c r="O1133" s="20"/>
      <c r="P1133" s="20">
        <v>32700.75</v>
      </c>
      <c r="Q1133" s="61"/>
      <c r="R1133" s="29"/>
      <c r="S1133" s="29"/>
      <c r="T1133" s="29"/>
      <c r="U1133" s="29"/>
      <c r="X1133" s="22" t="str">
        <f>IF(B1133="",VLOOKUP(A1133,items_lookup!A:B,2,FALSE),B1133)</f>
        <v>_1. Item _1</v>
      </c>
      <c r="Y1133" s="22">
        <f t="shared" si="84"/>
        <v>5</v>
      </c>
      <c r="Z1133" s="22">
        <f t="shared" si="84"/>
        <v>5</v>
      </c>
      <c r="AA1133" s="22">
        <f t="shared" si="81"/>
        <v>2021</v>
      </c>
      <c r="AB1133" s="22">
        <f t="shared" si="82"/>
        <v>2021</v>
      </c>
      <c r="AC1133" s="22">
        <f t="shared" si="83"/>
        <v>2021</v>
      </c>
      <c r="AD1133" s="25" t="b">
        <f>AND(ROUND(O1133,2)=O1133,ROUND(P1133,2)=P1133,OR(AND(O1133&lt;&gt;0,L1133="p"),AND(P1133&lt;&gt;0,L1133="f")),_xlfn.ISFORMULA(X1133),_xlfn.ISFORMULA(Y1133),_xlfn.ISFORMULA(Z1133),_xlfn.ISFORMULA(AA1133),_xlfn.ISFORMULA(AB1133),_xlfn.ISFORMULA(AC1133),NOT(_xlfn.ISFORMULA(O1133)),NOT(_xlfn.ISFORMULA(P1133)),M1133&lt;&gt;0,N1133&lt;&gt;0,OR(YEAR(M1133=lookup_codes!T1283),YEAR(M1133=lookup_codes!T1284),YEAR(M1133=lookup_codes!T1285)),OR(YEAR(N1133=lookup_codes!T1283),YEAR(N1133=lookup_codes!T1284),YEAR(N1133=lookup_codes!T1285)))</f>
        <v>1</v>
      </c>
    </row>
    <row r="1134" spans="1:30" ht="15" customHeight="1" x14ac:dyDescent="0.2">
      <c r="A1134" s="8" t="s">
        <v>773</v>
      </c>
      <c r="B1134" s="8"/>
      <c r="C1134" s="2" t="s">
        <v>734</v>
      </c>
      <c r="D1134" s="6" t="s">
        <v>742</v>
      </c>
      <c r="E1134" s="60" t="s">
        <v>745</v>
      </c>
      <c r="F1134" s="8"/>
      <c r="G1134" s="8"/>
      <c r="H1134" s="8"/>
      <c r="I1134" s="8"/>
      <c r="J1134" s="8">
        <v>3</v>
      </c>
      <c r="K1134" s="8" t="s">
        <v>753</v>
      </c>
      <c r="L1134" s="8" t="s">
        <v>756</v>
      </c>
      <c r="M1134" s="9">
        <v>44330</v>
      </c>
      <c r="N1134" s="9">
        <v>44337</v>
      </c>
      <c r="O1134" s="20"/>
      <c r="P1134" s="20">
        <v>132582.15</v>
      </c>
      <c r="Q1134" s="61"/>
      <c r="R1134" s="29"/>
      <c r="S1134" s="29"/>
      <c r="T1134" s="29"/>
      <c r="U1134" s="29"/>
      <c r="X1134" s="22" t="str">
        <f>IF(B1134="",VLOOKUP(A1134,items_lookup!A:B,2,FALSE),B1134)</f>
        <v>13. Item 13</v>
      </c>
      <c r="Y1134" s="22">
        <f t="shared" si="84"/>
        <v>5</v>
      </c>
      <c r="Z1134" s="22">
        <f t="shared" si="84"/>
        <v>5</v>
      </c>
      <c r="AA1134" s="22">
        <f t="shared" si="81"/>
        <v>2021</v>
      </c>
      <c r="AB1134" s="22">
        <f t="shared" si="82"/>
        <v>2021</v>
      </c>
      <c r="AC1134" s="22">
        <f t="shared" si="83"/>
        <v>2021</v>
      </c>
      <c r="AD1134" s="25" t="b">
        <f>AND(ROUND(O1134,2)=O1134,ROUND(P1134,2)=P1134,OR(AND(O1134&lt;&gt;0,L1134="p"),AND(P1134&lt;&gt;0,L1134="f")),_xlfn.ISFORMULA(X1134),_xlfn.ISFORMULA(Y1134),_xlfn.ISFORMULA(Z1134),_xlfn.ISFORMULA(AA1134),_xlfn.ISFORMULA(AB1134),_xlfn.ISFORMULA(AC1134),NOT(_xlfn.ISFORMULA(O1134)),NOT(_xlfn.ISFORMULA(P1134)),M1134&lt;&gt;0,N1134&lt;&gt;0,OR(YEAR(M1134=lookup_codes!T1284),YEAR(M1134=lookup_codes!T1285),YEAR(M1134=lookup_codes!T1286)),OR(YEAR(N1134=lookup_codes!T1284),YEAR(N1134=lookup_codes!T1285),YEAR(N1134=lookup_codes!T1286)))</f>
        <v>1</v>
      </c>
    </row>
    <row r="1135" spans="1:30" ht="15" customHeight="1" x14ac:dyDescent="0.2">
      <c r="A1135" s="8" t="s">
        <v>776</v>
      </c>
      <c r="B1135" s="27"/>
      <c r="C1135" s="2" t="s">
        <v>734</v>
      </c>
      <c r="D1135" s="6" t="s">
        <v>742</v>
      </c>
      <c r="E1135" s="60" t="s">
        <v>745</v>
      </c>
      <c r="F1135" s="8"/>
      <c r="G1135" s="8"/>
      <c r="H1135" s="8"/>
      <c r="I1135" s="8"/>
      <c r="J1135" s="8">
        <v>3</v>
      </c>
      <c r="K1135" s="8" t="s">
        <v>753</v>
      </c>
      <c r="L1135" s="8" t="s">
        <v>756</v>
      </c>
      <c r="M1135" s="9">
        <v>44330</v>
      </c>
      <c r="N1135" s="9">
        <v>44342</v>
      </c>
      <c r="O1135" s="20"/>
      <c r="P1135" s="20">
        <v>969529.93</v>
      </c>
      <c r="Q1135" s="61"/>
      <c r="R1135" s="29"/>
      <c r="S1135" s="29"/>
      <c r="T1135" s="29"/>
      <c r="U1135" s="29"/>
      <c r="X1135" s="22" t="str">
        <f>IF(B1135="",VLOOKUP(A1135,items_lookup!A:B,2,FALSE),B1135)</f>
        <v>_1. Item _1</v>
      </c>
      <c r="Y1135" s="22">
        <f t="shared" si="84"/>
        <v>5</v>
      </c>
      <c r="Z1135" s="22">
        <f t="shared" si="84"/>
        <v>5</v>
      </c>
      <c r="AA1135" s="22">
        <f t="shared" si="81"/>
        <v>2021</v>
      </c>
      <c r="AB1135" s="22">
        <f t="shared" si="82"/>
        <v>2021</v>
      </c>
      <c r="AC1135" s="22">
        <f t="shared" si="83"/>
        <v>2021</v>
      </c>
      <c r="AD1135" s="25" t="b">
        <f>AND(ROUND(O1135,2)=O1135,ROUND(P1135,2)=P1135,OR(AND(O1135&lt;&gt;0,L1135="p"),AND(P1135&lt;&gt;0,L1135="f")),_xlfn.ISFORMULA(X1135),_xlfn.ISFORMULA(Y1135),_xlfn.ISFORMULA(Z1135),_xlfn.ISFORMULA(AA1135),_xlfn.ISFORMULA(AB1135),_xlfn.ISFORMULA(AC1135),NOT(_xlfn.ISFORMULA(O1135)),NOT(_xlfn.ISFORMULA(P1135)),M1135&lt;&gt;0,N1135&lt;&gt;0,OR(YEAR(M1135=lookup_codes!T1285),YEAR(M1135=lookup_codes!T1286),YEAR(M1135=lookup_codes!T1287)),OR(YEAR(N1135=lookup_codes!T1285),YEAR(N1135=lookup_codes!T1286),YEAR(N1135=lookup_codes!T1287)))</f>
        <v>1</v>
      </c>
    </row>
    <row r="1136" spans="1:30" ht="15.75" customHeight="1" x14ac:dyDescent="0.2">
      <c r="A1136" s="8" t="s">
        <v>773</v>
      </c>
      <c r="B1136" s="27"/>
      <c r="C1136" s="2" t="s">
        <v>734</v>
      </c>
      <c r="D1136" s="6" t="s">
        <v>742</v>
      </c>
      <c r="E1136" s="60" t="s">
        <v>745</v>
      </c>
      <c r="F1136" s="8"/>
      <c r="G1136" s="8"/>
      <c r="H1136" s="8"/>
      <c r="I1136" s="8"/>
      <c r="J1136" s="8">
        <v>3</v>
      </c>
      <c r="K1136" s="8" t="s">
        <v>753</v>
      </c>
      <c r="L1136" s="8" t="s">
        <v>756</v>
      </c>
      <c r="M1136" s="9">
        <v>44330</v>
      </c>
      <c r="N1136" s="9">
        <v>44336</v>
      </c>
      <c r="O1136" s="20"/>
      <c r="P1136" s="20">
        <v>82919.34</v>
      </c>
      <c r="Q1136" s="61"/>
      <c r="R1136" s="29"/>
      <c r="S1136" s="29"/>
      <c r="T1136" s="29"/>
      <c r="U1136" s="29"/>
      <c r="X1136" s="22" t="str">
        <f>IF(B1136="",VLOOKUP(A1136,items_lookup!A:B,2,FALSE),B1136)</f>
        <v>13. Item 13</v>
      </c>
      <c r="Y1136" s="22">
        <f t="shared" si="84"/>
        <v>5</v>
      </c>
      <c r="Z1136" s="22">
        <f t="shared" si="84"/>
        <v>5</v>
      </c>
      <c r="AA1136" s="22">
        <f t="shared" si="81"/>
        <v>2021</v>
      </c>
      <c r="AB1136" s="22">
        <f t="shared" si="82"/>
        <v>2021</v>
      </c>
      <c r="AC1136" s="22">
        <f t="shared" si="83"/>
        <v>2021</v>
      </c>
      <c r="AD1136" s="25" t="b">
        <f>AND(ROUND(O1136,2)=O1136,ROUND(P1136,2)=P1136,OR(AND(O1136&lt;&gt;0,L1136="p"),AND(P1136&lt;&gt;0,L1136="f")),_xlfn.ISFORMULA(X1136),_xlfn.ISFORMULA(Y1136),_xlfn.ISFORMULA(Z1136),_xlfn.ISFORMULA(AA1136),_xlfn.ISFORMULA(AB1136),_xlfn.ISFORMULA(AC1136),NOT(_xlfn.ISFORMULA(O1136)),NOT(_xlfn.ISFORMULA(P1136)),M1136&lt;&gt;0,N1136&lt;&gt;0,OR(YEAR(M1136=lookup_codes!T1286),YEAR(M1136=lookup_codes!T1287),YEAR(M1136=lookup_codes!T1288)),OR(YEAR(N1136=lookup_codes!T1286),YEAR(N1136=lookup_codes!T1287),YEAR(N1136=lookup_codes!T1288)))</f>
        <v>1</v>
      </c>
    </row>
    <row r="1137" spans="1:30" ht="15.75" customHeight="1" x14ac:dyDescent="0.2">
      <c r="A1137" s="8" t="s">
        <v>776</v>
      </c>
      <c r="B1137" s="27"/>
      <c r="C1137" s="2" t="s">
        <v>734</v>
      </c>
      <c r="D1137" s="6" t="s">
        <v>742</v>
      </c>
      <c r="E1137" s="60" t="s">
        <v>745</v>
      </c>
      <c r="F1137" s="8"/>
      <c r="G1137" s="8"/>
      <c r="H1137" s="8"/>
      <c r="I1137" s="8"/>
      <c r="J1137" s="8">
        <v>3</v>
      </c>
      <c r="K1137" s="8" t="s">
        <v>753</v>
      </c>
      <c r="L1137" s="8" t="s">
        <v>756</v>
      </c>
      <c r="M1137" s="9">
        <v>44330</v>
      </c>
      <c r="N1137" s="9">
        <v>44340</v>
      </c>
      <c r="O1137" s="20"/>
      <c r="P1137" s="20">
        <v>90954.36</v>
      </c>
      <c r="Q1137" s="61"/>
      <c r="R1137" s="29"/>
      <c r="S1137" s="29"/>
      <c r="T1137" s="29"/>
      <c r="U1137" s="29"/>
      <c r="X1137" s="22" t="str">
        <f>IF(B1137="",VLOOKUP(A1137,items_lookup!A:B,2,FALSE),B1137)</f>
        <v>_1. Item _1</v>
      </c>
      <c r="Y1137" s="22">
        <f t="shared" si="84"/>
        <v>5</v>
      </c>
      <c r="Z1137" s="22">
        <f t="shared" si="84"/>
        <v>5</v>
      </c>
      <c r="AA1137" s="22">
        <f t="shared" si="81"/>
        <v>2021</v>
      </c>
      <c r="AB1137" s="22">
        <f t="shared" si="82"/>
        <v>2021</v>
      </c>
      <c r="AC1137" s="22">
        <f t="shared" si="83"/>
        <v>2021</v>
      </c>
      <c r="AD1137" s="25" t="b">
        <f>AND(ROUND(O1137,2)=O1137,ROUND(P1137,2)=P1137,OR(AND(O1137&lt;&gt;0,L1137="p"),AND(P1137&lt;&gt;0,L1137="f")),_xlfn.ISFORMULA(X1137),_xlfn.ISFORMULA(Y1137),_xlfn.ISFORMULA(Z1137),_xlfn.ISFORMULA(AA1137),_xlfn.ISFORMULA(AB1137),_xlfn.ISFORMULA(AC1137),NOT(_xlfn.ISFORMULA(O1137)),NOT(_xlfn.ISFORMULA(P1137)),M1137&lt;&gt;0,N1137&lt;&gt;0,OR(YEAR(M1137=lookup_codes!T1287),YEAR(M1137=lookup_codes!T1288),YEAR(M1137=lookup_codes!T1289)),OR(YEAR(N1137=lookup_codes!T1287),YEAR(N1137=lookup_codes!T1288),YEAR(N1137=lookup_codes!T1289)))</f>
        <v>1</v>
      </c>
    </row>
    <row r="1138" spans="1:30" ht="15.75" customHeight="1" x14ac:dyDescent="0.2">
      <c r="A1138" s="8" t="s">
        <v>773</v>
      </c>
      <c r="B1138" s="27"/>
      <c r="C1138" s="2" t="s">
        <v>734</v>
      </c>
      <c r="D1138" s="6" t="s">
        <v>742</v>
      </c>
      <c r="E1138" s="60" t="s">
        <v>745</v>
      </c>
      <c r="F1138" s="8"/>
      <c r="G1138" s="8"/>
      <c r="H1138" s="8"/>
      <c r="I1138" s="8"/>
      <c r="J1138" s="8">
        <v>3</v>
      </c>
      <c r="K1138" s="8" t="s">
        <v>753</v>
      </c>
      <c r="L1138" s="8" t="s">
        <v>756</v>
      </c>
      <c r="M1138" s="9">
        <v>44330</v>
      </c>
      <c r="N1138" s="9">
        <v>44342</v>
      </c>
      <c r="O1138" s="20"/>
      <c r="P1138" s="20">
        <v>37709.35</v>
      </c>
      <c r="Q1138" s="61"/>
      <c r="R1138" s="29"/>
      <c r="S1138" s="29"/>
      <c r="T1138" s="29"/>
      <c r="U1138" s="29"/>
      <c r="X1138" s="22" t="str">
        <f>IF(B1138="",VLOOKUP(A1138,items_lookup!A:B,2,FALSE),B1138)</f>
        <v>13. Item 13</v>
      </c>
      <c r="Y1138" s="22">
        <f t="shared" si="84"/>
        <v>5</v>
      </c>
      <c r="Z1138" s="22">
        <f t="shared" si="84"/>
        <v>5</v>
      </c>
      <c r="AA1138" s="22">
        <f t="shared" si="81"/>
        <v>2021</v>
      </c>
      <c r="AB1138" s="22">
        <f t="shared" si="82"/>
        <v>2021</v>
      </c>
      <c r="AC1138" s="22">
        <f t="shared" si="83"/>
        <v>2021</v>
      </c>
      <c r="AD1138" s="25" t="b">
        <f>AND(ROUND(O1138,2)=O1138,ROUND(P1138,2)=P1138,OR(AND(O1138&lt;&gt;0,L1138="p"),AND(P1138&lt;&gt;0,L1138="f")),_xlfn.ISFORMULA(X1138),_xlfn.ISFORMULA(Y1138),_xlfn.ISFORMULA(Z1138),_xlfn.ISFORMULA(AA1138),_xlfn.ISFORMULA(AB1138),_xlfn.ISFORMULA(AC1138),NOT(_xlfn.ISFORMULA(O1138)),NOT(_xlfn.ISFORMULA(P1138)),M1138&lt;&gt;0,N1138&lt;&gt;0,OR(YEAR(M1138=lookup_codes!T1288),YEAR(M1138=lookup_codes!T1289),YEAR(M1138=lookup_codes!T1290)),OR(YEAR(N1138=lookup_codes!T1288),YEAR(N1138=lookup_codes!T1289),YEAR(N1138=lookup_codes!T1290)))</f>
        <v>1</v>
      </c>
    </row>
    <row r="1139" spans="1:30" ht="15.75" customHeight="1" x14ac:dyDescent="0.2">
      <c r="A1139" s="8" t="s">
        <v>785</v>
      </c>
      <c r="B1139" s="8"/>
      <c r="C1139" s="2" t="s">
        <v>734</v>
      </c>
      <c r="D1139" s="6" t="s">
        <v>742</v>
      </c>
      <c r="E1139" s="60" t="s">
        <v>745</v>
      </c>
      <c r="F1139" s="8"/>
      <c r="G1139" s="8"/>
      <c r="H1139" s="8"/>
      <c r="I1139" s="8"/>
      <c r="J1139" s="8">
        <v>3</v>
      </c>
      <c r="K1139" s="8" t="s">
        <v>753</v>
      </c>
      <c r="L1139" s="8" t="s">
        <v>756</v>
      </c>
      <c r="M1139" s="9">
        <v>44330</v>
      </c>
      <c r="N1139" s="9">
        <v>44344</v>
      </c>
      <c r="O1139" s="20"/>
      <c r="P1139" s="20">
        <v>65515.18</v>
      </c>
      <c r="Q1139" s="61"/>
      <c r="R1139" s="29"/>
      <c r="S1139" s="29"/>
      <c r="T1139" s="29"/>
      <c r="U1139" s="29"/>
      <c r="X1139" s="22" t="str">
        <f>IF(B1139="",VLOOKUP(A1139,items_lookup!A:B,2,FALSE),B1139)</f>
        <v>03. Item 03</v>
      </c>
      <c r="Y1139" s="22">
        <f t="shared" si="84"/>
        <v>5</v>
      </c>
      <c r="Z1139" s="22">
        <f t="shared" si="84"/>
        <v>5</v>
      </c>
      <c r="AA1139" s="22">
        <f t="shared" si="81"/>
        <v>2021</v>
      </c>
      <c r="AB1139" s="22">
        <f t="shared" si="82"/>
        <v>2021</v>
      </c>
      <c r="AC1139" s="22">
        <f t="shared" si="83"/>
        <v>2021</v>
      </c>
      <c r="AD1139" s="25" t="b">
        <f>AND(ROUND(O1139,2)=O1139,ROUND(P1139,2)=P1139,OR(AND(O1139&lt;&gt;0,L1139="p"),AND(P1139&lt;&gt;0,L1139="f")),_xlfn.ISFORMULA(X1139),_xlfn.ISFORMULA(Y1139),_xlfn.ISFORMULA(Z1139),_xlfn.ISFORMULA(AA1139),_xlfn.ISFORMULA(AB1139),_xlfn.ISFORMULA(AC1139),NOT(_xlfn.ISFORMULA(O1139)),NOT(_xlfn.ISFORMULA(P1139)),M1139&lt;&gt;0,N1139&lt;&gt;0,OR(YEAR(M1139=lookup_codes!T1289),YEAR(M1139=lookup_codes!T1290),YEAR(M1139=lookup_codes!T1291)),OR(YEAR(N1139=lookup_codes!T1289),YEAR(N1139=lookup_codes!T1290),YEAR(N1139=lookup_codes!T1291)))</f>
        <v>1</v>
      </c>
    </row>
    <row r="1140" spans="1:30" ht="15" customHeight="1" x14ac:dyDescent="0.2">
      <c r="A1140" s="8" t="s">
        <v>768</v>
      </c>
      <c r="B1140" s="8"/>
      <c r="C1140" s="2" t="s">
        <v>734</v>
      </c>
      <c r="D1140" s="6" t="s">
        <v>742</v>
      </c>
      <c r="E1140" s="60" t="s">
        <v>745</v>
      </c>
      <c r="F1140" s="8"/>
      <c r="G1140" s="8"/>
      <c r="H1140" s="8"/>
      <c r="I1140" s="8"/>
      <c r="J1140" s="8">
        <v>4</v>
      </c>
      <c r="K1140" s="8" t="s">
        <v>753</v>
      </c>
      <c r="L1140" s="8" t="s">
        <v>756</v>
      </c>
      <c r="M1140" s="9">
        <v>44330</v>
      </c>
      <c r="N1140" s="9">
        <v>44344</v>
      </c>
      <c r="O1140" s="20"/>
      <c r="P1140" s="20">
        <v>945526.07</v>
      </c>
      <c r="Q1140" s="61"/>
      <c r="R1140" s="29"/>
      <c r="S1140" s="29"/>
      <c r="T1140" s="29"/>
      <c r="U1140" s="29"/>
      <c r="X1140" s="22" t="str">
        <f>IF(B1140="",VLOOKUP(A1140,items_lookup!A:B,2,FALSE),B1140)</f>
        <v>09. Item 09</v>
      </c>
      <c r="Y1140" s="22">
        <f t="shared" si="84"/>
        <v>5</v>
      </c>
      <c r="Z1140" s="22">
        <f t="shared" si="84"/>
        <v>5</v>
      </c>
      <c r="AA1140" s="22">
        <f t="shared" si="81"/>
        <v>2021</v>
      </c>
      <c r="AB1140" s="22">
        <f t="shared" si="82"/>
        <v>2021</v>
      </c>
      <c r="AC1140" s="22">
        <f t="shared" si="83"/>
        <v>2021</v>
      </c>
      <c r="AD1140" s="25" t="b">
        <f>AND(ROUND(O1140,2)=O1140,ROUND(P1140,2)=P1140,OR(AND(O1140&lt;&gt;0,L1140="p"),AND(P1140&lt;&gt;0,L1140="f")),_xlfn.ISFORMULA(X1140),_xlfn.ISFORMULA(Y1140),_xlfn.ISFORMULA(Z1140),_xlfn.ISFORMULA(AA1140),_xlfn.ISFORMULA(AB1140),_xlfn.ISFORMULA(AC1140),NOT(_xlfn.ISFORMULA(O1140)),NOT(_xlfn.ISFORMULA(P1140)),M1140&lt;&gt;0,N1140&lt;&gt;0,OR(YEAR(M1140=lookup_codes!T1290),YEAR(M1140=lookup_codes!T1291),YEAR(M1140=lookup_codes!T1292)),OR(YEAR(N1140=lookup_codes!T1290),YEAR(N1140=lookup_codes!T1291),YEAR(N1140=lookup_codes!T1292)))</f>
        <v>1</v>
      </c>
    </row>
    <row r="1141" spans="1:30" ht="13.5" customHeight="1" x14ac:dyDescent="0.2">
      <c r="A1141" s="8" t="s">
        <v>789</v>
      </c>
      <c r="B1141" s="8"/>
      <c r="C1141" s="2" t="s">
        <v>734</v>
      </c>
      <c r="D1141" s="6" t="s">
        <v>742</v>
      </c>
      <c r="E1141" s="60" t="s">
        <v>745</v>
      </c>
      <c r="F1141" s="8"/>
      <c r="G1141" s="8"/>
      <c r="H1141" s="8"/>
      <c r="I1141" s="8"/>
      <c r="J1141" s="8">
        <v>3</v>
      </c>
      <c r="K1141" s="8" t="s">
        <v>753</v>
      </c>
      <c r="L1141" s="8" t="s">
        <v>756</v>
      </c>
      <c r="M1141" s="9">
        <v>44333</v>
      </c>
      <c r="N1141" s="9">
        <v>44341</v>
      </c>
      <c r="O1141" s="20"/>
      <c r="P1141" s="20">
        <v>2976190.48</v>
      </c>
      <c r="Q1141" s="61"/>
      <c r="R1141" s="29"/>
      <c r="S1141" s="29"/>
      <c r="T1141" s="29"/>
      <c r="U1141" s="29"/>
      <c r="X1141" s="22" t="str">
        <f>IF(B1141="",VLOOKUP(A1141,items_lookup!A:B,2,FALSE),B1141)</f>
        <v>13. Item 13</v>
      </c>
      <c r="Y1141" s="22">
        <f t="shared" si="84"/>
        <v>5</v>
      </c>
      <c r="Z1141" s="22">
        <f t="shared" si="84"/>
        <v>5</v>
      </c>
      <c r="AA1141" s="22">
        <f t="shared" si="81"/>
        <v>2021</v>
      </c>
      <c r="AB1141" s="22">
        <f t="shared" si="82"/>
        <v>2021</v>
      </c>
      <c r="AC1141" s="22">
        <f t="shared" si="83"/>
        <v>2021</v>
      </c>
      <c r="AD1141" s="25" t="b">
        <f>AND(ROUND(O1141,2)=O1141,ROUND(P1141,2)=P1141,OR(AND(O1141&lt;&gt;0,L1141="p"),AND(P1141&lt;&gt;0,L1141="f")),_xlfn.ISFORMULA(X1141),_xlfn.ISFORMULA(Y1141),_xlfn.ISFORMULA(Z1141),_xlfn.ISFORMULA(AA1141),_xlfn.ISFORMULA(AB1141),_xlfn.ISFORMULA(AC1141),NOT(_xlfn.ISFORMULA(O1141)),NOT(_xlfn.ISFORMULA(P1141)),M1141&lt;&gt;0,N1141&lt;&gt;0,OR(YEAR(M1141=lookup_codes!T1291),YEAR(M1141=lookup_codes!T1292),YEAR(M1141=lookup_codes!T1293)),OR(YEAR(N1141=lookup_codes!T1291),YEAR(N1141=lookup_codes!T1292),YEAR(N1141=lookup_codes!T1293)))</f>
        <v>1</v>
      </c>
    </row>
    <row r="1142" spans="1:30" ht="15" customHeight="1" x14ac:dyDescent="0.2">
      <c r="A1142" s="8" t="s">
        <v>775</v>
      </c>
      <c r="B1142" s="8"/>
      <c r="C1142" s="2" t="s">
        <v>741</v>
      </c>
      <c r="D1142" s="6" t="s">
        <v>742</v>
      </c>
      <c r="E1142" s="60" t="s">
        <v>744</v>
      </c>
      <c r="F1142" s="8"/>
      <c r="G1142" s="8"/>
      <c r="H1142" s="8"/>
      <c r="I1142" s="8"/>
      <c r="J1142" s="8"/>
      <c r="K1142" s="8"/>
      <c r="L1142" s="8" t="s">
        <v>756</v>
      </c>
      <c r="M1142" s="9">
        <v>44316</v>
      </c>
      <c r="N1142" s="9">
        <v>44316</v>
      </c>
      <c r="O1142" s="20"/>
      <c r="P1142" s="20">
        <v>45304165.520000003</v>
      </c>
      <c r="Q1142" s="61"/>
      <c r="R1142" s="29"/>
      <c r="S1142" s="29"/>
      <c r="T1142" s="29"/>
      <c r="U1142" s="29"/>
      <c r="X1142" s="22" t="str">
        <f>IF(B1142="",VLOOKUP(A1142,items_lookup!A:B,2,FALSE),B1142)</f>
        <v>06. Item 06</v>
      </c>
      <c r="Y1142" s="22">
        <f t="shared" si="84"/>
        <v>4</v>
      </c>
      <c r="Z1142" s="22">
        <f t="shared" si="84"/>
        <v>4</v>
      </c>
      <c r="AA1142" s="22">
        <f t="shared" si="81"/>
        <v>2021</v>
      </c>
      <c r="AB1142" s="22">
        <f t="shared" si="82"/>
        <v>2021</v>
      </c>
      <c r="AC1142" s="22">
        <f t="shared" si="83"/>
        <v>2021</v>
      </c>
      <c r="AD1142" s="25" t="b">
        <f>AND(ROUND(O1142,2)=O1142,ROUND(P1142,2)=P1142,OR(AND(O1142&lt;&gt;0,L1142="p"),AND(P1142&lt;&gt;0,L1142="f")),_xlfn.ISFORMULA(X1142),_xlfn.ISFORMULA(Y1142),_xlfn.ISFORMULA(Z1142),_xlfn.ISFORMULA(AA1142),_xlfn.ISFORMULA(AB1142),_xlfn.ISFORMULA(AC1142),NOT(_xlfn.ISFORMULA(O1142)),NOT(_xlfn.ISFORMULA(P1142)),M1142&lt;&gt;0,N1142&lt;&gt;0,OR(YEAR(M1142=lookup_codes!T1292),YEAR(M1142=lookup_codes!T1293),YEAR(M1142=lookup_codes!T1294)),OR(YEAR(N1142=lookup_codes!T1292),YEAR(N1142=lookup_codes!T1293),YEAR(N1142=lookup_codes!T1294)))</f>
        <v>1</v>
      </c>
    </row>
    <row r="1143" spans="1:30" ht="15" customHeight="1" x14ac:dyDescent="0.2">
      <c r="A1143" s="8" t="s">
        <v>799</v>
      </c>
      <c r="B1143" s="8"/>
      <c r="C1143" s="2" t="s">
        <v>734</v>
      </c>
      <c r="D1143" s="6" t="s">
        <v>742</v>
      </c>
      <c r="E1143" s="60" t="s">
        <v>745</v>
      </c>
      <c r="F1143" s="8"/>
      <c r="G1143" s="8"/>
      <c r="H1143" s="8"/>
      <c r="I1143" s="8" t="s">
        <v>25</v>
      </c>
      <c r="J1143" s="8">
        <v>3</v>
      </c>
      <c r="K1143" s="8" t="s">
        <v>753</v>
      </c>
      <c r="L1143" s="8" t="s">
        <v>756</v>
      </c>
      <c r="M1143" s="9">
        <v>44330</v>
      </c>
      <c r="N1143" s="9">
        <v>44337</v>
      </c>
      <c r="O1143" s="20"/>
      <c r="P1143" s="20">
        <v>945.24</v>
      </c>
      <c r="Q1143" s="61"/>
      <c r="R1143" s="29"/>
      <c r="S1143" s="29"/>
      <c r="T1143" s="29"/>
      <c r="U1143" s="29"/>
      <c r="X1143" s="22" t="str">
        <f>IF(B1143="",VLOOKUP(A1143,items_lookup!A:B,2,FALSE),B1143)</f>
        <v>03. Item 03</v>
      </c>
      <c r="Y1143" s="22">
        <f t="shared" si="84"/>
        <v>5</v>
      </c>
      <c r="Z1143" s="22">
        <f t="shared" si="84"/>
        <v>5</v>
      </c>
      <c r="AA1143" s="22">
        <f t="shared" si="81"/>
        <v>2021</v>
      </c>
      <c r="AB1143" s="22">
        <f t="shared" si="82"/>
        <v>2021</v>
      </c>
      <c r="AC1143" s="22">
        <f t="shared" si="83"/>
        <v>2021</v>
      </c>
      <c r="AD1143" s="25" t="b">
        <f>AND(ROUND(O1143,2)=O1143,ROUND(P1143,2)=P1143,OR(AND(O1143&lt;&gt;0,L1143="p"),AND(P1143&lt;&gt;0,L1143="f")),_xlfn.ISFORMULA(X1143),_xlfn.ISFORMULA(Y1143),_xlfn.ISFORMULA(Z1143),_xlfn.ISFORMULA(AA1143),_xlfn.ISFORMULA(AB1143),_xlfn.ISFORMULA(AC1143),NOT(_xlfn.ISFORMULA(O1143)),NOT(_xlfn.ISFORMULA(P1143)),M1143&lt;&gt;0,N1143&lt;&gt;0,OR(YEAR(M1143=lookup_codes!T1293),YEAR(M1143=lookup_codes!T1294),YEAR(M1143=lookup_codes!T1295)),OR(YEAR(N1143=lookup_codes!T1293),YEAR(N1143=lookup_codes!T1294),YEAR(N1143=lookup_codes!T1295)))</f>
        <v>1</v>
      </c>
    </row>
    <row r="1144" spans="1:30" ht="12.6" customHeight="1" x14ac:dyDescent="0.2">
      <c r="A1144" s="8" t="s">
        <v>799</v>
      </c>
      <c r="B1144" s="8"/>
      <c r="C1144" s="2" t="s">
        <v>734</v>
      </c>
      <c r="D1144" s="6" t="s">
        <v>742</v>
      </c>
      <c r="E1144" s="60" t="s">
        <v>745</v>
      </c>
      <c r="F1144" s="8"/>
      <c r="G1144" s="8"/>
      <c r="H1144" s="8"/>
      <c r="I1144" s="8"/>
      <c r="J1144" s="8">
        <v>3</v>
      </c>
      <c r="K1144" s="8" t="s">
        <v>753</v>
      </c>
      <c r="L1144" s="8" t="s">
        <v>756</v>
      </c>
      <c r="M1144" s="9">
        <v>44330</v>
      </c>
      <c r="N1144" s="9">
        <v>44341</v>
      </c>
      <c r="O1144" s="20"/>
      <c r="P1144" s="20">
        <v>18148.57</v>
      </c>
      <c r="Q1144" s="61"/>
      <c r="R1144" s="29"/>
      <c r="S1144" s="29"/>
      <c r="T1144" s="29"/>
      <c r="U1144" s="29"/>
      <c r="X1144" s="22" t="str">
        <f>IF(B1144="",VLOOKUP(A1144,items_lookup!A:B,2,FALSE),B1144)</f>
        <v>03. Item 03</v>
      </c>
      <c r="Y1144" s="22">
        <f t="shared" si="84"/>
        <v>5</v>
      </c>
      <c r="Z1144" s="22">
        <f t="shared" si="84"/>
        <v>5</v>
      </c>
      <c r="AA1144" s="22">
        <f t="shared" si="81"/>
        <v>2021</v>
      </c>
      <c r="AB1144" s="22">
        <f t="shared" si="82"/>
        <v>2021</v>
      </c>
      <c r="AC1144" s="22">
        <f t="shared" si="83"/>
        <v>2021</v>
      </c>
      <c r="AD1144" s="25" t="b">
        <f>AND(ROUND(O1144,2)=O1144,ROUND(P1144,2)=P1144,OR(AND(O1144&lt;&gt;0,L1144="p"),AND(P1144&lt;&gt;0,L1144="f")),_xlfn.ISFORMULA(X1144),_xlfn.ISFORMULA(Y1144),_xlfn.ISFORMULA(Z1144),_xlfn.ISFORMULA(AA1144),_xlfn.ISFORMULA(AB1144),_xlfn.ISFORMULA(AC1144),NOT(_xlfn.ISFORMULA(O1144)),NOT(_xlfn.ISFORMULA(P1144)),M1144&lt;&gt;0,N1144&lt;&gt;0,OR(YEAR(M1144=lookup_codes!T1294),YEAR(M1144=lookup_codes!T1295),YEAR(M1144=lookup_codes!T1296)),OR(YEAR(N1144=lookup_codes!T1294),YEAR(N1144=lookup_codes!T1295),YEAR(N1144=lookup_codes!T1296)))</f>
        <v>1</v>
      </c>
    </row>
    <row r="1145" spans="1:30" ht="12.6" customHeight="1" x14ac:dyDescent="0.2">
      <c r="A1145" s="8" t="s">
        <v>774</v>
      </c>
      <c r="B1145" s="8"/>
      <c r="C1145" s="2" t="s">
        <v>741</v>
      </c>
      <c r="D1145" s="6" t="s">
        <v>742</v>
      </c>
      <c r="E1145" s="60" t="s">
        <v>745</v>
      </c>
      <c r="F1145" s="8"/>
      <c r="G1145" s="8"/>
      <c r="H1145" s="8"/>
      <c r="I1145" s="8"/>
      <c r="J1145" s="8"/>
      <c r="K1145" s="8"/>
      <c r="L1145" s="8" t="s">
        <v>756</v>
      </c>
      <c r="M1145" s="9">
        <v>44317</v>
      </c>
      <c r="N1145" s="9">
        <v>44317</v>
      </c>
      <c r="O1145" s="20"/>
      <c r="P1145" s="20">
        <v>367807.83</v>
      </c>
      <c r="Q1145" s="61"/>
      <c r="R1145" s="29"/>
      <c r="S1145" s="29"/>
      <c r="T1145" s="29"/>
      <c r="U1145" s="29"/>
      <c r="X1145" s="22" t="str">
        <f>IF(B1145="",VLOOKUP(A1145,items_lookup!A:B,2,FALSE),B1145)</f>
        <v>19. Item 19</v>
      </c>
      <c r="Y1145" s="22">
        <f t="shared" si="84"/>
        <v>5</v>
      </c>
      <c r="Z1145" s="22">
        <f t="shared" si="84"/>
        <v>5</v>
      </c>
      <c r="AA1145" s="22">
        <f t="shared" si="81"/>
        <v>2021</v>
      </c>
      <c r="AB1145" s="22">
        <f t="shared" si="82"/>
        <v>2021</v>
      </c>
      <c r="AC1145" s="22">
        <f t="shared" si="83"/>
        <v>2021</v>
      </c>
      <c r="AD1145" s="25" t="b">
        <f>AND(ROUND(O1145,2)=O1145,ROUND(P1145,2)=P1145,OR(AND(O1145&lt;&gt;0,L1145="p"),AND(P1145&lt;&gt;0,L1145="f")),_xlfn.ISFORMULA(X1145),_xlfn.ISFORMULA(Y1145),_xlfn.ISFORMULA(Z1145),_xlfn.ISFORMULA(AA1145),_xlfn.ISFORMULA(AB1145),_xlfn.ISFORMULA(AC1145),NOT(_xlfn.ISFORMULA(O1145)),NOT(_xlfn.ISFORMULA(P1145)),M1145&lt;&gt;0,N1145&lt;&gt;0,OR(YEAR(M1145=lookup_codes!T1295),YEAR(M1145=lookup_codes!T1296),YEAR(M1145=lookup_codes!T1297)),OR(YEAR(N1145=lookup_codes!T1295),YEAR(N1145=lookup_codes!T1296),YEAR(N1145=lookup_codes!T1297)))</f>
        <v>1</v>
      </c>
    </row>
    <row r="1146" spans="1:30" ht="15" customHeight="1" x14ac:dyDescent="0.2">
      <c r="A1146" s="8" t="s">
        <v>798</v>
      </c>
      <c r="B1146" s="8"/>
      <c r="C1146" s="2" t="s">
        <v>741</v>
      </c>
      <c r="D1146" s="6" t="s">
        <v>742</v>
      </c>
      <c r="E1146" s="60" t="s">
        <v>745</v>
      </c>
      <c r="F1146" s="8"/>
      <c r="G1146" s="8"/>
      <c r="H1146" s="8"/>
      <c r="I1146" s="8"/>
      <c r="J1146" s="8"/>
      <c r="K1146" s="8"/>
      <c r="L1146" s="8" t="s">
        <v>756</v>
      </c>
      <c r="M1146" s="9">
        <v>44317</v>
      </c>
      <c r="N1146" s="9">
        <v>44317</v>
      </c>
      <c r="O1146" s="20"/>
      <c r="P1146" s="20">
        <v>389135.23</v>
      </c>
      <c r="Q1146" s="61"/>
      <c r="R1146" s="29"/>
      <c r="S1146" s="29"/>
      <c r="T1146" s="29"/>
      <c r="U1146" s="29"/>
      <c r="X1146" s="22" t="str">
        <f>IF(B1146="",VLOOKUP(A1146,items_lookup!A:B,2,FALSE),B1146)</f>
        <v>03. Item 03</v>
      </c>
      <c r="Y1146" s="22">
        <f t="shared" si="84"/>
        <v>5</v>
      </c>
      <c r="Z1146" s="22">
        <f t="shared" si="84"/>
        <v>5</v>
      </c>
      <c r="AA1146" s="22">
        <f t="shared" si="81"/>
        <v>2021</v>
      </c>
      <c r="AB1146" s="22">
        <f t="shared" si="82"/>
        <v>2021</v>
      </c>
      <c r="AC1146" s="22">
        <f t="shared" si="83"/>
        <v>2021</v>
      </c>
      <c r="AD1146" s="25" t="b">
        <f>AND(ROUND(O1146,2)=O1146,ROUND(P1146,2)=P1146,OR(AND(O1146&lt;&gt;0,L1146="p"),AND(P1146&lt;&gt;0,L1146="f")),_xlfn.ISFORMULA(X1146),_xlfn.ISFORMULA(Y1146),_xlfn.ISFORMULA(Z1146),_xlfn.ISFORMULA(AA1146),_xlfn.ISFORMULA(AB1146),_xlfn.ISFORMULA(AC1146),NOT(_xlfn.ISFORMULA(O1146)),NOT(_xlfn.ISFORMULA(P1146)),M1146&lt;&gt;0,N1146&lt;&gt;0,OR(YEAR(M1146=lookup_codes!T1296),YEAR(M1146=lookup_codes!T1297),YEAR(M1146=lookup_codes!T1298)),OR(YEAR(N1146=lookup_codes!T1296),YEAR(N1146=lookup_codes!T1297),YEAR(N1146=lookup_codes!T1298)))</f>
        <v>1</v>
      </c>
    </row>
    <row r="1147" spans="1:30" ht="15" customHeight="1" x14ac:dyDescent="0.2">
      <c r="A1147" s="8" t="s">
        <v>787</v>
      </c>
      <c r="B1147" s="8"/>
      <c r="C1147" s="2" t="s">
        <v>741</v>
      </c>
      <c r="D1147" s="6" t="s">
        <v>742</v>
      </c>
      <c r="E1147" s="60" t="s">
        <v>745</v>
      </c>
      <c r="F1147" s="8"/>
      <c r="G1147" s="8"/>
      <c r="H1147" s="8"/>
      <c r="I1147" s="8"/>
      <c r="J1147" s="8"/>
      <c r="K1147" s="8"/>
      <c r="L1147" s="8" t="s">
        <v>756</v>
      </c>
      <c r="M1147" s="9">
        <v>44317</v>
      </c>
      <c r="N1147" s="9">
        <v>44317</v>
      </c>
      <c r="O1147" s="20"/>
      <c r="P1147" s="20">
        <v>6057310.1100000003</v>
      </c>
      <c r="Q1147" s="61"/>
      <c r="R1147" s="29"/>
      <c r="S1147" s="29"/>
      <c r="T1147" s="29"/>
      <c r="U1147" s="29"/>
      <c r="X1147" s="22" t="str">
        <f>IF(B1147="",VLOOKUP(A1147,items_lookup!A:B,2,FALSE),B1147)</f>
        <v>03. Item 03</v>
      </c>
      <c r="Y1147" s="22">
        <f t="shared" si="84"/>
        <v>5</v>
      </c>
      <c r="Z1147" s="22">
        <f t="shared" si="84"/>
        <v>5</v>
      </c>
      <c r="AA1147" s="22">
        <f t="shared" ref="AA1147:AA1210" si="85">YEAR(N1147)</f>
        <v>2021</v>
      </c>
      <c r="AB1147" s="22">
        <f t="shared" ref="AB1147:AB1210" si="86">YEAR(M1147)</f>
        <v>2021</v>
      </c>
      <c r="AC1147" s="22">
        <f t="shared" ref="AC1147:AC1210" si="87">IF(F1147="X",AA1147-1,AA1147)</f>
        <v>2021</v>
      </c>
      <c r="AD1147" s="25" t="b">
        <f>AND(ROUND(O1147,2)=O1147,ROUND(P1147,2)=P1147,OR(AND(O1147&lt;&gt;0,L1147="p"),AND(P1147&lt;&gt;0,L1147="f")),_xlfn.ISFORMULA(X1147),_xlfn.ISFORMULA(Y1147),_xlfn.ISFORMULA(Z1147),_xlfn.ISFORMULA(AA1147),_xlfn.ISFORMULA(AB1147),_xlfn.ISFORMULA(AC1147),NOT(_xlfn.ISFORMULA(O1147)),NOT(_xlfn.ISFORMULA(P1147)),M1147&lt;&gt;0,N1147&lt;&gt;0,OR(YEAR(M1147=lookup_codes!T1297),YEAR(M1147=lookup_codes!T1298),YEAR(M1147=lookup_codes!T1299)),OR(YEAR(N1147=lookup_codes!T1297),YEAR(N1147=lookup_codes!T1298),YEAR(N1147=lookup_codes!T1299)))</f>
        <v>1</v>
      </c>
    </row>
    <row r="1148" spans="1:30" ht="15" customHeight="1" x14ac:dyDescent="0.2">
      <c r="A1148" s="8" t="s">
        <v>763</v>
      </c>
      <c r="B1148" s="8"/>
      <c r="C1148" s="2" t="s">
        <v>741</v>
      </c>
      <c r="D1148" s="6" t="s">
        <v>742</v>
      </c>
      <c r="E1148" s="60" t="s">
        <v>745</v>
      </c>
      <c r="F1148" s="8"/>
      <c r="G1148" s="8"/>
      <c r="H1148" s="8"/>
      <c r="I1148" s="8"/>
      <c r="J1148" s="8"/>
      <c r="K1148" s="8"/>
      <c r="L1148" s="8" t="s">
        <v>756</v>
      </c>
      <c r="M1148" s="9">
        <v>44317</v>
      </c>
      <c r="N1148" s="9">
        <v>44317</v>
      </c>
      <c r="O1148" s="20"/>
      <c r="P1148" s="20">
        <v>41945.919999999998</v>
      </c>
      <c r="Q1148" s="61"/>
      <c r="R1148" s="29"/>
      <c r="S1148" s="29"/>
      <c r="T1148" s="29"/>
      <c r="U1148" s="29"/>
      <c r="X1148" s="22" t="str">
        <f>IF(B1148="",VLOOKUP(A1148,items_lookup!A:B,2,FALSE),B1148)</f>
        <v>04. Item 04</v>
      </c>
      <c r="Y1148" s="22">
        <f t="shared" si="84"/>
        <v>5</v>
      </c>
      <c r="Z1148" s="22">
        <f t="shared" si="84"/>
        <v>5</v>
      </c>
      <c r="AA1148" s="22">
        <f t="shared" si="85"/>
        <v>2021</v>
      </c>
      <c r="AB1148" s="22">
        <f t="shared" si="86"/>
        <v>2021</v>
      </c>
      <c r="AC1148" s="22">
        <f t="shared" si="87"/>
        <v>2021</v>
      </c>
      <c r="AD1148" s="25" t="b">
        <f>AND(ROUND(O1148,2)=O1148,ROUND(P1148,2)=P1148,OR(AND(O1148&lt;&gt;0,L1148="p"),AND(P1148&lt;&gt;0,L1148="f")),_xlfn.ISFORMULA(X1148),_xlfn.ISFORMULA(Y1148),_xlfn.ISFORMULA(Z1148),_xlfn.ISFORMULA(AA1148),_xlfn.ISFORMULA(AB1148),_xlfn.ISFORMULA(AC1148),NOT(_xlfn.ISFORMULA(O1148)),NOT(_xlfn.ISFORMULA(P1148)),M1148&lt;&gt;0,N1148&lt;&gt;0,OR(YEAR(M1148=lookup_codes!T1298),YEAR(M1148=lookup_codes!T1299),YEAR(M1148=lookup_codes!T1300)),OR(YEAR(N1148=lookup_codes!T1298),YEAR(N1148=lookup_codes!T1299),YEAR(N1148=lookup_codes!T1300)))</f>
        <v>1</v>
      </c>
    </row>
    <row r="1149" spans="1:30" ht="15" customHeight="1" x14ac:dyDescent="0.2">
      <c r="A1149" s="8" t="s">
        <v>776</v>
      </c>
      <c r="B1149" s="8"/>
      <c r="C1149" s="2" t="s">
        <v>741</v>
      </c>
      <c r="D1149" s="6" t="s">
        <v>742</v>
      </c>
      <c r="E1149" s="60" t="s">
        <v>745</v>
      </c>
      <c r="F1149" s="8"/>
      <c r="G1149" s="8"/>
      <c r="H1149" s="8"/>
      <c r="I1149" s="8"/>
      <c r="J1149" s="8"/>
      <c r="K1149" s="8"/>
      <c r="L1149" s="8" t="s">
        <v>756</v>
      </c>
      <c r="M1149" s="9">
        <v>44317</v>
      </c>
      <c r="N1149" s="9">
        <v>44317</v>
      </c>
      <c r="O1149" s="20"/>
      <c r="P1149" s="20">
        <v>16883.5</v>
      </c>
      <c r="Q1149" s="61"/>
      <c r="R1149" s="29"/>
      <c r="S1149" s="29"/>
      <c r="T1149" s="29"/>
      <c r="U1149" s="29"/>
      <c r="X1149" s="22" t="str">
        <f>IF(B1149="",VLOOKUP(A1149,items_lookup!A:B,2,FALSE),B1149)</f>
        <v>_1. Item _1</v>
      </c>
      <c r="Y1149" s="22">
        <f t="shared" si="84"/>
        <v>5</v>
      </c>
      <c r="Z1149" s="22">
        <f t="shared" si="84"/>
        <v>5</v>
      </c>
      <c r="AA1149" s="22">
        <f t="shared" si="85"/>
        <v>2021</v>
      </c>
      <c r="AB1149" s="22">
        <f t="shared" si="86"/>
        <v>2021</v>
      </c>
      <c r="AC1149" s="22">
        <f t="shared" si="87"/>
        <v>2021</v>
      </c>
      <c r="AD1149" s="25" t="b">
        <f>AND(ROUND(O1149,2)=O1149,ROUND(P1149,2)=P1149,OR(AND(O1149&lt;&gt;0,L1149="p"),AND(P1149&lt;&gt;0,L1149="f")),_xlfn.ISFORMULA(X1149),_xlfn.ISFORMULA(Y1149),_xlfn.ISFORMULA(Z1149),_xlfn.ISFORMULA(AA1149),_xlfn.ISFORMULA(AB1149),_xlfn.ISFORMULA(AC1149),NOT(_xlfn.ISFORMULA(O1149)),NOT(_xlfn.ISFORMULA(P1149)),M1149&lt;&gt;0,N1149&lt;&gt;0,OR(YEAR(M1149=lookup_codes!T1299),YEAR(M1149=lookup_codes!T1300),YEAR(M1149=lookup_codes!T1301)),OR(YEAR(N1149=lookup_codes!T1299),YEAR(N1149=lookup_codes!T1300),YEAR(N1149=lookup_codes!T1301)))</f>
        <v>1</v>
      </c>
    </row>
    <row r="1150" spans="1:30" ht="15" customHeight="1" x14ac:dyDescent="0.2">
      <c r="A1150" s="8" t="s">
        <v>764</v>
      </c>
      <c r="B1150" s="8"/>
      <c r="C1150" s="2" t="s">
        <v>741</v>
      </c>
      <c r="D1150" s="6" t="s">
        <v>742</v>
      </c>
      <c r="E1150" s="60" t="s">
        <v>745</v>
      </c>
      <c r="F1150" s="8"/>
      <c r="G1150" s="8"/>
      <c r="H1150" s="8"/>
      <c r="I1150" s="8"/>
      <c r="J1150" s="8"/>
      <c r="K1150" s="8"/>
      <c r="L1150" s="8" t="s">
        <v>756</v>
      </c>
      <c r="M1150" s="9">
        <v>44317</v>
      </c>
      <c r="N1150" s="9">
        <v>44317</v>
      </c>
      <c r="O1150" s="20"/>
      <c r="P1150" s="20">
        <v>8908976.9700000007</v>
      </c>
      <c r="Q1150" s="61"/>
      <c r="R1150" s="29"/>
      <c r="S1150" s="29"/>
      <c r="T1150" s="29"/>
      <c r="U1150" s="29"/>
      <c r="X1150" s="22" t="str">
        <f>IF(B1150="",VLOOKUP(A1150,items_lookup!A:B,2,FALSE),B1150)</f>
        <v>05. Item 05</v>
      </c>
      <c r="Y1150" s="22">
        <f t="shared" si="84"/>
        <v>5</v>
      </c>
      <c r="Z1150" s="22">
        <f t="shared" si="84"/>
        <v>5</v>
      </c>
      <c r="AA1150" s="22">
        <f t="shared" si="85"/>
        <v>2021</v>
      </c>
      <c r="AB1150" s="22">
        <f t="shared" si="86"/>
        <v>2021</v>
      </c>
      <c r="AC1150" s="22">
        <f t="shared" si="87"/>
        <v>2021</v>
      </c>
      <c r="AD1150" s="25" t="b">
        <f>AND(ROUND(O1150,2)=O1150,ROUND(P1150,2)=P1150,OR(AND(O1150&lt;&gt;0,L1150="p"),AND(P1150&lt;&gt;0,L1150="f")),_xlfn.ISFORMULA(X1150),_xlfn.ISFORMULA(Y1150),_xlfn.ISFORMULA(Z1150),_xlfn.ISFORMULA(AA1150),_xlfn.ISFORMULA(AB1150),_xlfn.ISFORMULA(AC1150),NOT(_xlfn.ISFORMULA(O1150)),NOT(_xlfn.ISFORMULA(P1150)),M1150&lt;&gt;0,N1150&lt;&gt;0,OR(YEAR(M1150=lookup_codes!T1300),YEAR(M1150=lookup_codes!T1301),YEAR(M1150=lookup_codes!T1302)),OR(YEAR(N1150=lookup_codes!T1300),YEAR(N1150=lookup_codes!T1301),YEAR(N1150=lookup_codes!T1302)))</f>
        <v>1</v>
      </c>
    </row>
    <row r="1151" spans="1:30" ht="15" customHeight="1" x14ac:dyDescent="0.2">
      <c r="A1151" s="8" t="s">
        <v>769</v>
      </c>
      <c r="B1151" s="8"/>
      <c r="C1151" s="2" t="s">
        <v>741</v>
      </c>
      <c r="D1151" s="6" t="s">
        <v>742</v>
      </c>
      <c r="E1151" s="60" t="s">
        <v>745</v>
      </c>
      <c r="F1151" s="8"/>
      <c r="G1151" s="8"/>
      <c r="H1151" s="8"/>
      <c r="I1151" s="8"/>
      <c r="J1151" s="8"/>
      <c r="K1151" s="8"/>
      <c r="L1151" s="8" t="s">
        <v>756</v>
      </c>
      <c r="M1151" s="9">
        <v>44317</v>
      </c>
      <c r="N1151" s="9">
        <v>44317</v>
      </c>
      <c r="O1151" s="20"/>
      <c r="P1151" s="20">
        <v>720501.55</v>
      </c>
      <c r="Q1151" s="61"/>
      <c r="R1151" s="29"/>
      <c r="S1151" s="29"/>
      <c r="T1151" s="29"/>
      <c r="U1151" s="29"/>
      <c r="X1151" s="22" t="str">
        <f>IF(B1151="",VLOOKUP(A1151,items_lookup!A:B,2,FALSE),B1151)</f>
        <v>09. Item 09</v>
      </c>
      <c r="Y1151" s="22">
        <f t="shared" si="84"/>
        <v>5</v>
      </c>
      <c r="Z1151" s="22">
        <f t="shared" si="84"/>
        <v>5</v>
      </c>
      <c r="AA1151" s="22">
        <f t="shared" si="85"/>
        <v>2021</v>
      </c>
      <c r="AB1151" s="22">
        <f t="shared" si="86"/>
        <v>2021</v>
      </c>
      <c r="AC1151" s="22">
        <f t="shared" si="87"/>
        <v>2021</v>
      </c>
      <c r="AD1151" s="25" t="b">
        <f>AND(ROUND(O1151,2)=O1151,ROUND(P1151,2)=P1151,OR(AND(O1151&lt;&gt;0,L1151="p"),AND(P1151&lt;&gt;0,L1151="f")),_xlfn.ISFORMULA(X1151),_xlfn.ISFORMULA(Y1151),_xlfn.ISFORMULA(Z1151),_xlfn.ISFORMULA(AA1151),_xlfn.ISFORMULA(AB1151),_xlfn.ISFORMULA(AC1151),NOT(_xlfn.ISFORMULA(O1151)),NOT(_xlfn.ISFORMULA(P1151)),M1151&lt;&gt;0,N1151&lt;&gt;0,OR(YEAR(M1151=lookup_codes!T1301),YEAR(M1151=lookup_codes!T1302),YEAR(M1151=lookup_codes!T1303)),OR(YEAR(N1151=lookup_codes!T1301),YEAR(N1151=lookup_codes!T1302),YEAR(N1151=lookup_codes!T1303)))</f>
        <v>1</v>
      </c>
    </row>
    <row r="1152" spans="1:30" ht="15" customHeight="1" x14ac:dyDescent="0.2">
      <c r="A1152" s="8" t="s">
        <v>776</v>
      </c>
      <c r="B1152" s="8"/>
      <c r="C1152" s="2" t="s">
        <v>741</v>
      </c>
      <c r="D1152" s="6" t="s">
        <v>742</v>
      </c>
      <c r="E1152" s="60" t="s">
        <v>745</v>
      </c>
      <c r="F1152" s="8"/>
      <c r="G1152" s="8"/>
      <c r="H1152" s="8"/>
      <c r="I1152" s="8"/>
      <c r="J1152" s="8"/>
      <c r="K1152" s="8"/>
      <c r="L1152" s="8" t="s">
        <v>756</v>
      </c>
      <c r="M1152" s="9">
        <v>44317</v>
      </c>
      <c r="N1152" s="9">
        <v>44317</v>
      </c>
      <c r="O1152" s="20"/>
      <c r="P1152" s="20">
        <v>1032031.39</v>
      </c>
      <c r="Q1152" s="61"/>
      <c r="X1152" s="22" t="str">
        <f>IF(B1152="",VLOOKUP(A1152,items_lookup!A:B,2,FALSE),B1152)</f>
        <v>_1. Item _1</v>
      </c>
      <c r="Y1152" s="22">
        <f t="shared" si="84"/>
        <v>5</v>
      </c>
      <c r="Z1152" s="22">
        <f t="shared" si="84"/>
        <v>5</v>
      </c>
      <c r="AA1152" s="22">
        <f t="shared" si="85"/>
        <v>2021</v>
      </c>
      <c r="AB1152" s="22">
        <f t="shared" si="86"/>
        <v>2021</v>
      </c>
      <c r="AC1152" s="22">
        <f t="shared" si="87"/>
        <v>2021</v>
      </c>
      <c r="AD1152" s="25" t="b">
        <f>AND(ROUND(O1152,2)=O1152,ROUND(P1152,2)=P1152,OR(AND(O1152&lt;&gt;0,L1152="p"),AND(P1152&lt;&gt;0,L1152="f")),_xlfn.ISFORMULA(X1152),_xlfn.ISFORMULA(Y1152),_xlfn.ISFORMULA(Z1152),_xlfn.ISFORMULA(AA1152),_xlfn.ISFORMULA(AB1152),_xlfn.ISFORMULA(AC1152),NOT(_xlfn.ISFORMULA(O1152)),NOT(_xlfn.ISFORMULA(P1152)),M1152&lt;&gt;0,N1152&lt;&gt;0,OR(YEAR(M1152=lookup_codes!T1302),YEAR(M1152=lookup_codes!T1303),YEAR(M1152=lookup_codes!T1304)),OR(YEAR(N1152=lookup_codes!T1302),YEAR(N1152=lookup_codes!T1303),YEAR(N1152=lookup_codes!T1304)))</f>
        <v>1</v>
      </c>
    </row>
    <row r="1153" spans="1:30" ht="15" customHeight="1" x14ac:dyDescent="0.2">
      <c r="A1153" s="8" t="s">
        <v>776</v>
      </c>
      <c r="B1153" s="8"/>
      <c r="C1153" s="2" t="s">
        <v>741</v>
      </c>
      <c r="D1153" s="6" t="s">
        <v>742</v>
      </c>
      <c r="E1153" s="60" t="s">
        <v>745</v>
      </c>
      <c r="F1153" s="8"/>
      <c r="G1153" s="8"/>
      <c r="H1153" s="8"/>
      <c r="I1153" s="8"/>
      <c r="J1153" s="8"/>
      <c r="K1153" s="8"/>
      <c r="L1153" s="8" t="s">
        <v>756</v>
      </c>
      <c r="M1153" s="9">
        <v>44317</v>
      </c>
      <c r="N1153" s="9">
        <v>44317</v>
      </c>
      <c r="O1153" s="20"/>
      <c r="P1153" s="20">
        <v>198097.33</v>
      </c>
      <c r="Q1153" s="61"/>
      <c r="X1153" s="22" t="str">
        <f>IF(B1153="",VLOOKUP(A1153,items_lookup!A:B,2,FALSE),B1153)</f>
        <v>_1. Item _1</v>
      </c>
      <c r="Y1153" s="22">
        <f t="shared" si="84"/>
        <v>5</v>
      </c>
      <c r="Z1153" s="22">
        <f t="shared" si="84"/>
        <v>5</v>
      </c>
      <c r="AA1153" s="22">
        <f t="shared" si="85"/>
        <v>2021</v>
      </c>
      <c r="AB1153" s="22">
        <f t="shared" si="86"/>
        <v>2021</v>
      </c>
      <c r="AC1153" s="22">
        <f t="shared" si="87"/>
        <v>2021</v>
      </c>
      <c r="AD1153" s="25" t="b">
        <f>AND(ROUND(O1153,2)=O1153,ROUND(P1153,2)=P1153,OR(AND(O1153&lt;&gt;0,L1153="p"),AND(P1153&lt;&gt;0,L1153="f")),_xlfn.ISFORMULA(X1153),_xlfn.ISFORMULA(Y1153),_xlfn.ISFORMULA(Z1153),_xlfn.ISFORMULA(AA1153),_xlfn.ISFORMULA(AB1153),_xlfn.ISFORMULA(AC1153),NOT(_xlfn.ISFORMULA(O1153)),NOT(_xlfn.ISFORMULA(P1153)),M1153&lt;&gt;0,N1153&lt;&gt;0,OR(YEAR(M1153=lookup_codes!T1303),YEAR(M1153=lookup_codes!T1304),YEAR(M1153=lookup_codes!T1305)),OR(YEAR(N1153=lookup_codes!T1303),YEAR(N1153=lookup_codes!T1304),YEAR(N1153=lookup_codes!T1305)))</f>
        <v>1</v>
      </c>
    </row>
    <row r="1154" spans="1:30" ht="15" customHeight="1" x14ac:dyDescent="0.2">
      <c r="A1154" s="8" t="s">
        <v>796</v>
      </c>
      <c r="B1154" s="8"/>
      <c r="C1154" s="2" t="s">
        <v>741</v>
      </c>
      <c r="D1154" s="6" t="s">
        <v>742</v>
      </c>
      <c r="E1154" s="60" t="s">
        <v>745</v>
      </c>
      <c r="F1154" s="8"/>
      <c r="G1154" s="8"/>
      <c r="H1154" s="8"/>
      <c r="I1154" s="8"/>
      <c r="J1154" s="8"/>
      <c r="K1154" s="8"/>
      <c r="L1154" s="8" t="s">
        <v>756</v>
      </c>
      <c r="M1154" s="9">
        <v>44317</v>
      </c>
      <c r="N1154" s="9">
        <v>44317</v>
      </c>
      <c r="O1154" s="20"/>
      <c r="P1154" s="20">
        <v>527964.88</v>
      </c>
      <c r="Q1154" s="61"/>
      <c r="X1154" s="22" t="str">
        <f>IF(B1154="",VLOOKUP(A1154,items_lookup!A:B,2,FALSE),B1154)</f>
        <v>_3. Item _3</v>
      </c>
      <c r="Y1154" s="22">
        <f t="shared" si="84"/>
        <v>5</v>
      </c>
      <c r="Z1154" s="22">
        <f t="shared" si="84"/>
        <v>5</v>
      </c>
      <c r="AA1154" s="22">
        <f t="shared" si="85"/>
        <v>2021</v>
      </c>
      <c r="AB1154" s="22">
        <f t="shared" si="86"/>
        <v>2021</v>
      </c>
      <c r="AC1154" s="22">
        <f t="shared" si="87"/>
        <v>2021</v>
      </c>
      <c r="AD1154" s="25" t="b">
        <f>AND(ROUND(O1154,2)=O1154,ROUND(P1154,2)=P1154,OR(AND(O1154&lt;&gt;0,L1154="p"),AND(P1154&lt;&gt;0,L1154="f")),_xlfn.ISFORMULA(X1154),_xlfn.ISFORMULA(Y1154),_xlfn.ISFORMULA(Z1154),_xlfn.ISFORMULA(AA1154),_xlfn.ISFORMULA(AB1154),_xlfn.ISFORMULA(AC1154),NOT(_xlfn.ISFORMULA(O1154)),NOT(_xlfn.ISFORMULA(P1154)),M1154&lt;&gt;0,N1154&lt;&gt;0,OR(YEAR(M1154=lookup_codes!T1304),YEAR(M1154=lookup_codes!T1305),YEAR(M1154=lookup_codes!T1306)),OR(YEAR(N1154=lookup_codes!T1304),YEAR(N1154=lookup_codes!T1305),YEAR(N1154=lookup_codes!T1306)))</f>
        <v>1</v>
      </c>
    </row>
    <row r="1155" spans="1:30" ht="12.75" customHeight="1" x14ac:dyDescent="0.2">
      <c r="A1155" s="8" t="s">
        <v>792</v>
      </c>
      <c r="B1155" s="8"/>
      <c r="C1155" s="2" t="s">
        <v>741</v>
      </c>
      <c r="D1155" s="6" t="s">
        <v>742</v>
      </c>
      <c r="E1155" s="60" t="s">
        <v>745</v>
      </c>
      <c r="F1155" s="8"/>
      <c r="G1155" s="8"/>
      <c r="H1155" s="8"/>
      <c r="I1155" s="8"/>
      <c r="J1155" s="8"/>
      <c r="K1155" s="8"/>
      <c r="L1155" s="8" t="s">
        <v>756</v>
      </c>
      <c r="M1155" s="9">
        <v>44317</v>
      </c>
      <c r="N1155" s="9">
        <v>44317</v>
      </c>
      <c r="O1155" s="20"/>
      <c r="P1155" s="20">
        <v>3741.53</v>
      </c>
      <c r="Q1155" s="61"/>
      <c r="R1155" s="29"/>
      <c r="S1155" s="29"/>
      <c r="T1155" s="29"/>
      <c r="U1155" s="29"/>
      <c r="X1155" s="22" t="str">
        <f>IF(B1155="",VLOOKUP(A1155,items_lookup!A:B,2,FALSE),B1155)</f>
        <v>12. Item 12</v>
      </c>
      <c r="Y1155" s="22">
        <f t="shared" si="84"/>
        <v>5</v>
      </c>
      <c r="Z1155" s="22">
        <f t="shared" si="84"/>
        <v>5</v>
      </c>
      <c r="AA1155" s="22">
        <f t="shared" si="85"/>
        <v>2021</v>
      </c>
      <c r="AB1155" s="22">
        <f t="shared" si="86"/>
        <v>2021</v>
      </c>
      <c r="AC1155" s="22">
        <f t="shared" si="87"/>
        <v>2021</v>
      </c>
      <c r="AD1155" s="25" t="b">
        <f>AND(ROUND(O1155,2)=O1155,ROUND(P1155,2)=P1155,OR(AND(O1155&lt;&gt;0,L1155="p"),AND(P1155&lt;&gt;0,L1155="f")),_xlfn.ISFORMULA(X1155),_xlfn.ISFORMULA(Y1155),_xlfn.ISFORMULA(Z1155),_xlfn.ISFORMULA(AA1155),_xlfn.ISFORMULA(AB1155),_xlfn.ISFORMULA(AC1155),NOT(_xlfn.ISFORMULA(O1155)),NOT(_xlfn.ISFORMULA(P1155)),M1155&lt;&gt;0,N1155&lt;&gt;0,OR(YEAR(M1155=lookup_codes!T1305),YEAR(M1155=lookup_codes!T1306),YEAR(M1155=lookup_codes!T1307)),OR(YEAR(N1155=lookup_codes!T1305),YEAR(N1155=lookup_codes!T1306),YEAR(N1155=lookup_codes!T1307)))</f>
        <v>1</v>
      </c>
    </row>
    <row r="1156" spans="1:30" ht="15.75" customHeight="1" x14ac:dyDescent="0.2">
      <c r="A1156" s="8" t="s">
        <v>792</v>
      </c>
      <c r="B1156" s="8"/>
      <c r="C1156" s="2" t="s">
        <v>741</v>
      </c>
      <c r="D1156" s="6" t="s">
        <v>742</v>
      </c>
      <c r="E1156" s="60" t="s">
        <v>745</v>
      </c>
      <c r="F1156" s="8"/>
      <c r="G1156" s="8"/>
      <c r="H1156" s="8"/>
      <c r="I1156" s="8"/>
      <c r="J1156" s="8"/>
      <c r="K1156" s="8"/>
      <c r="L1156" s="8" t="s">
        <v>756</v>
      </c>
      <c r="M1156" s="9">
        <v>44317</v>
      </c>
      <c r="N1156" s="9">
        <v>44317</v>
      </c>
      <c r="O1156" s="20"/>
      <c r="P1156" s="20">
        <v>78820.210000000006</v>
      </c>
      <c r="Q1156" s="61"/>
      <c r="R1156" s="29"/>
      <c r="S1156" s="29"/>
      <c r="T1156" s="29"/>
      <c r="U1156" s="29"/>
      <c r="X1156" s="22" t="str">
        <f>IF(B1156="",VLOOKUP(A1156,items_lookup!A:B,2,FALSE),B1156)</f>
        <v>12. Item 12</v>
      </c>
      <c r="Y1156" s="22">
        <f t="shared" si="84"/>
        <v>5</v>
      </c>
      <c r="Z1156" s="22">
        <f t="shared" si="84"/>
        <v>5</v>
      </c>
      <c r="AA1156" s="22">
        <f t="shared" si="85"/>
        <v>2021</v>
      </c>
      <c r="AB1156" s="22">
        <f t="shared" si="86"/>
        <v>2021</v>
      </c>
      <c r="AC1156" s="22">
        <f t="shared" si="87"/>
        <v>2021</v>
      </c>
      <c r="AD1156" s="25" t="b">
        <f>AND(ROUND(O1156,2)=O1156,ROUND(P1156,2)=P1156,OR(AND(O1156&lt;&gt;0,L1156="p"),AND(P1156&lt;&gt;0,L1156="f")),_xlfn.ISFORMULA(X1156),_xlfn.ISFORMULA(Y1156),_xlfn.ISFORMULA(Z1156),_xlfn.ISFORMULA(AA1156),_xlfn.ISFORMULA(AB1156),_xlfn.ISFORMULA(AC1156),NOT(_xlfn.ISFORMULA(O1156)),NOT(_xlfn.ISFORMULA(P1156)),M1156&lt;&gt;0,N1156&lt;&gt;0,OR(YEAR(M1156=lookup_codes!T1306),YEAR(M1156=lookup_codes!T1307),YEAR(M1156=lookup_codes!T1308)),OR(YEAR(N1156=lookup_codes!T1306),YEAR(N1156=lookup_codes!T1307),YEAR(N1156=lookup_codes!T1308)))</f>
        <v>1</v>
      </c>
    </row>
    <row r="1157" spans="1:30" ht="15.75" customHeight="1" x14ac:dyDescent="0.2">
      <c r="A1157" s="8" t="s">
        <v>791</v>
      </c>
      <c r="B1157" s="8"/>
      <c r="C1157" s="2" t="s">
        <v>741</v>
      </c>
      <c r="D1157" s="6" t="s">
        <v>742</v>
      </c>
      <c r="E1157" s="60" t="s">
        <v>745</v>
      </c>
      <c r="F1157" s="8"/>
      <c r="G1157" s="8"/>
      <c r="H1157" s="8"/>
      <c r="I1157" s="8"/>
      <c r="J1157" s="8"/>
      <c r="K1157" s="8"/>
      <c r="L1157" s="8" t="s">
        <v>756</v>
      </c>
      <c r="M1157" s="9">
        <v>44317</v>
      </c>
      <c r="N1157" s="9">
        <v>44317</v>
      </c>
      <c r="O1157" s="20"/>
      <c r="P1157" s="20">
        <v>32700.75</v>
      </c>
      <c r="Q1157" s="61"/>
      <c r="R1157" s="29"/>
      <c r="S1157" s="29"/>
      <c r="T1157" s="29"/>
      <c r="U1157" s="29"/>
      <c r="X1157" s="22" t="str">
        <f>IF(B1157="",VLOOKUP(A1157,items_lookup!A:B,2,FALSE),B1157)</f>
        <v>10. Item 10</v>
      </c>
      <c r="Y1157" s="22">
        <f t="shared" si="84"/>
        <v>5</v>
      </c>
      <c r="Z1157" s="22">
        <f t="shared" si="84"/>
        <v>5</v>
      </c>
      <c r="AA1157" s="22">
        <f t="shared" si="85"/>
        <v>2021</v>
      </c>
      <c r="AB1157" s="22">
        <f t="shared" si="86"/>
        <v>2021</v>
      </c>
      <c r="AC1157" s="22">
        <f t="shared" si="87"/>
        <v>2021</v>
      </c>
      <c r="AD1157" s="25" t="b">
        <f>AND(ROUND(O1157,2)=O1157,ROUND(P1157,2)=P1157,OR(AND(O1157&lt;&gt;0,L1157="p"),AND(P1157&lt;&gt;0,L1157="f")),_xlfn.ISFORMULA(X1157),_xlfn.ISFORMULA(Y1157),_xlfn.ISFORMULA(Z1157),_xlfn.ISFORMULA(AA1157),_xlfn.ISFORMULA(AB1157),_xlfn.ISFORMULA(AC1157),NOT(_xlfn.ISFORMULA(O1157)),NOT(_xlfn.ISFORMULA(P1157)),M1157&lt;&gt;0,N1157&lt;&gt;0,OR(YEAR(M1157=lookup_codes!T1307),YEAR(M1157=lookup_codes!T1308),YEAR(M1157=lookup_codes!T1309)),OR(YEAR(N1157=lookup_codes!T1307),YEAR(N1157=lookup_codes!T1308),YEAR(N1157=lookup_codes!T1309)))</f>
        <v>1</v>
      </c>
    </row>
    <row r="1158" spans="1:30" ht="15" customHeight="1" x14ac:dyDescent="0.2">
      <c r="A1158" s="8" t="s">
        <v>776</v>
      </c>
      <c r="B1158" s="8"/>
      <c r="C1158" s="2" t="s">
        <v>741</v>
      </c>
      <c r="D1158" s="6" t="s">
        <v>742</v>
      </c>
      <c r="E1158" s="60" t="s">
        <v>745</v>
      </c>
      <c r="F1158" s="8"/>
      <c r="G1158" s="8"/>
      <c r="H1158" s="8"/>
      <c r="I1158" s="8"/>
      <c r="J1158" s="8"/>
      <c r="K1158" s="8"/>
      <c r="L1158" s="8" t="s">
        <v>756</v>
      </c>
      <c r="M1158" s="9">
        <v>44317</v>
      </c>
      <c r="N1158" s="9">
        <v>44317</v>
      </c>
      <c r="O1158" s="20"/>
      <c r="P1158" s="20">
        <v>3914313.88</v>
      </c>
      <c r="Q1158" s="61"/>
      <c r="R1158" s="29"/>
      <c r="S1158" s="29"/>
      <c r="T1158" s="29"/>
      <c r="U1158" s="29"/>
      <c r="X1158" s="22" t="str">
        <f>IF(B1158="",VLOOKUP(A1158,items_lookup!A:B,2,FALSE),B1158)</f>
        <v>_1. Item _1</v>
      </c>
      <c r="Y1158" s="22">
        <f t="shared" si="84"/>
        <v>5</v>
      </c>
      <c r="Z1158" s="22">
        <f t="shared" si="84"/>
        <v>5</v>
      </c>
      <c r="AA1158" s="22">
        <f t="shared" si="85"/>
        <v>2021</v>
      </c>
      <c r="AB1158" s="22">
        <f t="shared" si="86"/>
        <v>2021</v>
      </c>
      <c r="AC1158" s="22">
        <f t="shared" si="87"/>
        <v>2021</v>
      </c>
      <c r="AD1158" s="25" t="b">
        <f>AND(ROUND(O1158,2)=O1158,ROUND(P1158,2)=P1158,OR(AND(O1158&lt;&gt;0,L1158="p"),AND(P1158&lt;&gt;0,L1158="f")),_xlfn.ISFORMULA(X1158),_xlfn.ISFORMULA(Y1158),_xlfn.ISFORMULA(Z1158),_xlfn.ISFORMULA(AA1158),_xlfn.ISFORMULA(AB1158),_xlfn.ISFORMULA(AC1158),NOT(_xlfn.ISFORMULA(O1158)),NOT(_xlfn.ISFORMULA(P1158)),M1158&lt;&gt;0,N1158&lt;&gt;0,OR(YEAR(M1158=lookup_codes!T1308),YEAR(M1158=lookup_codes!T1309),YEAR(M1158=lookup_codes!T1310)),OR(YEAR(N1158=lookup_codes!T1308),YEAR(N1158=lookup_codes!T1309),YEAR(N1158=lookup_codes!T1310)))</f>
        <v>1</v>
      </c>
    </row>
    <row r="1159" spans="1:30" ht="15" customHeight="1" x14ac:dyDescent="0.2">
      <c r="A1159" s="8" t="s">
        <v>783</v>
      </c>
      <c r="B1159" s="8"/>
      <c r="C1159" s="2" t="s">
        <v>741</v>
      </c>
      <c r="D1159" s="6" t="s">
        <v>742</v>
      </c>
      <c r="E1159" s="60" t="s">
        <v>745</v>
      </c>
      <c r="F1159" s="8"/>
      <c r="G1159" s="8"/>
      <c r="H1159" s="8"/>
      <c r="I1159" s="8"/>
      <c r="J1159" s="8"/>
      <c r="K1159" s="8"/>
      <c r="L1159" s="8" t="s">
        <v>756</v>
      </c>
      <c r="M1159" s="9">
        <v>44317</v>
      </c>
      <c r="N1159" s="9">
        <v>44317</v>
      </c>
      <c r="O1159" s="20"/>
      <c r="P1159" s="20">
        <v>205975.01</v>
      </c>
      <c r="Q1159" s="61"/>
      <c r="R1159" s="29"/>
      <c r="S1159" s="29"/>
      <c r="T1159" s="29"/>
      <c r="U1159" s="29"/>
      <c r="X1159" s="22" t="str">
        <f>IF(B1159="",VLOOKUP(A1159,items_lookup!A:B,2,FALSE),B1159)</f>
        <v>21. Item 21</v>
      </c>
      <c r="Y1159" s="22">
        <f t="shared" si="84"/>
        <v>5</v>
      </c>
      <c r="Z1159" s="22">
        <f t="shared" si="84"/>
        <v>5</v>
      </c>
      <c r="AA1159" s="22">
        <f t="shared" si="85"/>
        <v>2021</v>
      </c>
      <c r="AB1159" s="22">
        <f t="shared" si="86"/>
        <v>2021</v>
      </c>
      <c r="AC1159" s="22">
        <f t="shared" si="87"/>
        <v>2021</v>
      </c>
      <c r="AD1159" s="25" t="b">
        <f>AND(ROUND(O1159,2)=O1159,ROUND(P1159,2)=P1159,OR(AND(O1159&lt;&gt;0,L1159="p"),AND(P1159&lt;&gt;0,L1159="f")),_xlfn.ISFORMULA(X1159),_xlfn.ISFORMULA(Y1159),_xlfn.ISFORMULA(Z1159),_xlfn.ISFORMULA(AA1159),_xlfn.ISFORMULA(AB1159),_xlfn.ISFORMULA(AC1159),NOT(_xlfn.ISFORMULA(O1159)),NOT(_xlfn.ISFORMULA(P1159)),M1159&lt;&gt;0,N1159&lt;&gt;0,OR(YEAR(M1159=lookup_codes!T1309),YEAR(M1159=lookup_codes!T1310),YEAR(M1159=lookup_codes!T1311)),OR(YEAR(N1159=lookup_codes!T1309),YEAR(N1159=lookup_codes!T1310),YEAR(N1159=lookup_codes!T1311)))</f>
        <v>1</v>
      </c>
    </row>
    <row r="1160" spans="1:30" ht="17.25" customHeight="1" x14ac:dyDescent="0.2">
      <c r="A1160" s="8" t="s">
        <v>796</v>
      </c>
      <c r="B1160" s="8"/>
      <c r="C1160" s="2" t="s">
        <v>741</v>
      </c>
      <c r="D1160" s="6" t="s">
        <v>742</v>
      </c>
      <c r="E1160" s="60" t="s">
        <v>745</v>
      </c>
      <c r="F1160" s="8"/>
      <c r="G1160" s="8"/>
      <c r="H1160" s="8"/>
      <c r="I1160" s="8"/>
      <c r="J1160" s="8"/>
      <c r="K1160" s="8"/>
      <c r="L1160" s="8" t="s">
        <v>756</v>
      </c>
      <c r="M1160" s="9">
        <v>44317</v>
      </c>
      <c r="N1160" s="9">
        <v>44317</v>
      </c>
      <c r="O1160" s="20"/>
      <c r="P1160" s="20">
        <v>67471.27</v>
      </c>
      <c r="Q1160" s="61"/>
      <c r="R1160" s="29"/>
      <c r="S1160" s="29"/>
      <c r="T1160" s="29"/>
      <c r="U1160" s="29"/>
      <c r="X1160" s="22" t="str">
        <f>IF(B1160="",VLOOKUP(A1160,items_lookup!A:B,2,FALSE),B1160)</f>
        <v>_3. Item _3</v>
      </c>
      <c r="Y1160" s="22">
        <f t="shared" si="84"/>
        <v>5</v>
      </c>
      <c r="Z1160" s="22">
        <f t="shared" si="84"/>
        <v>5</v>
      </c>
      <c r="AA1160" s="22">
        <f t="shared" si="85"/>
        <v>2021</v>
      </c>
      <c r="AB1160" s="22">
        <f t="shared" si="86"/>
        <v>2021</v>
      </c>
      <c r="AC1160" s="22">
        <f t="shared" si="87"/>
        <v>2021</v>
      </c>
      <c r="AD1160" s="25" t="b">
        <f>AND(ROUND(O1160,2)=O1160,ROUND(P1160,2)=P1160,OR(AND(O1160&lt;&gt;0,L1160="p"),AND(P1160&lt;&gt;0,L1160="f")),_xlfn.ISFORMULA(X1160),_xlfn.ISFORMULA(Y1160),_xlfn.ISFORMULA(Z1160),_xlfn.ISFORMULA(AA1160),_xlfn.ISFORMULA(AB1160),_xlfn.ISFORMULA(AC1160),NOT(_xlfn.ISFORMULA(O1160)),NOT(_xlfn.ISFORMULA(P1160)),M1160&lt;&gt;0,N1160&lt;&gt;0,OR(YEAR(M1160=lookup_codes!T1310),YEAR(M1160=lookup_codes!T1311),YEAR(M1160=lookup_codes!T1312)),OR(YEAR(N1160=lookup_codes!T1310),YEAR(N1160=lookup_codes!T1311),YEAR(N1160=lookup_codes!T1312)))</f>
        <v>1</v>
      </c>
    </row>
    <row r="1161" spans="1:30" ht="15" customHeight="1" x14ac:dyDescent="0.2">
      <c r="A1161" s="8" t="s">
        <v>795</v>
      </c>
      <c r="B1161" s="8"/>
      <c r="C1161" s="2" t="s">
        <v>741</v>
      </c>
      <c r="D1161" s="6" t="s">
        <v>742</v>
      </c>
      <c r="E1161" s="60" t="s">
        <v>745</v>
      </c>
      <c r="F1161" s="8"/>
      <c r="G1161" s="8"/>
      <c r="H1161" s="8"/>
      <c r="I1161" s="8"/>
      <c r="J1161" s="8"/>
      <c r="K1161" s="8"/>
      <c r="L1161" s="8" t="s">
        <v>756</v>
      </c>
      <c r="M1161" s="9">
        <v>44317</v>
      </c>
      <c r="N1161" s="9">
        <v>44317</v>
      </c>
      <c r="O1161" s="20"/>
      <c r="P1161" s="20">
        <v>143.57</v>
      </c>
      <c r="Q1161" s="61"/>
      <c r="R1161" s="29"/>
      <c r="S1161" s="29"/>
      <c r="T1161" s="29"/>
      <c r="U1161" s="29"/>
      <c r="X1161" s="22" t="str">
        <f>IF(B1161="",VLOOKUP(A1161,items_lookup!A:B,2,FALSE),B1161)</f>
        <v>17. Item 17</v>
      </c>
      <c r="Y1161" s="22">
        <f t="shared" si="84"/>
        <v>5</v>
      </c>
      <c r="Z1161" s="22">
        <f t="shared" si="84"/>
        <v>5</v>
      </c>
      <c r="AA1161" s="22">
        <f t="shared" si="85"/>
        <v>2021</v>
      </c>
      <c r="AB1161" s="22">
        <f t="shared" si="86"/>
        <v>2021</v>
      </c>
      <c r="AC1161" s="22">
        <f t="shared" si="87"/>
        <v>2021</v>
      </c>
      <c r="AD1161" s="25" t="b">
        <f>AND(ROUND(O1161,2)=O1161,ROUND(P1161,2)=P1161,OR(AND(O1161&lt;&gt;0,L1161="p"),AND(P1161&lt;&gt;0,L1161="f")),_xlfn.ISFORMULA(X1161),_xlfn.ISFORMULA(Y1161),_xlfn.ISFORMULA(Z1161),_xlfn.ISFORMULA(AA1161),_xlfn.ISFORMULA(AB1161),_xlfn.ISFORMULA(AC1161),NOT(_xlfn.ISFORMULA(O1161)),NOT(_xlfn.ISFORMULA(P1161)),M1161&lt;&gt;0,N1161&lt;&gt;0,OR(YEAR(M1161=lookup_codes!T1311),YEAR(M1161=lookup_codes!T1312),YEAR(M1161=lookup_codes!T1313)),OR(YEAR(N1161=lookup_codes!T1311),YEAR(N1161=lookup_codes!T1312),YEAR(N1161=lookup_codes!T1313)))</f>
        <v>1</v>
      </c>
    </row>
    <row r="1162" spans="1:30" ht="15" customHeight="1" x14ac:dyDescent="0.2">
      <c r="A1162" s="8" t="s">
        <v>790</v>
      </c>
      <c r="B1162" s="8"/>
      <c r="C1162" s="2" t="s">
        <v>741</v>
      </c>
      <c r="D1162" s="6" t="s">
        <v>742</v>
      </c>
      <c r="E1162" s="60" t="s">
        <v>745</v>
      </c>
      <c r="F1162" s="8"/>
      <c r="G1162" s="8"/>
      <c r="H1162" s="8"/>
      <c r="I1162" s="8"/>
      <c r="J1162" s="8"/>
      <c r="K1162" s="8"/>
      <c r="L1162" s="8" t="s">
        <v>756</v>
      </c>
      <c r="M1162" s="9">
        <v>44317</v>
      </c>
      <c r="N1162" s="9">
        <v>44317</v>
      </c>
      <c r="O1162" s="20"/>
      <c r="P1162" s="20">
        <v>18148.57</v>
      </c>
      <c r="Q1162" s="61"/>
      <c r="R1162" s="29"/>
      <c r="S1162" s="29"/>
      <c r="T1162" s="29"/>
      <c r="U1162" s="29"/>
      <c r="X1162" s="22" t="str">
        <f>IF(B1162="",VLOOKUP(A1162,items_lookup!A:B,2,FALSE),B1162)</f>
        <v>10. Item 10</v>
      </c>
      <c r="Y1162" s="22">
        <f t="shared" si="84"/>
        <v>5</v>
      </c>
      <c r="Z1162" s="22">
        <f t="shared" si="84"/>
        <v>5</v>
      </c>
      <c r="AA1162" s="22">
        <f t="shared" si="85"/>
        <v>2021</v>
      </c>
      <c r="AB1162" s="22">
        <f t="shared" si="86"/>
        <v>2021</v>
      </c>
      <c r="AC1162" s="22">
        <f t="shared" si="87"/>
        <v>2021</v>
      </c>
      <c r="AD1162" s="25" t="b">
        <f>AND(ROUND(O1162,2)=O1162,ROUND(P1162,2)=P1162,OR(AND(O1162&lt;&gt;0,L1162="p"),AND(P1162&lt;&gt;0,L1162="f")),_xlfn.ISFORMULA(X1162),_xlfn.ISFORMULA(Y1162),_xlfn.ISFORMULA(Z1162),_xlfn.ISFORMULA(AA1162),_xlfn.ISFORMULA(AB1162),_xlfn.ISFORMULA(AC1162),NOT(_xlfn.ISFORMULA(O1162)),NOT(_xlfn.ISFORMULA(P1162)),M1162&lt;&gt;0,N1162&lt;&gt;0,OR(YEAR(M1162=lookup_codes!T1312),YEAR(M1162=lookup_codes!T1313),YEAR(M1162=lookup_codes!T1314)),OR(YEAR(N1162=lookup_codes!T1312),YEAR(N1162=lookup_codes!T1313),YEAR(N1162=lookup_codes!T1314)))</f>
        <v>1</v>
      </c>
    </row>
    <row r="1163" spans="1:30" ht="25.5" customHeight="1" x14ac:dyDescent="0.2">
      <c r="A1163" s="8" t="s">
        <v>791</v>
      </c>
      <c r="B1163" s="8"/>
      <c r="C1163" s="2" t="s">
        <v>741</v>
      </c>
      <c r="D1163" s="6" t="s">
        <v>742</v>
      </c>
      <c r="E1163" s="60" t="s">
        <v>745</v>
      </c>
      <c r="F1163" s="8"/>
      <c r="G1163" s="8"/>
      <c r="H1163" s="8"/>
      <c r="I1163" s="8"/>
      <c r="J1163" s="8"/>
      <c r="K1163" s="8"/>
      <c r="L1163" s="8" t="s">
        <v>756</v>
      </c>
      <c r="M1163" s="9">
        <v>44317</v>
      </c>
      <c r="N1163" s="9">
        <v>44317</v>
      </c>
      <c r="O1163" s="20"/>
      <c r="P1163" s="20">
        <v>696889.09</v>
      </c>
      <c r="Q1163" s="61"/>
      <c r="R1163" s="29"/>
      <c r="S1163" s="29"/>
      <c r="T1163" s="29"/>
      <c r="U1163" s="29"/>
      <c r="X1163" s="22" t="str">
        <f>IF(B1163="",VLOOKUP(A1163,items_lookup!A:B,2,FALSE),B1163)</f>
        <v>10. Item 10</v>
      </c>
      <c r="Y1163" s="22">
        <f t="shared" ref="Y1163:Z1226" si="88">MONTH(M1163)</f>
        <v>5</v>
      </c>
      <c r="Z1163" s="22">
        <f t="shared" si="88"/>
        <v>5</v>
      </c>
      <c r="AA1163" s="22">
        <f t="shared" si="85"/>
        <v>2021</v>
      </c>
      <c r="AB1163" s="22">
        <f t="shared" si="86"/>
        <v>2021</v>
      </c>
      <c r="AC1163" s="22">
        <f t="shared" si="87"/>
        <v>2021</v>
      </c>
      <c r="AD1163" s="25" t="b">
        <f>AND(ROUND(O1163,2)=O1163,ROUND(P1163,2)=P1163,OR(AND(O1163&lt;&gt;0,L1163="p"),AND(P1163&lt;&gt;0,L1163="f")),_xlfn.ISFORMULA(X1163),_xlfn.ISFORMULA(Y1163),_xlfn.ISFORMULA(Z1163),_xlfn.ISFORMULA(AA1163),_xlfn.ISFORMULA(AB1163),_xlfn.ISFORMULA(AC1163),NOT(_xlfn.ISFORMULA(O1163)),NOT(_xlfn.ISFORMULA(P1163)),M1163&lt;&gt;0,N1163&lt;&gt;0,OR(YEAR(M1163=lookup_codes!T1313),YEAR(M1163=lookup_codes!T1314),YEAR(M1163=lookup_codes!T1315)),OR(YEAR(N1163=lookup_codes!T1313),YEAR(N1163=lookup_codes!T1314),YEAR(N1163=lookup_codes!T1315)))</f>
        <v>1</v>
      </c>
    </row>
    <row r="1164" spans="1:30" ht="15" customHeight="1" x14ac:dyDescent="0.2">
      <c r="A1164" s="8" t="s">
        <v>792</v>
      </c>
      <c r="B1164" s="8"/>
      <c r="C1164" s="2" t="s">
        <v>741</v>
      </c>
      <c r="D1164" s="6" t="s">
        <v>742</v>
      </c>
      <c r="E1164" s="60" t="s">
        <v>745</v>
      </c>
      <c r="F1164" s="8"/>
      <c r="G1164" s="8"/>
      <c r="H1164" s="8"/>
      <c r="I1164" s="8"/>
      <c r="J1164" s="8"/>
      <c r="K1164" s="8"/>
      <c r="L1164" s="8" t="s">
        <v>756</v>
      </c>
      <c r="M1164" s="9">
        <v>44317</v>
      </c>
      <c r="N1164" s="9">
        <v>44317</v>
      </c>
      <c r="O1164" s="20"/>
      <c r="P1164" s="20">
        <v>10406.280000000001</v>
      </c>
      <c r="Q1164" s="61"/>
      <c r="R1164" s="29"/>
      <c r="S1164" s="29"/>
      <c r="T1164" s="29"/>
      <c r="U1164" s="29"/>
      <c r="X1164" s="22" t="str">
        <f>IF(B1164="",VLOOKUP(A1164,items_lookup!A:B,2,FALSE),B1164)</f>
        <v>12. Item 12</v>
      </c>
      <c r="Y1164" s="22">
        <f t="shared" si="88"/>
        <v>5</v>
      </c>
      <c r="Z1164" s="22">
        <f t="shared" si="88"/>
        <v>5</v>
      </c>
      <c r="AA1164" s="22">
        <f t="shared" si="85"/>
        <v>2021</v>
      </c>
      <c r="AB1164" s="22">
        <f t="shared" si="86"/>
        <v>2021</v>
      </c>
      <c r="AC1164" s="22">
        <f t="shared" si="87"/>
        <v>2021</v>
      </c>
      <c r="AD1164" s="25" t="b">
        <f>AND(ROUND(O1164,2)=O1164,ROUND(P1164,2)=P1164,OR(AND(O1164&lt;&gt;0,L1164="p"),AND(P1164&lt;&gt;0,L1164="f")),_xlfn.ISFORMULA(X1164),_xlfn.ISFORMULA(Y1164),_xlfn.ISFORMULA(Z1164),_xlfn.ISFORMULA(AA1164),_xlfn.ISFORMULA(AB1164),_xlfn.ISFORMULA(AC1164),NOT(_xlfn.ISFORMULA(O1164)),NOT(_xlfn.ISFORMULA(P1164)),M1164&lt;&gt;0,N1164&lt;&gt;0,OR(YEAR(M1164=lookup_codes!T1314),YEAR(M1164=lookup_codes!T1315),YEAR(M1164=lookup_codes!T1316)),OR(YEAR(N1164=lookup_codes!T1314),YEAR(N1164=lookup_codes!T1315),YEAR(N1164=lookup_codes!T1316)))</f>
        <v>1</v>
      </c>
    </row>
    <row r="1165" spans="1:30" ht="15" customHeight="1" x14ac:dyDescent="0.2">
      <c r="A1165" s="8" t="s">
        <v>763</v>
      </c>
      <c r="B1165" s="8"/>
      <c r="C1165" s="2" t="s">
        <v>741</v>
      </c>
      <c r="D1165" s="6" t="s">
        <v>742</v>
      </c>
      <c r="E1165" s="60" t="s">
        <v>745</v>
      </c>
      <c r="F1165" s="8"/>
      <c r="G1165" s="8"/>
      <c r="H1165" s="8"/>
      <c r="I1165" s="8"/>
      <c r="J1165" s="8"/>
      <c r="K1165" s="8"/>
      <c r="L1165" s="8" t="s">
        <v>756</v>
      </c>
      <c r="M1165" s="9">
        <v>44317</v>
      </c>
      <c r="N1165" s="9">
        <v>44317</v>
      </c>
      <c r="O1165" s="20"/>
      <c r="P1165" s="20">
        <v>30859.43</v>
      </c>
      <c r="Q1165" s="61"/>
      <c r="R1165" s="29"/>
      <c r="S1165" s="29"/>
      <c r="T1165" s="29"/>
      <c r="U1165" s="29"/>
      <c r="X1165" s="22" t="str">
        <f>IF(B1165="",VLOOKUP(A1165,items_lookup!A:B,2,FALSE),B1165)</f>
        <v>04. Item 04</v>
      </c>
      <c r="Y1165" s="22">
        <f t="shared" si="88"/>
        <v>5</v>
      </c>
      <c r="Z1165" s="22">
        <f t="shared" si="88"/>
        <v>5</v>
      </c>
      <c r="AA1165" s="22">
        <f t="shared" si="85"/>
        <v>2021</v>
      </c>
      <c r="AB1165" s="22">
        <f t="shared" si="86"/>
        <v>2021</v>
      </c>
      <c r="AC1165" s="22">
        <f t="shared" si="87"/>
        <v>2021</v>
      </c>
      <c r="AD1165" s="25" t="b">
        <f>AND(ROUND(O1165,2)=O1165,ROUND(P1165,2)=P1165,OR(AND(O1165&lt;&gt;0,L1165="p"),AND(P1165&lt;&gt;0,L1165="f")),_xlfn.ISFORMULA(X1165),_xlfn.ISFORMULA(Y1165),_xlfn.ISFORMULA(Z1165),_xlfn.ISFORMULA(AA1165),_xlfn.ISFORMULA(AB1165),_xlfn.ISFORMULA(AC1165),NOT(_xlfn.ISFORMULA(O1165)),NOT(_xlfn.ISFORMULA(P1165)),M1165&lt;&gt;0,N1165&lt;&gt;0,OR(YEAR(M1165=lookup_codes!T1315),YEAR(M1165=lookup_codes!T1316),YEAR(M1165=lookup_codes!T1317)),OR(YEAR(N1165=lookup_codes!T1315),YEAR(N1165=lookup_codes!T1316),YEAR(N1165=lookup_codes!T1317)))</f>
        <v>1</v>
      </c>
    </row>
    <row r="1166" spans="1:30" ht="15" customHeight="1" x14ac:dyDescent="0.2">
      <c r="A1166" s="8" t="s">
        <v>780</v>
      </c>
      <c r="B1166" s="27"/>
      <c r="C1166" s="2" t="s">
        <v>734</v>
      </c>
      <c r="D1166" s="6" t="s">
        <v>742</v>
      </c>
      <c r="E1166" s="60" t="s">
        <v>745</v>
      </c>
      <c r="F1166" s="8"/>
      <c r="G1166" s="8"/>
      <c r="H1166" s="8"/>
      <c r="I1166" s="8"/>
      <c r="J1166" s="8">
        <v>3</v>
      </c>
      <c r="K1166" s="8" t="s">
        <v>753</v>
      </c>
      <c r="L1166" s="8" t="s">
        <v>756</v>
      </c>
      <c r="M1166" s="9">
        <v>44330</v>
      </c>
      <c r="N1166" s="9">
        <v>44337</v>
      </c>
      <c r="O1166" s="20"/>
      <c r="P1166" s="20">
        <v>8686.2900000000009</v>
      </c>
      <c r="Q1166" s="61"/>
      <c r="R1166" s="29"/>
      <c r="S1166" s="29"/>
      <c r="T1166" s="29"/>
      <c r="U1166" s="29"/>
      <c r="X1166" s="22" t="str">
        <f>IF(B1166="",VLOOKUP(A1166,items_lookup!A:B,2,FALSE),B1166)</f>
        <v>14. Item 14</v>
      </c>
      <c r="Y1166" s="22">
        <f t="shared" si="88"/>
        <v>5</v>
      </c>
      <c r="Z1166" s="22">
        <f t="shared" si="88"/>
        <v>5</v>
      </c>
      <c r="AA1166" s="22">
        <f t="shared" si="85"/>
        <v>2021</v>
      </c>
      <c r="AB1166" s="22">
        <f t="shared" si="86"/>
        <v>2021</v>
      </c>
      <c r="AC1166" s="22">
        <f t="shared" si="87"/>
        <v>2021</v>
      </c>
      <c r="AD1166" s="25" t="b">
        <f>AND(ROUND(O1166,2)=O1166,ROUND(P1166,2)=P1166,OR(AND(O1166&lt;&gt;0,L1166="p"),AND(P1166&lt;&gt;0,L1166="f")),_xlfn.ISFORMULA(X1166),_xlfn.ISFORMULA(Y1166),_xlfn.ISFORMULA(Z1166),_xlfn.ISFORMULA(AA1166),_xlfn.ISFORMULA(AB1166),_xlfn.ISFORMULA(AC1166),NOT(_xlfn.ISFORMULA(O1166)),NOT(_xlfn.ISFORMULA(P1166)),M1166&lt;&gt;0,N1166&lt;&gt;0,OR(YEAR(M1166=lookup_codes!T1316),YEAR(M1166=lookup_codes!T1317),YEAR(M1166=lookup_codes!T1318)),OR(YEAR(N1166=lookup_codes!T1316),YEAR(N1166=lookup_codes!T1317),YEAR(N1166=lookup_codes!T1318)))</f>
        <v>1</v>
      </c>
    </row>
    <row r="1167" spans="1:30" ht="15.75" customHeight="1" x14ac:dyDescent="0.2">
      <c r="A1167" s="8" t="s">
        <v>782</v>
      </c>
      <c r="B1167" s="8"/>
      <c r="C1167" s="2" t="s">
        <v>734</v>
      </c>
      <c r="D1167" s="6" t="s">
        <v>742</v>
      </c>
      <c r="E1167" s="60" t="s">
        <v>745</v>
      </c>
      <c r="F1167" s="8"/>
      <c r="G1167" s="8"/>
      <c r="H1167" s="8"/>
      <c r="I1167" s="8"/>
      <c r="J1167" s="8">
        <v>3</v>
      </c>
      <c r="K1167" s="8" t="s">
        <v>753</v>
      </c>
      <c r="L1167" s="8" t="s">
        <v>756</v>
      </c>
      <c r="M1167" s="9">
        <v>44330</v>
      </c>
      <c r="N1167" s="9">
        <v>44342</v>
      </c>
      <c r="O1167" s="20"/>
      <c r="P1167" s="20">
        <v>73984.23</v>
      </c>
      <c r="Q1167" s="61"/>
      <c r="R1167" s="29"/>
      <c r="S1167" s="29"/>
      <c r="T1167" s="29"/>
      <c r="U1167" s="29"/>
      <c r="X1167" s="22" t="str">
        <f>IF(B1167="",VLOOKUP(A1167,items_lookup!A:B,2,FALSE),B1167)</f>
        <v>04. Item 04</v>
      </c>
      <c r="Y1167" s="22">
        <f t="shared" si="88"/>
        <v>5</v>
      </c>
      <c r="Z1167" s="22">
        <f t="shared" si="88"/>
        <v>5</v>
      </c>
      <c r="AA1167" s="22">
        <f t="shared" si="85"/>
        <v>2021</v>
      </c>
      <c r="AB1167" s="22">
        <f t="shared" si="86"/>
        <v>2021</v>
      </c>
      <c r="AC1167" s="22">
        <f t="shared" si="87"/>
        <v>2021</v>
      </c>
      <c r="AD1167" s="25" t="b">
        <f>AND(ROUND(O1167,2)=O1167,ROUND(P1167,2)=P1167,OR(AND(O1167&lt;&gt;0,L1167="p"),AND(P1167&lt;&gt;0,L1167="f")),_xlfn.ISFORMULA(X1167),_xlfn.ISFORMULA(Y1167),_xlfn.ISFORMULA(Z1167),_xlfn.ISFORMULA(AA1167),_xlfn.ISFORMULA(AB1167),_xlfn.ISFORMULA(AC1167),NOT(_xlfn.ISFORMULA(O1167)),NOT(_xlfn.ISFORMULA(P1167)),M1167&lt;&gt;0,N1167&lt;&gt;0,OR(YEAR(M1167=lookup_codes!T1317),YEAR(M1167=lookup_codes!T1318),YEAR(M1167=lookup_codes!T1319)),OR(YEAR(N1167=lookup_codes!T1317),YEAR(N1167=lookup_codes!T1318),YEAR(N1167=lookup_codes!T1319)))</f>
        <v>1</v>
      </c>
    </row>
    <row r="1168" spans="1:30" ht="15" customHeight="1" x14ac:dyDescent="0.2">
      <c r="A1168" s="8" t="s">
        <v>782</v>
      </c>
      <c r="B1168" s="8"/>
      <c r="C1168" s="2" t="s">
        <v>734</v>
      </c>
      <c r="D1168" s="6" t="s">
        <v>742</v>
      </c>
      <c r="E1168" s="60" t="s">
        <v>745</v>
      </c>
      <c r="F1168" s="8"/>
      <c r="G1168" s="8"/>
      <c r="H1168" s="8"/>
      <c r="I1168" s="8"/>
      <c r="J1168" s="8">
        <v>3</v>
      </c>
      <c r="K1168" s="8" t="s">
        <v>753</v>
      </c>
      <c r="L1168" s="8" t="s">
        <v>756</v>
      </c>
      <c r="M1168" s="9">
        <v>44330</v>
      </c>
      <c r="N1168" s="9">
        <v>44341</v>
      </c>
      <c r="O1168" s="20"/>
      <c r="P1168" s="20">
        <v>224503.2</v>
      </c>
      <c r="Q1168" s="61"/>
      <c r="R1168" s="29"/>
      <c r="S1168" s="29"/>
      <c r="T1168" s="29"/>
      <c r="U1168" s="29"/>
      <c r="X1168" s="22" t="str">
        <f>IF(B1168="",VLOOKUP(A1168,items_lookup!A:B,2,FALSE),B1168)</f>
        <v>04. Item 04</v>
      </c>
      <c r="Y1168" s="22">
        <f t="shared" si="88"/>
        <v>5</v>
      </c>
      <c r="Z1168" s="22">
        <f t="shared" si="88"/>
        <v>5</v>
      </c>
      <c r="AA1168" s="22">
        <f t="shared" si="85"/>
        <v>2021</v>
      </c>
      <c r="AB1168" s="22">
        <f t="shared" si="86"/>
        <v>2021</v>
      </c>
      <c r="AC1168" s="22">
        <f t="shared" si="87"/>
        <v>2021</v>
      </c>
      <c r="AD1168" s="25" t="b">
        <f>AND(ROUND(O1168,2)=O1168,ROUND(P1168,2)=P1168,OR(AND(O1168&lt;&gt;0,L1168="p"),AND(P1168&lt;&gt;0,L1168="f")),_xlfn.ISFORMULA(X1168),_xlfn.ISFORMULA(Y1168),_xlfn.ISFORMULA(Z1168),_xlfn.ISFORMULA(AA1168),_xlfn.ISFORMULA(AB1168),_xlfn.ISFORMULA(AC1168),NOT(_xlfn.ISFORMULA(O1168)),NOT(_xlfn.ISFORMULA(P1168)),M1168&lt;&gt;0,N1168&lt;&gt;0,OR(YEAR(M1168=lookup_codes!T1318),YEAR(M1168=lookup_codes!T1319),YEAR(M1168=lookup_codes!T1320)),OR(YEAR(N1168=lookup_codes!T1318),YEAR(N1168=lookup_codes!T1319),YEAR(N1168=lookup_codes!T1320)))</f>
        <v>1</v>
      </c>
    </row>
    <row r="1169" spans="1:30" ht="12.6" customHeight="1" x14ac:dyDescent="0.2">
      <c r="A1169" s="8" t="s">
        <v>771</v>
      </c>
      <c r="B1169" s="8"/>
      <c r="C1169" s="2" t="s">
        <v>734</v>
      </c>
      <c r="D1169" s="6" t="s">
        <v>742</v>
      </c>
      <c r="E1169" s="60" t="s">
        <v>745</v>
      </c>
      <c r="F1169" s="8"/>
      <c r="G1169" s="8"/>
      <c r="H1169" s="8"/>
      <c r="I1169" s="8" t="s">
        <v>25</v>
      </c>
      <c r="J1169" s="8">
        <v>3</v>
      </c>
      <c r="K1169" s="8" t="s">
        <v>753</v>
      </c>
      <c r="L1169" s="8" t="s">
        <v>756</v>
      </c>
      <c r="M1169" s="9">
        <v>44330</v>
      </c>
      <c r="N1169" s="9">
        <v>44341</v>
      </c>
      <c r="O1169" s="20"/>
      <c r="P1169" s="20">
        <v>466435.19</v>
      </c>
      <c r="Q1169" s="61"/>
      <c r="R1169" s="29"/>
      <c r="S1169" s="29"/>
      <c r="T1169" s="29"/>
      <c r="U1169" s="29"/>
      <c r="X1169" s="22" t="str">
        <f>IF(B1169="",VLOOKUP(A1169,items_lookup!A:B,2,FALSE),B1169)</f>
        <v>13. Item 13</v>
      </c>
      <c r="Y1169" s="22">
        <f t="shared" si="88"/>
        <v>5</v>
      </c>
      <c r="Z1169" s="22">
        <f t="shared" si="88"/>
        <v>5</v>
      </c>
      <c r="AA1169" s="22">
        <f t="shared" si="85"/>
        <v>2021</v>
      </c>
      <c r="AB1169" s="22">
        <f t="shared" si="86"/>
        <v>2021</v>
      </c>
      <c r="AC1169" s="22">
        <f t="shared" si="87"/>
        <v>2021</v>
      </c>
      <c r="AD1169" s="25" t="b">
        <f>AND(ROUND(O1169,2)=O1169,ROUND(P1169,2)=P1169,OR(AND(O1169&lt;&gt;0,L1169="p"),AND(P1169&lt;&gt;0,L1169="f")),_xlfn.ISFORMULA(X1169),_xlfn.ISFORMULA(Y1169),_xlfn.ISFORMULA(Z1169),_xlfn.ISFORMULA(AA1169),_xlfn.ISFORMULA(AB1169),_xlfn.ISFORMULA(AC1169),NOT(_xlfn.ISFORMULA(O1169)),NOT(_xlfn.ISFORMULA(P1169)),M1169&lt;&gt;0,N1169&lt;&gt;0,OR(YEAR(M1169=lookup_codes!T1319),YEAR(M1169=lookup_codes!T1320),YEAR(M1169=lookup_codes!T1321)),OR(YEAR(N1169=lookup_codes!T1319),YEAR(N1169=lookup_codes!T1320),YEAR(N1169=lookup_codes!T1321)))</f>
        <v>1</v>
      </c>
    </row>
    <row r="1170" spans="1:30" ht="12.6" customHeight="1" x14ac:dyDescent="0.2">
      <c r="A1170" s="8" t="s">
        <v>789</v>
      </c>
      <c r="B1170" s="27"/>
      <c r="C1170" s="2" t="s">
        <v>734</v>
      </c>
      <c r="D1170" s="6" t="s">
        <v>742</v>
      </c>
      <c r="E1170" s="60" t="s">
        <v>745</v>
      </c>
      <c r="F1170" s="8"/>
      <c r="G1170" s="8"/>
      <c r="H1170" s="8"/>
      <c r="I1170" s="8"/>
      <c r="J1170" s="8">
        <v>3</v>
      </c>
      <c r="K1170" s="8" t="s">
        <v>753</v>
      </c>
      <c r="L1170" s="8" t="s">
        <v>756</v>
      </c>
      <c r="M1170" s="9">
        <v>44330</v>
      </c>
      <c r="N1170" s="9">
        <v>44343</v>
      </c>
      <c r="O1170" s="20"/>
      <c r="P1170" s="20">
        <v>219.24</v>
      </c>
      <c r="Q1170" s="61"/>
      <c r="R1170" s="29"/>
      <c r="S1170" s="29"/>
      <c r="T1170" s="29"/>
      <c r="U1170" s="29"/>
      <c r="X1170" s="22" t="str">
        <f>IF(B1170="",VLOOKUP(A1170,items_lookup!A:B,2,FALSE),B1170)</f>
        <v>13. Item 13</v>
      </c>
      <c r="Y1170" s="22">
        <f t="shared" si="88"/>
        <v>5</v>
      </c>
      <c r="Z1170" s="22">
        <f t="shared" si="88"/>
        <v>5</v>
      </c>
      <c r="AA1170" s="22">
        <f t="shared" si="85"/>
        <v>2021</v>
      </c>
      <c r="AB1170" s="22">
        <f t="shared" si="86"/>
        <v>2021</v>
      </c>
      <c r="AC1170" s="22">
        <f t="shared" si="87"/>
        <v>2021</v>
      </c>
      <c r="AD1170" s="25" t="b">
        <f>AND(ROUND(O1170,2)=O1170,ROUND(P1170,2)=P1170,OR(AND(O1170&lt;&gt;0,L1170="p"),AND(P1170&lt;&gt;0,L1170="f")),_xlfn.ISFORMULA(X1170),_xlfn.ISFORMULA(Y1170),_xlfn.ISFORMULA(Z1170),_xlfn.ISFORMULA(AA1170),_xlfn.ISFORMULA(AB1170),_xlfn.ISFORMULA(AC1170),NOT(_xlfn.ISFORMULA(O1170)),NOT(_xlfn.ISFORMULA(P1170)),M1170&lt;&gt;0,N1170&lt;&gt;0,OR(YEAR(M1170=lookup_codes!T1320),YEAR(M1170=lookup_codes!T1321),YEAR(M1170=lookup_codes!T1322)),OR(YEAR(N1170=lookup_codes!T1320),YEAR(N1170=lookup_codes!T1321),YEAR(N1170=lookup_codes!T1322)))</f>
        <v>1</v>
      </c>
    </row>
    <row r="1171" spans="1:30" ht="15.75" customHeight="1" x14ac:dyDescent="0.2">
      <c r="A1171" s="8" t="s">
        <v>771</v>
      </c>
      <c r="B1171" s="27"/>
      <c r="C1171" s="2" t="s">
        <v>734</v>
      </c>
      <c r="D1171" s="6" t="s">
        <v>742</v>
      </c>
      <c r="E1171" s="60" t="s">
        <v>745</v>
      </c>
      <c r="F1171" s="8"/>
      <c r="G1171" s="8"/>
      <c r="H1171" s="8"/>
      <c r="I1171" s="8" t="s">
        <v>25</v>
      </c>
      <c r="J1171" s="8">
        <v>3</v>
      </c>
      <c r="K1171" s="8" t="s">
        <v>753</v>
      </c>
      <c r="L1171" s="8" t="s">
        <v>756</v>
      </c>
      <c r="M1171" s="9">
        <v>44330</v>
      </c>
      <c r="N1171" s="9">
        <v>44343</v>
      </c>
      <c r="O1171" s="20"/>
      <c r="P1171" s="20">
        <v>39385.370000000003</v>
      </c>
      <c r="Q1171" s="61"/>
      <c r="R1171" s="11"/>
      <c r="S1171" s="11"/>
      <c r="T1171" s="11"/>
      <c r="U1171" s="11"/>
      <c r="X1171" s="22" t="str">
        <f>IF(B1171="",VLOOKUP(A1171,items_lookup!A:B,2,FALSE),B1171)</f>
        <v>13. Item 13</v>
      </c>
      <c r="Y1171" s="22">
        <f t="shared" si="88"/>
        <v>5</v>
      </c>
      <c r="Z1171" s="22">
        <f t="shared" si="88"/>
        <v>5</v>
      </c>
      <c r="AA1171" s="22">
        <f t="shared" si="85"/>
        <v>2021</v>
      </c>
      <c r="AB1171" s="22">
        <f t="shared" si="86"/>
        <v>2021</v>
      </c>
      <c r="AC1171" s="22">
        <f t="shared" si="87"/>
        <v>2021</v>
      </c>
      <c r="AD1171" s="25" t="b">
        <f>AND(ROUND(O1171,2)=O1171,ROUND(P1171,2)=P1171,OR(AND(O1171&lt;&gt;0,L1171="p"),AND(P1171&lt;&gt;0,L1171="f")),_xlfn.ISFORMULA(X1171),_xlfn.ISFORMULA(Y1171),_xlfn.ISFORMULA(Z1171),_xlfn.ISFORMULA(AA1171),_xlfn.ISFORMULA(AB1171),_xlfn.ISFORMULA(AC1171),NOT(_xlfn.ISFORMULA(O1171)),NOT(_xlfn.ISFORMULA(P1171)),M1171&lt;&gt;0,N1171&lt;&gt;0,OR(YEAR(M1171=lookup_codes!T1321),YEAR(M1171=lookup_codes!T1322),YEAR(M1171=lookup_codes!T1323)),OR(YEAR(N1171=lookup_codes!T1321),YEAR(N1171=lookup_codes!T1322),YEAR(N1171=lookup_codes!T1323)))</f>
        <v>1</v>
      </c>
    </row>
    <row r="1172" spans="1:30" ht="15" customHeight="1" x14ac:dyDescent="0.2">
      <c r="A1172" s="8" t="s">
        <v>789</v>
      </c>
      <c r="B1172" s="27"/>
      <c r="C1172" s="2" t="s">
        <v>734</v>
      </c>
      <c r="D1172" s="6" t="s">
        <v>742</v>
      </c>
      <c r="E1172" s="60" t="s">
        <v>745</v>
      </c>
      <c r="F1172" s="8"/>
      <c r="G1172" s="8"/>
      <c r="H1172" s="8"/>
      <c r="I1172" s="8"/>
      <c r="J1172" s="8">
        <v>3</v>
      </c>
      <c r="K1172" s="8" t="s">
        <v>753</v>
      </c>
      <c r="L1172" s="8" t="s">
        <v>756</v>
      </c>
      <c r="M1172" s="9">
        <v>44330</v>
      </c>
      <c r="N1172" s="9">
        <v>44343</v>
      </c>
      <c r="O1172" s="20"/>
      <c r="P1172" s="20">
        <v>67577.399999999994</v>
      </c>
      <c r="Q1172" s="61"/>
      <c r="R1172" s="11"/>
      <c r="S1172" s="11"/>
      <c r="T1172" s="11"/>
      <c r="U1172" s="11"/>
      <c r="X1172" s="22" t="str">
        <f>IF(B1172="",VLOOKUP(A1172,items_lookup!A:B,2,FALSE),B1172)</f>
        <v>13. Item 13</v>
      </c>
      <c r="Y1172" s="22">
        <f t="shared" si="88"/>
        <v>5</v>
      </c>
      <c r="Z1172" s="22">
        <f t="shared" si="88"/>
        <v>5</v>
      </c>
      <c r="AA1172" s="22">
        <f t="shared" si="85"/>
        <v>2021</v>
      </c>
      <c r="AB1172" s="22">
        <f t="shared" si="86"/>
        <v>2021</v>
      </c>
      <c r="AC1172" s="22">
        <f t="shared" si="87"/>
        <v>2021</v>
      </c>
      <c r="AD1172" s="25" t="b">
        <f>AND(ROUND(O1172,2)=O1172,ROUND(P1172,2)=P1172,OR(AND(O1172&lt;&gt;0,L1172="p"),AND(P1172&lt;&gt;0,L1172="f")),_xlfn.ISFORMULA(X1172),_xlfn.ISFORMULA(Y1172),_xlfn.ISFORMULA(Z1172),_xlfn.ISFORMULA(AA1172),_xlfn.ISFORMULA(AB1172),_xlfn.ISFORMULA(AC1172),NOT(_xlfn.ISFORMULA(O1172)),NOT(_xlfn.ISFORMULA(P1172)),M1172&lt;&gt;0,N1172&lt;&gt;0,OR(YEAR(M1172=lookup_codes!T1322),YEAR(M1172=lookup_codes!T1323),YEAR(M1172=lookup_codes!T1324)),OR(YEAR(N1172=lookup_codes!T1322),YEAR(N1172=lookup_codes!T1323),YEAR(N1172=lookup_codes!T1324)))</f>
        <v>1</v>
      </c>
    </row>
    <row r="1173" spans="1:30" ht="15" customHeight="1" x14ac:dyDescent="0.2">
      <c r="A1173" s="8" t="s">
        <v>775</v>
      </c>
      <c r="B1173" s="8"/>
      <c r="C1173" s="2" t="s">
        <v>734</v>
      </c>
      <c r="D1173" s="6" t="s">
        <v>742</v>
      </c>
      <c r="E1173" s="60" t="s">
        <v>745</v>
      </c>
      <c r="F1173" s="8"/>
      <c r="G1173" s="8"/>
      <c r="H1173" s="8"/>
      <c r="I1173" s="8"/>
      <c r="J1173" s="8">
        <v>3</v>
      </c>
      <c r="K1173" s="8" t="s">
        <v>753</v>
      </c>
      <c r="L1173" s="8" t="s">
        <v>756</v>
      </c>
      <c r="M1173" s="9">
        <v>44330</v>
      </c>
      <c r="N1173" s="9">
        <v>44340</v>
      </c>
      <c r="O1173" s="20"/>
      <c r="P1173" s="20">
        <v>34735.15</v>
      </c>
      <c r="Q1173" s="61"/>
      <c r="R1173" s="29"/>
      <c r="S1173" s="29"/>
      <c r="T1173" s="29"/>
      <c r="U1173" s="29"/>
      <c r="X1173" s="22" t="str">
        <f>IF(B1173="",VLOOKUP(A1173,items_lookup!A:B,2,FALSE),B1173)</f>
        <v>06. Item 06</v>
      </c>
      <c r="Y1173" s="22">
        <f t="shared" si="88"/>
        <v>5</v>
      </c>
      <c r="Z1173" s="22">
        <f t="shared" si="88"/>
        <v>5</v>
      </c>
      <c r="AA1173" s="22">
        <f t="shared" si="85"/>
        <v>2021</v>
      </c>
      <c r="AB1173" s="22">
        <f t="shared" si="86"/>
        <v>2021</v>
      </c>
      <c r="AC1173" s="22">
        <f t="shared" si="87"/>
        <v>2021</v>
      </c>
      <c r="AD1173" s="25" t="b">
        <f>AND(ROUND(O1173,2)=O1173,ROUND(P1173,2)=P1173,OR(AND(O1173&lt;&gt;0,L1173="p"),AND(P1173&lt;&gt;0,L1173="f")),_xlfn.ISFORMULA(X1173),_xlfn.ISFORMULA(Y1173),_xlfn.ISFORMULA(Z1173),_xlfn.ISFORMULA(AA1173),_xlfn.ISFORMULA(AB1173),_xlfn.ISFORMULA(AC1173),NOT(_xlfn.ISFORMULA(O1173)),NOT(_xlfn.ISFORMULA(P1173)),M1173&lt;&gt;0,N1173&lt;&gt;0,OR(YEAR(M1173=lookup_codes!T1323),YEAR(M1173=lookup_codes!T1324),YEAR(M1173=lookup_codes!T1325)),OR(YEAR(N1173=lookup_codes!T1323),YEAR(N1173=lookup_codes!T1324),YEAR(N1173=lookup_codes!T1325)))</f>
        <v>1</v>
      </c>
    </row>
    <row r="1174" spans="1:30" ht="12.6" customHeight="1" x14ac:dyDescent="0.2">
      <c r="A1174" s="8" t="s">
        <v>775</v>
      </c>
      <c r="B1174" s="8"/>
      <c r="C1174" s="2" t="s">
        <v>734</v>
      </c>
      <c r="D1174" s="6" t="s">
        <v>742</v>
      </c>
      <c r="E1174" s="60" t="s">
        <v>745</v>
      </c>
      <c r="F1174" s="8"/>
      <c r="G1174" s="8"/>
      <c r="H1174" s="8"/>
      <c r="I1174" s="8"/>
      <c r="J1174" s="8">
        <v>3</v>
      </c>
      <c r="K1174" s="8" t="s">
        <v>753</v>
      </c>
      <c r="L1174" s="8" t="s">
        <v>756</v>
      </c>
      <c r="M1174" s="9">
        <v>44330</v>
      </c>
      <c r="N1174" s="9">
        <v>44337</v>
      </c>
      <c r="O1174" s="20"/>
      <c r="P1174" s="20">
        <v>411191.41</v>
      </c>
      <c r="Q1174" s="61"/>
      <c r="R1174" s="29"/>
      <c r="S1174" s="29"/>
      <c r="T1174" s="29"/>
      <c r="U1174" s="29"/>
      <c r="X1174" s="22" t="str">
        <f>IF(B1174="",VLOOKUP(A1174,items_lookup!A:B,2,FALSE),B1174)</f>
        <v>06. Item 06</v>
      </c>
      <c r="Y1174" s="22">
        <f t="shared" si="88"/>
        <v>5</v>
      </c>
      <c r="Z1174" s="22">
        <f t="shared" si="88"/>
        <v>5</v>
      </c>
      <c r="AA1174" s="22">
        <f t="shared" si="85"/>
        <v>2021</v>
      </c>
      <c r="AB1174" s="22">
        <f t="shared" si="86"/>
        <v>2021</v>
      </c>
      <c r="AC1174" s="22">
        <f t="shared" si="87"/>
        <v>2021</v>
      </c>
      <c r="AD1174" s="25" t="b">
        <f>AND(ROUND(O1174,2)=O1174,ROUND(P1174,2)=P1174,OR(AND(O1174&lt;&gt;0,L1174="p"),AND(P1174&lt;&gt;0,L1174="f")),_xlfn.ISFORMULA(X1174),_xlfn.ISFORMULA(Y1174),_xlfn.ISFORMULA(Z1174),_xlfn.ISFORMULA(AA1174),_xlfn.ISFORMULA(AB1174),_xlfn.ISFORMULA(AC1174),NOT(_xlfn.ISFORMULA(O1174)),NOT(_xlfn.ISFORMULA(P1174)),M1174&lt;&gt;0,N1174&lt;&gt;0,OR(YEAR(M1174=lookup_codes!T1324),YEAR(M1174=lookup_codes!T1325),YEAR(M1174=lookup_codes!T1326)),OR(YEAR(N1174=lookup_codes!T1324),YEAR(N1174=lookup_codes!T1325),YEAR(N1174=lookup_codes!T1326)))</f>
        <v>1</v>
      </c>
    </row>
    <row r="1175" spans="1:30" ht="11.25" customHeight="1" x14ac:dyDescent="0.2">
      <c r="A1175" s="8" t="s">
        <v>767</v>
      </c>
      <c r="B1175" s="8"/>
      <c r="C1175" s="2" t="s">
        <v>734</v>
      </c>
      <c r="D1175" s="6" t="s">
        <v>742</v>
      </c>
      <c r="E1175" s="60" t="s">
        <v>745</v>
      </c>
      <c r="F1175" s="8"/>
      <c r="G1175" s="8"/>
      <c r="H1175" s="8"/>
      <c r="I1175" s="8" t="s">
        <v>25</v>
      </c>
      <c r="J1175" s="8">
        <v>3</v>
      </c>
      <c r="K1175" s="8" t="s">
        <v>753</v>
      </c>
      <c r="L1175" s="8" t="s">
        <v>756</v>
      </c>
      <c r="M1175" s="9">
        <v>44330</v>
      </c>
      <c r="N1175" s="9">
        <v>44336</v>
      </c>
      <c r="O1175" s="20"/>
      <c r="P1175" s="20">
        <v>2109.81</v>
      </c>
      <c r="Q1175" s="61"/>
      <c r="R1175" s="29"/>
      <c r="S1175" s="29"/>
      <c r="T1175" s="29"/>
      <c r="U1175" s="29"/>
      <c r="X1175" s="22" t="str">
        <f>IF(B1175="",VLOOKUP(A1175,items_lookup!A:B,2,FALSE),B1175)</f>
        <v>08. Item 08</v>
      </c>
      <c r="Y1175" s="22">
        <f t="shared" si="88"/>
        <v>5</v>
      </c>
      <c r="Z1175" s="22">
        <f t="shared" si="88"/>
        <v>5</v>
      </c>
      <c r="AA1175" s="22">
        <f t="shared" si="85"/>
        <v>2021</v>
      </c>
      <c r="AB1175" s="22">
        <f t="shared" si="86"/>
        <v>2021</v>
      </c>
      <c r="AC1175" s="22">
        <f t="shared" si="87"/>
        <v>2021</v>
      </c>
      <c r="AD1175" s="25" t="b">
        <f>AND(ROUND(O1175,2)=O1175,ROUND(P1175,2)=P1175,OR(AND(O1175&lt;&gt;0,L1175="p"),AND(P1175&lt;&gt;0,L1175="f")),_xlfn.ISFORMULA(X1175),_xlfn.ISFORMULA(Y1175),_xlfn.ISFORMULA(Z1175),_xlfn.ISFORMULA(AA1175),_xlfn.ISFORMULA(AB1175),_xlfn.ISFORMULA(AC1175),NOT(_xlfn.ISFORMULA(O1175)),NOT(_xlfn.ISFORMULA(P1175)),M1175&lt;&gt;0,N1175&lt;&gt;0,OR(YEAR(M1175=lookup_codes!T1325),YEAR(M1175=lookup_codes!T1326),YEAR(M1175=lookup_codes!T1327)),OR(YEAR(N1175=lookup_codes!T1325),YEAR(N1175=lookup_codes!T1326),YEAR(N1175=lookup_codes!T1327)))</f>
        <v>1</v>
      </c>
    </row>
    <row r="1176" spans="1:30" ht="16.5" customHeight="1" x14ac:dyDescent="0.2">
      <c r="A1176" s="8" t="s">
        <v>766</v>
      </c>
      <c r="B1176" s="8"/>
      <c r="C1176" s="2" t="s">
        <v>734</v>
      </c>
      <c r="D1176" s="6" t="s">
        <v>742</v>
      </c>
      <c r="E1176" s="60" t="s">
        <v>745</v>
      </c>
      <c r="F1176" s="8"/>
      <c r="G1176" s="8"/>
      <c r="H1176" s="8"/>
      <c r="I1176" s="8"/>
      <c r="J1176" s="8">
        <v>3</v>
      </c>
      <c r="K1176" s="8" t="s">
        <v>753</v>
      </c>
      <c r="L1176" s="8" t="s">
        <v>756</v>
      </c>
      <c r="M1176" s="9">
        <v>44330</v>
      </c>
      <c r="N1176" s="9">
        <v>44336</v>
      </c>
      <c r="O1176" s="20"/>
      <c r="P1176" s="20">
        <v>6388.1</v>
      </c>
      <c r="Q1176" s="61"/>
      <c r="R1176" s="29"/>
      <c r="S1176" s="29"/>
      <c r="T1176" s="29"/>
      <c r="U1176" s="29"/>
      <c r="X1176" s="22" t="str">
        <f>IF(B1176="",VLOOKUP(A1176,items_lookup!A:B,2,FALSE),B1176)</f>
        <v>07. Item 07</v>
      </c>
      <c r="Y1176" s="22">
        <f t="shared" si="88"/>
        <v>5</v>
      </c>
      <c r="Z1176" s="22">
        <f t="shared" si="88"/>
        <v>5</v>
      </c>
      <c r="AA1176" s="22">
        <f t="shared" si="85"/>
        <v>2021</v>
      </c>
      <c r="AB1176" s="22">
        <f t="shared" si="86"/>
        <v>2021</v>
      </c>
      <c r="AC1176" s="22">
        <f t="shared" si="87"/>
        <v>2021</v>
      </c>
      <c r="AD1176" s="25" t="b">
        <f>AND(ROUND(O1176,2)=O1176,ROUND(P1176,2)=P1176,OR(AND(O1176&lt;&gt;0,L1176="p"),AND(P1176&lt;&gt;0,L1176="f")),_xlfn.ISFORMULA(X1176),_xlfn.ISFORMULA(Y1176),_xlfn.ISFORMULA(Z1176),_xlfn.ISFORMULA(AA1176),_xlfn.ISFORMULA(AB1176),_xlfn.ISFORMULA(AC1176),NOT(_xlfn.ISFORMULA(O1176)),NOT(_xlfn.ISFORMULA(P1176)),M1176&lt;&gt;0,N1176&lt;&gt;0,OR(YEAR(M1176=lookup_codes!T1326),YEAR(M1176=lookup_codes!T1327),YEAR(M1176=lookup_codes!T1328)),OR(YEAR(N1176=lookup_codes!T1326),YEAR(N1176=lookup_codes!T1327),YEAR(N1176=lookup_codes!T1328)))</f>
        <v>1</v>
      </c>
    </row>
    <row r="1177" spans="1:30" ht="12.6" customHeight="1" x14ac:dyDescent="0.2">
      <c r="A1177" s="8" t="s">
        <v>764</v>
      </c>
      <c r="B1177" s="8"/>
      <c r="C1177" s="2" t="s">
        <v>734</v>
      </c>
      <c r="D1177" s="6" t="s">
        <v>742</v>
      </c>
      <c r="E1177" s="60" t="s">
        <v>745</v>
      </c>
      <c r="F1177" s="8"/>
      <c r="G1177" s="8"/>
      <c r="H1177" s="8"/>
      <c r="I1177" s="8"/>
      <c r="J1177" s="8">
        <v>3</v>
      </c>
      <c r="K1177" s="8" t="s">
        <v>753</v>
      </c>
      <c r="L1177" s="8" t="s">
        <v>756</v>
      </c>
      <c r="M1177" s="9">
        <v>44330</v>
      </c>
      <c r="N1177" s="9">
        <v>44335</v>
      </c>
      <c r="O1177" s="20"/>
      <c r="P1177" s="20">
        <v>33633.25</v>
      </c>
      <c r="Q1177" s="61"/>
      <c r="R1177" s="29"/>
      <c r="S1177" s="29"/>
      <c r="T1177" s="29"/>
      <c r="U1177" s="29"/>
      <c r="X1177" s="22" t="str">
        <f>IF(B1177="",VLOOKUP(A1177,items_lookup!A:B,2,FALSE),B1177)</f>
        <v>05. Item 05</v>
      </c>
      <c r="Y1177" s="22">
        <f t="shared" si="88"/>
        <v>5</v>
      </c>
      <c r="Z1177" s="22">
        <f t="shared" si="88"/>
        <v>5</v>
      </c>
      <c r="AA1177" s="22">
        <f t="shared" si="85"/>
        <v>2021</v>
      </c>
      <c r="AB1177" s="22">
        <f t="shared" si="86"/>
        <v>2021</v>
      </c>
      <c r="AC1177" s="22">
        <f t="shared" si="87"/>
        <v>2021</v>
      </c>
      <c r="AD1177" s="25" t="b">
        <f>AND(ROUND(O1177,2)=O1177,ROUND(P1177,2)=P1177,OR(AND(O1177&lt;&gt;0,L1177="p"),AND(P1177&lt;&gt;0,L1177="f")),_xlfn.ISFORMULA(X1177),_xlfn.ISFORMULA(Y1177),_xlfn.ISFORMULA(Z1177),_xlfn.ISFORMULA(AA1177),_xlfn.ISFORMULA(AB1177),_xlfn.ISFORMULA(AC1177),NOT(_xlfn.ISFORMULA(O1177)),NOT(_xlfn.ISFORMULA(P1177)),M1177&lt;&gt;0,N1177&lt;&gt;0,OR(YEAR(M1177=lookup_codes!T1327),YEAR(M1177=lookup_codes!T1328),YEAR(M1177=lookup_codes!T1329)),OR(YEAR(N1177=lookup_codes!T1327),YEAR(N1177=lookup_codes!T1328),YEAR(N1177=lookup_codes!T1329)))</f>
        <v>1</v>
      </c>
    </row>
    <row r="1178" spans="1:30" ht="12.6" customHeight="1" x14ac:dyDescent="0.2">
      <c r="A1178" s="8" t="s">
        <v>777</v>
      </c>
      <c r="B1178" s="8"/>
      <c r="C1178" s="2" t="s">
        <v>734</v>
      </c>
      <c r="D1178" s="6" t="s">
        <v>742</v>
      </c>
      <c r="E1178" s="60" t="s">
        <v>744</v>
      </c>
      <c r="F1178" s="8"/>
      <c r="G1178" s="8"/>
      <c r="H1178" s="8"/>
      <c r="I1178" s="8"/>
      <c r="J1178" s="8"/>
      <c r="K1178" s="8" t="s">
        <v>753</v>
      </c>
      <c r="L1178" s="8" t="s">
        <v>756</v>
      </c>
      <c r="M1178" s="9">
        <v>44335</v>
      </c>
      <c r="N1178" s="9">
        <v>44335</v>
      </c>
      <c r="O1178" s="20"/>
      <c r="P1178" s="20">
        <v>33633.25</v>
      </c>
      <c r="Q1178" s="61"/>
      <c r="R1178" s="29"/>
      <c r="S1178" s="29"/>
      <c r="T1178" s="29"/>
      <c r="U1178" s="29"/>
      <c r="X1178" s="22" t="str">
        <f>IF(B1178="",VLOOKUP(A1178,items_lookup!A:B,2,FALSE),B1178)</f>
        <v>09. Item 09</v>
      </c>
      <c r="Y1178" s="22">
        <f t="shared" si="88"/>
        <v>5</v>
      </c>
      <c r="Z1178" s="22">
        <f t="shared" si="88"/>
        <v>5</v>
      </c>
      <c r="AA1178" s="22">
        <f t="shared" si="85"/>
        <v>2021</v>
      </c>
      <c r="AB1178" s="22">
        <f t="shared" si="86"/>
        <v>2021</v>
      </c>
      <c r="AC1178" s="22">
        <f t="shared" si="87"/>
        <v>2021</v>
      </c>
      <c r="AD1178" s="25" t="b">
        <f>AND(ROUND(O1178,2)=O1178,ROUND(P1178,2)=P1178,OR(AND(O1178&lt;&gt;0,L1178="p"),AND(P1178&lt;&gt;0,L1178="f")),_xlfn.ISFORMULA(X1178),_xlfn.ISFORMULA(Y1178),_xlfn.ISFORMULA(Z1178),_xlfn.ISFORMULA(AA1178),_xlfn.ISFORMULA(AB1178),_xlfn.ISFORMULA(AC1178),NOT(_xlfn.ISFORMULA(O1178)),NOT(_xlfn.ISFORMULA(P1178)),M1178&lt;&gt;0,N1178&lt;&gt;0,OR(YEAR(M1178=lookup_codes!T1328),YEAR(M1178=lookup_codes!T1329),YEAR(M1178=lookup_codes!T1330)),OR(YEAR(N1178=lookup_codes!T1328),YEAR(N1178=lookup_codes!T1329),YEAR(N1178=lookup_codes!T1330)))</f>
        <v>1</v>
      </c>
    </row>
    <row r="1179" spans="1:30" ht="15" customHeight="1" x14ac:dyDescent="0.2">
      <c r="A1179" s="8" t="s">
        <v>763</v>
      </c>
      <c r="B1179" s="8"/>
      <c r="C1179" s="2" t="s">
        <v>734</v>
      </c>
      <c r="D1179" s="6" t="s">
        <v>742</v>
      </c>
      <c r="E1179" s="60" t="s">
        <v>744</v>
      </c>
      <c r="F1179" s="8"/>
      <c r="G1179" s="8"/>
      <c r="H1179" s="8"/>
      <c r="I1179" s="8"/>
      <c r="J1179" s="8"/>
      <c r="K1179" s="8" t="s">
        <v>753</v>
      </c>
      <c r="L1179" s="8" t="s">
        <v>756</v>
      </c>
      <c r="M1179" s="9">
        <v>44336</v>
      </c>
      <c r="N1179" s="9">
        <v>44336</v>
      </c>
      <c r="O1179" s="20"/>
      <c r="P1179" s="20">
        <v>91417.24</v>
      </c>
      <c r="Q1179" s="61"/>
      <c r="R1179" s="29"/>
      <c r="S1179" s="29"/>
      <c r="T1179" s="29"/>
      <c r="U1179" s="29"/>
      <c r="X1179" s="22" t="str">
        <f>IF(B1179="",VLOOKUP(A1179,items_lookup!A:B,2,FALSE),B1179)</f>
        <v>04. Item 04</v>
      </c>
      <c r="Y1179" s="22">
        <f t="shared" si="88"/>
        <v>5</v>
      </c>
      <c r="Z1179" s="22">
        <f t="shared" si="88"/>
        <v>5</v>
      </c>
      <c r="AA1179" s="22">
        <f t="shared" si="85"/>
        <v>2021</v>
      </c>
      <c r="AB1179" s="22">
        <f t="shared" si="86"/>
        <v>2021</v>
      </c>
      <c r="AC1179" s="22">
        <f t="shared" si="87"/>
        <v>2021</v>
      </c>
      <c r="AD1179" s="25" t="b">
        <f>AND(ROUND(O1179,2)=O1179,ROUND(P1179,2)=P1179,OR(AND(O1179&lt;&gt;0,L1179="p"),AND(P1179&lt;&gt;0,L1179="f")),_xlfn.ISFORMULA(X1179),_xlfn.ISFORMULA(Y1179),_xlfn.ISFORMULA(Z1179),_xlfn.ISFORMULA(AA1179),_xlfn.ISFORMULA(AB1179),_xlfn.ISFORMULA(AC1179),NOT(_xlfn.ISFORMULA(O1179)),NOT(_xlfn.ISFORMULA(P1179)),M1179&lt;&gt;0,N1179&lt;&gt;0,OR(YEAR(M1179=lookup_codes!T1329),YEAR(M1179=lookup_codes!T1330),YEAR(M1179=lookup_codes!T1331)),OR(YEAR(N1179=lookup_codes!T1329),YEAR(N1179=lookup_codes!T1330),YEAR(N1179=lookup_codes!T1331)))</f>
        <v>1</v>
      </c>
    </row>
    <row r="1180" spans="1:30" ht="15" customHeight="1" x14ac:dyDescent="0.2">
      <c r="A1180" s="8" t="s">
        <v>763</v>
      </c>
      <c r="B1180" s="8"/>
      <c r="C1180" s="2" t="s">
        <v>734</v>
      </c>
      <c r="D1180" s="6" t="s">
        <v>742</v>
      </c>
      <c r="E1180" s="60" t="s">
        <v>744</v>
      </c>
      <c r="F1180" s="8"/>
      <c r="G1180" s="8"/>
      <c r="H1180" s="8"/>
      <c r="I1180" s="8"/>
      <c r="J1180" s="8"/>
      <c r="K1180" s="8" t="s">
        <v>753</v>
      </c>
      <c r="L1180" s="8" t="s">
        <v>756</v>
      </c>
      <c r="M1180" s="9">
        <v>44337</v>
      </c>
      <c r="N1180" s="9">
        <v>44337</v>
      </c>
      <c r="O1180" s="20"/>
      <c r="P1180" s="20">
        <v>4986919.5199999996</v>
      </c>
      <c r="Q1180" s="61"/>
      <c r="R1180" s="29"/>
      <c r="S1180" s="29"/>
      <c r="T1180" s="29"/>
      <c r="U1180" s="29"/>
      <c r="X1180" s="22" t="str">
        <f>IF(B1180="",VLOOKUP(A1180,items_lookup!A:B,2,FALSE),B1180)</f>
        <v>04. Item 04</v>
      </c>
      <c r="Y1180" s="22">
        <f t="shared" si="88"/>
        <v>5</v>
      </c>
      <c r="Z1180" s="22">
        <f t="shared" si="88"/>
        <v>5</v>
      </c>
      <c r="AA1180" s="22">
        <f t="shared" si="85"/>
        <v>2021</v>
      </c>
      <c r="AB1180" s="22">
        <f t="shared" si="86"/>
        <v>2021</v>
      </c>
      <c r="AC1180" s="22">
        <f t="shared" si="87"/>
        <v>2021</v>
      </c>
      <c r="AD1180" s="25" t="b">
        <f>AND(ROUND(O1180,2)=O1180,ROUND(P1180,2)=P1180,OR(AND(O1180&lt;&gt;0,L1180="p"),AND(P1180&lt;&gt;0,L1180="f")),_xlfn.ISFORMULA(X1180),_xlfn.ISFORMULA(Y1180),_xlfn.ISFORMULA(Z1180),_xlfn.ISFORMULA(AA1180),_xlfn.ISFORMULA(AB1180),_xlfn.ISFORMULA(AC1180),NOT(_xlfn.ISFORMULA(O1180)),NOT(_xlfn.ISFORMULA(P1180)),M1180&lt;&gt;0,N1180&lt;&gt;0,OR(YEAR(M1180=lookup_codes!T1330),YEAR(M1180=lookup_codes!T1331),YEAR(M1180=lookup_codes!T1332)),OR(YEAR(N1180=lookup_codes!T1330),YEAR(N1180=lookup_codes!T1331),YEAR(N1180=lookup_codes!T1332)))</f>
        <v>1</v>
      </c>
    </row>
    <row r="1181" spans="1:30" ht="15" customHeight="1" x14ac:dyDescent="0.2">
      <c r="A1181" s="8" t="s">
        <v>765</v>
      </c>
      <c r="B1181" s="8"/>
      <c r="C1181" s="2" t="s">
        <v>734</v>
      </c>
      <c r="D1181" s="6" t="s">
        <v>742</v>
      </c>
      <c r="E1181" s="60" t="s">
        <v>744</v>
      </c>
      <c r="F1181" s="8"/>
      <c r="G1181" s="8"/>
      <c r="H1181" s="8"/>
      <c r="I1181" s="8"/>
      <c r="J1181" s="8"/>
      <c r="K1181" s="8" t="s">
        <v>753</v>
      </c>
      <c r="L1181" s="8" t="s">
        <v>756</v>
      </c>
      <c r="M1181" s="9">
        <v>44340</v>
      </c>
      <c r="N1181" s="9">
        <v>44340</v>
      </c>
      <c r="O1181" s="20"/>
      <c r="P1181" s="20">
        <v>30859.43</v>
      </c>
      <c r="Q1181" s="61"/>
      <c r="R1181" s="29"/>
      <c r="S1181" s="29"/>
      <c r="T1181" s="29"/>
      <c r="U1181" s="29"/>
      <c r="X1181" s="22" t="str">
        <f>IF(B1181="",VLOOKUP(A1181,items_lookup!A:B,2,FALSE),B1181)</f>
        <v>05. Item 05</v>
      </c>
      <c r="Y1181" s="22">
        <f t="shared" si="88"/>
        <v>5</v>
      </c>
      <c r="Z1181" s="22">
        <f t="shared" si="88"/>
        <v>5</v>
      </c>
      <c r="AA1181" s="22">
        <f t="shared" si="85"/>
        <v>2021</v>
      </c>
      <c r="AB1181" s="22">
        <f t="shared" si="86"/>
        <v>2021</v>
      </c>
      <c r="AC1181" s="22">
        <f t="shared" si="87"/>
        <v>2021</v>
      </c>
      <c r="AD1181" s="25" t="b">
        <f>AND(ROUND(O1181,2)=O1181,ROUND(P1181,2)=P1181,OR(AND(O1181&lt;&gt;0,L1181="p"),AND(P1181&lt;&gt;0,L1181="f")),_xlfn.ISFORMULA(X1181),_xlfn.ISFORMULA(Y1181),_xlfn.ISFORMULA(Z1181),_xlfn.ISFORMULA(AA1181),_xlfn.ISFORMULA(AB1181),_xlfn.ISFORMULA(AC1181),NOT(_xlfn.ISFORMULA(O1181)),NOT(_xlfn.ISFORMULA(P1181)),M1181&lt;&gt;0,N1181&lt;&gt;0,OR(YEAR(M1181=lookup_codes!T1331),YEAR(M1181=lookup_codes!T1332),YEAR(M1181=lookup_codes!T1333)),OR(YEAR(N1181=lookup_codes!T1331),YEAR(N1181=lookup_codes!T1332),YEAR(N1181=lookup_codes!T1333)))</f>
        <v>1</v>
      </c>
    </row>
    <row r="1182" spans="1:30" ht="15" customHeight="1" x14ac:dyDescent="0.2">
      <c r="A1182" s="8" t="s">
        <v>765</v>
      </c>
      <c r="B1182" s="8"/>
      <c r="C1182" s="2" t="s">
        <v>734</v>
      </c>
      <c r="D1182" s="6" t="s">
        <v>743</v>
      </c>
      <c r="E1182" s="60" t="s">
        <v>745</v>
      </c>
      <c r="F1182" s="8"/>
      <c r="G1182" s="8"/>
      <c r="H1182" s="8"/>
      <c r="I1182" s="8"/>
      <c r="J1182" s="8">
        <v>4</v>
      </c>
      <c r="K1182" s="8" t="s">
        <v>753</v>
      </c>
      <c r="L1182" s="8" t="s">
        <v>756</v>
      </c>
      <c r="M1182" s="9">
        <v>44331</v>
      </c>
      <c r="N1182" s="9">
        <v>44340</v>
      </c>
      <c r="O1182" s="20"/>
      <c r="P1182" s="20">
        <v>30859.43</v>
      </c>
      <c r="Q1182" s="61"/>
      <c r="R1182" s="29"/>
      <c r="S1182" s="29"/>
      <c r="T1182" s="29"/>
      <c r="U1182" s="29"/>
      <c r="X1182" s="22" t="str">
        <f>IF(B1182="",VLOOKUP(A1182,items_lookup!A:B,2,FALSE),B1182)</f>
        <v>05. Item 05</v>
      </c>
      <c r="Y1182" s="22">
        <f t="shared" si="88"/>
        <v>5</v>
      </c>
      <c r="Z1182" s="22">
        <f t="shared" si="88"/>
        <v>5</v>
      </c>
      <c r="AA1182" s="22">
        <f t="shared" si="85"/>
        <v>2021</v>
      </c>
      <c r="AB1182" s="22">
        <f t="shared" si="86"/>
        <v>2021</v>
      </c>
      <c r="AC1182" s="22">
        <f t="shared" si="87"/>
        <v>2021</v>
      </c>
      <c r="AD1182" s="25" t="b">
        <f>AND(ROUND(O1182,2)=O1182,ROUND(P1182,2)=P1182,OR(AND(O1182&lt;&gt;0,L1182="p"),AND(P1182&lt;&gt;0,L1182="f")),_xlfn.ISFORMULA(X1182),_xlfn.ISFORMULA(Y1182),_xlfn.ISFORMULA(Z1182),_xlfn.ISFORMULA(AA1182),_xlfn.ISFORMULA(AB1182),_xlfn.ISFORMULA(AC1182),NOT(_xlfn.ISFORMULA(O1182)),NOT(_xlfn.ISFORMULA(P1182)),M1182&lt;&gt;0,N1182&lt;&gt;0,OR(YEAR(M1182=lookup_codes!T1332),YEAR(M1182=lookup_codes!T1333),YEAR(M1182=lookup_codes!T1334)),OR(YEAR(N1182=lookup_codes!T1332),YEAR(N1182=lookup_codes!T1333),YEAR(N1182=lookup_codes!T1334)))</f>
        <v>1</v>
      </c>
    </row>
    <row r="1183" spans="1:30" ht="12.6" customHeight="1" x14ac:dyDescent="0.2">
      <c r="A1183" s="8" t="s">
        <v>770</v>
      </c>
      <c r="B1183" s="8"/>
      <c r="C1183" s="2" t="s">
        <v>734</v>
      </c>
      <c r="D1183" s="6" t="s">
        <v>742</v>
      </c>
      <c r="E1183" s="60" t="s">
        <v>744</v>
      </c>
      <c r="F1183" s="8"/>
      <c r="G1183" s="8"/>
      <c r="H1183" s="8"/>
      <c r="I1183" s="8"/>
      <c r="J1183" s="8"/>
      <c r="K1183" s="8" t="s">
        <v>753</v>
      </c>
      <c r="L1183" s="8" t="s">
        <v>756</v>
      </c>
      <c r="M1183" s="9">
        <v>44340</v>
      </c>
      <c r="N1183" s="9">
        <v>44340</v>
      </c>
      <c r="O1183" s="20"/>
      <c r="P1183" s="20">
        <v>311080.96000000002</v>
      </c>
      <c r="Q1183" s="61"/>
      <c r="R1183" s="29"/>
      <c r="S1183" s="29"/>
      <c r="T1183" s="29"/>
      <c r="U1183" s="29"/>
      <c r="X1183" s="22" t="str">
        <f>IF(B1183="",VLOOKUP(A1183,items_lookup!A:B,2,FALSE),B1183)</f>
        <v>11. Item 11</v>
      </c>
      <c r="Y1183" s="22">
        <f t="shared" si="88"/>
        <v>5</v>
      </c>
      <c r="Z1183" s="22">
        <f t="shared" si="88"/>
        <v>5</v>
      </c>
      <c r="AA1183" s="22">
        <f t="shared" si="85"/>
        <v>2021</v>
      </c>
      <c r="AB1183" s="22">
        <f t="shared" si="86"/>
        <v>2021</v>
      </c>
      <c r="AC1183" s="22">
        <f t="shared" si="87"/>
        <v>2021</v>
      </c>
      <c r="AD1183" s="25" t="b">
        <f>AND(ROUND(O1183,2)=O1183,ROUND(P1183,2)=P1183,OR(AND(O1183&lt;&gt;0,L1183="p"),AND(P1183&lt;&gt;0,L1183="f")),_xlfn.ISFORMULA(X1183),_xlfn.ISFORMULA(Y1183),_xlfn.ISFORMULA(Z1183),_xlfn.ISFORMULA(AA1183),_xlfn.ISFORMULA(AB1183),_xlfn.ISFORMULA(AC1183),NOT(_xlfn.ISFORMULA(O1183)),NOT(_xlfn.ISFORMULA(P1183)),M1183&lt;&gt;0,N1183&lt;&gt;0,OR(YEAR(M1183=lookup_codes!T1333),YEAR(M1183=lookup_codes!T1334),YEAR(M1183=lookup_codes!T1335)),OR(YEAR(N1183=lookup_codes!T1333),YEAR(N1183=lookup_codes!T1334),YEAR(N1183=lookup_codes!T1335)))</f>
        <v>1</v>
      </c>
    </row>
    <row r="1184" spans="1:30" ht="15" customHeight="1" x14ac:dyDescent="0.2">
      <c r="A1184" s="8" t="s">
        <v>770</v>
      </c>
      <c r="B1184" s="8"/>
      <c r="C1184" s="2" t="s">
        <v>734</v>
      </c>
      <c r="D1184" s="6" t="s">
        <v>742</v>
      </c>
      <c r="E1184" s="60" t="s">
        <v>744</v>
      </c>
      <c r="F1184" s="8"/>
      <c r="G1184" s="8"/>
      <c r="H1184" s="8"/>
      <c r="I1184" s="8"/>
      <c r="J1184" s="8"/>
      <c r="K1184" s="8" t="s">
        <v>753</v>
      </c>
      <c r="L1184" s="8" t="s">
        <v>756</v>
      </c>
      <c r="M1184" s="9">
        <v>44341</v>
      </c>
      <c r="N1184" s="9">
        <v>44341</v>
      </c>
      <c r="O1184" s="20"/>
      <c r="P1184" s="20">
        <v>6775217.79</v>
      </c>
      <c r="Q1184" s="61"/>
      <c r="R1184" s="29"/>
      <c r="S1184" s="29"/>
      <c r="T1184" s="29"/>
      <c r="U1184" s="29"/>
      <c r="X1184" s="22" t="str">
        <f>IF(B1184="",VLOOKUP(A1184,items_lookup!A:B,2,FALSE),B1184)</f>
        <v>11. Item 11</v>
      </c>
      <c r="Y1184" s="22">
        <f t="shared" si="88"/>
        <v>5</v>
      </c>
      <c r="Z1184" s="22">
        <f t="shared" si="88"/>
        <v>5</v>
      </c>
      <c r="AA1184" s="22">
        <f t="shared" si="85"/>
        <v>2021</v>
      </c>
      <c r="AB1184" s="22">
        <f t="shared" si="86"/>
        <v>2021</v>
      </c>
      <c r="AC1184" s="22">
        <f t="shared" si="87"/>
        <v>2021</v>
      </c>
      <c r="AD1184" s="25" t="b">
        <f>AND(ROUND(O1184,2)=O1184,ROUND(P1184,2)=P1184,OR(AND(O1184&lt;&gt;0,L1184="p"),AND(P1184&lt;&gt;0,L1184="f")),_xlfn.ISFORMULA(X1184),_xlfn.ISFORMULA(Y1184),_xlfn.ISFORMULA(Z1184),_xlfn.ISFORMULA(AA1184),_xlfn.ISFORMULA(AB1184),_xlfn.ISFORMULA(AC1184),NOT(_xlfn.ISFORMULA(O1184)),NOT(_xlfn.ISFORMULA(P1184)),M1184&lt;&gt;0,N1184&lt;&gt;0,OR(YEAR(M1184=lookup_codes!T1334),YEAR(M1184=lookup_codes!T1335),YEAR(M1184=lookup_codes!T1336)),OR(YEAR(N1184=lookup_codes!T1334),YEAR(N1184=lookup_codes!T1335),YEAR(N1184=lookup_codes!T1336)))</f>
        <v>1</v>
      </c>
    </row>
    <row r="1185" spans="1:30" ht="15" customHeight="1" x14ac:dyDescent="0.2">
      <c r="A1185" s="8" t="s">
        <v>769</v>
      </c>
      <c r="B1185" s="8"/>
      <c r="C1185" s="2" t="s">
        <v>734</v>
      </c>
      <c r="D1185" s="6" t="s">
        <v>742</v>
      </c>
      <c r="E1185" s="60" t="s">
        <v>744</v>
      </c>
      <c r="F1185" s="8"/>
      <c r="G1185" s="8"/>
      <c r="H1185" s="8"/>
      <c r="I1185" s="8"/>
      <c r="J1185" s="8"/>
      <c r="K1185" s="8" t="s">
        <v>753</v>
      </c>
      <c r="L1185" s="8" t="s">
        <v>756</v>
      </c>
      <c r="M1185" s="9">
        <v>44342</v>
      </c>
      <c r="N1185" s="9">
        <v>44342</v>
      </c>
      <c r="O1185" s="20"/>
      <c r="P1185" s="20">
        <v>1314440.82</v>
      </c>
      <c r="Q1185" s="61"/>
      <c r="R1185" s="29"/>
      <c r="S1185" s="29"/>
      <c r="T1185" s="29"/>
      <c r="U1185" s="29"/>
      <c r="X1185" s="22" t="str">
        <f>IF(B1185="",VLOOKUP(A1185,items_lookup!A:B,2,FALSE),B1185)</f>
        <v>09. Item 09</v>
      </c>
      <c r="Y1185" s="22">
        <f t="shared" si="88"/>
        <v>5</v>
      </c>
      <c r="Z1185" s="22">
        <f t="shared" si="88"/>
        <v>5</v>
      </c>
      <c r="AA1185" s="22">
        <f t="shared" si="85"/>
        <v>2021</v>
      </c>
      <c r="AB1185" s="22">
        <f t="shared" si="86"/>
        <v>2021</v>
      </c>
      <c r="AC1185" s="22">
        <f t="shared" si="87"/>
        <v>2021</v>
      </c>
      <c r="AD1185" s="25" t="b">
        <f>AND(ROUND(O1185,2)=O1185,ROUND(P1185,2)=P1185,OR(AND(O1185&lt;&gt;0,L1185="p"),AND(P1185&lt;&gt;0,L1185="f")),_xlfn.ISFORMULA(X1185),_xlfn.ISFORMULA(Y1185),_xlfn.ISFORMULA(Z1185),_xlfn.ISFORMULA(AA1185),_xlfn.ISFORMULA(AB1185),_xlfn.ISFORMULA(AC1185),NOT(_xlfn.ISFORMULA(O1185)),NOT(_xlfn.ISFORMULA(P1185)),M1185&lt;&gt;0,N1185&lt;&gt;0,OR(YEAR(M1185=lookup_codes!T1335),YEAR(M1185=lookup_codes!T1336),YEAR(M1185=lookup_codes!T1337)),OR(YEAR(N1185=lookup_codes!T1335),YEAR(N1185=lookup_codes!T1336),YEAR(N1185=lookup_codes!T1337)))</f>
        <v>1</v>
      </c>
    </row>
    <row r="1186" spans="1:30" ht="15" customHeight="1" x14ac:dyDescent="0.2">
      <c r="A1186" s="8" t="s">
        <v>781</v>
      </c>
      <c r="B1186" s="8"/>
      <c r="C1186" s="2" t="s">
        <v>734</v>
      </c>
      <c r="D1186" s="6" t="s">
        <v>742</v>
      </c>
      <c r="E1186" s="60" t="s">
        <v>744</v>
      </c>
      <c r="F1186" s="8"/>
      <c r="G1186" s="8"/>
      <c r="H1186" s="8"/>
      <c r="I1186" s="8"/>
      <c r="J1186" s="8"/>
      <c r="K1186" s="8" t="s">
        <v>753</v>
      </c>
      <c r="L1186" s="8" t="s">
        <v>756</v>
      </c>
      <c r="M1186" s="9">
        <v>44343</v>
      </c>
      <c r="N1186" s="9">
        <v>44343</v>
      </c>
      <c r="O1186" s="20"/>
      <c r="P1186" s="20">
        <v>1216818.78</v>
      </c>
      <c r="Q1186" s="61"/>
      <c r="R1186" s="29"/>
      <c r="S1186" s="29"/>
      <c r="T1186" s="29"/>
      <c r="U1186" s="29"/>
      <c r="X1186" s="22" t="str">
        <f>IF(B1186="",VLOOKUP(A1186,items_lookup!A:B,2,FALSE),B1186)</f>
        <v>09. Item 09</v>
      </c>
      <c r="Y1186" s="22">
        <f t="shared" si="88"/>
        <v>5</v>
      </c>
      <c r="Z1186" s="22">
        <f t="shared" si="88"/>
        <v>5</v>
      </c>
      <c r="AA1186" s="22">
        <f t="shared" si="85"/>
        <v>2021</v>
      </c>
      <c r="AB1186" s="22">
        <f t="shared" si="86"/>
        <v>2021</v>
      </c>
      <c r="AC1186" s="22">
        <f t="shared" si="87"/>
        <v>2021</v>
      </c>
      <c r="AD1186" s="25" t="b">
        <f>AND(ROUND(O1186,2)=O1186,ROUND(P1186,2)=P1186,OR(AND(O1186&lt;&gt;0,L1186="p"),AND(P1186&lt;&gt;0,L1186="f")),_xlfn.ISFORMULA(X1186),_xlfn.ISFORMULA(Y1186),_xlfn.ISFORMULA(Z1186),_xlfn.ISFORMULA(AA1186),_xlfn.ISFORMULA(AB1186),_xlfn.ISFORMULA(AC1186),NOT(_xlfn.ISFORMULA(O1186)),NOT(_xlfn.ISFORMULA(P1186)),M1186&lt;&gt;0,N1186&lt;&gt;0,OR(YEAR(M1186=lookup_codes!T1336),YEAR(M1186=lookup_codes!T1337),YEAR(M1186=lookup_codes!T1338)),OR(YEAR(N1186=lookup_codes!T1336),YEAR(N1186=lookup_codes!T1337),YEAR(N1186=lookup_codes!T1338)))</f>
        <v>1</v>
      </c>
    </row>
    <row r="1187" spans="1:30" ht="15" customHeight="1" x14ac:dyDescent="0.2">
      <c r="A1187" s="8" t="s">
        <v>768</v>
      </c>
      <c r="B1187" s="27"/>
      <c r="C1187" s="2" t="s">
        <v>734</v>
      </c>
      <c r="D1187" s="6" t="s">
        <v>742</v>
      </c>
      <c r="E1187" s="60" t="s">
        <v>745</v>
      </c>
      <c r="F1187" s="8"/>
      <c r="G1187" s="8"/>
      <c r="H1187" s="8"/>
      <c r="I1187" s="8"/>
      <c r="J1187" s="8">
        <v>3</v>
      </c>
      <c r="K1187" s="8" t="s">
        <v>753</v>
      </c>
      <c r="L1187" s="8" t="s">
        <v>756</v>
      </c>
      <c r="M1187" s="9">
        <v>44343</v>
      </c>
      <c r="N1187" s="9">
        <v>44350</v>
      </c>
      <c r="O1187" s="20"/>
      <c r="P1187" s="20">
        <v>10310.17</v>
      </c>
      <c r="Q1187" s="61"/>
      <c r="R1187" s="29"/>
      <c r="S1187" s="29"/>
      <c r="T1187" s="29"/>
      <c r="U1187" s="29"/>
      <c r="X1187" s="22" t="str">
        <f>IF(B1187="",VLOOKUP(A1187,items_lookup!A:B,2,FALSE),B1187)</f>
        <v>09. Item 09</v>
      </c>
      <c r="Y1187" s="22">
        <f t="shared" si="88"/>
        <v>5</v>
      </c>
      <c r="Z1187" s="22">
        <f t="shared" si="88"/>
        <v>6</v>
      </c>
      <c r="AA1187" s="22">
        <f t="shared" si="85"/>
        <v>2021</v>
      </c>
      <c r="AB1187" s="22">
        <f t="shared" si="86"/>
        <v>2021</v>
      </c>
      <c r="AC1187" s="22">
        <f t="shared" si="87"/>
        <v>2021</v>
      </c>
      <c r="AD1187" s="25" t="b">
        <f>AND(ROUND(O1187,2)=O1187,ROUND(P1187,2)=P1187,OR(AND(O1187&lt;&gt;0,L1187="p"),AND(P1187&lt;&gt;0,L1187="f")),_xlfn.ISFORMULA(X1187),_xlfn.ISFORMULA(Y1187),_xlfn.ISFORMULA(Z1187),_xlfn.ISFORMULA(AA1187),_xlfn.ISFORMULA(AB1187),_xlfn.ISFORMULA(AC1187),NOT(_xlfn.ISFORMULA(O1187)),NOT(_xlfn.ISFORMULA(P1187)),M1187&lt;&gt;0,N1187&lt;&gt;0,OR(YEAR(M1187=lookup_codes!T1337),YEAR(M1187=lookup_codes!T1338),YEAR(M1187=lookup_codes!T1339)),OR(YEAR(N1187=lookup_codes!T1337),YEAR(N1187=lookup_codes!T1338),YEAR(N1187=lookup_codes!T1339)))</f>
        <v>1</v>
      </c>
    </row>
    <row r="1188" spans="1:30" ht="15.75" customHeight="1" x14ac:dyDescent="0.2">
      <c r="A1188" s="8" t="s">
        <v>768</v>
      </c>
      <c r="B1188" s="8"/>
      <c r="C1188" s="2" t="s">
        <v>734</v>
      </c>
      <c r="D1188" s="6" t="s">
        <v>742</v>
      </c>
      <c r="E1188" s="60" t="s">
        <v>744</v>
      </c>
      <c r="F1188" s="8"/>
      <c r="G1188" s="8"/>
      <c r="H1188" s="8"/>
      <c r="I1188" s="8"/>
      <c r="J1188" s="8"/>
      <c r="K1188" s="8" t="s">
        <v>753</v>
      </c>
      <c r="L1188" s="8" t="s">
        <v>756</v>
      </c>
      <c r="M1188" s="9">
        <v>44344</v>
      </c>
      <c r="N1188" s="9">
        <v>44344</v>
      </c>
      <c r="O1188" s="20"/>
      <c r="P1188" s="20">
        <v>1710314.91</v>
      </c>
      <c r="Q1188" s="61"/>
      <c r="R1188" s="29"/>
      <c r="S1188" s="29"/>
      <c r="T1188" s="29"/>
      <c r="U1188" s="29"/>
      <c r="X1188" s="22" t="str">
        <f>IF(B1188="",VLOOKUP(A1188,items_lookup!A:B,2,FALSE),B1188)</f>
        <v>09. Item 09</v>
      </c>
      <c r="Y1188" s="22">
        <f t="shared" si="88"/>
        <v>5</v>
      </c>
      <c r="Z1188" s="22">
        <f t="shared" si="88"/>
        <v>5</v>
      </c>
      <c r="AA1188" s="22">
        <f t="shared" si="85"/>
        <v>2021</v>
      </c>
      <c r="AB1188" s="22">
        <f t="shared" si="86"/>
        <v>2021</v>
      </c>
      <c r="AC1188" s="22">
        <f t="shared" si="87"/>
        <v>2021</v>
      </c>
      <c r="AD1188" s="25" t="b">
        <f>AND(ROUND(O1188,2)=O1188,ROUND(P1188,2)=P1188,OR(AND(O1188&lt;&gt;0,L1188="p"),AND(P1188&lt;&gt;0,L1188="f")),_xlfn.ISFORMULA(X1188),_xlfn.ISFORMULA(Y1188),_xlfn.ISFORMULA(Z1188),_xlfn.ISFORMULA(AA1188),_xlfn.ISFORMULA(AB1188),_xlfn.ISFORMULA(AC1188),NOT(_xlfn.ISFORMULA(O1188)),NOT(_xlfn.ISFORMULA(P1188)),M1188&lt;&gt;0,N1188&lt;&gt;0,OR(YEAR(M1188=lookup_codes!T1338),YEAR(M1188=lookup_codes!T1339),YEAR(M1188=lookup_codes!T1340)),OR(YEAR(N1188=lookup_codes!T1338),YEAR(N1188=lookup_codes!T1339),YEAR(N1188=lookup_codes!T1340)))</f>
        <v>1</v>
      </c>
    </row>
    <row r="1189" spans="1:30" ht="15" customHeight="1" x14ac:dyDescent="0.2">
      <c r="A1189" s="8" t="s">
        <v>768</v>
      </c>
      <c r="B1189" s="8"/>
      <c r="C1189" s="2" t="s">
        <v>734</v>
      </c>
      <c r="D1189" s="6" t="s">
        <v>742</v>
      </c>
      <c r="E1189" s="60" t="s">
        <v>744</v>
      </c>
      <c r="F1189" s="8"/>
      <c r="G1189" s="8"/>
      <c r="H1189" s="8"/>
      <c r="I1189" s="8"/>
      <c r="J1189" s="8"/>
      <c r="K1189" s="8" t="s">
        <v>753</v>
      </c>
      <c r="L1189" s="8" t="s">
        <v>756</v>
      </c>
      <c r="M1189" s="9">
        <v>44347</v>
      </c>
      <c r="N1189" s="9">
        <v>44347</v>
      </c>
      <c r="O1189" s="20"/>
      <c r="P1189" s="20">
        <v>14465334.699999999</v>
      </c>
      <c r="Q1189" s="61"/>
      <c r="R1189" s="29"/>
      <c r="S1189" s="29"/>
      <c r="T1189" s="29"/>
      <c r="U1189" s="29"/>
      <c r="X1189" s="22" t="str">
        <f>IF(B1189="",VLOOKUP(A1189,items_lookup!A:B,2,FALSE),B1189)</f>
        <v>09. Item 09</v>
      </c>
      <c r="Y1189" s="22">
        <f t="shared" si="88"/>
        <v>5</v>
      </c>
      <c r="Z1189" s="22">
        <f t="shared" si="88"/>
        <v>5</v>
      </c>
      <c r="AA1189" s="22">
        <f t="shared" si="85"/>
        <v>2021</v>
      </c>
      <c r="AB1189" s="22">
        <f t="shared" si="86"/>
        <v>2021</v>
      </c>
      <c r="AC1189" s="22">
        <f t="shared" si="87"/>
        <v>2021</v>
      </c>
      <c r="AD1189" s="25" t="b">
        <f>AND(ROUND(O1189,2)=O1189,ROUND(P1189,2)=P1189,OR(AND(O1189&lt;&gt;0,L1189="p"),AND(P1189&lt;&gt;0,L1189="f")),_xlfn.ISFORMULA(X1189),_xlfn.ISFORMULA(Y1189),_xlfn.ISFORMULA(Z1189),_xlfn.ISFORMULA(AA1189),_xlfn.ISFORMULA(AB1189),_xlfn.ISFORMULA(AC1189),NOT(_xlfn.ISFORMULA(O1189)),NOT(_xlfn.ISFORMULA(P1189)),M1189&lt;&gt;0,N1189&lt;&gt;0,OR(YEAR(M1189=lookup_codes!T1339),YEAR(M1189=lookup_codes!T1340),YEAR(M1189=lookup_codes!T1341)),OR(YEAR(N1189=lookup_codes!T1339),YEAR(N1189=lookup_codes!T1340),YEAR(N1189=lookup_codes!T1341)))</f>
        <v>1</v>
      </c>
    </row>
    <row r="1190" spans="1:30" ht="15" customHeight="1" x14ac:dyDescent="0.2">
      <c r="A1190" s="8" t="s">
        <v>769</v>
      </c>
      <c r="B1190" s="8"/>
      <c r="C1190" s="2" t="s">
        <v>734</v>
      </c>
      <c r="D1190" s="6" t="s">
        <v>742</v>
      </c>
      <c r="E1190" s="60" t="s">
        <v>744</v>
      </c>
      <c r="F1190" s="8"/>
      <c r="G1190" s="8"/>
      <c r="H1190" s="8"/>
      <c r="I1190" s="8"/>
      <c r="J1190" s="8"/>
      <c r="K1190" s="8" t="s">
        <v>753</v>
      </c>
      <c r="L1190" s="8" t="s">
        <v>756</v>
      </c>
      <c r="M1190" s="9">
        <v>44348</v>
      </c>
      <c r="N1190" s="9">
        <v>44348</v>
      </c>
      <c r="O1190" s="20"/>
      <c r="P1190" s="20">
        <v>24684.21</v>
      </c>
      <c r="Q1190" s="61"/>
      <c r="R1190" s="29"/>
      <c r="S1190" s="29"/>
      <c r="T1190" s="29"/>
      <c r="U1190" s="29"/>
      <c r="X1190" s="22" t="str">
        <f>IF(B1190="",VLOOKUP(A1190,items_lookup!A:B,2,FALSE),B1190)</f>
        <v>09. Item 09</v>
      </c>
      <c r="Y1190" s="22">
        <f t="shared" si="88"/>
        <v>6</v>
      </c>
      <c r="Z1190" s="22">
        <f t="shared" si="88"/>
        <v>6</v>
      </c>
      <c r="AA1190" s="22">
        <f t="shared" si="85"/>
        <v>2021</v>
      </c>
      <c r="AB1190" s="22">
        <f t="shared" si="86"/>
        <v>2021</v>
      </c>
      <c r="AC1190" s="22">
        <f t="shared" si="87"/>
        <v>2021</v>
      </c>
      <c r="AD1190" s="25" t="b">
        <f>AND(ROUND(O1190,2)=O1190,ROUND(P1190,2)=P1190,OR(AND(O1190&lt;&gt;0,L1190="p"),AND(P1190&lt;&gt;0,L1190="f")),_xlfn.ISFORMULA(X1190),_xlfn.ISFORMULA(Y1190),_xlfn.ISFORMULA(Z1190),_xlfn.ISFORMULA(AA1190),_xlfn.ISFORMULA(AB1190),_xlfn.ISFORMULA(AC1190),NOT(_xlfn.ISFORMULA(O1190)),NOT(_xlfn.ISFORMULA(P1190)),M1190&lt;&gt;0,N1190&lt;&gt;0,OR(YEAR(M1190=lookup_codes!T1340),YEAR(M1190=lookup_codes!T1341),YEAR(M1190=lookup_codes!T1342)),OR(YEAR(N1190=lookup_codes!T1340),YEAR(N1190=lookup_codes!T1341),YEAR(N1190=lookup_codes!T1342)))</f>
        <v>1</v>
      </c>
    </row>
    <row r="1191" spans="1:30" ht="15" customHeight="1" x14ac:dyDescent="0.2">
      <c r="A1191" s="8" t="s">
        <v>774</v>
      </c>
      <c r="B1191" s="8"/>
      <c r="C1191" s="2" t="s">
        <v>734</v>
      </c>
      <c r="D1191" s="6" t="s">
        <v>743</v>
      </c>
      <c r="E1191" s="60" t="s">
        <v>745</v>
      </c>
      <c r="F1191" s="8"/>
      <c r="G1191" s="8"/>
      <c r="H1191" s="8"/>
      <c r="I1191" s="8"/>
      <c r="J1191" s="8">
        <v>4</v>
      </c>
      <c r="K1191" s="8" t="s">
        <v>753</v>
      </c>
      <c r="L1191" s="8" t="s">
        <v>756</v>
      </c>
      <c r="M1191" s="9">
        <v>44340</v>
      </c>
      <c r="N1191" s="9">
        <v>44348</v>
      </c>
      <c r="O1191" s="20"/>
      <c r="P1191" s="20">
        <v>24684.21</v>
      </c>
      <c r="Q1191" s="61"/>
      <c r="R1191" s="29"/>
      <c r="S1191" s="29"/>
      <c r="T1191" s="29"/>
      <c r="U1191" s="29"/>
      <c r="X1191" s="22" t="str">
        <f>IF(B1191="",VLOOKUP(A1191,items_lookup!A:B,2,FALSE),B1191)</f>
        <v>19. Item 19</v>
      </c>
      <c r="Y1191" s="22">
        <f t="shared" si="88"/>
        <v>5</v>
      </c>
      <c r="Z1191" s="22">
        <f t="shared" si="88"/>
        <v>6</v>
      </c>
      <c r="AA1191" s="22">
        <f t="shared" si="85"/>
        <v>2021</v>
      </c>
      <c r="AB1191" s="22">
        <f t="shared" si="86"/>
        <v>2021</v>
      </c>
      <c r="AC1191" s="22">
        <f t="shared" si="87"/>
        <v>2021</v>
      </c>
      <c r="AD1191" s="25" t="b">
        <f>AND(ROUND(O1191,2)=O1191,ROUND(P1191,2)=P1191,OR(AND(O1191&lt;&gt;0,L1191="p"),AND(P1191&lt;&gt;0,L1191="f")),_xlfn.ISFORMULA(X1191),_xlfn.ISFORMULA(Y1191),_xlfn.ISFORMULA(Z1191),_xlfn.ISFORMULA(AA1191),_xlfn.ISFORMULA(AB1191),_xlfn.ISFORMULA(AC1191),NOT(_xlfn.ISFORMULA(O1191)),NOT(_xlfn.ISFORMULA(P1191)),M1191&lt;&gt;0,N1191&lt;&gt;0,OR(YEAR(M1191=lookup_codes!T1341),YEAR(M1191=lookup_codes!T1342),YEAR(M1191=lookup_codes!T1343)),OR(YEAR(N1191=lookup_codes!T1341),YEAR(N1191=lookup_codes!T1342),YEAR(N1191=lookup_codes!T1343)))</f>
        <v>1</v>
      </c>
    </row>
    <row r="1192" spans="1:30" ht="12.6" customHeight="1" x14ac:dyDescent="0.2">
      <c r="A1192" s="8" t="s">
        <v>785</v>
      </c>
      <c r="B1192" s="8"/>
      <c r="C1192" s="2" t="s">
        <v>734</v>
      </c>
      <c r="D1192" s="6" t="s">
        <v>742</v>
      </c>
      <c r="E1192" s="60" t="s">
        <v>745</v>
      </c>
      <c r="F1192" s="8"/>
      <c r="G1192" s="8"/>
      <c r="H1192" s="8"/>
      <c r="I1192" s="8"/>
      <c r="J1192" s="8"/>
      <c r="K1192" s="8"/>
      <c r="L1192" s="8" t="s">
        <v>755</v>
      </c>
      <c r="M1192" s="9">
        <v>44348</v>
      </c>
      <c r="N1192" s="9">
        <v>44348</v>
      </c>
      <c r="O1192" s="20">
        <v>23033.34</v>
      </c>
      <c r="P1192" s="20"/>
      <c r="Q1192" s="61"/>
      <c r="R1192" s="29"/>
      <c r="S1192" s="29"/>
      <c r="T1192" s="29"/>
      <c r="U1192" s="29"/>
      <c r="X1192" s="22" t="str">
        <f>IF(B1192="",VLOOKUP(A1192,items_lookup!A:B,2,FALSE),B1192)</f>
        <v>03. Item 03</v>
      </c>
      <c r="Y1192" s="22">
        <f t="shared" si="88"/>
        <v>6</v>
      </c>
      <c r="Z1192" s="22">
        <f t="shared" si="88"/>
        <v>6</v>
      </c>
      <c r="AA1192" s="22">
        <f t="shared" si="85"/>
        <v>2021</v>
      </c>
      <c r="AB1192" s="22">
        <f t="shared" si="86"/>
        <v>2021</v>
      </c>
      <c r="AC1192" s="22">
        <f t="shared" si="87"/>
        <v>2021</v>
      </c>
      <c r="AD1192" s="25" t="b">
        <f>AND(ROUND(O1192,2)=O1192,ROUND(P1192,2)=P1192,OR(AND(O1192&lt;&gt;0,L1192="p"),AND(P1192&lt;&gt;0,L1192="f")),_xlfn.ISFORMULA(X1192),_xlfn.ISFORMULA(Y1192),_xlfn.ISFORMULA(Z1192),_xlfn.ISFORMULA(AA1192),_xlfn.ISFORMULA(AB1192),_xlfn.ISFORMULA(AC1192),NOT(_xlfn.ISFORMULA(O1192)),NOT(_xlfn.ISFORMULA(P1192)),M1192&lt;&gt;0,N1192&lt;&gt;0,OR(YEAR(M1192=lookup_codes!T1342),YEAR(M1192=lookup_codes!T1343),YEAR(M1192=lookup_codes!T1344)),OR(YEAR(N1192=lookup_codes!T1342),YEAR(N1192=lookup_codes!T1343),YEAR(N1192=lookup_codes!T1344)))</f>
        <v>1</v>
      </c>
    </row>
    <row r="1193" spans="1:30" ht="15" customHeight="1" x14ac:dyDescent="0.2">
      <c r="A1193" s="8" t="s">
        <v>776</v>
      </c>
      <c r="B1193" s="8"/>
      <c r="C1193" s="2" t="s">
        <v>734</v>
      </c>
      <c r="D1193" s="6" t="s">
        <v>742</v>
      </c>
      <c r="E1193" s="60" t="s">
        <v>744</v>
      </c>
      <c r="F1193" s="8"/>
      <c r="G1193" s="8"/>
      <c r="H1193" s="8"/>
      <c r="I1193" s="8"/>
      <c r="J1193" s="8"/>
      <c r="K1193" s="8" t="s">
        <v>753</v>
      </c>
      <c r="L1193" s="8" t="s">
        <v>756</v>
      </c>
      <c r="M1193" s="9">
        <v>44349</v>
      </c>
      <c r="N1193" s="9">
        <v>44349</v>
      </c>
      <c r="O1193" s="20"/>
      <c r="P1193" s="20">
        <v>1762.04</v>
      </c>
      <c r="Q1193" s="61"/>
      <c r="R1193" s="29"/>
      <c r="S1193" s="29"/>
      <c r="T1193" s="29"/>
      <c r="U1193" s="29"/>
      <c r="X1193" s="22" t="str">
        <f>IF(B1193="",VLOOKUP(A1193,items_lookup!A:B,2,FALSE),B1193)</f>
        <v>_1. Item _1</v>
      </c>
      <c r="Y1193" s="22">
        <f t="shared" si="88"/>
        <v>6</v>
      </c>
      <c r="Z1193" s="22">
        <f t="shared" si="88"/>
        <v>6</v>
      </c>
      <c r="AA1193" s="22">
        <f t="shared" si="85"/>
        <v>2021</v>
      </c>
      <c r="AB1193" s="22">
        <f t="shared" si="86"/>
        <v>2021</v>
      </c>
      <c r="AC1193" s="22">
        <f t="shared" si="87"/>
        <v>2021</v>
      </c>
      <c r="AD1193" s="25" t="b">
        <f>AND(ROUND(O1193,2)=O1193,ROUND(P1193,2)=P1193,OR(AND(O1193&lt;&gt;0,L1193="p"),AND(P1193&lt;&gt;0,L1193="f")),_xlfn.ISFORMULA(X1193),_xlfn.ISFORMULA(Y1193),_xlfn.ISFORMULA(Z1193),_xlfn.ISFORMULA(AA1193),_xlfn.ISFORMULA(AB1193),_xlfn.ISFORMULA(AC1193),NOT(_xlfn.ISFORMULA(O1193)),NOT(_xlfn.ISFORMULA(P1193)),M1193&lt;&gt;0,N1193&lt;&gt;0,OR(YEAR(M1193=lookup_codes!T1343),YEAR(M1193=lookup_codes!T1344),YEAR(M1193=lookup_codes!T1345)),OR(YEAR(N1193=lookup_codes!T1343),YEAR(N1193=lookup_codes!T1344),YEAR(N1193=lookup_codes!T1345)))</f>
        <v>1</v>
      </c>
    </row>
    <row r="1194" spans="1:30" ht="15" customHeight="1" x14ac:dyDescent="0.2">
      <c r="A1194" s="8" t="s">
        <v>794</v>
      </c>
      <c r="B1194" s="8"/>
      <c r="C1194" s="2" t="s">
        <v>734</v>
      </c>
      <c r="D1194" s="6" t="s">
        <v>743</v>
      </c>
      <c r="E1194" s="60" t="s">
        <v>745</v>
      </c>
      <c r="F1194" s="8"/>
      <c r="G1194" s="8"/>
      <c r="H1194" s="8"/>
      <c r="I1194" s="8"/>
      <c r="J1194" s="8">
        <v>4</v>
      </c>
      <c r="K1194" s="8" t="s">
        <v>753</v>
      </c>
      <c r="L1194" s="8" t="s">
        <v>756</v>
      </c>
      <c r="M1194" s="9">
        <v>44340</v>
      </c>
      <c r="N1194" s="9">
        <v>44349</v>
      </c>
      <c r="O1194" s="20"/>
      <c r="P1194" s="20">
        <v>1762.04</v>
      </c>
      <c r="Q1194" s="61"/>
      <c r="R1194" s="29"/>
      <c r="S1194" s="29"/>
      <c r="T1194" s="29"/>
      <c r="U1194" s="29"/>
      <c r="X1194" s="22" t="str">
        <f>IF(B1194="",VLOOKUP(A1194,items_lookup!A:B,2,FALSE),B1194)</f>
        <v>13. Item 13</v>
      </c>
      <c r="Y1194" s="22">
        <f t="shared" si="88"/>
        <v>5</v>
      </c>
      <c r="Z1194" s="22">
        <f t="shared" si="88"/>
        <v>6</v>
      </c>
      <c r="AA1194" s="22">
        <f t="shared" si="85"/>
        <v>2021</v>
      </c>
      <c r="AB1194" s="22">
        <f t="shared" si="86"/>
        <v>2021</v>
      </c>
      <c r="AC1194" s="22">
        <f t="shared" si="87"/>
        <v>2021</v>
      </c>
      <c r="AD1194" s="25" t="b">
        <f>AND(ROUND(O1194,2)=O1194,ROUND(P1194,2)=P1194,OR(AND(O1194&lt;&gt;0,L1194="p"),AND(P1194&lt;&gt;0,L1194="f")),_xlfn.ISFORMULA(X1194),_xlfn.ISFORMULA(Y1194),_xlfn.ISFORMULA(Z1194),_xlfn.ISFORMULA(AA1194),_xlfn.ISFORMULA(AB1194),_xlfn.ISFORMULA(AC1194),NOT(_xlfn.ISFORMULA(O1194)),NOT(_xlfn.ISFORMULA(P1194)),M1194&lt;&gt;0,N1194&lt;&gt;0,OR(YEAR(M1194=lookup_codes!T1344),YEAR(M1194=lookup_codes!T1345),YEAR(M1194=lookup_codes!T1346)),OR(YEAR(N1194=lookup_codes!T1344),YEAR(N1194=lookup_codes!T1345),YEAR(N1194=lookup_codes!T1346)))</f>
        <v>1</v>
      </c>
    </row>
    <row r="1195" spans="1:30" ht="12.6" customHeight="1" x14ac:dyDescent="0.2">
      <c r="A1195" s="8" t="s">
        <v>794</v>
      </c>
      <c r="B1195" s="8"/>
      <c r="C1195" s="2" t="s">
        <v>734</v>
      </c>
      <c r="D1195" s="6" t="s">
        <v>742</v>
      </c>
      <c r="E1195" s="60" t="s">
        <v>745</v>
      </c>
      <c r="F1195" s="8"/>
      <c r="G1195" s="8"/>
      <c r="H1195" s="8"/>
      <c r="I1195" s="8"/>
      <c r="J1195" s="8">
        <v>1</v>
      </c>
      <c r="K1195" s="8" t="s">
        <v>753</v>
      </c>
      <c r="L1195" s="8" t="s">
        <v>756</v>
      </c>
      <c r="M1195" s="9">
        <v>44350</v>
      </c>
      <c r="N1195" s="9">
        <v>44364</v>
      </c>
      <c r="O1195" s="20"/>
      <c r="P1195" s="20">
        <v>943.05</v>
      </c>
      <c r="Q1195" s="61"/>
      <c r="R1195" s="29"/>
      <c r="S1195" s="29"/>
      <c r="T1195" s="29"/>
      <c r="U1195" s="29"/>
      <c r="X1195" s="22" t="str">
        <f>IF(B1195="",VLOOKUP(A1195,items_lookup!A:B,2,FALSE),B1195)</f>
        <v>13. Item 13</v>
      </c>
      <c r="Y1195" s="22">
        <f t="shared" si="88"/>
        <v>6</v>
      </c>
      <c r="Z1195" s="22">
        <f t="shared" si="88"/>
        <v>6</v>
      </c>
      <c r="AA1195" s="22">
        <f t="shared" si="85"/>
        <v>2021</v>
      </c>
      <c r="AB1195" s="22">
        <f t="shared" si="86"/>
        <v>2021</v>
      </c>
      <c r="AC1195" s="22">
        <f t="shared" si="87"/>
        <v>2021</v>
      </c>
      <c r="AD1195" s="25" t="b">
        <f>AND(ROUND(O1195,2)=O1195,ROUND(P1195,2)=P1195,OR(AND(O1195&lt;&gt;0,L1195="p"),AND(P1195&lt;&gt;0,L1195="f")),_xlfn.ISFORMULA(X1195),_xlfn.ISFORMULA(Y1195),_xlfn.ISFORMULA(Z1195),_xlfn.ISFORMULA(AA1195),_xlfn.ISFORMULA(AB1195),_xlfn.ISFORMULA(AC1195),NOT(_xlfn.ISFORMULA(O1195)),NOT(_xlfn.ISFORMULA(P1195)),M1195&lt;&gt;0,N1195&lt;&gt;0,OR(YEAR(M1195=lookup_codes!T1345),YEAR(M1195=lookup_codes!T1346),YEAR(M1195=lookup_codes!T1347)),OR(YEAR(N1195=lookup_codes!T1345),YEAR(N1195=lookup_codes!T1346),YEAR(N1195=lookup_codes!T1347)))</f>
        <v>1</v>
      </c>
    </row>
    <row r="1196" spans="1:30" ht="15" customHeight="1" x14ac:dyDescent="0.2">
      <c r="A1196" s="8" t="s">
        <v>763</v>
      </c>
      <c r="B1196" s="8"/>
      <c r="C1196" s="2" t="s">
        <v>734</v>
      </c>
      <c r="D1196" s="6" t="s">
        <v>742</v>
      </c>
      <c r="E1196" s="60" t="s">
        <v>745</v>
      </c>
      <c r="F1196" s="8"/>
      <c r="G1196" s="8"/>
      <c r="H1196" s="8"/>
      <c r="I1196" s="8" t="s">
        <v>25</v>
      </c>
      <c r="J1196" s="8">
        <v>1</v>
      </c>
      <c r="K1196" s="8" t="s">
        <v>753</v>
      </c>
      <c r="L1196" s="8" t="s">
        <v>756</v>
      </c>
      <c r="M1196" s="9">
        <v>44350</v>
      </c>
      <c r="N1196" s="9">
        <v>44364</v>
      </c>
      <c r="O1196" s="20"/>
      <c r="P1196" s="20">
        <v>118522.8</v>
      </c>
      <c r="Q1196" s="61"/>
      <c r="R1196" s="29"/>
      <c r="S1196" s="29"/>
      <c r="T1196" s="29"/>
      <c r="U1196" s="29"/>
      <c r="X1196" s="22" t="str">
        <f>IF(B1196="",VLOOKUP(A1196,items_lookup!A:B,2,FALSE),B1196)</f>
        <v>04. Item 04</v>
      </c>
      <c r="Y1196" s="22">
        <f t="shared" si="88"/>
        <v>6</v>
      </c>
      <c r="Z1196" s="22">
        <f t="shared" si="88"/>
        <v>6</v>
      </c>
      <c r="AA1196" s="22">
        <f t="shared" si="85"/>
        <v>2021</v>
      </c>
      <c r="AB1196" s="22">
        <f t="shared" si="86"/>
        <v>2021</v>
      </c>
      <c r="AC1196" s="22">
        <f t="shared" si="87"/>
        <v>2021</v>
      </c>
      <c r="AD1196" s="25" t="b">
        <f>AND(ROUND(O1196,2)=O1196,ROUND(P1196,2)=P1196,OR(AND(O1196&lt;&gt;0,L1196="p"),AND(P1196&lt;&gt;0,L1196="f")),_xlfn.ISFORMULA(X1196),_xlfn.ISFORMULA(Y1196),_xlfn.ISFORMULA(Z1196),_xlfn.ISFORMULA(AA1196),_xlfn.ISFORMULA(AB1196),_xlfn.ISFORMULA(AC1196),NOT(_xlfn.ISFORMULA(O1196)),NOT(_xlfn.ISFORMULA(P1196)),M1196&lt;&gt;0,N1196&lt;&gt;0,OR(YEAR(M1196=lookup_codes!T1346),YEAR(M1196=lookup_codes!T1347),YEAR(M1196=lookup_codes!T1348)),OR(YEAR(N1196=lookup_codes!T1346),YEAR(N1196=lookup_codes!T1347),YEAR(N1196=lookup_codes!T1348)))</f>
        <v>1</v>
      </c>
    </row>
    <row r="1197" spans="1:30" ht="15" customHeight="1" x14ac:dyDescent="0.2">
      <c r="A1197" s="8" t="s">
        <v>782</v>
      </c>
      <c r="B1197" s="8"/>
      <c r="C1197" s="2" t="s">
        <v>734</v>
      </c>
      <c r="D1197" s="6" t="s">
        <v>742</v>
      </c>
      <c r="E1197" s="60" t="s">
        <v>745</v>
      </c>
      <c r="F1197" s="8"/>
      <c r="G1197" s="8"/>
      <c r="H1197" s="8"/>
      <c r="I1197" s="8" t="s">
        <v>25</v>
      </c>
      <c r="J1197" s="8">
        <v>1</v>
      </c>
      <c r="K1197" s="8" t="s">
        <v>753</v>
      </c>
      <c r="L1197" s="8" t="s">
        <v>756</v>
      </c>
      <c r="M1197" s="9">
        <v>44350</v>
      </c>
      <c r="N1197" s="9">
        <v>44362</v>
      </c>
      <c r="O1197" s="20"/>
      <c r="P1197" s="20">
        <v>2142857.14</v>
      </c>
      <c r="Q1197" s="61"/>
      <c r="R1197" s="29"/>
      <c r="S1197" s="29"/>
      <c r="T1197" s="29"/>
      <c r="U1197" s="29"/>
      <c r="X1197" s="22" t="str">
        <f>IF(B1197="",VLOOKUP(A1197,items_lookup!A:B,2,FALSE),B1197)</f>
        <v>04. Item 04</v>
      </c>
      <c r="Y1197" s="22">
        <f t="shared" si="88"/>
        <v>6</v>
      </c>
      <c r="Z1197" s="22">
        <f t="shared" si="88"/>
        <v>6</v>
      </c>
      <c r="AA1197" s="22">
        <f t="shared" si="85"/>
        <v>2021</v>
      </c>
      <c r="AB1197" s="22">
        <f t="shared" si="86"/>
        <v>2021</v>
      </c>
      <c r="AC1197" s="22">
        <f t="shared" si="87"/>
        <v>2021</v>
      </c>
      <c r="AD1197" s="25" t="b">
        <f>AND(ROUND(O1197,2)=O1197,ROUND(P1197,2)=P1197,OR(AND(O1197&lt;&gt;0,L1197="p"),AND(P1197&lt;&gt;0,L1197="f")),_xlfn.ISFORMULA(X1197),_xlfn.ISFORMULA(Y1197),_xlfn.ISFORMULA(Z1197),_xlfn.ISFORMULA(AA1197),_xlfn.ISFORMULA(AB1197),_xlfn.ISFORMULA(AC1197),NOT(_xlfn.ISFORMULA(O1197)),NOT(_xlfn.ISFORMULA(P1197)),M1197&lt;&gt;0,N1197&lt;&gt;0,OR(YEAR(M1197=lookup_codes!T1347),YEAR(M1197=lookup_codes!T1348),YEAR(M1197=lookup_codes!T1349)),OR(YEAR(N1197=lookup_codes!T1347),YEAR(N1197=lookup_codes!T1348),YEAR(N1197=lookup_codes!T1349)))</f>
        <v>1</v>
      </c>
    </row>
    <row r="1198" spans="1:30" ht="15" customHeight="1" x14ac:dyDescent="0.2">
      <c r="A1198" s="8" t="s">
        <v>764</v>
      </c>
      <c r="B1198" s="8"/>
      <c r="C1198" s="2" t="s">
        <v>734</v>
      </c>
      <c r="D1198" s="6" t="s">
        <v>742</v>
      </c>
      <c r="E1198" s="60" t="s">
        <v>744</v>
      </c>
      <c r="F1198" s="8"/>
      <c r="G1198" s="8"/>
      <c r="H1198" s="8"/>
      <c r="I1198" s="8"/>
      <c r="J1198" s="8"/>
      <c r="K1198" s="8" t="s">
        <v>753</v>
      </c>
      <c r="L1198" s="8" t="s">
        <v>756</v>
      </c>
      <c r="M1198" s="9">
        <v>44350</v>
      </c>
      <c r="N1198" s="9">
        <v>44350</v>
      </c>
      <c r="O1198" s="20"/>
      <c r="P1198" s="20">
        <v>10310.17</v>
      </c>
      <c r="Q1198" s="61"/>
      <c r="R1198" s="29"/>
      <c r="S1198" s="29"/>
      <c r="T1198" s="29"/>
      <c r="U1198" s="29"/>
      <c r="X1198" s="22" t="str">
        <f>IF(B1198="",VLOOKUP(A1198,items_lookup!A:B,2,FALSE),B1198)</f>
        <v>05. Item 05</v>
      </c>
      <c r="Y1198" s="22">
        <f t="shared" si="88"/>
        <v>6</v>
      </c>
      <c r="Z1198" s="22">
        <f t="shared" si="88"/>
        <v>6</v>
      </c>
      <c r="AA1198" s="22">
        <f t="shared" si="85"/>
        <v>2021</v>
      </c>
      <c r="AB1198" s="22">
        <f t="shared" si="86"/>
        <v>2021</v>
      </c>
      <c r="AC1198" s="22">
        <f t="shared" si="87"/>
        <v>2021</v>
      </c>
      <c r="AD1198" s="25" t="b">
        <f>AND(ROUND(O1198,2)=O1198,ROUND(P1198,2)=P1198,OR(AND(O1198&lt;&gt;0,L1198="p"),AND(P1198&lt;&gt;0,L1198="f")),_xlfn.ISFORMULA(X1198),_xlfn.ISFORMULA(Y1198),_xlfn.ISFORMULA(Z1198),_xlfn.ISFORMULA(AA1198),_xlfn.ISFORMULA(AB1198),_xlfn.ISFORMULA(AC1198),NOT(_xlfn.ISFORMULA(O1198)),NOT(_xlfn.ISFORMULA(P1198)),M1198&lt;&gt;0,N1198&lt;&gt;0,OR(YEAR(M1198=lookup_codes!T1348),YEAR(M1198=lookup_codes!T1349),YEAR(M1198=lookup_codes!T1350)),OR(YEAR(N1198=lookup_codes!T1348),YEAR(N1198=lookup_codes!T1349),YEAR(N1198=lookup_codes!T1350)))</f>
        <v>1</v>
      </c>
    </row>
    <row r="1199" spans="1:30" ht="15" customHeight="1" x14ac:dyDescent="0.2">
      <c r="A1199" s="8" t="s">
        <v>765</v>
      </c>
      <c r="B1199" s="27"/>
      <c r="C1199" s="2" t="s">
        <v>734</v>
      </c>
      <c r="D1199" s="6" t="s">
        <v>742</v>
      </c>
      <c r="E1199" s="60" t="s">
        <v>745</v>
      </c>
      <c r="F1199" s="8"/>
      <c r="G1199" s="8"/>
      <c r="H1199" s="8"/>
      <c r="I1199" s="8"/>
      <c r="J1199" s="8">
        <v>3</v>
      </c>
      <c r="K1199" s="8" t="s">
        <v>753</v>
      </c>
      <c r="L1199" s="8" t="s">
        <v>756</v>
      </c>
      <c r="M1199" s="9">
        <v>44351</v>
      </c>
      <c r="N1199" s="9">
        <v>44363</v>
      </c>
      <c r="O1199" s="20"/>
      <c r="P1199" s="20">
        <v>199602.63</v>
      </c>
      <c r="Q1199" s="61"/>
      <c r="R1199" s="29"/>
      <c r="S1199" s="29"/>
      <c r="T1199" s="29"/>
      <c r="U1199" s="29"/>
      <c r="X1199" s="22" t="str">
        <f>IF(B1199="",VLOOKUP(A1199,items_lookup!A:B,2,FALSE),B1199)</f>
        <v>05. Item 05</v>
      </c>
      <c r="Y1199" s="22">
        <f t="shared" si="88"/>
        <v>6</v>
      </c>
      <c r="Z1199" s="22">
        <f t="shared" si="88"/>
        <v>6</v>
      </c>
      <c r="AA1199" s="22">
        <f t="shared" si="85"/>
        <v>2021</v>
      </c>
      <c r="AB1199" s="22">
        <f t="shared" si="86"/>
        <v>2021</v>
      </c>
      <c r="AC1199" s="22">
        <f t="shared" si="87"/>
        <v>2021</v>
      </c>
      <c r="AD1199" s="25" t="b">
        <f>AND(ROUND(O1199,2)=O1199,ROUND(P1199,2)=P1199,OR(AND(O1199&lt;&gt;0,L1199="p"),AND(P1199&lt;&gt;0,L1199="f")),_xlfn.ISFORMULA(X1199),_xlfn.ISFORMULA(Y1199),_xlfn.ISFORMULA(Z1199),_xlfn.ISFORMULA(AA1199),_xlfn.ISFORMULA(AB1199),_xlfn.ISFORMULA(AC1199),NOT(_xlfn.ISFORMULA(O1199)),NOT(_xlfn.ISFORMULA(P1199)),M1199&lt;&gt;0,N1199&lt;&gt;0,OR(YEAR(M1199=lookup_codes!T1349),YEAR(M1199=lookup_codes!T1350),YEAR(M1199=lookup_codes!T1351)),OR(YEAR(N1199=lookup_codes!T1349),YEAR(N1199=lookup_codes!T1350),YEAR(N1199=lookup_codes!T1351)))</f>
        <v>1</v>
      </c>
    </row>
    <row r="1200" spans="1:30" ht="15.75" customHeight="1" x14ac:dyDescent="0.2">
      <c r="A1200" s="8" t="s">
        <v>775</v>
      </c>
      <c r="B1200" s="27"/>
      <c r="C1200" s="2" t="s">
        <v>734</v>
      </c>
      <c r="D1200" s="6" t="s">
        <v>742</v>
      </c>
      <c r="E1200" s="60" t="s">
        <v>745</v>
      </c>
      <c r="F1200" s="8"/>
      <c r="G1200" s="8"/>
      <c r="H1200" s="8"/>
      <c r="I1200" s="8" t="s">
        <v>25</v>
      </c>
      <c r="J1200" s="8">
        <v>1</v>
      </c>
      <c r="K1200" s="8" t="s">
        <v>753</v>
      </c>
      <c r="L1200" s="8" t="s">
        <v>756</v>
      </c>
      <c r="M1200" s="9">
        <v>44352</v>
      </c>
      <c r="N1200" s="9">
        <v>44384</v>
      </c>
      <c r="O1200" s="20"/>
      <c r="P1200" s="20">
        <v>989285.71</v>
      </c>
      <c r="Q1200" s="61"/>
      <c r="R1200" s="29"/>
      <c r="S1200" s="29"/>
      <c r="T1200" s="29"/>
      <c r="U1200" s="29"/>
      <c r="X1200" s="22" t="str">
        <f>IF(B1200="",VLOOKUP(A1200,items_lookup!A:B,2,FALSE),B1200)</f>
        <v>06. Item 06</v>
      </c>
      <c r="Y1200" s="22">
        <f t="shared" si="88"/>
        <v>6</v>
      </c>
      <c r="Z1200" s="22">
        <f t="shared" si="88"/>
        <v>7</v>
      </c>
      <c r="AA1200" s="22">
        <f t="shared" si="85"/>
        <v>2021</v>
      </c>
      <c r="AB1200" s="22">
        <f t="shared" si="86"/>
        <v>2021</v>
      </c>
      <c r="AC1200" s="22">
        <f t="shared" si="87"/>
        <v>2021</v>
      </c>
      <c r="AD1200" s="25" t="b">
        <f>AND(ROUND(O1200,2)=O1200,ROUND(P1200,2)=P1200,OR(AND(O1200&lt;&gt;0,L1200="p"),AND(P1200&lt;&gt;0,L1200="f")),_xlfn.ISFORMULA(X1200),_xlfn.ISFORMULA(Y1200),_xlfn.ISFORMULA(Z1200),_xlfn.ISFORMULA(AA1200),_xlfn.ISFORMULA(AB1200),_xlfn.ISFORMULA(AC1200),NOT(_xlfn.ISFORMULA(O1200)),NOT(_xlfn.ISFORMULA(P1200)),M1200&lt;&gt;0,N1200&lt;&gt;0,OR(YEAR(M1200=lookup_codes!T1350),YEAR(M1200=lookup_codes!T1351),YEAR(M1200=lookup_codes!T1352)),OR(YEAR(N1200=lookup_codes!T1350),YEAR(N1200=lookup_codes!T1351),YEAR(N1200=lookup_codes!T1352)))</f>
        <v>1</v>
      </c>
    </row>
    <row r="1201" spans="1:30" ht="15.75" customHeight="1" x14ac:dyDescent="0.2">
      <c r="A1201" s="8" t="s">
        <v>766</v>
      </c>
      <c r="B1201" s="8"/>
      <c r="C1201" s="2" t="s">
        <v>734</v>
      </c>
      <c r="D1201" s="6" t="s">
        <v>742</v>
      </c>
      <c r="E1201" s="60" t="s">
        <v>745</v>
      </c>
      <c r="F1201" s="8"/>
      <c r="G1201" s="8"/>
      <c r="H1201" s="8"/>
      <c r="I1201" s="8"/>
      <c r="J1201" s="8">
        <v>4</v>
      </c>
      <c r="K1201" s="8" t="s">
        <v>753</v>
      </c>
      <c r="L1201" s="8" t="s">
        <v>756</v>
      </c>
      <c r="M1201" s="9">
        <v>44336</v>
      </c>
      <c r="N1201" s="9">
        <v>44363</v>
      </c>
      <c r="O1201" s="20"/>
      <c r="P1201" s="20">
        <v>2576.2800000000002</v>
      </c>
      <c r="Q1201" s="61"/>
      <c r="R1201" s="29"/>
      <c r="S1201" s="29"/>
      <c r="T1201" s="29"/>
      <c r="U1201" s="29"/>
      <c r="X1201" s="22" t="str">
        <f>IF(B1201="",VLOOKUP(A1201,items_lookup!A:B,2,FALSE),B1201)</f>
        <v>07. Item 07</v>
      </c>
      <c r="Y1201" s="22">
        <f t="shared" si="88"/>
        <v>5</v>
      </c>
      <c r="Z1201" s="22">
        <f t="shared" si="88"/>
        <v>6</v>
      </c>
      <c r="AA1201" s="22">
        <f t="shared" si="85"/>
        <v>2021</v>
      </c>
      <c r="AB1201" s="22">
        <f t="shared" si="86"/>
        <v>2021</v>
      </c>
      <c r="AC1201" s="22">
        <f t="shared" si="87"/>
        <v>2021</v>
      </c>
      <c r="AD1201" s="25" t="b">
        <f>AND(ROUND(O1201,2)=O1201,ROUND(P1201,2)=P1201,OR(AND(O1201&lt;&gt;0,L1201="p"),AND(P1201&lt;&gt;0,L1201="f")),_xlfn.ISFORMULA(X1201),_xlfn.ISFORMULA(Y1201),_xlfn.ISFORMULA(Z1201),_xlfn.ISFORMULA(AA1201),_xlfn.ISFORMULA(AB1201),_xlfn.ISFORMULA(AC1201),NOT(_xlfn.ISFORMULA(O1201)),NOT(_xlfn.ISFORMULA(P1201)),M1201&lt;&gt;0,N1201&lt;&gt;0,OR(YEAR(M1201=lookup_codes!T1351),YEAR(M1201=lookup_codes!T1352),YEAR(M1201=lookup_codes!T1353)),OR(YEAR(N1201=lookup_codes!T1351),YEAR(N1201=lookup_codes!T1352),YEAR(N1201=lookup_codes!T1353)))</f>
        <v>1</v>
      </c>
    </row>
    <row r="1202" spans="1:30" ht="12.6" customHeight="1" x14ac:dyDescent="0.2">
      <c r="A1202" s="8" t="s">
        <v>767</v>
      </c>
      <c r="B1202" s="27"/>
      <c r="C1202" s="2" t="s">
        <v>734</v>
      </c>
      <c r="D1202" s="6" t="s">
        <v>742</v>
      </c>
      <c r="E1202" s="60" t="s">
        <v>745</v>
      </c>
      <c r="F1202" s="8"/>
      <c r="G1202" s="8"/>
      <c r="H1202" s="8"/>
      <c r="I1202" s="8" t="s">
        <v>25</v>
      </c>
      <c r="J1202" s="8">
        <v>1</v>
      </c>
      <c r="K1202" s="8" t="s">
        <v>753</v>
      </c>
      <c r="L1202" s="8" t="s">
        <v>756</v>
      </c>
      <c r="M1202" s="9">
        <v>44350</v>
      </c>
      <c r="N1202" s="9">
        <v>44365</v>
      </c>
      <c r="O1202" s="20"/>
      <c r="P1202" s="20">
        <v>17675.080000000002</v>
      </c>
      <c r="Q1202" s="61"/>
      <c r="R1202" s="11"/>
      <c r="S1202" s="11"/>
      <c r="T1202" s="11"/>
      <c r="U1202" s="11"/>
      <c r="X1202" s="22" t="str">
        <f>IF(B1202="",VLOOKUP(A1202,items_lookup!A:B,2,FALSE),B1202)</f>
        <v>08. Item 08</v>
      </c>
      <c r="Y1202" s="22">
        <f t="shared" si="88"/>
        <v>6</v>
      </c>
      <c r="Z1202" s="22">
        <f t="shared" si="88"/>
        <v>6</v>
      </c>
      <c r="AA1202" s="22">
        <f t="shared" si="85"/>
        <v>2021</v>
      </c>
      <c r="AB1202" s="22">
        <f t="shared" si="86"/>
        <v>2021</v>
      </c>
      <c r="AC1202" s="22">
        <f t="shared" si="87"/>
        <v>2021</v>
      </c>
      <c r="AD1202" s="25" t="b">
        <f>AND(ROUND(O1202,2)=O1202,ROUND(P1202,2)=P1202,OR(AND(O1202&lt;&gt;0,L1202="p"),AND(P1202&lt;&gt;0,L1202="f")),_xlfn.ISFORMULA(X1202),_xlfn.ISFORMULA(Y1202),_xlfn.ISFORMULA(Z1202),_xlfn.ISFORMULA(AA1202),_xlfn.ISFORMULA(AB1202),_xlfn.ISFORMULA(AC1202),NOT(_xlfn.ISFORMULA(O1202)),NOT(_xlfn.ISFORMULA(P1202)),M1202&lt;&gt;0,N1202&lt;&gt;0,OR(YEAR(M1202=lookup_codes!T1352),YEAR(M1202=lookup_codes!T1353),YEAR(M1202=lookup_codes!T1354)),OR(YEAR(N1202=lookup_codes!T1352),YEAR(N1202=lookup_codes!T1353),YEAR(N1202=lookup_codes!T1354)))</f>
        <v>1</v>
      </c>
    </row>
    <row r="1203" spans="1:30" ht="15" customHeight="1" x14ac:dyDescent="0.2">
      <c r="A1203" s="8" t="s">
        <v>781</v>
      </c>
      <c r="B1203" s="27"/>
      <c r="C1203" s="2" t="s">
        <v>734</v>
      </c>
      <c r="D1203" s="6" t="s">
        <v>742</v>
      </c>
      <c r="E1203" s="60" t="s">
        <v>745</v>
      </c>
      <c r="F1203" s="8"/>
      <c r="G1203" s="8"/>
      <c r="H1203" s="8"/>
      <c r="I1203" s="8"/>
      <c r="J1203" s="8">
        <v>1</v>
      </c>
      <c r="K1203" s="8" t="s">
        <v>753</v>
      </c>
      <c r="L1203" s="8" t="s">
        <v>756</v>
      </c>
      <c r="M1203" s="9">
        <v>44350</v>
      </c>
      <c r="N1203" s="9">
        <v>44365</v>
      </c>
      <c r="O1203" s="20"/>
      <c r="P1203" s="20">
        <v>34755.54</v>
      </c>
      <c r="Q1203" s="61"/>
      <c r="R1203" s="11"/>
      <c r="S1203" s="11"/>
      <c r="T1203" s="11"/>
      <c r="U1203" s="11"/>
      <c r="X1203" s="22" t="str">
        <f>IF(B1203="",VLOOKUP(A1203,items_lookup!A:B,2,FALSE),B1203)</f>
        <v>09. Item 09</v>
      </c>
      <c r="Y1203" s="22">
        <f t="shared" si="88"/>
        <v>6</v>
      </c>
      <c r="Z1203" s="22">
        <f t="shared" si="88"/>
        <v>6</v>
      </c>
      <c r="AA1203" s="22">
        <f t="shared" si="85"/>
        <v>2021</v>
      </c>
      <c r="AB1203" s="22">
        <f t="shared" si="86"/>
        <v>2021</v>
      </c>
      <c r="AC1203" s="22">
        <f t="shared" si="87"/>
        <v>2021</v>
      </c>
      <c r="AD1203" s="25" t="b">
        <f>AND(ROUND(O1203,2)=O1203,ROUND(P1203,2)=P1203,OR(AND(O1203&lt;&gt;0,L1203="p"),AND(P1203&lt;&gt;0,L1203="f")),_xlfn.ISFORMULA(X1203),_xlfn.ISFORMULA(Y1203),_xlfn.ISFORMULA(Z1203),_xlfn.ISFORMULA(AA1203),_xlfn.ISFORMULA(AB1203),_xlfn.ISFORMULA(AC1203),NOT(_xlfn.ISFORMULA(O1203)),NOT(_xlfn.ISFORMULA(P1203)),M1203&lt;&gt;0,N1203&lt;&gt;0,OR(YEAR(M1203=lookup_codes!T1353),YEAR(M1203=lookup_codes!T1354),YEAR(M1203=lookup_codes!T1355)),OR(YEAR(N1203=lookup_codes!T1353),YEAR(N1203=lookup_codes!T1354),YEAR(N1203=lookup_codes!T1355)))</f>
        <v>1</v>
      </c>
    </row>
    <row r="1204" spans="1:30" ht="15" customHeight="1" x14ac:dyDescent="0.2">
      <c r="A1204" s="8" t="s">
        <v>769</v>
      </c>
      <c r="B1204" s="27"/>
      <c r="C1204" s="2" t="s">
        <v>734</v>
      </c>
      <c r="D1204" s="6" t="s">
        <v>742</v>
      </c>
      <c r="E1204" s="60" t="s">
        <v>745</v>
      </c>
      <c r="F1204" s="8"/>
      <c r="G1204" s="8"/>
      <c r="H1204" s="8"/>
      <c r="I1204" s="8"/>
      <c r="J1204" s="8">
        <v>3</v>
      </c>
      <c r="K1204" s="8" t="s">
        <v>753</v>
      </c>
      <c r="L1204" s="8" t="s">
        <v>756</v>
      </c>
      <c r="M1204" s="9">
        <v>44355</v>
      </c>
      <c r="N1204" s="9">
        <v>44365</v>
      </c>
      <c r="O1204" s="20"/>
      <c r="P1204" s="20">
        <v>27.31</v>
      </c>
      <c r="Q1204" s="61"/>
      <c r="R1204" s="11"/>
      <c r="S1204" s="11"/>
      <c r="T1204" s="11"/>
      <c r="U1204" s="11"/>
      <c r="X1204" s="22" t="str">
        <f>IF(B1204="",VLOOKUP(A1204,items_lookup!A:B,2,FALSE),B1204)</f>
        <v>09. Item 09</v>
      </c>
      <c r="Y1204" s="22">
        <f t="shared" si="88"/>
        <v>6</v>
      </c>
      <c r="Z1204" s="22">
        <f t="shared" si="88"/>
        <v>6</v>
      </c>
      <c r="AA1204" s="22">
        <f t="shared" si="85"/>
        <v>2021</v>
      </c>
      <c r="AB1204" s="22">
        <f t="shared" si="86"/>
        <v>2021</v>
      </c>
      <c r="AC1204" s="22">
        <f t="shared" si="87"/>
        <v>2021</v>
      </c>
      <c r="AD1204" s="25" t="b">
        <f>AND(ROUND(O1204,2)=O1204,ROUND(P1204,2)=P1204,OR(AND(O1204&lt;&gt;0,L1204="p"),AND(P1204&lt;&gt;0,L1204="f")),_xlfn.ISFORMULA(X1204),_xlfn.ISFORMULA(Y1204),_xlfn.ISFORMULA(Z1204),_xlfn.ISFORMULA(AA1204),_xlfn.ISFORMULA(AB1204),_xlfn.ISFORMULA(AC1204),NOT(_xlfn.ISFORMULA(O1204)),NOT(_xlfn.ISFORMULA(P1204)),M1204&lt;&gt;0,N1204&lt;&gt;0,OR(YEAR(M1204=lookup_codes!T1354),YEAR(M1204=lookup_codes!T1355),YEAR(M1204=lookup_codes!T1356)),OR(YEAR(N1204=lookup_codes!T1354),YEAR(N1204=lookup_codes!T1355),YEAR(N1204=lookup_codes!T1356)))</f>
        <v>1</v>
      </c>
    </row>
    <row r="1205" spans="1:30" ht="15" customHeight="1" x14ac:dyDescent="0.2">
      <c r="A1205" s="8" t="s">
        <v>768</v>
      </c>
      <c r="B1205" s="8"/>
      <c r="C1205" s="2" t="s">
        <v>734</v>
      </c>
      <c r="D1205" s="6" t="s">
        <v>742</v>
      </c>
      <c r="E1205" s="60" t="s">
        <v>745</v>
      </c>
      <c r="F1205" s="8"/>
      <c r="G1205" s="8"/>
      <c r="H1205" s="8"/>
      <c r="I1205" s="8" t="s">
        <v>25</v>
      </c>
      <c r="J1205" s="8">
        <v>1</v>
      </c>
      <c r="K1205" s="8" t="s">
        <v>753</v>
      </c>
      <c r="L1205" s="8" t="s">
        <v>756</v>
      </c>
      <c r="M1205" s="9">
        <v>44350</v>
      </c>
      <c r="N1205" s="9">
        <v>44362</v>
      </c>
      <c r="O1205" s="20"/>
      <c r="P1205" s="20">
        <v>9296.44</v>
      </c>
      <c r="Q1205" s="61"/>
      <c r="R1205" s="29"/>
      <c r="S1205" s="29"/>
      <c r="T1205" s="29"/>
      <c r="U1205" s="29"/>
      <c r="X1205" s="22" t="str">
        <f>IF(B1205="",VLOOKUP(A1205,items_lookup!A:B,2,FALSE),B1205)</f>
        <v>09. Item 09</v>
      </c>
      <c r="Y1205" s="22">
        <f t="shared" si="88"/>
        <v>6</v>
      </c>
      <c r="Z1205" s="22">
        <f t="shared" si="88"/>
        <v>6</v>
      </c>
      <c r="AA1205" s="22">
        <f t="shared" si="85"/>
        <v>2021</v>
      </c>
      <c r="AB1205" s="22">
        <f t="shared" si="86"/>
        <v>2021</v>
      </c>
      <c r="AC1205" s="22">
        <f t="shared" si="87"/>
        <v>2021</v>
      </c>
      <c r="AD1205" s="25" t="b">
        <f>AND(ROUND(O1205,2)=O1205,ROUND(P1205,2)=P1205,OR(AND(O1205&lt;&gt;0,L1205="p"),AND(P1205&lt;&gt;0,L1205="f")),_xlfn.ISFORMULA(X1205),_xlfn.ISFORMULA(Y1205),_xlfn.ISFORMULA(Z1205),_xlfn.ISFORMULA(AA1205),_xlfn.ISFORMULA(AB1205),_xlfn.ISFORMULA(AC1205),NOT(_xlfn.ISFORMULA(O1205)),NOT(_xlfn.ISFORMULA(P1205)),M1205&lt;&gt;0,N1205&lt;&gt;0,OR(YEAR(M1205=lookup_codes!T1355),YEAR(M1205=lookup_codes!T1356),YEAR(M1205=lookup_codes!T1357)),OR(YEAR(N1205=lookup_codes!T1355),YEAR(N1205=lookup_codes!T1356),YEAR(N1205=lookup_codes!T1357)))</f>
        <v>1</v>
      </c>
    </row>
    <row r="1206" spans="1:30" ht="15" customHeight="1" x14ac:dyDescent="0.2">
      <c r="A1206" s="8" t="s">
        <v>790</v>
      </c>
      <c r="B1206" s="27"/>
      <c r="C1206" s="2" t="s">
        <v>734</v>
      </c>
      <c r="D1206" s="6" t="s">
        <v>742</v>
      </c>
      <c r="E1206" s="60" t="s">
        <v>745</v>
      </c>
      <c r="F1206" s="8"/>
      <c r="G1206" s="8"/>
      <c r="H1206" s="8"/>
      <c r="I1206" s="8" t="s">
        <v>25</v>
      </c>
      <c r="J1206" s="8">
        <v>1</v>
      </c>
      <c r="K1206" s="8" t="s">
        <v>753</v>
      </c>
      <c r="L1206" s="8" t="s">
        <v>756</v>
      </c>
      <c r="M1206" s="9">
        <v>44350</v>
      </c>
      <c r="N1206" s="9">
        <v>44363</v>
      </c>
      <c r="O1206" s="20"/>
      <c r="P1206" s="20">
        <v>3701.97</v>
      </c>
      <c r="Q1206" s="61"/>
      <c r="R1206" s="11"/>
      <c r="S1206" s="11"/>
      <c r="T1206" s="11"/>
      <c r="U1206" s="11"/>
      <c r="X1206" s="22" t="str">
        <f>IF(B1206="",VLOOKUP(A1206,items_lookup!A:B,2,FALSE),B1206)</f>
        <v>10. Item 10</v>
      </c>
      <c r="Y1206" s="22">
        <f t="shared" si="88"/>
        <v>6</v>
      </c>
      <c r="Z1206" s="22">
        <f t="shared" si="88"/>
        <v>6</v>
      </c>
      <c r="AA1206" s="22">
        <f t="shared" si="85"/>
        <v>2021</v>
      </c>
      <c r="AB1206" s="22">
        <f t="shared" si="86"/>
        <v>2021</v>
      </c>
      <c r="AC1206" s="22">
        <f t="shared" si="87"/>
        <v>2021</v>
      </c>
      <c r="AD1206" s="25" t="b">
        <f>AND(ROUND(O1206,2)=O1206,ROUND(P1206,2)=P1206,OR(AND(O1206&lt;&gt;0,L1206="p"),AND(P1206&lt;&gt;0,L1206="f")),_xlfn.ISFORMULA(X1206),_xlfn.ISFORMULA(Y1206),_xlfn.ISFORMULA(Z1206),_xlfn.ISFORMULA(AA1206),_xlfn.ISFORMULA(AB1206),_xlfn.ISFORMULA(AC1206),NOT(_xlfn.ISFORMULA(O1206)),NOT(_xlfn.ISFORMULA(P1206)),M1206&lt;&gt;0,N1206&lt;&gt;0,OR(YEAR(M1206=lookup_codes!T1356),YEAR(M1206=lookup_codes!T1357),YEAR(M1206=lookup_codes!T1358)),OR(YEAR(N1206=lookup_codes!T1356),YEAR(N1206=lookup_codes!T1357),YEAR(N1206=lookup_codes!T1358)))</f>
        <v>1</v>
      </c>
    </row>
    <row r="1207" spans="1:30" ht="15" customHeight="1" x14ac:dyDescent="0.2">
      <c r="A1207" s="8" t="s">
        <v>791</v>
      </c>
      <c r="B1207" s="27"/>
      <c r="C1207" s="2" t="s">
        <v>734</v>
      </c>
      <c r="D1207" s="6" t="s">
        <v>742</v>
      </c>
      <c r="E1207" s="60" t="s">
        <v>745</v>
      </c>
      <c r="F1207" s="8"/>
      <c r="G1207" s="8"/>
      <c r="H1207" s="8"/>
      <c r="I1207" s="8"/>
      <c r="J1207" s="8">
        <v>1</v>
      </c>
      <c r="K1207" s="8" t="s">
        <v>753</v>
      </c>
      <c r="L1207" s="8" t="s">
        <v>756</v>
      </c>
      <c r="M1207" s="9">
        <v>44350</v>
      </c>
      <c r="N1207" s="9">
        <v>44363</v>
      </c>
      <c r="O1207" s="20"/>
      <c r="P1207" s="20">
        <v>19308.68</v>
      </c>
      <c r="Q1207" s="61"/>
      <c r="R1207" s="11"/>
      <c r="S1207" s="11"/>
      <c r="T1207" s="11"/>
      <c r="U1207" s="11"/>
      <c r="X1207" s="22" t="str">
        <f>IF(B1207="",VLOOKUP(A1207,items_lookup!A:B,2,FALSE),B1207)</f>
        <v>10. Item 10</v>
      </c>
      <c r="Y1207" s="22">
        <f t="shared" si="88"/>
        <v>6</v>
      </c>
      <c r="Z1207" s="22">
        <f t="shared" si="88"/>
        <v>6</v>
      </c>
      <c r="AA1207" s="22">
        <f t="shared" si="85"/>
        <v>2021</v>
      </c>
      <c r="AB1207" s="22">
        <f t="shared" si="86"/>
        <v>2021</v>
      </c>
      <c r="AC1207" s="22">
        <f t="shared" si="87"/>
        <v>2021</v>
      </c>
      <c r="AD1207" s="25" t="b">
        <f>AND(ROUND(O1207,2)=O1207,ROUND(P1207,2)=P1207,OR(AND(O1207&lt;&gt;0,L1207="p"),AND(P1207&lt;&gt;0,L1207="f")),_xlfn.ISFORMULA(X1207),_xlfn.ISFORMULA(Y1207),_xlfn.ISFORMULA(Z1207),_xlfn.ISFORMULA(AA1207),_xlfn.ISFORMULA(AB1207),_xlfn.ISFORMULA(AC1207),NOT(_xlfn.ISFORMULA(O1207)),NOT(_xlfn.ISFORMULA(P1207)),M1207&lt;&gt;0,N1207&lt;&gt;0,OR(YEAR(M1207=lookup_codes!T1357),YEAR(M1207=lookup_codes!T1358),YEAR(M1207=lookup_codes!T1359)),OR(YEAR(N1207=lookup_codes!T1357),YEAR(N1207=lookup_codes!T1358),YEAR(N1207=lookup_codes!T1359)))</f>
        <v>1</v>
      </c>
    </row>
    <row r="1208" spans="1:30" ht="15" customHeight="1" x14ac:dyDescent="0.2">
      <c r="A1208" s="8" t="s">
        <v>770</v>
      </c>
      <c r="B1208" s="8"/>
      <c r="C1208" s="2" t="s">
        <v>734</v>
      </c>
      <c r="D1208" s="6" t="s">
        <v>742</v>
      </c>
      <c r="E1208" s="60" t="s">
        <v>745</v>
      </c>
      <c r="F1208" s="8"/>
      <c r="G1208" s="8"/>
      <c r="H1208" s="8"/>
      <c r="I1208" s="8" t="s">
        <v>25</v>
      </c>
      <c r="J1208" s="8">
        <v>1</v>
      </c>
      <c r="K1208" s="8" t="s">
        <v>753</v>
      </c>
      <c r="L1208" s="8" t="s">
        <v>756</v>
      </c>
      <c r="M1208" s="9">
        <v>44350</v>
      </c>
      <c r="N1208" s="9">
        <v>44357</v>
      </c>
      <c r="O1208" s="20"/>
      <c r="P1208" s="20">
        <v>35355.24</v>
      </c>
      <c r="Q1208" s="61"/>
      <c r="R1208" s="29"/>
      <c r="S1208" s="29"/>
      <c r="T1208" s="29"/>
      <c r="U1208" s="29"/>
      <c r="X1208" s="22" t="str">
        <f>IF(B1208="",VLOOKUP(A1208,items_lookup!A:B,2,FALSE),B1208)</f>
        <v>11. Item 11</v>
      </c>
      <c r="Y1208" s="22">
        <f t="shared" si="88"/>
        <v>6</v>
      </c>
      <c r="Z1208" s="22">
        <f t="shared" si="88"/>
        <v>6</v>
      </c>
      <c r="AA1208" s="22">
        <f t="shared" si="85"/>
        <v>2021</v>
      </c>
      <c r="AB1208" s="22">
        <f t="shared" si="86"/>
        <v>2021</v>
      </c>
      <c r="AC1208" s="22">
        <f t="shared" si="87"/>
        <v>2021</v>
      </c>
      <c r="AD1208" s="25" t="b">
        <f>AND(ROUND(O1208,2)=O1208,ROUND(P1208,2)=P1208,OR(AND(O1208&lt;&gt;0,L1208="p"),AND(P1208&lt;&gt;0,L1208="f")),_xlfn.ISFORMULA(X1208),_xlfn.ISFORMULA(Y1208),_xlfn.ISFORMULA(Z1208),_xlfn.ISFORMULA(AA1208),_xlfn.ISFORMULA(AB1208),_xlfn.ISFORMULA(AC1208),NOT(_xlfn.ISFORMULA(O1208)),NOT(_xlfn.ISFORMULA(P1208)),M1208&lt;&gt;0,N1208&lt;&gt;0,OR(YEAR(M1208=lookup_codes!T1358),YEAR(M1208=lookup_codes!T1359),YEAR(M1208=lookup_codes!T1360)),OR(YEAR(N1208=lookup_codes!T1358),YEAR(N1208=lookup_codes!T1359),YEAR(N1208=lookup_codes!T1360)))</f>
        <v>1</v>
      </c>
    </row>
    <row r="1209" spans="1:30" ht="12.6" customHeight="1" x14ac:dyDescent="0.2">
      <c r="A1209" s="8" t="s">
        <v>792</v>
      </c>
      <c r="B1209" s="8"/>
      <c r="C1209" s="2" t="s">
        <v>734</v>
      </c>
      <c r="D1209" s="6" t="s">
        <v>742</v>
      </c>
      <c r="E1209" s="60" t="s">
        <v>745</v>
      </c>
      <c r="F1209" s="8"/>
      <c r="G1209" s="8"/>
      <c r="H1209" s="8"/>
      <c r="I1209" s="8" t="s">
        <v>25</v>
      </c>
      <c r="J1209" s="8">
        <v>1</v>
      </c>
      <c r="K1209" s="8" t="s">
        <v>753</v>
      </c>
      <c r="L1209" s="8" t="s">
        <v>756</v>
      </c>
      <c r="M1209" s="9">
        <v>44350</v>
      </c>
      <c r="N1209" s="9">
        <v>44365</v>
      </c>
      <c r="O1209" s="20"/>
      <c r="P1209" s="20">
        <v>41205.629999999997</v>
      </c>
      <c r="Q1209" s="61"/>
      <c r="R1209" s="29"/>
      <c r="S1209" s="29"/>
      <c r="T1209" s="29"/>
      <c r="U1209" s="29"/>
      <c r="X1209" s="22" t="str">
        <f>IF(B1209="",VLOOKUP(A1209,items_lookup!A:B,2,FALSE),B1209)</f>
        <v>12. Item 12</v>
      </c>
      <c r="Y1209" s="22">
        <f t="shared" si="88"/>
        <v>6</v>
      </c>
      <c r="Z1209" s="22">
        <f t="shared" si="88"/>
        <v>6</v>
      </c>
      <c r="AA1209" s="22">
        <f t="shared" si="85"/>
        <v>2021</v>
      </c>
      <c r="AB1209" s="22">
        <f t="shared" si="86"/>
        <v>2021</v>
      </c>
      <c r="AC1209" s="22">
        <f t="shared" si="87"/>
        <v>2021</v>
      </c>
      <c r="AD1209" s="25" t="b">
        <f>AND(ROUND(O1209,2)=O1209,ROUND(P1209,2)=P1209,OR(AND(O1209&lt;&gt;0,L1209="p"),AND(P1209&lt;&gt;0,L1209="f")),_xlfn.ISFORMULA(X1209),_xlfn.ISFORMULA(Y1209),_xlfn.ISFORMULA(Z1209),_xlfn.ISFORMULA(AA1209),_xlfn.ISFORMULA(AB1209),_xlfn.ISFORMULA(AC1209),NOT(_xlfn.ISFORMULA(O1209)),NOT(_xlfn.ISFORMULA(P1209)),M1209&lt;&gt;0,N1209&lt;&gt;0,OR(YEAR(M1209=lookup_codes!T1359),YEAR(M1209=lookup_codes!T1360),YEAR(M1209=lookup_codes!T1361)),OR(YEAR(N1209=lookup_codes!T1359),YEAR(N1209=lookup_codes!T1360),YEAR(N1209=lookup_codes!T1361)))</f>
        <v>1</v>
      </c>
    </row>
    <row r="1210" spans="1:30" ht="12.6" customHeight="1" x14ac:dyDescent="0.2">
      <c r="A1210" s="8" t="s">
        <v>789</v>
      </c>
      <c r="B1210" s="8"/>
      <c r="C1210" s="2" t="s">
        <v>734</v>
      </c>
      <c r="D1210" s="6" t="s">
        <v>742</v>
      </c>
      <c r="E1210" s="60" t="s">
        <v>745</v>
      </c>
      <c r="F1210" s="8"/>
      <c r="G1210" s="8"/>
      <c r="H1210" s="8"/>
      <c r="I1210" s="8"/>
      <c r="J1210" s="8">
        <v>3</v>
      </c>
      <c r="K1210" s="8" t="s">
        <v>753</v>
      </c>
      <c r="L1210" s="8" t="s">
        <v>756</v>
      </c>
      <c r="M1210" s="9">
        <v>44355</v>
      </c>
      <c r="N1210" s="9">
        <v>44363</v>
      </c>
      <c r="O1210" s="20"/>
      <c r="P1210" s="20">
        <v>4026.78</v>
      </c>
      <c r="Q1210" s="61"/>
      <c r="R1210" s="29"/>
      <c r="S1210" s="29"/>
      <c r="T1210" s="29"/>
      <c r="U1210" s="29"/>
      <c r="X1210" s="22" t="str">
        <f>IF(B1210="",VLOOKUP(A1210,items_lookup!A:B,2,FALSE),B1210)</f>
        <v>13. Item 13</v>
      </c>
      <c r="Y1210" s="22">
        <f t="shared" si="88"/>
        <v>6</v>
      </c>
      <c r="Z1210" s="22">
        <f t="shared" si="88"/>
        <v>6</v>
      </c>
      <c r="AA1210" s="22">
        <f t="shared" si="85"/>
        <v>2021</v>
      </c>
      <c r="AB1210" s="22">
        <f t="shared" si="86"/>
        <v>2021</v>
      </c>
      <c r="AC1210" s="22">
        <f t="shared" si="87"/>
        <v>2021</v>
      </c>
      <c r="AD1210" s="25" t="b">
        <f>AND(ROUND(O1210,2)=O1210,ROUND(P1210,2)=P1210,OR(AND(O1210&lt;&gt;0,L1210="p"),AND(P1210&lt;&gt;0,L1210="f")),_xlfn.ISFORMULA(X1210),_xlfn.ISFORMULA(Y1210),_xlfn.ISFORMULA(Z1210),_xlfn.ISFORMULA(AA1210),_xlfn.ISFORMULA(AB1210),_xlfn.ISFORMULA(AC1210),NOT(_xlfn.ISFORMULA(O1210)),NOT(_xlfn.ISFORMULA(P1210)),M1210&lt;&gt;0,N1210&lt;&gt;0,OR(YEAR(M1210=lookup_codes!T1360),YEAR(M1210=lookup_codes!T1361),YEAR(M1210=lookup_codes!T1362)),OR(YEAR(N1210=lookup_codes!T1360),YEAR(N1210=lookup_codes!T1361),YEAR(N1210=lookup_codes!T1362)))</f>
        <v>1</v>
      </c>
    </row>
    <row r="1211" spans="1:30" ht="12.6" customHeight="1" x14ac:dyDescent="0.2">
      <c r="A1211" s="8" t="s">
        <v>771</v>
      </c>
      <c r="B1211" s="8"/>
      <c r="C1211" s="2" t="s">
        <v>734</v>
      </c>
      <c r="D1211" s="6" t="s">
        <v>742</v>
      </c>
      <c r="E1211" s="60" t="s">
        <v>745</v>
      </c>
      <c r="F1211" s="8"/>
      <c r="G1211" s="8"/>
      <c r="H1211" s="8"/>
      <c r="I1211" s="8"/>
      <c r="J1211" s="8">
        <v>3</v>
      </c>
      <c r="K1211" s="8" t="s">
        <v>753</v>
      </c>
      <c r="L1211" s="8" t="s">
        <v>756</v>
      </c>
      <c r="M1211" s="9">
        <v>44357</v>
      </c>
      <c r="N1211" s="9">
        <v>44365</v>
      </c>
      <c r="O1211" s="20"/>
      <c r="P1211" s="20">
        <v>705.54</v>
      </c>
      <c r="Q1211" s="61"/>
      <c r="R1211" s="29"/>
      <c r="S1211" s="29"/>
      <c r="T1211" s="29"/>
      <c r="U1211" s="29"/>
      <c r="X1211" s="22" t="str">
        <f>IF(B1211="",VLOOKUP(A1211,items_lookup!A:B,2,FALSE),B1211)</f>
        <v>13. Item 13</v>
      </c>
      <c r="Y1211" s="22">
        <f t="shared" si="88"/>
        <v>6</v>
      </c>
      <c r="Z1211" s="22">
        <f t="shared" si="88"/>
        <v>6</v>
      </c>
      <c r="AA1211" s="22">
        <f t="shared" ref="AA1211:AA1274" si="89">YEAR(N1211)</f>
        <v>2021</v>
      </c>
      <c r="AB1211" s="22">
        <f t="shared" ref="AB1211:AB1274" si="90">YEAR(M1211)</f>
        <v>2021</v>
      </c>
      <c r="AC1211" s="22">
        <f t="shared" ref="AC1211:AC1274" si="91">IF(F1211="X",AA1211-1,AA1211)</f>
        <v>2021</v>
      </c>
      <c r="AD1211" s="25" t="b">
        <f>AND(ROUND(O1211,2)=O1211,ROUND(P1211,2)=P1211,OR(AND(O1211&lt;&gt;0,L1211="p"),AND(P1211&lt;&gt;0,L1211="f")),_xlfn.ISFORMULA(X1211),_xlfn.ISFORMULA(Y1211),_xlfn.ISFORMULA(Z1211),_xlfn.ISFORMULA(AA1211),_xlfn.ISFORMULA(AB1211),_xlfn.ISFORMULA(AC1211),NOT(_xlfn.ISFORMULA(O1211)),NOT(_xlfn.ISFORMULA(P1211)),M1211&lt;&gt;0,N1211&lt;&gt;0,OR(YEAR(M1211=lookup_codes!T1361),YEAR(M1211=lookup_codes!T1362),YEAR(M1211=lookup_codes!T1363)),OR(YEAR(N1211=lookup_codes!T1361),YEAR(N1211=lookup_codes!T1362),YEAR(N1211=lookup_codes!T1363)))</f>
        <v>1</v>
      </c>
    </row>
    <row r="1212" spans="1:30" ht="12.6" customHeight="1" x14ac:dyDescent="0.2">
      <c r="A1212" s="8" t="s">
        <v>793</v>
      </c>
      <c r="B1212" s="8"/>
      <c r="C1212" s="2" t="s">
        <v>734</v>
      </c>
      <c r="D1212" s="6" t="s">
        <v>742</v>
      </c>
      <c r="E1212" s="60" t="s">
        <v>745</v>
      </c>
      <c r="F1212" s="8"/>
      <c r="G1212" s="8"/>
      <c r="H1212" s="8"/>
      <c r="I1212" s="8"/>
      <c r="J1212" s="8">
        <v>1</v>
      </c>
      <c r="K1212" s="8" t="s">
        <v>753</v>
      </c>
      <c r="L1212" s="8" t="s">
        <v>756</v>
      </c>
      <c r="M1212" s="9">
        <v>44350</v>
      </c>
      <c r="N1212" s="9">
        <v>44356</v>
      </c>
      <c r="O1212" s="20"/>
      <c r="P1212" s="20">
        <v>11348.3</v>
      </c>
      <c r="Q1212" s="61"/>
      <c r="R1212" s="29"/>
      <c r="S1212" s="29"/>
      <c r="T1212" s="29"/>
      <c r="U1212" s="29"/>
      <c r="X1212" s="22" t="str">
        <f>IF(B1212="",VLOOKUP(A1212,items_lookup!A:B,2,FALSE),B1212)</f>
        <v>13. Item 13</v>
      </c>
      <c r="Y1212" s="22">
        <f t="shared" si="88"/>
        <v>6</v>
      </c>
      <c r="Z1212" s="22">
        <f t="shared" si="88"/>
        <v>6</v>
      </c>
      <c r="AA1212" s="22">
        <f t="shared" si="89"/>
        <v>2021</v>
      </c>
      <c r="AB1212" s="22">
        <f t="shared" si="90"/>
        <v>2021</v>
      </c>
      <c r="AC1212" s="22">
        <f t="shared" si="91"/>
        <v>2021</v>
      </c>
      <c r="AD1212" s="25" t="b">
        <f>AND(ROUND(O1212,2)=O1212,ROUND(P1212,2)=P1212,OR(AND(O1212&lt;&gt;0,L1212="p"),AND(P1212&lt;&gt;0,L1212="f")),_xlfn.ISFORMULA(X1212),_xlfn.ISFORMULA(Y1212),_xlfn.ISFORMULA(Z1212),_xlfn.ISFORMULA(AA1212),_xlfn.ISFORMULA(AB1212),_xlfn.ISFORMULA(AC1212),NOT(_xlfn.ISFORMULA(O1212)),NOT(_xlfn.ISFORMULA(P1212)),M1212&lt;&gt;0,N1212&lt;&gt;0,OR(YEAR(M1212=lookup_codes!T1362),YEAR(M1212=lookup_codes!T1363),YEAR(M1212=lookup_codes!T1364)),OR(YEAR(N1212=lookup_codes!T1362),YEAR(N1212=lookup_codes!T1363),YEAR(N1212=lookup_codes!T1364)))</f>
        <v>1</v>
      </c>
    </row>
    <row r="1213" spans="1:30" ht="12.6" customHeight="1" x14ac:dyDescent="0.2">
      <c r="A1213" s="8" t="s">
        <v>794</v>
      </c>
      <c r="B1213" s="8"/>
      <c r="C1213" s="2" t="s">
        <v>734</v>
      </c>
      <c r="D1213" s="6" t="s">
        <v>742</v>
      </c>
      <c r="E1213" s="60" t="s">
        <v>745</v>
      </c>
      <c r="F1213" s="8"/>
      <c r="G1213" s="8"/>
      <c r="H1213" s="8"/>
      <c r="I1213" s="8"/>
      <c r="J1213" s="8">
        <v>1</v>
      </c>
      <c r="K1213" s="8" t="s">
        <v>753</v>
      </c>
      <c r="L1213" s="8" t="s">
        <v>756</v>
      </c>
      <c r="M1213" s="9">
        <v>44350</v>
      </c>
      <c r="N1213" s="9">
        <v>44357</v>
      </c>
      <c r="O1213" s="20"/>
      <c r="P1213" s="20">
        <v>8089.54</v>
      </c>
      <c r="Q1213" s="61"/>
      <c r="R1213" s="29"/>
      <c r="S1213" s="29"/>
      <c r="T1213" s="29"/>
      <c r="U1213" s="29"/>
      <c r="X1213" s="22" t="str">
        <f>IF(B1213="",VLOOKUP(A1213,items_lookup!A:B,2,FALSE),B1213)</f>
        <v>13. Item 13</v>
      </c>
      <c r="Y1213" s="22">
        <f t="shared" si="88"/>
        <v>6</v>
      </c>
      <c r="Z1213" s="22">
        <f t="shared" si="88"/>
        <v>6</v>
      </c>
      <c r="AA1213" s="22">
        <f t="shared" si="89"/>
        <v>2021</v>
      </c>
      <c r="AB1213" s="22">
        <f t="shared" si="90"/>
        <v>2021</v>
      </c>
      <c r="AC1213" s="22">
        <f t="shared" si="91"/>
        <v>2021</v>
      </c>
      <c r="AD1213" s="25" t="b">
        <f>AND(ROUND(O1213,2)=O1213,ROUND(P1213,2)=P1213,OR(AND(O1213&lt;&gt;0,L1213="p"),AND(P1213&lt;&gt;0,L1213="f")),_xlfn.ISFORMULA(X1213),_xlfn.ISFORMULA(Y1213),_xlfn.ISFORMULA(Z1213),_xlfn.ISFORMULA(AA1213),_xlfn.ISFORMULA(AB1213),_xlfn.ISFORMULA(AC1213),NOT(_xlfn.ISFORMULA(O1213)),NOT(_xlfn.ISFORMULA(P1213)),M1213&lt;&gt;0,N1213&lt;&gt;0,OR(YEAR(M1213=lookup_codes!T1363),YEAR(M1213=lookup_codes!T1364),YEAR(M1213=lookup_codes!T1365)),OR(YEAR(N1213=lookup_codes!T1363),YEAR(N1213=lookup_codes!T1364),YEAR(N1213=lookup_codes!T1365)))</f>
        <v>1</v>
      </c>
    </row>
    <row r="1214" spans="1:30" ht="12.6" customHeight="1" x14ac:dyDescent="0.2">
      <c r="A1214" s="8" t="s">
        <v>773</v>
      </c>
      <c r="B1214" s="8"/>
      <c r="C1214" s="2" t="s">
        <v>734</v>
      </c>
      <c r="D1214" s="6" t="s">
        <v>742</v>
      </c>
      <c r="E1214" s="60" t="s">
        <v>745</v>
      </c>
      <c r="F1214" s="8"/>
      <c r="G1214" s="8"/>
      <c r="H1214" s="8"/>
      <c r="I1214" s="8"/>
      <c r="J1214" s="8">
        <v>1</v>
      </c>
      <c r="K1214" s="8" t="s">
        <v>753</v>
      </c>
      <c r="L1214" s="8" t="s">
        <v>756</v>
      </c>
      <c r="M1214" s="9">
        <v>44350</v>
      </c>
      <c r="N1214" s="9">
        <v>44358</v>
      </c>
      <c r="O1214" s="20"/>
      <c r="P1214" s="20">
        <v>9221.6200000000008</v>
      </c>
      <c r="Q1214" s="61"/>
      <c r="R1214" s="29"/>
      <c r="S1214" s="29"/>
      <c r="T1214" s="29"/>
      <c r="U1214" s="29"/>
      <c r="X1214" s="22" t="str">
        <f>IF(B1214="",VLOOKUP(A1214,items_lookup!A:B,2,FALSE),B1214)</f>
        <v>13. Item 13</v>
      </c>
      <c r="Y1214" s="22">
        <f t="shared" si="88"/>
        <v>6</v>
      </c>
      <c r="Z1214" s="22">
        <f t="shared" si="88"/>
        <v>6</v>
      </c>
      <c r="AA1214" s="22">
        <f t="shared" si="89"/>
        <v>2021</v>
      </c>
      <c r="AB1214" s="22">
        <f t="shared" si="90"/>
        <v>2021</v>
      </c>
      <c r="AC1214" s="22">
        <f t="shared" si="91"/>
        <v>2021</v>
      </c>
      <c r="AD1214" s="25" t="b">
        <f>AND(ROUND(O1214,2)=O1214,ROUND(P1214,2)=P1214,OR(AND(O1214&lt;&gt;0,L1214="p"),AND(P1214&lt;&gt;0,L1214="f")),_xlfn.ISFORMULA(X1214),_xlfn.ISFORMULA(Y1214),_xlfn.ISFORMULA(Z1214),_xlfn.ISFORMULA(AA1214),_xlfn.ISFORMULA(AB1214),_xlfn.ISFORMULA(AC1214),NOT(_xlfn.ISFORMULA(O1214)),NOT(_xlfn.ISFORMULA(P1214)),M1214&lt;&gt;0,N1214&lt;&gt;0,OR(YEAR(M1214=lookup_codes!T1364),YEAR(M1214=lookup_codes!T1365),YEAR(M1214=lookup_codes!T1366)),OR(YEAR(N1214=lookup_codes!T1364),YEAR(N1214=lookup_codes!T1365),YEAR(N1214=lookup_codes!T1366)))</f>
        <v>1</v>
      </c>
    </row>
    <row r="1215" spans="1:30" ht="12.6" customHeight="1" x14ac:dyDescent="0.2">
      <c r="A1215" s="8" t="s">
        <v>780</v>
      </c>
      <c r="B1215" s="8"/>
      <c r="C1215" s="2" t="s">
        <v>734</v>
      </c>
      <c r="D1215" s="6" t="s">
        <v>742</v>
      </c>
      <c r="E1215" s="60" t="s">
        <v>745</v>
      </c>
      <c r="F1215" s="8"/>
      <c r="G1215" s="8"/>
      <c r="H1215" s="8"/>
      <c r="I1215" s="8"/>
      <c r="J1215" s="8">
        <v>1</v>
      </c>
      <c r="K1215" s="8" t="s">
        <v>753</v>
      </c>
      <c r="L1215" s="8" t="s">
        <v>756</v>
      </c>
      <c r="M1215" s="9">
        <v>44350</v>
      </c>
      <c r="N1215" s="9">
        <v>44362</v>
      </c>
      <c r="O1215" s="20"/>
      <c r="P1215" s="20">
        <v>33331.26</v>
      </c>
      <c r="Q1215" s="61"/>
      <c r="R1215" s="29"/>
      <c r="S1215" s="29"/>
      <c r="T1215" s="29"/>
      <c r="U1215" s="29"/>
      <c r="X1215" s="22" t="str">
        <f>IF(B1215="",VLOOKUP(A1215,items_lookup!A:B,2,FALSE),B1215)</f>
        <v>14. Item 14</v>
      </c>
      <c r="Y1215" s="22">
        <f t="shared" si="88"/>
        <v>6</v>
      </c>
      <c r="Z1215" s="22">
        <f t="shared" si="88"/>
        <v>6</v>
      </c>
      <c r="AA1215" s="22">
        <f t="shared" si="89"/>
        <v>2021</v>
      </c>
      <c r="AB1215" s="22">
        <f t="shared" si="90"/>
        <v>2021</v>
      </c>
      <c r="AC1215" s="22">
        <f t="shared" si="91"/>
        <v>2021</v>
      </c>
      <c r="AD1215" s="25" t="b">
        <f>AND(ROUND(O1215,2)=O1215,ROUND(P1215,2)=P1215,OR(AND(O1215&lt;&gt;0,L1215="p"),AND(P1215&lt;&gt;0,L1215="f")),_xlfn.ISFORMULA(X1215),_xlfn.ISFORMULA(Y1215),_xlfn.ISFORMULA(Z1215),_xlfn.ISFORMULA(AA1215),_xlfn.ISFORMULA(AB1215),_xlfn.ISFORMULA(AC1215),NOT(_xlfn.ISFORMULA(O1215)),NOT(_xlfn.ISFORMULA(P1215)),M1215&lt;&gt;0,N1215&lt;&gt;0,OR(YEAR(M1215=lookup_codes!T1365),YEAR(M1215=lookup_codes!T1366),YEAR(M1215=lookup_codes!T1367)),OR(YEAR(N1215=lookup_codes!T1365),YEAR(N1215=lookup_codes!T1366),YEAR(N1215=lookup_codes!T1367)))</f>
        <v>1</v>
      </c>
    </row>
    <row r="1216" spans="1:30" ht="12.6" customHeight="1" x14ac:dyDescent="0.2">
      <c r="A1216" s="8" t="s">
        <v>795</v>
      </c>
      <c r="B1216" s="8"/>
      <c r="C1216" s="2" t="s">
        <v>734</v>
      </c>
      <c r="D1216" s="6" t="s">
        <v>742</v>
      </c>
      <c r="E1216" s="60" t="s">
        <v>745</v>
      </c>
      <c r="F1216" s="8"/>
      <c r="G1216" s="8"/>
      <c r="H1216" s="8"/>
      <c r="I1216" s="8"/>
      <c r="J1216" s="8">
        <v>1</v>
      </c>
      <c r="K1216" s="8" t="s">
        <v>753</v>
      </c>
      <c r="L1216" s="8" t="s">
        <v>756</v>
      </c>
      <c r="M1216" s="9">
        <v>44350</v>
      </c>
      <c r="N1216" s="9">
        <v>44365</v>
      </c>
      <c r="O1216" s="20"/>
      <c r="P1216" s="20">
        <v>421944.58</v>
      </c>
      <c r="Q1216" s="61"/>
      <c r="R1216" s="29"/>
      <c r="S1216" s="29"/>
      <c r="T1216" s="29"/>
      <c r="U1216" s="29"/>
      <c r="X1216" s="22" t="str">
        <f>IF(B1216="",VLOOKUP(A1216,items_lookup!A:B,2,FALSE),B1216)</f>
        <v>17. Item 17</v>
      </c>
      <c r="Y1216" s="22">
        <f t="shared" si="88"/>
        <v>6</v>
      </c>
      <c r="Z1216" s="22">
        <f t="shared" si="88"/>
        <v>6</v>
      </c>
      <c r="AA1216" s="22">
        <f t="shared" si="89"/>
        <v>2021</v>
      </c>
      <c r="AB1216" s="22">
        <f t="shared" si="90"/>
        <v>2021</v>
      </c>
      <c r="AC1216" s="22">
        <f t="shared" si="91"/>
        <v>2021</v>
      </c>
      <c r="AD1216" s="25" t="b">
        <f>AND(ROUND(O1216,2)=O1216,ROUND(P1216,2)=P1216,OR(AND(O1216&lt;&gt;0,L1216="p"),AND(P1216&lt;&gt;0,L1216="f")),_xlfn.ISFORMULA(X1216),_xlfn.ISFORMULA(Y1216),_xlfn.ISFORMULA(Z1216),_xlfn.ISFORMULA(AA1216),_xlfn.ISFORMULA(AB1216),_xlfn.ISFORMULA(AC1216),NOT(_xlfn.ISFORMULA(O1216)),NOT(_xlfn.ISFORMULA(P1216)),M1216&lt;&gt;0,N1216&lt;&gt;0,OR(YEAR(M1216=lookup_codes!T1366),YEAR(M1216=lookup_codes!T1367),YEAR(M1216=lookup_codes!T1368)),OR(YEAR(N1216=lookup_codes!T1366),YEAR(N1216=lookup_codes!T1367),YEAR(N1216=lookup_codes!T1368)))</f>
        <v>1</v>
      </c>
    </row>
    <row r="1217" spans="1:30" ht="12.6" customHeight="1" x14ac:dyDescent="0.2">
      <c r="A1217" s="8" t="s">
        <v>768</v>
      </c>
      <c r="B1217" s="8"/>
      <c r="C1217" s="2" t="s">
        <v>734</v>
      </c>
      <c r="D1217" s="6" t="s">
        <v>742</v>
      </c>
      <c r="E1217" s="60" t="s">
        <v>745</v>
      </c>
      <c r="F1217" s="8"/>
      <c r="G1217" s="8"/>
      <c r="H1217" s="8"/>
      <c r="I1217" s="8" t="s">
        <v>25</v>
      </c>
      <c r="J1217" s="8">
        <v>1</v>
      </c>
      <c r="K1217" s="8" t="s">
        <v>753</v>
      </c>
      <c r="L1217" s="8" t="s">
        <v>756</v>
      </c>
      <c r="M1217" s="9">
        <v>44350</v>
      </c>
      <c r="N1217" s="9">
        <v>44365</v>
      </c>
      <c r="O1217" s="20"/>
      <c r="P1217" s="20">
        <v>428.57</v>
      </c>
      <c r="Q1217" s="61"/>
      <c r="R1217" s="29"/>
      <c r="S1217" s="29"/>
      <c r="T1217" s="29"/>
      <c r="U1217" s="29"/>
      <c r="X1217" s="22" t="str">
        <f>IF(B1217="",VLOOKUP(A1217,items_lookup!A:B,2,FALSE),B1217)</f>
        <v>09. Item 09</v>
      </c>
      <c r="Y1217" s="22">
        <f t="shared" si="88"/>
        <v>6</v>
      </c>
      <c r="Z1217" s="22">
        <f t="shared" si="88"/>
        <v>6</v>
      </c>
      <c r="AA1217" s="22">
        <f t="shared" si="89"/>
        <v>2021</v>
      </c>
      <c r="AB1217" s="22">
        <f t="shared" si="90"/>
        <v>2021</v>
      </c>
      <c r="AC1217" s="22">
        <f t="shared" si="91"/>
        <v>2021</v>
      </c>
      <c r="AD1217" s="25" t="b">
        <f>AND(ROUND(O1217,2)=O1217,ROUND(P1217,2)=P1217,OR(AND(O1217&lt;&gt;0,L1217="p"),AND(P1217&lt;&gt;0,L1217="f")),_xlfn.ISFORMULA(X1217),_xlfn.ISFORMULA(Y1217),_xlfn.ISFORMULA(Z1217),_xlfn.ISFORMULA(AA1217),_xlfn.ISFORMULA(AB1217),_xlfn.ISFORMULA(AC1217),NOT(_xlfn.ISFORMULA(O1217)),NOT(_xlfn.ISFORMULA(P1217)),M1217&lt;&gt;0,N1217&lt;&gt;0,OR(YEAR(M1217=lookup_codes!T1367),YEAR(M1217=lookup_codes!T1368),YEAR(M1217=lookup_codes!T1369)),OR(YEAR(N1217=lookup_codes!T1367),YEAR(N1217=lookup_codes!T1368),YEAR(N1217=lookup_codes!T1369)))</f>
        <v>1</v>
      </c>
    </row>
    <row r="1218" spans="1:30" ht="12.6" customHeight="1" x14ac:dyDescent="0.2">
      <c r="A1218" s="8" t="s">
        <v>789</v>
      </c>
      <c r="B1218" s="8"/>
      <c r="C1218" s="2" t="s">
        <v>734</v>
      </c>
      <c r="D1218" s="6" t="s">
        <v>742</v>
      </c>
      <c r="E1218" s="60" t="s">
        <v>745</v>
      </c>
      <c r="F1218" s="8"/>
      <c r="G1218" s="8"/>
      <c r="H1218" s="8"/>
      <c r="I1218" s="8" t="s">
        <v>25</v>
      </c>
      <c r="J1218" s="8">
        <v>2</v>
      </c>
      <c r="K1218" s="8" t="s">
        <v>753</v>
      </c>
      <c r="L1218" s="8" t="s">
        <v>756</v>
      </c>
      <c r="M1218" s="9">
        <v>44357</v>
      </c>
      <c r="N1218" s="9">
        <v>44370</v>
      </c>
      <c r="O1218" s="20"/>
      <c r="P1218" s="20">
        <v>1180.95</v>
      </c>
      <c r="Q1218" s="61"/>
      <c r="R1218" s="29"/>
      <c r="S1218" s="29"/>
      <c r="T1218" s="29"/>
      <c r="U1218" s="29"/>
      <c r="X1218" s="22" t="str">
        <f>IF(B1218="",VLOOKUP(A1218,items_lookup!A:B,2,FALSE),B1218)</f>
        <v>13. Item 13</v>
      </c>
      <c r="Y1218" s="22">
        <f t="shared" si="88"/>
        <v>6</v>
      </c>
      <c r="Z1218" s="22">
        <f t="shared" si="88"/>
        <v>6</v>
      </c>
      <c r="AA1218" s="22">
        <f t="shared" si="89"/>
        <v>2021</v>
      </c>
      <c r="AB1218" s="22">
        <f t="shared" si="90"/>
        <v>2021</v>
      </c>
      <c r="AC1218" s="22">
        <f t="shared" si="91"/>
        <v>2021</v>
      </c>
      <c r="AD1218" s="25" t="b">
        <f>AND(ROUND(O1218,2)=O1218,ROUND(P1218,2)=P1218,OR(AND(O1218&lt;&gt;0,L1218="p"),AND(P1218&lt;&gt;0,L1218="f")),_xlfn.ISFORMULA(X1218),_xlfn.ISFORMULA(Y1218),_xlfn.ISFORMULA(Z1218),_xlfn.ISFORMULA(AA1218),_xlfn.ISFORMULA(AB1218),_xlfn.ISFORMULA(AC1218),NOT(_xlfn.ISFORMULA(O1218)),NOT(_xlfn.ISFORMULA(P1218)),M1218&lt;&gt;0,N1218&lt;&gt;0,OR(YEAR(M1218=lookup_codes!T1368),YEAR(M1218=lookup_codes!T1369),YEAR(M1218=lookup_codes!T1370)),OR(YEAR(N1218=lookup_codes!T1368),YEAR(N1218=lookup_codes!T1369),YEAR(N1218=lookup_codes!T1370)))</f>
        <v>1</v>
      </c>
    </row>
    <row r="1219" spans="1:30" ht="15" customHeight="1" x14ac:dyDescent="0.2">
      <c r="A1219" s="8" t="s">
        <v>773</v>
      </c>
      <c r="B1219" s="8"/>
      <c r="C1219" s="2" t="s">
        <v>734</v>
      </c>
      <c r="D1219" s="6" t="s">
        <v>742</v>
      </c>
      <c r="E1219" s="60" t="s">
        <v>745</v>
      </c>
      <c r="F1219" s="8"/>
      <c r="G1219" s="8"/>
      <c r="H1219" s="8"/>
      <c r="I1219" s="8"/>
      <c r="J1219" s="8">
        <v>2</v>
      </c>
      <c r="K1219" s="8" t="s">
        <v>753</v>
      </c>
      <c r="L1219" s="8" t="s">
        <v>756</v>
      </c>
      <c r="M1219" s="9">
        <v>44357</v>
      </c>
      <c r="N1219" s="9">
        <v>44370</v>
      </c>
      <c r="O1219" s="20"/>
      <c r="P1219" s="20">
        <v>374305.96</v>
      </c>
      <c r="Q1219" s="61"/>
      <c r="R1219" s="29"/>
      <c r="S1219" s="29"/>
      <c r="T1219" s="29"/>
      <c r="U1219" s="29"/>
      <c r="X1219" s="22" t="str">
        <f>IF(B1219="",VLOOKUP(A1219,items_lookup!A:B,2,FALSE),B1219)</f>
        <v>13. Item 13</v>
      </c>
      <c r="Y1219" s="22">
        <f t="shared" si="88"/>
        <v>6</v>
      </c>
      <c r="Z1219" s="22">
        <f t="shared" si="88"/>
        <v>6</v>
      </c>
      <c r="AA1219" s="22">
        <f t="shared" si="89"/>
        <v>2021</v>
      </c>
      <c r="AB1219" s="22">
        <f t="shared" si="90"/>
        <v>2021</v>
      </c>
      <c r="AC1219" s="22">
        <f t="shared" si="91"/>
        <v>2021</v>
      </c>
      <c r="AD1219" s="25" t="b">
        <f>AND(ROUND(O1219,2)=O1219,ROUND(P1219,2)=P1219,OR(AND(O1219&lt;&gt;0,L1219="p"),AND(P1219&lt;&gt;0,L1219="f")),_xlfn.ISFORMULA(X1219),_xlfn.ISFORMULA(Y1219),_xlfn.ISFORMULA(Z1219),_xlfn.ISFORMULA(AA1219),_xlfn.ISFORMULA(AB1219),_xlfn.ISFORMULA(AC1219),NOT(_xlfn.ISFORMULA(O1219)),NOT(_xlfn.ISFORMULA(P1219)),M1219&lt;&gt;0,N1219&lt;&gt;0,OR(YEAR(M1219=lookup_codes!T1369),YEAR(M1219=lookup_codes!T1370),YEAR(M1219=lookup_codes!T1371)),OR(YEAR(N1219=lookup_codes!T1369),YEAR(N1219=lookup_codes!T1370),YEAR(N1219=lookup_codes!T1371)))</f>
        <v>1</v>
      </c>
    </row>
    <row r="1220" spans="1:30" ht="15" customHeight="1" x14ac:dyDescent="0.2">
      <c r="A1220" s="8" t="s">
        <v>773</v>
      </c>
      <c r="B1220" s="8"/>
      <c r="C1220" s="2" t="s">
        <v>734</v>
      </c>
      <c r="D1220" s="6" t="s">
        <v>742</v>
      </c>
      <c r="E1220" s="60" t="s">
        <v>745</v>
      </c>
      <c r="F1220" s="8"/>
      <c r="G1220" s="8"/>
      <c r="H1220" s="8"/>
      <c r="I1220" s="8" t="s">
        <v>25</v>
      </c>
      <c r="J1220" s="8">
        <v>2</v>
      </c>
      <c r="K1220" s="8" t="s">
        <v>753</v>
      </c>
      <c r="L1220" s="8" t="s">
        <v>756</v>
      </c>
      <c r="M1220" s="9">
        <v>44357</v>
      </c>
      <c r="N1220" s="9">
        <v>44365</v>
      </c>
      <c r="O1220" s="20"/>
      <c r="P1220" s="20">
        <v>62350.22</v>
      </c>
      <c r="Q1220" s="61"/>
      <c r="R1220" s="11"/>
      <c r="S1220" s="11"/>
      <c r="T1220" s="11"/>
      <c r="U1220" s="11"/>
      <c r="X1220" s="22" t="str">
        <f>IF(B1220="",VLOOKUP(A1220,items_lookup!A:B,2,FALSE),B1220)</f>
        <v>13. Item 13</v>
      </c>
      <c r="Y1220" s="22">
        <f t="shared" si="88"/>
        <v>6</v>
      </c>
      <c r="Z1220" s="22">
        <f t="shared" si="88"/>
        <v>6</v>
      </c>
      <c r="AA1220" s="22">
        <f t="shared" si="89"/>
        <v>2021</v>
      </c>
      <c r="AB1220" s="22">
        <f t="shared" si="90"/>
        <v>2021</v>
      </c>
      <c r="AC1220" s="22">
        <f t="shared" si="91"/>
        <v>2021</v>
      </c>
      <c r="AD1220" s="25" t="b">
        <f>AND(ROUND(O1220,2)=O1220,ROUND(P1220,2)=P1220,OR(AND(O1220&lt;&gt;0,L1220="p"),AND(P1220&lt;&gt;0,L1220="f")),_xlfn.ISFORMULA(X1220),_xlfn.ISFORMULA(Y1220),_xlfn.ISFORMULA(Z1220),_xlfn.ISFORMULA(AA1220),_xlfn.ISFORMULA(AB1220),_xlfn.ISFORMULA(AC1220),NOT(_xlfn.ISFORMULA(O1220)),NOT(_xlfn.ISFORMULA(P1220)),M1220&lt;&gt;0,N1220&lt;&gt;0,OR(YEAR(M1220=lookup_codes!T1370),YEAR(M1220=lookup_codes!T1371),YEAR(M1220=lookup_codes!T1372)),OR(YEAR(N1220=lookup_codes!T1370),YEAR(N1220=lookup_codes!T1371),YEAR(N1220=lookup_codes!T1372)))</f>
        <v>1</v>
      </c>
    </row>
    <row r="1221" spans="1:30" ht="15" customHeight="1" x14ac:dyDescent="0.2">
      <c r="A1221" s="8" t="s">
        <v>768</v>
      </c>
      <c r="B1221" s="8"/>
      <c r="C1221" s="2" t="s">
        <v>734</v>
      </c>
      <c r="D1221" s="6" t="s">
        <v>742</v>
      </c>
      <c r="E1221" s="60" t="s">
        <v>745</v>
      </c>
      <c r="F1221" s="8"/>
      <c r="G1221" s="8"/>
      <c r="H1221" s="8"/>
      <c r="I1221" s="8" t="s">
        <v>25</v>
      </c>
      <c r="J1221" s="8">
        <v>3</v>
      </c>
      <c r="K1221" s="8" t="s">
        <v>753</v>
      </c>
      <c r="L1221" s="8" t="s">
        <v>756</v>
      </c>
      <c r="M1221" s="9">
        <v>44358</v>
      </c>
      <c r="N1221" s="9">
        <v>44371</v>
      </c>
      <c r="O1221" s="20"/>
      <c r="P1221" s="20">
        <v>32873.599999999999</v>
      </c>
      <c r="Q1221" s="61"/>
      <c r="R1221" s="29"/>
      <c r="S1221" s="29"/>
      <c r="T1221" s="29"/>
      <c r="U1221" s="29"/>
      <c r="X1221" s="22" t="str">
        <f>IF(B1221="",VLOOKUP(A1221,items_lookup!A:B,2,FALSE),B1221)</f>
        <v>09. Item 09</v>
      </c>
      <c r="Y1221" s="22">
        <f t="shared" si="88"/>
        <v>6</v>
      </c>
      <c r="Z1221" s="22">
        <f t="shared" si="88"/>
        <v>6</v>
      </c>
      <c r="AA1221" s="22">
        <f t="shared" si="89"/>
        <v>2021</v>
      </c>
      <c r="AB1221" s="22">
        <f t="shared" si="90"/>
        <v>2021</v>
      </c>
      <c r="AC1221" s="22">
        <f t="shared" si="91"/>
        <v>2021</v>
      </c>
      <c r="AD1221" s="25" t="b">
        <f>AND(ROUND(O1221,2)=O1221,ROUND(P1221,2)=P1221,OR(AND(O1221&lt;&gt;0,L1221="p"),AND(P1221&lt;&gt;0,L1221="f")),_xlfn.ISFORMULA(X1221),_xlfn.ISFORMULA(Y1221),_xlfn.ISFORMULA(Z1221),_xlfn.ISFORMULA(AA1221),_xlfn.ISFORMULA(AB1221),_xlfn.ISFORMULA(AC1221),NOT(_xlfn.ISFORMULA(O1221)),NOT(_xlfn.ISFORMULA(P1221)),M1221&lt;&gt;0,N1221&lt;&gt;0,OR(YEAR(M1221=lookup_codes!T1371),YEAR(M1221=lookup_codes!T1372),YEAR(M1221=lookup_codes!T1373)),OR(YEAR(N1221=lookup_codes!T1371),YEAR(N1221=lookup_codes!T1372),YEAR(N1221=lookup_codes!T1373)))</f>
        <v>1</v>
      </c>
    </row>
    <row r="1222" spans="1:30" ht="25.5" x14ac:dyDescent="0.2">
      <c r="A1222" s="8" t="s">
        <v>763</v>
      </c>
      <c r="B1222" s="8"/>
      <c r="C1222" s="2" t="s">
        <v>734</v>
      </c>
      <c r="D1222" s="6" t="s">
        <v>742</v>
      </c>
      <c r="E1222" s="60" t="s">
        <v>744</v>
      </c>
      <c r="F1222" s="8"/>
      <c r="G1222" s="8"/>
      <c r="H1222" s="8"/>
      <c r="I1222" s="8"/>
      <c r="J1222" s="8"/>
      <c r="K1222" s="8" t="s">
        <v>753</v>
      </c>
      <c r="L1222" s="8" t="s">
        <v>756</v>
      </c>
      <c r="M1222" s="9">
        <v>44356</v>
      </c>
      <c r="N1222" s="9">
        <v>44356</v>
      </c>
      <c r="O1222" s="20"/>
      <c r="P1222" s="20">
        <v>11348.3</v>
      </c>
      <c r="Q1222" s="61"/>
      <c r="R1222" s="29"/>
      <c r="S1222" s="29"/>
      <c r="T1222" s="29"/>
      <c r="U1222" s="29"/>
      <c r="X1222" s="22" t="str">
        <f>IF(B1222="",VLOOKUP(A1222,items_lookup!A:B,2,FALSE),B1222)</f>
        <v>04. Item 04</v>
      </c>
      <c r="Y1222" s="22">
        <f t="shared" si="88"/>
        <v>6</v>
      </c>
      <c r="Z1222" s="22">
        <f t="shared" si="88"/>
        <v>6</v>
      </c>
      <c r="AA1222" s="22">
        <f t="shared" si="89"/>
        <v>2021</v>
      </c>
      <c r="AB1222" s="22">
        <f t="shared" si="90"/>
        <v>2021</v>
      </c>
      <c r="AC1222" s="22">
        <f t="shared" si="91"/>
        <v>2021</v>
      </c>
      <c r="AD1222" s="25" t="b">
        <f>AND(ROUND(O1222,2)=O1222,ROUND(P1222,2)=P1222,OR(AND(O1222&lt;&gt;0,L1222="p"),AND(P1222&lt;&gt;0,L1222="f")),_xlfn.ISFORMULA(X1222),_xlfn.ISFORMULA(Y1222),_xlfn.ISFORMULA(Z1222),_xlfn.ISFORMULA(AA1222),_xlfn.ISFORMULA(AB1222),_xlfn.ISFORMULA(AC1222),NOT(_xlfn.ISFORMULA(O1222)),NOT(_xlfn.ISFORMULA(P1222)),M1222&lt;&gt;0,N1222&lt;&gt;0,OR(YEAR(M1222=lookup_codes!T1372),YEAR(M1222=lookup_codes!T1373),YEAR(M1222=lookup_codes!T1374)),OR(YEAR(N1222=lookup_codes!T1372),YEAR(N1222=lookup_codes!T1373),YEAR(N1222=lookup_codes!T1374)))</f>
        <v>1</v>
      </c>
    </row>
    <row r="1223" spans="1:30" ht="15" customHeight="1" x14ac:dyDescent="0.2">
      <c r="A1223" s="8" t="s">
        <v>763</v>
      </c>
      <c r="B1223" s="8"/>
      <c r="C1223" s="2" t="s">
        <v>734</v>
      </c>
      <c r="D1223" s="6" t="s">
        <v>742</v>
      </c>
      <c r="E1223" s="60" t="s">
        <v>744</v>
      </c>
      <c r="F1223" s="8"/>
      <c r="G1223" s="8"/>
      <c r="H1223" s="8"/>
      <c r="I1223" s="8"/>
      <c r="J1223" s="8"/>
      <c r="K1223" s="8" t="s">
        <v>753</v>
      </c>
      <c r="L1223" s="8" t="s">
        <v>756</v>
      </c>
      <c r="M1223" s="9">
        <v>44357</v>
      </c>
      <c r="N1223" s="9">
        <v>44357</v>
      </c>
      <c r="O1223" s="20"/>
      <c r="P1223" s="20">
        <v>69592.39</v>
      </c>
      <c r="Q1223" s="61"/>
      <c r="R1223" s="29"/>
      <c r="S1223" s="29"/>
      <c r="T1223" s="29"/>
      <c r="U1223" s="29"/>
      <c r="X1223" s="22" t="str">
        <f>IF(B1223="",VLOOKUP(A1223,items_lookup!A:B,2,FALSE),B1223)</f>
        <v>04. Item 04</v>
      </c>
      <c r="Y1223" s="22">
        <f t="shared" si="88"/>
        <v>6</v>
      </c>
      <c r="Z1223" s="22">
        <f t="shared" si="88"/>
        <v>6</v>
      </c>
      <c r="AA1223" s="22">
        <f t="shared" si="89"/>
        <v>2021</v>
      </c>
      <c r="AB1223" s="22">
        <f t="shared" si="90"/>
        <v>2021</v>
      </c>
      <c r="AC1223" s="22">
        <f t="shared" si="91"/>
        <v>2021</v>
      </c>
      <c r="AD1223" s="25" t="b">
        <f>AND(ROUND(O1223,2)=O1223,ROUND(P1223,2)=P1223,OR(AND(O1223&lt;&gt;0,L1223="p"),AND(P1223&lt;&gt;0,L1223="f")),_xlfn.ISFORMULA(X1223),_xlfn.ISFORMULA(Y1223),_xlfn.ISFORMULA(Z1223),_xlfn.ISFORMULA(AA1223),_xlfn.ISFORMULA(AB1223),_xlfn.ISFORMULA(AC1223),NOT(_xlfn.ISFORMULA(O1223)),NOT(_xlfn.ISFORMULA(P1223)),M1223&lt;&gt;0,N1223&lt;&gt;0,OR(YEAR(M1223=lookup_codes!T1373),YEAR(M1223=lookup_codes!T1374),YEAR(M1223=lookup_codes!T1375)),OR(YEAR(N1223=lookup_codes!T1373),YEAR(N1223=lookup_codes!T1374),YEAR(N1223=lookup_codes!T1375)))</f>
        <v>1</v>
      </c>
    </row>
    <row r="1224" spans="1:30" ht="15" customHeight="1" x14ac:dyDescent="0.2">
      <c r="A1224" s="8" t="s">
        <v>773</v>
      </c>
      <c r="B1224" s="8"/>
      <c r="C1224" s="2" t="s">
        <v>734</v>
      </c>
      <c r="D1224" s="6" t="s">
        <v>742</v>
      </c>
      <c r="E1224" s="60" t="s">
        <v>744</v>
      </c>
      <c r="F1224" s="8"/>
      <c r="G1224" s="8"/>
      <c r="H1224" s="8"/>
      <c r="I1224" s="8"/>
      <c r="J1224" s="8"/>
      <c r="K1224" s="8" t="s">
        <v>753</v>
      </c>
      <c r="L1224" s="8" t="s">
        <v>756</v>
      </c>
      <c r="M1224" s="9">
        <v>44358</v>
      </c>
      <c r="N1224" s="9">
        <v>44358</v>
      </c>
      <c r="O1224" s="20"/>
      <c r="P1224" s="20">
        <v>41729.58</v>
      </c>
      <c r="Q1224" s="61"/>
      <c r="R1224" s="29"/>
      <c r="S1224" s="29"/>
      <c r="T1224" s="29"/>
      <c r="U1224" s="29"/>
      <c r="X1224" s="22" t="str">
        <f>IF(B1224="",VLOOKUP(A1224,items_lookup!A:B,2,FALSE),B1224)</f>
        <v>13. Item 13</v>
      </c>
      <c r="Y1224" s="22">
        <f t="shared" si="88"/>
        <v>6</v>
      </c>
      <c r="Z1224" s="22">
        <f t="shared" si="88"/>
        <v>6</v>
      </c>
      <c r="AA1224" s="22">
        <f t="shared" si="89"/>
        <v>2021</v>
      </c>
      <c r="AB1224" s="22">
        <f t="shared" si="90"/>
        <v>2021</v>
      </c>
      <c r="AC1224" s="22">
        <f t="shared" si="91"/>
        <v>2021</v>
      </c>
      <c r="AD1224" s="25" t="b">
        <f>AND(ROUND(O1224,2)=O1224,ROUND(P1224,2)=P1224,OR(AND(O1224&lt;&gt;0,L1224="p"),AND(P1224&lt;&gt;0,L1224="f")),_xlfn.ISFORMULA(X1224),_xlfn.ISFORMULA(Y1224),_xlfn.ISFORMULA(Z1224),_xlfn.ISFORMULA(AA1224),_xlfn.ISFORMULA(AB1224),_xlfn.ISFORMULA(AC1224),NOT(_xlfn.ISFORMULA(O1224)),NOT(_xlfn.ISFORMULA(P1224)),M1224&lt;&gt;0,N1224&lt;&gt;0,OR(YEAR(M1224=lookup_codes!T1374),YEAR(M1224=lookup_codes!T1375),YEAR(M1224=lookup_codes!T1376)),OR(YEAR(N1224=lookup_codes!T1374),YEAR(N1224=lookup_codes!T1375),YEAR(N1224=lookup_codes!T1376)))</f>
        <v>1</v>
      </c>
    </row>
    <row r="1225" spans="1:30" ht="15" customHeight="1" x14ac:dyDescent="0.2">
      <c r="A1225" s="8" t="s">
        <v>773</v>
      </c>
      <c r="B1225" s="8"/>
      <c r="C1225" s="2" t="s">
        <v>734</v>
      </c>
      <c r="D1225" s="6" t="s">
        <v>742</v>
      </c>
      <c r="E1225" s="60" t="s">
        <v>745</v>
      </c>
      <c r="F1225" s="8"/>
      <c r="G1225" s="8"/>
      <c r="H1225" s="8"/>
      <c r="I1225" s="8"/>
      <c r="J1225" s="8">
        <v>1</v>
      </c>
      <c r="K1225" s="8" t="s">
        <v>753</v>
      </c>
      <c r="L1225" s="8" t="s">
        <v>756</v>
      </c>
      <c r="M1225" s="9">
        <v>44350</v>
      </c>
      <c r="N1225" s="9">
        <v>44357</v>
      </c>
      <c r="O1225" s="20"/>
      <c r="P1225" s="20">
        <v>26147.61</v>
      </c>
      <c r="Q1225" s="61"/>
      <c r="R1225" s="29"/>
      <c r="S1225" s="29"/>
      <c r="T1225" s="29"/>
      <c r="U1225" s="29"/>
      <c r="X1225" s="22" t="str">
        <f>IF(B1225="",VLOOKUP(A1225,items_lookup!A:B,2,FALSE),B1225)</f>
        <v>13. Item 13</v>
      </c>
      <c r="Y1225" s="22">
        <f t="shared" si="88"/>
        <v>6</v>
      </c>
      <c r="Z1225" s="22">
        <f t="shared" si="88"/>
        <v>6</v>
      </c>
      <c r="AA1225" s="22">
        <f t="shared" si="89"/>
        <v>2021</v>
      </c>
      <c r="AB1225" s="22">
        <f t="shared" si="90"/>
        <v>2021</v>
      </c>
      <c r="AC1225" s="22">
        <f t="shared" si="91"/>
        <v>2021</v>
      </c>
      <c r="AD1225" s="25" t="b">
        <f>AND(ROUND(O1225,2)=O1225,ROUND(P1225,2)=P1225,OR(AND(O1225&lt;&gt;0,L1225="p"),AND(P1225&lt;&gt;0,L1225="f")),_xlfn.ISFORMULA(X1225),_xlfn.ISFORMULA(Y1225),_xlfn.ISFORMULA(Z1225),_xlfn.ISFORMULA(AA1225),_xlfn.ISFORMULA(AB1225),_xlfn.ISFORMULA(AC1225),NOT(_xlfn.ISFORMULA(O1225)),NOT(_xlfn.ISFORMULA(P1225)),M1225&lt;&gt;0,N1225&lt;&gt;0,OR(YEAR(M1225=lookup_codes!T1375),YEAR(M1225=lookup_codes!T1376),YEAR(M1225=lookup_codes!T1377)),OR(YEAR(N1225=lookup_codes!T1375),YEAR(N1225=lookup_codes!T1376),YEAR(N1225=lookup_codes!T1377)))</f>
        <v>1</v>
      </c>
    </row>
    <row r="1226" spans="1:30" ht="12.6" customHeight="1" x14ac:dyDescent="0.2">
      <c r="A1226" s="8" t="s">
        <v>773</v>
      </c>
      <c r="B1226" s="8"/>
      <c r="C1226" s="2" t="s">
        <v>734</v>
      </c>
      <c r="D1226" s="6" t="s">
        <v>742</v>
      </c>
      <c r="E1226" s="60" t="s">
        <v>745</v>
      </c>
      <c r="F1226" s="8"/>
      <c r="G1226" s="8"/>
      <c r="H1226" s="8"/>
      <c r="I1226" s="8"/>
      <c r="J1226" s="8">
        <v>1</v>
      </c>
      <c r="K1226" s="8" t="s">
        <v>753</v>
      </c>
      <c r="L1226" s="8" t="s">
        <v>756</v>
      </c>
      <c r="M1226" s="9">
        <v>44350</v>
      </c>
      <c r="N1226" s="9">
        <v>44358</v>
      </c>
      <c r="O1226" s="20"/>
      <c r="P1226" s="20">
        <v>32507.96</v>
      </c>
      <c r="Q1226" s="61"/>
      <c r="R1226" s="29"/>
      <c r="S1226" s="29"/>
      <c r="T1226" s="29"/>
      <c r="U1226" s="29"/>
      <c r="X1226" s="22" t="str">
        <f>IF(B1226="",VLOOKUP(A1226,items_lookup!A:B,2,FALSE),B1226)</f>
        <v>13. Item 13</v>
      </c>
      <c r="Y1226" s="22">
        <f t="shared" si="88"/>
        <v>6</v>
      </c>
      <c r="Z1226" s="22">
        <f t="shared" si="88"/>
        <v>6</v>
      </c>
      <c r="AA1226" s="22">
        <f t="shared" si="89"/>
        <v>2021</v>
      </c>
      <c r="AB1226" s="22">
        <f t="shared" si="90"/>
        <v>2021</v>
      </c>
      <c r="AC1226" s="22">
        <f t="shared" si="91"/>
        <v>2021</v>
      </c>
      <c r="AD1226" s="25" t="b">
        <f>AND(ROUND(O1226,2)=O1226,ROUND(P1226,2)=P1226,OR(AND(O1226&lt;&gt;0,L1226="p"),AND(P1226&lt;&gt;0,L1226="f")),_xlfn.ISFORMULA(X1226),_xlfn.ISFORMULA(Y1226),_xlfn.ISFORMULA(Z1226),_xlfn.ISFORMULA(AA1226),_xlfn.ISFORMULA(AB1226),_xlfn.ISFORMULA(AC1226),NOT(_xlfn.ISFORMULA(O1226)),NOT(_xlfn.ISFORMULA(P1226)),M1226&lt;&gt;0,N1226&lt;&gt;0,OR(YEAR(M1226=lookup_codes!T1376),YEAR(M1226=lookup_codes!T1377),YEAR(M1226=lookup_codes!T1378)),OR(YEAR(N1226=lookup_codes!T1376),YEAR(N1226=lookup_codes!T1377),YEAR(N1226=lookup_codes!T1378)))</f>
        <v>1</v>
      </c>
    </row>
    <row r="1227" spans="1:30" ht="12.6" customHeight="1" x14ac:dyDescent="0.2">
      <c r="A1227" s="8" t="s">
        <v>773</v>
      </c>
      <c r="B1227" s="8"/>
      <c r="C1227" s="2" t="s">
        <v>741</v>
      </c>
      <c r="D1227" s="6" t="s">
        <v>742</v>
      </c>
      <c r="E1227" s="60" t="s">
        <v>745</v>
      </c>
      <c r="F1227" s="8"/>
      <c r="G1227" s="8"/>
      <c r="H1227" s="8"/>
      <c r="I1227" s="8"/>
      <c r="J1227" s="8"/>
      <c r="K1227" s="8"/>
      <c r="L1227" s="8" t="s">
        <v>756</v>
      </c>
      <c r="M1227" s="9">
        <v>44348</v>
      </c>
      <c r="N1227" s="9">
        <v>44348</v>
      </c>
      <c r="O1227" s="20"/>
      <c r="P1227" s="20">
        <v>19308.68</v>
      </c>
      <c r="Q1227" s="61"/>
      <c r="R1227" s="29"/>
      <c r="S1227" s="29"/>
      <c r="T1227" s="29"/>
      <c r="U1227" s="29"/>
      <c r="X1227" s="22" t="str">
        <f>IF(B1227="",VLOOKUP(A1227,items_lookup!A:B,2,FALSE),B1227)</f>
        <v>13. Item 13</v>
      </c>
      <c r="Y1227" s="22">
        <f t="shared" ref="Y1227:Z1290" si="92">MONTH(M1227)</f>
        <v>6</v>
      </c>
      <c r="Z1227" s="22">
        <f t="shared" si="92"/>
        <v>6</v>
      </c>
      <c r="AA1227" s="22">
        <f t="shared" si="89"/>
        <v>2021</v>
      </c>
      <c r="AB1227" s="22">
        <f t="shared" si="90"/>
        <v>2021</v>
      </c>
      <c r="AC1227" s="22">
        <f t="shared" si="91"/>
        <v>2021</v>
      </c>
      <c r="AD1227" s="25" t="b">
        <f>AND(ROUND(O1227,2)=O1227,ROUND(P1227,2)=P1227,OR(AND(O1227&lt;&gt;0,L1227="p"),AND(P1227&lt;&gt;0,L1227="f")),_xlfn.ISFORMULA(X1227),_xlfn.ISFORMULA(Y1227),_xlfn.ISFORMULA(Z1227),_xlfn.ISFORMULA(AA1227),_xlfn.ISFORMULA(AB1227),_xlfn.ISFORMULA(AC1227),NOT(_xlfn.ISFORMULA(O1227)),NOT(_xlfn.ISFORMULA(P1227)),M1227&lt;&gt;0,N1227&lt;&gt;0,OR(YEAR(M1227=lookup_codes!T1377),YEAR(M1227=lookup_codes!T1378),YEAR(M1227=lookup_codes!T1379)),OR(YEAR(N1227=lookup_codes!T1377),YEAR(N1227=lookup_codes!T1378),YEAR(N1227=lookup_codes!T1379)))</f>
        <v>1</v>
      </c>
    </row>
    <row r="1228" spans="1:30" ht="15" customHeight="1" x14ac:dyDescent="0.2">
      <c r="A1228" s="8" t="s">
        <v>773</v>
      </c>
      <c r="B1228" s="8"/>
      <c r="C1228" s="2" t="s">
        <v>741</v>
      </c>
      <c r="D1228" s="6" t="s">
        <v>742</v>
      </c>
      <c r="E1228" s="60" t="s">
        <v>745</v>
      </c>
      <c r="F1228" s="8"/>
      <c r="G1228" s="8"/>
      <c r="H1228" s="8"/>
      <c r="I1228" s="8"/>
      <c r="J1228" s="8"/>
      <c r="K1228" s="8"/>
      <c r="L1228" s="8" t="s">
        <v>756</v>
      </c>
      <c r="M1228" s="9">
        <v>44348</v>
      </c>
      <c r="N1228" s="9">
        <v>44348</v>
      </c>
      <c r="O1228" s="20"/>
      <c r="P1228" s="20">
        <v>1005162.71</v>
      </c>
      <c r="Q1228" s="61"/>
      <c r="R1228" s="29"/>
      <c r="S1228" s="29"/>
      <c r="T1228" s="29"/>
      <c r="U1228" s="29"/>
      <c r="X1228" s="22" t="str">
        <f>IF(B1228="",VLOOKUP(A1228,items_lookup!A:B,2,FALSE),B1228)</f>
        <v>13. Item 13</v>
      </c>
      <c r="Y1228" s="22">
        <f t="shared" si="92"/>
        <v>6</v>
      </c>
      <c r="Z1228" s="22">
        <f t="shared" si="92"/>
        <v>6</v>
      </c>
      <c r="AA1228" s="22">
        <f t="shared" si="89"/>
        <v>2021</v>
      </c>
      <c r="AB1228" s="22">
        <f t="shared" si="90"/>
        <v>2021</v>
      </c>
      <c r="AC1228" s="22">
        <f t="shared" si="91"/>
        <v>2021</v>
      </c>
      <c r="AD1228" s="25" t="b">
        <f>AND(ROUND(O1228,2)=O1228,ROUND(P1228,2)=P1228,OR(AND(O1228&lt;&gt;0,L1228="p"),AND(P1228&lt;&gt;0,L1228="f")),_xlfn.ISFORMULA(X1228),_xlfn.ISFORMULA(Y1228),_xlfn.ISFORMULA(Z1228),_xlfn.ISFORMULA(AA1228),_xlfn.ISFORMULA(AB1228),_xlfn.ISFORMULA(AC1228),NOT(_xlfn.ISFORMULA(O1228)),NOT(_xlfn.ISFORMULA(P1228)),M1228&lt;&gt;0,N1228&lt;&gt;0,OR(YEAR(M1228=lookup_codes!T1378),YEAR(M1228=lookup_codes!T1379),YEAR(M1228=lookup_codes!T1380)),OR(YEAR(N1228=lookup_codes!T1378),YEAR(N1228=lookup_codes!T1379),YEAR(N1228=lookup_codes!T1380)))</f>
        <v>1</v>
      </c>
    </row>
    <row r="1229" spans="1:30" ht="15" customHeight="1" x14ac:dyDescent="0.2">
      <c r="A1229" s="8" t="s">
        <v>776</v>
      </c>
      <c r="B1229" s="8"/>
      <c r="C1229" s="2" t="s">
        <v>741</v>
      </c>
      <c r="D1229" s="6" t="s">
        <v>742</v>
      </c>
      <c r="E1229" s="60" t="s">
        <v>745</v>
      </c>
      <c r="F1229" s="8"/>
      <c r="G1229" s="8"/>
      <c r="H1229" s="8"/>
      <c r="I1229" s="8"/>
      <c r="J1229" s="8"/>
      <c r="K1229" s="8"/>
      <c r="L1229" s="8" t="s">
        <v>756</v>
      </c>
      <c r="M1229" s="9">
        <v>44348</v>
      </c>
      <c r="N1229" s="9">
        <v>44348</v>
      </c>
      <c r="O1229" s="20"/>
      <c r="P1229" s="20">
        <v>10018245.4</v>
      </c>
      <c r="Q1229" s="61"/>
      <c r="R1229" s="29"/>
      <c r="S1229" s="29"/>
      <c r="T1229" s="29"/>
      <c r="U1229" s="29"/>
      <c r="X1229" s="22" t="str">
        <f>IF(B1229="",VLOOKUP(A1229,items_lookup!A:B,2,FALSE),B1229)</f>
        <v>_1. Item _1</v>
      </c>
      <c r="Y1229" s="22">
        <f t="shared" si="92"/>
        <v>6</v>
      </c>
      <c r="Z1229" s="22">
        <f t="shared" si="92"/>
        <v>6</v>
      </c>
      <c r="AA1229" s="22">
        <f t="shared" si="89"/>
        <v>2021</v>
      </c>
      <c r="AB1229" s="22">
        <f t="shared" si="90"/>
        <v>2021</v>
      </c>
      <c r="AC1229" s="22">
        <f t="shared" si="91"/>
        <v>2021</v>
      </c>
      <c r="AD1229" s="25" t="b">
        <f>AND(ROUND(O1229,2)=O1229,ROUND(P1229,2)=P1229,OR(AND(O1229&lt;&gt;0,L1229="p"),AND(P1229&lt;&gt;0,L1229="f")),_xlfn.ISFORMULA(X1229),_xlfn.ISFORMULA(Y1229),_xlfn.ISFORMULA(Z1229),_xlfn.ISFORMULA(AA1229),_xlfn.ISFORMULA(AB1229),_xlfn.ISFORMULA(AC1229),NOT(_xlfn.ISFORMULA(O1229)),NOT(_xlfn.ISFORMULA(P1229)),M1229&lt;&gt;0,N1229&lt;&gt;0,OR(YEAR(M1229=lookup_codes!T1379),YEAR(M1229=lookup_codes!T1380),YEAR(M1229=lookup_codes!T1381)),OR(YEAR(N1229=lookup_codes!T1379),YEAR(N1229=lookup_codes!T1380),YEAR(N1229=lookup_codes!T1381)))</f>
        <v>1</v>
      </c>
    </row>
    <row r="1230" spans="1:30" ht="15" customHeight="1" x14ac:dyDescent="0.2">
      <c r="A1230" s="8" t="s">
        <v>776</v>
      </c>
      <c r="B1230" s="8"/>
      <c r="C1230" s="2" t="s">
        <v>741</v>
      </c>
      <c r="D1230" s="6" t="s">
        <v>742</v>
      </c>
      <c r="E1230" s="60" t="s">
        <v>745</v>
      </c>
      <c r="F1230" s="8"/>
      <c r="G1230" s="8"/>
      <c r="H1230" s="8"/>
      <c r="I1230" s="8"/>
      <c r="J1230" s="8"/>
      <c r="K1230" s="8"/>
      <c r="L1230" s="8" t="s">
        <v>756</v>
      </c>
      <c r="M1230" s="9">
        <v>44348</v>
      </c>
      <c r="N1230" s="9">
        <v>44348</v>
      </c>
      <c r="O1230" s="20"/>
      <c r="P1230" s="20">
        <v>48242.39</v>
      </c>
      <c r="Q1230" s="61"/>
      <c r="R1230" s="29"/>
      <c r="S1230" s="29"/>
      <c r="T1230" s="29"/>
      <c r="U1230" s="29"/>
      <c r="X1230" s="22" t="str">
        <f>IF(B1230="",VLOOKUP(A1230,items_lookup!A:B,2,FALSE),B1230)</f>
        <v>_1. Item _1</v>
      </c>
      <c r="Y1230" s="22">
        <f t="shared" si="92"/>
        <v>6</v>
      </c>
      <c r="Z1230" s="22">
        <f t="shared" si="92"/>
        <v>6</v>
      </c>
      <c r="AA1230" s="22">
        <f t="shared" si="89"/>
        <v>2021</v>
      </c>
      <c r="AB1230" s="22">
        <f t="shared" si="90"/>
        <v>2021</v>
      </c>
      <c r="AC1230" s="22">
        <f t="shared" si="91"/>
        <v>2021</v>
      </c>
      <c r="AD1230" s="25" t="b">
        <f>AND(ROUND(O1230,2)=O1230,ROUND(P1230,2)=P1230,OR(AND(O1230&lt;&gt;0,L1230="p"),AND(P1230&lt;&gt;0,L1230="f")),_xlfn.ISFORMULA(X1230),_xlfn.ISFORMULA(Y1230),_xlfn.ISFORMULA(Z1230),_xlfn.ISFORMULA(AA1230),_xlfn.ISFORMULA(AB1230),_xlfn.ISFORMULA(AC1230),NOT(_xlfn.ISFORMULA(O1230)),NOT(_xlfn.ISFORMULA(P1230)),M1230&lt;&gt;0,N1230&lt;&gt;0,OR(YEAR(M1230=lookup_codes!T1380),YEAR(M1230=lookup_codes!T1381),YEAR(M1230=lookup_codes!T1382)),OR(YEAR(N1230=lookup_codes!T1380),YEAR(N1230=lookup_codes!T1381),YEAR(N1230=lookup_codes!T1382)))</f>
        <v>1</v>
      </c>
    </row>
    <row r="1231" spans="1:30" ht="15" customHeight="1" x14ac:dyDescent="0.2">
      <c r="A1231" s="8" t="s">
        <v>776</v>
      </c>
      <c r="B1231" s="8"/>
      <c r="C1231" s="2" t="s">
        <v>741</v>
      </c>
      <c r="D1231" s="6" t="s">
        <v>742</v>
      </c>
      <c r="E1231" s="60" t="s">
        <v>745</v>
      </c>
      <c r="F1231" s="8"/>
      <c r="G1231" s="8"/>
      <c r="H1231" s="8"/>
      <c r="I1231" s="8"/>
      <c r="J1231" s="8"/>
      <c r="K1231" s="8"/>
      <c r="L1231" s="8" t="s">
        <v>756</v>
      </c>
      <c r="M1231" s="9">
        <v>44348</v>
      </c>
      <c r="N1231" s="9">
        <v>44348</v>
      </c>
      <c r="O1231" s="20"/>
      <c r="P1231" s="20">
        <v>59891.33</v>
      </c>
      <c r="Q1231" s="61"/>
      <c r="R1231" s="29"/>
      <c r="S1231" s="29"/>
      <c r="T1231" s="29"/>
      <c r="U1231" s="29"/>
      <c r="X1231" s="22" t="str">
        <f>IF(B1231="",VLOOKUP(A1231,items_lookup!A:B,2,FALSE),B1231)</f>
        <v>_1. Item _1</v>
      </c>
      <c r="Y1231" s="22">
        <f t="shared" si="92"/>
        <v>6</v>
      </c>
      <c r="Z1231" s="22">
        <f t="shared" si="92"/>
        <v>6</v>
      </c>
      <c r="AA1231" s="22">
        <f t="shared" si="89"/>
        <v>2021</v>
      </c>
      <c r="AB1231" s="22">
        <f t="shared" si="90"/>
        <v>2021</v>
      </c>
      <c r="AC1231" s="22">
        <f t="shared" si="91"/>
        <v>2021</v>
      </c>
      <c r="AD1231" s="25" t="b">
        <f>AND(ROUND(O1231,2)=O1231,ROUND(P1231,2)=P1231,OR(AND(O1231&lt;&gt;0,L1231="p"),AND(P1231&lt;&gt;0,L1231="f")),_xlfn.ISFORMULA(X1231),_xlfn.ISFORMULA(Y1231),_xlfn.ISFORMULA(Z1231),_xlfn.ISFORMULA(AA1231),_xlfn.ISFORMULA(AB1231),_xlfn.ISFORMULA(AC1231),NOT(_xlfn.ISFORMULA(O1231)),NOT(_xlfn.ISFORMULA(P1231)),M1231&lt;&gt;0,N1231&lt;&gt;0,OR(YEAR(M1231=lookup_codes!T1381),YEAR(M1231=lookup_codes!T1382),YEAR(M1231=lookup_codes!T1383)),OR(YEAR(N1231=lookup_codes!T1381),YEAR(N1231=lookup_codes!T1382),YEAR(N1231=lookup_codes!T1383)))</f>
        <v>1</v>
      </c>
    </row>
    <row r="1232" spans="1:30" ht="15" customHeight="1" x14ac:dyDescent="0.2">
      <c r="A1232" s="8" t="s">
        <v>796</v>
      </c>
      <c r="B1232" s="8"/>
      <c r="C1232" s="2" t="s">
        <v>741</v>
      </c>
      <c r="D1232" s="6" t="s">
        <v>742</v>
      </c>
      <c r="E1232" s="60" t="s">
        <v>745</v>
      </c>
      <c r="F1232" s="8"/>
      <c r="G1232" s="8"/>
      <c r="H1232" s="8"/>
      <c r="I1232" s="8"/>
      <c r="J1232" s="8"/>
      <c r="K1232" s="8"/>
      <c r="L1232" s="8" t="s">
        <v>756</v>
      </c>
      <c r="M1232" s="9">
        <v>44348</v>
      </c>
      <c r="N1232" s="9">
        <v>44348</v>
      </c>
      <c r="O1232" s="20"/>
      <c r="P1232" s="20">
        <v>9865711.9100000001</v>
      </c>
      <c r="Q1232" s="61"/>
      <c r="R1232" s="29"/>
      <c r="S1232" s="29"/>
      <c r="T1232" s="29"/>
      <c r="U1232" s="29"/>
      <c r="X1232" s="22" t="str">
        <f>IF(B1232="",VLOOKUP(A1232,items_lookup!A:B,2,FALSE),B1232)</f>
        <v>_3. Item _3</v>
      </c>
      <c r="Y1232" s="22">
        <f t="shared" si="92"/>
        <v>6</v>
      </c>
      <c r="Z1232" s="22">
        <f t="shared" si="92"/>
        <v>6</v>
      </c>
      <c r="AA1232" s="22">
        <f t="shared" si="89"/>
        <v>2021</v>
      </c>
      <c r="AB1232" s="22">
        <f t="shared" si="90"/>
        <v>2021</v>
      </c>
      <c r="AC1232" s="22">
        <f t="shared" si="91"/>
        <v>2021</v>
      </c>
      <c r="AD1232" s="25" t="b">
        <f>AND(ROUND(O1232,2)=O1232,ROUND(P1232,2)=P1232,OR(AND(O1232&lt;&gt;0,L1232="p"),AND(P1232&lt;&gt;0,L1232="f")),_xlfn.ISFORMULA(X1232),_xlfn.ISFORMULA(Y1232),_xlfn.ISFORMULA(Z1232),_xlfn.ISFORMULA(AA1232),_xlfn.ISFORMULA(AB1232),_xlfn.ISFORMULA(AC1232),NOT(_xlfn.ISFORMULA(O1232)),NOT(_xlfn.ISFORMULA(P1232)),M1232&lt;&gt;0,N1232&lt;&gt;0,OR(YEAR(M1232=lookup_codes!T1382),YEAR(M1232=lookup_codes!T1383),YEAR(M1232=lookup_codes!T1384)),OR(YEAR(N1232=lookup_codes!T1382),YEAR(N1232=lookup_codes!T1383),YEAR(N1232=lookup_codes!T1384)))</f>
        <v>1</v>
      </c>
    </row>
    <row r="1233" spans="1:30" ht="15" customHeight="1" x14ac:dyDescent="0.2">
      <c r="A1233" s="8" t="s">
        <v>795</v>
      </c>
      <c r="B1233" s="8"/>
      <c r="C1233" s="2" t="s">
        <v>741</v>
      </c>
      <c r="D1233" s="6" t="s">
        <v>742</v>
      </c>
      <c r="E1233" s="60" t="s">
        <v>745</v>
      </c>
      <c r="F1233" s="8"/>
      <c r="G1233" s="8"/>
      <c r="H1233" s="8"/>
      <c r="I1233" s="8"/>
      <c r="J1233" s="8"/>
      <c r="K1233" s="8"/>
      <c r="L1233" s="8" t="s">
        <v>756</v>
      </c>
      <c r="M1233" s="9">
        <v>44348</v>
      </c>
      <c r="N1233" s="9">
        <v>44348</v>
      </c>
      <c r="O1233" s="20"/>
      <c r="P1233" s="20">
        <v>167844.45</v>
      </c>
      <c r="Q1233" s="61"/>
      <c r="R1233" s="29"/>
      <c r="S1233" s="29"/>
      <c r="T1233" s="29"/>
      <c r="U1233" s="29"/>
      <c r="X1233" s="22" t="str">
        <f>IF(B1233="",VLOOKUP(A1233,items_lookup!A:B,2,FALSE),B1233)</f>
        <v>17. Item 17</v>
      </c>
      <c r="Y1233" s="22">
        <f t="shared" si="92"/>
        <v>6</v>
      </c>
      <c r="Z1233" s="22">
        <f t="shared" si="92"/>
        <v>6</v>
      </c>
      <c r="AA1233" s="22">
        <f t="shared" si="89"/>
        <v>2021</v>
      </c>
      <c r="AB1233" s="22">
        <f t="shared" si="90"/>
        <v>2021</v>
      </c>
      <c r="AC1233" s="22">
        <f t="shared" si="91"/>
        <v>2021</v>
      </c>
      <c r="AD1233" s="25" t="b">
        <f>AND(ROUND(O1233,2)=O1233,ROUND(P1233,2)=P1233,OR(AND(O1233&lt;&gt;0,L1233="p"),AND(P1233&lt;&gt;0,L1233="f")),_xlfn.ISFORMULA(X1233),_xlfn.ISFORMULA(Y1233),_xlfn.ISFORMULA(Z1233),_xlfn.ISFORMULA(AA1233),_xlfn.ISFORMULA(AB1233),_xlfn.ISFORMULA(AC1233),NOT(_xlfn.ISFORMULA(O1233)),NOT(_xlfn.ISFORMULA(P1233)),M1233&lt;&gt;0,N1233&lt;&gt;0,OR(YEAR(M1233=lookup_codes!T1383),YEAR(M1233=lookup_codes!T1384),YEAR(M1233=lookup_codes!T1385)),OR(YEAR(N1233=lookup_codes!T1383),YEAR(N1233=lookup_codes!T1384),YEAR(N1233=lookup_codes!T1385)))</f>
        <v>1</v>
      </c>
    </row>
    <row r="1234" spans="1:30" ht="15" customHeight="1" x14ac:dyDescent="0.2">
      <c r="A1234" s="8" t="s">
        <v>776</v>
      </c>
      <c r="B1234" s="8"/>
      <c r="C1234" s="2" t="s">
        <v>741</v>
      </c>
      <c r="D1234" s="6" t="s">
        <v>742</v>
      </c>
      <c r="E1234" s="60" t="s">
        <v>745</v>
      </c>
      <c r="F1234" s="8"/>
      <c r="G1234" s="8"/>
      <c r="H1234" s="8"/>
      <c r="I1234" s="8"/>
      <c r="J1234" s="8"/>
      <c r="K1234" s="8"/>
      <c r="L1234" s="8" t="s">
        <v>756</v>
      </c>
      <c r="M1234" s="9">
        <v>44348</v>
      </c>
      <c r="N1234" s="9">
        <v>44348</v>
      </c>
      <c r="O1234" s="20"/>
      <c r="P1234" s="20">
        <v>1505288.45</v>
      </c>
      <c r="Q1234" s="61"/>
      <c r="X1234" s="22" t="str">
        <f>IF(B1234="",VLOOKUP(A1234,items_lookup!A:B,2,FALSE),B1234)</f>
        <v>_1. Item _1</v>
      </c>
      <c r="Y1234" s="22">
        <f t="shared" si="92"/>
        <v>6</v>
      </c>
      <c r="Z1234" s="22">
        <f t="shared" si="92"/>
        <v>6</v>
      </c>
      <c r="AA1234" s="22">
        <f t="shared" si="89"/>
        <v>2021</v>
      </c>
      <c r="AB1234" s="22">
        <f t="shared" si="90"/>
        <v>2021</v>
      </c>
      <c r="AC1234" s="22">
        <f t="shared" si="91"/>
        <v>2021</v>
      </c>
      <c r="AD1234" s="25" t="b">
        <f>AND(ROUND(O1234,2)=O1234,ROUND(P1234,2)=P1234,OR(AND(O1234&lt;&gt;0,L1234="p"),AND(P1234&lt;&gt;0,L1234="f")),_xlfn.ISFORMULA(X1234),_xlfn.ISFORMULA(Y1234),_xlfn.ISFORMULA(Z1234),_xlfn.ISFORMULA(AA1234),_xlfn.ISFORMULA(AB1234),_xlfn.ISFORMULA(AC1234),NOT(_xlfn.ISFORMULA(O1234)),NOT(_xlfn.ISFORMULA(P1234)),M1234&lt;&gt;0,N1234&lt;&gt;0,OR(YEAR(M1234=lookup_codes!T1384),YEAR(M1234=lookup_codes!T1385),YEAR(M1234=lookup_codes!T1386)),OR(YEAR(N1234=lookup_codes!T1384),YEAR(N1234=lookup_codes!T1385),YEAR(N1234=lookup_codes!T1386)))</f>
        <v>1</v>
      </c>
    </row>
    <row r="1235" spans="1:30" ht="15" customHeight="1" x14ac:dyDescent="0.2">
      <c r="A1235" s="8" t="s">
        <v>776</v>
      </c>
      <c r="B1235" s="8"/>
      <c r="C1235" s="2" t="s">
        <v>741</v>
      </c>
      <c r="D1235" s="6" t="s">
        <v>742</v>
      </c>
      <c r="E1235" s="60" t="s">
        <v>745</v>
      </c>
      <c r="F1235" s="8"/>
      <c r="G1235" s="8"/>
      <c r="H1235" s="8"/>
      <c r="I1235" s="8"/>
      <c r="J1235" s="8"/>
      <c r="K1235" s="8"/>
      <c r="L1235" s="8" t="s">
        <v>756</v>
      </c>
      <c r="M1235" s="9">
        <v>44348</v>
      </c>
      <c r="N1235" s="9">
        <v>44348</v>
      </c>
      <c r="O1235" s="20"/>
      <c r="P1235" s="20">
        <v>264081.51</v>
      </c>
      <c r="Q1235" s="61"/>
      <c r="X1235" s="22" t="str">
        <f>IF(B1235="",VLOOKUP(A1235,items_lookup!A:B,2,FALSE),B1235)</f>
        <v>_1. Item _1</v>
      </c>
      <c r="Y1235" s="22">
        <f t="shared" si="92"/>
        <v>6</v>
      </c>
      <c r="Z1235" s="22">
        <f t="shared" si="92"/>
        <v>6</v>
      </c>
      <c r="AA1235" s="22">
        <f t="shared" si="89"/>
        <v>2021</v>
      </c>
      <c r="AB1235" s="22">
        <f t="shared" si="90"/>
        <v>2021</v>
      </c>
      <c r="AC1235" s="22">
        <f t="shared" si="91"/>
        <v>2021</v>
      </c>
      <c r="AD1235" s="25" t="b">
        <f>AND(ROUND(O1235,2)=O1235,ROUND(P1235,2)=P1235,OR(AND(O1235&lt;&gt;0,L1235="p"),AND(P1235&lt;&gt;0,L1235="f")),_xlfn.ISFORMULA(X1235),_xlfn.ISFORMULA(Y1235),_xlfn.ISFORMULA(Z1235),_xlfn.ISFORMULA(AA1235),_xlfn.ISFORMULA(AB1235),_xlfn.ISFORMULA(AC1235),NOT(_xlfn.ISFORMULA(O1235)),NOT(_xlfn.ISFORMULA(P1235)),M1235&lt;&gt;0,N1235&lt;&gt;0,OR(YEAR(M1235=lookup_codes!T1385),YEAR(M1235=lookup_codes!T1386),YEAR(M1235=lookup_codes!T1387)),OR(YEAR(N1235=lookup_codes!T1385),YEAR(N1235=lookup_codes!T1386),YEAR(N1235=lookup_codes!T1387)))</f>
        <v>1</v>
      </c>
    </row>
    <row r="1236" spans="1:30" ht="15" customHeight="1" x14ac:dyDescent="0.2">
      <c r="A1236" s="8" t="s">
        <v>776</v>
      </c>
      <c r="B1236" s="8"/>
      <c r="C1236" s="2" t="s">
        <v>741</v>
      </c>
      <c r="D1236" s="6" t="s">
        <v>742</v>
      </c>
      <c r="E1236" s="60" t="s">
        <v>745</v>
      </c>
      <c r="F1236" s="8"/>
      <c r="G1236" s="8"/>
      <c r="H1236" s="8"/>
      <c r="I1236" s="8"/>
      <c r="J1236" s="8"/>
      <c r="K1236" s="8"/>
      <c r="L1236" s="8" t="s">
        <v>756</v>
      </c>
      <c r="M1236" s="9">
        <v>44348</v>
      </c>
      <c r="N1236" s="9">
        <v>44348</v>
      </c>
      <c r="O1236" s="20"/>
      <c r="P1236" s="20">
        <v>513397.49</v>
      </c>
      <c r="Q1236" s="61"/>
      <c r="X1236" s="22" t="str">
        <f>IF(B1236="",VLOOKUP(A1236,items_lookup!A:B,2,FALSE),B1236)</f>
        <v>_1. Item _1</v>
      </c>
      <c r="Y1236" s="22">
        <f t="shared" si="92"/>
        <v>6</v>
      </c>
      <c r="Z1236" s="22">
        <f t="shared" si="92"/>
        <v>6</v>
      </c>
      <c r="AA1236" s="22">
        <f t="shared" si="89"/>
        <v>2021</v>
      </c>
      <c r="AB1236" s="22">
        <f t="shared" si="90"/>
        <v>2021</v>
      </c>
      <c r="AC1236" s="22">
        <f t="shared" si="91"/>
        <v>2021</v>
      </c>
      <c r="AD1236" s="25" t="b">
        <f>AND(ROUND(O1236,2)=O1236,ROUND(P1236,2)=P1236,OR(AND(O1236&lt;&gt;0,L1236="p"),AND(P1236&lt;&gt;0,L1236="f")),_xlfn.ISFORMULA(X1236),_xlfn.ISFORMULA(Y1236),_xlfn.ISFORMULA(Z1236),_xlfn.ISFORMULA(AA1236),_xlfn.ISFORMULA(AB1236),_xlfn.ISFORMULA(AC1236),NOT(_xlfn.ISFORMULA(O1236)),NOT(_xlfn.ISFORMULA(P1236)),M1236&lt;&gt;0,N1236&lt;&gt;0,OR(YEAR(M1236=lookup_codes!T1386),YEAR(M1236=lookup_codes!T1387),YEAR(M1236=lookup_codes!T1388)),OR(YEAR(N1236=lookup_codes!T1386),YEAR(N1236=lookup_codes!T1387),YEAR(N1236=lookup_codes!T1388)))</f>
        <v>1</v>
      </c>
    </row>
    <row r="1237" spans="1:30" ht="12.75" customHeight="1" x14ac:dyDescent="0.2">
      <c r="A1237" s="8" t="s">
        <v>776</v>
      </c>
      <c r="B1237" s="8"/>
      <c r="C1237" s="2" t="s">
        <v>741</v>
      </c>
      <c r="D1237" s="6" t="s">
        <v>742</v>
      </c>
      <c r="E1237" s="60" t="s">
        <v>745</v>
      </c>
      <c r="F1237" s="8"/>
      <c r="G1237" s="8"/>
      <c r="H1237" s="8"/>
      <c r="I1237" s="8"/>
      <c r="J1237" s="8"/>
      <c r="K1237" s="8"/>
      <c r="L1237" s="8" t="s">
        <v>756</v>
      </c>
      <c r="M1237" s="9">
        <v>44348</v>
      </c>
      <c r="N1237" s="9">
        <v>44348</v>
      </c>
      <c r="O1237" s="20"/>
      <c r="P1237" s="20">
        <v>9323.76</v>
      </c>
      <c r="Q1237" s="61"/>
      <c r="R1237" s="29"/>
      <c r="S1237" s="29"/>
      <c r="T1237" s="29"/>
      <c r="U1237" s="29"/>
      <c r="X1237" s="22" t="str">
        <f>IF(B1237="",VLOOKUP(A1237,items_lookup!A:B,2,FALSE),B1237)</f>
        <v>_1. Item _1</v>
      </c>
      <c r="Y1237" s="22">
        <f t="shared" si="92"/>
        <v>6</v>
      </c>
      <c r="Z1237" s="22">
        <f t="shared" si="92"/>
        <v>6</v>
      </c>
      <c r="AA1237" s="22">
        <f t="shared" si="89"/>
        <v>2021</v>
      </c>
      <c r="AB1237" s="22">
        <f t="shared" si="90"/>
        <v>2021</v>
      </c>
      <c r="AC1237" s="22">
        <f t="shared" si="91"/>
        <v>2021</v>
      </c>
      <c r="AD1237" s="25" t="b">
        <f>AND(ROUND(O1237,2)=O1237,ROUND(P1237,2)=P1237,OR(AND(O1237&lt;&gt;0,L1237="p"),AND(P1237&lt;&gt;0,L1237="f")),_xlfn.ISFORMULA(X1237),_xlfn.ISFORMULA(Y1237),_xlfn.ISFORMULA(Z1237),_xlfn.ISFORMULA(AA1237),_xlfn.ISFORMULA(AB1237),_xlfn.ISFORMULA(AC1237),NOT(_xlfn.ISFORMULA(O1237)),NOT(_xlfn.ISFORMULA(P1237)),M1237&lt;&gt;0,N1237&lt;&gt;0,OR(YEAR(M1237=lookup_codes!T1387),YEAR(M1237=lookup_codes!T1388),YEAR(M1237=lookup_codes!T1389)),OR(YEAR(N1237=lookup_codes!T1387),YEAR(N1237=lookup_codes!T1388),YEAR(N1237=lookup_codes!T1389)))</f>
        <v>1</v>
      </c>
    </row>
    <row r="1238" spans="1:30" ht="15.75" customHeight="1" x14ac:dyDescent="0.2">
      <c r="A1238" s="8" t="s">
        <v>768</v>
      </c>
      <c r="B1238" s="8"/>
      <c r="C1238" s="2" t="s">
        <v>741</v>
      </c>
      <c r="D1238" s="6" t="s">
        <v>742</v>
      </c>
      <c r="E1238" s="60" t="s">
        <v>745</v>
      </c>
      <c r="F1238" s="8"/>
      <c r="G1238" s="8"/>
      <c r="H1238" s="8"/>
      <c r="I1238" s="8"/>
      <c r="J1238" s="8"/>
      <c r="K1238" s="8"/>
      <c r="L1238" s="8" t="s">
        <v>756</v>
      </c>
      <c r="M1238" s="9">
        <v>44348</v>
      </c>
      <c r="N1238" s="9">
        <v>44348</v>
      </c>
      <c r="O1238" s="20"/>
      <c r="P1238" s="20">
        <v>61721.36</v>
      </c>
      <c r="Q1238" s="61"/>
      <c r="R1238" s="29"/>
      <c r="S1238" s="29"/>
      <c r="T1238" s="29"/>
      <c r="U1238" s="29"/>
      <c r="X1238" s="22" t="str">
        <f>IF(B1238="",VLOOKUP(A1238,items_lookup!A:B,2,FALSE),B1238)</f>
        <v>09. Item 09</v>
      </c>
      <c r="Y1238" s="22">
        <f t="shared" si="92"/>
        <v>6</v>
      </c>
      <c r="Z1238" s="22">
        <f t="shared" si="92"/>
        <v>6</v>
      </c>
      <c r="AA1238" s="22">
        <f t="shared" si="89"/>
        <v>2021</v>
      </c>
      <c r="AB1238" s="22">
        <f t="shared" si="90"/>
        <v>2021</v>
      </c>
      <c r="AC1238" s="22">
        <f t="shared" si="91"/>
        <v>2021</v>
      </c>
      <c r="AD1238" s="25" t="b">
        <f>AND(ROUND(O1238,2)=O1238,ROUND(P1238,2)=P1238,OR(AND(O1238&lt;&gt;0,L1238="p"),AND(P1238&lt;&gt;0,L1238="f")),_xlfn.ISFORMULA(X1238),_xlfn.ISFORMULA(Y1238),_xlfn.ISFORMULA(Z1238),_xlfn.ISFORMULA(AA1238),_xlfn.ISFORMULA(AB1238),_xlfn.ISFORMULA(AC1238),NOT(_xlfn.ISFORMULA(O1238)),NOT(_xlfn.ISFORMULA(P1238)),M1238&lt;&gt;0,N1238&lt;&gt;0,OR(YEAR(M1238=lookup_codes!T1388),YEAR(M1238=lookup_codes!T1389),YEAR(M1238=lookup_codes!T1390)),OR(YEAR(N1238=lookup_codes!T1388),YEAR(N1238=lookup_codes!T1389),YEAR(N1238=lookup_codes!T1390)))</f>
        <v>1</v>
      </c>
    </row>
    <row r="1239" spans="1:30" ht="15.75" customHeight="1" x14ac:dyDescent="0.2">
      <c r="A1239" s="8" t="s">
        <v>776</v>
      </c>
      <c r="B1239" s="8"/>
      <c r="C1239" s="2" t="s">
        <v>741</v>
      </c>
      <c r="D1239" s="6" t="s">
        <v>742</v>
      </c>
      <c r="E1239" s="60" t="s">
        <v>745</v>
      </c>
      <c r="F1239" s="8"/>
      <c r="G1239" s="8"/>
      <c r="H1239" s="8"/>
      <c r="I1239" s="8"/>
      <c r="J1239" s="8"/>
      <c r="K1239" s="8"/>
      <c r="L1239" s="8" t="s">
        <v>756</v>
      </c>
      <c r="M1239" s="9">
        <v>44348</v>
      </c>
      <c r="N1239" s="9">
        <v>44348</v>
      </c>
      <c r="O1239" s="20"/>
      <c r="P1239" s="20">
        <v>32552.98</v>
      </c>
      <c r="Q1239" s="61"/>
      <c r="R1239" s="29"/>
      <c r="S1239" s="29"/>
      <c r="T1239" s="29"/>
      <c r="U1239" s="29"/>
      <c r="X1239" s="22" t="str">
        <f>IF(B1239="",VLOOKUP(A1239,items_lookup!A:B,2,FALSE),B1239)</f>
        <v>_1. Item _1</v>
      </c>
      <c r="Y1239" s="22">
        <f t="shared" si="92"/>
        <v>6</v>
      </c>
      <c r="Z1239" s="22">
        <f t="shared" si="92"/>
        <v>6</v>
      </c>
      <c r="AA1239" s="22">
        <f t="shared" si="89"/>
        <v>2021</v>
      </c>
      <c r="AB1239" s="22">
        <f t="shared" si="90"/>
        <v>2021</v>
      </c>
      <c r="AC1239" s="22">
        <f t="shared" si="91"/>
        <v>2021</v>
      </c>
      <c r="AD1239" s="25" t="b">
        <f>AND(ROUND(O1239,2)=O1239,ROUND(P1239,2)=P1239,OR(AND(O1239&lt;&gt;0,L1239="p"),AND(P1239&lt;&gt;0,L1239="f")),_xlfn.ISFORMULA(X1239),_xlfn.ISFORMULA(Y1239),_xlfn.ISFORMULA(Z1239),_xlfn.ISFORMULA(AA1239),_xlfn.ISFORMULA(AB1239),_xlfn.ISFORMULA(AC1239),NOT(_xlfn.ISFORMULA(O1239)),NOT(_xlfn.ISFORMULA(P1239)),M1239&lt;&gt;0,N1239&lt;&gt;0,OR(YEAR(M1239=lookup_codes!T1389),YEAR(M1239=lookup_codes!T1390),YEAR(M1239=lookup_codes!T1391)),OR(YEAR(N1239=lookup_codes!T1389),YEAR(N1239=lookup_codes!T1390),YEAR(N1239=lookup_codes!T1391)))</f>
        <v>1</v>
      </c>
    </row>
    <row r="1240" spans="1:30" ht="15" customHeight="1" x14ac:dyDescent="0.2">
      <c r="A1240" s="8" t="s">
        <v>776</v>
      </c>
      <c r="B1240" s="8"/>
      <c r="C1240" s="2" t="s">
        <v>741</v>
      </c>
      <c r="D1240" s="6" t="s">
        <v>742</v>
      </c>
      <c r="E1240" s="60" t="s">
        <v>745</v>
      </c>
      <c r="F1240" s="8"/>
      <c r="G1240" s="8"/>
      <c r="H1240" s="8"/>
      <c r="I1240" s="8"/>
      <c r="J1240" s="8"/>
      <c r="K1240" s="8"/>
      <c r="L1240" s="8" t="s">
        <v>756</v>
      </c>
      <c r="M1240" s="9">
        <v>44348</v>
      </c>
      <c r="N1240" s="9">
        <v>44348</v>
      </c>
      <c r="O1240" s="20"/>
      <c r="P1240" s="20">
        <v>1693919.79</v>
      </c>
      <c r="Q1240" s="61"/>
      <c r="R1240" s="29"/>
      <c r="S1240" s="29"/>
      <c r="T1240" s="29"/>
      <c r="U1240" s="29"/>
      <c r="X1240" s="22" t="str">
        <f>IF(B1240="",VLOOKUP(A1240,items_lookup!A:B,2,FALSE),B1240)</f>
        <v>_1. Item _1</v>
      </c>
      <c r="Y1240" s="22">
        <f t="shared" si="92"/>
        <v>6</v>
      </c>
      <c r="Z1240" s="22">
        <f t="shared" si="92"/>
        <v>6</v>
      </c>
      <c r="AA1240" s="22">
        <f t="shared" si="89"/>
        <v>2021</v>
      </c>
      <c r="AB1240" s="22">
        <f t="shared" si="90"/>
        <v>2021</v>
      </c>
      <c r="AC1240" s="22">
        <f t="shared" si="91"/>
        <v>2021</v>
      </c>
      <c r="AD1240" s="25" t="b">
        <f>AND(ROUND(O1240,2)=O1240,ROUND(P1240,2)=P1240,OR(AND(O1240&lt;&gt;0,L1240="p"),AND(P1240&lt;&gt;0,L1240="f")),_xlfn.ISFORMULA(X1240),_xlfn.ISFORMULA(Y1240),_xlfn.ISFORMULA(Z1240),_xlfn.ISFORMULA(AA1240),_xlfn.ISFORMULA(AB1240),_xlfn.ISFORMULA(AC1240),NOT(_xlfn.ISFORMULA(O1240)),NOT(_xlfn.ISFORMULA(P1240)),M1240&lt;&gt;0,N1240&lt;&gt;0,OR(YEAR(M1240=lookup_codes!T1390),YEAR(M1240=lookup_codes!T1391),YEAR(M1240=lookup_codes!T1392)),OR(YEAR(N1240=lookup_codes!T1390),YEAR(N1240=lookup_codes!T1391),YEAR(N1240=lookup_codes!T1392)))</f>
        <v>1</v>
      </c>
    </row>
    <row r="1241" spans="1:30" ht="15" customHeight="1" x14ac:dyDescent="0.2">
      <c r="A1241" s="8" t="s">
        <v>796</v>
      </c>
      <c r="B1241" s="8"/>
      <c r="C1241" s="2" t="s">
        <v>741</v>
      </c>
      <c r="D1241" s="6" t="s">
        <v>742</v>
      </c>
      <c r="E1241" s="60" t="s">
        <v>745</v>
      </c>
      <c r="F1241" s="8"/>
      <c r="G1241" s="8"/>
      <c r="H1241" s="8"/>
      <c r="I1241" s="8"/>
      <c r="J1241" s="8"/>
      <c r="K1241" s="8"/>
      <c r="L1241" s="8" t="s">
        <v>756</v>
      </c>
      <c r="M1241" s="9">
        <v>44348</v>
      </c>
      <c r="N1241" s="9">
        <v>44348</v>
      </c>
      <c r="O1241" s="20"/>
      <c r="P1241" s="20">
        <v>246090.42</v>
      </c>
      <c r="Q1241" s="61"/>
      <c r="R1241" s="29"/>
      <c r="S1241" s="29"/>
      <c r="T1241" s="29"/>
      <c r="U1241" s="29"/>
      <c r="X1241" s="22" t="str">
        <f>IF(B1241="",VLOOKUP(A1241,items_lookup!A:B,2,FALSE),B1241)</f>
        <v>_3. Item _3</v>
      </c>
      <c r="Y1241" s="22">
        <f t="shared" si="92"/>
        <v>6</v>
      </c>
      <c r="Z1241" s="22">
        <f t="shared" si="92"/>
        <v>6</v>
      </c>
      <c r="AA1241" s="22">
        <f t="shared" si="89"/>
        <v>2021</v>
      </c>
      <c r="AB1241" s="22">
        <f t="shared" si="90"/>
        <v>2021</v>
      </c>
      <c r="AC1241" s="22">
        <f t="shared" si="91"/>
        <v>2021</v>
      </c>
      <c r="AD1241" s="25" t="b">
        <f>AND(ROUND(O1241,2)=O1241,ROUND(P1241,2)=P1241,OR(AND(O1241&lt;&gt;0,L1241="p"),AND(P1241&lt;&gt;0,L1241="f")),_xlfn.ISFORMULA(X1241),_xlfn.ISFORMULA(Y1241),_xlfn.ISFORMULA(Z1241),_xlfn.ISFORMULA(AA1241),_xlfn.ISFORMULA(AB1241),_xlfn.ISFORMULA(AC1241),NOT(_xlfn.ISFORMULA(O1241)),NOT(_xlfn.ISFORMULA(P1241)),M1241&lt;&gt;0,N1241&lt;&gt;0,OR(YEAR(M1241=lookup_codes!T1391),YEAR(M1241=lookup_codes!T1392),YEAR(M1241=lookup_codes!T1393)),OR(YEAR(N1241=lookup_codes!T1391),YEAR(N1241=lookup_codes!T1392),YEAR(N1241=lookup_codes!T1393)))</f>
        <v>1</v>
      </c>
    </row>
    <row r="1242" spans="1:30" ht="17.25" customHeight="1" x14ac:dyDescent="0.2">
      <c r="A1242" s="8" t="s">
        <v>795</v>
      </c>
      <c r="B1242" s="8"/>
      <c r="C1242" s="2" t="s">
        <v>741</v>
      </c>
      <c r="D1242" s="6" t="s">
        <v>742</v>
      </c>
      <c r="E1242" s="60" t="s">
        <v>745</v>
      </c>
      <c r="F1242" s="8"/>
      <c r="G1242" s="8"/>
      <c r="H1242" s="8"/>
      <c r="I1242" s="8"/>
      <c r="J1242" s="8"/>
      <c r="K1242" s="8"/>
      <c r="L1242" s="8" t="s">
        <v>756</v>
      </c>
      <c r="M1242" s="9">
        <v>44348</v>
      </c>
      <c r="N1242" s="9">
        <v>44348</v>
      </c>
      <c r="O1242" s="20"/>
      <c r="P1242" s="20">
        <v>118797.4</v>
      </c>
      <c r="Q1242" s="61"/>
      <c r="R1242" s="29"/>
      <c r="S1242" s="29"/>
      <c r="T1242" s="29"/>
      <c r="U1242" s="29"/>
      <c r="X1242" s="22" t="str">
        <f>IF(B1242="",VLOOKUP(A1242,items_lookup!A:B,2,FALSE),B1242)</f>
        <v>17. Item 17</v>
      </c>
      <c r="Y1242" s="22">
        <f t="shared" si="92"/>
        <v>6</v>
      </c>
      <c r="Z1242" s="22">
        <f t="shared" si="92"/>
        <v>6</v>
      </c>
      <c r="AA1242" s="22">
        <f t="shared" si="89"/>
        <v>2021</v>
      </c>
      <c r="AB1242" s="22">
        <f t="shared" si="90"/>
        <v>2021</v>
      </c>
      <c r="AC1242" s="22">
        <f t="shared" si="91"/>
        <v>2021</v>
      </c>
      <c r="AD1242" s="25" t="b">
        <f>AND(ROUND(O1242,2)=O1242,ROUND(P1242,2)=P1242,OR(AND(O1242&lt;&gt;0,L1242="p"),AND(P1242&lt;&gt;0,L1242="f")),_xlfn.ISFORMULA(X1242),_xlfn.ISFORMULA(Y1242),_xlfn.ISFORMULA(Z1242),_xlfn.ISFORMULA(AA1242),_xlfn.ISFORMULA(AB1242),_xlfn.ISFORMULA(AC1242),NOT(_xlfn.ISFORMULA(O1242)),NOT(_xlfn.ISFORMULA(P1242)),M1242&lt;&gt;0,N1242&lt;&gt;0,OR(YEAR(M1242=lookup_codes!T1392),YEAR(M1242=lookup_codes!T1393),YEAR(M1242=lookup_codes!T1394)),OR(YEAR(N1242=lookup_codes!T1392),YEAR(N1242=lookup_codes!T1393),YEAR(N1242=lookup_codes!T1394)))</f>
        <v>1</v>
      </c>
    </row>
    <row r="1243" spans="1:30" ht="15" customHeight="1" x14ac:dyDescent="0.2">
      <c r="A1243" s="8" t="s">
        <v>763</v>
      </c>
      <c r="B1243" s="8"/>
      <c r="C1243" s="2" t="s">
        <v>741</v>
      </c>
      <c r="D1243" s="6" t="s">
        <v>742</v>
      </c>
      <c r="E1243" s="60" t="s">
        <v>745</v>
      </c>
      <c r="F1243" s="8"/>
      <c r="G1243" s="8"/>
      <c r="H1243" s="8"/>
      <c r="I1243" s="8"/>
      <c r="J1243" s="8"/>
      <c r="K1243" s="8"/>
      <c r="L1243" s="8" t="s">
        <v>756</v>
      </c>
      <c r="M1243" s="9">
        <v>44348</v>
      </c>
      <c r="N1243" s="9">
        <v>44348</v>
      </c>
      <c r="O1243" s="20"/>
      <c r="P1243" s="20">
        <v>141.9</v>
      </c>
      <c r="Q1243" s="61"/>
      <c r="R1243" s="29"/>
      <c r="S1243" s="29"/>
      <c r="T1243" s="29"/>
      <c r="U1243" s="29"/>
      <c r="X1243" s="22" t="str">
        <f>IF(B1243="",VLOOKUP(A1243,items_lookup!A:B,2,FALSE),B1243)</f>
        <v>04. Item 04</v>
      </c>
      <c r="Y1243" s="22">
        <f t="shared" si="92"/>
        <v>6</v>
      </c>
      <c r="Z1243" s="22">
        <f t="shared" si="92"/>
        <v>6</v>
      </c>
      <c r="AA1243" s="22">
        <f t="shared" si="89"/>
        <v>2021</v>
      </c>
      <c r="AB1243" s="22">
        <f t="shared" si="90"/>
        <v>2021</v>
      </c>
      <c r="AC1243" s="22">
        <f t="shared" si="91"/>
        <v>2021</v>
      </c>
      <c r="AD1243" s="25" t="b">
        <f>AND(ROUND(O1243,2)=O1243,ROUND(P1243,2)=P1243,OR(AND(O1243&lt;&gt;0,L1243="p"),AND(P1243&lt;&gt;0,L1243="f")),_xlfn.ISFORMULA(X1243),_xlfn.ISFORMULA(Y1243),_xlfn.ISFORMULA(Z1243),_xlfn.ISFORMULA(AA1243),_xlfn.ISFORMULA(AB1243),_xlfn.ISFORMULA(AC1243),NOT(_xlfn.ISFORMULA(O1243)),NOT(_xlfn.ISFORMULA(P1243)),M1243&lt;&gt;0,N1243&lt;&gt;0,OR(YEAR(M1243=lookup_codes!T1393),YEAR(M1243=lookup_codes!T1394),YEAR(M1243=lookup_codes!T1395)),OR(YEAR(N1243=lookup_codes!T1393),YEAR(N1243=lookup_codes!T1394),YEAR(N1243=lookup_codes!T1395)))</f>
        <v>1</v>
      </c>
    </row>
    <row r="1244" spans="1:30" ht="15" customHeight="1" x14ac:dyDescent="0.2">
      <c r="A1244" s="8" t="s">
        <v>796</v>
      </c>
      <c r="B1244" s="8"/>
      <c r="C1244" s="2" t="s">
        <v>741</v>
      </c>
      <c r="D1244" s="6" t="s">
        <v>742</v>
      </c>
      <c r="E1244" s="60" t="s">
        <v>745</v>
      </c>
      <c r="F1244" s="8"/>
      <c r="G1244" s="8"/>
      <c r="H1244" s="8"/>
      <c r="I1244" s="8"/>
      <c r="J1244" s="8"/>
      <c r="K1244" s="8"/>
      <c r="L1244" s="8" t="s">
        <v>756</v>
      </c>
      <c r="M1244" s="9">
        <v>44348</v>
      </c>
      <c r="N1244" s="9">
        <v>44348</v>
      </c>
      <c r="O1244" s="20"/>
      <c r="P1244" s="20">
        <v>18087.14</v>
      </c>
      <c r="Q1244" s="61"/>
      <c r="R1244" s="29"/>
      <c r="S1244" s="29"/>
      <c r="T1244" s="29"/>
      <c r="U1244" s="29"/>
      <c r="X1244" s="22" t="str">
        <f>IF(B1244="",VLOOKUP(A1244,items_lookup!A:B,2,FALSE),B1244)</f>
        <v>_3. Item _3</v>
      </c>
      <c r="Y1244" s="22">
        <f t="shared" si="92"/>
        <v>6</v>
      </c>
      <c r="Z1244" s="22">
        <f t="shared" si="92"/>
        <v>6</v>
      </c>
      <c r="AA1244" s="22">
        <f t="shared" si="89"/>
        <v>2021</v>
      </c>
      <c r="AB1244" s="22">
        <f t="shared" si="90"/>
        <v>2021</v>
      </c>
      <c r="AC1244" s="22">
        <f t="shared" si="91"/>
        <v>2021</v>
      </c>
      <c r="AD1244" s="25" t="b">
        <f>AND(ROUND(O1244,2)=O1244,ROUND(P1244,2)=P1244,OR(AND(O1244&lt;&gt;0,L1244="p"),AND(P1244&lt;&gt;0,L1244="f")),_xlfn.ISFORMULA(X1244),_xlfn.ISFORMULA(Y1244),_xlfn.ISFORMULA(Z1244),_xlfn.ISFORMULA(AA1244),_xlfn.ISFORMULA(AB1244),_xlfn.ISFORMULA(AC1244),NOT(_xlfn.ISFORMULA(O1244)),NOT(_xlfn.ISFORMULA(P1244)),M1244&lt;&gt;0,N1244&lt;&gt;0,OR(YEAR(M1244=lookup_codes!T1394),YEAR(M1244=lookup_codes!T1395),YEAR(M1244=lookup_codes!T1396)),OR(YEAR(N1244=lookup_codes!T1394),YEAR(N1244=lookup_codes!T1395),YEAR(N1244=lookup_codes!T1396)))</f>
        <v>1</v>
      </c>
    </row>
    <row r="1245" spans="1:30" ht="25.5" customHeight="1" x14ac:dyDescent="0.2">
      <c r="A1245" s="8" t="s">
        <v>795</v>
      </c>
      <c r="B1245" s="8"/>
      <c r="C1245" s="2" t="s">
        <v>741</v>
      </c>
      <c r="D1245" s="6" t="s">
        <v>742</v>
      </c>
      <c r="E1245" s="60" t="s">
        <v>745</v>
      </c>
      <c r="F1245" s="8"/>
      <c r="G1245" s="8"/>
      <c r="H1245" s="8"/>
      <c r="I1245" s="8"/>
      <c r="J1245" s="8"/>
      <c r="K1245" s="8"/>
      <c r="L1245" s="8" t="s">
        <v>756</v>
      </c>
      <c r="M1245" s="9">
        <v>44348</v>
      </c>
      <c r="N1245" s="9">
        <v>44348</v>
      </c>
      <c r="O1245" s="20"/>
      <c r="P1245" s="20">
        <v>612940.18999999994</v>
      </c>
      <c r="Q1245" s="61"/>
      <c r="R1245" s="29"/>
      <c r="S1245" s="29"/>
      <c r="T1245" s="29"/>
      <c r="U1245" s="29"/>
      <c r="X1245" s="22" t="str">
        <f>IF(B1245="",VLOOKUP(A1245,items_lookup!A:B,2,FALSE),B1245)</f>
        <v>17. Item 17</v>
      </c>
      <c r="Y1245" s="22">
        <f t="shared" si="92"/>
        <v>6</v>
      </c>
      <c r="Z1245" s="22">
        <f t="shared" si="92"/>
        <v>6</v>
      </c>
      <c r="AA1245" s="22">
        <f t="shared" si="89"/>
        <v>2021</v>
      </c>
      <c r="AB1245" s="22">
        <f t="shared" si="90"/>
        <v>2021</v>
      </c>
      <c r="AC1245" s="22">
        <f t="shared" si="91"/>
        <v>2021</v>
      </c>
      <c r="AD1245" s="25" t="b">
        <f>AND(ROUND(O1245,2)=O1245,ROUND(P1245,2)=P1245,OR(AND(O1245&lt;&gt;0,L1245="p"),AND(P1245&lt;&gt;0,L1245="f")),_xlfn.ISFORMULA(X1245),_xlfn.ISFORMULA(Y1245),_xlfn.ISFORMULA(Z1245),_xlfn.ISFORMULA(AA1245),_xlfn.ISFORMULA(AB1245),_xlfn.ISFORMULA(AC1245),NOT(_xlfn.ISFORMULA(O1245)),NOT(_xlfn.ISFORMULA(P1245)),M1245&lt;&gt;0,N1245&lt;&gt;0,OR(YEAR(M1245=lookup_codes!T1395),YEAR(M1245=lookup_codes!T1396),YEAR(M1245=lookup_codes!T1397)),OR(YEAR(N1245=lookup_codes!T1395),YEAR(N1245=lookup_codes!T1396),YEAR(N1245=lookup_codes!T1397)))</f>
        <v>1</v>
      </c>
    </row>
    <row r="1246" spans="1:30" ht="15" customHeight="1" x14ac:dyDescent="0.2">
      <c r="A1246" s="8" t="s">
        <v>790</v>
      </c>
      <c r="B1246" s="8"/>
      <c r="C1246" s="2" t="s">
        <v>741</v>
      </c>
      <c r="D1246" s="6" t="s">
        <v>742</v>
      </c>
      <c r="E1246" s="60" t="s">
        <v>745</v>
      </c>
      <c r="F1246" s="8"/>
      <c r="G1246" s="8"/>
      <c r="H1246" s="8"/>
      <c r="I1246" s="8"/>
      <c r="J1246" s="8"/>
      <c r="K1246" s="8"/>
      <c r="L1246" s="8" t="s">
        <v>756</v>
      </c>
      <c r="M1246" s="9">
        <v>44348</v>
      </c>
      <c r="N1246" s="9">
        <v>44348</v>
      </c>
      <c r="O1246" s="20"/>
      <c r="P1246" s="20">
        <v>2464.37</v>
      </c>
      <c r="Q1246" s="61"/>
      <c r="R1246" s="29"/>
      <c r="S1246" s="29"/>
      <c r="T1246" s="29"/>
      <c r="U1246" s="29"/>
      <c r="X1246" s="22" t="str">
        <f>IF(B1246="",VLOOKUP(A1246,items_lookup!A:B,2,FALSE),B1246)</f>
        <v>10. Item 10</v>
      </c>
      <c r="Y1246" s="22">
        <f t="shared" si="92"/>
        <v>6</v>
      </c>
      <c r="Z1246" s="22">
        <f t="shared" si="92"/>
        <v>6</v>
      </c>
      <c r="AA1246" s="22">
        <f t="shared" si="89"/>
        <v>2021</v>
      </c>
      <c r="AB1246" s="22">
        <f t="shared" si="90"/>
        <v>2021</v>
      </c>
      <c r="AC1246" s="22">
        <f t="shared" si="91"/>
        <v>2021</v>
      </c>
      <c r="AD1246" s="25" t="b">
        <f>AND(ROUND(O1246,2)=O1246,ROUND(P1246,2)=P1246,OR(AND(O1246&lt;&gt;0,L1246="p"),AND(P1246&lt;&gt;0,L1246="f")),_xlfn.ISFORMULA(X1246),_xlfn.ISFORMULA(Y1246),_xlfn.ISFORMULA(Z1246),_xlfn.ISFORMULA(AA1246),_xlfn.ISFORMULA(AB1246),_xlfn.ISFORMULA(AC1246),NOT(_xlfn.ISFORMULA(O1246)),NOT(_xlfn.ISFORMULA(P1246)),M1246&lt;&gt;0,N1246&lt;&gt;0,OR(YEAR(M1246=lookup_codes!T1396),YEAR(M1246=lookup_codes!T1397),YEAR(M1246=lookup_codes!T1398)),OR(YEAR(N1246=lookup_codes!T1396),YEAR(N1246=lookup_codes!T1397),YEAR(N1246=lookup_codes!T1398)))</f>
        <v>1</v>
      </c>
    </row>
    <row r="1247" spans="1:30" ht="15" customHeight="1" x14ac:dyDescent="0.2">
      <c r="A1247" s="8" t="s">
        <v>791</v>
      </c>
      <c r="B1247" s="8"/>
      <c r="C1247" s="2" t="s">
        <v>734</v>
      </c>
      <c r="D1247" s="6" t="s">
        <v>742</v>
      </c>
      <c r="E1247" s="60" t="s">
        <v>745</v>
      </c>
      <c r="F1247" s="8"/>
      <c r="G1247" s="8"/>
      <c r="H1247" s="8"/>
      <c r="I1247" s="8"/>
      <c r="J1247" s="8">
        <v>3</v>
      </c>
      <c r="K1247" s="8" t="s">
        <v>753</v>
      </c>
      <c r="L1247" s="8" t="s">
        <v>756</v>
      </c>
      <c r="M1247" s="9">
        <v>44362</v>
      </c>
      <c r="N1247" s="9">
        <v>44371</v>
      </c>
      <c r="O1247" s="20"/>
      <c r="P1247" s="20">
        <v>1005162.71</v>
      </c>
      <c r="Q1247" s="61"/>
      <c r="R1247" s="29"/>
      <c r="S1247" s="29"/>
      <c r="T1247" s="29"/>
      <c r="U1247" s="29"/>
      <c r="X1247" s="22" t="str">
        <f>IF(B1247="",VLOOKUP(A1247,items_lookup!A:B,2,FALSE),B1247)</f>
        <v>10. Item 10</v>
      </c>
      <c r="Y1247" s="22">
        <f t="shared" si="92"/>
        <v>6</v>
      </c>
      <c r="Z1247" s="22">
        <f t="shared" si="92"/>
        <v>6</v>
      </c>
      <c r="AA1247" s="22">
        <f t="shared" si="89"/>
        <v>2021</v>
      </c>
      <c r="AB1247" s="22">
        <f t="shared" si="90"/>
        <v>2021</v>
      </c>
      <c r="AC1247" s="22">
        <f t="shared" si="91"/>
        <v>2021</v>
      </c>
      <c r="AD1247" s="25" t="b">
        <f>AND(ROUND(O1247,2)=O1247,ROUND(P1247,2)=P1247,OR(AND(O1247&lt;&gt;0,L1247="p"),AND(P1247&lt;&gt;0,L1247="f")),_xlfn.ISFORMULA(X1247),_xlfn.ISFORMULA(Y1247),_xlfn.ISFORMULA(Z1247),_xlfn.ISFORMULA(AA1247),_xlfn.ISFORMULA(AB1247),_xlfn.ISFORMULA(AC1247),NOT(_xlfn.ISFORMULA(O1247)),NOT(_xlfn.ISFORMULA(P1247)),M1247&lt;&gt;0,N1247&lt;&gt;0,OR(YEAR(M1247=lookup_codes!T1397),YEAR(M1247=lookup_codes!T1398),YEAR(M1247=lookup_codes!T1399)),OR(YEAR(N1247=lookup_codes!T1397),YEAR(N1247=lookup_codes!T1398),YEAR(N1247=lookup_codes!T1399)))</f>
        <v>1</v>
      </c>
    </row>
    <row r="1248" spans="1:30" ht="15" customHeight="1" x14ac:dyDescent="0.2">
      <c r="A1248" s="8" t="s">
        <v>775</v>
      </c>
      <c r="B1248" s="8"/>
      <c r="C1248" s="2" t="s">
        <v>734</v>
      </c>
      <c r="D1248" s="6" t="s">
        <v>742</v>
      </c>
      <c r="E1248" s="60" t="s">
        <v>745</v>
      </c>
      <c r="F1248" s="8"/>
      <c r="G1248" s="8"/>
      <c r="H1248" s="8"/>
      <c r="I1248" s="8"/>
      <c r="J1248" s="8">
        <v>3</v>
      </c>
      <c r="K1248" s="8" t="s">
        <v>753</v>
      </c>
      <c r="L1248" s="8" t="s">
        <v>756</v>
      </c>
      <c r="M1248" s="9">
        <v>44362</v>
      </c>
      <c r="N1248" s="9">
        <v>44377</v>
      </c>
      <c r="O1248" s="20"/>
      <c r="P1248" s="20">
        <v>9517531.1099999994</v>
      </c>
      <c r="Q1248" s="61"/>
      <c r="R1248" s="29"/>
      <c r="S1248" s="29"/>
      <c r="T1248" s="29"/>
      <c r="U1248" s="29"/>
      <c r="X1248" s="22" t="str">
        <f>IF(B1248="",VLOOKUP(A1248,items_lookup!A:B,2,FALSE),B1248)</f>
        <v>06. Item 06</v>
      </c>
      <c r="Y1248" s="22">
        <f t="shared" si="92"/>
        <v>6</v>
      </c>
      <c r="Z1248" s="22">
        <f t="shared" si="92"/>
        <v>6</v>
      </c>
      <c r="AA1248" s="22">
        <f t="shared" si="89"/>
        <v>2021</v>
      </c>
      <c r="AB1248" s="22">
        <f t="shared" si="90"/>
        <v>2021</v>
      </c>
      <c r="AC1248" s="22">
        <f t="shared" si="91"/>
        <v>2021</v>
      </c>
      <c r="AD1248" s="25" t="b">
        <f>AND(ROUND(O1248,2)=O1248,ROUND(P1248,2)=P1248,OR(AND(O1248&lt;&gt;0,L1248="p"),AND(P1248&lt;&gt;0,L1248="f")),_xlfn.ISFORMULA(X1248),_xlfn.ISFORMULA(Y1248),_xlfn.ISFORMULA(Z1248),_xlfn.ISFORMULA(AA1248),_xlfn.ISFORMULA(AB1248),_xlfn.ISFORMULA(AC1248),NOT(_xlfn.ISFORMULA(O1248)),NOT(_xlfn.ISFORMULA(P1248)),M1248&lt;&gt;0,N1248&lt;&gt;0,OR(YEAR(M1248=lookup_codes!T1398),YEAR(M1248=lookup_codes!T1399),YEAR(M1248=lookup_codes!T1400)),OR(YEAR(N1248=lookup_codes!T1398),YEAR(N1248=lookup_codes!T1399),YEAR(N1248=lookup_codes!T1400)))</f>
        <v>1</v>
      </c>
    </row>
    <row r="1249" spans="1:30" ht="12.6" customHeight="1" x14ac:dyDescent="0.2">
      <c r="A1249" s="8" t="s">
        <v>776</v>
      </c>
      <c r="B1249" s="8"/>
      <c r="C1249" s="2" t="s">
        <v>734</v>
      </c>
      <c r="D1249" s="6" t="s">
        <v>742</v>
      </c>
      <c r="E1249" s="60" t="s">
        <v>745</v>
      </c>
      <c r="F1249" s="8"/>
      <c r="G1249" s="8"/>
      <c r="H1249" s="8"/>
      <c r="I1249" s="8"/>
      <c r="J1249" s="8">
        <v>3</v>
      </c>
      <c r="K1249" s="8" t="s">
        <v>753</v>
      </c>
      <c r="L1249" s="8" t="s">
        <v>756</v>
      </c>
      <c r="M1249" s="9">
        <v>44362</v>
      </c>
      <c r="N1249" s="9">
        <v>44377</v>
      </c>
      <c r="O1249" s="20"/>
      <c r="P1249" s="20">
        <v>9865711.9100000001</v>
      </c>
      <c r="Q1249" s="61"/>
      <c r="R1249" s="29"/>
      <c r="S1249" s="29"/>
      <c r="T1249" s="29"/>
      <c r="U1249" s="29"/>
      <c r="X1249" s="22" t="str">
        <f>IF(B1249="",VLOOKUP(A1249,items_lookup!A:B,2,FALSE),B1249)</f>
        <v>_1. Item _1</v>
      </c>
      <c r="Y1249" s="22">
        <f t="shared" si="92"/>
        <v>6</v>
      </c>
      <c r="Z1249" s="22">
        <f t="shared" si="92"/>
        <v>6</v>
      </c>
      <c r="AA1249" s="22">
        <f t="shared" si="89"/>
        <v>2021</v>
      </c>
      <c r="AB1249" s="22">
        <f t="shared" si="90"/>
        <v>2021</v>
      </c>
      <c r="AC1249" s="22">
        <f t="shared" si="91"/>
        <v>2021</v>
      </c>
      <c r="AD1249" s="25" t="b">
        <f>AND(ROUND(O1249,2)=O1249,ROUND(P1249,2)=P1249,OR(AND(O1249&lt;&gt;0,L1249="p"),AND(P1249&lt;&gt;0,L1249="f")),_xlfn.ISFORMULA(X1249),_xlfn.ISFORMULA(Y1249),_xlfn.ISFORMULA(Z1249),_xlfn.ISFORMULA(AA1249),_xlfn.ISFORMULA(AB1249),_xlfn.ISFORMULA(AC1249),NOT(_xlfn.ISFORMULA(O1249)),NOT(_xlfn.ISFORMULA(P1249)),M1249&lt;&gt;0,N1249&lt;&gt;0,OR(YEAR(M1249=lookup_codes!T1399),YEAR(M1249=lookup_codes!T1400),YEAR(M1249=lookup_codes!T1401)),OR(YEAR(N1249=lookup_codes!T1399),YEAR(N1249=lookup_codes!T1400),YEAR(N1249=lookup_codes!T1401)))</f>
        <v>1</v>
      </c>
    </row>
    <row r="1250" spans="1:30" ht="15" customHeight="1" x14ac:dyDescent="0.2">
      <c r="A1250" s="8" t="s">
        <v>768</v>
      </c>
      <c r="B1250" s="8"/>
      <c r="C1250" s="2" t="s">
        <v>734</v>
      </c>
      <c r="D1250" s="6" t="s">
        <v>742</v>
      </c>
      <c r="E1250" s="60" t="s">
        <v>745</v>
      </c>
      <c r="F1250" s="8"/>
      <c r="G1250" s="8"/>
      <c r="H1250" s="8"/>
      <c r="I1250" s="8"/>
      <c r="J1250" s="8">
        <v>3</v>
      </c>
      <c r="K1250" s="8" t="s">
        <v>753</v>
      </c>
      <c r="L1250" s="8" t="s">
        <v>756</v>
      </c>
      <c r="M1250" s="9">
        <v>44362</v>
      </c>
      <c r="N1250" s="9">
        <v>44372</v>
      </c>
      <c r="O1250" s="20"/>
      <c r="P1250" s="20">
        <v>167844.45</v>
      </c>
      <c r="Q1250" s="61"/>
      <c r="R1250" s="29"/>
      <c r="S1250" s="29"/>
      <c r="T1250" s="29"/>
      <c r="U1250" s="29"/>
      <c r="X1250" s="22" t="str">
        <f>IF(B1250="",VLOOKUP(A1250,items_lookup!A:B,2,FALSE),B1250)</f>
        <v>09. Item 09</v>
      </c>
      <c r="Y1250" s="22">
        <f t="shared" si="92"/>
        <v>6</v>
      </c>
      <c r="Z1250" s="22">
        <f t="shared" si="92"/>
        <v>6</v>
      </c>
      <c r="AA1250" s="22">
        <f t="shared" si="89"/>
        <v>2021</v>
      </c>
      <c r="AB1250" s="22">
        <f t="shared" si="90"/>
        <v>2021</v>
      </c>
      <c r="AC1250" s="22">
        <f t="shared" si="91"/>
        <v>2021</v>
      </c>
      <c r="AD1250" s="25" t="b">
        <f>AND(ROUND(O1250,2)=O1250,ROUND(P1250,2)=P1250,OR(AND(O1250&lt;&gt;0,L1250="p"),AND(P1250&lt;&gt;0,L1250="f")),_xlfn.ISFORMULA(X1250),_xlfn.ISFORMULA(Y1250),_xlfn.ISFORMULA(Z1250),_xlfn.ISFORMULA(AA1250),_xlfn.ISFORMULA(AB1250),_xlfn.ISFORMULA(AC1250),NOT(_xlfn.ISFORMULA(O1250)),NOT(_xlfn.ISFORMULA(P1250)),M1250&lt;&gt;0,N1250&lt;&gt;0,OR(YEAR(M1250=lookup_codes!T1400),YEAR(M1250=lookup_codes!T1401),YEAR(M1250=lookup_codes!T1402)),OR(YEAR(N1250=lookup_codes!T1400),YEAR(N1250=lookup_codes!T1401),YEAR(N1250=lookup_codes!T1402)))</f>
        <v>1</v>
      </c>
    </row>
    <row r="1251" spans="1:30" ht="15" customHeight="1" x14ac:dyDescent="0.2">
      <c r="A1251" s="8" t="s">
        <v>781</v>
      </c>
      <c r="B1251" s="8"/>
      <c r="C1251" s="2" t="s">
        <v>734</v>
      </c>
      <c r="D1251" s="6" t="s">
        <v>742</v>
      </c>
      <c r="E1251" s="60" t="s">
        <v>745</v>
      </c>
      <c r="F1251" s="8"/>
      <c r="G1251" s="8"/>
      <c r="H1251" s="8"/>
      <c r="I1251" s="8"/>
      <c r="J1251" s="8">
        <v>3</v>
      </c>
      <c r="K1251" s="8" t="s">
        <v>753</v>
      </c>
      <c r="L1251" s="8" t="s">
        <v>756</v>
      </c>
      <c r="M1251" s="9">
        <v>44362</v>
      </c>
      <c r="N1251" s="9">
        <v>44370</v>
      </c>
      <c r="O1251" s="20"/>
      <c r="P1251" s="20">
        <v>121124.34</v>
      </c>
      <c r="Q1251" s="61"/>
      <c r="R1251" s="29"/>
      <c r="S1251" s="29"/>
      <c r="T1251" s="29"/>
      <c r="U1251" s="29"/>
      <c r="X1251" s="22" t="str">
        <f>IF(B1251="",VLOOKUP(A1251,items_lookup!A:B,2,FALSE),B1251)</f>
        <v>09. Item 09</v>
      </c>
      <c r="Y1251" s="22">
        <f t="shared" si="92"/>
        <v>6</v>
      </c>
      <c r="Z1251" s="22">
        <f t="shared" si="92"/>
        <v>6</v>
      </c>
      <c r="AA1251" s="22">
        <f t="shared" si="89"/>
        <v>2021</v>
      </c>
      <c r="AB1251" s="22">
        <f t="shared" si="90"/>
        <v>2021</v>
      </c>
      <c r="AC1251" s="22">
        <f t="shared" si="91"/>
        <v>2021</v>
      </c>
      <c r="AD1251" s="25" t="b">
        <f>AND(ROUND(O1251,2)=O1251,ROUND(P1251,2)=P1251,OR(AND(O1251&lt;&gt;0,L1251="p"),AND(P1251&lt;&gt;0,L1251="f")),_xlfn.ISFORMULA(X1251),_xlfn.ISFORMULA(Y1251),_xlfn.ISFORMULA(Z1251),_xlfn.ISFORMULA(AA1251),_xlfn.ISFORMULA(AB1251),_xlfn.ISFORMULA(AC1251),NOT(_xlfn.ISFORMULA(O1251)),NOT(_xlfn.ISFORMULA(P1251)),M1251&lt;&gt;0,N1251&lt;&gt;0,OR(YEAR(M1251=lookup_codes!T1401),YEAR(M1251=lookup_codes!T1402),YEAR(M1251=lookup_codes!T1403)),OR(YEAR(N1251=lookup_codes!T1401),YEAR(N1251=lookup_codes!T1402),YEAR(N1251=lookup_codes!T1403)))</f>
        <v>1</v>
      </c>
    </row>
    <row r="1252" spans="1:30" ht="15" customHeight="1" x14ac:dyDescent="0.2">
      <c r="A1252" s="8" t="s">
        <v>780</v>
      </c>
      <c r="B1252" s="27"/>
      <c r="C1252" s="2" t="s">
        <v>734</v>
      </c>
      <c r="D1252" s="6" t="s">
        <v>742</v>
      </c>
      <c r="E1252" s="60" t="s">
        <v>745</v>
      </c>
      <c r="F1252" s="8"/>
      <c r="G1252" s="8"/>
      <c r="H1252" s="8"/>
      <c r="I1252" s="8"/>
      <c r="J1252" s="8">
        <v>3</v>
      </c>
      <c r="K1252" s="8" t="s">
        <v>753</v>
      </c>
      <c r="L1252" s="8" t="s">
        <v>756</v>
      </c>
      <c r="M1252" s="9">
        <v>44352</v>
      </c>
      <c r="N1252" s="9">
        <v>44364</v>
      </c>
      <c r="O1252" s="20"/>
      <c r="P1252" s="20">
        <v>309660.49</v>
      </c>
      <c r="Q1252" s="61"/>
      <c r="R1252" s="29"/>
      <c r="S1252" s="29"/>
      <c r="T1252" s="29"/>
      <c r="U1252" s="29"/>
      <c r="X1252" s="22" t="str">
        <f>IF(B1252="",VLOOKUP(A1252,items_lookup!A:B,2,FALSE),B1252)</f>
        <v>14. Item 14</v>
      </c>
      <c r="Y1252" s="22">
        <f t="shared" si="92"/>
        <v>6</v>
      </c>
      <c r="Z1252" s="22">
        <f t="shared" si="92"/>
        <v>6</v>
      </c>
      <c r="AA1252" s="22">
        <f t="shared" si="89"/>
        <v>2021</v>
      </c>
      <c r="AB1252" s="22">
        <f t="shared" si="90"/>
        <v>2021</v>
      </c>
      <c r="AC1252" s="22">
        <f t="shared" si="91"/>
        <v>2021</v>
      </c>
      <c r="AD1252" s="25" t="b">
        <f>AND(ROUND(O1252,2)=O1252,ROUND(P1252,2)=P1252,OR(AND(O1252&lt;&gt;0,L1252="p"),AND(P1252&lt;&gt;0,L1252="f")),_xlfn.ISFORMULA(X1252),_xlfn.ISFORMULA(Y1252),_xlfn.ISFORMULA(Z1252),_xlfn.ISFORMULA(AA1252),_xlfn.ISFORMULA(AB1252),_xlfn.ISFORMULA(AC1252),NOT(_xlfn.ISFORMULA(O1252)),NOT(_xlfn.ISFORMULA(P1252)),M1252&lt;&gt;0,N1252&lt;&gt;0,OR(YEAR(M1252=lookup_codes!T1402),YEAR(M1252=lookup_codes!T1403),YEAR(M1252=lookup_codes!T1404)),OR(YEAR(N1252=lookup_codes!T1402),YEAR(N1252=lookup_codes!T1403),YEAR(N1252=lookup_codes!T1404)))</f>
        <v>1</v>
      </c>
    </row>
    <row r="1253" spans="1:30" ht="15.75" customHeight="1" x14ac:dyDescent="0.2">
      <c r="A1253" s="8" t="s">
        <v>765</v>
      </c>
      <c r="B1253" s="27"/>
      <c r="C1253" s="2" t="s">
        <v>734</v>
      </c>
      <c r="D1253" s="6" t="s">
        <v>742</v>
      </c>
      <c r="E1253" s="60" t="s">
        <v>745</v>
      </c>
      <c r="F1253" s="8"/>
      <c r="G1253" s="8"/>
      <c r="H1253" s="8"/>
      <c r="I1253" s="8"/>
      <c r="J1253" s="8">
        <v>3</v>
      </c>
      <c r="K1253" s="8" t="s">
        <v>753</v>
      </c>
      <c r="L1253" s="8" t="s">
        <v>756</v>
      </c>
      <c r="M1253" s="9">
        <v>44352</v>
      </c>
      <c r="N1253" s="9">
        <v>44376</v>
      </c>
      <c r="O1253" s="20"/>
      <c r="P1253" s="20">
        <v>483288.12</v>
      </c>
      <c r="Q1253" s="61"/>
      <c r="R1253" s="29"/>
      <c r="S1253" s="29"/>
      <c r="T1253" s="29"/>
      <c r="U1253" s="29"/>
      <c r="X1253" s="22" t="str">
        <f>IF(B1253="",VLOOKUP(A1253,items_lookup!A:B,2,FALSE),B1253)</f>
        <v>05. Item 05</v>
      </c>
      <c r="Y1253" s="22">
        <f t="shared" si="92"/>
        <v>6</v>
      </c>
      <c r="Z1253" s="22">
        <f t="shared" si="92"/>
        <v>6</v>
      </c>
      <c r="AA1253" s="22">
        <f t="shared" si="89"/>
        <v>2021</v>
      </c>
      <c r="AB1253" s="22">
        <f t="shared" si="90"/>
        <v>2021</v>
      </c>
      <c r="AC1253" s="22">
        <f t="shared" si="91"/>
        <v>2021</v>
      </c>
      <c r="AD1253" s="25" t="b">
        <f>AND(ROUND(O1253,2)=O1253,ROUND(P1253,2)=P1253,OR(AND(O1253&lt;&gt;0,L1253="p"),AND(P1253&lt;&gt;0,L1253="f")),_xlfn.ISFORMULA(X1253),_xlfn.ISFORMULA(Y1253),_xlfn.ISFORMULA(Z1253),_xlfn.ISFORMULA(AA1253),_xlfn.ISFORMULA(AB1253),_xlfn.ISFORMULA(AC1253),NOT(_xlfn.ISFORMULA(O1253)),NOT(_xlfn.ISFORMULA(P1253)),M1253&lt;&gt;0,N1253&lt;&gt;0,OR(YEAR(M1253=lookup_codes!T1403),YEAR(M1253=lookup_codes!T1404),YEAR(M1253=lookup_codes!T1405)),OR(YEAR(N1253=lookup_codes!T1403),YEAR(N1253=lookup_codes!T1404),YEAR(N1253=lookup_codes!T1405)))</f>
        <v>1</v>
      </c>
    </row>
    <row r="1254" spans="1:30" ht="15.75" customHeight="1" x14ac:dyDescent="0.2">
      <c r="A1254" s="8" t="s">
        <v>765</v>
      </c>
      <c r="B1254" s="27"/>
      <c r="C1254" s="2" t="s">
        <v>734</v>
      </c>
      <c r="D1254" s="6" t="s">
        <v>742</v>
      </c>
      <c r="E1254" s="60" t="s">
        <v>745</v>
      </c>
      <c r="F1254" s="8"/>
      <c r="G1254" s="8"/>
      <c r="H1254" s="8"/>
      <c r="I1254" s="8"/>
      <c r="J1254" s="8">
        <v>3</v>
      </c>
      <c r="K1254" s="8" t="s">
        <v>753</v>
      </c>
      <c r="L1254" s="8" t="s">
        <v>756</v>
      </c>
      <c r="M1254" s="9">
        <v>44352</v>
      </c>
      <c r="N1254" s="9">
        <v>44376</v>
      </c>
      <c r="O1254" s="20"/>
      <c r="P1254" s="20">
        <v>869905.79</v>
      </c>
      <c r="Q1254" s="61"/>
      <c r="R1254" s="29"/>
      <c r="S1254" s="29"/>
      <c r="T1254" s="29"/>
      <c r="U1254" s="29"/>
      <c r="X1254" s="22" t="str">
        <f>IF(B1254="",VLOOKUP(A1254,items_lookup!A:B,2,FALSE),B1254)</f>
        <v>05. Item 05</v>
      </c>
      <c r="Y1254" s="22">
        <f t="shared" si="92"/>
        <v>6</v>
      </c>
      <c r="Z1254" s="22">
        <f t="shared" si="92"/>
        <v>6</v>
      </c>
      <c r="AA1254" s="22">
        <f t="shared" si="89"/>
        <v>2021</v>
      </c>
      <c r="AB1254" s="22">
        <f t="shared" si="90"/>
        <v>2021</v>
      </c>
      <c r="AC1254" s="22">
        <f t="shared" si="91"/>
        <v>2021</v>
      </c>
      <c r="AD1254" s="25" t="b">
        <f>AND(ROUND(O1254,2)=O1254,ROUND(P1254,2)=P1254,OR(AND(O1254&lt;&gt;0,L1254="p"),AND(P1254&lt;&gt;0,L1254="f")),_xlfn.ISFORMULA(X1254),_xlfn.ISFORMULA(Y1254),_xlfn.ISFORMULA(Z1254),_xlfn.ISFORMULA(AA1254),_xlfn.ISFORMULA(AB1254),_xlfn.ISFORMULA(AC1254),NOT(_xlfn.ISFORMULA(O1254)),NOT(_xlfn.ISFORMULA(P1254)),M1254&lt;&gt;0,N1254&lt;&gt;0,OR(YEAR(M1254=lookup_codes!T1404),YEAR(M1254=lookup_codes!T1405),YEAR(M1254=lookup_codes!T1406)),OR(YEAR(N1254=lookup_codes!T1404),YEAR(N1254=lookup_codes!T1405),YEAR(N1254=lookup_codes!T1406)))</f>
        <v>1</v>
      </c>
    </row>
    <row r="1255" spans="1:30" ht="15.75" customHeight="1" x14ac:dyDescent="0.2">
      <c r="A1255" s="8" t="s">
        <v>765</v>
      </c>
      <c r="B1255" s="27"/>
      <c r="C1255" s="2" t="s">
        <v>734</v>
      </c>
      <c r="D1255" s="6" t="s">
        <v>742</v>
      </c>
      <c r="E1255" s="60" t="s">
        <v>745</v>
      </c>
      <c r="F1255" s="8"/>
      <c r="G1255" s="8"/>
      <c r="H1255" s="8"/>
      <c r="I1255" s="8"/>
      <c r="J1255" s="8">
        <v>3</v>
      </c>
      <c r="K1255" s="8" t="s">
        <v>753</v>
      </c>
      <c r="L1255" s="8" t="s">
        <v>756</v>
      </c>
      <c r="M1255" s="9">
        <v>44351</v>
      </c>
      <c r="N1255" s="9">
        <v>44365</v>
      </c>
      <c r="O1255" s="20"/>
      <c r="P1255" s="20">
        <v>9791.24</v>
      </c>
      <c r="Q1255" s="61"/>
      <c r="R1255" s="29"/>
      <c r="S1255" s="29"/>
      <c r="T1255" s="29"/>
      <c r="U1255" s="29"/>
      <c r="X1255" s="22" t="str">
        <f>IF(B1255="",VLOOKUP(A1255,items_lookup!A:B,2,FALSE),B1255)</f>
        <v>05. Item 05</v>
      </c>
      <c r="Y1255" s="22">
        <f t="shared" si="92"/>
        <v>6</v>
      </c>
      <c r="Z1255" s="22">
        <f t="shared" si="92"/>
        <v>6</v>
      </c>
      <c r="AA1255" s="22">
        <f t="shared" si="89"/>
        <v>2021</v>
      </c>
      <c r="AB1255" s="22">
        <f t="shared" si="90"/>
        <v>2021</v>
      </c>
      <c r="AC1255" s="22">
        <f t="shared" si="91"/>
        <v>2021</v>
      </c>
      <c r="AD1255" s="25" t="b">
        <f>AND(ROUND(O1255,2)=O1255,ROUND(P1255,2)=P1255,OR(AND(O1255&lt;&gt;0,L1255="p"),AND(P1255&lt;&gt;0,L1255="f")),_xlfn.ISFORMULA(X1255),_xlfn.ISFORMULA(Y1255),_xlfn.ISFORMULA(Z1255),_xlfn.ISFORMULA(AA1255),_xlfn.ISFORMULA(AB1255),_xlfn.ISFORMULA(AC1255),NOT(_xlfn.ISFORMULA(O1255)),NOT(_xlfn.ISFORMULA(P1255)),M1255&lt;&gt;0,N1255&lt;&gt;0,OR(YEAR(M1255=lookup_codes!T1405),YEAR(M1255=lookup_codes!T1406),YEAR(M1255=lookup_codes!T1407)),OR(YEAR(N1255=lookup_codes!T1405),YEAR(N1255=lookup_codes!T1406),YEAR(N1255=lookup_codes!T1407)))</f>
        <v>1</v>
      </c>
    </row>
    <row r="1256" spans="1:30" ht="15.75" customHeight="1" x14ac:dyDescent="0.2">
      <c r="A1256" s="8" t="s">
        <v>770</v>
      </c>
      <c r="B1256" s="27"/>
      <c r="C1256" s="2" t="s">
        <v>734</v>
      </c>
      <c r="D1256" s="6" t="s">
        <v>742</v>
      </c>
      <c r="E1256" s="60" t="s">
        <v>745</v>
      </c>
      <c r="F1256" s="8"/>
      <c r="G1256" s="8"/>
      <c r="H1256" s="8"/>
      <c r="I1256" s="8"/>
      <c r="J1256" s="8">
        <v>3</v>
      </c>
      <c r="K1256" s="8" t="s">
        <v>753</v>
      </c>
      <c r="L1256" s="8" t="s">
        <v>756</v>
      </c>
      <c r="M1256" s="9">
        <v>44351</v>
      </c>
      <c r="N1256" s="9">
        <v>44369</v>
      </c>
      <c r="O1256" s="20"/>
      <c r="P1256" s="20">
        <v>45179.72</v>
      </c>
      <c r="Q1256" s="61"/>
      <c r="R1256" s="29"/>
      <c r="S1256" s="29"/>
      <c r="T1256" s="29"/>
      <c r="U1256" s="29"/>
      <c r="X1256" s="22" t="str">
        <f>IF(B1256="",VLOOKUP(A1256,items_lookup!A:B,2,FALSE),B1256)</f>
        <v>11. Item 11</v>
      </c>
      <c r="Y1256" s="22">
        <f t="shared" si="92"/>
        <v>6</v>
      </c>
      <c r="Z1256" s="22">
        <f t="shared" si="92"/>
        <v>6</v>
      </c>
      <c r="AA1256" s="22">
        <f t="shared" si="89"/>
        <v>2021</v>
      </c>
      <c r="AB1256" s="22">
        <f t="shared" si="90"/>
        <v>2021</v>
      </c>
      <c r="AC1256" s="22">
        <f t="shared" si="91"/>
        <v>2021</v>
      </c>
      <c r="AD1256" s="25" t="b">
        <f>AND(ROUND(O1256,2)=O1256,ROUND(P1256,2)=P1256,OR(AND(O1256&lt;&gt;0,L1256="p"),AND(P1256&lt;&gt;0,L1256="f")),_xlfn.ISFORMULA(X1256),_xlfn.ISFORMULA(Y1256),_xlfn.ISFORMULA(Z1256),_xlfn.ISFORMULA(AA1256),_xlfn.ISFORMULA(AB1256),_xlfn.ISFORMULA(AC1256),NOT(_xlfn.ISFORMULA(O1256)),NOT(_xlfn.ISFORMULA(P1256)),M1256&lt;&gt;0,N1256&lt;&gt;0,OR(YEAR(M1256=lookup_codes!T1406),YEAR(M1256=lookup_codes!T1407),YEAR(M1256=lookup_codes!T1408)),OR(YEAR(N1256=lookup_codes!T1406),YEAR(N1256=lookup_codes!T1407),YEAR(N1256=lookup_codes!T1408)))</f>
        <v>1</v>
      </c>
    </row>
    <row r="1257" spans="1:30" ht="15.75" customHeight="1" x14ac:dyDescent="0.2">
      <c r="A1257" s="8" t="s">
        <v>763</v>
      </c>
      <c r="B1257" s="27"/>
      <c r="C1257" s="2" t="s">
        <v>734</v>
      </c>
      <c r="D1257" s="6" t="s">
        <v>742</v>
      </c>
      <c r="E1257" s="60" t="s">
        <v>745</v>
      </c>
      <c r="F1257" s="8"/>
      <c r="G1257" s="8"/>
      <c r="H1257" s="8"/>
      <c r="I1257" s="8"/>
      <c r="J1257" s="8">
        <v>3</v>
      </c>
      <c r="K1257" s="8" t="s">
        <v>753</v>
      </c>
      <c r="L1257" s="8" t="s">
        <v>756</v>
      </c>
      <c r="M1257" s="9">
        <v>44351</v>
      </c>
      <c r="N1257" s="9">
        <v>44371</v>
      </c>
      <c r="O1257" s="20"/>
      <c r="P1257" s="20">
        <v>21724.98</v>
      </c>
      <c r="Q1257" s="61"/>
      <c r="R1257" s="29"/>
      <c r="S1257" s="29"/>
      <c r="T1257" s="29"/>
      <c r="U1257" s="29"/>
      <c r="X1257" s="22" t="str">
        <f>IF(B1257="",VLOOKUP(A1257,items_lookup!A:B,2,FALSE),B1257)</f>
        <v>04. Item 04</v>
      </c>
      <c r="Y1257" s="22">
        <f t="shared" si="92"/>
        <v>6</v>
      </c>
      <c r="Z1257" s="22">
        <f t="shared" si="92"/>
        <v>6</v>
      </c>
      <c r="AA1257" s="22">
        <f t="shared" si="89"/>
        <v>2021</v>
      </c>
      <c r="AB1257" s="22">
        <f t="shared" si="90"/>
        <v>2021</v>
      </c>
      <c r="AC1257" s="22">
        <f t="shared" si="91"/>
        <v>2021</v>
      </c>
      <c r="AD1257" s="25" t="b">
        <f>AND(ROUND(O1257,2)=O1257,ROUND(P1257,2)=P1257,OR(AND(O1257&lt;&gt;0,L1257="p"),AND(P1257&lt;&gt;0,L1257="f")),_xlfn.ISFORMULA(X1257),_xlfn.ISFORMULA(Y1257),_xlfn.ISFORMULA(Z1257),_xlfn.ISFORMULA(AA1257),_xlfn.ISFORMULA(AB1257),_xlfn.ISFORMULA(AC1257),NOT(_xlfn.ISFORMULA(O1257)),NOT(_xlfn.ISFORMULA(P1257)),M1257&lt;&gt;0,N1257&lt;&gt;0,OR(YEAR(M1257=lookup_codes!T1407),YEAR(M1257=lookup_codes!T1408),YEAR(M1257=lookup_codes!T1409)),OR(YEAR(N1257=lookup_codes!T1407),YEAR(N1257=lookup_codes!T1408),YEAR(N1257=lookup_codes!T1409)))</f>
        <v>1</v>
      </c>
    </row>
    <row r="1258" spans="1:30" ht="15.75" customHeight="1" x14ac:dyDescent="0.2">
      <c r="A1258" s="8" t="s">
        <v>763</v>
      </c>
      <c r="B1258" s="8"/>
      <c r="C1258" s="2" t="s">
        <v>734</v>
      </c>
      <c r="D1258" s="6" t="s">
        <v>742</v>
      </c>
      <c r="E1258" s="60" t="s">
        <v>745</v>
      </c>
      <c r="F1258" s="8"/>
      <c r="G1258" s="8"/>
      <c r="H1258" s="8"/>
      <c r="I1258" s="8"/>
      <c r="J1258" s="8">
        <v>1</v>
      </c>
      <c r="K1258" s="8" t="s">
        <v>753</v>
      </c>
      <c r="L1258" s="8" t="s">
        <v>756</v>
      </c>
      <c r="M1258" s="9">
        <v>44350</v>
      </c>
      <c r="N1258" s="9">
        <v>44362</v>
      </c>
      <c r="O1258" s="20"/>
      <c r="P1258" s="20">
        <v>16783.830000000002</v>
      </c>
      <c r="Q1258" s="61"/>
      <c r="R1258" s="29"/>
      <c r="S1258" s="29"/>
      <c r="T1258" s="29"/>
      <c r="U1258" s="29"/>
      <c r="X1258" s="22" t="str">
        <f>IF(B1258="",VLOOKUP(A1258,items_lookup!A:B,2,FALSE),B1258)</f>
        <v>04. Item 04</v>
      </c>
      <c r="Y1258" s="22">
        <f t="shared" si="92"/>
        <v>6</v>
      </c>
      <c r="Z1258" s="22">
        <f t="shared" si="92"/>
        <v>6</v>
      </c>
      <c r="AA1258" s="22">
        <f t="shared" si="89"/>
        <v>2021</v>
      </c>
      <c r="AB1258" s="22">
        <f t="shared" si="90"/>
        <v>2021</v>
      </c>
      <c r="AC1258" s="22">
        <f t="shared" si="91"/>
        <v>2021</v>
      </c>
      <c r="AD1258" s="25" t="b">
        <f>AND(ROUND(O1258,2)=O1258,ROUND(P1258,2)=P1258,OR(AND(O1258&lt;&gt;0,L1258="p"),AND(P1258&lt;&gt;0,L1258="f")),_xlfn.ISFORMULA(X1258),_xlfn.ISFORMULA(Y1258),_xlfn.ISFORMULA(Z1258),_xlfn.ISFORMULA(AA1258),_xlfn.ISFORMULA(AB1258),_xlfn.ISFORMULA(AC1258),NOT(_xlfn.ISFORMULA(O1258)),NOT(_xlfn.ISFORMULA(P1258)),M1258&lt;&gt;0,N1258&lt;&gt;0,OR(YEAR(M1258=lookup_codes!T1408),YEAR(M1258=lookup_codes!T1409),YEAR(M1258=lookup_codes!T1410)),OR(YEAR(N1258=lookup_codes!T1408),YEAR(N1258=lookup_codes!T1409),YEAR(N1258=lookup_codes!T1410)))</f>
        <v>1</v>
      </c>
    </row>
    <row r="1259" spans="1:30" ht="12.6" customHeight="1" x14ac:dyDescent="0.2">
      <c r="A1259" s="8" t="s">
        <v>773</v>
      </c>
      <c r="B1259" s="8"/>
      <c r="C1259" s="2" t="s">
        <v>734</v>
      </c>
      <c r="D1259" s="6" t="s">
        <v>742</v>
      </c>
      <c r="E1259" s="60" t="s">
        <v>745</v>
      </c>
      <c r="F1259" s="8"/>
      <c r="G1259" s="8"/>
      <c r="H1259" s="8"/>
      <c r="I1259" s="8"/>
      <c r="J1259" s="8">
        <v>1</v>
      </c>
      <c r="K1259" s="8" t="s">
        <v>753</v>
      </c>
      <c r="L1259" s="8" t="s">
        <v>756</v>
      </c>
      <c r="M1259" s="9">
        <v>44350</v>
      </c>
      <c r="N1259" s="9">
        <v>44365</v>
      </c>
      <c r="O1259" s="20"/>
      <c r="P1259" s="20">
        <v>35533.18</v>
      </c>
      <c r="Q1259" s="61"/>
      <c r="R1259" s="29"/>
      <c r="S1259" s="29"/>
      <c r="T1259" s="29"/>
      <c r="U1259" s="29"/>
      <c r="X1259" s="22" t="str">
        <f>IF(B1259="",VLOOKUP(A1259,items_lookup!A:B,2,FALSE),B1259)</f>
        <v>13. Item 13</v>
      </c>
      <c r="Y1259" s="22">
        <f t="shared" si="92"/>
        <v>6</v>
      </c>
      <c r="Z1259" s="22">
        <f t="shared" si="92"/>
        <v>6</v>
      </c>
      <c r="AA1259" s="22">
        <f t="shared" si="89"/>
        <v>2021</v>
      </c>
      <c r="AB1259" s="22">
        <f t="shared" si="90"/>
        <v>2021</v>
      </c>
      <c r="AC1259" s="22">
        <f t="shared" si="91"/>
        <v>2021</v>
      </c>
      <c r="AD1259" s="25" t="b">
        <f>AND(ROUND(O1259,2)=O1259,ROUND(P1259,2)=P1259,OR(AND(O1259&lt;&gt;0,L1259="p"),AND(P1259&lt;&gt;0,L1259="f")),_xlfn.ISFORMULA(X1259),_xlfn.ISFORMULA(Y1259),_xlfn.ISFORMULA(Z1259),_xlfn.ISFORMULA(AA1259),_xlfn.ISFORMULA(AB1259),_xlfn.ISFORMULA(AC1259),NOT(_xlfn.ISFORMULA(O1259)),NOT(_xlfn.ISFORMULA(P1259)),M1259&lt;&gt;0,N1259&lt;&gt;0,OR(YEAR(M1259=lookup_codes!T1409),YEAR(M1259=lookup_codes!T1410),YEAR(M1259=lookup_codes!T1411)),OR(YEAR(N1259=lookup_codes!T1409),YEAR(N1259=lookup_codes!T1410),YEAR(N1259=lookup_codes!T1411)))</f>
        <v>1</v>
      </c>
    </row>
    <row r="1260" spans="1:30" ht="12.6" customHeight="1" x14ac:dyDescent="0.2">
      <c r="A1260" s="8" t="s">
        <v>773</v>
      </c>
      <c r="B1260" s="8"/>
      <c r="C1260" s="2" t="s">
        <v>734</v>
      </c>
      <c r="D1260" s="6" t="s">
        <v>742</v>
      </c>
      <c r="E1260" s="60" t="s">
        <v>745</v>
      </c>
      <c r="F1260" s="8"/>
      <c r="G1260" s="8"/>
      <c r="H1260" s="8"/>
      <c r="I1260" s="8"/>
      <c r="J1260" s="8">
        <v>3</v>
      </c>
      <c r="K1260" s="8" t="s">
        <v>753</v>
      </c>
      <c r="L1260" s="8" t="s">
        <v>756</v>
      </c>
      <c r="M1260" s="9">
        <v>44350</v>
      </c>
      <c r="N1260" s="9">
        <v>44371</v>
      </c>
      <c r="O1260" s="20"/>
      <c r="P1260" s="20">
        <v>22.69</v>
      </c>
      <c r="Q1260" s="61"/>
      <c r="R1260" s="29"/>
      <c r="S1260" s="29"/>
      <c r="T1260" s="29"/>
      <c r="U1260" s="29"/>
      <c r="X1260" s="22" t="str">
        <f>IF(B1260="",VLOOKUP(A1260,items_lookup!A:B,2,FALSE),B1260)</f>
        <v>13. Item 13</v>
      </c>
      <c r="Y1260" s="22">
        <f t="shared" si="92"/>
        <v>6</v>
      </c>
      <c r="Z1260" s="22">
        <f t="shared" si="92"/>
        <v>6</v>
      </c>
      <c r="AA1260" s="22">
        <f t="shared" si="89"/>
        <v>2021</v>
      </c>
      <c r="AB1260" s="22">
        <f t="shared" si="90"/>
        <v>2021</v>
      </c>
      <c r="AC1260" s="22">
        <f t="shared" si="91"/>
        <v>2021</v>
      </c>
      <c r="AD1260" s="25" t="b">
        <f>AND(ROUND(O1260,2)=O1260,ROUND(P1260,2)=P1260,OR(AND(O1260&lt;&gt;0,L1260="p"),AND(P1260&lt;&gt;0,L1260="f")),_xlfn.ISFORMULA(X1260),_xlfn.ISFORMULA(Y1260),_xlfn.ISFORMULA(Z1260),_xlfn.ISFORMULA(AA1260),_xlfn.ISFORMULA(AB1260),_xlfn.ISFORMULA(AC1260),NOT(_xlfn.ISFORMULA(O1260)),NOT(_xlfn.ISFORMULA(P1260)),M1260&lt;&gt;0,N1260&lt;&gt;0,OR(YEAR(M1260=lookup_codes!T1410),YEAR(M1260=lookup_codes!T1411),YEAR(M1260=lookup_codes!T1412)),OR(YEAR(N1260=lookup_codes!T1410),YEAR(N1260=lookup_codes!T1411),YEAR(N1260=lookup_codes!T1412)))</f>
        <v>1</v>
      </c>
    </row>
    <row r="1261" spans="1:30" ht="12.6" customHeight="1" x14ac:dyDescent="0.2">
      <c r="A1261" s="8" t="s">
        <v>773</v>
      </c>
      <c r="B1261" s="8"/>
      <c r="C1261" s="2" t="s">
        <v>734</v>
      </c>
      <c r="D1261" s="6" t="s">
        <v>742</v>
      </c>
      <c r="E1261" s="60" t="s">
        <v>745</v>
      </c>
      <c r="F1261" s="8"/>
      <c r="G1261" s="8"/>
      <c r="H1261" s="8"/>
      <c r="I1261" s="8"/>
      <c r="J1261" s="8">
        <v>3</v>
      </c>
      <c r="K1261" s="8" t="s">
        <v>753</v>
      </c>
      <c r="L1261" s="8" t="s">
        <v>756</v>
      </c>
      <c r="M1261" s="9">
        <v>44362</v>
      </c>
      <c r="N1261" s="9">
        <v>44371</v>
      </c>
      <c r="O1261" s="20"/>
      <c r="P1261" s="20">
        <v>241441.62</v>
      </c>
      <c r="Q1261" s="61"/>
      <c r="R1261" s="29"/>
      <c r="S1261" s="29"/>
      <c r="T1261" s="29"/>
      <c r="U1261" s="29"/>
      <c r="X1261" s="22" t="str">
        <f>IF(B1261="",VLOOKUP(A1261,items_lookup!A:B,2,FALSE),B1261)</f>
        <v>13. Item 13</v>
      </c>
      <c r="Y1261" s="22">
        <f t="shared" si="92"/>
        <v>6</v>
      </c>
      <c r="Z1261" s="22">
        <f t="shared" si="92"/>
        <v>6</v>
      </c>
      <c r="AA1261" s="22">
        <f t="shared" si="89"/>
        <v>2021</v>
      </c>
      <c r="AB1261" s="22">
        <f t="shared" si="90"/>
        <v>2021</v>
      </c>
      <c r="AC1261" s="22">
        <f t="shared" si="91"/>
        <v>2021</v>
      </c>
      <c r="AD1261" s="25" t="b">
        <f>AND(ROUND(O1261,2)=O1261,ROUND(P1261,2)=P1261,OR(AND(O1261&lt;&gt;0,L1261="p"),AND(P1261&lt;&gt;0,L1261="f")),_xlfn.ISFORMULA(X1261),_xlfn.ISFORMULA(Y1261),_xlfn.ISFORMULA(Z1261),_xlfn.ISFORMULA(AA1261),_xlfn.ISFORMULA(AB1261),_xlfn.ISFORMULA(AC1261),NOT(_xlfn.ISFORMULA(O1261)),NOT(_xlfn.ISFORMULA(P1261)),M1261&lt;&gt;0,N1261&lt;&gt;0,OR(YEAR(M1261=lookup_codes!T1411),YEAR(M1261=lookup_codes!T1412),YEAR(M1261=lookup_codes!T1413)),OR(YEAR(N1261=lookup_codes!T1411),YEAR(N1261=lookup_codes!T1412),YEAR(N1261=lookup_codes!T1413)))</f>
        <v>1</v>
      </c>
    </row>
    <row r="1262" spans="1:30" ht="15" customHeight="1" x14ac:dyDescent="0.2">
      <c r="A1262" s="8" t="s">
        <v>773</v>
      </c>
      <c r="B1262" s="8"/>
      <c r="C1262" s="2" t="s">
        <v>734</v>
      </c>
      <c r="D1262" s="6" t="s">
        <v>742</v>
      </c>
      <c r="E1262" s="60" t="s">
        <v>744</v>
      </c>
      <c r="F1262" s="8"/>
      <c r="G1262" s="8"/>
      <c r="H1262" s="8"/>
      <c r="I1262" s="8"/>
      <c r="J1262" s="8"/>
      <c r="K1262" s="8" t="s">
        <v>753</v>
      </c>
      <c r="L1262" s="8" t="s">
        <v>756</v>
      </c>
      <c r="M1262" s="9">
        <v>44362</v>
      </c>
      <c r="N1262" s="9">
        <v>44362</v>
      </c>
      <c r="O1262" s="20"/>
      <c r="P1262" s="20">
        <v>2202268.67</v>
      </c>
      <c r="Q1262" s="61"/>
      <c r="R1262" s="29"/>
      <c r="S1262" s="29"/>
      <c r="T1262" s="29"/>
      <c r="U1262" s="29"/>
      <c r="X1262" s="22" t="str">
        <f>IF(B1262="",VLOOKUP(A1262,items_lookup!A:B,2,FALSE),B1262)</f>
        <v>13. Item 13</v>
      </c>
      <c r="Y1262" s="22">
        <f t="shared" si="92"/>
        <v>6</v>
      </c>
      <c r="Z1262" s="22">
        <f t="shared" si="92"/>
        <v>6</v>
      </c>
      <c r="AA1262" s="22">
        <f t="shared" si="89"/>
        <v>2021</v>
      </c>
      <c r="AB1262" s="22">
        <f t="shared" si="90"/>
        <v>2021</v>
      </c>
      <c r="AC1262" s="22">
        <f t="shared" si="91"/>
        <v>2021</v>
      </c>
      <c r="AD1262" s="25" t="b">
        <f>AND(ROUND(O1262,2)=O1262,ROUND(P1262,2)=P1262,OR(AND(O1262&lt;&gt;0,L1262="p"),AND(P1262&lt;&gt;0,L1262="f")),_xlfn.ISFORMULA(X1262),_xlfn.ISFORMULA(Y1262),_xlfn.ISFORMULA(Z1262),_xlfn.ISFORMULA(AA1262),_xlfn.ISFORMULA(AB1262),_xlfn.ISFORMULA(AC1262),NOT(_xlfn.ISFORMULA(O1262)),NOT(_xlfn.ISFORMULA(P1262)),M1262&lt;&gt;0,N1262&lt;&gt;0,OR(YEAR(M1262=lookup_codes!T1412),YEAR(M1262=lookup_codes!T1413),YEAR(M1262=lookup_codes!T1414)),OR(YEAR(N1262=lookup_codes!T1412),YEAR(N1262=lookup_codes!T1413),YEAR(N1262=lookup_codes!T1414)))</f>
        <v>1</v>
      </c>
    </row>
    <row r="1263" spans="1:30" ht="15" customHeight="1" x14ac:dyDescent="0.2">
      <c r="A1263" s="8" t="s">
        <v>773</v>
      </c>
      <c r="B1263" s="8"/>
      <c r="C1263" s="2" t="s">
        <v>734</v>
      </c>
      <c r="D1263" s="6" t="s">
        <v>742</v>
      </c>
      <c r="E1263" s="60" t="s">
        <v>745</v>
      </c>
      <c r="F1263" s="8"/>
      <c r="G1263" s="8"/>
      <c r="H1263" s="8"/>
      <c r="I1263" s="8"/>
      <c r="J1263" s="8">
        <v>3</v>
      </c>
      <c r="K1263" s="8" t="s">
        <v>753</v>
      </c>
      <c r="L1263" s="8" t="s">
        <v>756</v>
      </c>
      <c r="M1263" s="9">
        <v>44362</v>
      </c>
      <c r="N1263" s="9">
        <v>44376</v>
      </c>
      <c r="O1263" s="20"/>
      <c r="P1263" s="20">
        <v>142957.17000000001</v>
      </c>
      <c r="Q1263" s="61"/>
      <c r="R1263" s="29"/>
      <c r="S1263" s="29"/>
      <c r="T1263" s="29"/>
      <c r="U1263" s="29"/>
      <c r="X1263" s="22" t="str">
        <f>IF(B1263="",VLOOKUP(A1263,items_lookup!A:B,2,FALSE),B1263)</f>
        <v>13. Item 13</v>
      </c>
      <c r="Y1263" s="22">
        <f t="shared" si="92"/>
        <v>6</v>
      </c>
      <c r="Z1263" s="22">
        <f t="shared" si="92"/>
        <v>6</v>
      </c>
      <c r="AA1263" s="22">
        <f t="shared" si="89"/>
        <v>2021</v>
      </c>
      <c r="AB1263" s="22">
        <f t="shared" si="90"/>
        <v>2021</v>
      </c>
      <c r="AC1263" s="22">
        <f t="shared" si="91"/>
        <v>2021</v>
      </c>
      <c r="AD1263" s="25" t="b">
        <f>AND(ROUND(O1263,2)=O1263,ROUND(P1263,2)=P1263,OR(AND(O1263&lt;&gt;0,L1263="p"),AND(P1263&lt;&gt;0,L1263="f")),_xlfn.ISFORMULA(X1263),_xlfn.ISFORMULA(Y1263),_xlfn.ISFORMULA(Z1263),_xlfn.ISFORMULA(AA1263),_xlfn.ISFORMULA(AB1263),_xlfn.ISFORMULA(AC1263),NOT(_xlfn.ISFORMULA(O1263)),NOT(_xlfn.ISFORMULA(P1263)),M1263&lt;&gt;0,N1263&lt;&gt;0,OR(YEAR(M1263=lookup_codes!T1413),YEAR(M1263=lookup_codes!T1414),YEAR(M1263=lookup_codes!T1415)),OR(YEAR(N1263=lookup_codes!T1413),YEAR(N1263=lookup_codes!T1414),YEAR(N1263=lookup_codes!T1415)))</f>
        <v>1</v>
      </c>
    </row>
    <row r="1264" spans="1:30" ht="15" customHeight="1" x14ac:dyDescent="0.2">
      <c r="A1264" s="8" t="s">
        <v>773</v>
      </c>
      <c r="B1264" s="8"/>
      <c r="C1264" s="2" t="s">
        <v>734</v>
      </c>
      <c r="D1264" s="6" t="s">
        <v>742</v>
      </c>
      <c r="E1264" s="60" t="s">
        <v>745</v>
      </c>
      <c r="F1264" s="8"/>
      <c r="G1264" s="8"/>
      <c r="H1264" s="8"/>
      <c r="I1264" s="8"/>
      <c r="J1264" s="8">
        <v>3</v>
      </c>
      <c r="K1264" s="8" t="s">
        <v>753</v>
      </c>
      <c r="L1264" s="8" t="s">
        <v>756</v>
      </c>
      <c r="M1264" s="9">
        <v>44362</v>
      </c>
      <c r="N1264" s="9">
        <v>44372</v>
      </c>
      <c r="O1264" s="20"/>
      <c r="P1264" s="20">
        <v>4648.8100000000004</v>
      </c>
      <c r="Q1264" s="61"/>
      <c r="R1264" s="29"/>
      <c r="S1264" s="29"/>
      <c r="T1264" s="29"/>
      <c r="U1264" s="29"/>
      <c r="X1264" s="22" t="str">
        <f>IF(B1264="",VLOOKUP(A1264,items_lookup!A:B,2,FALSE),B1264)</f>
        <v>13. Item 13</v>
      </c>
      <c r="Y1264" s="22">
        <f t="shared" si="92"/>
        <v>6</v>
      </c>
      <c r="Z1264" s="22">
        <f t="shared" si="92"/>
        <v>6</v>
      </c>
      <c r="AA1264" s="22">
        <f t="shared" si="89"/>
        <v>2021</v>
      </c>
      <c r="AB1264" s="22">
        <f t="shared" si="90"/>
        <v>2021</v>
      </c>
      <c r="AC1264" s="22">
        <f t="shared" si="91"/>
        <v>2021</v>
      </c>
      <c r="AD1264" s="25" t="b">
        <f>AND(ROUND(O1264,2)=O1264,ROUND(P1264,2)=P1264,OR(AND(O1264&lt;&gt;0,L1264="p"),AND(P1264&lt;&gt;0,L1264="f")),_xlfn.ISFORMULA(X1264),_xlfn.ISFORMULA(Y1264),_xlfn.ISFORMULA(Z1264),_xlfn.ISFORMULA(AA1264),_xlfn.ISFORMULA(AB1264),_xlfn.ISFORMULA(AC1264),NOT(_xlfn.ISFORMULA(O1264)),NOT(_xlfn.ISFORMULA(P1264)),M1264&lt;&gt;0,N1264&lt;&gt;0,OR(YEAR(M1264=lookup_codes!T1414),YEAR(M1264=lookup_codes!T1415),YEAR(M1264=lookup_codes!T1416)),OR(YEAR(N1264=lookup_codes!T1414),YEAR(N1264=lookup_codes!T1415),YEAR(N1264=lookup_codes!T1416)))</f>
        <v>1</v>
      </c>
    </row>
    <row r="1265" spans="1:30" ht="15" customHeight="1" x14ac:dyDescent="0.2">
      <c r="A1265" s="8" t="s">
        <v>773</v>
      </c>
      <c r="B1265" s="8"/>
      <c r="C1265" s="2" t="s">
        <v>734</v>
      </c>
      <c r="D1265" s="6" t="s">
        <v>742</v>
      </c>
      <c r="E1265" s="60" t="s">
        <v>745</v>
      </c>
      <c r="F1265" s="8"/>
      <c r="G1265" s="8"/>
      <c r="H1265" s="8"/>
      <c r="I1265" s="8"/>
      <c r="J1265" s="8">
        <v>4</v>
      </c>
      <c r="K1265" s="8" t="s">
        <v>753</v>
      </c>
      <c r="L1265" s="8" t="s">
        <v>756</v>
      </c>
      <c r="M1265" s="9">
        <v>44362</v>
      </c>
      <c r="N1265" s="9">
        <v>44375</v>
      </c>
      <c r="O1265" s="20"/>
      <c r="P1265" s="20">
        <v>945526.07</v>
      </c>
      <c r="Q1265" s="61"/>
      <c r="R1265" s="29"/>
      <c r="S1265" s="29"/>
      <c r="T1265" s="29"/>
      <c r="U1265" s="29"/>
      <c r="X1265" s="22" t="str">
        <f>IF(B1265="",VLOOKUP(A1265,items_lookup!A:B,2,FALSE),B1265)</f>
        <v>13. Item 13</v>
      </c>
      <c r="Y1265" s="22">
        <f t="shared" si="92"/>
        <v>6</v>
      </c>
      <c r="Z1265" s="22">
        <f t="shared" si="92"/>
        <v>6</v>
      </c>
      <c r="AA1265" s="22">
        <f t="shared" si="89"/>
        <v>2021</v>
      </c>
      <c r="AB1265" s="22">
        <f t="shared" si="90"/>
        <v>2021</v>
      </c>
      <c r="AC1265" s="22">
        <f t="shared" si="91"/>
        <v>2021</v>
      </c>
      <c r="AD1265" s="25" t="b">
        <f>AND(ROUND(O1265,2)=O1265,ROUND(P1265,2)=P1265,OR(AND(O1265&lt;&gt;0,L1265="p"),AND(P1265&lt;&gt;0,L1265="f")),_xlfn.ISFORMULA(X1265),_xlfn.ISFORMULA(Y1265),_xlfn.ISFORMULA(Z1265),_xlfn.ISFORMULA(AA1265),_xlfn.ISFORMULA(AB1265),_xlfn.ISFORMULA(AC1265),NOT(_xlfn.ISFORMULA(O1265)),NOT(_xlfn.ISFORMULA(P1265)),M1265&lt;&gt;0,N1265&lt;&gt;0,OR(YEAR(M1265=lookup_codes!T1415),YEAR(M1265=lookup_codes!T1416),YEAR(M1265=lookup_codes!T1417)),OR(YEAR(N1265=lookup_codes!T1415),YEAR(N1265=lookup_codes!T1416),YEAR(N1265=lookup_codes!T1417)))</f>
        <v>1</v>
      </c>
    </row>
    <row r="1266" spans="1:30" ht="13.5" customHeight="1" x14ac:dyDescent="0.2">
      <c r="A1266" s="8" t="s">
        <v>773</v>
      </c>
      <c r="B1266" s="27"/>
      <c r="C1266" s="2" t="s">
        <v>734</v>
      </c>
      <c r="D1266" s="6" t="s">
        <v>742</v>
      </c>
      <c r="E1266" s="60" t="s">
        <v>745</v>
      </c>
      <c r="F1266" s="8"/>
      <c r="G1266" s="8"/>
      <c r="H1266" s="8"/>
      <c r="I1266" s="8"/>
      <c r="J1266" s="8">
        <v>3</v>
      </c>
      <c r="K1266" s="8" t="s">
        <v>753</v>
      </c>
      <c r="L1266" s="8" t="s">
        <v>756</v>
      </c>
      <c r="M1266" s="9">
        <v>44362</v>
      </c>
      <c r="N1266" s="9">
        <v>44372</v>
      </c>
      <c r="O1266" s="20"/>
      <c r="P1266" s="20">
        <v>13174.24</v>
      </c>
      <c r="Q1266" s="61"/>
      <c r="R1266" s="11"/>
      <c r="S1266" s="11"/>
      <c r="T1266" s="11"/>
      <c r="U1266" s="11"/>
      <c r="X1266" s="22" t="str">
        <f>IF(B1266="",VLOOKUP(A1266,items_lookup!A:B,2,FALSE),B1266)</f>
        <v>13. Item 13</v>
      </c>
      <c r="Y1266" s="22">
        <f t="shared" si="92"/>
        <v>6</v>
      </c>
      <c r="Z1266" s="22">
        <f t="shared" si="92"/>
        <v>6</v>
      </c>
      <c r="AA1266" s="22">
        <f t="shared" si="89"/>
        <v>2021</v>
      </c>
      <c r="AB1266" s="22">
        <f t="shared" si="90"/>
        <v>2021</v>
      </c>
      <c r="AC1266" s="22">
        <f t="shared" si="91"/>
        <v>2021</v>
      </c>
      <c r="AD1266" s="25" t="b">
        <f>AND(ROUND(O1266,2)=O1266,ROUND(P1266,2)=P1266,OR(AND(O1266&lt;&gt;0,L1266="p"),AND(P1266&lt;&gt;0,L1266="f")),_xlfn.ISFORMULA(X1266),_xlfn.ISFORMULA(Y1266),_xlfn.ISFORMULA(Z1266),_xlfn.ISFORMULA(AA1266),_xlfn.ISFORMULA(AB1266),_xlfn.ISFORMULA(AC1266),NOT(_xlfn.ISFORMULA(O1266)),NOT(_xlfn.ISFORMULA(P1266)),M1266&lt;&gt;0,N1266&lt;&gt;0,OR(YEAR(M1266=lookup_codes!T1416),YEAR(M1266=lookup_codes!T1417),YEAR(M1266=lookup_codes!T1418)),OR(YEAR(N1266=lookup_codes!T1416),YEAR(N1266=lookup_codes!T1417),YEAR(N1266=lookup_codes!T1418)))</f>
        <v>1</v>
      </c>
    </row>
    <row r="1267" spans="1:30" ht="15" customHeight="1" x14ac:dyDescent="0.2">
      <c r="A1267" s="8" t="s">
        <v>773</v>
      </c>
      <c r="B1267" s="8"/>
      <c r="C1267" s="2" t="s">
        <v>734</v>
      </c>
      <c r="D1267" s="6" t="s">
        <v>742</v>
      </c>
      <c r="E1267" s="60" t="s">
        <v>745</v>
      </c>
      <c r="F1267" s="8"/>
      <c r="G1267" s="8"/>
      <c r="H1267" s="8"/>
      <c r="I1267" s="8"/>
      <c r="J1267" s="8">
        <v>3</v>
      </c>
      <c r="K1267" s="8" t="s">
        <v>753</v>
      </c>
      <c r="L1267" s="8" t="s">
        <v>756</v>
      </c>
      <c r="M1267" s="9">
        <v>44362</v>
      </c>
      <c r="N1267" s="9">
        <v>44371</v>
      </c>
      <c r="O1267" s="20"/>
      <c r="P1267" s="20">
        <v>32528.959999999999</v>
      </c>
      <c r="Q1267" s="61"/>
      <c r="R1267" s="29"/>
      <c r="S1267" s="29"/>
      <c r="T1267" s="29"/>
      <c r="U1267" s="29"/>
      <c r="X1267" s="22" t="str">
        <f>IF(B1267="",VLOOKUP(A1267,items_lookup!A:B,2,FALSE),B1267)</f>
        <v>13. Item 13</v>
      </c>
      <c r="Y1267" s="22">
        <f t="shared" si="92"/>
        <v>6</v>
      </c>
      <c r="Z1267" s="22">
        <f t="shared" si="92"/>
        <v>6</v>
      </c>
      <c r="AA1267" s="22">
        <f t="shared" si="89"/>
        <v>2021</v>
      </c>
      <c r="AB1267" s="22">
        <f t="shared" si="90"/>
        <v>2021</v>
      </c>
      <c r="AC1267" s="22">
        <f t="shared" si="91"/>
        <v>2021</v>
      </c>
      <c r="AD1267" s="25" t="b">
        <f>AND(ROUND(O1267,2)=O1267,ROUND(P1267,2)=P1267,OR(AND(O1267&lt;&gt;0,L1267="p"),AND(P1267&lt;&gt;0,L1267="f")),_xlfn.ISFORMULA(X1267),_xlfn.ISFORMULA(Y1267),_xlfn.ISFORMULA(Z1267),_xlfn.ISFORMULA(AA1267),_xlfn.ISFORMULA(AB1267),_xlfn.ISFORMULA(AC1267),NOT(_xlfn.ISFORMULA(O1267)),NOT(_xlfn.ISFORMULA(P1267)),M1267&lt;&gt;0,N1267&lt;&gt;0,OR(YEAR(M1267=lookup_codes!T1417),YEAR(M1267=lookup_codes!T1418),YEAR(M1267=lookup_codes!T1419)),OR(YEAR(N1267=lookup_codes!T1417),YEAR(N1267=lookup_codes!T1418),YEAR(N1267=lookup_codes!T1419)))</f>
        <v>1</v>
      </c>
    </row>
    <row r="1268" spans="1:30" ht="15" customHeight="1" x14ac:dyDescent="0.2">
      <c r="A1268" s="8" t="s">
        <v>794</v>
      </c>
      <c r="B1268" s="8"/>
      <c r="C1268" s="2" t="s">
        <v>734</v>
      </c>
      <c r="D1268" s="6" t="s">
        <v>742</v>
      </c>
      <c r="E1268" s="60" t="s">
        <v>745</v>
      </c>
      <c r="F1268" s="8"/>
      <c r="G1268" s="8"/>
      <c r="H1268" s="8"/>
      <c r="I1268" s="8"/>
      <c r="J1268" s="8">
        <v>3</v>
      </c>
      <c r="K1268" s="8" t="s">
        <v>753</v>
      </c>
      <c r="L1268" s="8" t="s">
        <v>756</v>
      </c>
      <c r="M1268" s="9">
        <v>44362</v>
      </c>
      <c r="N1268" s="9">
        <v>44371</v>
      </c>
      <c r="O1268" s="20"/>
      <c r="P1268" s="20">
        <v>99762.55</v>
      </c>
      <c r="Q1268" s="61"/>
      <c r="X1268" s="22" t="str">
        <f>IF(B1268="",VLOOKUP(A1268,items_lookup!A:B,2,FALSE),B1268)</f>
        <v>13. Item 13</v>
      </c>
      <c r="Y1268" s="22">
        <f t="shared" si="92"/>
        <v>6</v>
      </c>
      <c r="Z1268" s="22">
        <f t="shared" si="92"/>
        <v>6</v>
      </c>
      <c r="AA1268" s="22">
        <f t="shared" si="89"/>
        <v>2021</v>
      </c>
      <c r="AB1268" s="22">
        <f t="shared" si="90"/>
        <v>2021</v>
      </c>
      <c r="AC1268" s="22">
        <f t="shared" si="91"/>
        <v>2021</v>
      </c>
      <c r="AD1268" s="25" t="b">
        <f>AND(ROUND(O1268,2)=O1268,ROUND(P1268,2)=P1268,OR(AND(O1268&lt;&gt;0,L1268="p"),AND(P1268&lt;&gt;0,L1268="f")),_xlfn.ISFORMULA(X1268),_xlfn.ISFORMULA(Y1268),_xlfn.ISFORMULA(Z1268),_xlfn.ISFORMULA(AA1268),_xlfn.ISFORMULA(AB1268),_xlfn.ISFORMULA(AC1268),NOT(_xlfn.ISFORMULA(O1268)),NOT(_xlfn.ISFORMULA(P1268)),M1268&lt;&gt;0,N1268&lt;&gt;0,OR(YEAR(M1268=lookup_codes!T1418),YEAR(M1268=lookup_codes!T1419),YEAR(M1268=lookup_codes!T1420)),OR(YEAR(N1268=lookup_codes!T1418),YEAR(N1268=lookup_codes!T1419),YEAR(N1268=lookup_codes!T1420)))</f>
        <v>1</v>
      </c>
    </row>
    <row r="1269" spans="1:30" ht="14.25" customHeight="1" x14ac:dyDescent="0.2">
      <c r="A1269" s="8" t="s">
        <v>792</v>
      </c>
      <c r="B1269" s="8"/>
      <c r="C1269" s="2" t="s">
        <v>734</v>
      </c>
      <c r="D1269" s="6" t="s">
        <v>742</v>
      </c>
      <c r="E1269" s="60" t="s">
        <v>745</v>
      </c>
      <c r="F1269" s="8"/>
      <c r="G1269" s="8"/>
      <c r="H1269" s="8"/>
      <c r="I1269" s="8" t="s">
        <v>25</v>
      </c>
      <c r="J1269" s="8">
        <v>3</v>
      </c>
      <c r="K1269" s="8" t="s">
        <v>753</v>
      </c>
      <c r="L1269" s="8" t="s">
        <v>756</v>
      </c>
      <c r="M1269" s="9">
        <v>44362</v>
      </c>
      <c r="N1269" s="9">
        <v>44371</v>
      </c>
      <c r="O1269" s="20"/>
      <c r="P1269" s="20">
        <v>168935.48</v>
      </c>
      <c r="Q1269" s="61"/>
      <c r="X1269" s="22" t="str">
        <f>IF(B1269="",VLOOKUP(A1269,items_lookup!A:B,2,FALSE),B1269)</f>
        <v>12. Item 12</v>
      </c>
      <c r="Y1269" s="22">
        <f t="shared" si="92"/>
        <v>6</v>
      </c>
      <c r="Z1269" s="22">
        <f t="shared" si="92"/>
        <v>6</v>
      </c>
      <c r="AA1269" s="22">
        <f t="shared" si="89"/>
        <v>2021</v>
      </c>
      <c r="AB1269" s="22">
        <f t="shared" si="90"/>
        <v>2021</v>
      </c>
      <c r="AC1269" s="22">
        <f t="shared" si="91"/>
        <v>2021</v>
      </c>
      <c r="AD1269" s="25" t="b">
        <f>AND(ROUND(O1269,2)=O1269,ROUND(P1269,2)=P1269,OR(AND(O1269&lt;&gt;0,L1269="p"),AND(P1269&lt;&gt;0,L1269="f")),_xlfn.ISFORMULA(X1269),_xlfn.ISFORMULA(Y1269),_xlfn.ISFORMULA(Z1269),_xlfn.ISFORMULA(AA1269),_xlfn.ISFORMULA(AB1269),_xlfn.ISFORMULA(AC1269),NOT(_xlfn.ISFORMULA(O1269)),NOT(_xlfn.ISFORMULA(P1269)),M1269&lt;&gt;0,N1269&lt;&gt;0,OR(YEAR(M1269=lookup_codes!T1419),YEAR(M1269=lookup_codes!T1420),YEAR(M1269=lookup_codes!T1421)),OR(YEAR(N1269=lookup_codes!T1419),YEAR(N1269=lookup_codes!T1420),YEAR(N1269=lookup_codes!T1421)))</f>
        <v>1</v>
      </c>
    </row>
    <row r="1270" spans="1:30" ht="14.25" customHeight="1" x14ac:dyDescent="0.2">
      <c r="A1270" s="8" t="s">
        <v>792</v>
      </c>
      <c r="B1270" s="8"/>
      <c r="C1270" s="2" t="s">
        <v>734</v>
      </c>
      <c r="D1270" s="6" t="s">
        <v>742</v>
      </c>
      <c r="E1270" s="60" t="s">
        <v>745</v>
      </c>
      <c r="F1270" s="8"/>
      <c r="G1270" s="8"/>
      <c r="H1270" s="8"/>
      <c r="I1270" s="8"/>
      <c r="J1270" s="8">
        <v>3</v>
      </c>
      <c r="K1270" s="8" t="s">
        <v>753</v>
      </c>
      <c r="L1270" s="8" t="s">
        <v>756</v>
      </c>
      <c r="M1270" s="9">
        <v>44362</v>
      </c>
      <c r="N1270" s="9">
        <v>44371</v>
      </c>
      <c r="O1270" s="20"/>
      <c r="P1270" s="20">
        <v>18087.14</v>
      </c>
      <c r="Q1270" s="61"/>
      <c r="R1270" s="29"/>
      <c r="S1270" s="29"/>
      <c r="T1270" s="29"/>
      <c r="U1270" s="29"/>
      <c r="X1270" s="22" t="str">
        <f>IF(B1270="",VLOOKUP(A1270,items_lookup!A:B,2,FALSE),B1270)</f>
        <v>12. Item 12</v>
      </c>
      <c r="Y1270" s="22">
        <f t="shared" si="92"/>
        <v>6</v>
      </c>
      <c r="Z1270" s="22">
        <f t="shared" si="92"/>
        <v>6</v>
      </c>
      <c r="AA1270" s="22">
        <f t="shared" si="89"/>
        <v>2021</v>
      </c>
      <c r="AB1270" s="22">
        <f t="shared" si="90"/>
        <v>2021</v>
      </c>
      <c r="AC1270" s="22">
        <f t="shared" si="91"/>
        <v>2021</v>
      </c>
      <c r="AD1270" s="25" t="b">
        <f>AND(ROUND(O1270,2)=O1270,ROUND(P1270,2)=P1270,OR(AND(O1270&lt;&gt;0,L1270="p"),AND(P1270&lt;&gt;0,L1270="f")),_xlfn.ISFORMULA(X1270),_xlfn.ISFORMULA(Y1270),_xlfn.ISFORMULA(Z1270),_xlfn.ISFORMULA(AA1270),_xlfn.ISFORMULA(AB1270),_xlfn.ISFORMULA(AC1270),NOT(_xlfn.ISFORMULA(O1270)),NOT(_xlfn.ISFORMULA(P1270)),M1270&lt;&gt;0,N1270&lt;&gt;0,OR(YEAR(M1270=lookup_codes!T1420),YEAR(M1270=lookup_codes!T1421),YEAR(M1270=lookup_codes!T1422)),OR(YEAR(N1270=lookup_codes!T1420),YEAR(N1270=lookup_codes!T1421),YEAR(N1270=lookup_codes!T1422)))</f>
        <v>1</v>
      </c>
    </row>
    <row r="1271" spans="1:30" ht="12.6" customHeight="1" x14ac:dyDescent="0.2">
      <c r="A1271" s="8" t="s">
        <v>783</v>
      </c>
      <c r="B1271" s="8"/>
      <c r="C1271" s="2" t="s">
        <v>734</v>
      </c>
      <c r="D1271" s="6" t="s">
        <v>742</v>
      </c>
      <c r="E1271" s="60" t="s">
        <v>744</v>
      </c>
      <c r="F1271" s="8"/>
      <c r="G1271" s="8"/>
      <c r="H1271" s="8"/>
      <c r="I1271" s="8"/>
      <c r="J1271" s="8"/>
      <c r="K1271" s="8" t="s">
        <v>753</v>
      </c>
      <c r="L1271" s="8" t="s">
        <v>756</v>
      </c>
      <c r="M1271" s="9">
        <v>44363</v>
      </c>
      <c r="N1271" s="9">
        <v>44363</v>
      </c>
      <c r="O1271" s="20"/>
      <c r="P1271" s="20">
        <v>229216.33</v>
      </c>
      <c r="Q1271" s="61"/>
      <c r="R1271" s="29"/>
      <c r="S1271" s="29"/>
      <c r="T1271" s="29"/>
      <c r="U1271" s="29"/>
      <c r="X1271" s="22" t="str">
        <f>IF(B1271="",VLOOKUP(A1271,items_lookup!A:B,2,FALSE),B1271)</f>
        <v>21. Item 21</v>
      </c>
      <c r="Y1271" s="22">
        <f t="shared" si="92"/>
        <v>6</v>
      </c>
      <c r="Z1271" s="22">
        <f t="shared" si="92"/>
        <v>6</v>
      </c>
      <c r="AA1271" s="22">
        <f t="shared" si="89"/>
        <v>2021</v>
      </c>
      <c r="AB1271" s="22">
        <f t="shared" si="90"/>
        <v>2021</v>
      </c>
      <c r="AC1271" s="22">
        <f t="shared" si="91"/>
        <v>2021</v>
      </c>
      <c r="AD1271" s="25" t="b">
        <f>AND(ROUND(O1271,2)=O1271,ROUND(P1271,2)=P1271,OR(AND(O1271&lt;&gt;0,L1271="p"),AND(P1271&lt;&gt;0,L1271="f")),_xlfn.ISFORMULA(X1271),_xlfn.ISFORMULA(Y1271),_xlfn.ISFORMULA(Z1271),_xlfn.ISFORMULA(AA1271),_xlfn.ISFORMULA(AB1271),_xlfn.ISFORMULA(AC1271),NOT(_xlfn.ISFORMULA(O1271)),NOT(_xlfn.ISFORMULA(P1271)),M1271&lt;&gt;0,N1271&lt;&gt;0,OR(YEAR(M1271=lookup_codes!T1421),YEAR(M1271=lookup_codes!T1422),YEAR(M1271=lookup_codes!T1423)),OR(YEAR(N1271=lookup_codes!T1421),YEAR(N1271=lookup_codes!T1422),YEAR(N1271=lookup_codes!T1423)))</f>
        <v>1</v>
      </c>
    </row>
    <row r="1272" spans="1:30" ht="15" customHeight="1" x14ac:dyDescent="0.2">
      <c r="A1272" s="8" t="s">
        <v>773</v>
      </c>
      <c r="B1272" s="8"/>
      <c r="C1272" s="2" t="s">
        <v>741</v>
      </c>
      <c r="D1272" s="6" t="s">
        <v>742</v>
      </c>
      <c r="E1272" s="60" t="s">
        <v>744</v>
      </c>
      <c r="F1272" s="8"/>
      <c r="G1272" s="8"/>
      <c r="H1272" s="8"/>
      <c r="I1272" s="8"/>
      <c r="J1272" s="8"/>
      <c r="K1272" s="8"/>
      <c r="L1272" s="8" t="s">
        <v>756</v>
      </c>
      <c r="M1272" s="9">
        <v>44347</v>
      </c>
      <c r="N1272" s="9">
        <v>44347</v>
      </c>
      <c r="O1272" s="20"/>
      <c r="P1272" s="20">
        <v>44811905.659999996</v>
      </c>
      <c r="Q1272" s="61"/>
      <c r="R1272" s="29"/>
      <c r="S1272" s="29"/>
      <c r="T1272" s="29"/>
      <c r="U1272" s="29"/>
      <c r="X1272" s="22" t="str">
        <f>IF(B1272="",VLOOKUP(A1272,items_lookup!A:B,2,FALSE),B1272)</f>
        <v>13. Item 13</v>
      </c>
      <c r="Y1272" s="22">
        <f t="shared" si="92"/>
        <v>5</v>
      </c>
      <c r="Z1272" s="22">
        <f t="shared" si="92"/>
        <v>5</v>
      </c>
      <c r="AA1272" s="22">
        <f t="shared" si="89"/>
        <v>2021</v>
      </c>
      <c r="AB1272" s="22">
        <f t="shared" si="90"/>
        <v>2021</v>
      </c>
      <c r="AC1272" s="22">
        <f t="shared" si="91"/>
        <v>2021</v>
      </c>
      <c r="AD1272" s="25" t="b">
        <f>AND(ROUND(O1272,2)=O1272,ROUND(P1272,2)=P1272,OR(AND(O1272&lt;&gt;0,L1272="p"),AND(P1272&lt;&gt;0,L1272="f")),_xlfn.ISFORMULA(X1272),_xlfn.ISFORMULA(Y1272),_xlfn.ISFORMULA(Z1272),_xlfn.ISFORMULA(AA1272),_xlfn.ISFORMULA(AB1272),_xlfn.ISFORMULA(AC1272),NOT(_xlfn.ISFORMULA(O1272)),NOT(_xlfn.ISFORMULA(P1272)),M1272&lt;&gt;0,N1272&lt;&gt;0,OR(YEAR(M1272=lookup_codes!T1422),YEAR(M1272=lookup_codes!T1423),YEAR(M1272=lookup_codes!T1424)),OR(YEAR(N1272=lookup_codes!T1422),YEAR(N1272=lookup_codes!T1423),YEAR(N1272=lookup_codes!T1424)))</f>
        <v>1</v>
      </c>
    </row>
    <row r="1273" spans="1:30" ht="15" customHeight="1" x14ac:dyDescent="0.2">
      <c r="A1273" s="8" t="s">
        <v>776</v>
      </c>
      <c r="B1273" s="8"/>
      <c r="C1273" s="2" t="s">
        <v>734</v>
      </c>
      <c r="D1273" s="6" t="s">
        <v>742</v>
      </c>
      <c r="E1273" s="60" t="s">
        <v>744</v>
      </c>
      <c r="F1273" s="8"/>
      <c r="G1273" s="8"/>
      <c r="H1273" s="8"/>
      <c r="I1273" s="8"/>
      <c r="J1273" s="8"/>
      <c r="K1273" s="8" t="s">
        <v>753</v>
      </c>
      <c r="L1273" s="8" t="s">
        <v>756</v>
      </c>
      <c r="M1273" s="9">
        <v>44364</v>
      </c>
      <c r="N1273" s="9">
        <v>44364</v>
      </c>
      <c r="O1273" s="20"/>
      <c r="P1273" s="20">
        <v>429126.34</v>
      </c>
      <c r="Q1273" s="61"/>
      <c r="R1273" s="29"/>
      <c r="S1273" s="29"/>
      <c r="T1273" s="29"/>
      <c r="U1273" s="29"/>
      <c r="X1273" s="22" t="str">
        <f>IF(B1273="",VLOOKUP(A1273,items_lookup!A:B,2,FALSE),B1273)</f>
        <v>_1. Item _1</v>
      </c>
      <c r="Y1273" s="22">
        <f t="shared" si="92"/>
        <v>6</v>
      </c>
      <c r="Z1273" s="22">
        <f t="shared" si="92"/>
        <v>6</v>
      </c>
      <c r="AA1273" s="22">
        <f t="shared" si="89"/>
        <v>2021</v>
      </c>
      <c r="AB1273" s="22">
        <f t="shared" si="90"/>
        <v>2021</v>
      </c>
      <c r="AC1273" s="22">
        <f t="shared" si="91"/>
        <v>2021</v>
      </c>
      <c r="AD1273" s="25" t="b">
        <f>AND(ROUND(O1273,2)=O1273,ROUND(P1273,2)=P1273,OR(AND(O1273&lt;&gt;0,L1273="p"),AND(P1273&lt;&gt;0,L1273="f")),_xlfn.ISFORMULA(X1273),_xlfn.ISFORMULA(Y1273),_xlfn.ISFORMULA(Z1273),_xlfn.ISFORMULA(AA1273),_xlfn.ISFORMULA(AB1273),_xlfn.ISFORMULA(AC1273),NOT(_xlfn.ISFORMULA(O1273)),NOT(_xlfn.ISFORMULA(P1273)),M1273&lt;&gt;0,N1273&lt;&gt;0,OR(YEAR(M1273=lookup_codes!T1423),YEAR(M1273=lookup_codes!T1424),YEAR(M1273=lookup_codes!T1425)),OR(YEAR(N1273=lookup_codes!T1423),YEAR(N1273=lookup_codes!T1424),YEAR(N1273=lookup_codes!T1425)))</f>
        <v>1</v>
      </c>
    </row>
    <row r="1274" spans="1:30" ht="15" customHeight="1" x14ac:dyDescent="0.2">
      <c r="A1274" s="8" t="s">
        <v>776</v>
      </c>
      <c r="B1274" s="8"/>
      <c r="C1274" s="2" t="s">
        <v>734</v>
      </c>
      <c r="D1274" s="6" t="s">
        <v>742</v>
      </c>
      <c r="E1274" s="60" t="s">
        <v>745</v>
      </c>
      <c r="F1274" s="8"/>
      <c r="G1274" s="8"/>
      <c r="H1274" s="8"/>
      <c r="I1274" s="8"/>
      <c r="J1274" s="8">
        <v>4</v>
      </c>
      <c r="K1274" s="8" t="s">
        <v>753</v>
      </c>
      <c r="L1274" s="8" t="s">
        <v>756</v>
      </c>
      <c r="M1274" s="9">
        <v>44364</v>
      </c>
      <c r="N1274" s="9">
        <v>44376</v>
      </c>
      <c r="O1274" s="20"/>
      <c r="P1274" s="20">
        <v>8367.86</v>
      </c>
      <c r="Q1274" s="61"/>
      <c r="R1274" s="29"/>
      <c r="S1274" s="29"/>
      <c r="T1274" s="29"/>
      <c r="U1274" s="29"/>
      <c r="X1274" s="22" t="str">
        <f>IF(B1274="",VLOOKUP(A1274,items_lookup!A:B,2,FALSE),B1274)</f>
        <v>_1. Item _1</v>
      </c>
      <c r="Y1274" s="22">
        <f t="shared" si="92"/>
        <v>6</v>
      </c>
      <c r="Z1274" s="22">
        <f t="shared" si="92"/>
        <v>6</v>
      </c>
      <c r="AA1274" s="22">
        <f t="shared" si="89"/>
        <v>2021</v>
      </c>
      <c r="AB1274" s="22">
        <f t="shared" si="90"/>
        <v>2021</v>
      </c>
      <c r="AC1274" s="22">
        <f t="shared" si="91"/>
        <v>2021</v>
      </c>
      <c r="AD1274" s="25" t="b">
        <f>AND(ROUND(O1274,2)=O1274,ROUND(P1274,2)=P1274,OR(AND(O1274&lt;&gt;0,L1274="p"),AND(P1274&lt;&gt;0,L1274="f")),_xlfn.ISFORMULA(X1274),_xlfn.ISFORMULA(Y1274),_xlfn.ISFORMULA(Z1274),_xlfn.ISFORMULA(AA1274),_xlfn.ISFORMULA(AB1274),_xlfn.ISFORMULA(AC1274),NOT(_xlfn.ISFORMULA(O1274)),NOT(_xlfn.ISFORMULA(P1274)),M1274&lt;&gt;0,N1274&lt;&gt;0,OR(YEAR(M1274=lookup_codes!T1424),YEAR(M1274=lookup_codes!T1425),YEAR(M1274=lookup_codes!T1426)),OR(YEAR(N1274=lookup_codes!T1424),YEAR(N1274=lookup_codes!T1425),YEAR(N1274=lookup_codes!T1426)))</f>
        <v>1</v>
      </c>
    </row>
    <row r="1275" spans="1:30" ht="15" customHeight="1" x14ac:dyDescent="0.2">
      <c r="A1275" s="8" t="s">
        <v>776</v>
      </c>
      <c r="B1275" s="8"/>
      <c r="C1275" s="2" t="s">
        <v>734</v>
      </c>
      <c r="D1275" s="6" t="s">
        <v>742</v>
      </c>
      <c r="E1275" s="60" t="s">
        <v>745</v>
      </c>
      <c r="F1275" s="8"/>
      <c r="G1275" s="8"/>
      <c r="H1275" s="8"/>
      <c r="I1275" s="8"/>
      <c r="J1275" s="8">
        <v>4</v>
      </c>
      <c r="K1275" s="8" t="s">
        <v>753</v>
      </c>
      <c r="L1275" s="8" t="s">
        <v>756</v>
      </c>
      <c r="M1275" s="9">
        <v>44365</v>
      </c>
      <c r="N1275" s="9">
        <v>44376</v>
      </c>
      <c r="O1275" s="20"/>
      <c r="P1275" s="20">
        <v>61721.36</v>
      </c>
      <c r="Q1275" s="61"/>
      <c r="R1275" s="29"/>
      <c r="S1275" s="29"/>
      <c r="T1275" s="29"/>
      <c r="U1275" s="29"/>
      <c r="X1275" s="22" t="str">
        <f>IF(B1275="",VLOOKUP(A1275,items_lookup!A:B,2,FALSE),B1275)</f>
        <v>_1. Item _1</v>
      </c>
      <c r="Y1275" s="22">
        <f t="shared" si="92"/>
        <v>6</v>
      </c>
      <c r="Z1275" s="22">
        <f t="shared" si="92"/>
        <v>6</v>
      </c>
      <c r="AA1275" s="22">
        <f t="shared" ref="AA1275:AA1338" si="93">YEAR(N1275)</f>
        <v>2021</v>
      </c>
      <c r="AB1275" s="22">
        <f t="shared" ref="AB1275:AB1338" si="94">YEAR(M1275)</f>
        <v>2021</v>
      </c>
      <c r="AC1275" s="22">
        <f t="shared" ref="AC1275:AC1338" si="95">IF(F1275="X",AA1275-1,AA1275)</f>
        <v>2021</v>
      </c>
      <c r="AD1275" s="25" t="b">
        <f>AND(ROUND(O1275,2)=O1275,ROUND(P1275,2)=P1275,OR(AND(O1275&lt;&gt;0,L1275="p"),AND(P1275&lt;&gt;0,L1275="f")),_xlfn.ISFORMULA(X1275),_xlfn.ISFORMULA(Y1275),_xlfn.ISFORMULA(Z1275),_xlfn.ISFORMULA(AA1275),_xlfn.ISFORMULA(AB1275),_xlfn.ISFORMULA(AC1275),NOT(_xlfn.ISFORMULA(O1275)),NOT(_xlfn.ISFORMULA(P1275)),M1275&lt;&gt;0,N1275&lt;&gt;0,OR(YEAR(M1275=lookup_codes!T1425),YEAR(M1275=lookup_codes!T1426),YEAR(M1275=lookup_codes!T1427)),OR(YEAR(N1275=lookup_codes!T1425),YEAR(N1275=lookup_codes!T1426),YEAR(N1275=lookup_codes!T1427)))</f>
        <v>1</v>
      </c>
    </row>
    <row r="1276" spans="1:30" ht="15" customHeight="1" x14ac:dyDescent="0.2">
      <c r="A1276" s="8" t="s">
        <v>771</v>
      </c>
      <c r="B1276" s="8"/>
      <c r="C1276" s="2" t="s">
        <v>734</v>
      </c>
      <c r="D1276" s="6" t="s">
        <v>742</v>
      </c>
      <c r="E1276" s="60" t="s">
        <v>745</v>
      </c>
      <c r="F1276" s="8"/>
      <c r="G1276" s="8"/>
      <c r="H1276" s="8"/>
      <c r="I1276" s="8" t="s">
        <v>25</v>
      </c>
      <c r="J1276" s="8">
        <v>4</v>
      </c>
      <c r="K1276" s="8" t="s">
        <v>753</v>
      </c>
      <c r="L1276" s="8" t="s">
        <v>756</v>
      </c>
      <c r="M1276" s="9">
        <v>44365</v>
      </c>
      <c r="N1276" s="9">
        <v>44376</v>
      </c>
      <c r="O1276" s="20"/>
      <c r="P1276" s="20">
        <v>1798520.2</v>
      </c>
      <c r="Q1276" s="61"/>
      <c r="R1276" s="29"/>
      <c r="S1276" s="29"/>
      <c r="T1276" s="29"/>
      <c r="U1276" s="29"/>
      <c r="X1276" s="22" t="str">
        <f>IF(B1276="",VLOOKUP(A1276,items_lookup!A:B,2,FALSE),B1276)</f>
        <v>13. Item 13</v>
      </c>
      <c r="Y1276" s="22">
        <f t="shared" si="92"/>
        <v>6</v>
      </c>
      <c r="Z1276" s="22">
        <f t="shared" si="92"/>
        <v>6</v>
      </c>
      <c r="AA1276" s="22">
        <f t="shared" si="93"/>
        <v>2021</v>
      </c>
      <c r="AB1276" s="22">
        <f t="shared" si="94"/>
        <v>2021</v>
      </c>
      <c r="AC1276" s="22">
        <f t="shared" si="95"/>
        <v>2021</v>
      </c>
      <c r="AD1276" s="25" t="b">
        <f>AND(ROUND(O1276,2)=O1276,ROUND(P1276,2)=P1276,OR(AND(O1276&lt;&gt;0,L1276="p"),AND(P1276&lt;&gt;0,L1276="f")),_xlfn.ISFORMULA(X1276),_xlfn.ISFORMULA(Y1276),_xlfn.ISFORMULA(Z1276),_xlfn.ISFORMULA(AA1276),_xlfn.ISFORMULA(AB1276),_xlfn.ISFORMULA(AC1276),NOT(_xlfn.ISFORMULA(O1276)),NOT(_xlfn.ISFORMULA(P1276)),M1276&lt;&gt;0,N1276&lt;&gt;0,OR(YEAR(M1276=lookup_codes!T1426),YEAR(M1276=lookup_codes!T1427),YEAR(M1276=lookup_codes!T1428)),OR(YEAR(N1276=lookup_codes!T1426),YEAR(N1276=lookup_codes!T1427),YEAR(N1276=lookup_codes!T1428)))</f>
        <v>1</v>
      </c>
    </row>
    <row r="1277" spans="1:30" ht="15" customHeight="1" x14ac:dyDescent="0.2">
      <c r="A1277" s="8" t="s">
        <v>771</v>
      </c>
      <c r="B1277" s="8"/>
      <c r="C1277" s="2" t="s">
        <v>734</v>
      </c>
      <c r="D1277" s="6" t="s">
        <v>742</v>
      </c>
      <c r="E1277" s="60" t="s">
        <v>745</v>
      </c>
      <c r="F1277" s="8"/>
      <c r="G1277" s="8"/>
      <c r="H1277" s="8"/>
      <c r="I1277" s="8"/>
      <c r="J1277" s="8">
        <v>4</v>
      </c>
      <c r="K1277" s="8" t="s">
        <v>753</v>
      </c>
      <c r="L1277" s="8" t="s">
        <v>756</v>
      </c>
      <c r="M1277" s="9">
        <v>44365</v>
      </c>
      <c r="N1277" s="9">
        <v>44376</v>
      </c>
      <c r="O1277" s="20"/>
      <c r="P1277" s="20">
        <v>141529.04</v>
      </c>
      <c r="Q1277" s="61"/>
      <c r="R1277" s="29"/>
      <c r="S1277" s="29"/>
      <c r="T1277" s="29"/>
      <c r="U1277" s="29"/>
      <c r="X1277" s="22" t="str">
        <f>IF(B1277="",VLOOKUP(A1277,items_lookup!A:B,2,FALSE),B1277)</f>
        <v>13. Item 13</v>
      </c>
      <c r="Y1277" s="22">
        <f t="shared" si="92"/>
        <v>6</v>
      </c>
      <c r="Z1277" s="22">
        <f t="shared" si="92"/>
        <v>6</v>
      </c>
      <c r="AA1277" s="22">
        <f t="shared" si="93"/>
        <v>2021</v>
      </c>
      <c r="AB1277" s="22">
        <f t="shared" si="94"/>
        <v>2021</v>
      </c>
      <c r="AC1277" s="22">
        <f t="shared" si="95"/>
        <v>2021</v>
      </c>
      <c r="AD1277" s="25" t="b">
        <f>AND(ROUND(O1277,2)=O1277,ROUND(P1277,2)=P1277,OR(AND(O1277&lt;&gt;0,L1277="p"),AND(P1277&lt;&gt;0,L1277="f")),_xlfn.ISFORMULA(X1277),_xlfn.ISFORMULA(Y1277),_xlfn.ISFORMULA(Z1277),_xlfn.ISFORMULA(AA1277),_xlfn.ISFORMULA(AB1277),_xlfn.ISFORMULA(AC1277),NOT(_xlfn.ISFORMULA(O1277)),NOT(_xlfn.ISFORMULA(P1277)),M1277&lt;&gt;0,N1277&lt;&gt;0,OR(YEAR(M1277=lookup_codes!T1427),YEAR(M1277=lookup_codes!T1428),YEAR(M1277=lookup_codes!T1429)),OR(YEAR(N1277=lookup_codes!T1427),YEAR(N1277=lookup_codes!T1428),YEAR(N1277=lookup_codes!T1429)))</f>
        <v>1</v>
      </c>
    </row>
    <row r="1278" spans="1:30" ht="15" customHeight="1" x14ac:dyDescent="0.2">
      <c r="A1278" s="8" t="s">
        <v>763</v>
      </c>
      <c r="B1278" s="8"/>
      <c r="C1278" s="2" t="s">
        <v>734</v>
      </c>
      <c r="D1278" s="6" t="s">
        <v>742</v>
      </c>
      <c r="E1278" s="60" t="s">
        <v>745</v>
      </c>
      <c r="F1278" s="8"/>
      <c r="G1278" s="8"/>
      <c r="H1278" s="8"/>
      <c r="I1278" s="8"/>
      <c r="J1278" s="8">
        <v>3</v>
      </c>
      <c r="K1278" s="8" t="s">
        <v>753</v>
      </c>
      <c r="L1278" s="8" t="s">
        <v>756</v>
      </c>
      <c r="M1278" s="9">
        <v>44364</v>
      </c>
      <c r="N1278" s="9">
        <v>44372</v>
      </c>
      <c r="O1278" s="20"/>
      <c r="P1278" s="20">
        <v>2976190.48</v>
      </c>
      <c r="Q1278" s="61"/>
      <c r="R1278" s="29"/>
      <c r="S1278" s="29"/>
      <c r="T1278" s="29"/>
      <c r="U1278" s="29"/>
      <c r="X1278" s="22" t="str">
        <f>IF(B1278="",VLOOKUP(A1278,items_lookup!A:B,2,FALSE),B1278)</f>
        <v>04. Item 04</v>
      </c>
      <c r="Y1278" s="22">
        <f t="shared" si="92"/>
        <v>6</v>
      </c>
      <c r="Z1278" s="22">
        <f t="shared" si="92"/>
        <v>6</v>
      </c>
      <c r="AA1278" s="22">
        <f t="shared" si="93"/>
        <v>2021</v>
      </c>
      <c r="AB1278" s="22">
        <f t="shared" si="94"/>
        <v>2021</v>
      </c>
      <c r="AC1278" s="22">
        <f t="shared" si="95"/>
        <v>2021</v>
      </c>
      <c r="AD1278" s="25" t="b">
        <f>AND(ROUND(O1278,2)=O1278,ROUND(P1278,2)=P1278,OR(AND(O1278&lt;&gt;0,L1278="p"),AND(P1278&lt;&gt;0,L1278="f")),_xlfn.ISFORMULA(X1278),_xlfn.ISFORMULA(Y1278),_xlfn.ISFORMULA(Z1278),_xlfn.ISFORMULA(AA1278),_xlfn.ISFORMULA(AB1278),_xlfn.ISFORMULA(AC1278),NOT(_xlfn.ISFORMULA(O1278)),NOT(_xlfn.ISFORMULA(P1278)),M1278&lt;&gt;0,N1278&lt;&gt;0,OR(YEAR(M1278=lookup_codes!T1428),YEAR(M1278=lookup_codes!T1429),YEAR(M1278=lookup_codes!T1430)),OR(YEAR(N1278=lookup_codes!T1428),YEAR(N1278=lookup_codes!T1429),YEAR(N1278=lookup_codes!T1430)))</f>
        <v>1</v>
      </c>
    </row>
    <row r="1279" spans="1:30" ht="15" customHeight="1" x14ac:dyDescent="0.2">
      <c r="A1279" s="8" t="s">
        <v>782</v>
      </c>
      <c r="B1279" s="8"/>
      <c r="C1279" s="2" t="s">
        <v>734</v>
      </c>
      <c r="D1279" s="6" t="s">
        <v>742</v>
      </c>
      <c r="E1279" s="60" t="s">
        <v>745</v>
      </c>
      <c r="F1279" s="8"/>
      <c r="G1279" s="8"/>
      <c r="H1279" s="8"/>
      <c r="I1279" s="8"/>
      <c r="J1279" s="8">
        <v>4</v>
      </c>
      <c r="K1279" s="8" t="s">
        <v>753</v>
      </c>
      <c r="L1279" s="8" t="s">
        <v>756</v>
      </c>
      <c r="M1279" s="9">
        <v>44378</v>
      </c>
      <c r="N1279" s="9">
        <v>44390</v>
      </c>
      <c r="O1279" s="20"/>
      <c r="P1279" s="20">
        <v>307.14</v>
      </c>
      <c r="Q1279" s="61"/>
      <c r="R1279" s="29"/>
      <c r="S1279" s="29"/>
      <c r="T1279" s="29"/>
      <c r="U1279" s="29"/>
      <c r="X1279" s="22" t="str">
        <f>IF(B1279="",VLOOKUP(A1279,items_lookup!A:B,2,FALSE),B1279)</f>
        <v>04. Item 04</v>
      </c>
      <c r="Y1279" s="22">
        <f t="shared" si="92"/>
        <v>7</v>
      </c>
      <c r="Z1279" s="22">
        <f t="shared" si="92"/>
        <v>7</v>
      </c>
      <c r="AA1279" s="22">
        <f t="shared" si="93"/>
        <v>2021</v>
      </c>
      <c r="AB1279" s="22">
        <f t="shared" si="94"/>
        <v>2021</v>
      </c>
      <c r="AC1279" s="22">
        <f t="shared" si="95"/>
        <v>2021</v>
      </c>
      <c r="AD1279" s="25" t="b">
        <f>AND(ROUND(O1279,2)=O1279,ROUND(P1279,2)=P1279,OR(AND(O1279&lt;&gt;0,L1279="p"),AND(P1279&lt;&gt;0,L1279="f")),_xlfn.ISFORMULA(X1279),_xlfn.ISFORMULA(Y1279),_xlfn.ISFORMULA(Z1279),_xlfn.ISFORMULA(AA1279),_xlfn.ISFORMULA(AB1279),_xlfn.ISFORMULA(AC1279),NOT(_xlfn.ISFORMULA(O1279)),NOT(_xlfn.ISFORMULA(P1279)),M1279&lt;&gt;0,N1279&lt;&gt;0,OR(YEAR(M1279=lookup_codes!T1429),YEAR(M1279=lookup_codes!T1430),YEAR(M1279=lookup_codes!T1431)),OR(YEAR(N1279=lookup_codes!T1429),YEAR(N1279=lookup_codes!T1430),YEAR(N1279=lookup_codes!T1431)))</f>
        <v>1</v>
      </c>
    </row>
    <row r="1280" spans="1:30" ht="12.6" customHeight="1" x14ac:dyDescent="0.2">
      <c r="A1280" s="8" t="s">
        <v>764</v>
      </c>
      <c r="B1280" s="27"/>
      <c r="C1280" s="2" t="s">
        <v>734</v>
      </c>
      <c r="D1280" s="6" t="s">
        <v>742</v>
      </c>
      <c r="E1280" s="60" t="s">
        <v>745</v>
      </c>
      <c r="F1280" s="8"/>
      <c r="G1280" s="8"/>
      <c r="H1280" s="8"/>
      <c r="I1280" s="8"/>
      <c r="J1280" s="8">
        <v>3</v>
      </c>
      <c r="K1280" s="8" t="s">
        <v>753</v>
      </c>
      <c r="L1280" s="8" t="s">
        <v>756</v>
      </c>
      <c r="M1280" s="9">
        <v>44365</v>
      </c>
      <c r="N1280" s="9">
        <v>44376</v>
      </c>
      <c r="O1280" s="20"/>
      <c r="P1280" s="20">
        <v>306.99</v>
      </c>
      <c r="Q1280" s="61"/>
      <c r="R1280" s="29"/>
      <c r="S1280" s="29"/>
      <c r="T1280" s="29"/>
      <c r="U1280" s="29"/>
      <c r="X1280" s="22" t="str">
        <f>IF(B1280="",VLOOKUP(A1280,items_lookup!A:B,2,FALSE),B1280)</f>
        <v>05. Item 05</v>
      </c>
      <c r="Y1280" s="22">
        <f t="shared" si="92"/>
        <v>6</v>
      </c>
      <c r="Z1280" s="22">
        <f t="shared" si="92"/>
        <v>6</v>
      </c>
      <c r="AA1280" s="22">
        <f t="shared" si="93"/>
        <v>2021</v>
      </c>
      <c r="AB1280" s="22">
        <f t="shared" si="94"/>
        <v>2021</v>
      </c>
      <c r="AC1280" s="22">
        <f t="shared" si="95"/>
        <v>2021</v>
      </c>
      <c r="AD1280" s="25" t="b">
        <f>AND(ROUND(O1280,2)=O1280,ROUND(P1280,2)=P1280,OR(AND(O1280&lt;&gt;0,L1280="p"),AND(P1280&lt;&gt;0,L1280="f")),_xlfn.ISFORMULA(X1280),_xlfn.ISFORMULA(Y1280),_xlfn.ISFORMULA(Z1280),_xlfn.ISFORMULA(AA1280),_xlfn.ISFORMULA(AB1280),_xlfn.ISFORMULA(AC1280),NOT(_xlfn.ISFORMULA(O1280)),NOT(_xlfn.ISFORMULA(P1280)),M1280&lt;&gt;0,N1280&lt;&gt;0,OR(YEAR(M1280=lookup_codes!T1430),YEAR(M1280=lookup_codes!T1431),YEAR(M1280=lookup_codes!T1432)),OR(YEAR(N1280=lookup_codes!T1430),YEAR(N1280=lookup_codes!T1431),YEAR(N1280=lookup_codes!T1432)))</f>
        <v>1</v>
      </c>
    </row>
    <row r="1281" spans="1:30" ht="15.75" customHeight="1" x14ac:dyDescent="0.2">
      <c r="A1281" s="8" t="s">
        <v>765</v>
      </c>
      <c r="B1281" s="27"/>
      <c r="C1281" s="2" t="s">
        <v>734</v>
      </c>
      <c r="D1281" s="6" t="s">
        <v>742</v>
      </c>
      <c r="E1281" s="60" t="s">
        <v>745</v>
      </c>
      <c r="F1281" s="8"/>
      <c r="G1281" s="8"/>
      <c r="H1281" s="8"/>
      <c r="I1281" s="8"/>
      <c r="J1281" s="8">
        <v>3</v>
      </c>
      <c r="K1281" s="8" t="s">
        <v>753</v>
      </c>
      <c r="L1281" s="8" t="s">
        <v>756</v>
      </c>
      <c r="M1281" s="9">
        <v>44378</v>
      </c>
      <c r="N1281" s="9">
        <v>44391</v>
      </c>
      <c r="O1281" s="20"/>
      <c r="P1281" s="20">
        <v>25211.87</v>
      </c>
      <c r="Q1281" s="61"/>
      <c r="R1281" s="29"/>
      <c r="S1281" s="29"/>
      <c r="T1281" s="29"/>
      <c r="U1281" s="29"/>
      <c r="X1281" s="22" t="str">
        <f>IF(B1281="",VLOOKUP(A1281,items_lookup!A:B,2,FALSE),B1281)</f>
        <v>05. Item 05</v>
      </c>
      <c r="Y1281" s="22">
        <f t="shared" si="92"/>
        <v>7</v>
      </c>
      <c r="Z1281" s="22">
        <f t="shared" si="92"/>
        <v>7</v>
      </c>
      <c r="AA1281" s="22">
        <f t="shared" si="93"/>
        <v>2021</v>
      </c>
      <c r="AB1281" s="22">
        <f t="shared" si="94"/>
        <v>2021</v>
      </c>
      <c r="AC1281" s="22">
        <f t="shared" si="95"/>
        <v>2021</v>
      </c>
      <c r="AD1281" s="25" t="b">
        <f>AND(ROUND(O1281,2)=O1281,ROUND(P1281,2)=P1281,OR(AND(O1281&lt;&gt;0,L1281="p"),AND(P1281&lt;&gt;0,L1281="f")),_xlfn.ISFORMULA(X1281),_xlfn.ISFORMULA(Y1281),_xlfn.ISFORMULA(Z1281),_xlfn.ISFORMULA(AA1281),_xlfn.ISFORMULA(AB1281),_xlfn.ISFORMULA(AC1281),NOT(_xlfn.ISFORMULA(O1281)),NOT(_xlfn.ISFORMULA(P1281)),M1281&lt;&gt;0,N1281&lt;&gt;0,OR(YEAR(M1281=lookup_codes!T1431),YEAR(M1281=lookup_codes!T1432),YEAR(M1281=lookup_codes!T1433)),OR(YEAR(N1281=lookup_codes!T1431),YEAR(N1281=lookup_codes!T1432),YEAR(N1281=lookup_codes!T1433)))</f>
        <v>1</v>
      </c>
    </row>
    <row r="1282" spans="1:30" ht="15.75" customHeight="1" x14ac:dyDescent="0.2">
      <c r="A1282" s="8" t="s">
        <v>775</v>
      </c>
      <c r="B1282" s="8"/>
      <c r="C1282" s="2" t="s">
        <v>734</v>
      </c>
      <c r="D1282" s="6" t="s">
        <v>742</v>
      </c>
      <c r="E1282" s="60" t="s">
        <v>744</v>
      </c>
      <c r="F1282" s="8"/>
      <c r="G1282" s="8"/>
      <c r="H1282" s="8"/>
      <c r="I1282" s="8"/>
      <c r="J1282" s="8"/>
      <c r="K1282" s="8" t="s">
        <v>753</v>
      </c>
      <c r="L1282" s="8" t="s">
        <v>756</v>
      </c>
      <c r="M1282" s="9">
        <v>44365</v>
      </c>
      <c r="N1282" s="9">
        <v>44365</v>
      </c>
      <c r="O1282" s="20"/>
      <c r="P1282" s="20">
        <v>624416.89</v>
      </c>
      <c r="Q1282" s="61"/>
      <c r="R1282" s="29"/>
      <c r="S1282" s="29"/>
      <c r="T1282" s="29"/>
      <c r="U1282" s="29"/>
      <c r="X1282" s="22" t="str">
        <f>IF(B1282="",VLOOKUP(A1282,items_lookup!A:B,2,FALSE),B1282)</f>
        <v>06. Item 06</v>
      </c>
      <c r="Y1282" s="22">
        <f t="shared" si="92"/>
        <v>6</v>
      </c>
      <c r="Z1282" s="22">
        <f t="shared" si="92"/>
        <v>6</v>
      </c>
      <c r="AA1282" s="22">
        <f t="shared" si="93"/>
        <v>2021</v>
      </c>
      <c r="AB1282" s="22">
        <f t="shared" si="94"/>
        <v>2021</v>
      </c>
      <c r="AC1282" s="22">
        <f t="shared" si="95"/>
        <v>2021</v>
      </c>
      <c r="AD1282" s="25" t="b">
        <f>AND(ROUND(O1282,2)=O1282,ROUND(P1282,2)=P1282,OR(AND(O1282&lt;&gt;0,L1282="p"),AND(P1282&lt;&gt;0,L1282="f")),_xlfn.ISFORMULA(X1282),_xlfn.ISFORMULA(Y1282),_xlfn.ISFORMULA(Z1282),_xlfn.ISFORMULA(AA1282),_xlfn.ISFORMULA(AB1282),_xlfn.ISFORMULA(AC1282),NOT(_xlfn.ISFORMULA(O1282)),NOT(_xlfn.ISFORMULA(P1282)),M1282&lt;&gt;0,N1282&lt;&gt;0,OR(YEAR(M1282=lookup_codes!T1432),YEAR(M1282=lookup_codes!T1433),YEAR(M1282=lookup_codes!T1434)),OR(YEAR(N1282=lookup_codes!T1432),YEAR(N1282=lookup_codes!T1433),YEAR(N1282=lookup_codes!T1434)))</f>
        <v>1</v>
      </c>
    </row>
    <row r="1283" spans="1:30" ht="15" customHeight="1" x14ac:dyDescent="0.2">
      <c r="A1283" s="8" t="s">
        <v>766</v>
      </c>
      <c r="B1283" s="8"/>
      <c r="C1283" s="2" t="s">
        <v>734</v>
      </c>
      <c r="D1283" s="6" t="s">
        <v>742</v>
      </c>
      <c r="E1283" s="60" t="s">
        <v>744</v>
      </c>
      <c r="F1283" s="8"/>
      <c r="G1283" s="8"/>
      <c r="H1283" s="8"/>
      <c r="I1283" s="8"/>
      <c r="J1283" s="8"/>
      <c r="K1283" s="8" t="s">
        <v>753</v>
      </c>
      <c r="L1283" s="8" t="s">
        <v>756</v>
      </c>
      <c r="M1283" s="9">
        <v>44369</v>
      </c>
      <c r="N1283" s="9">
        <v>44369</v>
      </c>
      <c r="O1283" s="20"/>
      <c r="P1283" s="20">
        <v>45179.72</v>
      </c>
      <c r="Q1283" s="61"/>
      <c r="R1283" s="29"/>
      <c r="S1283" s="29"/>
      <c r="T1283" s="29"/>
      <c r="U1283" s="29"/>
      <c r="X1283" s="22" t="str">
        <f>IF(B1283="",VLOOKUP(A1283,items_lookup!A:B,2,FALSE),B1283)</f>
        <v>07. Item 07</v>
      </c>
      <c r="Y1283" s="22">
        <f t="shared" si="92"/>
        <v>6</v>
      </c>
      <c r="Z1283" s="22">
        <f t="shared" si="92"/>
        <v>6</v>
      </c>
      <c r="AA1283" s="22">
        <f t="shared" si="93"/>
        <v>2021</v>
      </c>
      <c r="AB1283" s="22">
        <f t="shared" si="94"/>
        <v>2021</v>
      </c>
      <c r="AC1283" s="22">
        <f t="shared" si="95"/>
        <v>2021</v>
      </c>
      <c r="AD1283" s="25" t="b">
        <f>AND(ROUND(O1283,2)=O1283,ROUND(P1283,2)=P1283,OR(AND(O1283&lt;&gt;0,L1283="p"),AND(P1283&lt;&gt;0,L1283="f")),_xlfn.ISFORMULA(X1283),_xlfn.ISFORMULA(Y1283),_xlfn.ISFORMULA(Z1283),_xlfn.ISFORMULA(AA1283),_xlfn.ISFORMULA(AB1283),_xlfn.ISFORMULA(AC1283),NOT(_xlfn.ISFORMULA(O1283)),NOT(_xlfn.ISFORMULA(P1283)),M1283&lt;&gt;0,N1283&lt;&gt;0,OR(YEAR(M1283=lookup_codes!T1433),YEAR(M1283=lookup_codes!T1434),YEAR(M1283=lookup_codes!T1435)),OR(YEAR(N1283=lookup_codes!T1433),YEAR(N1283=lookup_codes!T1434),YEAR(N1283=lookup_codes!T1435)))</f>
        <v>1</v>
      </c>
    </row>
    <row r="1284" spans="1:30" ht="15" customHeight="1" x14ac:dyDescent="0.2">
      <c r="A1284" s="8" t="s">
        <v>767</v>
      </c>
      <c r="B1284" s="8"/>
      <c r="C1284" s="2" t="s">
        <v>734</v>
      </c>
      <c r="D1284" s="6" t="s">
        <v>742</v>
      </c>
      <c r="E1284" s="60" t="s">
        <v>744</v>
      </c>
      <c r="F1284" s="8"/>
      <c r="G1284" s="8"/>
      <c r="H1284" s="8"/>
      <c r="I1284" s="8"/>
      <c r="J1284" s="8"/>
      <c r="K1284" s="8" t="s">
        <v>753</v>
      </c>
      <c r="L1284" s="8" t="s">
        <v>756</v>
      </c>
      <c r="M1284" s="9">
        <v>44370</v>
      </c>
      <c r="N1284" s="9">
        <v>44370</v>
      </c>
      <c r="O1284" s="20"/>
      <c r="P1284" s="20">
        <v>496611.24</v>
      </c>
      <c r="Q1284" s="61"/>
      <c r="R1284" s="29"/>
      <c r="S1284" s="29"/>
      <c r="T1284" s="29"/>
      <c r="U1284" s="29"/>
      <c r="X1284" s="22" t="str">
        <f>IF(B1284="",VLOOKUP(A1284,items_lookup!A:B,2,FALSE),B1284)</f>
        <v>08. Item 08</v>
      </c>
      <c r="Y1284" s="22">
        <f t="shared" si="92"/>
        <v>6</v>
      </c>
      <c r="Z1284" s="22">
        <f t="shared" si="92"/>
        <v>6</v>
      </c>
      <c r="AA1284" s="22">
        <f t="shared" si="93"/>
        <v>2021</v>
      </c>
      <c r="AB1284" s="22">
        <f t="shared" si="94"/>
        <v>2021</v>
      </c>
      <c r="AC1284" s="22">
        <f t="shared" si="95"/>
        <v>2021</v>
      </c>
      <c r="AD1284" s="25" t="b">
        <f>AND(ROUND(O1284,2)=O1284,ROUND(P1284,2)=P1284,OR(AND(O1284&lt;&gt;0,L1284="p"),AND(P1284&lt;&gt;0,L1284="f")),_xlfn.ISFORMULA(X1284),_xlfn.ISFORMULA(Y1284),_xlfn.ISFORMULA(Z1284),_xlfn.ISFORMULA(AA1284),_xlfn.ISFORMULA(AB1284),_xlfn.ISFORMULA(AC1284),NOT(_xlfn.ISFORMULA(O1284)),NOT(_xlfn.ISFORMULA(P1284)),M1284&lt;&gt;0,N1284&lt;&gt;0,OR(YEAR(M1284=lookup_codes!T1434),YEAR(M1284=lookup_codes!T1435),YEAR(M1284=lookup_codes!T1436)),OR(YEAR(N1284=lookup_codes!T1434),YEAR(N1284=lookup_codes!T1435),YEAR(N1284=lookup_codes!T1436)))</f>
        <v>1</v>
      </c>
    </row>
    <row r="1285" spans="1:30" ht="15" customHeight="1" x14ac:dyDescent="0.2">
      <c r="A1285" s="8" t="s">
        <v>781</v>
      </c>
      <c r="B1285" s="27"/>
      <c r="C1285" s="2" t="s">
        <v>734</v>
      </c>
      <c r="D1285" s="6" t="s">
        <v>742</v>
      </c>
      <c r="E1285" s="60" t="s">
        <v>745</v>
      </c>
      <c r="F1285" s="8"/>
      <c r="G1285" s="8"/>
      <c r="H1285" s="8"/>
      <c r="I1285" s="8"/>
      <c r="J1285" s="8">
        <v>3</v>
      </c>
      <c r="K1285" s="8" t="s">
        <v>753</v>
      </c>
      <c r="L1285" s="8" t="s">
        <v>756</v>
      </c>
      <c r="M1285" s="9">
        <v>44370</v>
      </c>
      <c r="N1285" s="9">
        <v>44377</v>
      </c>
      <c r="O1285" s="20"/>
      <c r="P1285" s="20">
        <v>7418.03</v>
      </c>
      <c r="Q1285" s="61"/>
      <c r="R1285" s="29"/>
      <c r="S1285" s="29"/>
      <c r="T1285" s="29"/>
      <c r="U1285" s="29"/>
      <c r="X1285" s="22" t="str">
        <f>IF(B1285="",VLOOKUP(A1285,items_lookup!A:B,2,FALSE),B1285)</f>
        <v>09. Item 09</v>
      </c>
      <c r="Y1285" s="22">
        <f t="shared" si="92"/>
        <v>6</v>
      </c>
      <c r="Z1285" s="22">
        <f t="shared" si="92"/>
        <v>6</v>
      </c>
      <c r="AA1285" s="22">
        <f t="shared" si="93"/>
        <v>2021</v>
      </c>
      <c r="AB1285" s="22">
        <f t="shared" si="94"/>
        <v>2021</v>
      </c>
      <c r="AC1285" s="22">
        <f t="shared" si="95"/>
        <v>2021</v>
      </c>
      <c r="AD1285" s="25" t="b">
        <f>AND(ROUND(O1285,2)=O1285,ROUND(P1285,2)=P1285,OR(AND(O1285&lt;&gt;0,L1285="p"),AND(P1285&lt;&gt;0,L1285="f")),_xlfn.ISFORMULA(X1285),_xlfn.ISFORMULA(Y1285),_xlfn.ISFORMULA(Z1285),_xlfn.ISFORMULA(AA1285),_xlfn.ISFORMULA(AB1285),_xlfn.ISFORMULA(AC1285),NOT(_xlfn.ISFORMULA(O1285)),NOT(_xlfn.ISFORMULA(P1285)),M1285&lt;&gt;0,N1285&lt;&gt;0,OR(YEAR(M1285=lookup_codes!T1435),YEAR(M1285=lookup_codes!T1436),YEAR(M1285=lookup_codes!T1437)),OR(YEAR(N1285=lookup_codes!T1435),YEAR(N1285=lookup_codes!T1436),YEAR(N1285=lookup_codes!T1437)))</f>
        <v>1</v>
      </c>
    </row>
    <row r="1286" spans="1:30" ht="15.75" customHeight="1" x14ac:dyDescent="0.2">
      <c r="A1286" s="8" t="s">
        <v>769</v>
      </c>
      <c r="B1286" s="8"/>
      <c r="C1286" s="2" t="s">
        <v>734</v>
      </c>
      <c r="D1286" s="6" t="s">
        <v>742</v>
      </c>
      <c r="E1286" s="60" t="s">
        <v>745</v>
      </c>
      <c r="F1286" s="8"/>
      <c r="G1286" s="8"/>
      <c r="H1286" s="8"/>
      <c r="I1286" s="8"/>
      <c r="J1286" s="8">
        <v>4</v>
      </c>
      <c r="K1286" s="8" t="s">
        <v>753</v>
      </c>
      <c r="L1286" s="8" t="s">
        <v>756</v>
      </c>
      <c r="M1286" s="9">
        <v>44365</v>
      </c>
      <c r="N1286" s="9">
        <v>44372</v>
      </c>
      <c r="O1286" s="20"/>
      <c r="P1286" s="20">
        <v>207093.61</v>
      </c>
      <c r="Q1286" s="61"/>
      <c r="R1286" s="29"/>
      <c r="S1286" s="29"/>
      <c r="T1286" s="29"/>
      <c r="U1286" s="29"/>
      <c r="X1286" s="22" t="str">
        <f>IF(B1286="",VLOOKUP(A1286,items_lookup!A:B,2,FALSE),B1286)</f>
        <v>09. Item 09</v>
      </c>
      <c r="Y1286" s="22">
        <f t="shared" si="92"/>
        <v>6</v>
      </c>
      <c r="Z1286" s="22">
        <f t="shared" si="92"/>
        <v>6</v>
      </c>
      <c r="AA1286" s="22">
        <f t="shared" si="93"/>
        <v>2021</v>
      </c>
      <c r="AB1286" s="22">
        <f t="shared" si="94"/>
        <v>2021</v>
      </c>
      <c r="AC1286" s="22">
        <f t="shared" si="95"/>
        <v>2021</v>
      </c>
      <c r="AD1286" s="25" t="b">
        <f>AND(ROUND(O1286,2)=O1286,ROUND(P1286,2)=P1286,OR(AND(O1286&lt;&gt;0,L1286="p"),AND(P1286&lt;&gt;0,L1286="f")),_xlfn.ISFORMULA(X1286),_xlfn.ISFORMULA(Y1286),_xlfn.ISFORMULA(Z1286),_xlfn.ISFORMULA(AA1286),_xlfn.ISFORMULA(AB1286),_xlfn.ISFORMULA(AC1286),NOT(_xlfn.ISFORMULA(O1286)),NOT(_xlfn.ISFORMULA(P1286)),M1286&lt;&gt;0,N1286&lt;&gt;0,OR(YEAR(M1286=lookup_codes!T1436),YEAR(M1286=lookup_codes!T1437),YEAR(M1286=lookup_codes!T1438)),OR(YEAR(N1286=lookup_codes!T1436),YEAR(N1286=lookup_codes!T1437),YEAR(N1286=lookup_codes!T1438)))</f>
        <v>1</v>
      </c>
    </row>
    <row r="1287" spans="1:30" ht="15" customHeight="1" x14ac:dyDescent="0.2">
      <c r="A1287" s="8" t="s">
        <v>768</v>
      </c>
      <c r="B1287" s="27"/>
      <c r="C1287" s="2" t="s">
        <v>734</v>
      </c>
      <c r="D1287" s="6" t="s">
        <v>742</v>
      </c>
      <c r="E1287" s="60" t="s">
        <v>745</v>
      </c>
      <c r="F1287" s="8"/>
      <c r="G1287" s="8"/>
      <c r="H1287" s="8"/>
      <c r="I1287" s="8" t="s">
        <v>25</v>
      </c>
      <c r="J1287" s="8">
        <v>1</v>
      </c>
      <c r="K1287" s="8" t="s">
        <v>753</v>
      </c>
      <c r="L1287" s="8" t="s">
        <v>756</v>
      </c>
      <c r="M1287" s="9">
        <v>44352</v>
      </c>
      <c r="N1287" s="9">
        <v>44376</v>
      </c>
      <c r="O1287" s="20"/>
      <c r="P1287" s="20">
        <v>73773.710000000006</v>
      </c>
      <c r="Q1287" s="61"/>
      <c r="R1287" s="29"/>
      <c r="S1287" s="29"/>
      <c r="T1287" s="29"/>
      <c r="U1287" s="29"/>
      <c r="X1287" s="22" t="str">
        <f>IF(B1287="",VLOOKUP(A1287,items_lookup!A:B,2,FALSE),B1287)</f>
        <v>09. Item 09</v>
      </c>
      <c r="Y1287" s="22">
        <f t="shared" si="92"/>
        <v>6</v>
      </c>
      <c r="Z1287" s="22">
        <f t="shared" si="92"/>
        <v>6</v>
      </c>
      <c r="AA1287" s="22">
        <f t="shared" si="93"/>
        <v>2021</v>
      </c>
      <c r="AB1287" s="22">
        <f t="shared" si="94"/>
        <v>2021</v>
      </c>
      <c r="AC1287" s="22">
        <f t="shared" si="95"/>
        <v>2021</v>
      </c>
      <c r="AD1287" s="25" t="b">
        <f>AND(ROUND(O1287,2)=O1287,ROUND(P1287,2)=P1287,OR(AND(O1287&lt;&gt;0,L1287="p"),AND(P1287&lt;&gt;0,L1287="f")),_xlfn.ISFORMULA(X1287),_xlfn.ISFORMULA(Y1287),_xlfn.ISFORMULA(Z1287),_xlfn.ISFORMULA(AA1287),_xlfn.ISFORMULA(AB1287),_xlfn.ISFORMULA(AC1287),NOT(_xlfn.ISFORMULA(O1287)),NOT(_xlfn.ISFORMULA(P1287)),M1287&lt;&gt;0,N1287&lt;&gt;0,OR(YEAR(M1287=lookup_codes!T1437),YEAR(M1287=lookup_codes!T1438),YEAR(M1287=lookup_codes!T1439)),OR(YEAR(N1287=lookup_codes!T1437),YEAR(N1287=lookup_codes!T1438),YEAR(N1287=lookup_codes!T1439)))</f>
        <v>1</v>
      </c>
    </row>
    <row r="1288" spans="1:30" ht="15.75" customHeight="1" x14ac:dyDescent="0.2">
      <c r="A1288" s="8" t="s">
        <v>790</v>
      </c>
      <c r="B1288" s="8"/>
      <c r="C1288" s="2" t="s">
        <v>734</v>
      </c>
      <c r="D1288" s="6" t="s">
        <v>742</v>
      </c>
      <c r="E1288" s="60" t="s">
        <v>744</v>
      </c>
      <c r="F1288" s="8"/>
      <c r="G1288" s="8"/>
      <c r="H1288" s="8"/>
      <c r="I1288" s="8"/>
      <c r="J1288" s="8"/>
      <c r="K1288" s="8" t="s">
        <v>753</v>
      </c>
      <c r="L1288" s="8" t="s">
        <v>756</v>
      </c>
      <c r="M1288" s="9">
        <v>44371</v>
      </c>
      <c r="N1288" s="9">
        <v>44371</v>
      </c>
      <c r="O1288" s="20"/>
      <c r="P1288" s="20">
        <v>1620539.72</v>
      </c>
      <c r="Q1288" s="61"/>
      <c r="R1288" s="29"/>
      <c r="S1288" s="29"/>
      <c r="T1288" s="29"/>
      <c r="U1288" s="29"/>
      <c r="X1288" s="22" t="str">
        <f>IF(B1288="",VLOOKUP(A1288,items_lookup!A:B,2,FALSE),B1288)</f>
        <v>10. Item 10</v>
      </c>
      <c r="Y1288" s="22">
        <f t="shared" si="92"/>
        <v>6</v>
      </c>
      <c r="Z1288" s="22">
        <f t="shared" si="92"/>
        <v>6</v>
      </c>
      <c r="AA1288" s="22">
        <f t="shared" si="93"/>
        <v>2021</v>
      </c>
      <c r="AB1288" s="22">
        <f t="shared" si="94"/>
        <v>2021</v>
      </c>
      <c r="AC1288" s="22">
        <f t="shared" si="95"/>
        <v>2021</v>
      </c>
      <c r="AD1288" s="25" t="b">
        <f>AND(ROUND(O1288,2)=O1288,ROUND(P1288,2)=P1288,OR(AND(O1288&lt;&gt;0,L1288="p"),AND(P1288&lt;&gt;0,L1288="f")),_xlfn.ISFORMULA(X1288),_xlfn.ISFORMULA(Y1288),_xlfn.ISFORMULA(Z1288),_xlfn.ISFORMULA(AA1288),_xlfn.ISFORMULA(AB1288),_xlfn.ISFORMULA(AC1288),NOT(_xlfn.ISFORMULA(O1288)),NOT(_xlfn.ISFORMULA(P1288)),M1288&lt;&gt;0,N1288&lt;&gt;0,OR(YEAR(M1288=lookup_codes!T1438),YEAR(M1288=lookup_codes!T1439),YEAR(M1288=lookup_codes!T1440)),OR(YEAR(N1288=lookup_codes!T1438),YEAR(N1288=lookup_codes!T1439),YEAR(N1288=lookup_codes!T1440)))</f>
        <v>1</v>
      </c>
    </row>
    <row r="1289" spans="1:30" ht="15" customHeight="1" x14ac:dyDescent="0.2">
      <c r="A1289" s="8" t="s">
        <v>791</v>
      </c>
      <c r="B1289" s="8"/>
      <c r="C1289" s="2" t="s">
        <v>734</v>
      </c>
      <c r="D1289" s="6" t="s">
        <v>742</v>
      </c>
      <c r="E1289" s="60" t="s">
        <v>745</v>
      </c>
      <c r="F1289" s="8"/>
      <c r="G1289" s="8"/>
      <c r="H1289" s="8"/>
      <c r="I1289" s="8"/>
      <c r="J1289" s="8">
        <v>3</v>
      </c>
      <c r="K1289" s="8" t="s">
        <v>753</v>
      </c>
      <c r="L1289" s="8" t="s">
        <v>756</v>
      </c>
      <c r="M1289" s="9">
        <v>44350</v>
      </c>
      <c r="N1289" s="9">
        <v>44377</v>
      </c>
      <c r="O1289" s="20"/>
      <c r="P1289" s="20">
        <v>4571.43</v>
      </c>
      <c r="Q1289" s="61"/>
      <c r="R1289" s="29"/>
      <c r="S1289" s="29"/>
      <c r="T1289" s="29"/>
      <c r="U1289" s="29"/>
      <c r="X1289" s="22" t="str">
        <f>IF(B1289="",VLOOKUP(A1289,items_lookup!A:B,2,FALSE),B1289)</f>
        <v>10. Item 10</v>
      </c>
      <c r="Y1289" s="22">
        <f t="shared" si="92"/>
        <v>6</v>
      </c>
      <c r="Z1289" s="22">
        <f t="shared" si="92"/>
        <v>6</v>
      </c>
      <c r="AA1289" s="22">
        <f t="shared" si="93"/>
        <v>2021</v>
      </c>
      <c r="AB1289" s="22">
        <f t="shared" si="94"/>
        <v>2021</v>
      </c>
      <c r="AC1289" s="22">
        <f t="shared" si="95"/>
        <v>2021</v>
      </c>
      <c r="AD1289" s="25" t="b">
        <f>AND(ROUND(O1289,2)=O1289,ROUND(P1289,2)=P1289,OR(AND(O1289&lt;&gt;0,L1289="p"),AND(P1289&lt;&gt;0,L1289="f")),_xlfn.ISFORMULA(X1289),_xlfn.ISFORMULA(Y1289),_xlfn.ISFORMULA(Z1289),_xlfn.ISFORMULA(AA1289),_xlfn.ISFORMULA(AB1289),_xlfn.ISFORMULA(AC1289),NOT(_xlfn.ISFORMULA(O1289)),NOT(_xlfn.ISFORMULA(P1289)),M1289&lt;&gt;0,N1289&lt;&gt;0,OR(YEAR(M1289=lookup_codes!T1439),YEAR(M1289=lookup_codes!T1440),YEAR(M1289=lookup_codes!T1441)),OR(YEAR(N1289=lookup_codes!T1439),YEAR(N1289=lookup_codes!T1440),YEAR(N1289=lookup_codes!T1441)))</f>
        <v>1</v>
      </c>
    </row>
    <row r="1290" spans="1:30" ht="11.25" customHeight="1" x14ac:dyDescent="0.2">
      <c r="A1290" s="8" t="s">
        <v>770</v>
      </c>
      <c r="B1290" s="27"/>
      <c r="C1290" s="2" t="s">
        <v>734</v>
      </c>
      <c r="D1290" s="6" t="s">
        <v>742</v>
      </c>
      <c r="E1290" s="60" t="s">
        <v>745</v>
      </c>
      <c r="F1290" s="8"/>
      <c r="G1290" s="8"/>
      <c r="H1290" s="8"/>
      <c r="I1290" s="8"/>
      <c r="J1290" s="8">
        <v>3</v>
      </c>
      <c r="K1290" s="8" t="s">
        <v>753</v>
      </c>
      <c r="L1290" s="8" t="s">
        <v>756</v>
      </c>
      <c r="M1290" s="9">
        <v>44371</v>
      </c>
      <c r="N1290" s="9">
        <v>44379</v>
      </c>
      <c r="O1290" s="20"/>
      <c r="P1290" s="20">
        <v>35631.81</v>
      </c>
      <c r="Q1290" s="61"/>
      <c r="R1290" s="29"/>
      <c r="S1290" s="29"/>
      <c r="T1290" s="29"/>
      <c r="U1290" s="29"/>
      <c r="X1290" s="22" t="str">
        <f>IF(B1290="",VLOOKUP(A1290,items_lookup!A:B,2,FALSE),B1290)</f>
        <v>11. Item 11</v>
      </c>
      <c r="Y1290" s="22">
        <f t="shared" si="92"/>
        <v>6</v>
      </c>
      <c r="Z1290" s="22">
        <f t="shared" si="92"/>
        <v>7</v>
      </c>
      <c r="AA1290" s="22">
        <f t="shared" si="93"/>
        <v>2021</v>
      </c>
      <c r="AB1290" s="22">
        <f t="shared" si="94"/>
        <v>2021</v>
      </c>
      <c r="AC1290" s="22">
        <f t="shared" si="95"/>
        <v>2021</v>
      </c>
      <c r="AD1290" s="25" t="b">
        <f>AND(ROUND(O1290,2)=O1290,ROUND(P1290,2)=P1290,OR(AND(O1290&lt;&gt;0,L1290="p"),AND(P1290&lt;&gt;0,L1290="f")),_xlfn.ISFORMULA(X1290),_xlfn.ISFORMULA(Y1290),_xlfn.ISFORMULA(Z1290),_xlfn.ISFORMULA(AA1290),_xlfn.ISFORMULA(AB1290),_xlfn.ISFORMULA(AC1290),NOT(_xlfn.ISFORMULA(O1290)),NOT(_xlfn.ISFORMULA(P1290)),M1290&lt;&gt;0,N1290&lt;&gt;0,OR(YEAR(M1290=lookup_codes!T1440),YEAR(M1290=lookup_codes!T1441),YEAR(M1290=lookup_codes!T1442)),OR(YEAR(N1290=lookup_codes!T1440),YEAR(N1290=lookup_codes!T1441),YEAR(N1290=lookup_codes!T1442)))</f>
        <v>1</v>
      </c>
    </row>
    <row r="1291" spans="1:30" ht="15.75" customHeight="1" x14ac:dyDescent="0.2">
      <c r="A1291" s="8" t="s">
        <v>792</v>
      </c>
      <c r="B1291" s="27"/>
      <c r="C1291" s="2" t="s">
        <v>734</v>
      </c>
      <c r="D1291" s="6" t="s">
        <v>742</v>
      </c>
      <c r="E1291" s="60" t="s">
        <v>745</v>
      </c>
      <c r="F1291" s="8"/>
      <c r="G1291" s="8"/>
      <c r="H1291" s="8"/>
      <c r="I1291" s="8"/>
      <c r="J1291" s="8">
        <v>4</v>
      </c>
      <c r="K1291" s="8" t="s">
        <v>753</v>
      </c>
      <c r="L1291" s="8" t="s">
        <v>756</v>
      </c>
      <c r="M1291" s="9">
        <v>44365</v>
      </c>
      <c r="N1291" s="9">
        <v>44377</v>
      </c>
      <c r="O1291" s="20"/>
      <c r="P1291" s="20">
        <v>22.7</v>
      </c>
      <c r="Q1291" s="61"/>
      <c r="R1291" s="11"/>
      <c r="S1291" s="11"/>
      <c r="T1291" s="11"/>
      <c r="U1291" s="11"/>
      <c r="X1291" s="22" t="str">
        <f>IF(B1291="",VLOOKUP(A1291,items_lookup!A:B,2,FALSE),B1291)</f>
        <v>12. Item 12</v>
      </c>
      <c r="Y1291" s="22">
        <f t="shared" ref="Y1291:Z1354" si="96">MONTH(M1291)</f>
        <v>6</v>
      </c>
      <c r="Z1291" s="22">
        <f t="shared" si="96"/>
        <v>6</v>
      </c>
      <c r="AA1291" s="22">
        <f t="shared" si="93"/>
        <v>2021</v>
      </c>
      <c r="AB1291" s="22">
        <f t="shared" si="94"/>
        <v>2021</v>
      </c>
      <c r="AC1291" s="22">
        <f t="shared" si="95"/>
        <v>2021</v>
      </c>
      <c r="AD1291" s="25" t="b">
        <f>AND(ROUND(O1291,2)=O1291,ROUND(P1291,2)=P1291,OR(AND(O1291&lt;&gt;0,L1291="p"),AND(P1291&lt;&gt;0,L1291="f")),_xlfn.ISFORMULA(X1291),_xlfn.ISFORMULA(Y1291),_xlfn.ISFORMULA(Z1291),_xlfn.ISFORMULA(AA1291),_xlfn.ISFORMULA(AB1291),_xlfn.ISFORMULA(AC1291),NOT(_xlfn.ISFORMULA(O1291)),NOT(_xlfn.ISFORMULA(P1291)),M1291&lt;&gt;0,N1291&lt;&gt;0,OR(YEAR(M1291=lookup_codes!T1441),YEAR(M1291=lookup_codes!T1442),YEAR(M1291=lookup_codes!T1443)),OR(YEAR(N1291=lookup_codes!T1441),YEAR(N1291=lookup_codes!T1442),YEAR(N1291=lookup_codes!T1443)))</f>
        <v>1</v>
      </c>
    </row>
    <row r="1292" spans="1:30" ht="15" customHeight="1" x14ac:dyDescent="0.2">
      <c r="A1292" s="8" t="s">
        <v>789</v>
      </c>
      <c r="B1292" s="8"/>
      <c r="C1292" s="2" t="s">
        <v>734</v>
      </c>
      <c r="D1292" s="6" t="s">
        <v>742</v>
      </c>
      <c r="E1292" s="60" t="s">
        <v>744</v>
      </c>
      <c r="F1292" s="8"/>
      <c r="G1292" s="8"/>
      <c r="H1292" s="8"/>
      <c r="I1292" s="8"/>
      <c r="J1292" s="8"/>
      <c r="K1292" s="8" t="s">
        <v>753</v>
      </c>
      <c r="L1292" s="8" t="s">
        <v>756</v>
      </c>
      <c r="M1292" s="9">
        <v>44372</v>
      </c>
      <c r="N1292" s="9">
        <v>44372</v>
      </c>
      <c r="O1292" s="20"/>
      <c r="P1292" s="20">
        <v>3368951.59</v>
      </c>
      <c r="Q1292" s="61"/>
      <c r="R1292" s="29"/>
      <c r="S1292" s="29"/>
      <c r="T1292" s="29"/>
      <c r="U1292" s="29"/>
      <c r="X1292" s="22" t="str">
        <f>IF(B1292="",VLOOKUP(A1292,items_lookup!A:B,2,FALSE),B1292)</f>
        <v>13. Item 13</v>
      </c>
      <c r="Y1292" s="22">
        <f t="shared" si="96"/>
        <v>6</v>
      </c>
      <c r="Z1292" s="22">
        <f t="shared" si="96"/>
        <v>6</v>
      </c>
      <c r="AA1292" s="22">
        <f t="shared" si="93"/>
        <v>2021</v>
      </c>
      <c r="AB1292" s="22">
        <f t="shared" si="94"/>
        <v>2021</v>
      </c>
      <c r="AC1292" s="22">
        <f t="shared" si="95"/>
        <v>2021</v>
      </c>
      <c r="AD1292" s="25" t="b">
        <f>AND(ROUND(O1292,2)=O1292,ROUND(P1292,2)=P1292,OR(AND(O1292&lt;&gt;0,L1292="p"),AND(P1292&lt;&gt;0,L1292="f")),_xlfn.ISFORMULA(X1292),_xlfn.ISFORMULA(Y1292),_xlfn.ISFORMULA(Z1292),_xlfn.ISFORMULA(AA1292),_xlfn.ISFORMULA(AB1292),_xlfn.ISFORMULA(AC1292),NOT(_xlfn.ISFORMULA(O1292)),NOT(_xlfn.ISFORMULA(P1292)),M1292&lt;&gt;0,N1292&lt;&gt;0,OR(YEAR(M1292=lookup_codes!T1442),YEAR(M1292=lookup_codes!T1443),YEAR(M1292=lookup_codes!T1444)),OR(YEAR(N1292=lookup_codes!T1442),YEAR(N1292=lookup_codes!T1443),YEAR(N1292=lookup_codes!T1444)))</f>
        <v>1</v>
      </c>
    </row>
    <row r="1293" spans="1:30" ht="15" customHeight="1" x14ac:dyDescent="0.2">
      <c r="A1293" s="8" t="s">
        <v>771</v>
      </c>
      <c r="B1293" s="8"/>
      <c r="C1293" s="2" t="s">
        <v>734</v>
      </c>
      <c r="D1293" s="6" t="s">
        <v>742</v>
      </c>
      <c r="E1293" s="60" t="s">
        <v>744</v>
      </c>
      <c r="F1293" s="8"/>
      <c r="G1293" s="8"/>
      <c r="H1293" s="8"/>
      <c r="I1293" s="8"/>
      <c r="J1293" s="8"/>
      <c r="K1293" s="8" t="s">
        <v>753</v>
      </c>
      <c r="L1293" s="8" t="s">
        <v>756</v>
      </c>
      <c r="M1293" s="9">
        <v>44375</v>
      </c>
      <c r="N1293" s="9">
        <v>44375</v>
      </c>
      <c r="O1293" s="20"/>
      <c r="P1293" s="20">
        <v>945526.07</v>
      </c>
      <c r="Q1293" s="61"/>
      <c r="R1293" s="29"/>
      <c r="S1293" s="29"/>
      <c r="T1293" s="29"/>
      <c r="U1293" s="29"/>
      <c r="X1293" s="22" t="str">
        <f>IF(B1293="",VLOOKUP(A1293,items_lookup!A:B,2,FALSE),B1293)</f>
        <v>13. Item 13</v>
      </c>
      <c r="Y1293" s="22">
        <f t="shared" si="96"/>
        <v>6</v>
      </c>
      <c r="Z1293" s="22">
        <f t="shared" si="96"/>
        <v>6</v>
      </c>
      <c r="AA1293" s="22">
        <f t="shared" si="93"/>
        <v>2021</v>
      </c>
      <c r="AB1293" s="22">
        <f t="shared" si="94"/>
        <v>2021</v>
      </c>
      <c r="AC1293" s="22">
        <f t="shared" si="95"/>
        <v>2021</v>
      </c>
      <c r="AD1293" s="25" t="b">
        <f>AND(ROUND(O1293,2)=O1293,ROUND(P1293,2)=P1293,OR(AND(O1293&lt;&gt;0,L1293="p"),AND(P1293&lt;&gt;0,L1293="f")),_xlfn.ISFORMULA(X1293),_xlfn.ISFORMULA(Y1293),_xlfn.ISFORMULA(Z1293),_xlfn.ISFORMULA(AA1293),_xlfn.ISFORMULA(AB1293),_xlfn.ISFORMULA(AC1293),NOT(_xlfn.ISFORMULA(O1293)),NOT(_xlfn.ISFORMULA(P1293)),M1293&lt;&gt;0,N1293&lt;&gt;0,OR(YEAR(M1293=lookup_codes!T1443),YEAR(M1293=lookup_codes!T1444),YEAR(M1293=lookup_codes!T1445)),OR(YEAR(N1293=lookup_codes!T1443),YEAR(N1293=lookup_codes!T1444),YEAR(N1293=lookup_codes!T1445)))</f>
        <v>1</v>
      </c>
    </row>
    <row r="1294" spans="1:30" ht="15" customHeight="1" x14ac:dyDescent="0.2">
      <c r="A1294" s="8" t="s">
        <v>793</v>
      </c>
      <c r="B1294" s="8"/>
      <c r="C1294" s="2" t="s">
        <v>734</v>
      </c>
      <c r="D1294" s="6" t="s">
        <v>742</v>
      </c>
      <c r="E1294" s="60" t="s">
        <v>744</v>
      </c>
      <c r="F1294" s="8"/>
      <c r="G1294" s="8"/>
      <c r="H1294" s="8"/>
      <c r="I1294" s="8"/>
      <c r="J1294" s="8"/>
      <c r="K1294" s="8" t="s">
        <v>753</v>
      </c>
      <c r="L1294" s="8" t="s">
        <v>756</v>
      </c>
      <c r="M1294" s="9">
        <v>44376</v>
      </c>
      <c r="N1294" s="9">
        <v>44376</v>
      </c>
      <c r="O1294" s="20"/>
      <c r="P1294" s="20">
        <v>3580370.25</v>
      </c>
      <c r="Q1294" s="61"/>
      <c r="R1294" s="29"/>
      <c r="S1294" s="29"/>
      <c r="T1294" s="29"/>
      <c r="U1294" s="29"/>
      <c r="X1294" s="22" t="str">
        <f>IF(B1294="",VLOOKUP(A1294,items_lookup!A:B,2,FALSE),B1294)</f>
        <v>13. Item 13</v>
      </c>
      <c r="Y1294" s="22">
        <f t="shared" si="96"/>
        <v>6</v>
      </c>
      <c r="Z1294" s="22">
        <f t="shared" si="96"/>
        <v>6</v>
      </c>
      <c r="AA1294" s="22">
        <f t="shared" si="93"/>
        <v>2021</v>
      </c>
      <c r="AB1294" s="22">
        <f t="shared" si="94"/>
        <v>2021</v>
      </c>
      <c r="AC1294" s="22">
        <f t="shared" si="95"/>
        <v>2021</v>
      </c>
      <c r="AD1294" s="25" t="b">
        <f>AND(ROUND(O1294,2)=O1294,ROUND(P1294,2)=P1294,OR(AND(O1294&lt;&gt;0,L1294="p"),AND(P1294&lt;&gt;0,L1294="f")),_xlfn.ISFORMULA(X1294),_xlfn.ISFORMULA(Y1294),_xlfn.ISFORMULA(Z1294),_xlfn.ISFORMULA(AA1294),_xlfn.ISFORMULA(AB1294),_xlfn.ISFORMULA(AC1294),NOT(_xlfn.ISFORMULA(O1294)),NOT(_xlfn.ISFORMULA(P1294)),M1294&lt;&gt;0,N1294&lt;&gt;0,OR(YEAR(M1294=lookup_codes!T1444),YEAR(M1294=lookup_codes!T1445),YEAR(M1294=lookup_codes!T1446)),OR(YEAR(N1294=lookup_codes!T1444),YEAR(N1294=lookup_codes!T1445),YEAR(N1294=lookup_codes!T1446)))</f>
        <v>1</v>
      </c>
    </row>
    <row r="1295" spans="1:30" ht="15" customHeight="1" x14ac:dyDescent="0.2">
      <c r="A1295" s="8" t="s">
        <v>794</v>
      </c>
      <c r="B1295" s="8"/>
      <c r="C1295" s="2" t="s">
        <v>734</v>
      </c>
      <c r="D1295" s="6" t="s">
        <v>742</v>
      </c>
      <c r="E1295" s="60" t="s">
        <v>744</v>
      </c>
      <c r="F1295" s="8"/>
      <c r="G1295" s="8"/>
      <c r="H1295" s="8"/>
      <c r="I1295" s="8"/>
      <c r="J1295" s="8"/>
      <c r="K1295" s="8" t="s">
        <v>753</v>
      </c>
      <c r="L1295" s="8" t="s">
        <v>756</v>
      </c>
      <c r="M1295" s="9">
        <v>44377</v>
      </c>
      <c r="N1295" s="9">
        <v>44377</v>
      </c>
      <c r="O1295" s="20"/>
      <c r="P1295" s="20">
        <v>19395255.18</v>
      </c>
      <c r="Q1295" s="61"/>
      <c r="R1295" s="29"/>
      <c r="S1295" s="29"/>
      <c r="T1295" s="29"/>
      <c r="U1295" s="29"/>
      <c r="X1295" s="22" t="str">
        <f>IF(B1295="",VLOOKUP(A1295,items_lookup!A:B,2,FALSE),B1295)</f>
        <v>13. Item 13</v>
      </c>
      <c r="Y1295" s="22">
        <f t="shared" si="96"/>
        <v>6</v>
      </c>
      <c r="Z1295" s="22">
        <f t="shared" si="96"/>
        <v>6</v>
      </c>
      <c r="AA1295" s="22">
        <f t="shared" si="93"/>
        <v>2021</v>
      </c>
      <c r="AB1295" s="22">
        <f t="shared" si="94"/>
        <v>2021</v>
      </c>
      <c r="AC1295" s="22">
        <f t="shared" si="95"/>
        <v>2021</v>
      </c>
      <c r="AD1295" s="25" t="b">
        <f>AND(ROUND(O1295,2)=O1295,ROUND(P1295,2)=P1295,OR(AND(O1295&lt;&gt;0,L1295="p"),AND(P1295&lt;&gt;0,L1295="f")),_xlfn.ISFORMULA(X1295),_xlfn.ISFORMULA(Y1295),_xlfn.ISFORMULA(Z1295),_xlfn.ISFORMULA(AA1295),_xlfn.ISFORMULA(AB1295),_xlfn.ISFORMULA(AC1295),NOT(_xlfn.ISFORMULA(O1295)),NOT(_xlfn.ISFORMULA(P1295)),M1295&lt;&gt;0,N1295&lt;&gt;0,OR(YEAR(M1295=lookup_codes!T1445),YEAR(M1295=lookup_codes!T1446),YEAR(M1295=lookup_codes!T1447)),OR(YEAR(N1295=lookup_codes!T1445),YEAR(N1295=lookup_codes!T1446),YEAR(N1295=lookup_codes!T1447)))</f>
        <v>1</v>
      </c>
    </row>
    <row r="1296" spans="1:30" ht="15" customHeight="1" x14ac:dyDescent="0.2">
      <c r="A1296" s="8" t="s">
        <v>773</v>
      </c>
      <c r="B1296" s="8"/>
      <c r="C1296" s="2" t="s">
        <v>734</v>
      </c>
      <c r="D1296" s="6" t="s">
        <v>743</v>
      </c>
      <c r="E1296" s="60" t="s">
        <v>745</v>
      </c>
      <c r="F1296" s="8"/>
      <c r="G1296" s="8"/>
      <c r="H1296" s="8"/>
      <c r="I1296" s="8"/>
      <c r="J1296" s="8"/>
      <c r="K1296" s="8"/>
      <c r="L1296" s="8" t="s">
        <v>755</v>
      </c>
      <c r="M1296" s="9">
        <v>44378</v>
      </c>
      <c r="N1296" s="9">
        <v>44378</v>
      </c>
      <c r="O1296" s="20">
        <v>500714.29</v>
      </c>
      <c r="P1296" s="20"/>
      <c r="Q1296" s="61"/>
      <c r="R1296" s="11"/>
      <c r="S1296" s="11"/>
      <c r="T1296" s="11"/>
      <c r="U1296" s="11"/>
      <c r="X1296" s="22" t="str">
        <f>IF(B1296="",VLOOKUP(A1296,items_lookup!A:B,2,FALSE),B1296)</f>
        <v>13. Item 13</v>
      </c>
      <c r="Y1296" s="22">
        <f t="shared" si="96"/>
        <v>7</v>
      </c>
      <c r="Z1296" s="22">
        <f t="shared" si="96"/>
        <v>7</v>
      </c>
      <c r="AA1296" s="22">
        <f t="shared" si="93"/>
        <v>2021</v>
      </c>
      <c r="AB1296" s="22">
        <f t="shared" si="94"/>
        <v>2021</v>
      </c>
      <c r="AC1296" s="22">
        <f t="shared" si="95"/>
        <v>2021</v>
      </c>
      <c r="AD1296" s="25" t="b">
        <f>AND(ROUND(O1296,2)=O1296,ROUND(P1296,2)=P1296,OR(AND(O1296&lt;&gt;0,L1296="p"),AND(P1296&lt;&gt;0,L1296="f")),_xlfn.ISFORMULA(X1296),_xlfn.ISFORMULA(Y1296),_xlfn.ISFORMULA(Z1296),_xlfn.ISFORMULA(AA1296),_xlfn.ISFORMULA(AB1296),_xlfn.ISFORMULA(AC1296),NOT(_xlfn.ISFORMULA(O1296)),NOT(_xlfn.ISFORMULA(P1296)),M1296&lt;&gt;0,N1296&lt;&gt;0,OR(YEAR(M1296=lookup_codes!T1446),YEAR(M1296=lookup_codes!T1447),YEAR(M1296=lookup_codes!T1448)),OR(YEAR(N1296=lookup_codes!T1446),YEAR(N1296=lookup_codes!T1447),YEAR(N1296=lookup_codes!T1448)))</f>
        <v>1</v>
      </c>
    </row>
    <row r="1297" spans="1:30" ht="15" customHeight="1" x14ac:dyDescent="0.2">
      <c r="A1297" s="8" t="s">
        <v>780</v>
      </c>
      <c r="B1297" s="8"/>
      <c r="C1297" s="2" t="s">
        <v>734</v>
      </c>
      <c r="D1297" s="6" t="s">
        <v>743</v>
      </c>
      <c r="E1297" s="60" t="s">
        <v>745</v>
      </c>
      <c r="F1297" s="8"/>
      <c r="G1297" s="8"/>
      <c r="H1297" s="8"/>
      <c r="I1297" s="8"/>
      <c r="J1297" s="8"/>
      <c r="K1297" s="8"/>
      <c r="L1297" s="8" t="s">
        <v>755</v>
      </c>
      <c r="M1297" s="9">
        <v>44409</v>
      </c>
      <c r="N1297" s="9">
        <v>44409</v>
      </c>
      <c r="O1297" s="20">
        <v>606428.56999999995</v>
      </c>
      <c r="P1297" s="20"/>
      <c r="Q1297" s="61"/>
      <c r="R1297" s="11"/>
      <c r="S1297" s="11"/>
      <c r="T1297" s="11"/>
      <c r="U1297" s="11"/>
      <c r="X1297" s="22" t="str">
        <f>IF(B1297="",VLOOKUP(A1297,items_lookup!A:B,2,FALSE),B1297)</f>
        <v>14. Item 14</v>
      </c>
      <c r="Y1297" s="22">
        <f t="shared" si="96"/>
        <v>8</v>
      </c>
      <c r="Z1297" s="22">
        <f t="shared" si="96"/>
        <v>8</v>
      </c>
      <c r="AA1297" s="22">
        <f t="shared" si="93"/>
        <v>2021</v>
      </c>
      <c r="AB1297" s="22">
        <f t="shared" si="94"/>
        <v>2021</v>
      </c>
      <c r="AC1297" s="22">
        <f t="shared" si="95"/>
        <v>2021</v>
      </c>
      <c r="AD1297" s="25" t="b">
        <f>AND(ROUND(O1297,2)=O1297,ROUND(P1297,2)=P1297,OR(AND(O1297&lt;&gt;0,L1297="p"),AND(P1297&lt;&gt;0,L1297="f")),_xlfn.ISFORMULA(X1297),_xlfn.ISFORMULA(Y1297),_xlfn.ISFORMULA(Z1297),_xlfn.ISFORMULA(AA1297),_xlfn.ISFORMULA(AB1297),_xlfn.ISFORMULA(AC1297),NOT(_xlfn.ISFORMULA(O1297)),NOT(_xlfn.ISFORMULA(P1297)),M1297&lt;&gt;0,N1297&lt;&gt;0,OR(YEAR(M1297=lookup_codes!T1447),YEAR(M1297=lookup_codes!T1448),YEAR(M1297=lookup_codes!T1449)),OR(YEAR(N1297=lookup_codes!T1447),YEAR(N1297=lookup_codes!T1448),YEAR(N1297=lookup_codes!T1449)))</f>
        <v>1</v>
      </c>
    </row>
    <row r="1298" spans="1:30" ht="15" customHeight="1" x14ac:dyDescent="0.2">
      <c r="A1298" s="8" t="s">
        <v>782</v>
      </c>
      <c r="B1298" s="8"/>
      <c r="C1298" s="2" t="s">
        <v>734</v>
      </c>
      <c r="D1298" s="6" t="s">
        <v>743</v>
      </c>
      <c r="E1298" s="60" t="s">
        <v>745</v>
      </c>
      <c r="F1298" s="8"/>
      <c r="G1298" s="8"/>
      <c r="H1298" s="8"/>
      <c r="I1298" s="8"/>
      <c r="J1298" s="8"/>
      <c r="K1298" s="8"/>
      <c r="L1298" s="8" t="s">
        <v>755</v>
      </c>
      <c r="M1298" s="9">
        <v>44440</v>
      </c>
      <c r="N1298" s="9">
        <v>44440</v>
      </c>
      <c r="O1298" s="20">
        <v>3056205.81</v>
      </c>
      <c r="P1298" s="20"/>
      <c r="Q1298" s="61"/>
      <c r="R1298" s="11"/>
      <c r="S1298" s="11"/>
      <c r="T1298" s="11"/>
      <c r="U1298" s="11"/>
      <c r="X1298" s="22" t="str">
        <f>IF(B1298="",VLOOKUP(A1298,items_lookup!A:B,2,FALSE),B1298)</f>
        <v>04. Item 04</v>
      </c>
      <c r="Y1298" s="22">
        <f t="shared" si="96"/>
        <v>9</v>
      </c>
      <c r="Z1298" s="22">
        <f t="shared" si="96"/>
        <v>9</v>
      </c>
      <c r="AA1298" s="22">
        <f t="shared" si="93"/>
        <v>2021</v>
      </c>
      <c r="AB1298" s="22">
        <f t="shared" si="94"/>
        <v>2021</v>
      </c>
      <c r="AC1298" s="22">
        <f t="shared" si="95"/>
        <v>2021</v>
      </c>
      <c r="AD1298" s="25" t="b">
        <f>AND(ROUND(O1298,2)=O1298,ROUND(P1298,2)=P1298,OR(AND(O1298&lt;&gt;0,L1298="p"),AND(P1298&lt;&gt;0,L1298="f")),_xlfn.ISFORMULA(X1298),_xlfn.ISFORMULA(Y1298),_xlfn.ISFORMULA(Z1298),_xlfn.ISFORMULA(AA1298),_xlfn.ISFORMULA(AB1298),_xlfn.ISFORMULA(AC1298),NOT(_xlfn.ISFORMULA(O1298)),NOT(_xlfn.ISFORMULA(P1298)),M1298&lt;&gt;0,N1298&lt;&gt;0,OR(YEAR(M1298=lookup_codes!T1448),YEAR(M1298=lookup_codes!T1449),YEAR(M1298=lookup_codes!T1450)),OR(YEAR(N1298=lookup_codes!T1448),YEAR(N1298=lookup_codes!T1449),YEAR(N1298=lookup_codes!T1450)))</f>
        <v>1</v>
      </c>
    </row>
    <row r="1299" spans="1:30" ht="15" customHeight="1" x14ac:dyDescent="0.2">
      <c r="A1299" s="8" t="s">
        <v>764</v>
      </c>
      <c r="B1299" s="8"/>
      <c r="C1299" s="2" t="s">
        <v>734</v>
      </c>
      <c r="D1299" s="6" t="s">
        <v>742</v>
      </c>
      <c r="E1299" s="60" t="s">
        <v>745</v>
      </c>
      <c r="F1299" s="8"/>
      <c r="G1299" s="8"/>
      <c r="H1299" s="8"/>
      <c r="I1299" s="8"/>
      <c r="J1299" s="8"/>
      <c r="K1299" s="8"/>
      <c r="L1299" s="8" t="s">
        <v>755</v>
      </c>
      <c r="M1299" s="9">
        <v>44378</v>
      </c>
      <c r="N1299" s="9">
        <v>44378</v>
      </c>
      <c r="O1299" s="20">
        <v>9208333.3300000001</v>
      </c>
      <c r="P1299" s="20"/>
      <c r="Q1299" s="61"/>
      <c r="R1299" s="11"/>
      <c r="S1299" s="11"/>
      <c r="T1299" s="11"/>
      <c r="U1299" s="11"/>
      <c r="X1299" s="22" t="str">
        <f>IF(B1299="",VLOOKUP(A1299,items_lookup!A:B,2,FALSE),B1299)</f>
        <v>05. Item 05</v>
      </c>
      <c r="Y1299" s="22">
        <f t="shared" si="96"/>
        <v>7</v>
      </c>
      <c r="Z1299" s="22">
        <f t="shared" si="96"/>
        <v>7</v>
      </c>
      <c r="AA1299" s="22">
        <f t="shared" si="93"/>
        <v>2021</v>
      </c>
      <c r="AB1299" s="22">
        <f t="shared" si="94"/>
        <v>2021</v>
      </c>
      <c r="AC1299" s="22">
        <f t="shared" si="95"/>
        <v>2021</v>
      </c>
      <c r="AD1299" s="25" t="b">
        <f>AND(ROUND(O1299,2)=O1299,ROUND(P1299,2)=P1299,OR(AND(O1299&lt;&gt;0,L1299="p"),AND(P1299&lt;&gt;0,L1299="f")),_xlfn.ISFORMULA(X1299),_xlfn.ISFORMULA(Y1299),_xlfn.ISFORMULA(Z1299),_xlfn.ISFORMULA(AA1299),_xlfn.ISFORMULA(AB1299),_xlfn.ISFORMULA(AC1299),NOT(_xlfn.ISFORMULA(O1299)),NOT(_xlfn.ISFORMULA(P1299)),M1299&lt;&gt;0,N1299&lt;&gt;0,OR(YEAR(M1299=lookup_codes!T1449),YEAR(M1299=lookup_codes!T1450),YEAR(M1299=lookup_codes!T1451)),OR(YEAR(N1299=lookup_codes!T1449),YEAR(N1299=lookup_codes!T1450),YEAR(N1299=lookup_codes!T1451)))</f>
        <v>1</v>
      </c>
    </row>
    <row r="1300" spans="1:30" ht="15" customHeight="1" x14ac:dyDescent="0.2">
      <c r="A1300" s="8" t="s">
        <v>766</v>
      </c>
      <c r="B1300" s="8"/>
      <c r="C1300" s="2" t="s">
        <v>734</v>
      </c>
      <c r="D1300" s="6" t="s">
        <v>742</v>
      </c>
      <c r="E1300" s="60" t="s">
        <v>745</v>
      </c>
      <c r="F1300" s="8"/>
      <c r="G1300" s="8"/>
      <c r="H1300" s="8"/>
      <c r="I1300" s="8"/>
      <c r="J1300" s="8"/>
      <c r="K1300" s="8"/>
      <c r="L1300" s="8" t="s">
        <v>755</v>
      </c>
      <c r="M1300" s="9">
        <v>44409</v>
      </c>
      <c r="N1300" s="9">
        <v>44409</v>
      </c>
      <c r="O1300" s="20">
        <v>12380952.380000001</v>
      </c>
      <c r="P1300" s="20"/>
      <c r="Q1300" s="61"/>
      <c r="R1300" s="11"/>
      <c r="S1300" s="11"/>
      <c r="T1300" s="11"/>
      <c r="U1300" s="11"/>
      <c r="X1300" s="22" t="str">
        <f>IF(B1300="",VLOOKUP(A1300,items_lookup!A:B,2,FALSE),B1300)</f>
        <v>07. Item 07</v>
      </c>
      <c r="Y1300" s="22">
        <f t="shared" si="96"/>
        <v>8</v>
      </c>
      <c r="Z1300" s="22">
        <f t="shared" si="96"/>
        <v>8</v>
      </c>
      <c r="AA1300" s="22">
        <f t="shared" si="93"/>
        <v>2021</v>
      </c>
      <c r="AB1300" s="22">
        <f t="shared" si="94"/>
        <v>2021</v>
      </c>
      <c r="AC1300" s="22">
        <f t="shared" si="95"/>
        <v>2021</v>
      </c>
      <c r="AD1300" s="25" t="b">
        <f>AND(ROUND(O1300,2)=O1300,ROUND(P1300,2)=P1300,OR(AND(O1300&lt;&gt;0,L1300="p"),AND(P1300&lt;&gt;0,L1300="f")),_xlfn.ISFORMULA(X1300),_xlfn.ISFORMULA(Y1300),_xlfn.ISFORMULA(Z1300),_xlfn.ISFORMULA(AA1300),_xlfn.ISFORMULA(AB1300),_xlfn.ISFORMULA(AC1300),NOT(_xlfn.ISFORMULA(O1300)),NOT(_xlfn.ISFORMULA(P1300)),M1300&lt;&gt;0,N1300&lt;&gt;0,OR(YEAR(M1300=lookup_codes!T1450),YEAR(M1300=lookup_codes!T1451),YEAR(M1300=lookup_codes!T1452)),OR(YEAR(N1300=lookup_codes!T1450),YEAR(N1300=lookup_codes!T1451),YEAR(N1300=lookup_codes!T1452)))</f>
        <v>1</v>
      </c>
    </row>
    <row r="1301" spans="1:30" ht="15" customHeight="1" x14ac:dyDescent="0.2">
      <c r="A1301" s="8" t="s">
        <v>767</v>
      </c>
      <c r="B1301" s="8"/>
      <c r="C1301" s="2" t="s">
        <v>734</v>
      </c>
      <c r="D1301" s="6" t="s">
        <v>742</v>
      </c>
      <c r="E1301" s="60" t="s">
        <v>745</v>
      </c>
      <c r="F1301" s="8"/>
      <c r="G1301" s="8"/>
      <c r="H1301" s="8"/>
      <c r="I1301" s="8"/>
      <c r="J1301" s="8"/>
      <c r="K1301" s="8"/>
      <c r="L1301" s="8" t="s">
        <v>755</v>
      </c>
      <c r="M1301" s="9">
        <v>44440</v>
      </c>
      <c r="N1301" s="9">
        <v>44440</v>
      </c>
      <c r="O1301" s="20">
        <v>6904761.9000000004</v>
      </c>
      <c r="P1301" s="20"/>
      <c r="Q1301" s="61"/>
      <c r="R1301" s="11"/>
      <c r="S1301" s="11"/>
      <c r="T1301" s="11"/>
      <c r="U1301" s="11"/>
      <c r="X1301" s="22" t="str">
        <f>IF(B1301="",VLOOKUP(A1301,items_lookup!A:B,2,FALSE),B1301)</f>
        <v>08. Item 08</v>
      </c>
      <c r="Y1301" s="22">
        <f t="shared" si="96"/>
        <v>9</v>
      </c>
      <c r="Z1301" s="22">
        <f t="shared" si="96"/>
        <v>9</v>
      </c>
      <c r="AA1301" s="22">
        <f t="shared" si="93"/>
        <v>2021</v>
      </c>
      <c r="AB1301" s="22">
        <f t="shared" si="94"/>
        <v>2021</v>
      </c>
      <c r="AC1301" s="22">
        <f t="shared" si="95"/>
        <v>2021</v>
      </c>
      <c r="AD1301" s="25" t="b">
        <f>AND(ROUND(O1301,2)=O1301,ROUND(P1301,2)=P1301,OR(AND(O1301&lt;&gt;0,L1301="p"),AND(P1301&lt;&gt;0,L1301="f")),_xlfn.ISFORMULA(X1301),_xlfn.ISFORMULA(Y1301),_xlfn.ISFORMULA(Z1301),_xlfn.ISFORMULA(AA1301),_xlfn.ISFORMULA(AB1301),_xlfn.ISFORMULA(AC1301),NOT(_xlfn.ISFORMULA(O1301)),NOT(_xlfn.ISFORMULA(P1301)),M1301&lt;&gt;0,N1301&lt;&gt;0,OR(YEAR(M1301=lookup_codes!T1451),YEAR(M1301=lookup_codes!T1452),YEAR(M1301=lookup_codes!T1453)),OR(YEAR(N1301=lookup_codes!T1451),YEAR(N1301=lookup_codes!T1452),YEAR(N1301=lookup_codes!T1453)))</f>
        <v>1</v>
      </c>
    </row>
    <row r="1302" spans="1:30" ht="15" customHeight="1" x14ac:dyDescent="0.2">
      <c r="A1302" s="8" t="s">
        <v>769</v>
      </c>
      <c r="B1302" s="8"/>
      <c r="C1302" s="2" t="s">
        <v>734</v>
      </c>
      <c r="D1302" s="6" t="s">
        <v>742</v>
      </c>
      <c r="E1302" s="60" t="s">
        <v>745</v>
      </c>
      <c r="F1302" s="8"/>
      <c r="G1302" s="8"/>
      <c r="H1302" s="8"/>
      <c r="I1302" s="8"/>
      <c r="J1302" s="8"/>
      <c r="K1302" s="8"/>
      <c r="L1302" s="8" t="s">
        <v>755</v>
      </c>
      <c r="M1302" s="9">
        <v>44378</v>
      </c>
      <c r="N1302" s="9">
        <v>44378</v>
      </c>
      <c r="O1302" s="20">
        <v>2261904.7599999998</v>
      </c>
      <c r="P1302" s="20"/>
      <c r="Q1302" s="61"/>
      <c r="R1302" s="11"/>
      <c r="S1302" s="11"/>
      <c r="T1302" s="11"/>
      <c r="U1302" s="11"/>
      <c r="X1302" s="22" t="str">
        <f>IF(B1302="",VLOOKUP(A1302,items_lookup!A:B,2,FALSE),B1302)</f>
        <v>09. Item 09</v>
      </c>
      <c r="Y1302" s="22">
        <f t="shared" si="96"/>
        <v>7</v>
      </c>
      <c r="Z1302" s="22">
        <f t="shared" si="96"/>
        <v>7</v>
      </c>
      <c r="AA1302" s="22">
        <f t="shared" si="93"/>
        <v>2021</v>
      </c>
      <c r="AB1302" s="22">
        <f t="shared" si="94"/>
        <v>2021</v>
      </c>
      <c r="AC1302" s="22">
        <f t="shared" si="95"/>
        <v>2021</v>
      </c>
      <c r="AD1302" s="25" t="b">
        <f>AND(ROUND(O1302,2)=O1302,ROUND(P1302,2)=P1302,OR(AND(O1302&lt;&gt;0,L1302="p"),AND(P1302&lt;&gt;0,L1302="f")),_xlfn.ISFORMULA(X1302),_xlfn.ISFORMULA(Y1302),_xlfn.ISFORMULA(Z1302),_xlfn.ISFORMULA(AA1302),_xlfn.ISFORMULA(AB1302),_xlfn.ISFORMULA(AC1302),NOT(_xlfn.ISFORMULA(O1302)),NOT(_xlfn.ISFORMULA(P1302)),M1302&lt;&gt;0,N1302&lt;&gt;0,OR(YEAR(M1302=lookup_codes!T1452),YEAR(M1302=lookup_codes!T1453),YEAR(M1302=lookup_codes!T1454)),OR(YEAR(N1302=lookup_codes!T1452),YEAR(N1302=lookup_codes!T1453),YEAR(N1302=lookup_codes!T1454)))</f>
        <v>1</v>
      </c>
    </row>
    <row r="1303" spans="1:30" ht="15" customHeight="1" x14ac:dyDescent="0.2">
      <c r="A1303" s="8" t="s">
        <v>781</v>
      </c>
      <c r="B1303" s="8"/>
      <c r="C1303" s="2" t="s">
        <v>734</v>
      </c>
      <c r="D1303" s="6" t="s">
        <v>742</v>
      </c>
      <c r="E1303" s="60" t="s">
        <v>745</v>
      </c>
      <c r="F1303" s="8"/>
      <c r="G1303" s="8"/>
      <c r="H1303" s="8"/>
      <c r="I1303" s="8"/>
      <c r="J1303" s="8"/>
      <c r="K1303" s="8"/>
      <c r="L1303" s="8" t="s">
        <v>755</v>
      </c>
      <c r="M1303" s="9">
        <v>44409</v>
      </c>
      <c r="N1303" s="9">
        <v>44409</v>
      </c>
      <c r="O1303" s="20">
        <v>2142857.14</v>
      </c>
      <c r="P1303" s="20"/>
      <c r="Q1303" s="61"/>
      <c r="R1303" s="11"/>
      <c r="S1303" s="11"/>
      <c r="T1303" s="11"/>
      <c r="U1303" s="11"/>
      <c r="X1303" s="22" t="str">
        <f>IF(B1303="",VLOOKUP(A1303,items_lookup!A:B,2,FALSE),B1303)</f>
        <v>09. Item 09</v>
      </c>
      <c r="Y1303" s="22">
        <f t="shared" si="96"/>
        <v>8</v>
      </c>
      <c r="Z1303" s="22">
        <f t="shared" si="96"/>
        <v>8</v>
      </c>
      <c r="AA1303" s="22">
        <f t="shared" si="93"/>
        <v>2021</v>
      </c>
      <c r="AB1303" s="22">
        <f t="shared" si="94"/>
        <v>2021</v>
      </c>
      <c r="AC1303" s="22">
        <f t="shared" si="95"/>
        <v>2021</v>
      </c>
      <c r="AD1303" s="25" t="b">
        <f>AND(ROUND(O1303,2)=O1303,ROUND(P1303,2)=P1303,OR(AND(O1303&lt;&gt;0,L1303="p"),AND(P1303&lt;&gt;0,L1303="f")),_xlfn.ISFORMULA(X1303),_xlfn.ISFORMULA(Y1303),_xlfn.ISFORMULA(Z1303),_xlfn.ISFORMULA(AA1303),_xlfn.ISFORMULA(AB1303),_xlfn.ISFORMULA(AC1303),NOT(_xlfn.ISFORMULA(O1303)),NOT(_xlfn.ISFORMULA(P1303)),M1303&lt;&gt;0,N1303&lt;&gt;0,OR(YEAR(M1303=lookup_codes!T1453),YEAR(M1303=lookup_codes!T1454),YEAR(M1303=lookup_codes!T1455)),OR(YEAR(N1303=lookup_codes!T1453),YEAR(N1303=lookup_codes!T1454),YEAR(N1303=lookup_codes!T1455)))</f>
        <v>1</v>
      </c>
    </row>
    <row r="1304" spans="1:30" ht="15" customHeight="1" x14ac:dyDescent="0.2">
      <c r="A1304" s="8" t="s">
        <v>781</v>
      </c>
      <c r="B1304" s="8"/>
      <c r="C1304" s="2" t="s">
        <v>734</v>
      </c>
      <c r="D1304" s="6" t="s">
        <v>742</v>
      </c>
      <c r="E1304" s="60" t="s">
        <v>745</v>
      </c>
      <c r="F1304" s="8"/>
      <c r="G1304" s="8"/>
      <c r="H1304" s="8"/>
      <c r="I1304" s="8"/>
      <c r="J1304" s="8"/>
      <c r="K1304" s="8"/>
      <c r="L1304" s="8" t="s">
        <v>755</v>
      </c>
      <c r="M1304" s="9">
        <v>44440</v>
      </c>
      <c r="N1304" s="9">
        <v>44440</v>
      </c>
      <c r="O1304" s="20">
        <v>1904761.9</v>
      </c>
      <c r="P1304" s="20"/>
      <c r="Q1304" s="61"/>
      <c r="R1304" s="11"/>
      <c r="S1304" s="11"/>
      <c r="T1304" s="11"/>
      <c r="U1304" s="11"/>
      <c r="X1304" s="22" t="str">
        <f>IF(B1304="",VLOOKUP(A1304,items_lookup!A:B,2,FALSE),B1304)</f>
        <v>09. Item 09</v>
      </c>
      <c r="Y1304" s="22">
        <f t="shared" si="96"/>
        <v>9</v>
      </c>
      <c r="Z1304" s="22">
        <f t="shared" si="96"/>
        <v>9</v>
      </c>
      <c r="AA1304" s="22">
        <f t="shared" si="93"/>
        <v>2021</v>
      </c>
      <c r="AB1304" s="22">
        <f t="shared" si="94"/>
        <v>2021</v>
      </c>
      <c r="AC1304" s="22">
        <f t="shared" si="95"/>
        <v>2021</v>
      </c>
      <c r="AD1304" s="25" t="b">
        <f>AND(ROUND(O1304,2)=O1304,ROUND(P1304,2)=P1304,OR(AND(O1304&lt;&gt;0,L1304="p"),AND(P1304&lt;&gt;0,L1304="f")),_xlfn.ISFORMULA(X1304),_xlfn.ISFORMULA(Y1304),_xlfn.ISFORMULA(Z1304),_xlfn.ISFORMULA(AA1304),_xlfn.ISFORMULA(AB1304),_xlfn.ISFORMULA(AC1304),NOT(_xlfn.ISFORMULA(O1304)),NOT(_xlfn.ISFORMULA(P1304)),M1304&lt;&gt;0,N1304&lt;&gt;0,OR(YEAR(M1304=lookup_codes!T1454),YEAR(M1304=lookup_codes!T1455),YEAR(M1304=lookup_codes!T1456)),OR(YEAR(N1304=lookup_codes!T1454),YEAR(N1304=lookup_codes!T1455),YEAR(N1304=lookup_codes!T1456)))</f>
        <v>1</v>
      </c>
    </row>
    <row r="1305" spans="1:30" ht="15" customHeight="1" x14ac:dyDescent="0.2">
      <c r="A1305" s="8" t="s">
        <v>781</v>
      </c>
      <c r="B1305" s="8" t="s">
        <v>801</v>
      </c>
      <c r="C1305" s="2" t="s">
        <v>734</v>
      </c>
      <c r="D1305" s="6" t="s">
        <v>742</v>
      </c>
      <c r="E1305" s="60" t="s">
        <v>745</v>
      </c>
      <c r="F1305" s="8"/>
      <c r="G1305" s="8"/>
      <c r="H1305" s="8"/>
      <c r="I1305" s="8"/>
      <c r="J1305" s="8"/>
      <c r="K1305" s="8"/>
      <c r="L1305" s="8" t="s">
        <v>755</v>
      </c>
      <c r="M1305" s="9">
        <v>44378</v>
      </c>
      <c r="N1305" s="9">
        <v>44378</v>
      </c>
      <c r="O1305" s="20">
        <v>2971151.13</v>
      </c>
      <c r="P1305" s="20"/>
      <c r="Q1305" s="61"/>
      <c r="R1305" s="11"/>
      <c r="S1305" s="11"/>
      <c r="T1305" s="11"/>
      <c r="U1305" s="11"/>
      <c r="X1305" s="22" t="str">
        <f>IF(B1305="",VLOOKUP(A1305,items_lookup!A:B,2,FALSE),B1305)</f>
        <v>03. Item 03</v>
      </c>
      <c r="Y1305" s="22">
        <f t="shared" si="96"/>
        <v>7</v>
      </c>
      <c r="Z1305" s="22">
        <f t="shared" si="96"/>
        <v>7</v>
      </c>
      <c r="AA1305" s="22">
        <f t="shared" si="93"/>
        <v>2021</v>
      </c>
      <c r="AB1305" s="22">
        <f t="shared" si="94"/>
        <v>2021</v>
      </c>
      <c r="AC1305" s="22">
        <f t="shared" si="95"/>
        <v>2021</v>
      </c>
      <c r="AD1305" s="25" t="b">
        <f>AND(ROUND(O1305,2)=O1305,ROUND(P1305,2)=P1305,OR(AND(O1305&lt;&gt;0,L1305="p"),AND(P1305&lt;&gt;0,L1305="f")),_xlfn.ISFORMULA(X1305),_xlfn.ISFORMULA(Y1305),_xlfn.ISFORMULA(Z1305),_xlfn.ISFORMULA(AA1305),_xlfn.ISFORMULA(AB1305),_xlfn.ISFORMULA(AC1305),NOT(_xlfn.ISFORMULA(O1305)),NOT(_xlfn.ISFORMULA(P1305)),M1305&lt;&gt;0,N1305&lt;&gt;0,OR(YEAR(M1305=lookup_codes!T1455),YEAR(M1305=lookup_codes!T1456),YEAR(M1305=lookup_codes!T1457)),OR(YEAR(N1305=lookup_codes!T1455),YEAR(N1305=lookup_codes!T1456),YEAR(N1305=lookup_codes!T1457)))</f>
        <v>1</v>
      </c>
    </row>
    <row r="1306" spans="1:30" ht="15" customHeight="1" x14ac:dyDescent="0.2">
      <c r="A1306" s="8" t="s">
        <v>768</v>
      </c>
      <c r="B1306" s="8" t="s">
        <v>801</v>
      </c>
      <c r="C1306" s="2" t="s">
        <v>734</v>
      </c>
      <c r="D1306" s="6" t="s">
        <v>742</v>
      </c>
      <c r="E1306" s="60" t="s">
        <v>745</v>
      </c>
      <c r="F1306" s="8"/>
      <c r="G1306" s="8"/>
      <c r="H1306" s="8"/>
      <c r="I1306" s="8"/>
      <c r="J1306" s="8"/>
      <c r="K1306" s="8"/>
      <c r="L1306" s="8" t="s">
        <v>755</v>
      </c>
      <c r="M1306" s="9">
        <v>44409</v>
      </c>
      <c r="N1306" s="9">
        <v>44409</v>
      </c>
      <c r="O1306" s="20">
        <v>2583333.33</v>
      </c>
      <c r="P1306" s="20"/>
      <c r="Q1306" s="61"/>
      <c r="R1306" s="11"/>
      <c r="S1306" s="11"/>
      <c r="T1306" s="11"/>
      <c r="U1306" s="11"/>
      <c r="X1306" s="22" t="str">
        <f>IF(B1306="",VLOOKUP(A1306,items_lookup!A:B,2,FALSE),B1306)</f>
        <v>03. Item 03</v>
      </c>
      <c r="Y1306" s="22">
        <f t="shared" si="96"/>
        <v>8</v>
      </c>
      <c r="Z1306" s="22">
        <f t="shared" si="96"/>
        <v>8</v>
      </c>
      <c r="AA1306" s="22">
        <f t="shared" si="93"/>
        <v>2021</v>
      </c>
      <c r="AB1306" s="22">
        <f t="shared" si="94"/>
        <v>2021</v>
      </c>
      <c r="AC1306" s="22">
        <f t="shared" si="95"/>
        <v>2021</v>
      </c>
      <c r="AD1306" s="25" t="b">
        <f>AND(ROUND(O1306,2)=O1306,ROUND(P1306,2)=P1306,OR(AND(O1306&lt;&gt;0,L1306="p"),AND(P1306&lt;&gt;0,L1306="f")),_xlfn.ISFORMULA(X1306),_xlfn.ISFORMULA(Y1306),_xlfn.ISFORMULA(Z1306),_xlfn.ISFORMULA(AA1306),_xlfn.ISFORMULA(AB1306),_xlfn.ISFORMULA(AC1306),NOT(_xlfn.ISFORMULA(O1306)),NOT(_xlfn.ISFORMULA(P1306)),M1306&lt;&gt;0,N1306&lt;&gt;0,OR(YEAR(M1306=lookup_codes!T1456),YEAR(M1306=lookup_codes!T1457),YEAR(M1306=lookup_codes!T1458)),OR(YEAR(N1306=lookup_codes!T1456),YEAR(N1306=lookup_codes!T1457),YEAR(N1306=lookup_codes!T1458)))</f>
        <v>1</v>
      </c>
    </row>
    <row r="1307" spans="1:30" ht="15" customHeight="1" x14ac:dyDescent="0.2">
      <c r="A1307" s="8" t="s">
        <v>768</v>
      </c>
      <c r="B1307" s="8" t="s">
        <v>801</v>
      </c>
      <c r="C1307" s="2" t="s">
        <v>734</v>
      </c>
      <c r="D1307" s="6" t="s">
        <v>742</v>
      </c>
      <c r="E1307" s="60" t="s">
        <v>745</v>
      </c>
      <c r="F1307" s="8"/>
      <c r="G1307" s="8"/>
      <c r="H1307" s="8"/>
      <c r="I1307" s="8"/>
      <c r="J1307" s="8"/>
      <c r="K1307" s="8"/>
      <c r="L1307" s="8" t="s">
        <v>755</v>
      </c>
      <c r="M1307" s="9">
        <v>44440</v>
      </c>
      <c r="N1307" s="9">
        <v>44440</v>
      </c>
      <c r="O1307" s="20">
        <v>2590476.19</v>
      </c>
      <c r="P1307" s="20"/>
      <c r="Q1307" s="61"/>
      <c r="R1307" s="11"/>
      <c r="S1307" s="11"/>
      <c r="T1307" s="11"/>
      <c r="U1307" s="11"/>
      <c r="X1307" s="22" t="str">
        <f>IF(B1307="",VLOOKUP(A1307,items_lookup!A:B,2,FALSE),B1307)</f>
        <v>03. Item 03</v>
      </c>
      <c r="Y1307" s="22">
        <f t="shared" si="96"/>
        <v>9</v>
      </c>
      <c r="Z1307" s="22">
        <f t="shared" si="96"/>
        <v>9</v>
      </c>
      <c r="AA1307" s="22">
        <f t="shared" si="93"/>
        <v>2021</v>
      </c>
      <c r="AB1307" s="22">
        <f t="shared" si="94"/>
        <v>2021</v>
      </c>
      <c r="AC1307" s="22">
        <f t="shared" si="95"/>
        <v>2021</v>
      </c>
      <c r="AD1307" s="25" t="b">
        <f>AND(ROUND(O1307,2)=O1307,ROUND(P1307,2)=P1307,OR(AND(O1307&lt;&gt;0,L1307="p"),AND(P1307&lt;&gt;0,L1307="f")),_xlfn.ISFORMULA(X1307),_xlfn.ISFORMULA(Y1307),_xlfn.ISFORMULA(Z1307),_xlfn.ISFORMULA(AA1307),_xlfn.ISFORMULA(AB1307),_xlfn.ISFORMULA(AC1307),NOT(_xlfn.ISFORMULA(O1307)),NOT(_xlfn.ISFORMULA(P1307)),M1307&lt;&gt;0,N1307&lt;&gt;0,OR(YEAR(M1307=lookup_codes!T1457),YEAR(M1307=lookup_codes!T1458),YEAR(M1307=lookup_codes!T1459)),OR(YEAR(N1307=lookup_codes!T1457),YEAR(N1307=lookup_codes!T1458),YEAR(N1307=lookup_codes!T1459)))</f>
        <v>1</v>
      </c>
    </row>
    <row r="1308" spans="1:30" ht="15" customHeight="1" x14ac:dyDescent="0.2">
      <c r="A1308" s="8" t="s">
        <v>768</v>
      </c>
      <c r="B1308" s="8"/>
      <c r="C1308" s="2" t="s">
        <v>734</v>
      </c>
      <c r="D1308" s="6" t="s">
        <v>742</v>
      </c>
      <c r="E1308" s="60" t="s">
        <v>745</v>
      </c>
      <c r="F1308" s="8"/>
      <c r="G1308" s="8"/>
      <c r="H1308" s="8"/>
      <c r="I1308" s="8"/>
      <c r="J1308" s="8"/>
      <c r="K1308" s="8"/>
      <c r="L1308" s="8" t="s">
        <v>755</v>
      </c>
      <c r="M1308" s="9">
        <v>44378</v>
      </c>
      <c r="N1308" s="9">
        <v>44378</v>
      </c>
      <c r="O1308" s="20">
        <v>2845336.19</v>
      </c>
      <c r="P1308" s="20"/>
      <c r="Q1308" s="61"/>
      <c r="R1308" s="29"/>
      <c r="S1308" s="29"/>
      <c r="T1308" s="29"/>
      <c r="U1308" s="29"/>
      <c r="X1308" s="22" t="str">
        <f>IF(B1308="",VLOOKUP(A1308,items_lookup!A:B,2,FALSE),B1308)</f>
        <v>09. Item 09</v>
      </c>
      <c r="Y1308" s="22">
        <f t="shared" si="96"/>
        <v>7</v>
      </c>
      <c r="Z1308" s="22">
        <f t="shared" si="96"/>
        <v>7</v>
      </c>
      <c r="AA1308" s="22">
        <f t="shared" si="93"/>
        <v>2021</v>
      </c>
      <c r="AB1308" s="22">
        <f t="shared" si="94"/>
        <v>2021</v>
      </c>
      <c r="AC1308" s="22">
        <f t="shared" si="95"/>
        <v>2021</v>
      </c>
      <c r="AD1308" s="25" t="b">
        <f>AND(ROUND(O1308,2)=O1308,ROUND(P1308,2)=P1308,OR(AND(O1308&lt;&gt;0,L1308="p"),AND(P1308&lt;&gt;0,L1308="f")),_xlfn.ISFORMULA(X1308),_xlfn.ISFORMULA(Y1308),_xlfn.ISFORMULA(Z1308),_xlfn.ISFORMULA(AA1308),_xlfn.ISFORMULA(AB1308),_xlfn.ISFORMULA(AC1308),NOT(_xlfn.ISFORMULA(O1308)),NOT(_xlfn.ISFORMULA(P1308)),M1308&lt;&gt;0,N1308&lt;&gt;0,OR(YEAR(M1308=lookup_codes!T1458),YEAR(M1308=lookup_codes!T1459),YEAR(M1308=lookup_codes!T1460)),OR(YEAR(N1308=lookup_codes!T1458),YEAR(N1308=lookup_codes!T1459),YEAR(N1308=lookup_codes!T1460)))</f>
        <v>1</v>
      </c>
    </row>
    <row r="1309" spans="1:30" ht="15" customHeight="1" x14ac:dyDescent="0.2">
      <c r="A1309" s="8" t="s">
        <v>771</v>
      </c>
      <c r="B1309" s="8"/>
      <c r="C1309" s="2" t="s">
        <v>734</v>
      </c>
      <c r="D1309" s="6" t="s">
        <v>742</v>
      </c>
      <c r="E1309" s="60" t="s">
        <v>745</v>
      </c>
      <c r="F1309" s="8"/>
      <c r="G1309" s="8"/>
      <c r="H1309" s="8"/>
      <c r="I1309" s="8"/>
      <c r="J1309" s="8"/>
      <c r="K1309" s="8"/>
      <c r="L1309" s="8" t="s">
        <v>755</v>
      </c>
      <c r="M1309" s="9">
        <v>44409</v>
      </c>
      <c r="N1309" s="9">
        <v>44409</v>
      </c>
      <c r="O1309" s="20">
        <v>2211219.17</v>
      </c>
      <c r="P1309" s="20"/>
      <c r="Q1309" s="61"/>
      <c r="R1309" s="29"/>
      <c r="S1309" s="29"/>
      <c r="T1309" s="29"/>
      <c r="U1309" s="29"/>
      <c r="X1309" s="22" t="str">
        <f>IF(B1309="",VLOOKUP(A1309,items_lookup!A:B,2,FALSE),B1309)</f>
        <v>13. Item 13</v>
      </c>
      <c r="Y1309" s="22">
        <f t="shared" si="96"/>
        <v>8</v>
      </c>
      <c r="Z1309" s="22">
        <f t="shared" si="96"/>
        <v>8</v>
      </c>
      <c r="AA1309" s="22">
        <f t="shared" si="93"/>
        <v>2021</v>
      </c>
      <c r="AB1309" s="22">
        <f t="shared" si="94"/>
        <v>2021</v>
      </c>
      <c r="AC1309" s="22">
        <f t="shared" si="95"/>
        <v>2021</v>
      </c>
      <c r="AD1309" s="25" t="b">
        <f>AND(ROUND(O1309,2)=O1309,ROUND(P1309,2)=P1309,OR(AND(O1309&lt;&gt;0,L1309="p"),AND(P1309&lt;&gt;0,L1309="f")),_xlfn.ISFORMULA(X1309),_xlfn.ISFORMULA(Y1309),_xlfn.ISFORMULA(Z1309),_xlfn.ISFORMULA(AA1309),_xlfn.ISFORMULA(AB1309),_xlfn.ISFORMULA(AC1309),NOT(_xlfn.ISFORMULA(O1309)),NOT(_xlfn.ISFORMULA(P1309)),M1309&lt;&gt;0,N1309&lt;&gt;0,OR(YEAR(M1309=lookup_codes!T1459),YEAR(M1309=lookup_codes!T1460),YEAR(M1309=lookup_codes!T1461)),OR(YEAR(N1309=lookup_codes!T1459),YEAR(N1309=lookup_codes!T1460),YEAR(N1309=lookup_codes!T1461)))</f>
        <v>1</v>
      </c>
    </row>
    <row r="1310" spans="1:30" ht="15" customHeight="1" x14ac:dyDescent="0.2">
      <c r="A1310" s="8" t="s">
        <v>771</v>
      </c>
      <c r="B1310" s="8"/>
      <c r="C1310" s="2" t="s">
        <v>734</v>
      </c>
      <c r="D1310" s="6" t="s">
        <v>742</v>
      </c>
      <c r="E1310" s="60" t="s">
        <v>745</v>
      </c>
      <c r="F1310" s="8"/>
      <c r="G1310" s="8"/>
      <c r="H1310" s="8"/>
      <c r="I1310" s="8"/>
      <c r="J1310" s="8"/>
      <c r="K1310" s="8"/>
      <c r="L1310" s="8" t="s">
        <v>755</v>
      </c>
      <c r="M1310" s="9">
        <v>44440</v>
      </c>
      <c r="N1310" s="9">
        <v>44440</v>
      </c>
      <c r="O1310" s="20">
        <v>5656474.3600000003</v>
      </c>
      <c r="P1310" s="20"/>
      <c r="Q1310" s="61"/>
      <c r="R1310" s="29"/>
      <c r="S1310" s="29"/>
      <c r="T1310" s="29"/>
      <c r="U1310" s="29"/>
      <c r="X1310" s="22" t="str">
        <f>IF(B1310="",VLOOKUP(A1310,items_lookup!A:B,2,FALSE),B1310)</f>
        <v>13. Item 13</v>
      </c>
      <c r="Y1310" s="22">
        <f t="shared" si="96"/>
        <v>9</v>
      </c>
      <c r="Z1310" s="22">
        <f t="shared" si="96"/>
        <v>9</v>
      </c>
      <c r="AA1310" s="22">
        <f t="shared" si="93"/>
        <v>2021</v>
      </c>
      <c r="AB1310" s="22">
        <f t="shared" si="94"/>
        <v>2021</v>
      </c>
      <c r="AC1310" s="22">
        <f t="shared" si="95"/>
        <v>2021</v>
      </c>
      <c r="AD1310" s="25" t="b">
        <f>AND(ROUND(O1310,2)=O1310,ROUND(P1310,2)=P1310,OR(AND(O1310&lt;&gt;0,L1310="p"),AND(P1310&lt;&gt;0,L1310="f")),_xlfn.ISFORMULA(X1310),_xlfn.ISFORMULA(Y1310),_xlfn.ISFORMULA(Z1310),_xlfn.ISFORMULA(AA1310),_xlfn.ISFORMULA(AB1310),_xlfn.ISFORMULA(AC1310),NOT(_xlfn.ISFORMULA(O1310)),NOT(_xlfn.ISFORMULA(P1310)),M1310&lt;&gt;0,N1310&lt;&gt;0,OR(YEAR(M1310=lookup_codes!T1460),YEAR(M1310=lookup_codes!T1461),YEAR(M1310=lookup_codes!T1462)),OR(YEAR(N1310=lookup_codes!T1460),YEAR(N1310=lookup_codes!T1461),YEAR(N1310=lookup_codes!T1462)))</f>
        <v>1</v>
      </c>
    </row>
    <row r="1311" spans="1:30" ht="15" customHeight="1" x14ac:dyDescent="0.2">
      <c r="A1311" s="8" t="s">
        <v>771</v>
      </c>
      <c r="B1311" s="8"/>
      <c r="C1311" s="2" t="s">
        <v>734</v>
      </c>
      <c r="D1311" s="6" t="s">
        <v>742</v>
      </c>
      <c r="E1311" s="60" t="s">
        <v>745</v>
      </c>
      <c r="F1311" s="8"/>
      <c r="G1311" s="8"/>
      <c r="H1311" s="8"/>
      <c r="I1311" s="8"/>
      <c r="J1311" s="8"/>
      <c r="K1311" s="8"/>
      <c r="L1311" s="8" t="s">
        <v>755</v>
      </c>
      <c r="M1311" s="9">
        <v>44378</v>
      </c>
      <c r="N1311" s="9">
        <v>44378</v>
      </c>
      <c r="O1311" s="20">
        <v>123473.33</v>
      </c>
      <c r="P1311" s="20"/>
      <c r="Q1311" s="61"/>
      <c r="R1311" s="29"/>
      <c r="S1311" s="29"/>
      <c r="T1311" s="29"/>
      <c r="U1311" s="29"/>
      <c r="X1311" s="22" t="str">
        <f>IF(B1311="",VLOOKUP(A1311,items_lookup!A:B,2,FALSE),B1311)</f>
        <v>13. Item 13</v>
      </c>
      <c r="Y1311" s="22">
        <f t="shared" si="96"/>
        <v>7</v>
      </c>
      <c r="Z1311" s="22">
        <f t="shared" si="96"/>
        <v>7</v>
      </c>
      <c r="AA1311" s="22">
        <f t="shared" si="93"/>
        <v>2021</v>
      </c>
      <c r="AB1311" s="22">
        <f t="shared" si="94"/>
        <v>2021</v>
      </c>
      <c r="AC1311" s="22">
        <f t="shared" si="95"/>
        <v>2021</v>
      </c>
      <c r="AD1311" s="25" t="b">
        <f>AND(ROUND(O1311,2)=O1311,ROUND(P1311,2)=P1311,OR(AND(O1311&lt;&gt;0,L1311="p"),AND(P1311&lt;&gt;0,L1311="f")),_xlfn.ISFORMULA(X1311),_xlfn.ISFORMULA(Y1311),_xlfn.ISFORMULA(Z1311),_xlfn.ISFORMULA(AA1311),_xlfn.ISFORMULA(AB1311),_xlfn.ISFORMULA(AC1311),NOT(_xlfn.ISFORMULA(O1311)),NOT(_xlfn.ISFORMULA(P1311)),M1311&lt;&gt;0,N1311&lt;&gt;0,OR(YEAR(M1311=lookup_codes!T1461),YEAR(M1311=lookup_codes!T1462),YEAR(M1311=lookup_codes!T1463)),OR(YEAR(N1311=lookup_codes!T1461),YEAR(N1311=lookup_codes!T1462),YEAR(N1311=lookup_codes!T1463)))</f>
        <v>1</v>
      </c>
    </row>
    <row r="1312" spans="1:30" ht="15" customHeight="1" x14ac:dyDescent="0.2">
      <c r="A1312" s="8" t="s">
        <v>789</v>
      </c>
      <c r="B1312" s="8"/>
      <c r="C1312" s="2" t="s">
        <v>734</v>
      </c>
      <c r="D1312" s="6" t="s">
        <v>742</v>
      </c>
      <c r="E1312" s="60" t="s">
        <v>745</v>
      </c>
      <c r="F1312" s="8"/>
      <c r="G1312" s="8"/>
      <c r="H1312" s="8"/>
      <c r="I1312" s="8"/>
      <c r="J1312" s="8"/>
      <c r="K1312" s="8"/>
      <c r="L1312" s="8" t="s">
        <v>755</v>
      </c>
      <c r="M1312" s="9">
        <v>44409</v>
      </c>
      <c r="N1312" s="9">
        <v>44409</v>
      </c>
      <c r="O1312" s="20">
        <v>53066.55</v>
      </c>
      <c r="P1312" s="20"/>
      <c r="Q1312" s="61"/>
      <c r="R1312" s="29"/>
      <c r="S1312" s="29"/>
      <c r="T1312" s="29"/>
      <c r="U1312" s="29"/>
      <c r="X1312" s="22" t="str">
        <f>IF(B1312="",VLOOKUP(A1312,items_lookup!A:B,2,FALSE),B1312)</f>
        <v>13. Item 13</v>
      </c>
      <c r="Y1312" s="22">
        <f t="shared" si="96"/>
        <v>8</v>
      </c>
      <c r="Z1312" s="22">
        <f t="shared" si="96"/>
        <v>8</v>
      </c>
      <c r="AA1312" s="22">
        <f t="shared" si="93"/>
        <v>2021</v>
      </c>
      <c r="AB1312" s="22">
        <f t="shared" si="94"/>
        <v>2021</v>
      </c>
      <c r="AC1312" s="22">
        <f t="shared" si="95"/>
        <v>2021</v>
      </c>
      <c r="AD1312" s="25" t="b">
        <f>AND(ROUND(O1312,2)=O1312,ROUND(P1312,2)=P1312,OR(AND(O1312&lt;&gt;0,L1312="p"),AND(P1312&lt;&gt;0,L1312="f")),_xlfn.ISFORMULA(X1312),_xlfn.ISFORMULA(Y1312),_xlfn.ISFORMULA(Z1312),_xlfn.ISFORMULA(AA1312),_xlfn.ISFORMULA(AB1312),_xlfn.ISFORMULA(AC1312),NOT(_xlfn.ISFORMULA(O1312)),NOT(_xlfn.ISFORMULA(P1312)),M1312&lt;&gt;0,N1312&lt;&gt;0,OR(YEAR(M1312=lookup_codes!T1462),YEAR(M1312=lookup_codes!T1463),YEAR(M1312=lookup_codes!T1464)),OR(YEAR(N1312=lookup_codes!T1462),YEAR(N1312=lookup_codes!T1463),YEAR(N1312=lookup_codes!T1464)))</f>
        <v>1</v>
      </c>
    </row>
    <row r="1313" spans="1:30" ht="15" customHeight="1" x14ac:dyDescent="0.2">
      <c r="A1313" s="8" t="s">
        <v>776</v>
      </c>
      <c r="B1313" s="8"/>
      <c r="C1313" s="2" t="s">
        <v>734</v>
      </c>
      <c r="D1313" s="6" t="s">
        <v>742</v>
      </c>
      <c r="E1313" s="60" t="s">
        <v>745</v>
      </c>
      <c r="F1313" s="8"/>
      <c r="G1313" s="8"/>
      <c r="H1313" s="8"/>
      <c r="I1313" s="8"/>
      <c r="J1313" s="8"/>
      <c r="K1313" s="8"/>
      <c r="L1313" s="8" t="s">
        <v>755</v>
      </c>
      <c r="M1313" s="9">
        <v>44440</v>
      </c>
      <c r="N1313" s="9">
        <v>44440</v>
      </c>
      <c r="O1313" s="20">
        <v>105430.39999999999</v>
      </c>
      <c r="P1313" s="20"/>
      <c r="Q1313" s="61"/>
      <c r="R1313" s="29"/>
      <c r="S1313" s="29"/>
      <c r="T1313" s="29"/>
      <c r="U1313" s="29"/>
      <c r="X1313" s="22" t="str">
        <f>IF(B1313="",VLOOKUP(A1313,items_lookup!A:B,2,FALSE),B1313)</f>
        <v>_1. Item _1</v>
      </c>
      <c r="Y1313" s="22">
        <f t="shared" si="96"/>
        <v>9</v>
      </c>
      <c r="Z1313" s="22">
        <f t="shared" si="96"/>
        <v>9</v>
      </c>
      <c r="AA1313" s="22">
        <f t="shared" si="93"/>
        <v>2021</v>
      </c>
      <c r="AB1313" s="22">
        <f t="shared" si="94"/>
        <v>2021</v>
      </c>
      <c r="AC1313" s="22">
        <f t="shared" si="95"/>
        <v>2021</v>
      </c>
      <c r="AD1313" s="25" t="b">
        <f>AND(ROUND(O1313,2)=O1313,ROUND(P1313,2)=P1313,OR(AND(O1313&lt;&gt;0,L1313="p"),AND(P1313&lt;&gt;0,L1313="f")),_xlfn.ISFORMULA(X1313),_xlfn.ISFORMULA(Y1313),_xlfn.ISFORMULA(Z1313),_xlfn.ISFORMULA(AA1313),_xlfn.ISFORMULA(AB1313),_xlfn.ISFORMULA(AC1313),NOT(_xlfn.ISFORMULA(O1313)),NOT(_xlfn.ISFORMULA(P1313)),M1313&lt;&gt;0,N1313&lt;&gt;0,OR(YEAR(M1313=lookup_codes!T1463),YEAR(M1313=lookup_codes!T1464),YEAR(M1313=lookup_codes!T1465)),OR(YEAR(N1313=lookup_codes!T1463),YEAR(N1313=lookup_codes!T1464),YEAR(N1313=lookup_codes!T1465)))</f>
        <v>1</v>
      </c>
    </row>
    <row r="1314" spans="1:30" ht="15" customHeight="1" x14ac:dyDescent="0.2">
      <c r="A1314" s="8" t="s">
        <v>769</v>
      </c>
      <c r="B1314" s="8"/>
      <c r="C1314" s="2" t="s">
        <v>734</v>
      </c>
      <c r="D1314" s="6" t="s">
        <v>742</v>
      </c>
      <c r="E1314" s="60" t="s">
        <v>745</v>
      </c>
      <c r="F1314" s="8"/>
      <c r="G1314" s="8"/>
      <c r="H1314" s="8"/>
      <c r="I1314" s="8"/>
      <c r="J1314" s="8"/>
      <c r="K1314" s="8"/>
      <c r="L1314" s="8" t="s">
        <v>755</v>
      </c>
      <c r="M1314" s="9">
        <v>44378</v>
      </c>
      <c r="N1314" s="9">
        <v>44378</v>
      </c>
      <c r="O1314" s="20">
        <v>6268333.3300000001</v>
      </c>
      <c r="P1314" s="20"/>
      <c r="Q1314" s="61"/>
      <c r="R1314" s="11"/>
      <c r="S1314" s="11"/>
      <c r="T1314" s="11"/>
      <c r="U1314" s="11"/>
      <c r="X1314" s="22" t="str">
        <f>IF(B1314="",VLOOKUP(A1314,items_lookup!A:B,2,FALSE),B1314)</f>
        <v>09. Item 09</v>
      </c>
      <c r="Y1314" s="22">
        <f t="shared" si="96"/>
        <v>7</v>
      </c>
      <c r="Z1314" s="22">
        <f t="shared" si="96"/>
        <v>7</v>
      </c>
      <c r="AA1314" s="22">
        <f t="shared" si="93"/>
        <v>2021</v>
      </c>
      <c r="AB1314" s="22">
        <f t="shared" si="94"/>
        <v>2021</v>
      </c>
      <c r="AC1314" s="22">
        <f t="shared" si="95"/>
        <v>2021</v>
      </c>
      <c r="AD1314" s="25" t="b">
        <f>AND(ROUND(O1314,2)=O1314,ROUND(P1314,2)=P1314,OR(AND(O1314&lt;&gt;0,L1314="p"),AND(P1314&lt;&gt;0,L1314="f")),_xlfn.ISFORMULA(X1314),_xlfn.ISFORMULA(Y1314),_xlfn.ISFORMULA(Z1314),_xlfn.ISFORMULA(AA1314),_xlfn.ISFORMULA(AB1314),_xlfn.ISFORMULA(AC1314),NOT(_xlfn.ISFORMULA(O1314)),NOT(_xlfn.ISFORMULA(P1314)),M1314&lt;&gt;0,N1314&lt;&gt;0,OR(YEAR(M1314=lookup_codes!T1464),YEAR(M1314=lookup_codes!T1465),YEAR(M1314=lookup_codes!T1466)),OR(YEAR(N1314=lookup_codes!T1464),YEAR(N1314=lookup_codes!T1465),YEAR(N1314=lookup_codes!T1466)))</f>
        <v>1</v>
      </c>
    </row>
    <row r="1315" spans="1:30" ht="15" customHeight="1" x14ac:dyDescent="0.2">
      <c r="A1315" s="8" t="s">
        <v>789</v>
      </c>
      <c r="B1315" s="8"/>
      <c r="C1315" s="2" t="s">
        <v>734</v>
      </c>
      <c r="D1315" s="6" t="s">
        <v>742</v>
      </c>
      <c r="E1315" s="60" t="s">
        <v>745</v>
      </c>
      <c r="F1315" s="8"/>
      <c r="G1315" s="8"/>
      <c r="H1315" s="8"/>
      <c r="I1315" s="8"/>
      <c r="J1315" s="8"/>
      <c r="K1315" s="8"/>
      <c r="L1315" s="8" t="s">
        <v>755</v>
      </c>
      <c r="M1315" s="9">
        <v>44409</v>
      </c>
      <c r="N1315" s="9">
        <v>44409</v>
      </c>
      <c r="O1315" s="20">
        <v>6254285.71</v>
      </c>
      <c r="P1315" s="20"/>
      <c r="Q1315" s="61"/>
      <c r="R1315" s="11"/>
      <c r="S1315" s="11"/>
      <c r="T1315" s="11"/>
      <c r="U1315" s="11"/>
      <c r="X1315" s="22" t="str">
        <f>IF(B1315="",VLOOKUP(A1315,items_lookup!A:B,2,FALSE),B1315)</f>
        <v>13. Item 13</v>
      </c>
      <c r="Y1315" s="22">
        <f t="shared" si="96"/>
        <v>8</v>
      </c>
      <c r="Z1315" s="22">
        <f t="shared" si="96"/>
        <v>8</v>
      </c>
      <c r="AA1315" s="22">
        <f t="shared" si="93"/>
        <v>2021</v>
      </c>
      <c r="AB1315" s="22">
        <f t="shared" si="94"/>
        <v>2021</v>
      </c>
      <c r="AC1315" s="22">
        <f t="shared" si="95"/>
        <v>2021</v>
      </c>
      <c r="AD1315" s="25" t="b">
        <f>AND(ROUND(O1315,2)=O1315,ROUND(P1315,2)=P1315,OR(AND(O1315&lt;&gt;0,L1315="p"),AND(P1315&lt;&gt;0,L1315="f")),_xlfn.ISFORMULA(X1315),_xlfn.ISFORMULA(Y1315),_xlfn.ISFORMULA(Z1315),_xlfn.ISFORMULA(AA1315),_xlfn.ISFORMULA(AB1315),_xlfn.ISFORMULA(AC1315),NOT(_xlfn.ISFORMULA(O1315)),NOT(_xlfn.ISFORMULA(P1315)),M1315&lt;&gt;0,N1315&lt;&gt;0,OR(YEAR(M1315=lookup_codes!T1465),YEAR(M1315=lookup_codes!T1466),YEAR(M1315=lookup_codes!T1467)),OR(YEAR(N1315=lookup_codes!T1465),YEAR(N1315=lookup_codes!T1466),YEAR(N1315=lookup_codes!T1467)))</f>
        <v>1</v>
      </c>
    </row>
    <row r="1316" spans="1:30" ht="15" customHeight="1" x14ac:dyDescent="0.2">
      <c r="A1316" s="8" t="s">
        <v>774</v>
      </c>
      <c r="B1316" s="8"/>
      <c r="C1316" s="2" t="s">
        <v>734</v>
      </c>
      <c r="D1316" s="6" t="s">
        <v>742</v>
      </c>
      <c r="E1316" s="60" t="s">
        <v>745</v>
      </c>
      <c r="F1316" s="8"/>
      <c r="G1316" s="8"/>
      <c r="H1316" s="8"/>
      <c r="I1316" s="8"/>
      <c r="J1316" s="8"/>
      <c r="K1316" s="8"/>
      <c r="L1316" s="8" t="s">
        <v>755</v>
      </c>
      <c r="M1316" s="9">
        <v>44440</v>
      </c>
      <c r="N1316" s="9">
        <v>44440</v>
      </c>
      <c r="O1316" s="20">
        <v>3804508.48</v>
      </c>
      <c r="P1316" s="20"/>
      <c r="Q1316" s="61"/>
      <c r="R1316" s="11"/>
      <c r="S1316" s="11"/>
      <c r="T1316" s="11"/>
      <c r="U1316" s="11"/>
      <c r="X1316" s="22" t="str">
        <f>IF(B1316="",VLOOKUP(A1316,items_lookup!A:B,2,FALSE),B1316)</f>
        <v>19. Item 19</v>
      </c>
      <c r="Y1316" s="22">
        <f t="shared" si="96"/>
        <v>9</v>
      </c>
      <c r="Z1316" s="22">
        <f t="shared" si="96"/>
        <v>9</v>
      </c>
      <c r="AA1316" s="22">
        <f t="shared" si="93"/>
        <v>2021</v>
      </c>
      <c r="AB1316" s="22">
        <f t="shared" si="94"/>
        <v>2021</v>
      </c>
      <c r="AC1316" s="22">
        <f t="shared" si="95"/>
        <v>2021</v>
      </c>
      <c r="AD1316" s="25" t="b">
        <f>AND(ROUND(O1316,2)=O1316,ROUND(P1316,2)=P1316,OR(AND(O1316&lt;&gt;0,L1316="p"),AND(P1316&lt;&gt;0,L1316="f")),_xlfn.ISFORMULA(X1316),_xlfn.ISFORMULA(Y1316),_xlfn.ISFORMULA(Z1316),_xlfn.ISFORMULA(AA1316),_xlfn.ISFORMULA(AB1316),_xlfn.ISFORMULA(AC1316),NOT(_xlfn.ISFORMULA(O1316)),NOT(_xlfn.ISFORMULA(P1316)),M1316&lt;&gt;0,N1316&lt;&gt;0,OR(YEAR(M1316=lookup_codes!T1466),YEAR(M1316=lookup_codes!T1467),YEAR(M1316=lookup_codes!T1468)),OR(YEAR(N1316=lookup_codes!T1466),YEAR(N1316=lookup_codes!T1467),YEAR(N1316=lookup_codes!T1468)))</f>
        <v>1</v>
      </c>
    </row>
    <row r="1317" spans="1:30" ht="15" customHeight="1" x14ac:dyDescent="0.2">
      <c r="A1317" s="8" t="s">
        <v>765</v>
      </c>
      <c r="B1317" s="8"/>
      <c r="C1317" s="2" t="s">
        <v>734</v>
      </c>
      <c r="D1317" s="6" t="s">
        <v>742</v>
      </c>
      <c r="E1317" s="60" t="s">
        <v>745</v>
      </c>
      <c r="F1317" s="8"/>
      <c r="G1317" s="8"/>
      <c r="H1317" s="8"/>
      <c r="I1317" s="8"/>
      <c r="J1317" s="8"/>
      <c r="K1317" s="8"/>
      <c r="L1317" s="8" t="s">
        <v>755</v>
      </c>
      <c r="M1317" s="9">
        <v>44378</v>
      </c>
      <c r="N1317" s="9">
        <v>44378</v>
      </c>
      <c r="O1317" s="20">
        <v>54761.9</v>
      </c>
      <c r="P1317" s="20"/>
      <c r="Q1317" s="61"/>
      <c r="R1317" s="11"/>
      <c r="S1317" s="11"/>
      <c r="T1317" s="11"/>
      <c r="U1317" s="11"/>
      <c r="X1317" s="22" t="str">
        <f>IF(B1317="",VLOOKUP(A1317,items_lookup!A:B,2,FALSE),B1317)</f>
        <v>05. Item 05</v>
      </c>
      <c r="Y1317" s="22">
        <f t="shared" si="96"/>
        <v>7</v>
      </c>
      <c r="Z1317" s="22">
        <f t="shared" si="96"/>
        <v>7</v>
      </c>
      <c r="AA1317" s="22">
        <f t="shared" si="93"/>
        <v>2021</v>
      </c>
      <c r="AB1317" s="22">
        <f t="shared" si="94"/>
        <v>2021</v>
      </c>
      <c r="AC1317" s="22">
        <f t="shared" si="95"/>
        <v>2021</v>
      </c>
      <c r="AD1317" s="25" t="b">
        <f>AND(ROUND(O1317,2)=O1317,ROUND(P1317,2)=P1317,OR(AND(O1317&lt;&gt;0,L1317="p"),AND(P1317&lt;&gt;0,L1317="f")),_xlfn.ISFORMULA(X1317),_xlfn.ISFORMULA(Y1317),_xlfn.ISFORMULA(Z1317),_xlfn.ISFORMULA(AA1317),_xlfn.ISFORMULA(AB1317),_xlfn.ISFORMULA(AC1317),NOT(_xlfn.ISFORMULA(O1317)),NOT(_xlfn.ISFORMULA(P1317)),M1317&lt;&gt;0,N1317&lt;&gt;0,OR(YEAR(M1317=lookup_codes!T1467),YEAR(M1317=lookup_codes!T1468),YEAR(M1317=lookup_codes!T1469)),OR(YEAR(N1317=lookup_codes!T1467),YEAR(N1317=lookup_codes!T1468),YEAR(N1317=lookup_codes!T1469)))</f>
        <v>1</v>
      </c>
    </row>
    <row r="1318" spans="1:30" ht="15" customHeight="1" x14ac:dyDescent="0.2">
      <c r="A1318" s="8" t="s">
        <v>770</v>
      </c>
      <c r="B1318" s="8"/>
      <c r="C1318" s="2" t="s">
        <v>734</v>
      </c>
      <c r="D1318" s="6" t="s">
        <v>742</v>
      </c>
      <c r="E1318" s="60" t="s">
        <v>745</v>
      </c>
      <c r="F1318" s="8"/>
      <c r="G1318" s="8"/>
      <c r="H1318" s="8"/>
      <c r="I1318" s="8"/>
      <c r="J1318" s="8"/>
      <c r="K1318" s="8"/>
      <c r="L1318" s="8" t="s">
        <v>755</v>
      </c>
      <c r="M1318" s="9">
        <v>44409</v>
      </c>
      <c r="N1318" s="9">
        <v>44409</v>
      </c>
      <c r="O1318" s="20">
        <v>52380.95</v>
      </c>
      <c r="P1318" s="20"/>
      <c r="Q1318" s="61"/>
      <c r="R1318" s="11"/>
      <c r="S1318" s="11"/>
      <c r="T1318" s="11"/>
      <c r="U1318" s="11"/>
      <c r="X1318" s="22" t="str">
        <f>IF(B1318="",VLOOKUP(A1318,items_lookup!A:B,2,FALSE),B1318)</f>
        <v>11. Item 11</v>
      </c>
      <c r="Y1318" s="22">
        <f t="shared" si="96"/>
        <v>8</v>
      </c>
      <c r="Z1318" s="22">
        <f t="shared" si="96"/>
        <v>8</v>
      </c>
      <c r="AA1318" s="22">
        <f t="shared" si="93"/>
        <v>2021</v>
      </c>
      <c r="AB1318" s="22">
        <f t="shared" si="94"/>
        <v>2021</v>
      </c>
      <c r="AC1318" s="22">
        <f t="shared" si="95"/>
        <v>2021</v>
      </c>
      <c r="AD1318" s="25" t="b">
        <f>AND(ROUND(O1318,2)=O1318,ROUND(P1318,2)=P1318,OR(AND(O1318&lt;&gt;0,L1318="p"),AND(P1318&lt;&gt;0,L1318="f")),_xlfn.ISFORMULA(X1318),_xlfn.ISFORMULA(Y1318),_xlfn.ISFORMULA(Z1318),_xlfn.ISFORMULA(AA1318),_xlfn.ISFORMULA(AB1318),_xlfn.ISFORMULA(AC1318),NOT(_xlfn.ISFORMULA(O1318)),NOT(_xlfn.ISFORMULA(P1318)),M1318&lt;&gt;0,N1318&lt;&gt;0,OR(YEAR(M1318=lookup_codes!T1468),YEAR(M1318=lookup_codes!T1469),YEAR(M1318=lookup_codes!T1470)),OR(YEAR(N1318=lookup_codes!T1468),YEAR(N1318=lookup_codes!T1469),YEAR(N1318=lookup_codes!T1470)))</f>
        <v>1</v>
      </c>
    </row>
    <row r="1319" spans="1:30" ht="15" customHeight="1" x14ac:dyDescent="0.2">
      <c r="A1319" s="8" t="s">
        <v>773</v>
      </c>
      <c r="B1319" s="8"/>
      <c r="C1319" s="2" t="s">
        <v>734</v>
      </c>
      <c r="D1319" s="6" t="s">
        <v>742</v>
      </c>
      <c r="E1319" s="60" t="s">
        <v>745</v>
      </c>
      <c r="F1319" s="8"/>
      <c r="G1319" s="8"/>
      <c r="H1319" s="8"/>
      <c r="I1319" s="8"/>
      <c r="J1319" s="8"/>
      <c r="K1319" s="8"/>
      <c r="L1319" s="8" t="s">
        <v>755</v>
      </c>
      <c r="M1319" s="9">
        <v>44378</v>
      </c>
      <c r="N1319" s="9">
        <v>44378</v>
      </c>
      <c r="O1319" s="20">
        <v>10238095.24</v>
      </c>
      <c r="P1319" s="20"/>
      <c r="Q1319" s="61"/>
      <c r="R1319" s="11"/>
      <c r="S1319" s="11"/>
      <c r="T1319" s="11"/>
      <c r="U1319" s="11"/>
      <c r="X1319" s="22" t="str">
        <f>IF(B1319="",VLOOKUP(A1319,items_lookup!A:B,2,FALSE),B1319)</f>
        <v>13. Item 13</v>
      </c>
      <c r="Y1319" s="22">
        <f t="shared" si="96"/>
        <v>7</v>
      </c>
      <c r="Z1319" s="22">
        <f t="shared" si="96"/>
        <v>7</v>
      </c>
      <c r="AA1319" s="22">
        <f t="shared" si="93"/>
        <v>2021</v>
      </c>
      <c r="AB1319" s="22">
        <f t="shared" si="94"/>
        <v>2021</v>
      </c>
      <c r="AC1319" s="22">
        <f t="shared" si="95"/>
        <v>2021</v>
      </c>
      <c r="AD1319" s="25" t="b">
        <f>AND(ROUND(O1319,2)=O1319,ROUND(P1319,2)=P1319,OR(AND(O1319&lt;&gt;0,L1319="p"),AND(P1319&lt;&gt;0,L1319="f")),_xlfn.ISFORMULA(X1319),_xlfn.ISFORMULA(Y1319),_xlfn.ISFORMULA(Z1319),_xlfn.ISFORMULA(AA1319),_xlfn.ISFORMULA(AB1319),_xlfn.ISFORMULA(AC1319),NOT(_xlfn.ISFORMULA(O1319)),NOT(_xlfn.ISFORMULA(P1319)),M1319&lt;&gt;0,N1319&lt;&gt;0,OR(YEAR(M1319=lookup_codes!T1469),YEAR(M1319=lookup_codes!T1470),YEAR(M1319=lookup_codes!T1471)),OR(YEAR(N1319=lookup_codes!T1469),YEAR(N1319=lookup_codes!T1470),YEAR(N1319=lookup_codes!T1471)))</f>
        <v>1</v>
      </c>
    </row>
    <row r="1320" spans="1:30" ht="15" customHeight="1" x14ac:dyDescent="0.2">
      <c r="A1320" s="8" t="s">
        <v>773</v>
      </c>
      <c r="B1320" s="8"/>
      <c r="C1320" s="2" t="s">
        <v>734</v>
      </c>
      <c r="D1320" s="6" t="s">
        <v>742</v>
      </c>
      <c r="E1320" s="60" t="s">
        <v>745</v>
      </c>
      <c r="F1320" s="8"/>
      <c r="G1320" s="8"/>
      <c r="H1320" s="8"/>
      <c r="I1320" s="8"/>
      <c r="J1320" s="8"/>
      <c r="K1320" s="8"/>
      <c r="L1320" s="8" t="s">
        <v>755</v>
      </c>
      <c r="M1320" s="9">
        <v>44409</v>
      </c>
      <c r="N1320" s="9">
        <v>44409</v>
      </c>
      <c r="O1320" s="20">
        <v>6666666.6699999999</v>
      </c>
      <c r="P1320" s="20"/>
      <c r="Q1320" s="61"/>
      <c r="R1320" s="11"/>
      <c r="S1320" s="11"/>
      <c r="T1320" s="11"/>
      <c r="U1320" s="11"/>
      <c r="X1320" s="22" t="str">
        <f>IF(B1320="",VLOOKUP(A1320,items_lookup!A:B,2,FALSE),B1320)</f>
        <v>13. Item 13</v>
      </c>
      <c r="Y1320" s="22">
        <f t="shared" si="96"/>
        <v>8</v>
      </c>
      <c r="Z1320" s="22">
        <f t="shared" si="96"/>
        <v>8</v>
      </c>
      <c r="AA1320" s="22">
        <f t="shared" si="93"/>
        <v>2021</v>
      </c>
      <c r="AB1320" s="22">
        <f t="shared" si="94"/>
        <v>2021</v>
      </c>
      <c r="AC1320" s="22">
        <f t="shared" si="95"/>
        <v>2021</v>
      </c>
      <c r="AD1320" s="25" t="b">
        <f>AND(ROUND(O1320,2)=O1320,ROUND(P1320,2)=P1320,OR(AND(O1320&lt;&gt;0,L1320="p"),AND(P1320&lt;&gt;0,L1320="f")),_xlfn.ISFORMULA(X1320),_xlfn.ISFORMULA(Y1320),_xlfn.ISFORMULA(Z1320),_xlfn.ISFORMULA(AA1320),_xlfn.ISFORMULA(AB1320),_xlfn.ISFORMULA(AC1320),NOT(_xlfn.ISFORMULA(O1320)),NOT(_xlfn.ISFORMULA(P1320)),M1320&lt;&gt;0,N1320&lt;&gt;0,OR(YEAR(M1320=lookup_codes!T1470),YEAR(M1320=lookup_codes!T1471),YEAR(M1320=lookup_codes!T1472)),OR(YEAR(N1320=lookup_codes!T1470),YEAR(N1320=lookup_codes!T1471),YEAR(N1320=lookup_codes!T1472)))</f>
        <v>1</v>
      </c>
    </row>
    <row r="1321" spans="1:30" ht="15" customHeight="1" x14ac:dyDescent="0.2">
      <c r="A1321" s="8" t="s">
        <v>794</v>
      </c>
      <c r="B1321" s="8"/>
      <c r="C1321" s="2" t="s">
        <v>734</v>
      </c>
      <c r="D1321" s="6" t="s">
        <v>742</v>
      </c>
      <c r="E1321" s="60" t="s">
        <v>745</v>
      </c>
      <c r="F1321" s="8"/>
      <c r="G1321" s="8"/>
      <c r="H1321" s="8"/>
      <c r="I1321" s="8"/>
      <c r="J1321" s="8"/>
      <c r="K1321" s="8"/>
      <c r="L1321" s="8" t="s">
        <v>755</v>
      </c>
      <c r="M1321" s="9">
        <v>44440</v>
      </c>
      <c r="N1321" s="9">
        <v>44440</v>
      </c>
      <c r="O1321" s="20">
        <v>5673095.2400000002</v>
      </c>
      <c r="P1321" s="20"/>
      <c r="Q1321" s="61"/>
      <c r="R1321" s="11"/>
      <c r="S1321" s="11"/>
      <c r="T1321" s="11"/>
      <c r="U1321" s="11"/>
      <c r="X1321" s="22" t="str">
        <f>IF(B1321="",VLOOKUP(A1321,items_lookup!A:B,2,FALSE),B1321)</f>
        <v>13. Item 13</v>
      </c>
      <c r="Y1321" s="22">
        <f t="shared" si="96"/>
        <v>9</v>
      </c>
      <c r="Z1321" s="22">
        <f t="shared" si="96"/>
        <v>9</v>
      </c>
      <c r="AA1321" s="22">
        <f t="shared" si="93"/>
        <v>2021</v>
      </c>
      <c r="AB1321" s="22">
        <f t="shared" si="94"/>
        <v>2021</v>
      </c>
      <c r="AC1321" s="22">
        <f t="shared" si="95"/>
        <v>2021</v>
      </c>
      <c r="AD1321" s="25" t="b">
        <f>AND(ROUND(O1321,2)=O1321,ROUND(P1321,2)=P1321,OR(AND(O1321&lt;&gt;0,L1321="p"),AND(P1321&lt;&gt;0,L1321="f")),_xlfn.ISFORMULA(X1321),_xlfn.ISFORMULA(Y1321),_xlfn.ISFORMULA(Z1321),_xlfn.ISFORMULA(AA1321),_xlfn.ISFORMULA(AB1321),_xlfn.ISFORMULA(AC1321),NOT(_xlfn.ISFORMULA(O1321)),NOT(_xlfn.ISFORMULA(P1321)),M1321&lt;&gt;0,N1321&lt;&gt;0,OR(YEAR(M1321=lookup_codes!T1471),YEAR(M1321=lookup_codes!T1472),YEAR(M1321=lookup_codes!T1473)),OR(YEAR(N1321=lookup_codes!T1471),YEAR(N1321=lookup_codes!T1472),YEAR(N1321=lookup_codes!T1473)))</f>
        <v>1</v>
      </c>
    </row>
    <row r="1322" spans="1:30" ht="18" customHeight="1" x14ac:dyDescent="0.2">
      <c r="A1322" s="8" t="s">
        <v>776</v>
      </c>
      <c r="B1322" s="8"/>
      <c r="C1322" s="2" t="s">
        <v>734</v>
      </c>
      <c r="D1322" s="6" t="s">
        <v>742</v>
      </c>
      <c r="E1322" s="60" t="s">
        <v>745</v>
      </c>
      <c r="F1322" s="8"/>
      <c r="G1322" s="8"/>
      <c r="H1322" s="8"/>
      <c r="I1322" s="8"/>
      <c r="J1322" s="8"/>
      <c r="K1322" s="8"/>
      <c r="L1322" s="8" t="s">
        <v>755</v>
      </c>
      <c r="M1322" s="9">
        <v>44378</v>
      </c>
      <c r="N1322" s="9">
        <v>44378</v>
      </c>
      <c r="O1322" s="20">
        <v>10447142.859999999</v>
      </c>
      <c r="P1322" s="20"/>
      <c r="Q1322" s="61"/>
      <c r="R1322" s="11"/>
      <c r="S1322" s="11"/>
      <c r="T1322" s="11"/>
      <c r="U1322" s="11"/>
      <c r="X1322" s="22" t="str">
        <f>IF(B1322="",VLOOKUP(A1322,items_lookup!A:B,2,FALSE),B1322)</f>
        <v>_1. Item _1</v>
      </c>
      <c r="Y1322" s="22">
        <f t="shared" si="96"/>
        <v>7</v>
      </c>
      <c r="Z1322" s="22">
        <f t="shared" si="96"/>
        <v>7</v>
      </c>
      <c r="AA1322" s="22">
        <f t="shared" si="93"/>
        <v>2021</v>
      </c>
      <c r="AB1322" s="22">
        <f t="shared" si="94"/>
        <v>2021</v>
      </c>
      <c r="AC1322" s="22">
        <f t="shared" si="95"/>
        <v>2021</v>
      </c>
      <c r="AD1322" s="25" t="b">
        <f>AND(ROUND(O1322,2)=O1322,ROUND(P1322,2)=P1322,OR(AND(O1322&lt;&gt;0,L1322="p"),AND(P1322&lt;&gt;0,L1322="f")),_xlfn.ISFORMULA(X1322),_xlfn.ISFORMULA(Y1322),_xlfn.ISFORMULA(Z1322),_xlfn.ISFORMULA(AA1322),_xlfn.ISFORMULA(AB1322),_xlfn.ISFORMULA(AC1322),NOT(_xlfn.ISFORMULA(O1322)),NOT(_xlfn.ISFORMULA(P1322)),M1322&lt;&gt;0,N1322&lt;&gt;0,OR(YEAR(M1322=lookup_codes!T1472),YEAR(M1322=lookup_codes!T1473),YEAR(M1322=lookup_codes!T1474)),OR(YEAR(N1322=lookup_codes!T1472),YEAR(N1322=lookup_codes!T1473),YEAR(N1322=lookup_codes!T1474)))</f>
        <v>1</v>
      </c>
    </row>
    <row r="1323" spans="1:30" ht="15" customHeight="1" x14ac:dyDescent="0.2">
      <c r="A1323" s="8" t="s">
        <v>776</v>
      </c>
      <c r="B1323" s="8"/>
      <c r="C1323" s="2" t="s">
        <v>734</v>
      </c>
      <c r="D1323" s="6" t="s">
        <v>742</v>
      </c>
      <c r="E1323" s="60" t="s">
        <v>745</v>
      </c>
      <c r="F1323" s="8"/>
      <c r="G1323" s="8"/>
      <c r="H1323" s="8"/>
      <c r="I1323" s="8"/>
      <c r="J1323" s="8"/>
      <c r="K1323" s="8"/>
      <c r="L1323" s="8" t="s">
        <v>755</v>
      </c>
      <c r="M1323" s="9">
        <v>44409</v>
      </c>
      <c r="N1323" s="9">
        <v>44409</v>
      </c>
      <c r="O1323" s="20">
        <v>12207142.859999999</v>
      </c>
      <c r="P1323" s="20"/>
      <c r="Q1323" s="61"/>
      <c r="R1323" s="11"/>
      <c r="S1323" s="11"/>
      <c r="T1323" s="11"/>
      <c r="U1323" s="11"/>
      <c r="X1323" s="22" t="str">
        <f>IF(B1323="",VLOOKUP(A1323,items_lookup!A:B,2,FALSE),B1323)</f>
        <v>_1. Item _1</v>
      </c>
      <c r="Y1323" s="22">
        <f t="shared" si="96"/>
        <v>8</v>
      </c>
      <c r="Z1323" s="22">
        <f t="shared" si="96"/>
        <v>8</v>
      </c>
      <c r="AA1323" s="22">
        <f t="shared" si="93"/>
        <v>2021</v>
      </c>
      <c r="AB1323" s="22">
        <f t="shared" si="94"/>
        <v>2021</v>
      </c>
      <c r="AC1323" s="22">
        <f t="shared" si="95"/>
        <v>2021</v>
      </c>
      <c r="AD1323" s="25" t="b">
        <f>AND(ROUND(O1323,2)=O1323,ROUND(P1323,2)=P1323,OR(AND(O1323&lt;&gt;0,L1323="p"),AND(P1323&lt;&gt;0,L1323="f")),_xlfn.ISFORMULA(X1323),_xlfn.ISFORMULA(Y1323),_xlfn.ISFORMULA(Z1323),_xlfn.ISFORMULA(AA1323),_xlfn.ISFORMULA(AB1323),_xlfn.ISFORMULA(AC1323),NOT(_xlfn.ISFORMULA(O1323)),NOT(_xlfn.ISFORMULA(P1323)),M1323&lt;&gt;0,N1323&lt;&gt;0,OR(YEAR(M1323=lookup_codes!T1473),YEAR(M1323=lookup_codes!T1474),YEAR(M1323=lookup_codes!T1475)),OR(YEAR(N1323=lookup_codes!T1473),YEAR(N1323=lookup_codes!T1474),YEAR(N1323=lookup_codes!T1475)))</f>
        <v>1</v>
      </c>
    </row>
    <row r="1324" spans="1:30" ht="15" customHeight="1" x14ac:dyDescent="0.2">
      <c r="A1324" s="8" t="s">
        <v>776</v>
      </c>
      <c r="B1324" s="8"/>
      <c r="C1324" s="2" t="s">
        <v>734</v>
      </c>
      <c r="D1324" s="6" t="s">
        <v>742</v>
      </c>
      <c r="E1324" s="60" t="s">
        <v>745</v>
      </c>
      <c r="F1324" s="8"/>
      <c r="G1324" s="8"/>
      <c r="H1324" s="8"/>
      <c r="I1324" s="8"/>
      <c r="J1324" s="8"/>
      <c r="K1324" s="8"/>
      <c r="L1324" s="8" t="s">
        <v>755</v>
      </c>
      <c r="M1324" s="9">
        <v>44440</v>
      </c>
      <c r="N1324" s="9">
        <v>44440</v>
      </c>
      <c r="O1324" s="20">
        <v>13842380.949999999</v>
      </c>
      <c r="P1324" s="20"/>
      <c r="Q1324" s="61"/>
      <c r="R1324" s="11"/>
      <c r="S1324" s="11"/>
      <c r="T1324" s="11"/>
      <c r="U1324" s="11"/>
      <c r="X1324" s="22" t="str">
        <f>IF(B1324="",VLOOKUP(A1324,items_lookup!A:B,2,FALSE),B1324)</f>
        <v>_1. Item _1</v>
      </c>
      <c r="Y1324" s="22">
        <f t="shared" si="96"/>
        <v>9</v>
      </c>
      <c r="Z1324" s="22">
        <f t="shared" si="96"/>
        <v>9</v>
      </c>
      <c r="AA1324" s="22">
        <f t="shared" si="93"/>
        <v>2021</v>
      </c>
      <c r="AB1324" s="22">
        <f t="shared" si="94"/>
        <v>2021</v>
      </c>
      <c r="AC1324" s="22">
        <f t="shared" si="95"/>
        <v>2021</v>
      </c>
      <c r="AD1324" s="25" t="b">
        <f>AND(ROUND(O1324,2)=O1324,ROUND(P1324,2)=P1324,OR(AND(O1324&lt;&gt;0,L1324="p"),AND(P1324&lt;&gt;0,L1324="f")),_xlfn.ISFORMULA(X1324),_xlfn.ISFORMULA(Y1324),_xlfn.ISFORMULA(Z1324),_xlfn.ISFORMULA(AA1324),_xlfn.ISFORMULA(AB1324),_xlfn.ISFORMULA(AC1324),NOT(_xlfn.ISFORMULA(O1324)),NOT(_xlfn.ISFORMULA(P1324)),M1324&lt;&gt;0,N1324&lt;&gt;0,OR(YEAR(M1324=lookup_codes!T1474),YEAR(M1324=lookup_codes!T1475),YEAR(M1324=lookup_codes!T1476)),OR(YEAR(N1324=lookup_codes!T1474),YEAR(N1324=lookup_codes!T1475),YEAR(N1324=lookup_codes!T1476)))</f>
        <v>1</v>
      </c>
    </row>
    <row r="1325" spans="1:30" ht="15" customHeight="1" x14ac:dyDescent="0.2">
      <c r="A1325" s="8" t="s">
        <v>790</v>
      </c>
      <c r="B1325" s="8"/>
      <c r="C1325" s="2" t="s">
        <v>734</v>
      </c>
      <c r="D1325" s="6" t="s">
        <v>742</v>
      </c>
      <c r="E1325" s="60" t="s">
        <v>745</v>
      </c>
      <c r="F1325" s="8"/>
      <c r="G1325" s="8"/>
      <c r="H1325" s="8"/>
      <c r="I1325" s="8"/>
      <c r="J1325" s="8"/>
      <c r="K1325" s="8"/>
      <c r="L1325" s="8" t="s">
        <v>755</v>
      </c>
      <c r="M1325" s="9">
        <v>44378</v>
      </c>
      <c r="N1325" s="9">
        <v>44378</v>
      </c>
      <c r="O1325" s="20">
        <v>859523.81</v>
      </c>
      <c r="P1325" s="20"/>
      <c r="Q1325" s="61"/>
      <c r="R1325" s="11"/>
      <c r="S1325" s="11"/>
      <c r="T1325" s="11"/>
      <c r="U1325" s="11"/>
      <c r="X1325" s="22" t="str">
        <f>IF(B1325="",VLOOKUP(A1325,items_lookup!A:B,2,FALSE),B1325)</f>
        <v>10. Item 10</v>
      </c>
      <c r="Y1325" s="22">
        <f t="shared" si="96"/>
        <v>7</v>
      </c>
      <c r="Z1325" s="22">
        <f t="shared" si="96"/>
        <v>7</v>
      </c>
      <c r="AA1325" s="22">
        <f t="shared" si="93"/>
        <v>2021</v>
      </c>
      <c r="AB1325" s="22">
        <f t="shared" si="94"/>
        <v>2021</v>
      </c>
      <c r="AC1325" s="22">
        <f t="shared" si="95"/>
        <v>2021</v>
      </c>
      <c r="AD1325" s="25" t="b">
        <f>AND(ROUND(O1325,2)=O1325,ROUND(P1325,2)=P1325,OR(AND(O1325&lt;&gt;0,L1325="p"),AND(P1325&lt;&gt;0,L1325="f")),_xlfn.ISFORMULA(X1325),_xlfn.ISFORMULA(Y1325),_xlfn.ISFORMULA(Z1325),_xlfn.ISFORMULA(AA1325),_xlfn.ISFORMULA(AB1325),_xlfn.ISFORMULA(AC1325),NOT(_xlfn.ISFORMULA(O1325)),NOT(_xlfn.ISFORMULA(P1325)),M1325&lt;&gt;0,N1325&lt;&gt;0,OR(YEAR(M1325=lookup_codes!T1475),YEAR(M1325=lookup_codes!T1476),YEAR(M1325=lookup_codes!T1477)),OR(YEAR(N1325=lookup_codes!T1475),YEAR(N1325=lookup_codes!T1476),YEAR(N1325=lookup_codes!T1477)))</f>
        <v>1</v>
      </c>
    </row>
    <row r="1326" spans="1:30" ht="15" customHeight="1" x14ac:dyDescent="0.2">
      <c r="A1326" s="8" t="s">
        <v>791</v>
      </c>
      <c r="B1326" s="8"/>
      <c r="C1326" s="2" t="s">
        <v>734</v>
      </c>
      <c r="D1326" s="6" t="s">
        <v>742</v>
      </c>
      <c r="E1326" s="60" t="s">
        <v>745</v>
      </c>
      <c r="F1326" s="8"/>
      <c r="G1326" s="8"/>
      <c r="H1326" s="8"/>
      <c r="I1326" s="8"/>
      <c r="J1326" s="8"/>
      <c r="K1326" s="8"/>
      <c r="L1326" s="8" t="s">
        <v>755</v>
      </c>
      <c r="M1326" s="9">
        <v>44409</v>
      </c>
      <c r="N1326" s="9">
        <v>44409</v>
      </c>
      <c r="O1326" s="20">
        <v>463571.43</v>
      </c>
      <c r="P1326" s="20"/>
      <c r="Q1326" s="61"/>
      <c r="R1326" s="11"/>
      <c r="S1326" s="11"/>
      <c r="T1326" s="11"/>
      <c r="U1326" s="11"/>
      <c r="X1326" s="22" t="str">
        <f>IF(B1326="",VLOOKUP(A1326,items_lookup!A:B,2,FALSE),B1326)</f>
        <v>10. Item 10</v>
      </c>
      <c r="Y1326" s="22">
        <f t="shared" si="96"/>
        <v>8</v>
      </c>
      <c r="Z1326" s="22">
        <f t="shared" si="96"/>
        <v>8</v>
      </c>
      <c r="AA1326" s="22">
        <f t="shared" si="93"/>
        <v>2021</v>
      </c>
      <c r="AB1326" s="22">
        <f t="shared" si="94"/>
        <v>2021</v>
      </c>
      <c r="AC1326" s="22">
        <f t="shared" si="95"/>
        <v>2021</v>
      </c>
      <c r="AD1326" s="25" t="b">
        <f>AND(ROUND(O1326,2)=O1326,ROUND(P1326,2)=P1326,OR(AND(O1326&lt;&gt;0,L1326="p"),AND(P1326&lt;&gt;0,L1326="f")),_xlfn.ISFORMULA(X1326),_xlfn.ISFORMULA(Y1326),_xlfn.ISFORMULA(Z1326),_xlfn.ISFORMULA(AA1326),_xlfn.ISFORMULA(AB1326),_xlfn.ISFORMULA(AC1326),NOT(_xlfn.ISFORMULA(O1326)),NOT(_xlfn.ISFORMULA(P1326)),M1326&lt;&gt;0,N1326&lt;&gt;0,OR(YEAR(M1326=lookup_codes!T1476),YEAR(M1326=lookup_codes!T1477),YEAR(M1326=lookup_codes!T1478)),OR(YEAR(N1326=lookup_codes!T1476),YEAR(N1326=lookup_codes!T1477),YEAR(N1326=lookup_codes!T1478)))</f>
        <v>1</v>
      </c>
    </row>
    <row r="1327" spans="1:30" ht="15" customHeight="1" x14ac:dyDescent="0.2">
      <c r="A1327" s="8" t="s">
        <v>775</v>
      </c>
      <c r="B1327" s="8"/>
      <c r="C1327" s="2" t="s">
        <v>734</v>
      </c>
      <c r="D1327" s="6" t="s">
        <v>742</v>
      </c>
      <c r="E1327" s="60" t="s">
        <v>745</v>
      </c>
      <c r="F1327" s="8"/>
      <c r="G1327" s="8"/>
      <c r="H1327" s="8"/>
      <c r="I1327" s="8"/>
      <c r="J1327" s="8"/>
      <c r="K1327" s="8"/>
      <c r="L1327" s="8" t="s">
        <v>755</v>
      </c>
      <c r="M1327" s="9">
        <v>44440</v>
      </c>
      <c r="N1327" s="9">
        <v>44440</v>
      </c>
      <c r="O1327" s="20">
        <v>426190.48</v>
      </c>
      <c r="P1327" s="20"/>
      <c r="Q1327" s="61"/>
      <c r="R1327" s="11"/>
      <c r="S1327" s="11"/>
      <c r="T1327" s="11"/>
      <c r="U1327" s="11"/>
      <c r="X1327" s="22" t="str">
        <f>IF(B1327="",VLOOKUP(A1327,items_lookup!A:B,2,FALSE),B1327)</f>
        <v>06. Item 06</v>
      </c>
      <c r="Y1327" s="22">
        <f t="shared" si="96"/>
        <v>9</v>
      </c>
      <c r="Z1327" s="22">
        <f t="shared" si="96"/>
        <v>9</v>
      </c>
      <c r="AA1327" s="22">
        <f t="shared" si="93"/>
        <v>2021</v>
      </c>
      <c r="AB1327" s="22">
        <f t="shared" si="94"/>
        <v>2021</v>
      </c>
      <c r="AC1327" s="22">
        <f t="shared" si="95"/>
        <v>2021</v>
      </c>
      <c r="AD1327" s="25" t="b">
        <f>AND(ROUND(O1327,2)=O1327,ROUND(P1327,2)=P1327,OR(AND(O1327&lt;&gt;0,L1327="p"),AND(P1327&lt;&gt;0,L1327="f")),_xlfn.ISFORMULA(X1327),_xlfn.ISFORMULA(Y1327),_xlfn.ISFORMULA(Z1327),_xlfn.ISFORMULA(AA1327),_xlfn.ISFORMULA(AB1327),_xlfn.ISFORMULA(AC1327),NOT(_xlfn.ISFORMULA(O1327)),NOT(_xlfn.ISFORMULA(P1327)),M1327&lt;&gt;0,N1327&lt;&gt;0,OR(YEAR(M1327=lookup_codes!T1477),YEAR(M1327=lookup_codes!T1478),YEAR(M1327=lookup_codes!T1479)),OR(YEAR(N1327=lookup_codes!T1477),YEAR(N1327=lookup_codes!T1478),YEAR(N1327=lookup_codes!T1479)))</f>
        <v>1</v>
      </c>
    </row>
    <row r="1328" spans="1:30" ht="15" customHeight="1" x14ac:dyDescent="0.2">
      <c r="A1328" s="8" t="s">
        <v>775</v>
      </c>
      <c r="B1328" s="8" t="s">
        <v>805</v>
      </c>
      <c r="C1328" s="2" t="s">
        <v>734</v>
      </c>
      <c r="D1328" s="6" t="s">
        <v>742</v>
      </c>
      <c r="E1328" s="60" t="s">
        <v>745</v>
      </c>
      <c r="F1328" s="8"/>
      <c r="G1328" s="8"/>
      <c r="H1328" s="8"/>
      <c r="I1328" s="8"/>
      <c r="J1328" s="8"/>
      <c r="K1328" s="8"/>
      <c r="L1328" s="8" t="s">
        <v>755</v>
      </c>
      <c r="M1328" s="9">
        <v>44378</v>
      </c>
      <c r="N1328" s="9">
        <v>44378</v>
      </c>
      <c r="O1328" s="20">
        <v>76428.570000000007</v>
      </c>
      <c r="P1328" s="20"/>
      <c r="Q1328" s="61"/>
      <c r="R1328" s="29"/>
      <c r="S1328" s="29"/>
      <c r="T1328" s="29"/>
      <c r="U1328" s="29"/>
      <c r="X1328" s="22" t="str">
        <f>IF(B1328="",VLOOKUP(A1328,items_lookup!A:B,2,FALSE),B1328)</f>
        <v>10. Item 10</v>
      </c>
      <c r="Y1328" s="22">
        <f t="shared" si="96"/>
        <v>7</v>
      </c>
      <c r="Z1328" s="22">
        <f t="shared" si="96"/>
        <v>7</v>
      </c>
      <c r="AA1328" s="22">
        <f t="shared" si="93"/>
        <v>2021</v>
      </c>
      <c r="AB1328" s="22">
        <f t="shared" si="94"/>
        <v>2021</v>
      </c>
      <c r="AC1328" s="22">
        <f t="shared" si="95"/>
        <v>2021</v>
      </c>
      <c r="AD1328" s="25" t="b">
        <f>AND(ROUND(O1328,2)=O1328,ROUND(P1328,2)=P1328,OR(AND(O1328&lt;&gt;0,L1328="p"),AND(P1328&lt;&gt;0,L1328="f")),_xlfn.ISFORMULA(X1328),_xlfn.ISFORMULA(Y1328),_xlfn.ISFORMULA(Z1328),_xlfn.ISFORMULA(AA1328),_xlfn.ISFORMULA(AB1328),_xlfn.ISFORMULA(AC1328),NOT(_xlfn.ISFORMULA(O1328)),NOT(_xlfn.ISFORMULA(P1328)),M1328&lt;&gt;0,N1328&lt;&gt;0,OR(YEAR(M1328=lookup_codes!T1478),YEAR(M1328=lookup_codes!T1479),YEAR(M1328=lookup_codes!T1480)),OR(YEAR(N1328=lookup_codes!T1478),YEAR(N1328=lookup_codes!T1479),YEAR(N1328=lookup_codes!T1480)))</f>
        <v>1</v>
      </c>
    </row>
    <row r="1329" spans="1:30" ht="15" customHeight="1" x14ac:dyDescent="0.2">
      <c r="A1329" s="8" t="s">
        <v>785</v>
      </c>
      <c r="B1329" s="8" t="s">
        <v>805</v>
      </c>
      <c r="C1329" s="2" t="s">
        <v>734</v>
      </c>
      <c r="D1329" s="6" t="s">
        <v>742</v>
      </c>
      <c r="E1329" s="60" t="s">
        <v>745</v>
      </c>
      <c r="F1329" s="8"/>
      <c r="G1329" s="8"/>
      <c r="H1329" s="8"/>
      <c r="I1329" s="8"/>
      <c r="J1329" s="8"/>
      <c r="K1329" s="8"/>
      <c r="L1329" s="8" t="s">
        <v>755</v>
      </c>
      <c r="M1329" s="9">
        <v>44409</v>
      </c>
      <c r="N1329" s="9">
        <v>44409</v>
      </c>
      <c r="O1329" s="20">
        <v>52380.95</v>
      </c>
      <c r="P1329" s="20"/>
      <c r="Q1329" s="61"/>
      <c r="R1329" s="29"/>
      <c r="S1329" s="29"/>
      <c r="T1329" s="29"/>
      <c r="U1329" s="29"/>
      <c r="X1329" s="22" t="str">
        <f>IF(B1329="",VLOOKUP(A1329,items_lookup!A:B,2,FALSE),B1329)</f>
        <v>10. Item 10</v>
      </c>
      <c r="Y1329" s="22">
        <f t="shared" si="96"/>
        <v>8</v>
      </c>
      <c r="Z1329" s="22">
        <f t="shared" si="96"/>
        <v>8</v>
      </c>
      <c r="AA1329" s="22">
        <f t="shared" si="93"/>
        <v>2021</v>
      </c>
      <c r="AB1329" s="22">
        <f t="shared" si="94"/>
        <v>2021</v>
      </c>
      <c r="AC1329" s="22">
        <f t="shared" si="95"/>
        <v>2021</v>
      </c>
      <c r="AD1329" s="25" t="b">
        <f>AND(ROUND(O1329,2)=O1329,ROUND(P1329,2)=P1329,OR(AND(O1329&lt;&gt;0,L1329="p"),AND(P1329&lt;&gt;0,L1329="f")),_xlfn.ISFORMULA(X1329),_xlfn.ISFORMULA(Y1329),_xlfn.ISFORMULA(Z1329),_xlfn.ISFORMULA(AA1329),_xlfn.ISFORMULA(AB1329),_xlfn.ISFORMULA(AC1329),NOT(_xlfn.ISFORMULA(O1329)),NOT(_xlfn.ISFORMULA(P1329)),M1329&lt;&gt;0,N1329&lt;&gt;0,OR(YEAR(M1329=lookup_codes!T1479),YEAR(M1329=lookup_codes!T1480),YEAR(M1329=lookup_codes!T1481)),OR(YEAR(N1329=lookup_codes!T1479),YEAR(N1329=lookup_codes!T1480),YEAR(N1329=lookup_codes!T1481)))</f>
        <v>1</v>
      </c>
    </row>
    <row r="1330" spans="1:30" ht="15" customHeight="1" x14ac:dyDescent="0.2">
      <c r="A1330" s="8" t="s">
        <v>780</v>
      </c>
      <c r="B1330" s="8" t="s">
        <v>805</v>
      </c>
      <c r="C1330" s="2" t="s">
        <v>734</v>
      </c>
      <c r="D1330" s="6" t="s">
        <v>742</v>
      </c>
      <c r="E1330" s="60" t="s">
        <v>745</v>
      </c>
      <c r="F1330" s="8"/>
      <c r="G1330" s="8"/>
      <c r="H1330" s="8"/>
      <c r="I1330" s="8"/>
      <c r="J1330" s="8"/>
      <c r="K1330" s="8"/>
      <c r="L1330" s="8" t="s">
        <v>755</v>
      </c>
      <c r="M1330" s="9">
        <v>44440</v>
      </c>
      <c r="N1330" s="9">
        <v>44440</v>
      </c>
      <c r="O1330" s="20">
        <v>59523.81</v>
      </c>
      <c r="P1330" s="20"/>
      <c r="Q1330" s="61"/>
      <c r="R1330" s="29"/>
      <c r="S1330" s="29"/>
      <c r="T1330" s="29"/>
      <c r="U1330" s="29"/>
      <c r="X1330" s="22" t="str">
        <f>IF(B1330="",VLOOKUP(A1330,items_lookup!A:B,2,FALSE),B1330)</f>
        <v>10. Item 10</v>
      </c>
      <c r="Y1330" s="22">
        <f t="shared" si="96"/>
        <v>9</v>
      </c>
      <c r="Z1330" s="22">
        <f t="shared" si="96"/>
        <v>9</v>
      </c>
      <c r="AA1330" s="22">
        <f t="shared" si="93"/>
        <v>2021</v>
      </c>
      <c r="AB1330" s="22">
        <f t="shared" si="94"/>
        <v>2021</v>
      </c>
      <c r="AC1330" s="22">
        <f t="shared" si="95"/>
        <v>2021</v>
      </c>
      <c r="AD1330" s="25" t="b">
        <f>AND(ROUND(O1330,2)=O1330,ROUND(P1330,2)=P1330,OR(AND(O1330&lt;&gt;0,L1330="p"),AND(P1330&lt;&gt;0,L1330="f")),_xlfn.ISFORMULA(X1330),_xlfn.ISFORMULA(Y1330),_xlfn.ISFORMULA(Z1330),_xlfn.ISFORMULA(AA1330),_xlfn.ISFORMULA(AB1330),_xlfn.ISFORMULA(AC1330),NOT(_xlfn.ISFORMULA(O1330)),NOT(_xlfn.ISFORMULA(P1330)),M1330&lt;&gt;0,N1330&lt;&gt;0,OR(YEAR(M1330=lookup_codes!T1480),YEAR(M1330=lookup_codes!T1481),YEAR(M1330=lookup_codes!T1482)),OR(YEAR(N1330=lookup_codes!T1480),YEAR(N1330=lookup_codes!T1481),YEAR(N1330=lookup_codes!T1482)))</f>
        <v>1</v>
      </c>
    </row>
    <row r="1331" spans="1:30" ht="15" customHeight="1" x14ac:dyDescent="0.2">
      <c r="A1331" s="8" t="s">
        <v>768</v>
      </c>
      <c r="B1331" s="8"/>
      <c r="C1331" s="2" t="s">
        <v>734</v>
      </c>
      <c r="D1331" s="6" t="s">
        <v>742</v>
      </c>
      <c r="E1331" s="60" t="s">
        <v>745</v>
      </c>
      <c r="F1331" s="8"/>
      <c r="G1331" s="8"/>
      <c r="H1331" s="8"/>
      <c r="I1331" s="8"/>
      <c r="J1331" s="8"/>
      <c r="K1331" s="8"/>
      <c r="L1331" s="8" t="s">
        <v>755</v>
      </c>
      <c r="M1331" s="9">
        <v>44378</v>
      </c>
      <c r="N1331" s="9">
        <v>44378</v>
      </c>
      <c r="O1331" s="20">
        <v>54761.9</v>
      </c>
      <c r="P1331" s="20"/>
      <c r="Q1331" s="61"/>
      <c r="R1331" s="29"/>
      <c r="S1331" s="29"/>
      <c r="T1331" s="29"/>
      <c r="U1331" s="29"/>
      <c r="X1331" s="22" t="str">
        <f>IF(B1331="",VLOOKUP(A1331,items_lookup!A:B,2,FALSE),B1331)</f>
        <v>09. Item 09</v>
      </c>
      <c r="Y1331" s="22">
        <f t="shared" si="96"/>
        <v>7</v>
      </c>
      <c r="Z1331" s="22">
        <f t="shared" si="96"/>
        <v>7</v>
      </c>
      <c r="AA1331" s="22">
        <f t="shared" si="93"/>
        <v>2021</v>
      </c>
      <c r="AB1331" s="22">
        <f t="shared" si="94"/>
        <v>2021</v>
      </c>
      <c r="AC1331" s="22">
        <f t="shared" si="95"/>
        <v>2021</v>
      </c>
      <c r="AD1331" s="25" t="b">
        <f>AND(ROUND(O1331,2)=O1331,ROUND(P1331,2)=P1331,OR(AND(O1331&lt;&gt;0,L1331="p"),AND(P1331&lt;&gt;0,L1331="f")),_xlfn.ISFORMULA(X1331),_xlfn.ISFORMULA(Y1331),_xlfn.ISFORMULA(Z1331),_xlfn.ISFORMULA(AA1331),_xlfn.ISFORMULA(AB1331),_xlfn.ISFORMULA(AC1331),NOT(_xlfn.ISFORMULA(O1331)),NOT(_xlfn.ISFORMULA(P1331)),M1331&lt;&gt;0,N1331&lt;&gt;0,OR(YEAR(M1331=lookup_codes!T1481),YEAR(M1331=lookup_codes!T1482),YEAR(M1331=lookup_codes!T1483)),OR(YEAR(N1331=lookup_codes!T1481),YEAR(N1331=lookup_codes!T1482),YEAR(N1331=lookup_codes!T1483)))</f>
        <v>1</v>
      </c>
    </row>
    <row r="1332" spans="1:30" ht="15" customHeight="1" x14ac:dyDescent="0.2">
      <c r="A1332" s="8" t="s">
        <v>768</v>
      </c>
      <c r="B1332" s="8"/>
      <c r="C1332" s="2" t="s">
        <v>734</v>
      </c>
      <c r="D1332" s="6" t="s">
        <v>742</v>
      </c>
      <c r="E1332" s="60" t="s">
        <v>745</v>
      </c>
      <c r="F1332" s="8"/>
      <c r="G1332" s="8"/>
      <c r="H1332" s="8"/>
      <c r="I1332" s="8"/>
      <c r="J1332" s="8"/>
      <c r="K1332" s="8"/>
      <c r="L1332" s="8" t="s">
        <v>755</v>
      </c>
      <c r="M1332" s="9">
        <v>44409</v>
      </c>
      <c r="N1332" s="9">
        <v>44409</v>
      </c>
      <c r="O1332" s="20">
        <v>45238.1</v>
      </c>
      <c r="P1332" s="20"/>
      <c r="Q1332" s="61"/>
      <c r="R1332" s="29"/>
      <c r="S1332" s="29"/>
      <c r="T1332" s="29"/>
      <c r="U1332" s="29"/>
      <c r="X1332" s="22" t="str">
        <f>IF(B1332="",VLOOKUP(A1332,items_lookup!A:B,2,FALSE),B1332)</f>
        <v>09. Item 09</v>
      </c>
      <c r="Y1332" s="22">
        <f t="shared" si="96"/>
        <v>8</v>
      </c>
      <c r="Z1332" s="22">
        <f t="shared" si="96"/>
        <v>8</v>
      </c>
      <c r="AA1332" s="22">
        <f t="shared" si="93"/>
        <v>2021</v>
      </c>
      <c r="AB1332" s="22">
        <f t="shared" si="94"/>
        <v>2021</v>
      </c>
      <c r="AC1332" s="22">
        <f t="shared" si="95"/>
        <v>2021</v>
      </c>
      <c r="AD1332" s="25" t="b">
        <f>AND(ROUND(O1332,2)=O1332,ROUND(P1332,2)=P1332,OR(AND(O1332&lt;&gt;0,L1332="p"),AND(P1332&lt;&gt;0,L1332="f")),_xlfn.ISFORMULA(X1332),_xlfn.ISFORMULA(Y1332),_xlfn.ISFORMULA(Z1332),_xlfn.ISFORMULA(AA1332),_xlfn.ISFORMULA(AB1332),_xlfn.ISFORMULA(AC1332),NOT(_xlfn.ISFORMULA(O1332)),NOT(_xlfn.ISFORMULA(P1332)),M1332&lt;&gt;0,N1332&lt;&gt;0,OR(YEAR(M1332=lookup_codes!T1482),YEAR(M1332=lookup_codes!T1483),YEAR(M1332=lookup_codes!T1484)),OR(YEAR(N1332=lookup_codes!T1482),YEAR(N1332=lookup_codes!T1483),YEAR(N1332=lookup_codes!T1484)))</f>
        <v>1</v>
      </c>
    </row>
    <row r="1333" spans="1:30" ht="15" customHeight="1" x14ac:dyDescent="0.2">
      <c r="A1333" s="8" t="s">
        <v>776</v>
      </c>
      <c r="B1333" s="8"/>
      <c r="C1333" s="2" t="s">
        <v>734</v>
      </c>
      <c r="D1333" s="6" t="s">
        <v>742</v>
      </c>
      <c r="E1333" s="60" t="s">
        <v>745</v>
      </c>
      <c r="F1333" s="8"/>
      <c r="G1333" s="8"/>
      <c r="H1333" s="8"/>
      <c r="I1333" s="8"/>
      <c r="J1333" s="8"/>
      <c r="K1333" s="8"/>
      <c r="L1333" s="8" t="s">
        <v>755</v>
      </c>
      <c r="M1333" s="9">
        <v>44440</v>
      </c>
      <c r="N1333" s="9">
        <v>44440</v>
      </c>
      <c r="O1333" s="20">
        <v>44285.71</v>
      </c>
      <c r="P1333" s="20"/>
      <c r="Q1333" s="61"/>
      <c r="R1333" s="29"/>
      <c r="S1333" s="29"/>
      <c r="T1333" s="29"/>
      <c r="U1333" s="29"/>
      <c r="X1333" s="22" t="str">
        <f>IF(B1333="",VLOOKUP(A1333,items_lookup!A:B,2,FALSE),B1333)</f>
        <v>_1. Item _1</v>
      </c>
      <c r="Y1333" s="22">
        <f t="shared" si="96"/>
        <v>9</v>
      </c>
      <c r="Z1333" s="22">
        <f t="shared" si="96"/>
        <v>9</v>
      </c>
      <c r="AA1333" s="22">
        <f t="shared" si="93"/>
        <v>2021</v>
      </c>
      <c r="AB1333" s="22">
        <f t="shared" si="94"/>
        <v>2021</v>
      </c>
      <c r="AC1333" s="22">
        <f t="shared" si="95"/>
        <v>2021</v>
      </c>
      <c r="AD1333" s="25" t="b">
        <f>AND(ROUND(O1333,2)=O1333,ROUND(P1333,2)=P1333,OR(AND(O1333&lt;&gt;0,L1333="p"),AND(P1333&lt;&gt;0,L1333="f")),_xlfn.ISFORMULA(X1333),_xlfn.ISFORMULA(Y1333),_xlfn.ISFORMULA(Z1333),_xlfn.ISFORMULA(AA1333),_xlfn.ISFORMULA(AB1333),_xlfn.ISFORMULA(AC1333),NOT(_xlfn.ISFORMULA(O1333)),NOT(_xlfn.ISFORMULA(P1333)),M1333&lt;&gt;0,N1333&lt;&gt;0,OR(YEAR(M1333=lookup_codes!T1483),YEAR(M1333=lookup_codes!T1484),YEAR(M1333=lookup_codes!T1485)),OR(YEAR(N1333=lookup_codes!T1483),YEAR(N1333=lookup_codes!T1484),YEAR(N1333=lookup_codes!T1485)))</f>
        <v>1</v>
      </c>
    </row>
    <row r="1334" spans="1:30" ht="15" customHeight="1" x14ac:dyDescent="0.2">
      <c r="A1334" s="8" t="s">
        <v>776</v>
      </c>
      <c r="B1334" s="27"/>
      <c r="C1334" s="2" t="s">
        <v>734</v>
      </c>
      <c r="D1334" s="6" t="s">
        <v>742</v>
      </c>
      <c r="E1334" s="60" t="s">
        <v>745</v>
      </c>
      <c r="F1334" s="8"/>
      <c r="G1334" s="8"/>
      <c r="H1334" s="8"/>
      <c r="I1334" s="8"/>
      <c r="J1334" s="8"/>
      <c r="K1334" s="8"/>
      <c r="L1334" s="8" t="s">
        <v>755</v>
      </c>
      <c r="M1334" s="9">
        <v>44378</v>
      </c>
      <c r="N1334" s="9">
        <v>44378</v>
      </c>
      <c r="O1334" s="20">
        <v>62380.95</v>
      </c>
      <c r="P1334" s="20"/>
      <c r="Q1334" s="61"/>
      <c r="R1334" s="29"/>
      <c r="S1334" s="29"/>
      <c r="T1334" s="29"/>
      <c r="U1334" s="29"/>
      <c r="X1334" s="22" t="str">
        <f>IF(B1334="",VLOOKUP(A1334,items_lookup!A:B,2,FALSE),B1334)</f>
        <v>_1. Item _1</v>
      </c>
      <c r="Y1334" s="22">
        <f t="shared" si="96"/>
        <v>7</v>
      </c>
      <c r="Z1334" s="22">
        <f t="shared" si="96"/>
        <v>7</v>
      </c>
      <c r="AA1334" s="22">
        <f t="shared" si="93"/>
        <v>2021</v>
      </c>
      <c r="AB1334" s="22">
        <f t="shared" si="94"/>
        <v>2021</v>
      </c>
      <c r="AC1334" s="22">
        <f t="shared" si="95"/>
        <v>2021</v>
      </c>
      <c r="AD1334" s="25" t="b">
        <f>AND(ROUND(O1334,2)=O1334,ROUND(P1334,2)=P1334,OR(AND(O1334&lt;&gt;0,L1334="p"),AND(P1334&lt;&gt;0,L1334="f")),_xlfn.ISFORMULA(X1334),_xlfn.ISFORMULA(Y1334),_xlfn.ISFORMULA(Z1334),_xlfn.ISFORMULA(AA1334),_xlfn.ISFORMULA(AB1334),_xlfn.ISFORMULA(AC1334),NOT(_xlfn.ISFORMULA(O1334)),NOT(_xlfn.ISFORMULA(P1334)),M1334&lt;&gt;0,N1334&lt;&gt;0,OR(YEAR(M1334=lookup_codes!T1484),YEAR(M1334=lookup_codes!T1485),YEAR(M1334=lookup_codes!T1486)),OR(YEAR(N1334=lookup_codes!T1484),YEAR(N1334=lookup_codes!T1485),YEAR(N1334=lookup_codes!T1486)))</f>
        <v>1</v>
      </c>
    </row>
    <row r="1335" spans="1:30" ht="13.5" customHeight="1" x14ac:dyDescent="0.2">
      <c r="A1335" s="8" t="s">
        <v>776</v>
      </c>
      <c r="B1335" s="27"/>
      <c r="C1335" s="2" t="s">
        <v>734</v>
      </c>
      <c r="D1335" s="6" t="s">
        <v>742</v>
      </c>
      <c r="E1335" s="60" t="s">
        <v>745</v>
      </c>
      <c r="F1335" s="8"/>
      <c r="G1335" s="8"/>
      <c r="H1335" s="8"/>
      <c r="I1335" s="8"/>
      <c r="J1335" s="8"/>
      <c r="K1335" s="8"/>
      <c r="L1335" s="8" t="s">
        <v>755</v>
      </c>
      <c r="M1335" s="9">
        <v>44409</v>
      </c>
      <c r="N1335" s="9">
        <v>44409</v>
      </c>
      <c r="O1335" s="20">
        <v>62142.86</v>
      </c>
      <c r="P1335" s="20"/>
      <c r="Q1335" s="61"/>
      <c r="R1335" s="29"/>
      <c r="S1335" s="29"/>
      <c r="T1335" s="29"/>
      <c r="U1335" s="29"/>
      <c r="X1335" s="22" t="str">
        <f>IF(B1335="",VLOOKUP(A1335,items_lookup!A:B,2,FALSE),B1335)</f>
        <v>_1. Item _1</v>
      </c>
      <c r="Y1335" s="22">
        <f t="shared" si="96"/>
        <v>8</v>
      </c>
      <c r="Z1335" s="22">
        <f t="shared" si="96"/>
        <v>8</v>
      </c>
      <c r="AA1335" s="22">
        <f t="shared" si="93"/>
        <v>2021</v>
      </c>
      <c r="AB1335" s="22">
        <f t="shared" si="94"/>
        <v>2021</v>
      </c>
      <c r="AC1335" s="22">
        <f t="shared" si="95"/>
        <v>2021</v>
      </c>
      <c r="AD1335" s="25" t="b">
        <f>AND(ROUND(O1335,2)=O1335,ROUND(P1335,2)=P1335,OR(AND(O1335&lt;&gt;0,L1335="p"),AND(P1335&lt;&gt;0,L1335="f")),_xlfn.ISFORMULA(X1335),_xlfn.ISFORMULA(Y1335),_xlfn.ISFORMULA(Z1335),_xlfn.ISFORMULA(AA1335),_xlfn.ISFORMULA(AB1335),_xlfn.ISFORMULA(AC1335),NOT(_xlfn.ISFORMULA(O1335)),NOT(_xlfn.ISFORMULA(P1335)),M1335&lt;&gt;0,N1335&lt;&gt;0,OR(YEAR(M1335=lookup_codes!T1485),YEAR(M1335=lookup_codes!T1486),YEAR(M1335=lookup_codes!T1487)),OR(YEAR(N1335=lookup_codes!T1485),YEAR(N1335=lookup_codes!T1486),YEAR(N1335=lookup_codes!T1487)))</f>
        <v>1</v>
      </c>
    </row>
    <row r="1336" spans="1:30" ht="13.5" customHeight="1" x14ac:dyDescent="0.2">
      <c r="A1336" s="8" t="s">
        <v>768</v>
      </c>
      <c r="B1336" s="27"/>
      <c r="C1336" s="2" t="s">
        <v>734</v>
      </c>
      <c r="D1336" s="6" t="s">
        <v>742</v>
      </c>
      <c r="E1336" s="60" t="s">
        <v>745</v>
      </c>
      <c r="F1336" s="8"/>
      <c r="G1336" s="8"/>
      <c r="H1336" s="8"/>
      <c r="I1336" s="8"/>
      <c r="J1336" s="8"/>
      <c r="K1336" s="8"/>
      <c r="L1336" s="8" t="s">
        <v>755</v>
      </c>
      <c r="M1336" s="9">
        <v>44440</v>
      </c>
      <c r="N1336" s="9">
        <v>44440</v>
      </c>
      <c r="O1336" s="20">
        <v>63333.33</v>
      </c>
      <c r="P1336" s="20"/>
      <c r="Q1336" s="61"/>
      <c r="R1336" s="29"/>
      <c r="S1336" s="29"/>
      <c r="T1336" s="29"/>
      <c r="U1336" s="29"/>
      <c r="X1336" s="22" t="str">
        <f>IF(B1336="",VLOOKUP(A1336,items_lookup!A:B,2,FALSE),B1336)</f>
        <v>09. Item 09</v>
      </c>
      <c r="Y1336" s="22">
        <f t="shared" si="96"/>
        <v>9</v>
      </c>
      <c r="Z1336" s="22">
        <f t="shared" si="96"/>
        <v>9</v>
      </c>
      <c r="AA1336" s="22">
        <f t="shared" si="93"/>
        <v>2021</v>
      </c>
      <c r="AB1336" s="22">
        <f t="shared" si="94"/>
        <v>2021</v>
      </c>
      <c r="AC1336" s="22">
        <f t="shared" si="95"/>
        <v>2021</v>
      </c>
      <c r="AD1336" s="25" t="b">
        <f>AND(ROUND(O1336,2)=O1336,ROUND(P1336,2)=P1336,OR(AND(O1336&lt;&gt;0,L1336="p"),AND(P1336&lt;&gt;0,L1336="f")),_xlfn.ISFORMULA(X1336),_xlfn.ISFORMULA(Y1336),_xlfn.ISFORMULA(Z1336),_xlfn.ISFORMULA(AA1336),_xlfn.ISFORMULA(AB1336),_xlfn.ISFORMULA(AC1336),NOT(_xlfn.ISFORMULA(O1336)),NOT(_xlfn.ISFORMULA(P1336)),M1336&lt;&gt;0,N1336&lt;&gt;0,OR(YEAR(M1336=lookup_codes!T1486),YEAR(M1336=lookup_codes!T1487),YEAR(M1336=lookup_codes!T1488)),OR(YEAR(N1336=lookup_codes!T1486),YEAR(N1336=lookup_codes!T1487),YEAR(N1336=lookup_codes!T1488)))</f>
        <v>1</v>
      </c>
    </row>
    <row r="1337" spans="1:30" ht="18.75" customHeight="1" x14ac:dyDescent="0.2">
      <c r="A1337" s="8" t="s">
        <v>775</v>
      </c>
      <c r="B1337" s="8" t="s">
        <v>804</v>
      </c>
      <c r="C1337" s="2" t="s">
        <v>734</v>
      </c>
      <c r="D1337" s="6" t="s">
        <v>742</v>
      </c>
      <c r="E1337" s="60" t="s">
        <v>745</v>
      </c>
      <c r="F1337" s="8"/>
      <c r="G1337" s="8"/>
      <c r="H1337" s="8"/>
      <c r="I1337" s="8"/>
      <c r="J1337" s="8"/>
      <c r="K1337" s="8"/>
      <c r="L1337" s="8" t="s">
        <v>755</v>
      </c>
      <c r="M1337" s="9">
        <v>44378</v>
      </c>
      <c r="N1337" s="9">
        <v>44378</v>
      </c>
      <c r="O1337" s="20">
        <v>369285.71</v>
      </c>
      <c r="P1337" s="20"/>
      <c r="Q1337" s="61"/>
      <c r="R1337" s="29"/>
      <c r="S1337" s="29"/>
      <c r="T1337" s="29"/>
      <c r="U1337" s="29"/>
      <c r="X1337" s="22" t="str">
        <f>IF(B1337="",VLOOKUP(A1337,items_lookup!A:B,2,FALSE),B1337)</f>
        <v>12. Item 12</v>
      </c>
      <c r="Y1337" s="22">
        <f t="shared" si="96"/>
        <v>7</v>
      </c>
      <c r="Z1337" s="22">
        <f t="shared" si="96"/>
        <v>7</v>
      </c>
      <c r="AA1337" s="22">
        <f t="shared" si="93"/>
        <v>2021</v>
      </c>
      <c r="AB1337" s="22">
        <f t="shared" si="94"/>
        <v>2021</v>
      </c>
      <c r="AC1337" s="22">
        <f t="shared" si="95"/>
        <v>2021</v>
      </c>
      <c r="AD1337" s="25" t="b">
        <f>AND(ROUND(O1337,2)=O1337,ROUND(P1337,2)=P1337,OR(AND(O1337&lt;&gt;0,L1337="p"),AND(P1337&lt;&gt;0,L1337="f")),_xlfn.ISFORMULA(X1337),_xlfn.ISFORMULA(Y1337),_xlfn.ISFORMULA(Z1337),_xlfn.ISFORMULA(AA1337),_xlfn.ISFORMULA(AB1337),_xlfn.ISFORMULA(AC1337),NOT(_xlfn.ISFORMULA(O1337)),NOT(_xlfn.ISFORMULA(P1337)),M1337&lt;&gt;0,N1337&lt;&gt;0,OR(YEAR(M1337=lookup_codes!T1487),YEAR(M1337=lookup_codes!T1488),YEAR(M1337=lookup_codes!T1489)),OR(YEAR(N1337=lookup_codes!T1487),YEAR(N1337=lookup_codes!T1488),YEAR(N1337=lookup_codes!T1489)))</f>
        <v>1</v>
      </c>
    </row>
    <row r="1338" spans="1:30" ht="15" customHeight="1" x14ac:dyDescent="0.2">
      <c r="A1338" s="8" t="s">
        <v>781</v>
      </c>
      <c r="B1338" s="8" t="s">
        <v>804</v>
      </c>
      <c r="C1338" s="2" t="s">
        <v>734</v>
      </c>
      <c r="D1338" s="6" t="s">
        <v>742</v>
      </c>
      <c r="E1338" s="60" t="s">
        <v>745</v>
      </c>
      <c r="F1338" s="8"/>
      <c r="G1338" s="8"/>
      <c r="H1338" s="8"/>
      <c r="I1338" s="8"/>
      <c r="J1338" s="8"/>
      <c r="K1338" s="8"/>
      <c r="L1338" s="8" t="s">
        <v>755</v>
      </c>
      <c r="M1338" s="9">
        <v>44409</v>
      </c>
      <c r="N1338" s="9">
        <v>44409</v>
      </c>
      <c r="O1338" s="20">
        <v>1967142.86</v>
      </c>
      <c r="P1338" s="20"/>
      <c r="Q1338" s="61"/>
      <c r="R1338" s="29"/>
      <c r="S1338" s="29"/>
      <c r="T1338" s="29"/>
      <c r="U1338" s="29"/>
      <c r="X1338" s="22" t="str">
        <f>IF(B1338="",VLOOKUP(A1338,items_lookup!A:B,2,FALSE),B1338)</f>
        <v>12. Item 12</v>
      </c>
      <c r="Y1338" s="22">
        <f t="shared" si="96"/>
        <v>8</v>
      </c>
      <c r="Z1338" s="22">
        <f t="shared" si="96"/>
        <v>8</v>
      </c>
      <c r="AA1338" s="22">
        <f t="shared" si="93"/>
        <v>2021</v>
      </c>
      <c r="AB1338" s="22">
        <f t="shared" si="94"/>
        <v>2021</v>
      </c>
      <c r="AC1338" s="22">
        <f t="shared" si="95"/>
        <v>2021</v>
      </c>
      <c r="AD1338" s="25" t="b">
        <f>AND(ROUND(O1338,2)=O1338,ROUND(P1338,2)=P1338,OR(AND(O1338&lt;&gt;0,L1338="p"),AND(P1338&lt;&gt;0,L1338="f")),_xlfn.ISFORMULA(X1338),_xlfn.ISFORMULA(Y1338),_xlfn.ISFORMULA(Z1338),_xlfn.ISFORMULA(AA1338),_xlfn.ISFORMULA(AB1338),_xlfn.ISFORMULA(AC1338),NOT(_xlfn.ISFORMULA(O1338)),NOT(_xlfn.ISFORMULA(P1338)),M1338&lt;&gt;0,N1338&lt;&gt;0,OR(YEAR(M1338=lookup_codes!T1488),YEAR(M1338=lookup_codes!T1489),YEAR(M1338=lookup_codes!T1490)),OR(YEAR(N1338=lookup_codes!T1488),YEAR(N1338=lookup_codes!T1489),YEAR(N1338=lookup_codes!T1490)))</f>
        <v>1</v>
      </c>
    </row>
    <row r="1339" spans="1:30" ht="15" customHeight="1" x14ac:dyDescent="0.2">
      <c r="A1339" s="8" t="s">
        <v>776</v>
      </c>
      <c r="B1339" s="8" t="s">
        <v>804</v>
      </c>
      <c r="C1339" s="2" t="s">
        <v>734</v>
      </c>
      <c r="D1339" s="6" t="s">
        <v>742</v>
      </c>
      <c r="E1339" s="60" t="s">
        <v>745</v>
      </c>
      <c r="F1339" s="8"/>
      <c r="G1339" s="8"/>
      <c r="H1339" s="8"/>
      <c r="I1339" s="8"/>
      <c r="J1339" s="8"/>
      <c r="K1339" s="8"/>
      <c r="L1339" s="8" t="s">
        <v>755</v>
      </c>
      <c r="M1339" s="9">
        <v>44440</v>
      </c>
      <c r="N1339" s="9">
        <v>44440</v>
      </c>
      <c r="O1339" s="20">
        <v>330238.09999999998</v>
      </c>
      <c r="P1339" s="20"/>
      <c r="Q1339" s="61"/>
      <c r="R1339" s="29"/>
      <c r="S1339" s="29"/>
      <c r="T1339" s="29"/>
      <c r="U1339" s="29"/>
      <c r="X1339" s="22" t="str">
        <f>IF(B1339="",VLOOKUP(A1339,items_lookup!A:B,2,FALSE),B1339)</f>
        <v>12. Item 12</v>
      </c>
      <c r="Y1339" s="22">
        <f t="shared" si="96"/>
        <v>9</v>
      </c>
      <c r="Z1339" s="22">
        <f t="shared" si="96"/>
        <v>9</v>
      </c>
      <c r="AA1339" s="22">
        <f t="shared" ref="AA1339:AA1390" si="97">YEAR(N1339)</f>
        <v>2021</v>
      </c>
      <c r="AB1339" s="22">
        <f t="shared" ref="AB1339:AB1390" si="98">YEAR(M1339)</f>
        <v>2021</v>
      </c>
      <c r="AC1339" s="22">
        <f t="shared" ref="AC1339:AC1390" si="99">IF(F1339="X",AA1339-1,AA1339)</f>
        <v>2021</v>
      </c>
      <c r="AD1339" s="25" t="b">
        <f>AND(ROUND(O1339,2)=O1339,ROUND(P1339,2)=P1339,OR(AND(O1339&lt;&gt;0,L1339="p"),AND(P1339&lt;&gt;0,L1339="f")),_xlfn.ISFORMULA(X1339),_xlfn.ISFORMULA(Y1339),_xlfn.ISFORMULA(Z1339),_xlfn.ISFORMULA(AA1339),_xlfn.ISFORMULA(AB1339),_xlfn.ISFORMULA(AC1339),NOT(_xlfn.ISFORMULA(O1339)),NOT(_xlfn.ISFORMULA(P1339)),M1339&lt;&gt;0,N1339&lt;&gt;0,OR(YEAR(M1339=lookup_codes!T1489),YEAR(M1339=lookup_codes!T1490),YEAR(M1339=lookup_codes!T1491)),OR(YEAR(N1339=lookup_codes!T1489),YEAR(N1339=lookup_codes!T1490),YEAR(N1339=lookup_codes!T1491)))</f>
        <v>1</v>
      </c>
    </row>
    <row r="1340" spans="1:30" ht="15" customHeight="1" x14ac:dyDescent="0.2">
      <c r="A1340" s="8" t="s">
        <v>771</v>
      </c>
      <c r="B1340" s="8" t="s">
        <v>803</v>
      </c>
      <c r="C1340" s="2" t="s">
        <v>734</v>
      </c>
      <c r="D1340" s="6" t="s">
        <v>742</v>
      </c>
      <c r="E1340" s="60" t="s">
        <v>745</v>
      </c>
      <c r="F1340" s="8"/>
      <c r="G1340" s="8"/>
      <c r="H1340" s="8"/>
      <c r="I1340" s="8"/>
      <c r="J1340" s="8"/>
      <c r="K1340" s="8"/>
      <c r="L1340" s="8" t="s">
        <v>755</v>
      </c>
      <c r="M1340" s="9">
        <v>44378</v>
      </c>
      <c r="N1340" s="9">
        <v>44378</v>
      </c>
      <c r="O1340" s="20">
        <v>2190476.19</v>
      </c>
      <c r="P1340" s="20"/>
      <c r="Q1340" s="61"/>
      <c r="R1340" s="11"/>
      <c r="S1340" s="11"/>
      <c r="T1340" s="11"/>
      <c r="U1340" s="11"/>
      <c r="X1340" s="22" t="str">
        <f>IF(B1340="",VLOOKUP(A1340,items_lookup!A:B,2,FALSE),B1340)</f>
        <v>13. Item 13</v>
      </c>
      <c r="Y1340" s="22">
        <f t="shared" si="96"/>
        <v>7</v>
      </c>
      <c r="Z1340" s="22">
        <f t="shared" si="96"/>
        <v>7</v>
      </c>
      <c r="AA1340" s="22">
        <f t="shared" si="97"/>
        <v>2021</v>
      </c>
      <c r="AB1340" s="22">
        <f t="shared" si="98"/>
        <v>2021</v>
      </c>
      <c r="AC1340" s="22">
        <f t="shared" si="99"/>
        <v>2021</v>
      </c>
      <c r="AD1340" s="25" t="b">
        <f>AND(ROUND(O1340,2)=O1340,ROUND(P1340,2)=P1340,OR(AND(O1340&lt;&gt;0,L1340="p"),AND(P1340&lt;&gt;0,L1340="f")),_xlfn.ISFORMULA(X1340),_xlfn.ISFORMULA(Y1340),_xlfn.ISFORMULA(Z1340),_xlfn.ISFORMULA(AA1340),_xlfn.ISFORMULA(AB1340),_xlfn.ISFORMULA(AC1340),NOT(_xlfn.ISFORMULA(O1340)),NOT(_xlfn.ISFORMULA(P1340)),M1340&lt;&gt;0,N1340&lt;&gt;0,OR(YEAR(M1340=lookup_codes!T1490),YEAR(M1340=lookup_codes!T1491),YEAR(M1340=lookup_codes!T1492)),OR(YEAR(N1340=lookup_codes!T1490),YEAR(N1340=lookup_codes!T1491),YEAR(N1340=lookup_codes!T1492)))</f>
        <v>1</v>
      </c>
    </row>
    <row r="1341" spans="1:30" ht="15" customHeight="1" x14ac:dyDescent="0.2">
      <c r="A1341" s="8" t="s">
        <v>768</v>
      </c>
      <c r="B1341" s="8" t="s">
        <v>803</v>
      </c>
      <c r="C1341" s="2" t="s">
        <v>734</v>
      </c>
      <c r="D1341" s="6" t="s">
        <v>742</v>
      </c>
      <c r="E1341" s="60" t="s">
        <v>745</v>
      </c>
      <c r="F1341" s="8"/>
      <c r="G1341" s="8"/>
      <c r="H1341" s="8"/>
      <c r="I1341" s="8"/>
      <c r="J1341" s="8"/>
      <c r="K1341" s="8"/>
      <c r="L1341" s="8" t="s">
        <v>755</v>
      </c>
      <c r="M1341" s="9">
        <v>44409</v>
      </c>
      <c r="N1341" s="9">
        <v>44409</v>
      </c>
      <c r="O1341" s="20">
        <v>1428571.43</v>
      </c>
      <c r="P1341" s="20"/>
      <c r="Q1341" s="61"/>
      <c r="R1341" s="11"/>
      <c r="S1341" s="11"/>
      <c r="T1341" s="11"/>
      <c r="U1341" s="11"/>
      <c r="X1341" s="22" t="str">
        <f>IF(B1341="",VLOOKUP(A1341,items_lookup!A:B,2,FALSE),B1341)</f>
        <v>13. Item 13</v>
      </c>
      <c r="Y1341" s="22">
        <f t="shared" si="96"/>
        <v>8</v>
      </c>
      <c r="Z1341" s="22">
        <f t="shared" si="96"/>
        <v>8</v>
      </c>
      <c r="AA1341" s="22">
        <f t="shared" si="97"/>
        <v>2021</v>
      </c>
      <c r="AB1341" s="22">
        <f t="shared" si="98"/>
        <v>2021</v>
      </c>
      <c r="AC1341" s="22">
        <f t="shared" si="99"/>
        <v>2021</v>
      </c>
      <c r="AD1341" s="25" t="b">
        <f>AND(ROUND(O1341,2)=O1341,ROUND(P1341,2)=P1341,OR(AND(O1341&lt;&gt;0,L1341="p"),AND(P1341&lt;&gt;0,L1341="f")),_xlfn.ISFORMULA(X1341),_xlfn.ISFORMULA(Y1341),_xlfn.ISFORMULA(Z1341),_xlfn.ISFORMULA(AA1341),_xlfn.ISFORMULA(AB1341),_xlfn.ISFORMULA(AC1341),NOT(_xlfn.ISFORMULA(O1341)),NOT(_xlfn.ISFORMULA(P1341)),M1341&lt;&gt;0,N1341&lt;&gt;0,OR(YEAR(M1341=lookup_codes!T1491),YEAR(M1341=lookup_codes!T1492),YEAR(M1341=lookup_codes!T1493)),OR(YEAR(N1341=lookup_codes!T1491),YEAR(N1341=lookup_codes!T1492),YEAR(N1341=lookup_codes!T1493)))</f>
        <v>1</v>
      </c>
    </row>
    <row r="1342" spans="1:30" ht="15" customHeight="1" x14ac:dyDescent="0.2">
      <c r="A1342" s="8" t="s">
        <v>763</v>
      </c>
      <c r="B1342" s="8" t="s">
        <v>803</v>
      </c>
      <c r="C1342" s="2" t="s">
        <v>734</v>
      </c>
      <c r="D1342" s="6" t="s">
        <v>742</v>
      </c>
      <c r="E1342" s="60" t="s">
        <v>745</v>
      </c>
      <c r="F1342" s="8"/>
      <c r="G1342" s="8"/>
      <c r="H1342" s="8"/>
      <c r="I1342" s="8"/>
      <c r="J1342" s="8"/>
      <c r="K1342" s="8"/>
      <c r="L1342" s="8" t="s">
        <v>755</v>
      </c>
      <c r="M1342" s="9">
        <v>44440</v>
      </c>
      <c r="N1342" s="9">
        <v>44440</v>
      </c>
      <c r="O1342" s="20">
        <v>1452380.95</v>
      </c>
      <c r="P1342" s="20"/>
      <c r="Q1342" s="61"/>
      <c r="R1342" s="11"/>
      <c r="S1342" s="11"/>
      <c r="T1342" s="11"/>
      <c r="U1342" s="11"/>
      <c r="X1342" s="22" t="str">
        <f>IF(B1342="",VLOOKUP(A1342,items_lookup!A:B,2,FALSE),B1342)</f>
        <v>13. Item 13</v>
      </c>
      <c r="Y1342" s="22">
        <f t="shared" si="96"/>
        <v>9</v>
      </c>
      <c r="Z1342" s="22">
        <f t="shared" si="96"/>
        <v>9</v>
      </c>
      <c r="AA1342" s="22">
        <f t="shared" si="97"/>
        <v>2021</v>
      </c>
      <c r="AB1342" s="22">
        <f t="shared" si="98"/>
        <v>2021</v>
      </c>
      <c r="AC1342" s="22">
        <f t="shared" si="99"/>
        <v>2021</v>
      </c>
      <c r="AD1342" s="25" t="b">
        <f>AND(ROUND(O1342,2)=O1342,ROUND(P1342,2)=P1342,OR(AND(O1342&lt;&gt;0,L1342="p"),AND(P1342&lt;&gt;0,L1342="f")),_xlfn.ISFORMULA(X1342),_xlfn.ISFORMULA(Y1342),_xlfn.ISFORMULA(Z1342),_xlfn.ISFORMULA(AA1342),_xlfn.ISFORMULA(AB1342),_xlfn.ISFORMULA(AC1342),NOT(_xlfn.ISFORMULA(O1342)),NOT(_xlfn.ISFORMULA(P1342)),M1342&lt;&gt;0,N1342&lt;&gt;0,OR(YEAR(M1342=lookup_codes!T1492),YEAR(M1342=lookup_codes!T1493),YEAR(M1342=lookup_codes!T1494)),OR(YEAR(N1342=lookup_codes!T1492),YEAR(N1342=lookup_codes!T1493),YEAR(N1342=lookup_codes!T1494)))</f>
        <v>1</v>
      </c>
    </row>
    <row r="1343" spans="1:30" ht="15" customHeight="1" x14ac:dyDescent="0.2">
      <c r="A1343" s="8" t="s">
        <v>776</v>
      </c>
      <c r="B1343" s="8"/>
      <c r="C1343" s="2" t="s">
        <v>734</v>
      </c>
      <c r="D1343" s="6" t="s">
        <v>742</v>
      </c>
      <c r="E1343" s="60" t="s">
        <v>745</v>
      </c>
      <c r="F1343" s="8"/>
      <c r="G1343" s="8"/>
      <c r="H1343" s="8"/>
      <c r="I1343" s="8"/>
      <c r="J1343" s="8"/>
      <c r="K1343" s="8"/>
      <c r="L1343" s="8" t="s">
        <v>755</v>
      </c>
      <c r="M1343" s="9">
        <v>44378</v>
      </c>
      <c r="N1343" s="9">
        <v>44378</v>
      </c>
      <c r="O1343" s="20">
        <v>34285.71</v>
      </c>
      <c r="P1343" s="20"/>
      <c r="Q1343" s="61"/>
      <c r="R1343" s="29"/>
      <c r="S1343" s="29"/>
      <c r="T1343" s="29"/>
      <c r="U1343" s="29"/>
      <c r="X1343" s="22" t="str">
        <f>IF(B1343="",VLOOKUP(A1343,items_lookup!A:B,2,FALSE),B1343)</f>
        <v>_1. Item _1</v>
      </c>
      <c r="Y1343" s="22">
        <f t="shared" si="96"/>
        <v>7</v>
      </c>
      <c r="Z1343" s="22">
        <f t="shared" si="96"/>
        <v>7</v>
      </c>
      <c r="AA1343" s="22">
        <f t="shared" si="97"/>
        <v>2021</v>
      </c>
      <c r="AB1343" s="22">
        <f t="shared" si="98"/>
        <v>2021</v>
      </c>
      <c r="AC1343" s="22">
        <f t="shared" si="99"/>
        <v>2021</v>
      </c>
      <c r="AD1343" s="25" t="b">
        <f>AND(ROUND(O1343,2)=O1343,ROUND(P1343,2)=P1343,OR(AND(O1343&lt;&gt;0,L1343="p"),AND(P1343&lt;&gt;0,L1343="f")),_xlfn.ISFORMULA(X1343),_xlfn.ISFORMULA(Y1343),_xlfn.ISFORMULA(Z1343),_xlfn.ISFORMULA(AA1343),_xlfn.ISFORMULA(AB1343),_xlfn.ISFORMULA(AC1343),NOT(_xlfn.ISFORMULA(O1343)),NOT(_xlfn.ISFORMULA(P1343)),M1343&lt;&gt;0,N1343&lt;&gt;0,OR(YEAR(M1343=lookup_codes!T1493),YEAR(M1343=lookup_codes!T1494),YEAR(M1343=lookup_codes!T1495)),OR(YEAR(N1343=lookup_codes!T1493),YEAR(N1343=lookup_codes!T1494),YEAR(N1343=lookup_codes!T1495)))</f>
        <v>1</v>
      </c>
    </row>
    <row r="1344" spans="1:30" ht="30" customHeight="1" x14ac:dyDescent="0.2">
      <c r="A1344" s="8" t="s">
        <v>776</v>
      </c>
      <c r="B1344" s="8"/>
      <c r="C1344" s="2" t="s">
        <v>734</v>
      </c>
      <c r="D1344" s="6" t="s">
        <v>742</v>
      </c>
      <c r="E1344" s="60" t="s">
        <v>745</v>
      </c>
      <c r="F1344" s="8"/>
      <c r="G1344" s="8"/>
      <c r="H1344" s="8"/>
      <c r="I1344" s="8"/>
      <c r="J1344" s="8"/>
      <c r="K1344" s="8"/>
      <c r="L1344" s="8" t="s">
        <v>755</v>
      </c>
      <c r="M1344" s="9">
        <v>44409</v>
      </c>
      <c r="N1344" s="9">
        <v>44409</v>
      </c>
      <c r="O1344" s="20">
        <v>380952.38</v>
      </c>
      <c r="P1344" s="20"/>
      <c r="Q1344" s="61"/>
      <c r="R1344" s="29"/>
      <c r="S1344" s="29"/>
      <c r="T1344" s="29"/>
      <c r="U1344" s="29"/>
      <c r="X1344" s="22" t="str">
        <f>IF(B1344="",VLOOKUP(A1344,items_lookup!A:B,2,FALSE),B1344)</f>
        <v>_1. Item _1</v>
      </c>
      <c r="Y1344" s="22">
        <f t="shared" si="96"/>
        <v>8</v>
      </c>
      <c r="Z1344" s="22">
        <f t="shared" si="96"/>
        <v>8</v>
      </c>
      <c r="AA1344" s="22">
        <f t="shared" si="97"/>
        <v>2021</v>
      </c>
      <c r="AB1344" s="22">
        <f t="shared" si="98"/>
        <v>2021</v>
      </c>
      <c r="AC1344" s="22">
        <f t="shared" si="99"/>
        <v>2021</v>
      </c>
      <c r="AD1344" s="25" t="b">
        <f>AND(ROUND(O1344,2)=O1344,ROUND(P1344,2)=P1344,OR(AND(O1344&lt;&gt;0,L1344="p"),AND(P1344&lt;&gt;0,L1344="f")),_xlfn.ISFORMULA(X1344),_xlfn.ISFORMULA(Y1344),_xlfn.ISFORMULA(Z1344),_xlfn.ISFORMULA(AA1344),_xlfn.ISFORMULA(AB1344),_xlfn.ISFORMULA(AC1344),NOT(_xlfn.ISFORMULA(O1344)),NOT(_xlfn.ISFORMULA(P1344)),M1344&lt;&gt;0,N1344&lt;&gt;0,OR(YEAR(M1344=lookup_codes!T1494),YEAR(M1344=lookup_codes!T1495),YEAR(M1344=lookup_codes!T1496)),OR(YEAR(N1344=lookup_codes!T1494),YEAR(N1344=lookup_codes!T1495),YEAR(N1344=lookup_codes!T1496)))</f>
        <v>1</v>
      </c>
    </row>
    <row r="1345" spans="1:30" ht="30" customHeight="1" x14ac:dyDescent="0.2">
      <c r="A1345" s="8" t="s">
        <v>776</v>
      </c>
      <c r="B1345" s="8"/>
      <c r="C1345" s="2" t="s">
        <v>734</v>
      </c>
      <c r="D1345" s="6" t="s">
        <v>742</v>
      </c>
      <c r="E1345" s="60" t="s">
        <v>745</v>
      </c>
      <c r="F1345" s="8"/>
      <c r="G1345" s="8"/>
      <c r="H1345" s="8"/>
      <c r="I1345" s="8"/>
      <c r="J1345" s="8"/>
      <c r="K1345" s="8"/>
      <c r="L1345" s="8" t="s">
        <v>755</v>
      </c>
      <c r="M1345" s="9">
        <v>44440</v>
      </c>
      <c r="N1345" s="9">
        <v>44440</v>
      </c>
      <c r="O1345" s="20">
        <v>157142.85999999999</v>
      </c>
      <c r="P1345" s="20"/>
      <c r="Q1345" s="61"/>
      <c r="R1345" s="29"/>
      <c r="S1345" s="29"/>
      <c r="T1345" s="29"/>
      <c r="U1345" s="29"/>
      <c r="X1345" s="22" t="str">
        <f>IF(B1345="",VLOOKUP(A1345,items_lookup!A:B,2,FALSE),B1345)</f>
        <v>_1. Item _1</v>
      </c>
      <c r="Y1345" s="22">
        <f t="shared" si="96"/>
        <v>9</v>
      </c>
      <c r="Z1345" s="22">
        <f t="shared" si="96"/>
        <v>9</v>
      </c>
      <c r="AA1345" s="22">
        <f t="shared" si="97"/>
        <v>2021</v>
      </c>
      <c r="AB1345" s="22">
        <f t="shared" si="98"/>
        <v>2021</v>
      </c>
      <c r="AC1345" s="22">
        <f t="shared" si="99"/>
        <v>2021</v>
      </c>
      <c r="AD1345" s="25" t="b">
        <f>AND(ROUND(O1345,2)=O1345,ROUND(P1345,2)=P1345,OR(AND(O1345&lt;&gt;0,L1345="p"),AND(P1345&lt;&gt;0,L1345="f")),_xlfn.ISFORMULA(X1345),_xlfn.ISFORMULA(Y1345),_xlfn.ISFORMULA(Z1345),_xlfn.ISFORMULA(AA1345),_xlfn.ISFORMULA(AB1345),_xlfn.ISFORMULA(AC1345),NOT(_xlfn.ISFORMULA(O1345)),NOT(_xlfn.ISFORMULA(P1345)),M1345&lt;&gt;0,N1345&lt;&gt;0,OR(YEAR(M1345=lookup_codes!T1495),YEAR(M1345=lookup_codes!T1496),YEAR(M1345=lookup_codes!T1497)),OR(YEAR(N1345=lookup_codes!T1495),YEAR(N1345=lookup_codes!T1496),YEAR(N1345=lookup_codes!T1497)))</f>
        <v>1</v>
      </c>
    </row>
    <row r="1346" spans="1:30" ht="30" customHeight="1" x14ac:dyDescent="0.2">
      <c r="A1346" s="8" t="s">
        <v>776</v>
      </c>
      <c r="B1346" s="8"/>
      <c r="C1346" s="2" t="s">
        <v>734</v>
      </c>
      <c r="D1346" s="6" t="s">
        <v>742</v>
      </c>
      <c r="E1346" s="60" t="s">
        <v>745</v>
      </c>
      <c r="F1346" s="8"/>
      <c r="G1346" s="8"/>
      <c r="H1346" s="8"/>
      <c r="I1346" s="8"/>
      <c r="J1346" s="8"/>
      <c r="K1346" s="8"/>
      <c r="L1346" s="8" t="s">
        <v>755</v>
      </c>
      <c r="M1346" s="9">
        <v>44378</v>
      </c>
      <c r="N1346" s="9">
        <v>44378</v>
      </c>
      <c r="O1346" s="20">
        <v>369047.62</v>
      </c>
      <c r="P1346" s="20"/>
      <c r="Q1346" s="61"/>
      <c r="R1346" s="11"/>
      <c r="S1346" s="11"/>
      <c r="T1346" s="11"/>
      <c r="U1346" s="11"/>
      <c r="X1346" s="22" t="str">
        <f>IF(B1346="",VLOOKUP(A1346,items_lookup!A:B,2,FALSE),B1346)</f>
        <v>_1. Item _1</v>
      </c>
      <c r="Y1346" s="22">
        <f t="shared" si="96"/>
        <v>7</v>
      </c>
      <c r="Z1346" s="22">
        <f t="shared" si="96"/>
        <v>7</v>
      </c>
      <c r="AA1346" s="22">
        <f t="shared" si="97"/>
        <v>2021</v>
      </c>
      <c r="AB1346" s="22">
        <f t="shared" si="98"/>
        <v>2021</v>
      </c>
      <c r="AC1346" s="22">
        <f t="shared" si="99"/>
        <v>2021</v>
      </c>
      <c r="AD1346" s="25" t="b">
        <f>AND(ROUND(O1346,2)=O1346,ROUND(P1346,2)=P1346,OR(AND(O1346&lt;&gt;0,L1346="p"),AND(P1346&lt;&gt;0,L1346="f")),_xlfn.ISFORMULA(X1346),_xlfn.ISFORMULA(Y1346),_xlfn.ISFORMULA(Z1346),_xlfn.ISFORMULA(AA1346),_xlfn.ISFORMULA(AB1346),_xlfn.ISFORMULA(AC1346),NOT(_xlfn.ISFORMULA(O1346)),NOT(_xlfn.ISFORMULA(P1346)),M1346&lt;&gt;0,N1346&lt;&gt;0,OR(YEAR(M1346=lookup_codes!T1496),YEAR(M1346=lookup_codes!T1497),YEAR(M1346=lookup_codes!T1498)),OR(YEAR(N1346=lookup_codes!T1496),YEAR(N1346=lookup_codes!T1497),YEAR(N1346=lookup_codes!T1498)))</f>
        <v>1</v>
      </c>
    </row>
    <row r="1347" spans="1:30" ht="15" customHeight="1" x14ac:dyDescent="0.2">
      <c r="A1347" s="8" t="s">
        <v>764</v>
      </c>
      <c r="B1347" s="8"/>
      <c r="C1347" s="2" t="s">
        <v>734</v>
      </c>
      <c r="D1347" s="6" t="s">
        <v>742</v>
      </c>
      <c r="E1347" s="60" t="s">
        <v>745</v>
      </c>
      <c r="F1347" s="8"/>
      <c r="G1347" s="8"/>
      <c r="H1347" s="8"/>
      <c r="I1347" s="8"/>
      <c r="J1347" s="8"/>
      <c r="K1347" s="8"/>
      <c r="L1347" s="8" t="s">
        <v>755</v>
      </c>
      <c r="M1347" s="9">
        <v>44409</v>
      </c>
      <c r="N1347" s="9">
        <v>44409</v>
      </c>
      <c r="O1347" s="20">
        <v>510238.1</v>
      </c>
      <c r="P1347" s="20"/>
      <c r="Q1347" s="61"/>
      <c r="R1347" s="11"/>
      <c r="S1347" s="11"/>
      <c r="T1347" s="11"/>
      <c r="U1347" s="11"/>
      <c r="X1347" s="22" t="str">
        <f>IF(B1347="",VLOOKUP(A1347,items_lookup!A:B,2,FALSE),B1347)</f>
        <v>05. Item 05</v>
      </c>
      <c r="Y1347" s="22">
        <f t="shared" si="96"/>
        <v>8</v>
      </c>
      <c r="Z1347" s="22">
        <f t="shared" si="96"/>
        <v>8</v>
      </c>
      <c r="AA1347" s="22">
        <f t="shared" si="97"/>
        <v>2021</v>
      </c>
      <c r="AB1347" s="22">
        <f t="shared" si="98"/>
        <v>2021</v>
      </c>
      <c r="AC1347" s="22">
        <f t="shared" si="99"/>
        <v>2021</v>
      </c>
      <c r="AD1347" s="25" t="b">
        <f>AND(ROUND(O1347,2)=O1347,ROUND(P1347,2)=P1347,OR(AND(O1347&lt;&gt;0,L1347="p"),AND(P1347&lt;&gt;0,L1347="f")),_xlfn.ISFORMULA(X1347),_xlfn.ISFORMULA(Y1347),_xlfn.ISFORMULA(Z1347),_xlfn.ISFORMULA(AA1347),_xlfn.ISFORMULA(AB1347),_xlfn.ISFORMULA(AC1347),NOT(_xlfn.ISFORMULA(O1347)),NOT(_xlfn.ISFORMULA(P1347)),M1347&lt;&gt;0,N1347&lt;&gt;0,OR(YEAR(M1347=lookup_codes!T1497),YEAR(M1347=lookup_codes!T1498),YEAR(M1347=lookup_codes!T1499)),OR(YEAR(N1347=lookup_codes!T1497),YEAR(N1347=lookup_codes!T1498),YEAR(N1347=lookup_codes!T1499)))</f>
        <v>1</v>
      </c>
    </row>
    <row r="1348" spans="1:30" ht="15" customHeight="1" x14ac:dyDescent="0.2">
      <c r="A1348" s="8" t="s">
        <v>764</v>
      </c>
      <c r="B1348" s="8"/>
      <c r="C1348" s="2" t="s">
        <v>734</v>
      </c>
      <c r="D1348" s="6" t="s">
        <v>742</v>
      </c>
      <c r="E1348" s="60" t="s">
        <v>745</v>
      </c>
      <c r="F1348" s="8"/>
      <c r="G1348" s="8"/>
      <c r="H1348" s="8"/>
      <c r="I1348" s="8"/>
      <c r="J1348" s="8"/>
      <c r="K1348" s="8"/>
      <c r="L1348" s="8" t="s">
        <v>755</v>
      </c>
      <c r="M1348" s="9">
        <v>44440</v>
      </c>
      <c r="N1348" s="9">
        <v>44440</v>
      </c>
      <c r="O1348" s="20">
        <v>557380.94999999995</v>
      </c>
      <c r="P1348" s="20"/>
      <c r="Q1348" s="61"/>
      <c r="R1348" s="11"/>
      <c r="S1348" s="11"/>
      <c r="T1348" s="11"/>
      <c r="U1348" s="11"/>
      <c r="X1348" s="22" t="str">
        <f>IF(B1348="",VLOOKUP(A1348,items_lookup!A:B,2,FALSE),B1348)</f>
        <v>05. Item 05</v>
      </c>
      <c r="Y1348" s="22">
        <f t="shared" si="96"/>
        <v>9</v>
      </c>
      <c r="Z1348" s="22">
        <f t="shared" si="96"/>
        <v>9</v>
      </c>
      <c r="AA1348" s="22">
        <f t="shared" si="97"/>
        <v>2021</v>
      </c>
      <c r="AB1348" s="22">
        <f t="shared" si="98"/>
        <v>2021</v>
      </c>
      <c r="AC1348" s="22">
        <f t="shared" si="99"/>
        <v>2021</v>
      </c>
      <c r="AD1348" s="25" t="b">
        <f>AND(ROUND(O1348,2)=O1348,ROUND(P1348,2)=P1348,OR(AND(O1348&lt;&gt;0,L1348="p"),AND(P1348&lt;&gt;0,L1348="f")),_xlfn.ISFORMULA(X1348),_xlfn.ISFORMULA(Y1348),_xlfn.ISFORMULA(Z1348),_xlfn.ISFORMULA(AA1348),_xlfn.ISFORMULA(AB1348),_xlfn.ISFORMULA(AC1348),NOT(_xlfn.ISFORMULA(O1348)),NOT(_xlfn.ISFORMULA(P1348)),M1348&lt;&gt;0,N1348&lt;&gt;0,OR(YEAR(M1348=lookup_codes!T1498),YEAR(M1348=lookup_codes!T1499),YEAR(M1348=lookup_codes!T1500)),OR(YEAR(N1348=lookup_codes!T1498),YEAR(N1348=lookup_codes!T1499),YEAR(N1348=lookup_codes!T1500)))</f>
        <v>1</v>
      </c>
    </row>
    <row r="1349" spans="1:30" ht="15" customHeight="1" x14ac:dyDescent="0.2">
      <c r="A1349" s="8" t="s">
        <v>764</v>
      </c>
      <c r="B1349" s="27"/>
      <c r="C1349" s="2" t="s">
        <v>734</v>
      </c>
      <c r="D1349" s="6" t="s">
        <v>742</v>
      </c>
      <c r="E1349" s="60" t="s">
        <v>745</v>
      </c>
      <c r="F1349" s="8"/>
      <c r="G1349" s="8"/>
      <c r="H1349" s="8"/>
      <c r="I1349" s="8"/>
      <c r="J1349" s="8"/>
      <c r="K1349" s="8"/>
      <c r="L1349" s="8" t="s">
        <v>755</v>
      </c>
      <c r="M1349" s="9">
        <v>44378</v>
      </c>
      <c r="N1349" s="9">
        <v>44378</v>
      </c>
      <c r="O1349" s="20">
        <v>5656428.5700000003</v>
      </c>
      <c r="P1349" s="20"/>
      <c r="Q1349" s="61"/>
      <c r="R1349" s="11"/>
      <c r="S1349" s="11"/>
      <c r="T1349" s="11"/>
      <c r="U1349" s="11"/>
      <c r="X1349" s="22" t="str">
        <f>IF(B1349="",VLOOKUP(A1349,items_lookup!A:B,2,FALSE),B1349)</f>
        <v>05. Item 05</v>
      </c>
      <c r="Y1349" s="22">
        <f t="shared" si="96"/>
        <v>7</v>
      </c>
      <c r="Z1349" s="22">
        <f t="shared" si="96"/>
        <v>7</v>
      </c>
      <c r="AA1349" s="22">
        <f t="shared" si="97"/>
        <v>2021</v>
      </c>
      <c r="AB1349" s="22">
        <f t="shared" si="98"/>
        <v>2021</v>
      </c>
      <c r="AC1349" s="22">
        <f t="shared" si="99"/>
        <v>2021</v>
      </c>
      <c r="AD1349" s="25" t="b">
        <f>AND(ROUND(O1349,2)=O1349,ROUND(P1349,2)=P1349,OR(AND(O1349&lt;&gt;0,L1349="p"),AND(P1349&lt;&gt;0,L1349="f")),_xlfn.ISFORMULA(X1349),_xlfn.ISFORMULA(Y1349),_xlfn.ISFORMULA(Z1349),_xlfn.ISFORMULA(AA1349),_xlfn.ISFORMULA(AB1349),_xlfn.ISFORMULA(AC1349),NOT(_xlfn.ISFORMULA(O1349)),NOT(_xlfn.ISFORMULA(P1349)),M1349&lt;&gt;0,N1349&lt;&gt;0,OR(YEAR(M1349=lookup_codes!T1499),YEAR(M1349=lookup_codes!T1500),YEAR(M1349=lookup_codes!T1501)),OR(YEAR(N1349=lookup_codes!T1499),YEAR(N1349=lookup_codes!T1500),YEAR(N1349=lookup_codes!T1501)))</f>
        <v>1</v>
      </c>
    </row>
    <row r="1350" spans="1:30" ht="15" customHeight="1" x14ac:dyDescent="0.2">
      <c r="A1350" s="8" t="s">
        <v>761</v>
      </c>
      <c r="B1350" s="27"/>
      <c r="C1350" s="2" t="s">
        <v>734</v>
      </c>
      <c r="D1350" s="6" t="s">
        <v>742</v>
      </c>
      <c r="E1350" s="60" t="s">
        <v>745</v>
      </c>
      <c r="F1350" s="8"/>
      <c r="G1350" s="8"/>
      <c r="H1350" s="8"/>
      <c r="I1350" s="8"/>
      <c r="J1350" s="8"/>
      <c r="K1350" s="8"/>
      <c r="L1350" s="8" t="s">
        <v>755</v>
      </c>
      <c r="M1350" s="9">
        <v>44409</v>
      </c>
      <c r="N1350" s="9">
        <v>44409</v>
      </c>
      <c r="O1350" s="20">
        <v>533333.32999999996</v>
      </c>
      <c r="P1350" s="20"/>
      <c r="Q1350" s="61"/>
      <c r="R1350" s="11"/>
      <c r="S1350" s="11"/>
      <c r="T1350" s="11"/>
      <c r="U1350" s="11"/>
      <c r="X1350" s="22" t="str">
        <f>IF(B1350="",VLOOKUP(A1350,items_lookup!A:B,2,FALSE),B1350)</f>
        <v>01. Item 01</v>
      </c>
      <c r="Y1350" s="22">
        <f t="shared" si="96"/>
        <v>8</v>
      </c>
      <c r="Z1350" s="22">
        <f t="shared" si="96"/>
        <v>8</v>
      </c>
      <c r="AA1350" s="22">
        <f t="shared" si="97"/>
        <v>2021</v>
      </c>
      <c r="AB1350" s="22">
        <f t="shared" si="98"/>
        <v>2021</v>
      </c>
      <c r="AC1350" s="22">
        <f t="shared" si="99"/>
        <v>2021</v>
      </c>
      <c r="AD1350" s="25" t="b">
        <f>AND(ROUND(O1350,2)=O1350,ROUND(P1350,2)=P1350,OR(AND(O1350&lt;&gt;0,L1350="p"),AND(P1350&lt;&gt;0,L1350="f")),_xlfn.ISFORMULA(X1350),_xlfn.ISFORMULA(Y1350),_xlfn.ISFORMULA(Z1350),_xlfn.ISFORMULA(AA1350),_xlfn.ISFORMULA(AB1350),_xlfn.ISFORMULA(AC1350),NOT(_xlfn.ISFORMULA(O1350)),NOT(_xlfn.ISFORMULA(P1350)),M1350&lt;&gt;0,N1350&lt;&gt;0,OR(YEAR(M1350=lookup_codes!T1500),YEAR(M1350=lookup_codes!T1501),YEAR(M1350=lookup_codes!T1502)),OR(YEAR(N1350=lookup_codes!T1500),YEAR(N1350=lookup_codes!T1501),YEAR(N1350=lookup_codes!T1502)))</f>
        <v>1</v>
      </c>
    </row>
    <row r="1351" spans="1:30" ht="15" customHeight="1" x14ac:dyDescent="0.2">
      <c r="A1351" s="8" t="s">
        <v>761</v>
      </c>
      <c r="B1351" s="27"/>
      <c r="C1351" s="2" t="s">
        <v>734</v>
      </c>
      <c r="D1351" s="6" t="s">
        <v>742</v>
      </c>
      <c r="E1351" s="60" t="s">
        <v>745</v>
      </c>
      <c r="F1351" s="8"/>
      <c r="G1351" s="8"/>
      <c r="H1351" s="8"/>
      <c r="I1351" s="8"/>
      <c r="J1351" s="8"/>
      <c r="K1351" s="8"/>
      <c r="L1351" s="8" t="s">
        <v>755</v>
      </c>
      <c r="M1351" s="9">
        <v>44440</v>
      </c>
      <c r="N1351" s="9">
        <v>44440</v>
      </c>
      <c r="O1351" s="20">
        <v>507857.14</v>
      </c>
      <c r="P1351" s="20"/>
      <c r="Q1351" s="61"/>
      <c r="R1351" s="11"/>
      <c r="S1351" s="11"/>
      <c r="T1351" s="11"/>
      <c r="U1351" s="11"/>
      <c r="X1351" s="22" t="str">
        <f>IF(B1351="",VLOOKUP(A1351,items_lookup!A:B,2,FALSE),B1351)</f>
        <v>01. Item 01</v>
      </c>
      <c r="Y1351" s="22">
        <f t="shared" si="96"/>
        <v>9</v>
      </c>
      <c r="Z1351" s="22">
        <f t="shared" si="96"/>
        <v>9</v>
      </c>
      <c r="AA1351" s="22">
        <f t="shared" si="97"/>
        <v>2021</v>
      </c>
      <c r="AB1351" s="22">
        <f t="shared" si="98"/>
        <v>2021</v>
      </c>
      <c r="AC1351" s="22">
        <f t="shared" si="99"/>
        <v>2021</v>
      </c>
      <c r="AD1351" s="25" t="b">
        <f>AND(ROUND(O1351,2)=O1351,ROUND(P1351,2)=P1351,OR(AND(O1351&lt;&gt;0,L1351="p"),AND(P1351&lt;&gt;0,L1351="f")),_xlfn.ISFORMULA(X1351),_xlfn.ISFORMULA(Y1351),_xlfn.ISFORMULA(Z1351),_xlfn.ISFORMULA(AA1351),_xlfn.ISFORMULA(AB1351),_xlfn.ISFORMULA(AC1351),NOT(_xlfn.ISFORMULA(O1351)),NOT(_xlfn.ISFORMULA(P1351)),M1351&lt;&gt;0,N1351&lt;&gt;0,OR(YEAR(M1351=lookup_codes!T1501),YEAR(M1351=lookup_codes!T1502),YEAR(M1351=lookup_codes!T1503)),OR(YEAR(N1351=lookup_codes!T1501),YEAR(N1351=lookup_codes!T1502),YEAR(N1351=lookup_codes!T1503)))</f>
        <v>1</v>
      </c>
    </row>
    <row r="1352" spans="1:30" ht="15" customHeight="1" x14ac:dyDescent="0.2">
      <c r="A1352" s="8" t="s">
        <v>761</v>
      </c>
      <c r="B1352" s="8"/>
      <c r="C1352" s="2" t="s">
        <v>734</v>
      </c>
      <c r="D1352" s="6" t="s">
        <v>742</v>
      </c>
      <c r="E1352" s="60" t="s">
        <v>745</v>
      </c>
      <c r="F1352" s="8"/>
      <c r="G1352" s="8"/>
      <c r="H1352" s="8"/>
      <c r="I1352" s="8"/>
      <c r="J1352" s="8"/>
      <c r="K1352" s="8"/>
      <c r="L1352" s="8" t="s">
        <v>755</v>
      </c>
      <c r="M1352" s="9">
        <v>44378</v>
      </c>
      <c r="N1352" s="9">
        <v>44378</v>
      </c>
      <c r="O1352" s="20">
        <v>372706.2</v>
      </c>
      <c r="P1352" s="20"/>
      <c r="Q1352" s="61"/>
      <c r="R1352" s="11"/>
      <c r="S1352" s="11"/>
      <c r="T1352" s="11"/>
      <c r="U1352" s="11"/>
      <c r="X1352" s="22" t="str">
        <f>IF(B1352="",VLOOKUP(A1352,items_lookup!A:B,2,FALSE),B1352)</f>
        <v>01. Item 01</v>
      </c>
      <c r="Y1352" s="22">
        <f t="shared" si="96"/>
        <v>7</v>
      </c>
      <c r="Z1352" s="22">
        <f t="shared" si="96"/>
        <v>7</v>
      </c>
      <c r="AA1352" s="22">
        <f t="shared" si="97"/>
        <v>2021</v>
      </c>
      <c r="AB1352" s="22">
        <f t="shared" si="98"/>
        <v>2021</v>
      </c>
      <c r="AC1352" s="22">
        <f t="shared" si="99"/>
        <v>2021</v>
      </c>
      <c r="AD1352" s="25" t="b">
        <f>AND(ROUND(O1352,2)=O1352,ROUND(P1352,2)=P1352,OR(AND(O1352&lt;&gt;0,L1352="p"),AND(P1352&lt;&gt;0,L1352="f")),_xlfn.ISFORMULA(X1352),_xlfn.ISFORMULA(Y1352),_xlfn.ISFORMULA(Z1352),_xlfn.ISFORMULA(AA1352),_xlfn.ISFORMULA(AB1352),_xlfn.ISFORMULA(AC1352),NOT(_xlfn.ISFORMULA(O1352)),NOT(_xlfn.ISFORMULA(P1352)),M1352&lt;&gt;0,N1352&lt;&gt;0,OR(YEAR(M1352=lookup_codes!T1502),YEAR(M1352=lookup_codes!T1503),YEAR(M1352=lookup_codes!T1504)),OR(YEAR(N1352=lookup_codes!T1502),YEAR(N1352=lookup_codes!T1503),YEAR(N1352=lookup_codes!T1504)))</f>
        <v>1</v>
      </c>
    </row>
    <row r="1353" spans="1:30" ht="15" customHeight="1" x14ac:dyDescent="0.2">
      <c r="A1353" s="8" t="s">
        <v>762</v>
      </c>
      <c r="B1353" s="8"/>
      <c r="C1353" s="2" t="s">
        <v>734</v>
      </c>
      <c r="D1353" s="6" t="s">
        <v>742</v>
      </c>
      <c r="E1353" s="60" t="s">
        <v>745</v>
      </c>
      <c r="F1353" s="8"/>
      <c r="G1353" s="8"/>
      <c r="H1353" s="8"/>
      <c r="I1353" s="8"/>
      <c r="J1353" s="8"/>
      <c r="K1353" s="8"/>
      <c r="L1353" s="8" t="s">
        <v>755</v>
      </c>
      <c r="M1353" s="9">
        <v>44409</v>
      </c>
      <c r="N1353" s="9">
        <v>44409</v>
      </c>
      <c r="O1353" s="20">
        <v>666666.67000000004</v>
      </c>
      <c r="P1353" s="20"/>
      <c r="Q1353" s="61"/>
      <c r="R1353" s="11"/>
      <c r="S1353" s="11"/>
      <c r="T1353" s="11"/>
      <c r="U1353" s="11"/>
      <c r="X1353" s="22" t="str">
        <f>IF(B1353="",VLOOKUP(A1353,items_lookup!A:B,2,FALSE),B1353)</f>
        <v>02. Item 02</v>
      </c>
      <c r="Y1353" s="22">
        <f t="shared" si="96"/>
        <v>8</v>
      </c>
      <c r="Z1353" s="22">
        <f t="shared" si="96"/>
        <v>8</v>
      </c>
      <c r="AA1353" s="22">
        <f t="shared" si="97"/>
        <v>2021</v>
      </c>
      <c r="AB1353" s="22">
        <f t="shared" si="98"/>
        <v>2021</v>
      </c>
      <c r="AC1353" s="22">
        <f t="shared" si="99"/>
        <v>2021</v>
      </c>
      <c r="AD1353" s="25" t="b">
        <f>AND(ROUND(O1353,2)=O1353,ROUND(P1353,2)=P1353,OR(AND(O1353&lt;&gt;0,L1353="p"),AND(P1353&lt;&gt;0,L1353="f")),_xlfn.ISFORMULA(X1353),_xlfn.ISFORMULA(Y1353),_xlfn.ISFORMULA(Z1353),_xlfn.ISFORMULA(AA1353),_xlfn.ISFORMULA(AB1353),_xlfn.ISFORMULA(AC1353),NOT(_xlfn.ISFORMULA(O1353)),NOT(_xlfn.ISFORMULA(P1353)),M1353&lt;&gt;0,N1353&lt;&gt;0,OR(YEAR(M1353=lookup_codes!T1503),YEAR(M1353=lookup_codes!T1504),YEAR(M1353=lookup_codes!T1505)),OR(YEAR(N1353=lookup_codes!T1503),YEAR(N1353=lookup_codes!T1504),YEAR(N1353=lookup_codes!T1505)))</f>
        <v>1</v>
      </c>
    </row>
    <row r="1354" spans="1:30" ht="15" customHeight="1" x14ac:dyDescent="0.2">
      <c r="A1354" s="8" t="s">
        <v>762</v>
      </c>
      <c r="B1354" s="8"/>
      <c r="C1354" s="2" t="s">
        <v>734</v>
      </c>
      <c r="D1354" s="6" t="s">
        <v>742</v>
      </c>
      <c r="E1354" s="60" t="s">
        <v>745</v>
      </c>
      <c r="F1354" s="8"/>
      <c r="G1354" s="8"/>
      <c r="H1354" s="8"/>
      <c r="I1354" s="8"/>
      <c r="J1354" s="8"/>
      <c r="K1354" s="8"/>
      <c r="L1354" s="8" t="s">
        <v>755</v>
      </c>
      <c r="M1354" s="9">
        <v>44440</v>
      </c>
      <c r="N1354" s="9">
        <v>44440</v>
      </c>
      <c r="O1354" s="20">
        <v>23809.52</v>
      </c>
      <c r="P1354" s="20"/>
      <c r="Q1354" s="61"/>
      <c r="R1354" s="11"/>
      <c r="S1354" s="11"/>
      <c r="T1354" s="11"/>
      <c r="U1354" s="11"/>
      <c r="X1354" s="22" t="str">
        <f>IF(B1354="",VLOOKUP(A1354,items_lookup!A:B,2,FALSE),B1354)</f>
        <v>02. Item 02</v>
      </c>
      <c r="Y1354" s="22">
        <f t="shared" si="96"/>
        <v>9</v>
      </c>
      <c r="Z1354" s="22">
        <f t="shared" si="96"/>
        <v>9</v>
      </c>
      <c r="AA1354" s="22">
        <f t="shared" si="97"/>
        <v>2021</v>
      </c>
      <c r="AB1354" s="22">
        <f t="shared" si="98"/>
        <v>2021</v>
      </c>
      <c r="AC1354" s="22">
        <f t="shared" si="99"/>
        <v>2021</v>
      </c>
      <c r="AD1354" s="25" t="b">
        <f>AND(ROUND(O1354,2)=O1354,ROUND(P1354,2)=P1354,OR(AND(O1354&lt;&gt;0,L1354="p"),AND(P1354&lt;&gt;0,L1354="f")),_xlfn.ISFORMULA(X1354),_xlfn.ISFORMULA(Y1354),_xlfn.ISFORMULA(Z1354),_xlfn.ISFORMULA(AA1354),_xlfn.ISFORMULA(AB1354),_xlfn.ISFORMULA(AC1354),NOT(_xlfn.ISFORMULA(O1354)),NOT(_xlfn.ISFORMULA(P1354)),M1354&lt;&gt;0,N1354&lt;&gt;0,OR(YEAR(M1354=lookup_codes!T1504),YEAR(M1354=lookup_codes!T1505),YEAR(M1354=lookup_codes!T1506)),OR(YEAR(N1354=lookup_codes!T1504),YEAR(N1354=lookup_codes!T1505),YEAR(N1354=lookup_codes!T1506)))</f>
        <v>1</v>
      </c>
    </row>
    <row r="1355" spans="1:30" ht="15" customHeight="1" x14ac:dyDescent="0.2">
      <c r="A1355" s="8" t="s">
        <v>762</v>
      </c>
      <c r="B1355" s="8"/>
      <c r="C1355" s="2" t="s">
        <v>734</v>
      </c>
      <c r="D1355" s="6" t="s">
        <v>742</v>
      </c>
      <c r="E1355" s="60" t="s">
        <v>744</v>
      </c>
      <c r="F1355" s="8"/>
      <c r="G1355" s="8"/>
      <c r="H1355" s="8"/>
      <c r="I1355" s="8"/>
      <c r="J1355" s="8"/>
      <c r="K1355" s="8"/>
      <c r="L1355" s="8" t="s">
        <v>755</v>
      </c>
      <c r="M1355" s="9">
        <v>44378</v>
      </c>
      <c r="N1355" s="9">
        <v>44378</v>
      </c>
      <c r="O1355" s="20">
        <v>42771190.479999997</v>
      </c>
      <c r="P1355" s="20"/>
      <c r="Q1355" s="61"/>
      <c r="R1355" s="29"/>
      <c r="S1355" s="29"/>
      <c r="T1355" s="29"/>
      <c r="U1355" s="29"/>
      <c r="X1355" s="22" t="str">
        <f>IF(B1355="",VLOOKUP(A1355,items_lookup!A:B,2,FALSE),B1355)</f>
        <v>02. Item 02</v>
      </c>
      <c r="Y1355" s="22">
        <f t="shared" ref="Y1355:Z1406" si="100">MONTH(M1355)</f>
        <v>7</v>
      </c>
      <c r="Z1355" s="22">
        <f t="shared" si="100"/>
        <v>7</v>
      </c>
      <c r="AA1355" s="22">
        <f t="shared" si="97"/>
        <v>2021</v>
      </c>
      <c r="AB1355" s="22">
        <f t="shared" si="98"/>
        <v>2021</v>
      </c>
      <c r="AC1355" s="22">
        <f t="shared" si="99"/>
        <v>2021</v>
      </c>
      <c r="AD1355" s="25" t="b">
        <f>AND(ROUND(O1355,2)=O1355,ROUND(P1355,2)=P1355,OR(AND(O1355&lt;&gt;0,L1355="p"),AND(P1355&lt;&gt;0,L1355="f")),_xlfn.ISFORMULA(X1355),_xlfn.ISFORMULA(Y1355),_xlfn.ISFORMULA(Z1355),_xlfn.ISFORMULA(AA1355),_xlfn.ISFORMULA(AB1355),_xlfn.ISFORMULA(AC1355),NOT(_xlfn.ISFORMULA(O1355)),NOT(_xlfn.ISFORMULA(P1355)),M1355&lt;&gt;0,N1355&lt;&gt;0,OR(YEAR(M1355=lookup_codes!T1505),YEAR(M1355=lookup_codes!T1506),YEAR(M1355=lookup_codes!T1507)),OR(YEAR(N1355=lookup_codes!T1505),YEAR(N1355=lookup_codes!T1506),YEAR(N1355=lookup_codes!T1507)))</f>
        <v>1</v>
      </c>
    </row>
    <row r="1356" spans="1:30" ht="15" customHeight="1" x14ac:dyDescent="0.2">
      <c r="A1356" s="8" t="s">
        <v>782</v>
      </c>
      <c r="B1356" s="8"/>
      <c r="C1356" s="2" t="s">
        <v>734</v>
      </c>
      <c r="D1356" s="6" t="s">
        <v>743</v>
      </c>
      <c r="E1356" s="60" t="s">
        <v>744</v>
      </c>
      <c r="F1356" s="8"/>
      <c r="G1356" s="8"/>
      <c r="H1356" s="8"/>
      <c r="I1356" s="8"/>
      <c r="J1356" s="8"/>
      <c r="K1356" s="8"/>
      <c r="L1356" s="8" t="s">
        <v>755</v>
      </c>
      <c r="M1356" s="9">
        <v>44409</v>
      </c>
      <c r="N1356" s="9">
        <v>44409</v>
      </c>
      <c r="O1356" s="20">
        <v>52619.05</v>
      </c>
      <c r="P1356" s="20"/>
      <c r="Q1356" s="61"/>
      <c r="R1356" s="29"/>
      <c r="S1356" s="29"/>
      <c r="T1356" s="29"/>
      <c r="U1356" s="29"/>
      <c r="X1356" s="22" t="str">
        <f>IF(B1356="",VLOOKUP(A1356,items_lookup!A:B,2,FALSE),B1356)</f>
        <v>04. Item 04</v>
      </c>
      <c r="Y1356" s="22">
        <f t="shared" si="100"/>
        <v>8</v>
      </c>
      <c r="Z1356" s="22">
        <f t="shared" si="100"/>
        <v>8</v>
      </c>
      <c r="AA1356" s="22">
        <f t="shared" si="97"/>
        <v>2021</v>
      </c>
      <c r="AB1356" s="22">
        <f t="shared" si="98"/>
        <v>2021</v>
      </c>
      <c r="AC1356" s="22">
        <f t="shared" si="99"/>
        <v>2021</v>
      </c>
      <c r="AD1356" s="25" t="b">
        <f>AND(ROUND(O1356,2)=O1356,ROUND(P1356,2)=P1356,OR(AND(O1356&lt;&gt;0,L1356="p"),AND(P1356&lt;&gt;0,L1356="f")),_xlfn.ISFORMULA(X1356),_xlfn.ISFORMULA(Y1356),_xlfn.ISFORMULA(Z1356),_xlfn.ISFORMULA(AA1356),_xlfn.ISFORMULA(AB1356),_xlfn.ISFORMULA(AC1356),NOT(_xlfn.ISFORMULA(O1356)),NOT(_xlfn.ISFORMULA(P1356)),M1356&lt;&gt;0,N1356&lt;&gt;0,OR(YEAR(M1356=lookup_codes!T1509),YEAR(M1356=lookup_codes!T1510),YEAR(M1356=lookup_codes!T1511)),OR(YEAR(N1356=lookup_codes!T1509),YEAR(N1356=lookup_codes!T1510),YEAR(N1356=lookup_codes!T1511)))</f>
        <v>1</v>
      </c>
    </row>
    <row r="1357" spans="1:30" ht="15" customHeight="1" x14ac:dyDescent="0.2">
      <c r="A1357" s="8" t="s">
        <v>782</v>
      </c>
      <c r="B1357" s="8"/>
      <c r="C1357" s="2" t="s">
        <v>734</v>
      </c>
      <c r="D1357" s="6" t="s">
        <v>743</v>
      </c>
      <c r="E1357" s="60" t="s">
        <v>744</v>
      </c>
      <c r="F1357" s="8"/>
      <c r="G1357" s="8"/>
      <c r="H1357" s="8"/>
      <c r="I1357" s="8"/>
      <c r="J1357" s="8"/>
      <c r="K1357" s="8"/>
      <c r="L1357" s="8" t="s">
        <v>755</v>
      </c>
      <c r="M1357" s="9">
        <v>44409</v>
      </c>
      <c r="N1357" s="9">
        <v>44409</v>
      </c>
      <c r="O1357" s="20">
        <v>553809.52</v>
      </c>
      <c r="P1357" s="20"/>
      <c r="Q1357" s="61"/>
      <c r="R1357" s="29"/>
      <c r="S1357" s="29"/>
      <c r="T1357" s="29"/>
      <c r="U1357" s="29"/>
      <c r="X1357" s="22" t="str">
        <f>IF(B1357="",VLOOKUP(A1357,items_lookup!A:B,2,FALSE),B1357)</f>
        <v>04. Item 04</v>
      </c>
      <c r="Y1357" s="22">
        <f t="shared" si="100"/>
        <v>8</v>
      </c>
      <c r="Z1357" s="22">
        <f t="shared" si="100"/>
        <v>8</v>
      </c>
      <c r="AA1357" s="22">
        <f t="shared" si="97"/>
        <v>2021</v>
      </c>
      <c r="AB1357" s="22">
        <f t="shared" si="98"/>
        <v>2021</v>
      </c>
      <c r="AC1357" s="22">
        <f t="shared" si="99"/>
        <v>2021</v>
      </c>
      <c r="AD1357" s="25" t="b">
        <f>AND(ROUND(O1357,2)=O1357,ROUND(P1357,2)=P1357,OR(AND(O1357&lt;&gt;0,L1357="p"),AND(P1357&lt;&gt;0,L1357="f")),_xlfn.ISFORMULA(X1357),_xlfn.ISFORMULA(Y1357),_xlfn.ISFORMULA(Z1357),_xlfn.ISFORMULA(AA1357),_xlfn.ISFORMULA(AB1357),_xlfn.ISFORMULA(AC1357),NOT(_xlfn.ISFORMULA(O1357)),NOT(_xlfn.ISFORMULA(P1357)),M1357&lt;&gt;0,N1357&lt;&gt;0,OR(YEAR(M1357=lookup_codes!T1510),YEAR(M1357=lookup_codes!T1511),YEAR(M1357=lookup_codes!T1512)),OR(YEAR(N1357=lookup_codes!T1510),YEAR(N1357=lookup_codes!T1511),YEAR(N1357=lookup_codes!T1512)))</f>
        <v>1</v>
      </c>
    </row>
    <row r="1358" spans="1:30" ht="15" customHeight="1" x14ac:dyDescent="0.2">
      <c r="A1358" s="8" t="s">
        <v>782</v>
      </c>
      <c r="B1358" s="8"/>
      <c r="C1358" s="2" t="s">
        <v>734</v>
      </c>
      <c r="D1358" s="6" t="s">
        <v>742</v>
      </c>
      <c r="E1358" s="60" t="s">
        <v>744</v>
      </c>
      <c r="F1358" s="8"/>
      <c r="G1358" s="8"/>
      <c r="H1358" s="8"/>
      <c r="I1358" s="8"/>
      <c r="J1358" s="8"/>
      <c r="K1358" s="8"/>
      <c r="L1358" s="8" t="s">
        <v>755</v>
      </c>
      <c r="M1358" s="9">
        <v>44440</v>
      </c>
      <c r="N1358" s="9">
        <v>44440</v>
      </c>
      <c r="O1358" s="20">
        <v>58548095.240000002</v>
      </c>
      <c r="P1358" s="20"/>
      <c r="Q1358" s="61"/>
      <c r="R1358" s="29"/>
      <c r="S1358" s="29"/>
      <c r="T1358" s="29"/>
      <c r="U1358" s="29"/>
      <c r="X1358" s="22" t="str">
        <f>IF(B1358="",VLOOKUP(A1358,items_lookup!A:B,2,FALSE),B1358)</f>
        <v>04. Item 04</v>
      </c>
      <c r="Y1358" s="22">
        <f t="shared" si="100"/>
        <v>9</v>
      </c>
      <c r="Z1358" s="22">
        <f t="shared" si="100"/>
        <v>9</v>
      </c>
      <c r="AA1358" s="22">
        <f t="shared" si="97"/>
        <v>2021</v>
      </c>
      <c r="AB1358" s="22">
        <f t="shared" si="98"/>
        <v>2021</v>
      </c>
      <c r="AC1358" s="22">
        <f t="shared" si="99"/>
        <v>2021</v>
      </c>
      <c r="AD1358" s="25" t="b">
        <f>AND(ROUND(O1358,2)=O1358,ROUND(P1358,2)=P1358,OR(AND(O1358&lt;&gt;0,L1358="p"),AND(P1358&lt;&gt;0,L1358="f")),_xlfn.ISFORMULA(X1358),_xlfn.ISFORMULA(Y1358),_xlfn.ISFORMULA(Z1358),_xlfn.ISFORMULA(AA1358),_xlfn.ISFORMULA(AB1358),_xlfn.ISFORMULA(AC1358),NOT(_xlfn.ISFORMULA(O1358)),NOT(_xlfn.ISFORMULA(P1358)),M1358&lt;&gt;0,N1358&lt;&gt;0,OR(YEAR(M1358=lookup_codes!T1511),YEAR(M1358=lookup_codes!T1512),YEAR(M1358=lookup_codes!T1513)),OR(YEAR(N1358=lookup_codes!T1511),YEAR(N1358=lookup_codes!T1512),YEAR(N1358=lookup_codes!T1513)))</f>
        <v>1</v>
      </c>
    </row>
    <row r="1359" spans="1:30" ht="15" customHeight="1" x14ac:dyDescent="0.2">
      <c r="A1359" s="8" t="s">
        <v>763</v>
      </c>
      <c r="B1359" s="8"/>
      <c r="C1359" s="2" t="s">
        <v>734</v>
      </c>
      <c r="D1359" s="6" t="s">
        <v>743</v>
      </c>
      <c r="E1359" s="60" t="s">
        <v>744</v>
      </c>
      <c r="F1359" s="8"/>
      <c r="G1359" s="8"/>
      <c r="H1359" s="8"/>
      <c r="I1359" s="8"/>
      <c r="J1359" s="8"/>
      <c r="K1359" s="8"/>
      <c r="L1359" s="8" t="s">
        <v>755</v>
      </c>
      <c r="M1359" s="9">
        <v>44440</v>
      </c>
      <c r="N1359" s="9">
        <v>44440</v>
      </c>
      <c r="O1359" s="20">
        <v>55238.1</v>
      </c>
      <c r="P1359" s="20"/>
      <c r="Q1359" s="61"/>
      <c r="R1359" s="29"/>
      <c r="S1359" s="29"/>
      <c r="T1359" s="29"/>
      <c r="U1359" s="29"/>
      <c r="X1359" s="22" t="str">
        <f>IF(B1359="",VLOOKUP(A1359,items_lookup!A:B,2,FALSE),B1359)</f>
        <v>04. Item 04</v>
      </c>
      <c r="Y1359" s="22">
        <f t="shared" si="100"/>
        <v>9</v>
      </c>
      <c r="Z1359" s="22">
        <f t="shared" si="100"/>
        <v>9</v>
      </c>
      <c r="AA1359" s="22">
        <f t="shared" si="97"/>
        <v>2021</v>
      </c>
      <c r="AB1359" s="22">
        <f t="shared" si="98"/>
        <v>2021</v>
      </c>
      <c r="AC1359" s="22">
        <f t="shared" si="99"/>
        <v>2021</v>
      </c>
      <c r="AD1359" s="25" t="b">
        <f>AND(ROUND(O1359,2)=O1359,ROUND(P1359,2)=P1359,OR(AND(O1359&lt;&gt;0,L1359="p"),AND(P1359&lt;&gt;0,L1359="f")),_xlfn.ISFORMULA(X1359),_xlfn.ISFORMULA(Y1359),_xlfn.ISFORMULA(Z1359),_xlfn.ISFORMULA(AA1359),_xlfn.ISFORMULA(AB1359),_xlfn.ISFORMULA(AC1359),NOT(_xlfn.ISFORMULA(O1359)),NOT(_xlfn.ISFORMULA(P1359)),M1359&lt;&gt;0,N1359&lt;&gt;0,OR(YEAR(M1359=lookup_codes!T1512),YEAR(M1359=lookup_codes!T1513),YEAR(M1359=lookup_codes!T1514)),OR(YEAR(N1359=lookup_codes!T1512),YEAR(N1359=lookup_codes!T1513),YEAR(N1359=lookup_codes!T1514)))</f>
        <v>1</v>
      </c>
    </row>
    <row r="1360" spans="1:30" ht="15" customHeight="1" x14ac:dyDescent="0.2">
      <c r="A1360" s="8" t="s">
        <v>763</v>
      </c>
      <c r="B1360" s="8"/>
      <c r="C1360" s="2" t="s">
        <v>734</v>
      </c>
      <c r="D1360" s="6" t="s">
        <v>743</v>
      </c>
      <c r="E1360" s="60" t="s">
        <v>744</v>
      </c>
      <c r="F1360" s="8"/>
      <c r="G1360" s="8"/>
      <c r="H1360" s="8"/>
      <c r="I1360" s="8"/>
      <c r="J1360" s="8"/>
      <c r="K1360" s="8"/>
      <c r="L1360" s="8" t="s">
        <v>755</v>
      </c>
      <c r="M1360" s="9">
        <v>44440</v>
      </c>
      <c r="N1360" s="9">
        <v>44440</v>
      </c>
      <c r="O1360" s="20">
        <v>553571.43000000005</v>
      </c>
      <c r="P1360" s="20"/>
      <c r="Q1360" s="61"/>
      <c r="R1360" s="29"/>
      <c r="S1360" s="29"/>
      <c r="T1360" s="29"/>
      <c r="U1360" s="29"/>
      <c r="X1360" s="22" t="str">
        <f>IF(B1360="",VLOOKUP(A1360,items_lookup!A:B,2,FALSE),B1360)</f>
        <v>04. Item 04</v>
      </c>
      <c r="Y1360" s="22">
        <f t="shared" si="100"/>
        <v>9</v>
      </c>
      <c r="Z1360" s="22">
        <f t="shared" si="100"/>
        <v>9</v>
      </c>
      <c r="AA1360" s="22">
        <f t="shared" si="97"/>
        <v>2021</v>
      </c>
      <c r="AB1360" s="22">
        <f t="shared" si="98"/>
        <v>2021</v>
      </c>
      <c r="AC1360" s="22">
        <f t="shared" si="99"/>
        <v>2021</v>
      </c>
      <c r="AD1360" s="25" t="b">
        <f>AND(ROUND(O1360,2)=O1360,ROUND(P1360,2)=P1360,OR(AND(O1360&lt;&gt;0,L1360="p"),AND(P1360&lt;&gt;0,L1360="f")),_xlfn.ISFORMULA(X1360),_xlfn.ISFORMULA(Y1360),_xlfn.ISFORMULA(Z1360),_xlfn.ISFORMULA(AA1360),_xlfn.ISFORMULA(AB1360),_xlfn.ISFORMULA(AC1360),NOT(_xlfn.ISFORMULA(O1360)),NOT(_xlfn.ISFORMULA(P1360)),M1360&lt;&gt;0,N1360&lt;&gt;0,OR(YEAR(M1360=lookup_codes!T1513),YEAR(M1360=lookup_codes!T1514),YEAR(M1360=lookup_codes!T1515)),OR(YEAR(N1360=lookup_codes!T1513),YEAR(N1360=lookup_codes!T1514),YEAR(N1360=lookup_codes!T1515)))</f>
        <v>1</v>
      </c>
    </row>
    <row r="1361" spans="1:30" ht="15" customHeight="1" x14ac:dyDescent="0.2">
      <c r="A1361" s="8" t="s">
        <v>763</v>
      </c>
      <c r="B1361" s="27"/>
      <c r="C1361" s="2" t="s">
        <v>734</v>
      </c>
      <c r="D1361" s="6" t="s">
        <v>742</v>
      </c>
      <c r="E1361" s="60" t="s">
        <v>745</v>
      </c>
      <c r="F1361" s="8"/>
      <c r="G1361" s="8"/>
      <c r="H1361" s="8"/>
      <c r="I1361" s="8"/>
      <c r="J1361" s="8">
        <v>3</v>
      </c>
      <c r="K1361" s="8" t="s">
        <v>753</v>
      </c>
      <c r="L1361" s="8" t="s">
        <v>756</v>
      </c>
      <c r="M1361" s="9">
        <v>44371</v>
      </c>
      <c r="N1361" s="9">
        <v>44383</v>
      </c>
      <c r="O1361" s="20"/>
      <c r="P1361" s="20">
        <v>4.71</v>
      </c>
      <c r="Q1361" s="61"/>
      <c r="R1361" s="29"/>
      <c r="S1361" s="29"/>
      <c r="T1361" s="29"/>
      <c r="U1361" s="29"/>
      <c r="X1361" s="22" t="str">
        <f>IF(B1361="",VLOOKUP(A1361,items_lookup!A:B,2,FALSE),B1361)</f>
        <v>04. Item 04</v>
      </c>
      <c r="Y1361" s="22">
        <f t="shared" si="100"/>
        <v>6</v>
      </c>
      <c r="Z1361" s="22">
        <f t="shared" si="100"/>
        <v>7</v>
      </c>
      <c r="AA1361" s="22">
        <f t="shared" si="97"/>
        <v>2021</v>
      </c>
      <c r="AB1361" s="22">
        <f t="shared" si="98"/>
        <v>2021</v>
      </c>
      <c r="AC1361" s="22">
        <f t="shared" si="99"/>
        <v>2021</v>
      </c>
      <c r="AD1361" s="25" t="b">
        <f>AND(ROUND(O1361,2)=O1361,ROUND(P1361,2)=P1361,OR(AND(O1361&lt;&gt;0,L1361="p"),AND(P1361&lt;&gt;0,L1361="f")),_xlfn.ISFORMULA(X1361),_xlfn.ISFORMULA(Y1361),_xlfn.ISFORMULA(Z1361),_xlfn.ISFORMULA(AA1361),_xlfn.ISFORMULA(AB1361),_xlfn.ISFORMULA(AC1361),NOT(_xlfn.ISFORMULA(O1361)),NOT(_xlfn.ISFORMULA(P1361)),M1361&lt;&gt;0,N1361&lt;&gt;0,OR(YEAR(M1361=lookup_codes!T1514),YEAR(M1361=lookup_codes!T1515),YEAR(M1361=lookup_codes!T1516)),OR(YEAR(N1361=lookup_codes!T1514),YEAR(N1361=lookup_codes!T1515),YEAR(N1361=lookup_codes!T1516)))</f>
        <v>1</v>
      </c>
    </row>
    <row r="1362" spans="1:30" ht="15.75" customHeight="1" x14ac:dyDescent="0.2">
      <c r="A1362" s="8" t="s">
        <v>764</v>
      </c>
      <c r="B1362" s="27"/>
      <c r="C1362" s="2" t="s">
        <v>734</v>
      </c>
      <c r="D1362" s="6" t="s">
        <v>742</v>
      </c>
      <c r="E1362" s="60" t="s">
        <v>745</v>
      </c>
      <c r="F1362" s="8"/>
      <c r="G1362" s="8"/>
      <c r="H1362" s="8"/>
      <c r="I1362" s="8"/>
      <c r="J1362" s="8">
        <v>3</v>
      </c>
      <c r="K1362" s="8" t="s">
        <v>753</v>
      </c>
      <c r="L1362" s="8" t="s">
        <v>756</v>
      </c>
      <c r="M1362" s="9">
        <v>44371</v>
      </c>
      <c r="N1362" s="9">
        <v>44385</v>
      </c>
      <c r="O1362" s="20"/>
      <c r="P1362" s="20">
        <v>7783.95</v>
      </c>
      <c r="Q1362" s="61"/>
      <c r="R1362" s="29"/>
      <c r="S1362" s="29"/>
      <c r="T1362" s="29"/>
      <c r="U1362" s="29"/>
      <c r="X1362" s="22" t="str">
        <f>IF(B1362="",VLOOKUP(A1362,items_lookup!A:B,2,FALSE),B1362)</f>
        <v>05. Item 05</v>
      </c>
      <c r="Y1362" s="22">
        <f t="shared" si="100"/>
        <v>6</v>
      </c>
      <c r="Z1362" s="22">
        <f t="shared" si="100"/>
        <v>7</v>
      </c>
      <c r="AA1362" s="22">
        <f t="shared" si="97"/>
        <v>2021</v>
      </c>
      <c r="AB1362" s="22">
        <f t="shared" si="98"/>
        <v>2021</v>
      </c>
      <c r="AC1362" s="22">
        <f t="shared" si="99"/>
        <v>2021</v>
      </c>
      <c r="AD1362" s="25" t="b">
        <f>AND(ROUND(O1362,2)=O1362,ROUND(P1362,2)=P1362,OR(AND(O1362&lt;&gt;0,L1362="p"),AND(P1362&lt;&gt;0,L1362="f")),_xlfn.ISFORMULA(X1362),_xlfn.ISFORMULA(Y1362),_xlfn.ISFORMULA(Z1362),_xlfn.ISFORMULA(AA1362),_xlfn.ISFORMULA(AB1362),_xlfn.ISFORMULA(AC1362),NOT(_xlfn.ISFORMULA(O1362)),NOT(_xlfn.ISFORMULA(P1362)),M1362&lt;&gt;0,N1362&lt;&gt;0,OR(YEAR(M1362=lookup_codes!T1515),YEAR(M1362=lookup_codes!T1516),YEAR(M1362=lookup_codes!T1517)),OR(YEAR(N1362=lookup_codes!T1515),YEAR(N1362=lookup_codes!T1516),YEAR(N1362=lookup_codes!T1517)))</f>
        <v>1</v>
      </c>
    </row>
    <row r="1363" spans="1:30" ht="15.75" customHeight="1" x14ac:dyDescent="0.2">
      <c r="A1363" s="8" t="s">
        <v>764</v>
      </c>
      <c r="B1363" s="27"/>
      <c r="C1363" s="2" t="s">
        <v>734</v>
      </c>
      <c r="D1363" s="6" t="s">
        <v>742</v>
      </c>
      <c r="E1363" s="60" t="s">
        <v>745</v>
      </c>
      <c r="F1363" s="8"/>
      <c r="G1363" s="8"/>
      <c r="H1363" s="8"/>
      <c r="I1363" s="8"/>
      <c r="J1363" s="8">
        <v>3</v>
      </c>
      <c r="K1363" s="8" t="s">
        <v>753</v>
      </c>
      <c r="L1363" s="8" t="s">
        <v>756</v>
      </c>
      <c r="M1363" s="9">
        <v>44378</v>
      </c>
      <c r="N1363" s="9">
        <v>44386</v>
      </c>
      <c r="O1363" s="20"/>
      <c r="P1363" s="20">
        <v>3445.91</v>
      </c>
      <c r="Q1363" s="61"/>
      <c r="R1363" s="29"/>
      <c r="S1363" s="29"/>
      <c r="T1363" s="29"/>
      <c r="U1363" s="29"/>
      <c r="X1363" s="22" t="str">
        <f>IF(B1363="",VLOOKUP(A1363,items_lookup!A:B,2,FALSE),B1363)</f>
        <v>05. Item 05</v>
      </c>
      <c r="Y1363" s="22">
        <f t="shared" si="100"/>
        <v>7</v>
      </c>
      <c r="Z1363" s="22">
        <f t="shared" si="100"/>
        <v>7</v>
      </c>
      <c r="AA1363" s="22">
        <f t="shared" si="97"/>
        <v>2021</v>
      </c>
      <c r="AB1363" s="22">
        <f t="shared" si="98"/>
        <v>2021</v>
      </c>
      <c r="AC1363" s="22">
        <f t="shared" si="99"/>
        <v>2021</v>
      </c>
      <c r="AD1363" s="25" t="b">
        <f>AND(ROUND(O1363,2)=O1363,ROUND(P1363,2)=P1363,OR(AND(O1363&lt;&gt;0,L1363="p"),AND(P1363&lt;&gt;0,L1363="f")),_xlfn.ISFORMULA(X1363),_xlfn.ISFORMULA(Y1363),_xlfn.ISFORMULA(Z1363),_xlfn.ISFORMULA(AA1363),_xlfn.ISFORMULA(AB1363),_xlfn.ISFORMULA(AC1363),NOT(_xlfn.ISFORMULA(O1363)),NOT(_xlfn.ISFORMULA(P1363)),M1363&lt;&gt;0,N1363&lt;&gt;0,OR(YEAR(M1363=lookup_codes!T1516),YEAR(M1363=lookup_codes!T1517),YEAR(M1363=lookup_codes!T1518)),OR(YEAR(N1363=lookup_codes!T1516),YEAR(N1363=lookup_codes!T1517),YEAR(N1363=lookup_codes!T1518)))</f>
        <v>1</v>
      </c>
    </row>
    <row r="1364" spans="1:30" ht="15.75" customHeight="1" x14ac:dyDescent="0.2">
      <c r="A1364" s="8" t="s">
        <v>764</v>
      </c>
      <c r="B1364" s="8"/>
      <c r="C1364" s="2" t="s">
        <v>734</v>
      </c>
      <c r="D1364" s="6" t="s">
        <v>742</v>
      </c>
      <c r="E1364" s="60" t="s">
        <v>744</v>
      </c>
      <c r="F1364" s="8"/>
      <c r="G1364" s="8"/>
      <c r="H1364" s="8"/>
      <c r="I1364" s="8"/>
      <c r="J1364" s="8"/>
      <c r="K1364" s="8" t="s">
        <v>753</v>
      </c>
      <c r="L1364" s="8" t="s">
        <v>756</v>
      </c>
      <c r="M1364" s="9">
        <v>44378</v>
      </c>
      <c r="N1364" s="9">
        <v>44378</v>
      </c>
      <c r="O1364" s="20"/>
      <c r="P1364" s="20">
        <v>2082.34</v>
      </c>
      <c r="Q1364" s="61"/>
      <c r="R1364" s="29"/>
      <c r="S1364" s="29"/>
      <c r="T1364" s="29"/>
      <c r="U1364" s="29"/>
      <c r="X1364" s="22" t="str">
        <f>IF(B1364="",VLOOKUP(A1364,items_lookup!A:B,2,FALSE),B1364)</f>
        <v>05. Item 05</v>
      </c>
      <c r="Y1364" s="22">
        <f t="shared" si="100"/>
        <v>7</v>
      </c>
      <c r="Z1364" s="22">
        <f t="shared" si="100"/>
        <v>7</v>
      </c>
      <c r="AA1364" s="22">
        <f t="shared" si="97"/>
        <v>2021</v>
      </c>
      <c r="AB1364" s="22">
        <f t="shared" si="98"/>
        <v>2021</v>
      </c>
      <c r="AC1364" s="22">
        <f t="shared" si="99"/>
        <v>2021</v>
      </c>
      <c r="AD1364" s="25" t="b">
        <f>AND(ROUND(O1364,2)=O1364,ROUND(P1364,2)=P1364,OR(AND(O1364&lt;&gt;0,L1364="p"),AND(P1364&lt;&gt;0,L1364="f")),_xlfn.ISFORMULA(X1364),_xlfn.ISFORMULA(Y1364),_xlfn.ISFORMULA(Z1364),_xlfn.ISFORMULA(AA1364),_xlfn.ISFORMULA(AB1364),_xlfn.ISFORMULA(AC1364),NOT(_xlfn.ISFORMULA(O1364)),NOT(_xlfn.ISFORMULA(P1364)),M1364&lt;&gt;0,N1364&lt;&gt;0,OR(YEAR(M1364=lookup_codes!T1517),YEAR(M1364=lookup_codes!T1518),YEAR(M1364=lookup_codes!T1519)),OR(YEAR(N1364=lookup_codes!T1517),YEAR(N1364=lookup_codes!T1518),YEAR(N1364=lookup_codes!T1519)))</f>
        <v>1</v>
      </c>
    </row>
    <row r="1365" spans="1:30" ht="15" customHeight="1" x14ac:dyDescent="0.2">
      <c r="A1365" s="8" t="s">
        <v>765</v>
      </c>
      <c r="B1365" s="8"/>
      <c r="C1365" s="2" t="s">
        <v>734</v>
      </c>
      <c r="D1365" s="6" t="s">
        <v>743</v>
      </c>
      <c r="E1365" s="60" t="s">
        <v>745</v>
      </c>
      <c r="F1365" s="8"/>
      <c r="G1365" s="8"/>
      <c r="H1365" s="8"/>
      <c r="I1365" s="8"/>
      <c r="J1365" s="8">
        <v>4</v>
      </c>
      <c r="K1365" s="8" t="s">
        <v>753</v>
      </c>
      <c r="L1365" s="8" t="s">
        <v>756</v>
      </c>
      <c r="M1365" s="9">
        <v>44371</v>
      </c>
      <c r="N1365" s="9">
        <v>44378</v>
      </c>
      <c r="O1365" s="20"/>
      <c r="P1365" s="20">
        <v>2082.34</v>
      </c>
      <c r="Q1365" s="61"/>
      <c r="R1365" s="29"/>
      <c r="S1365" s="29"/>
      <c r="T1365" s="29"/>
      <c r="U1365" s="29"/>
      <c r="X1365" s="22" t="str">
        <f>IF(B1365="",VLOOKUP(A1365,items_lookup!A:B,2,FALSE),B1365)</f>
        <v>05. Item 05</v>
      </c>
      <c r="Y1365" s="22">
        <f t="shared" si="100"/>
        <v>6</v>
      </c>
      <c r="Z1365" s="22">
        <f t="shared" si="100"/>
        <v>7</v>
      </c>
      <c r="AA1365" s="22">
        <f t="shared" si="97"/>
        <v>2021</v>
      </c>
      <c r="AB1365" s="22">
        <f t="shared" si="98"/>
        <v>2021</v>
      </c>
      <c r="AC1365" s="22">
        <f t="shared" si="99"/>
        <v>2021</v>
      </c>
      <c r="AD1365" s="25" t="b">
        <f>AND(ROUND(O1365,2)=O1365,ROUND(P1365,2)=P1365,OR(AND(O1365&lt;&gt;0,L1365="p"),AND(P1365&lt;&gt;0,L1365="f")),_xlfn.ISFORMULA(X1365),_xlfn.ISFORMULA(Y1365),_xlfn.ISFORMULA(Z1365),_xlfn.ISFORMULA(AA1365),_xlfn.ISFORMULA(AB1365),_xlfn.ISFORMULA(AC1365),NOT(_xlfn.ISFORMULA(O1365)),NOT(_xlfn.ISFORMULA(P1365)),M1365&lt;&gt;0,N1365&lt;&gt;0,OR(YEAR(M1365=lookup_codes!T1518),YEAR(M1365=lookup_codes!T1519),YEAR(M1365=lookup_codes!T1520)),OR(YEAR(N1365=lookup_codes!T1518),YEAR(N1365=lookup_codes!T1519),YEAR(N1365=lookup_codes!T1520)))</f>
        <v>1</v>
      </c>
    </row>
    <row r="1366" spans="1:30" ht="12.6" customHeight="1" x14ac:dyDescent="0.2">
      <c r="A1366" s="8" t="s">
        <v>765</v>
      </c>
      <c r="B1366" s="8"/>
      <c r="C1366" s="2" t="s">
        <v>734</v>
      </c>
      <c r="D1366" s="6" t="s">
        <v>742</v>
      </c>
      <c r="E1366" s="60" t="s">
        <v>745</v>
      </c>
      <c r="F1366" s="8"/>
      <c r="G1366" s="8"/>
      <c r="H1366" s="8"/>
      <c r="I1366" s="8"/>
      <c r="J1366" s="8">
        <v>1</v>
      </c>
      <c r="K1366" s="8" t="s">
        <v>753</v>
      </c>
      <c r="L1366" s="8" t="s">
        <v>756</v>
      </c>
      <c r="M1366" s="9">
        <v>44379</v>
      </c>
      <c r="N1366" s="9">
        <v>44390</v>
      </c>
      <c r="O1366" s="20"/>
      <c r="P1366" s="20">
        <v>67137.320000000007</v>
      </c>
      <c r="Q1366" s="61"/>
      <c r="R1366" s="29"/>
      <c r="S1366" s="29"/>
      <c r="T1366" s="29"/>
      <c r="U1366" s="29"/>
      <c r="X1366" s="22" t="str">
        <f>IF(B1366="",VLOOKUP(A1366,items_lookup!A:B,2,FALSE),B1366)</f>
        <v>05. Item 05</v>
      </c>
      <c r="Y1366" s="22">
        <f t="shared" si="100"/>
        <v>7</v>
      </c>
      <c r="Z1366" s="22">
        <f t="shared" si="100"/>
        <v>7</v>
      </c>
      <c r="AA1366" s="22">
        <f t="shared" si="97"/>
        <v>2021</v>
      </c>
      <c r="AB1366" s="22">
        <f t="shared" si="98"/>
        <v>2021</v>
      </c>
      <c r="AC1366" s="22">
        <f t="shared" si="99"/>
        <v>2021</v>
      </c>
      <c r="AD1366" s="25" t="b">
        <f>AND(ROUND(O1366,2)=O1366,ROUND(P1366,2)=P1366,OR(AND(O1366&lt;&gt;0,L1366="p"),AND(P1366&lt;&gt;0,L1366="f")),_xlfn.ISFORMULA(X1366),_xlfn.ISFORMULA(Y1366),_xlfn.ISFORMULA(Z1366),_xlfn.ISFORMULA(AA1366),_xlfn.ISFORMULA(AB1366),_xlfn.ISFORMULA(AC1366),NOT(_xlfn.ISFORMULA(O1366)),NOT(_xlfn.ISFORMULA(P1366)),M1366&lt;&gt;0,N1366&lt;&gt;0,OR(YEAR(M1366=lookup_codes!T1519),YEAR(M1366=lookup_codes!T1520),YEAR(M1366=lookup_codes!T1521)),OR(YEAR(N1366=lookup_codes!T1519),YEAR(N1366=lookup_codes!T1520),YEAR(N1366=lookup_codes!T1521)))</f>
        <v>1</v>
      </c>
    </row>
    <row r="1367" spans="1:30" ht="11.25" customHeight="1" x14ac:dyDescent="0.2">
      <c r="A1367" s="8" t="s">
        <v>775</v>
      </c>
      <c r="B1367" s="8"/>
      <c r="C1367" s="2" t="s">
        <v>734</v>
      </c>
      <c r="D1367" s="6" t="s">
        <v>742</v>
      </c>
      <c r="E1367" s="60" t="s">
        <v>745</v>
      </c>
      <c r="F1367" s="8"/>
      <c r="G1367" s="8"/>
      <c r="H1367" s="8"/>
      <c r="I1367" s="8"/>
      <c r="J1367" s="8">
        <v>1</v>
      </c>
      <c r="K1367" s="8" t="s">
        <v>753</v>
      </c>
      <c r="L1367" s="8" t="s">
        <v>756</v>
      </c>
      <c r="M1367" s="9">
        <v>44379</v>
      </c>
      <c r="N1367" s="9">
        <v>44391</v>
      </c>
      <c r="O1367" s="20"/>
      <c r="P1367" s="20">
        <v>3095238.1</v>
      </c>
      <c r="Q1367" s="61"/>
      <c r="R1367" s="29"/>
      <c r="S1367" s="29"/>
      <c r="T1367" s="29"/>
      <c r="U1367" s="29"/>
      <c r="X1367" s="22" t="str">
        <f>IF(B1367="",VLOOKUP(A1367,items_lookup!A:B,2,FALSE),B1367)</f>
        <v>06. Item 06</v>
      </c>
      <c r="Y1367" s="22">
        <f t="shared" si="100"/>
        <v>7</v>
      </c>
      <c r="Z1367" s="22">
        <f t="shared" si="100"/>
        <v>7</v>
      </c>
      <c r="AA1367" s="22">
        <f t="shared" si="97"/>
        <v>2021</v>
      </c>
      <c r="AB1367" s="22">
        <f t="shared" si="98"/>
        <v>2021</v>
      </c>
      <c r="AC1367" s="22">
        <f t="shared" si="99"/>
        <v>2021</v>
      </c>
      <c r="AD1367" s="25" t="b">
        <f>AND(ROUND(O1367,2)=O1367,ROUND(P1367,2)=P1367,OR(AND(O1367&lt;&gt;0,L1367="p"),AND(P1367&lt;&gt;0,L1367="f")),_xlfn.ISFORMULA(X1367),_xlfn.ISFORMULA(Y1367),_xlfn.ISFORMULA(Z1367),_xlfn.ISFORMULA(AA1367),_xlfn.ISFORMULA(AB1367),_xlfn.ISFORMULA(AC1367),NOT(_xlfn.ISFORMULA(O1367)),NOT(_xlfn.ISFORMULA(P1367)),M1367&lt;&gt;0,N1367&lt;&gt;0,OR(YEAR(M1367=lookup_codes!T1520),YEAR(M1367=lookup_codes!T1521),YEAR(M1367=lookup_codes!T1522)),OR(YEAR(N1367=lookup_codes!T1520),YEAR(N1367=lookup_codes!T1521),YEAR(N1367=lookup_codes!T1522)))</f>
        <v>1</v>
      </c>
    </row>
    <row r="1368" spans="1:30" ht="15" customHeight="1" x14ac:dyDescent="0.2">
      <c r="A1368" s="8" t="s">
        <v>775</v>
      </c>
      <c r="B1368" s="27"/>
      <c r="C1368" s="2" t="s">
        <v>734</v>
      </c>
      <c r="D1368" s="6" t="s">
        <v>742</v>
      </c>
      <c r="E1368" s="60" t="s">
        <v>745</v>
      </c>
      <c r="F1368" s="8"/>
      <c r="G1368" s="8"/>
      <c r="H1368" s="8"/>
      <c r="I1368" s="8"/>
      <c r="J1368" s="8">
        <v>1</v>
      </c>
      <c r="K1368" s="8" t="s">
        <v>753</v>
      </c>
      <c r="L1368" s="8" t="s">
        <v>756</v>
      </c>
      <c r="M1368" s="9">
        <v>44379</v>
      </c>
      <c r="N1368" s="9">
        <v>44393</v>
      </c>
      <c r="O1368" s="20"/>
      <c r="P1368" s="20">
        <v>163969.01999999999</v>
      </c>
      <c r="Q1368" s="61"/>
      <c r="R1368" s="29"/>
      <c r="S1368" s="29"/>
      <c r="T1368" s="29"/>
      <c r="U1368" s="29"/>
      <c r="X1368" s="22" t="str">
        <f>IF(B1368="",VLOOKUP(A1368,items_lookup!A:B,2,FALSE),B1368)</f>
        <v>06. Item 06</v>
      </c>
      <c r="Y1368" s="22">
        <f t="shared" si="100"/>
        <v>7</v>
      </c>
      <c r="Z1368" s="22">
        <f t="shared" si="100"/>
        <v>7</v>
      </c>
      <c r="AA1368" s="22">
        <f t="shared" si="97"/>
        <v>2021</v>
      </c>
      <c r="AB1368" s="22">
        <f t="shared" si="98"/>
        <v>2021</v>
      </c>
      <c r="AC1368" s="22">
        <f t="shared" si="99"/>
        <v>2021</v>
      </c>
      <c r="AD1368" s="25" t="b">
        <f>AND(ROUND(O1368,2)=O1368,ROUND(P1368,2)=P1368,OR(AND(O1368&lt;&gt;0,L1368="p"),AND(P1368&lt;&gt;0,L1368="f")),_xlfn.ISFORMULA(X1368),_xlfn.ISFORMULA(Y1368),_xlfn.ISFORMULA(Z1368),_xlfn.ISFORMULA(AA1368),_xlfn.ISFORMULA(AB1368),_xlfn.ISFORMULA(AC1368),NOT(_xlfn.ISFORMULA(O1368)),NOT(_xlfn.ISFORMULA(P1368)),M1368&lt;&gt;0,N1368&lt;&gt;0,OR(YEAR(M1368=lookup_codes!T1521),YEAR(M1368=lookup_codes!T1522),YEAR(M1368=lookup_codes!T1523)),OR(YEAR(N1368=lookup_codes!T1521),YEAR(N1368=lookup_codes!T1522),YEAR(N1368=lookup_codes!T1523)))</f>
        <v>1</v>
      </c>
    </row>
    <row r="1369" spans="1:30" ht="15.75" customHeight="1" x14ac:dyDescent="0.2">
      <c r="A1369" s="8" t="s">
        <v>775</v>
      </c>
      <c r="B1369" s="8"/>
      <c r="C1369" s="2" t="s">
        <v>734</v>
      </c>
      <c r="D1369" s="6" t="s">
        <v>742</v>
      </c>
      <c r="E1369" s="60" t="s">
        <v>744</v>
      </c>
      <c r="F1369" s="8"/>
      <c r="G1369" s="8"/>
      <c r="H1369" s="8"/>
      <c r="I1369" s="8"/>
      <c r="J1369" s="8"/>
      <c r="K1369" s="8" t="s">
        <v>753</v>
      </c>
      <c r="L1369" s="8" t="s">
        <v>756</v>
      </c>
      <c r="M1369" s="9">
        <v>44379</v>
      </c>
      <c r="N1369" s="9">
        <v>44379</v>
      </c>
      <c r="O1369" s="20"/>
      <c r="P1369" s="20">
        <v>35631.81</v>
      </c>
      <c r="Q1369" s="61"/>
      <c r="R1369" s="29"/>
      <c r="S1369" s="29"/>
      <c r="T1369" s="29"/>
      <c r="U1369" s="29"/>
      <c r="X1369" s="22" t="str">
        <f>IF(B1369="",VLOOKUP(A1369,items_lookup!A:B,2,FALSE),B1369)</f>
        <v>06. Item 06</v>
      </c>
      <c r="Y1369" s="22">
        <f t="shared" si="100"/>
        <v>7</v>
      </c>
      <c r="Z1369" s="22">
        <f t="shared" si="100"/>
        <v>7</v>
      </c>
      <c r="AA1369" s="22">
        <f t="shared" si="97"/>
        <v>2021</v>
      </c>
      <c r="AB1369" s="22">
        <f t="shared" si="98"/>
        <v>2021</v>
      </c>
      <c r="AC1369" s="22">
        <f t="shared" si="99"/>
        <v>2021</v>
      </c>
      <c r="AD1369" s="25" t="b">
        <f>AND(ROUND(O1369,2)=O1369,ROUND(P1369,2)=P1369,OR(AND(O1369&lt;&gt;0,L1369="p"),AND(P1369&lt;&gt;0,L1369="f")),_xlfn.ISFORMULA(X1369),_xlfn.ISFORMULA(Y1369),_xlfn.ISFORMULA(Z1369),_xlfn.ISFORMULA(AA1369),_xlfn.ISFORMULA(AB1369),_xlfn.ISFORMULA(AC1369),NOT(_xlfn.ISFORMULA(O1369)),NOT(_xlfn.ISFORMULA(P1369)),M1369&lt;&gt;0,N1369&lt;&gt;0,OR(YEAR(M1369=lookup_codes!T1522),YEAR(M1369=lookup_codes!T1523),YEAR(M1369=lookup_codes!T1524)),OR(YEAR(N1369=lookup_codes!T1522),YEAR(N1369=lookup_codes!T1523),YEAR(N1369=lookup_codes!T1524)))</f>
        <v>1</v>
      </c>
    </row>
    <row r="1370" spans="1:30" ht="15" customHeight="1" x14ac:dyDescent="0.2">
      <c r="A1370" s="8" t="s">
        <v>766</v>
      </c>
      <c r="B1370" s="27"/>
      <c r="C1370" s="2" t="s">
        <v>734</v>
      </c>
      <c r="D1370" s="6" t="s">
        <v>742</v>
      </c>
      <c r="E1370" s="60" t="s">
        <v>745</v>
      </c>
      <c r="F1370" s="8"/>
      <c r="G1370" s="8"/>
      <c r="H1370" s="8"/>
      <c r="I1370" s="8" t="s">
        <v>25</v>
      </c>
      <c r="J1370" s="8">
        <v>1</v>
      </c>
      <c r="K1370" s="8" t="s">
        <v>753</v>
      </c>
      <c r="L1370" s="8" t="s">
        <v>756</v>
      </c>
      <c r="M1370" s="9">
        <v>44379</v>
      </c>
      <c r="N1370" s="9">
        <v>44393</v>
      </c>
      <c r="O1370" s="20"/>
      <c r="P1370" s="20">
        <v>15140.28</v>
      </c>
      <c r="Q1370" s="61"/>
      <c r="R1370" s="11"/>
      <c r="S1370" s="11"/>
      <c r="T1370" s="11"/>
      <c r="U1370" s="11"/>
      <c r="X1370" s="22" t="str">
        <f>IF(B1370="",VLOOKUP(A1370,items_lookup!A:B,2,FALSE),B1370)</f>
        <v>07. Item 07</v>
      </c>
      <c r="Y1370" s="22">
        <f t="shared" si="100"/>
        <v>7</v>
      </c>
      <c r="Z1370" s="22">
        <f t="shared" si="100"/>
        <v>7</v>
      </c>
      <c r="AA1370" s="22">
        <f t="shared" si="97"/>
        <v>2021</v>
      </c>
      <c r="AB1370" s="22">
        <f t="shared" si="98"/>
        <v>2021</v>
      </c>
      <c r="AC1370" s="22">
        <f t="shared" si="99"/>
        <v>2021</v>
      </c>
      <c r="AD1370" s="25" t="b">
        <f>AND(ROUND(O1370,2)=O1370,ROUND(P1370,2)=P1370,OR(AND(O1370&lt;&gt;0,L1370="p"),AND(P1370&lt;&gt;0,L1370="f")),_xlfn.ISFORMULA(X1370),_xlfn.ISFORMULA(Y1370),_xlfn.ISFORMULA(Z1370),_xlfn.ISFORMULA(AA1370),_xlfn.ISFORMULA(AB1370),_xlfn.ISFORMULA(AC1370),NOT(_xlfn.ISFORMULA(O1370)),NOT(_xlfn.ISFORMULA(P1370)),M1370&lt;&gt;0,N1370&lt;&gt;0,OR(YEAR(M1370=lookup_codes!T1523),YEAR(M1370=lookup_codes!T1524),YEAR(M1370=lookup_codes!T1525)),OR(YEAR(N1370=lookup_codes!T1523),YEAR(N1370=lookup_codes!T1524),YEAR(N1370=lookup_codes!T1525)))</f>
        <v>1</v>
      </c>
    </row>
    <row r="1371" spans="1:30" ht="15" customHeight="1" x14ac:dyDescent="0.2">
      <c r="A1371" s="8" t="s">
        <v>766</v>
      </c>
      <c r="B1371" s="27"/>
      <c r="C1371" s="2" t="s">
        <v>734</v>
      </c>
      <c r="D1371" s="6" t="s">
        <v>742</v>
      </c>
      <c r="E1371" s="60" t="s">
        <v>745</v>
      </c>
      <c r="F1371" s="8"/>
      <c r="G1371" s="8"/>
      <c r="H1371" s="8"/>
      <c r="I1371" s="8"/>
      <c r="J1371" s="8">
        <v>1</v>
      </c>
      <c r="K1371" s="8" t="s">
        <v>753</v>
      </c>
      <c r="L1371" s="8" t="s">
        <v>756</v>
      </c>
      <c r="M1371" s="9">
        <v>44379</v>
      </c>
      <c r="N1371" s="9">
        <v>44393</v>
      </c>
      <c r="O1371" s="20"/>
      <c r="P1371" s="20">
        <v>1189.6400000000001</v>
      </c>
      <c r="Q1371" s="61"/>
      <c r="R1371" s="11"/>
      <c r="S1371" s="11"/>
      <c r="T1371" s="11"/>
      <c r="U1371" s="11"/>
      <c r="X1371" s="22" t="str">
        <f>IF(B1371="",VLOOKUP(A1371,items_lookup!A:B,2,FALSE),B1371)</f>
        <v>07. Item 07</v>
      </c>
      <c r="Y1371" s="22">
        <f t="shared" si="100"/>
        <v>7</v>
      </c>
      <c r="Z1371" s="22">
        <f t="shared" si="100"/>
        <v>7</v>
      </c>
      <c r="AA1371" s="22">
        <f t="shared" si="97"/>
        <v>2021</v>
      </c>
      <c r="AB1371" s="22">
        <f t="shared" si="98"/>
        <v>2021</v>
      </c>
      <c r="AC1371" s="22">
        <f t="shared" si="99"/>
        <v>2021</v>
      </c>
      <c r="AD1371" s="25" t="b">
        <f>AND(ROUND(O1371,2)=O1371,ROUND(P1371,2)=P1371,OR(AND(O1371&lt;&gt;0,L1371="p"),AND(P1371&lt;&gt;0,L1371="f")),_xlfn.ISFORMULA(X1371),_xlfn.ISFORMULA(Y1371),_xlfn.ISFORMULA(Z1371),_xlfn.ISFORMULA(AA1371),_xlfn.ISFORMULA(AB1371),_xlfn.ISFORMULA(AC1371),NOT(_xlfn.ISFORMULA(O1371)),NOT(_xlfn.ISFORMULA(P1371)),M1371&lt;&gt;0,N1371&lt;&gt;0,OR(YEAR(M1371=lookup_codes!T1524),YEAR(M1371=lookup_codes!T1525),YEAR(M1371=lookup_codes!T1526)),OR(YEAR(N1371=lookup_codes!T1524),YEAR(N1371=lookup_codes!T1525),YEAR(N1371=lookup_codes!T1526)))</f>
        <v>1</v>
      </c>
    </row>
    <row r="1372" spans="1:30" ht="15" customHeight="1" x14ac:dyDescent="0.2">
      <c r="A1372" s="8" t="s">
        <v>766</v>
      </c>
      <c r="B1372" s="8"/>
      <c r="C1372" s="2" t="s">
        <v>734</v>
      </c>
      <c r="D1372" s="6" t="s">
        <v>742</v>
      </c>
      <c r="E1372" s="60" t="s">
        <v>745</v>
      </c>
      <c r="F1372" s="8"/>
      <c r="G1372" s="8"/>
      <c r="H1372" s="8"/>
      <c r="I1372" s="8" t="s">
        <v>25</v>
      </c>
      <c r="J1372" s="8">
        <v>1</v>
      </c>
      <c r="K1372" s="8" t="s">
        <v>753</v>
      </c>
      <c r="L1372" s="8" t="s">
        <v>756</v>
      </c>
      <c r="M1372" s="9">
        <v>44379</v>
      </c>
      <c r="N1372" s="9">
        <v>44391</v>
      </c>
      <c r="O1372" s="20"/>
      <c r="P1372" s="20">
        <v>11439.3</v>
      </c>
      <c r="Q1372" s="61"/>
      <c r="R1372" s="29"/>
      <c r="S1372" s="29"/>
      <c r="T1372" s="29"/>
      <c r="U1372" s="29"/>
      <c r="X1372" s="22" t="str">
        <f>IF(B1372="",VLOOKUP(A1372,items_lookup!A:B,2,FALSE),B1372)</f>
        <v>07. Item 07</v>
      </c>
      <c r="Y1372" s="22">
        <f t="shared" si="100"/>
        <v>7</v>
      </c>
      <c r="Z1372" s="22">
        <f t="shared" si="100"/>
        <v>7</v>
      </c>
      <c r="AA1372" s="22">
        <f t="shared" si="97"/>
        <v>2021</v>
      </c>
      <c r="AB1372" s="22">
        <f t="shared" si="98"/>
        <v>2021</v>
      </c>
      <c r="AC1372" s="22">
        <f t="shared" si="99"/>
        <v>2021</v>
      </c>
      <c r="AD1372" s="25" t="b">
        <f>AND(ROUND(O1372,2)=O1372,ROUND(P1372,2)=P1372,OR(AND(O1372&lt;&gt;0,L1372="p"),AND(P1372&lt;&gt;0,L1372="f")),_xlfn.ISFORMULA(X1372),_xlfn.ISFORMULA(Y1372),_xlfn.ISFORMULA(Z1372),_xlfn.ISFORMULA(AA1372),_xlfn.ISFORMULA(AB1372),_xlfn.ISFORMULA(AC1372),NOT(_xlfn.ISFORMULA(O1372)),NOT(_xlfn.ISFORMULA(P1372)),M1372&lt;&gt;0,N1372&lt;&gt;0,OR(YEAR(M1372=lookup_codes!T1525),YEAR(M1372=lookup_codes!T1526),YEAR(M1372=lookup_codes!T1527)),OR(YEAR(N1372=lookup_codes!T1525),YEAR(N1372=lookup_codes!T1526),YEAR(N1372=lookup_codes!T1527)))</f>
        <v>1</v>
      </c>
    </row>
    <row r="1373" spans="1:30" ht="15" customHeight="1" x14ac:dyDescent="0.2">
      <c r="A1373" s="8" t="s">
        <v>767</v>
      </c>
      <c r="B1373" s="8"/>
      <c r="C1373" s="2" t="s">
        <v>734</v>
      </c>
      <c r="D1373" s="6" t="s">
        <v>742</v>
      </c>
      <c r="E1373" s="60" t="s">
        <v>745</v>
      </c>
      <c r="F1373" s="8"/>
      <c r="G1373" s="8"/>
      <c r="H1373" s="8"/>
      <c r="I1373" s="8"/>
      <c r="J1373" s="8">
        <v>1</v>
      </c>
      <c r="K1373" s="8" t="s">
        <v>753</v>
      </c>
      <c r="L1373" s="8" t="s">
        <v>756</v>
      </c>
      <c r="M1373" s="9">
        <v>44379</v>
      </c>
      <c r="N1373" s="9">
        <v>44386</v>
      </c>
      <c r="O1373" s="20"/>
      <c r="P1373" s="20">
        <v>5693.97</v>
      </c>
      <c r="Q1373" s="61"/>
      <c r="X1373" s="22" t="str">
        <f>IF(B1373="",VLOOKUP(A1373,items_lookup!A:B,2,FALSE),B1373)</f>
        <v>08. Item 08</v>
      </c>
      <c r="Y1373" s="22">
        <f t="shared" si="100"/>
        <v>7</v>
      </c>
      <c r="Z1373" s="22">
        <f t="shared" si="100"/>
        <v>7</v>
      </c>
      <c r="AA1373" s="22">
        <f t="shared" si="97"/>
        <v>2021</v>
      </c>
      <c r="AB1373" s="22">
        <f t="shared" si="98"/>
        <v>2021</v>
      </c>
      <c r="AC1373" s="22">
        <f t="shared" si="99"/>
        <v>2021</v>
      </c>
      <c r="AD1373" s="25" t="b">
        <f>AND(ROUND(O1373,2)=O1373,ROUND(P1373,2)=P1373,OR(AND(O1373&lt;&gt;0,L1373="p"),AND(P1373&lt;&gt;0,L1373="f")),_xlfn.ISFORMULA(X1373),_xlfn.ISFORMULA(Y1373),_xlfn.ISFORMULA(Z1373),_xlfn.ISFORMULA(AA1373),_xlfn.ISFORMULA(AB1373),_xlfn.ISFORMULA(AC1373),NOT(_xlfn.ISFORMULA(O1373)),NOT(_xlfn.ISFORMULA(P1373)),M1373&lt;&gt;0,N1373&lt;&gt;0,OR(YEAR(M1373=lookup_codes!T1526),YEAR(M1373=lookup_codes!T1527),YEAR(M1373=lookup_codes!T1528)),OR(YEAR(N1373=lookup_codes!T1526),YEAR(N1373=lookup_codes!T1527),YEAR(N1373=lookup_codes!T1528)))</f>
        <v>1</v>
      </c>
    </row>
    <row r="1374" spans="1:30" ht="14.25" customHeight="1" x14ac:dyDescent="0.2">
      <c r="A1374" s="8" t="s">
        <v>767</v>
      </c>
      <c r="B1374" s="8"/>
      <c r="C1374" s="2" t="s">
        <v>734</v>
      </c>
      <c r="D1374" s="6" t="s">
        <v>742</v>
      </c>
      <c r="E1374" s="60" t="s">
        <v>745</v>
      </c>
      <c r="F1374" s="8"/>
      <c r="G1374" s="8"/>
      <c r="H1374" s="8"/>
      <c r="I1374" s="8"/>
      <c r="J1374" s="8">
        <v>1</v>
      </c>
      <c r="K1374" s="8" t="s">
        <v>753</v>
      </c>
      <c r="L1374" s="8" t="s">
        <v>756</v>
      </c>
      <c r="M1374" s="9">
        <v>44379</v>
      </c>
      <c r="N1374" s="9">
        <v>44389</v>
      </c>
      <c r="O1374" s="20"/>
      <c r="P1374" s="20">
        <v>25092.95</v>
      </c>
      <c r="Q1374" s="61"/>
      <c r="X1374" s="22" t="str">
        <f>IF(B1374="",VLOOKUP(A1374,items_lookup!A:B,2,FALSE),B1374)</f>
        <v>08. Item 08</v>
      </c>
      <c r="Y1374" s="22">
        <f t="shared" si="100"/>
        <v>7</v>
      </c>
      <c r="Z1374" s="22">
        <f t="shared" si="100"/>
        <v>7</v>
      </c>
      <c r="AA1374" s="22">
        <f t="shared" si="97"/>
        <v>2021</v>
      </c>
      <c r="AB1374" s="22">
        <f t="shared" si="98"/>
        <v>2021</v>
      </c>
      <c r="AC1374" s="22">
        <f t="shared" si="99"/>
        <v>2021</v>
      </c>
      <c r="AD1374" s="25" t="b">
        <f>AND(ROUND(O1374,2)=O1374,ROUND(P1374,2)=P1374,OR(AND(O1374&lt;&gt;0,L1374="p"),AND(P1374&lt;&gt;0,L1374="f")),_xlfn.ISFORMULA(X1374),_xlfn.ISFORMULA(Y1374),_xlfn.ISFORMULA(Z1374),_xlfn.ISFORMULA(AA1374),_xlfn.ISFORMULA(AB1374),_xlfn.ISFORMULA(AC1374),NOT(_xlfn.ISFORMULA(O1374)),NOT(_xlfn.ISFORMULA(P1374)),M1374&lt;&gt;0,N1374&lt;&gt;0,OR(YEAR(M1374=lookup_codes!T1527),YEAR(M1374=lookup_codes!T1528),YEAR(M1374=lookup_codes!T1529)),OR(YEAR(N1374=lookup_codes!T1527),YEAR(N1374=lookup_codes!T1528),YEAR(N1374=lookup_codes!T1529)))</f>
        <v>1</v>
      </c>
    </row>
    <row r="1375" spans="1:30" ht="14.25" customHeight="1" x14ac:dyDescent="0.2">
      <c r="A1375" s="8" t="s">
        <v>767</v>
      </c>
      <c r="B1375" s="8"/>
      <c r="C1375" s="2" t="s">
        <v>734</v>
      </c>
      <c r="D1375" s="6" t="s">
        <v>742</v>
      </c>
      <c r="E1375" s="60" t="s">
        <v>745</v>
      </c>
      <c r="F1375" s="8"/>
      <c r="G1375" s="8"/>
      <c r="H1375" s="8"/>
      <c r="I1375" s="8"/>
      <c r="J1375" s="8">
        <v>1</v>
      </c>
      <c r="K1375" s="8" t="s">
        <v>753</v>
      </c>
      <c r="L1375" s="8" t="s">
        <v>756</v>
      </c>
      <c r="M1375" s="9">
        <v>44379</v>
      </c>
      <c r="N1375" s="9">
        <v>44390</v>
      </c>
      <c r="O1375" s="20"/>
      <c r="P1375" s="20">
        <v>27049.01</v>
      </c>
      <c r="Q1375" s="61"/>
      <c r="X1375" s="22" t="str">
        <f>IF(B1375="",VLOOKUP(A1375,items_lookup!A:B,2,FALSE),B1375)</f>
        <v>08. Item 08</v>
      </c>
      <c r="Y1375" s="22">
        <f t="shared" si="100"/>
        <v>7</v>
      </c>
      <c r="Z1375" s="22">
        <f t="shared" si="100"/>
        <v>7</v>
      </c>
      <c r="AA1375" s="22">
        <f t="shared" si="97"/>
        <v>2021</v>
      </c>
      <c r="AB1375" s="22">
        <f t="shared" si="98"/>
        <v>2021</v>
      </c>
      <c r="AC1375" s="22">
        <f t="shared" si="99"/>
        <v>2021</v>
      </c>
      <c r="AD1375" s="25" t="b">
        <f>AND(ROUND(O1375,2)=O1375,ROUND(P1375,2)=P1375,OR(AND(O1375&lt;&gt;0,L1375="p"),AND(P1375&lt;&gt;0,L1375="f")),_xlfn.ISFORMULA(X1375),_xlfn.ISFORMULA(Y1375),_xlfn.ISFORMULA(Z1375),_xlfn.ISFORMULA(AA1375),_xlfn.ISFORMULA(AB1375),_xlfn.ISFORMULA(AC1375),NOT(_xlfn.ISFORMULA(O1375)),NOT(_xlfn.ISFORMULA(P1375)),M1375&lt;&gt;0,N1375&lt;&gt;0,OR(YEAR(M1375=lookup_codes!T1528),YEAR(M1375=lookup_codes!T1529),YEAR(M1375=lookup_codes!T1530)),OR(YEAR(N1375=lookup_codes!T1528),YEAR(N1375=lookup_codes!T1529),YEAR(N1375=lookup_codes!T1530)))</f>
        <v>1</v>
      </c>
    </row>
    <row r="1376" spans="1:30" ht="12.6" customHeight="1" x14ac:dyDescent="0.2">
      <c r="A1376" s="8" t="s">
        <v>770</v>
      </c>
      <c r="B1376" s="27"/>
      <c r="C1376" s="2" t="s">
        <v>734</v>
      </c>
      <c r="D1376" s="6" t="s">
        <v>742</v>
      </c>
      <c r="E1376" s="60" t="s">
        <v>745</v>
      </c>
      <c r="F1376" s="8"/>
      <c r="G1376" s="8"/>
      <c r="H1376" s="8"/>
      <c r="I1376" s="8" t="s">
        <v>25</v>
      </c>
      <c r="J1376" s="8">
        <v>1</v>
      </c>
      <c r="K1376" s="8" t="s">
        <v>753</v>
      </c>
      <c r="L1376" s="8" t="s">
        <v>756</v>
      </c>
      <c r="M1376" s="9">
        <v>44379</v>
      </c>
      <c r="N1376" s="9">
        <v>44391</v>
      </c>
      <c r="O1376" s="20"/>
      <c r="P1376" s="20">
        <v>1114.06</v>
      </c>
      <c r="Q1376" s="61"/>
      <c r="R1376" s="11"/>
      <c r="S1376" s="11"/>
      <c r="T1376" s="11"/>
      <c r="U1376" s="11"/>
      <c r="X1376" s="22" t="str">
        <f>IF(B1376="",VLOOKUP(A1376,items_lookup!A:B,2,FALSE),B1376)</f>
        <v>11. Item 11</v>
      </c>
      <c r="Y1376" s="22">
        <f t="shared" si="100"/>
        <v>7</v>
      </c>
      <c r="Z1376" s="22">
        <f t="shared" si="100"/>
        <v>7</v>
      </c>
      <c r="AA1376" s="22">
        <f t="shared" si="97"/>
        <v>2021</v>
      </c>
      <c r="AB1376" s="22">
        <f t="shared" si="98"/>
        <v>2021</v>
      </c>
      <c r="AC1376" s="22">
        <f t="shared" si="99"/>
        <v>2021</v>
      </c>
      <c r="AD1376" s="25" t="b">
        <f>AND(ROUND(O1376,2)=O1376,ROUND(P1376,2)=P1376,OR(AND(O1376&lt;&gt;0,L1376="p"),AND(P1376&lt;&gt;0,L1376="f")),_xlfn.ISFORMULA(X1376),_xlfn.ISFORMULA(Y1376),_xlfn.ISFORMULA(Z1376),_xlfn.ISFORMULA(AA1376),_xlfn.ISFORMULA(AB1376),_xlfn.ISFORMULA(AC1376),NOT(_xlfn.ISFORMULA(O1376)),NOT(_xlfn.ISFORMULA(P1376)),M1376&lt;&gt;0,N1376&lt;&gt;0,OR(YEAR(M1376=lookup_codes!T1532),YEAR(M1376=lookup_codes!T1533),YEAR(M1376=lookup_codes!T1534)),OR(YEAR(N1376=lookup_codes!T1532),YEAR(N1376=lookup_codes!T1533),YEAR(N1376=lookup_codes!T1534)))</f>
        <v>1</v>
      </c>
    </row>
    <row r="1377" spans="1:30" ht="15" customHeight="1" x14ac:dyDescent="0.2">
      <c r="A1377" s="8" t="s">
        <v>770</v>
      </c>
      <c r="B1377" s="27"/>
      <c r="C1377" s="2" t="s">
        <v>734</v>
      </c>
      <c r="D1377" s="6" t="s">
        <v>742</v>
      </c>
      <c r="E1377" s="60" t="s">
        <v>745</v>
      </c>
      <c r="F1377" s="8"/>
      <c r="G1377" s="8"/>
      <c r="H1377" s="8"/>
      <c r="I1377" s="8"/>
      <c r="J1377" s="8">
        <v>1</v>
      </c>
      <c r="K1377" s="8" t="s">
        <v>753</v>
      </c>
      <c r="L1377" s="8" t="s">
        <v>756</v>
      </c>
      <c r="M1377" s="9">
        <v>44379</v>
      </c>
      <c r="N1377" s="9">
        <v>44391</v>
      </c>
      <c r="O1377" s="20"/>
      <c r="P1377" s="20">
        <v>119246.87</v>
      </c>
      <c r="Q1377" s="61"/>
      <c r="R1377" s="11"/>
      <c r="S1377" s="11"/>
      <c r="T1377" s="11"/>
      <c r="U1377" s="11"/>
      <c r="X1377" s="22" t="str">
        <f>IF(B1377="",VLOOKUP(A1377,items_lookup!A:B,2,FALSE),B1377)</f>
        <v>11. Item 11</v>
      </c>
      <c r="Y1377" s="22">
        <f t="shared" si="100"/>
        <v>7</v>
      </c>
      <c r="Z1377" s="22">
        <f t="shared" si="100"/>
        <v>7</v>
      </c>
      <c r="AA1377" s="22">
        <f t="shared" si="97"/>
        <v>2021</v>
      </c>
      <c r="AB1377" s="22">
        <f t="shared" si="98"/>
        <v>2021</v>
      </c>
      <c r="AC1377" s="22">
        <f t="shared" si="99"/>
        <v>2021</v>
      </c>
      <c r="AD1377" s="25" t="b">
        <f>AND(ROUND(O1377,2)=O1377,ROUND(P1377,2)=P1377,OR(AND(O1377&lt;&gt;0,L1377="p"),AND(P1377&lt;&gt;0,L1377="f")),_xlfn.ISFORMULA(X1377),_xlfn.ISFORMULA(Y1377),_xlfn.ISFORMULA(Z1377),_xlfn.ISFORMULA(AA1377),_xlfn.ISFORMULA(AB1377),_xlfn.ISFORMULA(AC1377),NOT(_xlfn.ISFORMULA(O1377)),NOT(_xlfn.ISFORMULA(P1377)),M1377&lt;&gt;0,N1377&lt;&gt;0,OR(YEAR(M1377=lookup_codes!T1533),YEAR(M1377=lookup_codes!T1534),YEAR(M1377=lookup_codes!T1535)),OR(YEAR(N1377=lookup_codes!T1533),YEAR(N1377=lookup_codes!T1534),YEAR(N1377=lookup_codes!T1535)))</f>
        <v>1</v>
      </c>
    </row>
    <row r="1378" spans="1:30" ht="15" customHeight="1" x14ac:dyDescent="0.2">
      <c r="A1378" s="8" t="s">
        <v>770</v>
      </c>
      <c r="B1378" s="8"/>
      <c r="C1378" s="2" t="s">
        <v>734</v>
      </c>
      <c r="D1378" s="6" t="s">
        <v>742</v>
      </c>
      <c r="E1378" s="60" t="s">
        <v>745</v>
      </c>
      <c r="F1378" s="8"/>
      <c r="G1378" s="8"/>
      <c r="H1378" s="8"/>
      <c r="I1378" s="8"/>
      <c r="J1378" s="8"/>
      <c r="K1378" s="8" t="s">
        <v>753</v>
      </c>
      <c r="L1378" s="8" t="s">
        <v>756</v>
      </c>
      <c r="M1378" s="9">
        <v>44383</v>
      </c>
      <c r="N1378" s="9">
        <v>44398</v>
      </c>
      <c r="O1378" s="20"/>
      <c r="P1378" s="20">
        <v>230.95</v>
      </c>
      <c r="Q1378" s="61"/>
      <c r="X1378" s="22" t="str">
        <f>IF(B1378="",VLOOKUP(A1378,items_lookup!A:B,2,FALSE),B1378)</f>
        <v>11. Item 11</v>
      </c>
      <c r="Y1378" s="22">
        <f t="shared" si="100"/>
        <v>7</v>
      </c>
      <c r="Z1378" s="22">
        <f t="shared" si="100"/>
        <v>7</v>
      </c>
      <c r="AA1378" s="22">
        <f t="shared" si="97"/>
        <v>2021</v>
      </c>
      <c r="AB1378" s="22">
        <f t="shared" si="98"/>
        <v>2021</v>
      </c>
      <c r="AC1378" s="22">
        <f t="shared" si="99"/>
        <v>2021</v>
      </c>
      <c r="AD1378" s="25" t="b">
        <f>AND(ROUND(O1378,2)=O1378,ROUND(P1378,2)=P1378,OR(AND(O1378&lt;&gt;0,L1378="p"),AND(P1378&lt;&gt;0,L1378="f")),_xlfn.ISFORMULA(X1378),_xlfn.ISFORMULA(Y1378),_xlfn.ISFORMULA(Z1378),_xlfn.ISFORMULA(AA1378),_xlfn.ISFORMULA(AB1378),_xlfn.ISFORMULA(AC1378),NOT(_xlfn.ISFORMULA(O1378)),NOT(_xlfn.ISFORMULA(P1378)),M1378&lt;&gt;0,N1378&lt;&gt;0,OR(YEAR(M1378=lookup_codes!T1534),YEAR(M1378=lookup_codes!T1535),YEAR(M1378=lookup_codes!T1536)),OR(YEAR(N1378=lookup_codes!T1534),YEAR(N1378=lookup_codes!T1535),YEAR(N1378=lookup_codes!T1536)))</f>
        <v>1</v>
      </c>
    </row>
    <row r="1379" spans="1:30" ht="14.25" customHeight="1" x14ac:dyDescent="0.2">
      <c r="A1379" s="8" t="s">
        <v>783</v>
      </c>
      <c r="B1379" s="8"/>
      <c r="C1379" s="2" t="s">
        <v>734</v>
      </c>
      <c r="D1379" s="6" t="s">
        <v>742</v>
      </c>
      <c r="E1379" s="60" t="s">
        <v>744</v>
      </c>
      <c r="F1379" s="8"/>
      <c r="G1379" s="8"/>
      <c r="H1379" s="8"/>
      <c r="I1379" s="8"/>
      <c r="J1379" s="8"/>
      <c r="K1379" s="8" t="s">
        <v>753</v>
      </c>
      <c r="L1379" s="8" t="s">
        <v>756</v>
      </c>
      <c r="M1379" s="9">
        <v>44383</v>
      </c>
      <c r="N1379" s="9">
        <v>44383</v>
      </c>
      <c r="O1379" s="20"/>
      <c r="P1379" s="20">
        <v>4.71</v>
      </c>
      <c r="Q1379" s="61"/>
      <c r="R1379" s="29"/>
      <c r="S1379" s="29"/>
      <c r="T1379" s="29"/>
      <c r="U1379" s="29"/>
      <c r="X1379" s="22" t="str">
        <f>IF(B1379="",VLOOKUP(A1379,items_lookup!A:B,2,FALSE),B1379)</f>
        <v>21. Item 21</v>
      </c>
      <c r="Y1379" s="22">
        <f t="shared" si="100"/>
        <v>7</v>
      </c>
      <c r="Z1379" s="22">
        <f t="shared" si="100"/>
        <v>7</v>
      </c>
      <c r="AA1379" s="22">
        <f t="shared" si="97"/>
        <v>2021</v>
      </c>
      <c r="AB1379" s="22">
        <f t="shared" si="98"/>
        <v>2021</v>
      </c>
      <c r="AC1379" s="22">
        <f t="shared" si="99"/>
        <v>2021</v>
      </c>
      <c r="AD1379" s="25" t="b">
        <f>AND(ROUND(O1379,2)=O1379,ROUND(P1379,2)=P1379,OR(AND(O1379&lt;&gt;0,L1379="p"),AND(P1379&lt;&gt;0,L1379="f")),_xlfn.ISFORMULA(X1379),_xlfn.ISFORMULA(Y1379),_xlfn.ISFORMULA(Z1379),_xlfn.ISFORMULA(AA1379),_xlfn.ISFORMULA(AB1379),_xlfn.ISFORMULA(AC1379),NOT(_xlfn.ISFORMULA(O1379)),NOT(_xlfn.ISFORMULA(P1379)),M1379&lt;&gt;0,N1379&lt;&gt;0,OR(YEAR(M1379=lookup_codes!T1535),YEAR(M1379=lookup_codes!T1536),YEAR(M1379=lookup_codes!T1537)),OR(YEAR(N1379=lookup_codes!T1535),YEAR(N1379=lookup_codes!T1536),YEAR(N1379=lookup_codes!T1537)))</f>
        <v>1</v>
      </c>
    </row>
    <row r="1380" spans="1:30" ht="15" customHeight="1" x14ac:dyDescent="0.2">
      <c r="A1380" s="8" t="s">
        <v>783</v>
      </c>
      <c r="B1380" s="8"/>
      <c r="C1380" s="2" t="s">
        <v>734</v>
      </c>
      <c r="D1380" s="6" t="s">
        <v>742</v>
      </c>
      <c r="E1380" s="60" t="s">
        <v>745</v>
      </c>
      <c r="F1380" s="8"/>
      <c r="G1380" s="8"/>
      <c r="H1380" s="8"/>
      <c r="I1380" s="8"/>
      <c r="J1380" s="8">
        <v>1</v>
      </c>
      <c r="K1380" s="8" t="s">
        <v>753</v>
      </c>
      <c r="L1380" s="8" t="s">
        <v>756</v>
      </c>
      <c r="M1380" s="9">
        <v>44382</v>
      </c>
      <c r="N1380" s="9">
        <v>44392</v>
      </c>
      <c r="O1380" s="20"/>
      <c r="P1380" s="20">
        <v>7417.45</v>
      </c>
      <c r="Q1380" s="61"/>
      <c r="R1380" s="29"/>
      <c r="S1380" s="29"/>
      <c r="T1380" s="29"/>
      <c r="U1380" s="29"/>
      <c r="X1380" s="22" t="str">
        <f>IF(B1380="",VLOOKUP(A1380,items_lookup!A:B,2,FALSE),B1380)</f>
        <v>21. Item 21</v>
      </c>
      <c r="Y1380" s="22">
        <f t="shared" si="100"/>
        <v>7</v>
      </c>
      <c r="Z1380" s="22">
        <f t="shared" si="100"/>
        <v>7</v>
      </c>
      <c r="AA1380" s="22">
        <f t="shared" si="97"/>
        <v>2021</v>
      </c>
      <c r="AB1380" s="22">
        <f t="shared" si="98"/>
        <v>2021</v>
      </c>
      <c r="AC1380" s="22">
        <f t="shared" si="99"/>
        <v>2021</v>
      </c>
      <c r="AD1380" s="25" t="b">
        <f>AND(ROUND(O1380,2)=O1380,ROUND(P1380,2)=P1380,OR(AND(O1380&lt;&gt;0,L1380="p"),AND(P1380&lt;&gt;0,L1380="f")),_xlfn.ISFORMULA(X1380),_xlfn.ISFORMULA(Y1380),_xlfn.ISFORMULA(Z1380),_xlfn.ISFORMULA(AA1380),_xlfn.ISFORMULA(AB1380),_xlfn.ISFORMULA(AC1380),NOT(_xlfn.ISFORMULA(O1380)),NOT(_xlfn.ISFORMULA(P1380)),M1380&lt;&gt;0,N1380&lt;&gt;0,OR(YEAR(M1380=lookup_codes!T1536),YEAR(M1380=lookup_codes!T1537),YEAR(M1380=lookup_codes!T1538)),OR(YEAR(N1380=lookup_codes!T1536),YEAR(N1380=lookup_codes!T1537),YEAR(N1380=lookup_codes!T1538)))</f>
        <v>1</v>
      </c>
    </row>
    <row r="1381" spans="1:30" ht="15" customHeight="1" x14ac:dyDescent="0.2">
      <c r="A1381" s="8" t="s">
        <v>783</v>
      </c>
      <c r="B1381" s="8"/>
      <c r="C1381" s="2" t="s">
        <v>734</v>
      </c>
      <c r="D1381" s="6" t="s">
        <v>742</v>
      </c>
      <c r="E1381" s="60" t="s">
        <v>744</v>
      </c>
      <c r="F1381" s="8"/>
      <c r="G1381" s="8"/>
      <c r="H1381" s="8"/>
      <c r="I1381" s="8"/>
      <c r="J1381" s="8"/>
      <c r="K1381" s="8" t="s">
        <v>753</v>
      </c>
      <c r="L1381" s="8" t="s">
        <v>756</v>
      </c>
      <c r="M1381" s="9">
        <v>44384</v>
      </c>
      <c r="N1381" s="9">
        <v>44384</v>
      </c>
      <c r="O1381" s="20"/>
      <c r="P1381" s="20">
        <v>989285.71</v>
      </c>
      <c r="Q1381" s="61"/>
      <c r="R1381" s="29"/>
      <c r="S1381" s="29"/>
      <c r="T1381" s="29"/>
      <c r="U1381" s="29"/>
      <c r="X1381" s="22" t="str">
        <f>IF(B1381="",VLOOKUP(A1381,items_lookup!A:B,2,FALSE),B1381)</f>
        <v>21. Item 21</v>
      </c>
      <c r="Y1381" s="22">
        <f t="shared" si="100"/>
        <v>7</v>
      </c>
      <c r="Z1381" s="22">
        <f t="shared" si="100"/>
        <v>7</v>
      </c>
      <c r="AA1381" s="22">
        <f t="shared" si="97"/>
        <v>2021</v>
      </c>
      <c r="AB1381" s="22">
        <f t="shared" si="98"/>
        <v>2021</v>
      </c>
      <c r="AC1381" s="22">
        <f t="shared" si="99"/>
        <v>2021</v>
      </c>
      <c r="AD1381" s="25" t="b">
        <f>AND(ROUND(O1381,2)=O1381,ROUND(P1381,2)=P1381,OR(AND(O1381&lt;&gt;0,L1381="p"),AND(P1381&lt;&gt;0,L1381="f")),_xlfn.ISFORMULA(X1381),_xlfn.ISFORMULA(Y1381),_xlfn.ISFORMULA(Z1381),_xlfn.ISFORMULA(AA1381),_xlfn.ISFORMULA(AB1381),_xlfn.ISFORMULA(AC1381),NOT(_xlfn.ISFORMULA(O1381)),NOT(_xlfn.ISFORMULA(P1381)),M1381&lt;&gt;0,N1381&lt;&gt;0,OR(YEAR(M1381=lookup_codes!T1537),YEAR(M1381=lookup_codes!T1538),YEAR(M1381=lookup_codes!T1539)),OR(YEAR(N1381=lookup_codes!T1537),YEAR(N1381=lookup_codes!T1538),YEAR(N1381=lookup_codes!T1539)))</f>
        <v>1</v>
      </c>
    </row>
    <row r="1382" spans="1:30" ht="12.6" customHeight="1" x14ac:dyDescent="0.2">
      <c r="A1382" s="8" t="s">
        <v>780</v>
      </c>
      <c r="B1382" s="8"/>
      <c r="C1382" s="2" t="s">
        <v>734</v>
      </c>
      <c r="D1382" s="6" t="s">
        <v>742</v>
      </c>
      <c r="E1382" s="60" t="s">
        <v>745</v>
      </c>
      <c r="F1382" s="8"/>
      <c r="G1382" s="8"/>
      <c r="H1382" s="8"/>
      <c r="I1382" s="8"/>
      <c r="J1382" s="8"/>
      <c r="K1382" s="8"/>
      <c r="L1382" s="8" t="s">
        <v>755</v>
      </c>
      <c r="M1382" s="9">
        <v>44378</v>
      </c>
      <c r="N1382" s="9">
        <v>44378</v>
      </c>
      <c r="O1382" s="20">
        <v>23.81</v>
      </c>
      <c r="P1382" s="20"/>
      <c r="Q1382" s="61"/>
      <c r="R1382" s="29"/>
      <c r="S1382" s="29"/>
      <c r="T1382" s="29"/>
      <c r="U1382" s="29"/>
      <c r="X1382" s="22" t="str">
        <f>IF(B1382="",VLOOKUP(A1382,items_lookup!A:B,2,FALSE),B1382)</f>
        <v>14. Item 14</v>
      </c>
      <c r="Y1382" s="22">
        <f t="shared" si="100"/>
        <v>7</v>
      </c>
      <c r="Z1382" s="22">
        <f t="shared" si="100"/>
        <v>7</v>
      </c>
      <c r="AA1382" s="22">
        <f t="shared" si="97"/>
        <v>2021</v>
      </c>
      <c r="AB1382" s="22">
        <f t="shared" si="98"/>
        <v>2021</v>
      </c>
      <c r="AC1382" s="22">
        <f t="shared" si="99"/>
        <v>2021</v>
      </c>
      <c r="AD1382" s="25" t="b">
        <f>AND(ROUND(O1382,2)=O1382,ROUND(P1382,2)=P1382,OR(AND(O1382&lt;&gt;0,L1382="p"),AND(P1382&lt;&gt;0,L1382="f")),_xlfn.ISFORMULA(X1382),_xlfn.ISFORMULA(Y1382),_xlfn.ISFORMULA(Z1382),_xlfn.ISFORMULA(AA1382),_xlfn.ISFORMULA(AB1382),_xlfn.ISFORMULA(AC1382),NOT(_xlfn.ISFORMULA(O1382)),NOT(_xlfn.ISFORMULA(P1382)),M1382&lt;&gt;0,N1382&lt;&gt;0,OR(YEAR(M1382=lookup_codes!T1544),YEAR(M1382=lookup_codes!T1545),YEAR(M1382=lookup_codes!T1546)),OR(YEAR(N1382=lookup_codes!T1544),YEAR(N1382=lookup_codes!T1545),YEAR(N1382=lookup_codes!T1546)))</f>
        <v>1</v>
      </c>
    </row>
    <row r="1383" spans="1:30" ht="15" customHeight="1" x14ac:dyDescent="0.2">
      <c r="A1383" s="8" t="s">
        <v>780</v>
      </c>
      <c r="B1383" s="27"/>
      <c r="C1383" s="2" t="s">
        <v>734</v>
      </c>
      <c r="D1383" s="6" t="s">
        <v>742</v>
      </c>
      <c r="E1383" s="60" t="s">
        <v>745</v>
      </c>
      <c r="F1383" s="8"/>
      <c r="G1383" s="8"/>
      <c r="H1383" s="8"/>
      <c r="I1383" s="8"/>
      <c r="J1383" s="8">
        <v>3</v>
      </c>
      <c r="K1383" s="8" t="s">
        <v>753</v>
      </c>
      <c r="L1383" s="8" t="s">
        <v>756</v>
      </c>
      <c r="M1383" s="9">
        <v>44378</v>
      </c>
      <c r="N1383" s="9">
        <v>44393</v>
      </c>
      <c r="O1383" s="20"/>
      <c r="P1383" s="20">
        <v>6941.46</v>
      </c>
      <c r="Q1383" s="61"/>
      <c r="R1383" s="29"/>
      <c r="S1383" s="29"/>
      <c r="T1383" s="29"/>
      <c r="U1383" s="29"/>
      <c r="X1383" s="22" t="str">
        <f>IF(B1383="",VLOOKUP(A1383,items_lookup!A:B,2,FALSE),B1383)</f>
        <v>14. Item 14</v>
      </c>
      <c r="Y1383" s="22">
        <f t="shared" si="100"/>
        <v>7</v>
      </c>
      <c r="Z1383" s="22">
        <f t="shared" si="100"/>
        <v>7</v>
      </c>
      <c r="AA1383" s="22">
        <f t="shared" si="97"/>
        <v>2021</v>
      </c>
      <c r="AB1383" s="22">
        <f t="shared" si="98"/>
        <v>2021</v>
      </c>
      <c r="AC1383" s="22">
        <f t="shared" si="99"/>
        <v>2021</v>
      </c>
      <c r="AD1383" s="25" t="b">
        <f>AND(ROUND(O1383,2)=O1383,ROUND(P1383,2)=P1383,OR(AND(O1383&lt;&gt;0,L1383="p"),AND(P1383&lt;&gt;0,L1383="f")),_xlfn.ISFORMULA(X1383),_xlfn.ISFORMULA(Y1383),_xlfn.ISFORMULA(Z1383),_xlfn.ISFORMULA(AA1383),_xlfn.ISFORMULA(AB1383),_xlfn.ISFORMULA(AC1383),NOT(_xlfn.ISFORMULA(O1383)),NOT(_xlfn.ISFORMULA(P1383)),M1383&lt;&gt;0,N1383&lt;&gt;0,OR(YEAR(M1383=lookup_codes!T1545),YEAR(M1383=lookup_codes!T1546),YEAR(M1383=lookup_codes!T1547)),OR(YEAR(N1383=lookup_codes!T1545),YEAR(N1383=lookup_codes!T1546),YEAR(N1383=lookup_codes!T1547)))</f>
        <v>1</v>
      </c>
    </row>
    <row r="1384" spans="1:30" ht="15.75" customHeight="1" x14ac:dyDescent="0.2">
      <c r="A1384" s="8" t="s">
        <v>780</v>
      </c>
      <c r="B1384" s="27"/>
      <c r="C1384" s="2" t="s">
        <v>734</v>
      </c>
      <c r="D1384" s="6" t="s">
        <v>742</v>
      </c>
      <c r="E1384" s="60" t="s">
        <v>745</v>
      </c>
      <c r="F1384" s="8"/>
      <c r="G1384" s="8"/>
      <c r="H1384" s="8"/>
      <c r="I1384" s="8"/>
      <c r="J1384" s="8">
        <v>3</v>
      </c>
      <c r="K1384" s="8" t="s">
        <v>753</v>
      </c>
      <c r="L1384" s="8" t="s">
        <v>756</v>
      </c>
      <c r="M1384" s="9">
        <v>44378</v>
      </c>
      <c r="N1384" s="9">
        <v>44397</v>
      </c>
      <c r="O1384" s="20"/>
      <c r="P1384" s="20">
        <v>49567.85</v>
      </c>
      <c r="Q1384" s="61"/>
      <c r="R1384" s="29"/>
      <c r="S1384" s="29"/>
      <c r="T1384" s="29"/>
      <c r="U1384" s="29"/>
      <c r="X1384" s="22" t="str">
        <f>IF(B1384="",VLOOKUP(A1384,items_lookup!A:B,2,FALSE),B1384)</f>
        <v>14. Item 14</v>
      </c>
      <c r="Y1384" s="22">
        <f t="shared" si="100"/>
        <v>7</v>
      </c>
      <c r="Z1384" s="22">
        <f t="shared" si="100"/>
        <v>7</v>
      </c>
      <c r="AA1384" s="22">
        <f t="shared" si="97"/>
        <v>2021</v>
      </c>
      <c r="AB1384" s="22">
        <f t="shared" si="98"/>
        <v>2021</v>
      </c>
      <c r="AC1384" s="22">
        <f t="shared" si="99"/>
        <v>2021</v>
      </c>
      <c r="AD1384" s="25" t="b">
        <f>AND(ROUND(O1384,2)=O1384,ROUND(P1384,2)=P1384,OR(AND(O1384&lt;&gt;0,L1384="p"),AND(P1384&lt;&gt;0,L1384="f")),_xlfn.ISFORMULA(X1384),_xlfn.ISFORMULA(Y1384),_xlfn.ISFORMULA(Z1384),_xlfn.ISFORMULA(AA1384),_xlfn.ISFORMULA(AB1384),_xlfn.ISFORMULA(AC1384),NOT(_xlfn.ISFORMULA(O1384)),NOT(_xlfn.ISFORMULA(P1384)),M1384&lt;&gt;0,N1384&lt;&gt;0,OR(YEAR(M1384=lookup_codes!T1546),YEAR(M1384=lookup_codes!T1547),YEAR(M1384=lookup_codes!T1548)),OR(YEAR(N1384=lookup_codes!T1546),YEAR(N1384=lookup_codes!T1547),YEAR(N1384=lookup_codes!T1548)))</f>
        <v>1</v>
      </c>
    </row>
    <row r="1385" spans="1:30" ht="15.75" customHeight="1" x14ac:dyDescent="0.2">
      <c r="A1385" s="8" t="s">
        <v>769</v>
      </c>
      <c r="B1385" s="8"/>
      <c r="C1385" s="2" t="s">
        <v>734</v>
      </c>
      <c r="D1385" s="6" t="s">
        <v>742</v>
      </c>
      <c r="E1385" s="60" t="s">
        <v>745</v>
      </c>
      <c r="F1385" s="8"/>
      <c r="G1385" s="8"/>
      <c r="H1385" s="8"/>
      <c r="I1385" s="8"/>
      <c r="J1385" s="8">
        <v>4</v>
      </c>
      <c r="K1385" s="8" t="s">
        <v>753</v>
      </c>
      <c r="L1385" s="8" t="s">
        <v>756</v>
      </c>
      <c r="M1385" s="9">
        <v>44378</v>
      </c>
      <c r="N1385" s="9">
        <v>44405</v>
      </c>
      <c r="O1385" s="20"/>
      <c r="P1385" s="20">
        <v>3551.99</v>
      </c>
      <c r="Q1385" s="61"/>
      <c r="R1385" s="29"/>
      <c r="S1385" s="29"/>
      <c r="T1385" s="29"/>
      <c r="U1385" s="29"/>
      <c r="X1385" s="22" t="str">
        <f>IF(B1385="",VLOOKUP(A1385,items_lookup!A:B,2,FALSE),B1385)</f>
        <v>09. Item 09</v>
      </c>
      <c r="Y1385" s="22">
        <f t="shared" si="100"/>
        <v>7</v>
      </c>
      <c r="Z1385" s="22">
        <f t="shared" si="100"/>
        <v>7</v>
      </c>
      <c r="AA1385" s="22">
        <f t="shared" si="97"/>
        <v>2021</v>
      </c>
      <c r="AB1385" s="22">
        <f t="shared" si="98"/>
        <v>2021</v>
      </c>
      <c r="AC1385" s="22">
        <f t="shared" si="99"/>
        <v>2021</v>
      </c>
      <c r="AD1385" s="25" t="b">
        <f>AND(ROUND(O1385,2)=O1385,ROUND(P1385,2)=P1385,OR(AND(O1385&lt;&gt;0,L1385="p"),AND(P1385&lt;&gt;0,L1385="f")),_xlfn.ISFORMULA(X1385),_xlfn.ISFORMULA(Y1385),_xlfn.ISFORMULA(Z1385),_xlfn.ISFORMULA(AA1385),_xlfn.ISFORMULA(AB1385),_xlfn.ISFORMULA(AC1385),NOT(_xlfn.ISFORMULA(O1385)),NOT(_xlfn.ISFORMULA(P1385)),M1385&lt;&gt;0,N1385&lt;&gt;0,OR(YEAR(M1385=lookup_codes!T1547),YEAR(M1385=lookup_codes!T1548),YEAR(M1385=lookup_codes!T1549)),OR(YEAR(N1385=lookup_codes!T1547),YEAR(N1385=lookup_codes!T1548),YEAR(N1385=lookup_codes!T1549)))</f>
        <v>1</v>
      </c>
    </row>
    <row r="1386" spans="1:30" ht="12.6" customHeight="1" x14ac:dyDescent="0.2">
      <c r="A1386" s="8" t="s">
        <v>769</v>
      </c>
      <c r="B1386" s="8"/>
      <c r="C1386" s="2" t="s">
        <v>734</v>
      </c>
      <c r="D1386" s="6" t="s">
        <v>742</v>
      </c>
      <c r="E1386" s="60" t="s">
        <v>745</v>
      </c>
      <c r="F1386" s="8"/>
      <c r="G1386" s="8"/>
      <c r="H1386" s="8"/>
      <c r="I1386" s="8"/>
      <c r="J1386" s="8">
        <v>4</v>
      </c>
      <c r="K1386" s="8" t="s">
        <v>753</v>
      </c>
      <c r="L1386" s="8" t="s">
        <v>756</v>
      </c>
      <c r="M1386" s="9">
        <v>44389</v>
      </c>
      <c r="N1386" s="9">
        <v>44399</v>
      </c>
      <c r="O1386" s="20"/>
      <c r="P1386" s="20">
        <v>21110.15</v>
      </c>
      <c r="Q1386" s="61"/>
      <c r="R1386" s="29"/>
      <c r="S1386" s="29"/>
      <c r="T1386" s="29"/>
      <c r="U1386" s="29"/>
      <c r="X1386" s="22" t="str">
        <f>IF(B1386="",VLOOKUP(A1386,items_lookup!A:B,2,FALSE),B1386)</f>
        <v>09. Item 09</v>
      </c>
      <c r="Y1386" s="22">
        <f t="shared" si="100"/>
        <v>7</v>
      </c>
      <c r="Z1386" s="22">
        <f t="shared" si="100"/>
        <v>7</v>
      </c>
      <c r="AA1386" s="22">
        <f t="shared" si="97"/>
        <v>2021</v>
      </c>
      <c r="AB1386" s="22">
        <f t="shared" si="98"/>
        <v>2021</v>
      </c>
      <c r="AC1386" s="22">
        <f t="shared" si="99"/>
        <v>2021</v>
      </c>
      <c r="AD1386" s="25" t="b">
        <f>AND(ROUND(O1386,2)=O1386,ROUND(P1386,2)=P1386,OR(AND(O1386&lt;&gt;0,L1386="p"),AND(P1386&lt;&gt;0,L1386="f")),_xlfn.ISFORMULA(X1386),_xlfn.ISFORMULA(Y1386),_xlfn.ISFORMULA(Z1386),_xlfn.ISFORMULA(AA1386),_xlfn.ISFORMULA(AB1386),_xlfn.ISFORMULA(AC1386),NOT(_xlfn.ISFORMULA(O1386)),NOT(_xlfn.ISFORMULA(P1386)),M1386&lt;&gt;0,N1386&lt;&gt;0,OR(YEAR(M1386=lookup_codes!T1548),YEAR(M1386=lookup_codes!T1549),YEAR(M1386=lookup_codes!T1550)),OR(YEAR(N1386=lookup_codes!T1548),YEAR(N1386=lookup_codes!T1549),YEAR(N1386=lookup_codes!T1550)))</f>
        <v>1</v>
      </c>
    </row>
    <row r="1387" spans="1:30" ht="12.6" customHeight="1" x14ac:dyDescent="0.2">
      <c r="A1387" s="8" t="s">
        <v>769</v>
      </c>
      <c r="B1387" s="8"/>
      <c r="C1387" s="2" t="s">
        <v>734</v>
      </c>
      <c r="D1387" s="6" t="s">
        <v>742</v>
      </c>
      <c r="E1387" s="60" t="s">
        <v>744</v>
      </c>
      <c r="F1387" s="8"/>
      <c r="G1387" s="8"/>
      <c r="H1387" s="8"/>
      <c r="I1387" s="8"/>
      <c r="J1387" s="8"/>
      <c r="K1387" s="8" t="s">
        <v>753</v>
      </c>
      <c r="L1387" s="8" t="s">
        <v>756</v>
      </c>
      <c r="M1387" s="9">
        <v>44389</v>
      </c>
      <c r="N1387" s="9">
        <v>44389</v>
      </c>
      <c r="O1387" s="20"/>
      <c r="P1387" s="20">
        <v>25092.95</v>
      </c>
      <c r="Q1387" s="61"/>
      <c r="R1387" s="29"/>
      <c r="S1387" s="29"/>
      <c r="T1387" s="29"/>
      <c r="U1387" s="29"/>
      <c r="X1387" s="22" t="str">
        <f>IF(B1387="",VLOOKUP(A1387,items_lookup!A:B,2,FALSE),B1387)</f>
        <v>09. Item 09</v>
      </c>
      <c r="Y1387" s="22">
        <f t="shared" si="100"/>
        <v>7</v>
      </c>
      <c r="Z1387" s="22">
        <f t="shared" si="100"/>
        <v>7</v>
      </c>
      <c r="AA1387" s="22">
        <f t="shared" si="97"/>
        <v>2021</v>
      </c>
      <c r="AB1387" s="22">
        <f t="shared" si="98"/>
        <v>2021</v>
      </c>
      <c r="AC1387" s="22">
        <f t="shared" si="99"/>
        <v>2021</v>
      </c>
      <c r="AD1387" s="25" t="b">
        <f>AND(ROUND(O1387,2)=O1387,ROUND(P1387,2)=P1387,OR(AND(O1387&lt;&gt;0,L1387="p"),AND(P1387&lt;&gt;0,L1387="f")),_xlfn.ISFORMULA(X1387),_xlfn.ISFORMULA(Y1387),_xlfn.ISFORMULA(Z1387),_xlfn.ISFORMULA(AA1387),_xlfn.ISFORMULA(AB1387),_xlfn.ISFORMULA(AC1387),NOT(_xlfn.ISFORMULA(O1387)),NOT(_xlfn.ISFORMULA(P1387)),M1387&lt;&gt;0,N1387&lt;&gt;0,OR(YEAR(M1387=lookup_codes!T1549),YEAR(M1387=lookup_codes!T1550),YEAR(M1387=lookup_codes!T1551)),OR(YEAR(N1387=lookup_codes!T1549),YEAR(N1387=lookup_codes!T1550),YEAR(N1387=lookup_codes!T1551)))</f>
        <v>1</v>
      </c>
    </row>
    <row r="1388" spans="1:30" ht="15" customHeight="1" x14ac:dyDescent="0.2">
      <c r="A1388" s="8" t="s">
        <v>781</v>
      </c>
      <c r="B1388" s="8"/>
      <c r="C1388" s="2" t="s">
        <v>741</v>
      </c>
      <c r="D1388" s="6" t="s">
        <v>742</v>
      </c>
      <c r="E1388" s="60" t="s">
        <v>744</v>
      </c>
      <c r="F1388" s="8"/>
      <c r="G1388" s="8"/>
      <c r="H1388" s="8"/>
      <c r="I1388" s="8"/>
      <c r="J1388" s="8"/>
      <c r="K1388" s="8"/>
      <c r="L1388" s="8" t="s">
        <v>756</v>
      </c>
      <c r="M1388" s="9">
        <v>44377</v>
      </c>
      <c r="N1388" s="9">
        <v>44377</v>
      </c>
      <c r="O1388" s="20"/>
      <c r="P1388" s="20">
        <v>42615113.75</v>
      </c>
      <c r="Q1388" s="61"/>
      <c r="R1388" s="29"/>
      <c r="S1388" s="29"/>
      <c r="T1388" s="29"/>
      <c r="U1388" s="29"/>
      <c r="X1388" s="22" t="str">
        <f>IF(B1388="",VLOOKUP(A1388,items_lookup!A:B,2,FALSE),B1388)</f>
        <v>09. Item 09</v>
      </c>
      <c r="Y1388" s="22">
        <f t="shared" si="100"/>
        <v>6</v>
      </c>
      <c r="Z1388" s="22">
        <f t="shared" si="100"/>
        <v>6</v>
      </c>
      <c r="AA1388" s="22">
        <f t="shared" si="97"/>
        <v>2021</v>
      </c>
      <c r="AB1388" s="22">
        <f t="shared" si="98"/>
        <v>2021</v>
      </c>
      <c r="AC1388" s="22">
        <f t="shared" si="99"/>
        <v>2021</v>
      </c>
      <c r="AD1388" s="25" t="b">
        <f>AND(ROUND(O1388,2)=O1388,ROUND(P1388,2)=P1388,OR(AND(O1388&lt;&gt;0,L1388="p"),AND(P1388&lt;&gt;0,L1388="f")),_xlfn.ISFORMULA(X1388),_xlfn.ISFORMULA(Y1388),_xlfn.ISFORMULA(Z1388),_xlfn.ISFORMULA(AA1388),_xlfn.ISFORMULA(AB1388),_xlfn.ISFORMULA(AC1388),NOT(_xlfn.ISFORMULA(O1388)),NOT(_xlfn.ISFORMULA(P1388)),M1388&lt;&gt;0,N1388&lt;&gt;0,OR(YEAR(M1388=lookup_codes!T1550),YEAR(M1388=lookup_codes!T1551),YEAR(M1388=lookup_codes!T1552)),OR(YEAR(N1388=lookup_codes!T1550),YEAR(N1388=lookup_codes!T1551),YEAR(N1388=lookup_codes!T1552)))</f>
        <v>1</v>
      </c>
    </row>
    <row r="1389" spans="1:30" ht="15" customHeight="1" x14ac:dyDescent="0.2">
      <c r="A1389" s="8" t="s">
        <v>781</v>
      </c>
      <c r="B1389" s="8"/>
      <c r="C1389" s="2" t="s">
        <v>734</v>
      </c>
      <c r="D1389" s="6" t="s">
        <v>742</v>
      </c>
      <c r="E1389" s="60" t="s">
        <v>744</v>
      </c>
      <c r="F1389" s="8"/>
      <c r="G1389" s="8"/>
      <c r="H1389" s="8"/>
      <c r="I1389" s="8"/>
      <c r="J1389" s="8"/>
      <c r="K1389" s="8" t="s">
        <v>753</v>
      </c>
      <c r="L1389" s="8" t="s">
        <v>756</v>
      </c>
      <c r="M1389" s="9">
        <v>44390</v>
      </c>
      <c r="N1389" s="9">
        <v>44390</v>
      </c>
      <c r="O1389" s="20"/>
      <c r="P1389" s="20">
        <v>97043.47</v>
      </c>
      <c r="Q1389" s="61"/>
      <c r="R1389" s="29"/>
      <c r="S1389" s="29"/>
      <c r="T1389" s="29"/>
      <c r="U1389" s="29"/>
      <c r="X1389" s="22" t="str">
        <f>IF(B1389="",VLOOKUP(A1389,items_lookup!A:B,2,FALSE),B1389)</f>
        <v>09. Item 09</v>
      </c>
      <c r="Y1389" s="22">
        <f t="shared" si="100"/>
        <v>7</v>
      </c>
      <c r="Z1389" s="22">
        <f t="shared" si="100"/>
        <v>7</v>
      </c>
      <c r="AA1389" s="22">
        <f t="shared" si="97"/>
        <v>2021</v>
      </c>
      <c r="AB1389" s="22">
        <f t="shared" si="98"/>
        <v>2021</v>
      </c>
      <c r="AC1389" s="22">
        <f t="shared" si="99"/>
        <v>2021</v>
      </c>
      <c r="AD1389" s="25" t="b">
        <f>AND(ROUND(O1389,2)=O1389,ROUND(P1389,2)=P1389,OR(AND(O1389&lt;&gt;0,L1389="p"),AND(P1389&lt;&gt;0,L1389="f")),_xlfn.ISFORMULA(X1389),_xlfn.ISFORMULA(Y1389),_xlfn.ISFORMULA(Z1389),_xlfn.ISFORMULA(AA1389),_xlfn.ISFORMULA(AB1389),_xlfn.ISFORMULA(AC1389),NOT(_xlfn.ISFORMULA(O1389)),NOT(_xlfn.ISFORMULA(P1389)),M1389&lt;&gt;0,N1389&lt;&gt;0,OR(YEAR(M1389=lookup_codes!T1551),YEAR(M1389=lookup_codes!T1552),YEAR(M1389=lookup_codes!T1553)),OR(YEAR(N1389=lookup_codes!T1551),YEAR(N1389=lookup_codes!T1552),YEAR(N1389=lookup_codes!T1553)))</f>
        <v>1</v>
      </c>
    </row>
    <row r="1390" spans="1:30" ht="15" customHeight="1" x14ac:dyDescent="0.2">
      <c r="A1390" s="8" t="s">
        <v>781</v>
      </c>
      <c r="B1390" s="8"/>
      <c r="C1390" s="2" t="s">
        <v>734</v>
      </c>
      <c r="D1390" s="6" t="s">
        <v>742</v>
      </c>
      <c r="E1390" s="60" t="s">
        <v>744</v>
      </c>
      <c r="F1390" s="8"/>
      <c r="G1390" s="8"/>
      <c r="H1390" s="8"/>
      <c r="I1390" s="8"/>
      <c r="J1390" s="8"/>
      <c r="K1390" s="8" t="s">
        <v>753</v>
      </c>
      <c r="L1390" s="8" t="s">
        <v>756</v>
      </c>
      <c r="M1390" s="9">
        <v>44391</v>
      </c>
      <c r="N1390" s="9">
        <v>44391</v>
      </c>
      <c r="O1390" s="20"/>
      <c r="P1390" s="20">
        <v>3371449.98</v>
      </c>
      <c r="Q1390" s="61"/>
      <c r="R1390" s="29"/>
      <c r="S1390" s="29"/>
      <c r="T1390" s="29"/>
      <c r="U1390" s="29"/>
      <c r="X1390" s="22" t="str">
        <f>IF(B1390="",VLOOKUP(A1390,items_lookup!A:B,2,FALSE),B1390)</f>
        <v>09. Item 09</v>
      </c>
      <c r="Y1390" s="22">
        <f t="shared" si="100"/>
        <v>7</v>
      </c>
      <c r="Z1390" s="22">
        <f t="shared" si="100"/>
        <v>7</v>
      </c>
      <c r="AA1390" s="22">
        <f t="shared" si="97"/>
        <v>2021</v>
      </c>
      <c r="AB1390" s="22">
        <f t="shared" si="98"/>
        <v>2021</v>
      </c>
      <c r="AC1390" s="22">
        <f t="shared" si="99"/>
        <v>2021</v>
      </c>
      <c r="AD1390" s="25" t="b">
        <f>AND(ROUND(O1390,2)=O1390,ROUND(P1390,2)=P1390,OR(AND(O1390&lt;&gt;0,L1390="p"),AND(P1390&lt;&gt;0,L1390="f")),_xlfn.ISFORMULA(X1390),_xlfn.ISFORMULA(Y1390),_xlfn.ISFORMULA(Z1390),_xlfn.ISFORMULA(AA1390),_xlfn.ISFORMULA(AB1390),_xlfn.ISFORMULA(AC1390),NOT(_xlfn.ISFORMULA(O1390)),NOT(_xlfn.ISFORMULA(P1390)),M1390&lt;&gt;0,N1390&lt;&gt;0,OR(YEAR(M1390=lookup_codes!T1552),YEAR(M1390=lookup_codes!T1553),YEAR(M1390=lookup_codes!T1554)),OR(YEAR(N1390=lookup_codes!T1552),YEAR(N1390=lookup_codes!T1553),YEAR(N1390=lookup_codes!T1554)))</f>
        <v>1</v>
      </c>
    </row>
    <row r="1391" spans="1:30" ht="15" customHeight="1" x14ac:dyDescent="0.2">
      <c r="A1391" s="8" t="s">
        <v>768</v>
      </c>
      <c r="B1391" s="8"/>
      <c r="C1391" s="2" t="s">
        <v>734</v>
      </c>
      <c r="D1391" s="6" t="s">
        <v>742</v>
      </c>
      <c r="E1391" s="60" t="s">
        <v>745</v>
      </c>
      <c r="F1391" s="8"/>
      <c r="G1391" s="8"/>
      <c r="H1391" s="8"/>
      <c r="I1391" s="8"/>
      <c r="J1391" s="8">
        <v>3</v>
      </c>
      <c r="K1391" s="8" t="s">
        <v>753</v>
      </c>
      <c r="L1391" s="8" t="s">
        <v>756</v>
      </c>
      <c r="M1391" s="9">
        <v>44392</v>
      </c>
      <c r="N1391" s="9">
        <v>44407</v>
      </c>
      <c r="O1391" s="20"/>
      <c r="P1391" s="20">
        <v>9822136.75</v>
      </c>
      <c r="Q1391" s="61"/>
      <c r="R1391" s="29"/>
      <c r="S1391" s="29"/>
      <c r="T1391" s="29"/>
      <c r="U1391" s="29"/>
      <c r="X1391" s="22" t="str">
        <f>IF(B1391="",VLOOKUP(A1391,items_lookup!A:B,2,FALSE),B1391)</f>
        <v>09. Item 09</v>
      </c>
      <c r="Y1391" s="22">
        <f t="shared" si="100"/>
        <v>7</v>
      </c>
      <c r="Z1391" s="22">
        <f t="shared" si="100"/>
        <v>7</v>
      </c>
      <c r="AA1391" s="22">
        <f t="shared" ref="AA1391:AA1454" si="101">YEAR(N1391)</f>
        <v>2021</v>
      </c>
      <c r="AB1391" s="22">
        <f t="shared" ref="AB1391:AB1454" si="102">YEAR(M1391)</f>
        <v>2021</v>
      </c>
      <c r="AC1391" s="22">
        <f t="shared" ref="AC1391:AC1454" si="103">IF(F1391="X",AA1391-1,AA1391)</f>
        <v>2021</v>
      </c>
      <c r="AD1391" s="25" t="b">
        <f>AND(ROUND(O1391,2)=O1391,ROUND(P1391,2)=P1391,OR(AND(O1391&lt;&gt;0,L1391="p"),AND(P1391&lt;&gt;0,L1391="f")),_xlfn.ISFORMULA(X1391),_xlfn.ISFORMULA(Y1391),_xlfn.ISFORMULA(Z1391),_xlfn.ISFORMULA(AA1391),_xlfn.ISFORMULA(AB1391),_xlfn.ISFORMULA(AC1391),NOT(_xlfn.ISFORMULA(O1391)),NOT(_xlfn.ISFORMULA(P1391)),M1391&lt;&gt;0,N1391&lt;&gt;0,OR(YEAR(M1391=lookup_codes!T1553),YEAR(M1391=lookup_codes!T1554),YEAR(M1391=lookup_codes!T1555)),OR(YEAR(N1391=lookup_codes!T1553),YEAR(N1391=lookup_codes!T1554),YEAR(N1391=lookup_codes!T1555)))</f>
        <v>1</v>
      </c>
    </row>
    <row r="1392" spans="1:30" ht="15" customHeight="1" x14ac:dyDescent="0.2">
      <c r="A1392" s="8" t="s">
        <v>768</v>
      </c>
      <c r="B1392" s="8"/>
      <c r="C1392" s="2" t="s">
        <v>734</v>
      </c>
      <c r="D1392" s="6" t="s">
        <v>742</v>
      </c>
      <c r="E1392" s="60" t="s">
        <v>745</v>
      </c>
      <c r="F1392" s="8"/>
      <c r="G1392" s="8"/>
      <c r="H1392" s="8"/>
      <c r="I1392" s="8"/>
      <c r="J1392" s="8">
        <v>3</v>
      </c>
      <c r="K1392" s="8" t="s">
        <v>753</v>
      </c>
      <c r="L1392" s="8" t="s">
        <v>756</v>
      </c>
      <c r="M1392" s="9">
        <v>44392</v>
      </c>
      <c r="N1392" s="9">
        <v>44407</v>
      </c>
      <c r="O1392" s="20"/>
      <c r="P1392" s="20">
        <v>6268148.2000000002</v>
      </c>
      <c r="Q1392" s="61"/>
      <c r="R1392" s="29"/>
      <c r="S1392" s="29"/>
      <c r="T1392" s="29"/>
      <c r="U1392" s="29"/>
      <c r="X1392" s="22" t="str">
        <f>IF(B1392="",VLOOKUP(A1392,items_lookup!A:B,2,FALSE),B1392)</f>
        <v>09. Item 09</v>
      </c>
      <c r="Y1392" s="22">
        <f t="shared" si="100"/>
        <v>7</v>
      </c>
      <c r="Z1392" s="22">
        <f t="shared" si="100"/>
        <v>7</v>
      </c>
      <c r="AA1392" s="22">
        <f t="shared" si="101"/>
        <v>2021</v>
      </c>
      <c r="AB1392" s="22">
        <f t="shared" si="102"/>
        <v>2021</v>
      </c>
      <c r="AC1392" s="22">
        <f t="shared" si="103"/>
        <v>2021</v>
      </c>
      <c r="AD1392" s="25" t="b">
        <f>AND(ROUND(O1392,2)=O1392,ROUND(P1392,2)=P1392,OR(AND(O1392&lt;&gt;0,L1392="p"),AND(P1392&lt;&gt;0,L1392="f")),_xlfn.ISFORMULA(X1392),_xlfn.ISFORMULA(Y1392),_xlfn.ISFORMULA(Z1392),_xlfn.ISFORMULA(AA1392),_xlfn.ISFORMULA(AB1392),_xlfn.ISFORMULA(AC1392),NOT(_xlfn.ISFORMULA(O1392)),NOT(_xlfn.ISFORMULA(P1392)),M1392&lt;&gt;0,N1392&lt;&gt;0,OR(YEAR(M1392=lookup_codes!T1554),YEAR(M1392=lookup_codes!T1555),YEAR(M1392=lookup_codes!T1556)),OR(YEAR(N1392=lookup_codes!T1554),YEAR(N1392=lookup_codes!T1555),YEAR(N1392=lookup_codes!T1556)))</f>
        <v>1</v>
      </c>
    </row>
    <row r="1393" spans="1:30" ht="12.6" customHeight="1" x14ac:dyDescent="0.2">
      <c r="A1393" s="8" t="s">
        <v>768</v>
      </c>
      <c r="B1393" s="8"/>
      <c r="C1393" s="2" t="s">
        <v>734</v>
      </c>
      <c r="D1393" s="6" t="s">
        <v>742</v>
      </c>
      <c r="E1393" s="60" t="s">
        <v>745</v>
      </c>
      <c r="F1393" s="8"/>
      <c r="G1393" s="8"/>
      <c r="H1393" s="8"/>
      <c r="I1393" s="8"/>
      <c r="J1393" s="8">
        <v>3</v>
      </c>
      <c r="K1393" s="8" t="s">
        <v>753</v>
      </c>
      <c r="L1393" s="8" t="s">
        <v>756</v>
      </c>
      <c r="M1393" s="9">
        <v>44392</v>
      </c>
      <c r="N1393" s="9">
        <v>44404</v>
      </c>
      <c r="O1393" s="20"/>
      <c r="P1393" s="20">
        <v>857281.19</v>
      </c>
      <c r="Q1393" s="61"/>
      <c r="R1393" s="29"/>
      <c r="S1393" s="29"/>
      <c r="T1393" s="29"/>
      <c r="U1393" s="29"/>
      <c r="X1393" s="22" t="str">
        <f>IF(B1393="",VLOOKUP(A1393,items_lookup!A:B,2,FALSE),B1393)</f>
        <v>09. Item 09</v>
      </c>
      <c r="Y1393" s="22">
        <f t="shared" si="100"/>
        <v>7</v>
      </c>
      <c r="Z1393" s="22">
        <f t="shared" si="100"/>
        <v>7</v>
      </c>
      <c r="AA1393" s="22">
        <f t="shared" si="101"/>
        <v>2021</v>
      </c>
      <c r="AB1393" s="22">
        <f t="shared" si="102"/>
        <v>2021</v>
      </c>
      <c r="AC1393" s="22">
        <f t="shared" si="103"/>
        <v>2021</v>
      </c>
      <c r="AD1393" s="25" t="b">
        <f>AND(ROUND(O1393,2)=O1393,ROUND(P1393,2)=P1393,OR(AND(O1393&lt;&gt;0,L1393="p"),AND(P1393&lt;&gt;0,L1393="f")),_xlfn.ISFORMULA(X1393),_xlfn.ISFORMULA(Y1393),_xlfn.ISFORMULA(Z1393),_xlfn.ISFORMULA(AA1393),_xlfn.ISFORMULA(AB1393),_xlfn.ISFORMULA(AC1393),NOT(_xlfn.ISFORMULA(O1393)),NOT(_xlfn.ISFORMULA(P1393)),M1393&lt;&gt;0,N1393&lt;&gt;0,OR(YEAR(M1393=lookup_codes!T1555),YEAR(M1393=lookup_codes!T1556),YEAR(M1393=lookup_codes!T1557)),OR(YEAR(N1393=lookup_codes!T1555),YEAR(N1393=lookup_codes!T1556),YEAR(N1393=lookup_codes!T1557)))</f>
        <v>1</v>
      </c>
    </row>
    <row r="1394" spans="1:30" ht="15" customHeight="1" x14ac:dyDescent="0.2">
      <c r="A1394" s="8" t="s">
        <v>776</v>
      </c>
      <c r="B1394" s="8"/>
      <c r="C1394" s="2" t="s">
        <v>734</v>
      </c>
      <c r="D1394" s="6" t="s">
        <v>742</v>
      </c>
      <c r="E1394" s="60" t="s">
        <v>745</v>
      </c>
      <c r="F1394" s="8"/>
      <c r="G1394" s="8"/>
      <c r="H1394" s="8"/>
      <c r="I1394" s="8"/>
      <c r="J1394" s="8">
        <v>3</v>
      </c>
      <c r="K1394" s="8" t="s">
        <v>753</v>
      </c>
      <c r="L1394" s="8" t="s">
        <v>756</v>
      </c>
      <c r="M1394" s="9">
        <v>44392</v>
      </c>
      <c r="N1394" s="9">
        <v>44404</v>
      </c>
      <c r="O1394" s="20"/>
      <c r="P1394" s="20">
        <v>2845179.14</v>
      </c>
      <c r="Q1394" s="61"/>
      <c r="R1394" s="29"/>
      <c r="S1394" s="29"/>
      <c r="T1394" s="29"/>
      <c r="U1394" s="29"/>
      <c r="X1394" s="22" t="str">
        <f>IF(B1394="",VLOOKUP(A1394,items_lookup!A:B,2,FALSE),B1394)</f>
        <v>_1. Item _1</v>
      </c>
      <c r="Y1394" s="22">
        <f t="shared" si="100"/>
        <v>7</v>
      </c>
      <c r="Z1394" s="22">
        <f t="shared" si="100"/>
        <v>7</v>
      </c>
      <c r="AA1394" s="22">
        <f t="shared" si="101"/>
        <v>2021</v>
      </c>
      <c r="AB1394" s="22">
        <f t="shared" si="102"/>
        <v>2021</v>
      </c>
      <c r="AC1394" s="22">
        <f t="shared" si="103"/>
        <v>2021</v>
      </c>
      <c r="AD1394" s="25" t="b">
        <f>AND(ROUND(O1394,2)=O1394,ROUND(P1394,2)=P1394,OR(AND(O1394&lt;&gt;0,L1394="p"),AND(P1394&lt;&gt;0,L1394="f")),_xlfn.ISFORMULA(X1394),_xlfn.ISFORMULA(Y1394),_xlfn.ISFORMULA(Z1394),_xlfn.ISFORMULA(AA1394),_xlfn.ISFORMULA(AB1394),_xlfn.ISFORMULA(AC1394),NOT(_xlfn.ISFORMULA(O1394)),NOT(_xlfn.ISFORMULA(P1394)),M1394&lt;&gt;0,N1394&lt;&gt;0,OR(YEAR(M1394=lookup_codes!T1556),YEAR(M1394=lookup_codes!T1557),YEAR(M1394=lookup_codes!T1558)),OR(YEAR(N1394=lookup_codes!T1556),YEAR(N1394=lookup_codes!T1557),YEAR(N1394=lookup_codes!T1558)))</f>
        <v>1</v>
      </c>
    </row>
    <row r="1395" spans="1:30" ht="15" customHeight="1" x14ac:dyDescent="0.2">
      <c r="A1395" s="8" t="s">
        <v>776</v>
      </c>
      <c r="B1395" s="27"/>
      <c r="C1395" s="2" t="s">
        <v>734</v>
      </c>
      <c r="D1395" s="6" t="s">
        <v>742</v>
      </c>
      <c r="E1395" s="60" t="s">
        <v>745</v>
      </c>
      <c r="F1395" s="8"/>
      <c r="G1395" s="8"/>
      <c r="H1395" s="8"/>
      <c r="I1395" s="8"/>
      <c r="J1395" s="8">
        <v>3</v>
      </c>
      <c r="K1395" s="8" t="s">
        <v>753</v>
      </c>
      <c r="L1395" s="8" t="s">
        <v>756</v>
      </c>
      <c r="M1395" s="9">
        <v>44392</v>
      </c>
      <c r="N1395" s="9">
        <v>44404</v>
      </c>
      <c r="O1395" s="20"/>
      <c r="P1395" s="20">
        <v>2362.15</v>
      </c>
      <c r="Q1395" s="61"/>
      <c r="R1395" s="11"/>
      <c r="S1395" s="11"/>
      <c r="T1395" s="11"/>
      <c r="U1395" s="11"/>
      <c r="X1395" s="22" t="str">
        <f>IF(B1395="",VLOOKUP(A1395,items_lookup!A:B,2,FALSE),B1395)</f>
        <v>_1. Item _1</v>
      </c>
      <c r="Y1395" s="22">
        <f t="shared" si="100"/>
        <v>7</v>
      </c>
      <c r="Z1395" s="22">
        <f t="shared" si="100"/>
        <v>7</v>
      </c>
      <c r="AA1395" s="22">
        <f t="shared" si="101"/>
        <v>2021</v>
      </c>
      <c r="AB1395" s="22">
        <f t="shared" si="102"/>
        <v>2021</v>
      </c>
      <c r="AC1395" s="22">
        <f t="shared" si="103"/>
        <v>2021</v>
      </c>
      <c r="AD1395" s="25" t="b">
        <f>AND(ROUND(O1395,2)=O1395,ROUND(P1395,2)=P1395,OR(AND(O1395&lt;&gt;0,L1395="p"),AND(P1395&lt;&gt;0,L1395="f")),_xlfn.ISFORMULA(X1395),_xlfn.ISFORMULA(Y1395),_xlfn.ISFORMULA(Z1395),_xlfn.ISFORMULA(AA1395),_xlfn.ISFORMULA(AB1395),_xlfn.ISFORMULA(AC1395),NOT(_xlfn.ISFORMULA(O1395)),NOT(_xlfn.ISFORMULA(P1395)),M1395&lt;&gt;0,N1395&lt;&gt;0,OR(YEAR(M1395=lookup_codes!T1557),YEAR(M1395=lookup_codes!T1558),YEAR(M1395=lookup_codes!T1559)),OR(YEAR(N1395=lookup_codes!T1557),YEAR(N1395=lookup_codes!T1558),YEAR(N1395=lookup_codes!T1559)))</f>
        <v>1</v>
      </c>
    </row>
    <row r="1396" spans="1:30" ht="15" customHeight="1" x14ac:dyDescent="0.2">
      <c r="A1396" s="8" t="s">
        <v>779</v>
      </c>
      <c r="B1396" s="8"/>
      <c r="C1396" s="2" t="s">
        <v>734</v>
      </c>
      <c r="D1396" s="6" t="s">
        <v>742</v>
      </c>
      <c r="E1396" s="60" t="s">
        <v>745</v>
      </c>
      <c r="F1396" s="8"/>
      <c r="G1396" s="8"/>
      <c r="H1396" s="8"/>
      <c r="I1396" s="8"/>
      <c r="J1396" s="8">
        <v>3</v>
      </c>
      <c r="K1396" s="8" t="s">
        <v>753</v>
      </c>
      <c r="L1396" s="8" t="s">
        <v>756</v>
      </c>
      <c r="M1396" s="9">
        <v>44392</v>
      </c>
      <c r="N1396" s="9">
        <v>44403</v>
      </c>
      <c r="O1396" s="20"/>
      <c r="P1396" s="20">
        <v>50873.43</v>
      </c>
      <c r="Q1396" s="61"/>
      <c r="R1396" s="29"/>
      <c r="S1396" s="29"/>
      <c r="T1396" s="29"/>
      <c r="U1396" s="29"/>
      <c r="X1396" s="22" t="str">
        <f>IF(B1396="",VLOOKUP(A1396,items_lookup!A:B,2,FALSE),B1396)</f>
        <v>_2. Item _2</v>
      </c>
      <c r="Y1396" s="22">
        <f t="shared" si="100"/>
        <v>7</v>
      </c>
      <c r="Z1396" s="22">
        <f t="shared" si="100"/>
        <v>7</v>
      </c>
      <c r="AA1396" s="22">
        <f t="shared" si="101"/>
        <v>2021</v>
      </c>
      <c r="AB1396" s="22">
        <f t="shared" si="102"/>
        <v>2021</v>
      </c>
      <c r="AC1396" s="22">
        <f t="shared" si="103"/>
        <v>2021</v>
      </c>
      <c r="AD1396" s="25" t="b">
        <f>AND(ROUND(O1396,2)=O1396,ROUND(P1396,2)=P1396,OR(AND(O1396&lt;&gt;0,L1396="p"),AND(P1396&lt;&gt;0,L1396="f")),_xlfn.ISFORMULA(X1396),_xlfn.ISFORMULA(Y1396),_xlfn.ISFORMULA(Z1396),_xlfn.ISFORMULA(AA1396),_xlfn.ISFORMULA(AB1396),_xlfn.ISFORMULA(AC1396),NOT(_xlfn.ISFORMULA(O1396)),NOT(_xlfn.ISFORMULA(P1396)),M1396&lt;&gt;0,N1396&lt;&gt;0,OR(YEAR(M1396=lookup_codes!T1558),YEAR(M1396=lookup_codes!T1559),YEAR(M1396=lookup_codes!T1560)),OR(YEAR(N1396=lookup_codes!T1558),YEAR(N1396=lookup_codes!T1559),YEAR(N1396=lookup_codes!T1560)))</f>
        <v>1</v>
      </c>
    </row>
    <row r="1397" spans="1:30" ht="16.5" customHeight="1" x14ac:dyDescent="0.2">
      <c r="A1397" s="8" t="s">
        <v>776</v>
      </c>
      <c r="B1397" s="8"/>
      <c r="C1397" s="2" t="s">
        <v>734</v>
      </c>
      <c r="D1397" s="6" t="s">
        <v>742</v>
      </c>
      <c r="E1397" s="60" t="s">
        <v>745</v>
      </c>
      <c r="F1397" s="8"/>
      <c r="G1397" s="8"/>
      <c r="H1397" s="8"/>
      <c r="I1397" s="8"/>
      <c r="J1397" s="8">
        <v>3</v>
      </c>
      <c r="K1397" s="8" t="s">
        <v>753</v>
      </c>
      <c r="L1397" s="8" t="s">
        <v>756</v>
      </c>
      <c r="M1397" s="9">
        <v>44392</v>
      </c>
      <c r="N1397" s="9">
        <v>44404</v>
      </c>
      <c r="O1397" s="20"/>
      <c r="P1397" s="20">
        <v>1004424.04</v>
      </c>
      <c r="Q1397" s="61"/>
      <c r="R1397" s="29"/>
      <c r="S1397" s="29"/>
      <c r="T1397" s="29"/>
      <c r="U1397" s="29"/>
      <c r="X1397" s="22" t="str">
        <f>IF(B1397="",VLOOKUP(A1397,items_lookup!A:B,2,FALSE),B1397)</f>
        <v>_1. Item _1</v>
      </c>
      <c r="Y1397" s="22">
        <f t="shared" si="100"/>
        <v>7</v>
      </c>
      <c r="Z1397" s="22">
        <f t="shared" si="100"/>
        <v>7</v>
      </c>
      <c r="AA1397" s="22">
        <f t="shared" si="101"/>
        <v>2021</v>
      </c>
      <c r="AB1397" s="22">
        <f t="shared" si="102"/>
        <v>2021</v>
      </c>
      <c r="AC1397" s="22">
        <f t="shared" si="103"/>
        <v>2021</v>
      </c>
      <c r="AD1397" s="25" t="b">
        <f>AND(ROUND(O1397,2)=O1397,ROUND(P1397,2)=P1397,OR(AND(O1397&lt;&gt;0,L1397="p"),AND(P1397&lt;&gt;0,L1397="f")),_xlfn.ISFORMULA(X1397),_xlfn.ISFORMULA(Y1397),_xlfn.ISFORMULA(Z1397),_xlfn.ISFORMULA(AA1397),_xlfn.ISFORMULA(AB1397),_xlfn.ISFORMULA(AC1397),NOT(_xlfn.ISFORMULA(O1397)),NOT(_xlfn.ISFORMULA(P1397)),M1397&lt;&gt;0,N1397&lt;&gt;0,OR(YEAR(M1397=lookup_codes!T1559),YEAR(M1397=lookup_codes!T1560),YEAR(M1397=lookup_codes!T1561)),OR(YEAR(N1397=lookup_codes!T1559),YEAR(N1397=lookup_codes!T1560),YEAR(N1397=lookup_codes!T1561)))</f>
        <v>1</v>
      </c>
    </row>
    <row r="1398" spans="1:30" ht="15" customHeight="1" x14ac:dyDescent="0.2">
      <c r="A1398" s="8" t="s">
        <v>776</v>
      </c>
      <c r="B1398" s="8"/>
      <c r="C1398" s="2" t="s">
        <v>734</v>
      </c>
      <c r="D1398" s="6" t="s">
        <v>742</v>
      </c>
      <c r="E1398" s="60" t="s">
        <v>745</v>
      </c>
      <c r="F1398" s="8"/>
      <c r="G1398" s="8"/>
      <c r="H1398" s="8"/>
      <c r="I1398" s="8"/>
      <c r="J1398" s="8">
        <v>3</v>
      </c>
      <c r="K1398" s="8" t="s">
        <v>753</v>
      </c>
      <c r="L1398" s="8" t="s">
        <v>756</v>
      </c>
      <c r="M1398" s="9">
        <v>44392</v>
      </c>
      <c r="N1398" s="9">
        <v>44404</v>
      </c>
      <c r="O1398" s="20"/>
      <c r="P1398" s="20">
        <v>148823.53</v>
      </c>
      <c r="Q1398" s="61"/>
      <c r="R1398" s="29"/>
      <c r="S1398" s="29"/>
      <c r="T1398" s="29"/>
      <c r="U1398" s="29"/>
      <c r="X1398" s="22" t="str">
        <f>IF(B1398="",VLOOKUP(A1398,items_lookup!A:B,2,FALSE),B1398)</f>
        <v>_1. Item _1</v>
      </c>
      <c r="Y1398" s="22">
        <f t="shared" si="100"/>
        <v>7</v>
      </c>
      <c r="Z1398" s="22">
        <f t="shared" si="100"/>
        <v>7</v>
      </c>
      <c r="AA1398" s="22">
        <f t="shared" si="101"/>
        <v>2021</v>
      </c>
      <c r="AB1398" s="22">
        <f t="shared" si="102"/>
        <v>2021</v>
      </c>
      <c r="AC1398" s="22">
        <f t="shared" si="103"/>
        <v>2021</v>
      </c>
      <c r="AD1398" s="25" t="b">
        <f>AND(ROUND(O1398,2)=O1398,ROUND(P1398,2)=P1398,OR(AND(O1398&lt;&gt;0,L1398="p"),AND(P1398&lt;&gt;0,L1398="f")),_xlfn.ISFORMULA(X1398),_xlfn.ISFORMULA(Y1398),_xlfn.ISFORMULA(Z1398),_xlfn.ISFORMULA(AA1398),_xlfn.ISFORMULA(AB1398),_xlfn.ISFORMULA(AC1398),NOT(_xlfn.ISFORMULA(O1398)),NOT(_xlfn.ISFORMULA(P1398)),M1398&lt;&gt;0,N1398&lt;&gt;0,OR(YEAR(M1398=lookup_codes!T1560),YEAR(M1398=lookup_codes!T1561),YEAR(M1398=lookup_codes!T1562)),OR(YEAR(N1398=lookup_codes!T1560),YEAR(N1398=lookup_codes!T1561),YEAR(N1398=lookup_codes!T1562)))</f>
        <v>1</v>
      </c>
    </row>
    <row r="1399" spans="1:30" ht="15" customHeight="1" x14ac:dyDescent="0.2">
      <c r="A1399" s="8" t="s">
        <v>779</v>
      </c>
      <c r="B1399" s="27"/>
      <c r="C1399" s="2" t="s">
        <v>734</v>
      </c>
      <c r="D1399" s="6" t="s">
        <v>742</v>
      </c>
      <c r="E1399" s="60" t="s">
        <v>745</v>
      </c>
      <c r="F1399" s="8"/>
      <c r="G1399" s="8"/>
      <c r="H1399" s="8"/>
      <c r="I1399" s="8" t="s">
        <v>25</v>
      </c>
      <c r="J1399" s="8">
        <v>3</v>
      </c>
      <c r="K1399" s="8" t="s">
        <v>753</v>
      </c>
      <c r="L1399" s="8" t="s">
        <v>756</v>
      </c>
      <c r="M1399" s="9">
        <v>44392</v>
      </c>
      <c r="N1399" s="9">
        <v>44406</v>
      </c>
      <c r="O1399" s="20"/>
      <c r="P1399" s="20">
        <v>463342.86</v>
      </c>
      <c r="Q1399" s="61"/>
      <c r="R1399" s="29"/>
      <c r="S1399" s="29"/>
      <c r="T1399" s="29"/>
      <c r="U1399" s="29"/>
      <c r="X1399" s="22" t="str">
        <f>IF(B1399="",VLOOKUP(A1399,items_lookup!A:B,2,FALSE),B1399)</f>
        <v>_2. Item _2</v>
      </c>
      <c r="Y1399" s="22">
        <f t="shared" si="100"/>
        <v>7</v>
      </c>
      <c r="Z1399" s="22">
        <f t="shared" si="100"/>
        <v>7</v>
      </c>
      <c r="AA1399" s="22">
        <f t="shared" si="101"/>
        <v>2021</v>
      </c>
      <c r="AB1399" s="22">
        <f t="shared" si="102"/>
        <v>2021</v>
      </c>
      <c r="AC1399" s="22">
        <f t="shared" si="103"/>
        <v>2021</v>
      </c>
      <c r="AD1399" s="25" t="b">
        <f>AND(ROUND(O1399,2)=O1399,ROUND(P1399,2)=P1399,OR(AND(O1399&lt;&gt;0,L1399="p"),AND(P1399&lt;&gt;0,L1399="f")),_xlfn.ISFORMULA(X1399),_xlfn.ISFORMULA(Y1399),_xlfn.ISFORMULA(Z1399),_xlfn.ISFORMULA(AA1399),_xlfn.ISFORMULA(AB1399),_xlfn.ISFORMULA(AC1399),NOT(_xlfn.ISFORMULA(O1399)),NOT(_xlfn.ISFORMULA(P1399)),M1399&lt;&gt;0,N1399&lt;&gt;0,OR(YEAR(M1399=lookup_codes!T1561),YEAR(M1399=lookup_codes!T1562),YEAR(M1399=lookup_codes!T1563)),OR(YEAR(N1399=lookup_codes!T1561),YEAR(N1399=lookup_codes!T1562),YEAR(N1399=lookup_codes!T1563)))</f>
        <v>1</v>
      </c>
    </row>
    <row r="1400" spans="1:30" ht="15.75" customHeight="1" x14ac:dyDescent="0.2">
      <c r="A1400" s="8" t="s">
        <v>776</v>
      </c>
      <c r="B1400" s="27"/>
      <c r="C1400" s="2" t="s">
        <v>734</v>
      </c>
      <c r="D1400" s="6" t="s">
        <v>742</v>
      </c>
      <c r="E1400" s="60" t="s">
        <v>745</v>
      </c>
      <c r="F1400" s="8"/>
      <c r="G1400" s="8"/>
      <c r="H1400" s="8"/>
      <c r="I1400" s="8"/>
      <c r="J1400" s="8">
        <v>1</v>
      </c>
      <c r="K1400" s="8" t="s">
        <v>753</v>
      </c>
      <c r="L1400" s="8" t="s">
        <v>756</v>
      </c>
      <c r="M1400" s="9">
        <v>44392</v>
      </c>
      <c r="N1400" s="9">
        <v>44407</v>
      </c>
      <c r="O1400" s="20"/>
      <c r="P1400" s="20">
        <v>1995499.69</v>
      </c>
      <c r="Q1400" s="61"/>
      <c r="R1400" s="29"/>
      <c r="S1400" s="29"/>
      <c r="T1400" s="29"/>
      <c r="U1400" s="29"/>
      <c r="X1400" s="22" t="str">
        <f>IF(B1400="",VLOOKUP(A1400,items_lookup!A:B,2,FALSE),B1400)</f>
        <v>_1. Item _1</v>
      </c>
      <c r="Y1400" s="22">
        <f t="shared" si="100"/>
        <v>7</v>
      </c>
      <c r="Z1400" s="22">
        <f t="shared" si="100"/>
        <v>7</v>
      </c>
      <c r="AA1400" s="22">
        <f t="shared" si="101"/>
        <v>2021</v>
      </c>
      <c r="AB1400" s="22">
        <f t="shared" si="102"/>
        <v>2021</v>
      </c>
      <c r="AC1400" s="22">
        <f t="shared" si="103"/>
        <v>2021</v>
      </c>
      <c r="AD1400" s="25" t="b">
        <f>AND(ROUND(O1400,2)=O1400,ROUND(P1400,2)=P1400,OR(AND(O1400&lt;&gt;0,L1400="p"),AND(P1400&lt;&gt;0,L1400="f")),_xlfn.ISFORMULA(X1400),_xlfn.ISFORMULA(Y1400),_xlfn.ISFORMULA(Z1400),_xlfn.ISFORMULA(AA1400),_xlfn.ISFORMULA(AB1400),_xlfn.ISFORMULA(AC1400),NOT(_xlfn.ISFORMULA(O1400)),NOT(_xlfn.ISFORMULA(P1400)),M1400&lt;&gt;0,N1400&lt;&gt;0,OR(YEAR(M1400=lookup_codes!T1562),YEAR(M1400=lookup_codes!T1563),YEAR(M1400=lookup_codes!T1564)),OR(YEAR(N1400=lookup_codes!T1562),YEAR(N1400=lookup_codes!T1563),YEAR(N1400=lookup_codes!T1564)))</f>
        <v>1</v>
      </c>
    </row>
    <row r="1401" spans="1:30" ht="15.75" customHeight="1" x14ac:dyDescent="0.2">
      <c r="A1401" s="8" t="s">
        <v>776</v>
      </c>
      <c r="B1401" s="27"/>
      <c r="C1401" s="2" t="s">
        <v>734</v>
      </c>
      <c r="D1401" s="6" t="s">
        <v>742</v>
      </c>
      <c r="E1401" s="60" t="s">
        <v>745</v>
      </c>
      <c r="F1401" s="8"/>
      <c r="G1401" s="8"/>
      <c r="H1401" s="8"/>
      <c r="I1401" s="8"/>
      <c r="J1401" s="8">
        <v>3</v>
      </c>
      <c r="K1401" s="8" t="s">
        <v>753</v>
      </c>
      <c r="L1401" s="8" t="s">
        <v>756</v>
      </c>
      <c r="M1401" s="9">
        <v>44392</v>
      </c>
      <c r="N1401" s="9">
        <v>44407</v>
      </c>
      <c r="O1401" s="20"/>
      <c r="P1401" s="20">
        <v>846055.61</v>
      </c>
      <c r="Q1401" s="61"/>
      <c r="R1401" s="29"/>
      <c r="S1401" s="29"/>
      <c r="T1401" s="29"/>
      <c r="U1401" s="29"/>
      <c r="X1401" s="22" t="str">
        <f>IF(B1401="",VLOOKUP(A1401,items_lookup!A:B,2,FALSE),B1401)</f>
        <v>_1. Item _1</v>
      </c>
      <c r="Y1401" s="22">
        <f t="shared" si="100"/>
        <v>7</v>
      </c>
      <c r="Z1401" s="22">
        <f t="shared" si="100"/>
        <v>7</v>
      </c>
      <c r="AA1401" s="22">
        <f t="shared" si="101"/>
        <v>2021</v>
      </c>
      <c r="AB1401" s="22">
        <f t="shared" si="102"/>
        <v>2021</v>
      </c>
      <c r="AC1401" s="22">
        <f t="shared" si="103"/>
        <v>2021</v>
      </c>
      <c r="AD1401" s="25" t="b">
        <f>AND(ROUND(O1401,2)=O1401,ROUND(P1401,2)=P1401,OR(AND(O1401&lt;&gt;0,L1401="p"),AND(P1401&lt;&gt;0,L1401="f")),_xlfn.ISFORMULA(X1401),_xlfn.ISFORMULA(Y1401),_xlfn.ISFORMULA(Z1401),_xlfn.ISFORMULA(AA1401),_xlfn.ISFORMULA(AB1401),_xlfn.ISFORMULA(AC1401),NOT(_xlfn.ISFORMULA(O1401)),NOT(_xlfn.ISFORMULA(P1401)),M1401&lt;&gt;0,N1401&lt;&gt;0,OR(YEAR(M1401=lookup_codes!T1563),YEAR(M1401=lookup_codes!T1564),YEAR(M1401=lookup_codes!T1565)),OR(YEAR(N1401=lookup_codes!T1563),YEAR(N1401=lookup_codes!T1564),YEAR(N1401=lookup_codes!T1565)))</f>
        <v>1</v>
      </c>
    </row>
    <row r="1402" spans="1:30" ht="15.75" customHeight="1" x14ac:dyDescent="0.2">
      <c r="A1402" s="8" t="s">
        <v>779</v>
      </c>
      <c r="B1402" s="27"/>
      <c r="C1402" s="2" t="s">
        <v>734</v>
      </c>
      <c r="D1402" s="6" t="s">
        <v>742</v>
      </c>
      <c r="E1402" s="60" t="s">
        <v>745</v>
      </c>
      <c r="F1402" s="8"/>
      <c r="G1402" s="8"/>
      <c r="H1402" s="8"/>
      <c r="I1402" s="8"/>
      <c r="J1402" s="8">
        <v>3</v>
      </c>
      <c r="K1402" s="8" t="s">
        <v>753</v>
      </c>
      <c r="L1402" s="8" t="s">
        <v>756</v>
      </c>
      <c r="M1402" s="9">
        <v>44392</v>
      </c>
      <c r="N1402" s="9">
        <v>44398</v>
      </c>
      <c r="O1402" s="20"/>
      <c r="P1402" s="20">
        <v>10021.18</v>
      </c>
      <c r="Q1402" s="61"/>
      <c r="R1402" s="29"/>
      <c r="S1402" s="29"/>
      <c r="T1402" s="29"/>
      <c r="U1402" s="29"/>
      <c r="X1402" s="22" t="str">
        <f>IF(B1402="",VLOOKUP(A1402,items_lookup!A:B,2,FALSE),B1402)</f>
        <v>_2. Item _2</v>
      </c>
      <c r="Y1402" s="22">
        <f t="shared" si="100"/>
        <v>7</v>
      </c>
      <c r="Z1402" s="22">
        <f t="shared" si="100"/>
        <v>7</v>
      </c>
      <c r="AA1402" s="22">
        <f t="shared" si="101"/>
        <v>2021</v>
      </c>
      <c r="AB1402" s="22">
        <f t="shared" si="102"/>
        <v>2021</v>
      </c>
      <c r="AC1402" s="22">
        <f t="shared" si="103"/>
        <v>2021</v>
      </c>
      <c r="AD1402" s="25" t="b">
        <f>AND(ROUND(O1402,2)=O1402,ROUND(P1402,2)=P1402,OR(AND(O1402&lt;&gt;0,L1402="p"),AND(P1402&lt;&gt;0,L1402="f")),_xlfn.ISFORMULA(X1402),_xlfn.ISFORMULA(Y1402),_xlfn.ISFORMULA(Z1402),_xlfn.ISFORMULA(AA1402),_xlfn.ISFORMULA(AB1402),_xlfn.ISFORMULA(AC1402),NOT(_xlfn.ISFORMULA(O1402)),NOT(_xlfn.ISFORMULA(P1402)),M1402&lt;&gt;0,N1402&lt;&gt;0,OR(YEAR(M1402=lookup_codes!T1564),YEAR(M1402=lookup_codes!T1565),YEAR(M1402=lookup_codes!T1566)),OR(YEAR(N1402=lookup_codes!T1564),YEAR(N1402=lookup_codes!T1565),YEAR(N1402=lookup_codes!T1566)))</f>
        <v>1</v>
      </c>
    </row>
    <row r="1403" spans="1:30" ht="15.75" customHeight="1" x14ac:dyDescent="0.2">
      <c r="A1403" s="8" t="s">
        <v>768</v>
      </c>
      <c r="B1403" s="27"/>
      <c r="C1403" s="2" t="s">
        <v>734</v>
      </c>
      <c r="D1403" s="6" t="s">
        <v>742</v>
      </c>
      <c r="E1403" s="60" t="s">
        <v>745</v>
      </c>
      <c r="F1403" s="8"/>
      <c r="G1403" s="8"/>
      <c r="H1403" s="8"/>
      <c r="I1403" s="8"/>
      <c r="J1403" s="8">
        <v>3</v>
      </c>
      <c r="K1403" s="8" t="s">
        <v>753</v>
      </c>
      <c r="L1403" s="8" t="s">
        <v>756</v>
      </c>
      <c r="M1403" s="9">
        <v>44392</v>
      </c>
      <c r="N1403" s="9">
        <v>44403</v>
      </c>
      <c r="O1403" s="20"/>
      <c r="P1403" s="20">
        <v>1864.95</v>
      </c>
      <c r="Q1403" s="61"/>
      <c r="R1403" s="29"/>
      <c r="S1403" s="29"/>
      <c r="T1403" s="29"/>
      <c r="U1403" s="29"/>
      <c r="X1403" s="22" t="str">
        <f>IF(B1403="",VLOOKUP(A1403,items_lookup!A:B,2,FALSE),B1403)</f>
        <v>09. Item 09</v>
      </c>
      <c r="Y1403" s="22">
        <f t="shared" si="100"/>
        <v>7</v>
      </c>
      <c r="Z1403" s="22">
        <f t="shared" si="100"/>
        <v>7</v>
      </c>
      <c r="AA1403" s="22">
        <f t="shared" si="101"/>
        <v>2021</v>
      </c>
      <c r="AB1403" s="22">
        <f t="shared" si="102"/>
        <v>2021</v>
      </c>
      <c r="AC1403" s="22">
        <f t="shared" si="103"/>
        <v>2021</v>
      </c>
      <c r="AD1403" s="25" t="b">
        <f>AND(ROUND(O1403,2)=O1403,ROUND(P1403,2)=P1403,OR(AND(O1403&lt;&gt;0,L1403="p"),AND(P1403&lt;&gt;0,L1403="f")),_xlfn.ISFORMULA(X1403),_xlfn.ISFORMULA(Y1403),_xlfn.ISFORMULA(Z1403),_xlfn.ISFORMULA(AA1403),_xlfn.ISFORMULA(AB1403),_xlfn.ISFORMULA(AC1403),NOT(_xlfn.ISFORMULA(O1403)),NOT(_xlfn.ISFORMULA(P1403)),M1403&lt;&gt;0,N1403&lt;&gt;0,OR(YEAR(M1403=lookup_codes!T1565),YEAR(M1403=lookup_codes!T1566),YEAR(M1403=lookup_codes!T1567)),OR(YEAR(N1403=lookup_codes!T1565),YEAR(N1403=lookup_codes!T1566),YEAR(N1403=lookup_codes!T1567)))</f>
        <v>1</v>
      </c>
    </row>
    <row r="1404" spans="1:30" ht="15.75" customHeight="1" x14ac:dyDescent="0.2">
      <c r="A1404" s="8" t="s">
        <v>768</v>
      </c>
      <c r="B1404" s="8"/>
      <c r="C1404" s="2" t="s">
        <v>734</v>
      </c>
      <c r="D1404" s="6" t="s">
        <v>742</v>
      </c>
      <c r="E1404" s="60" t="s">
        <v>745</v>
      </c>
      <c r="F1404" s="8"/>
      <c r="G1404" s="8"/>
      <c r="H1404" s="8"/>
      <c r="I1404" s="8"/>
      <c r="J1404" s="8">
        <v>3</v>
      </c>
      <c r="K1404" s="8" t="s">
        <v>753</v>
      </c>
      <c r="L1404" s="8" t="s">
        <v>756</v>
      </c>
      <c r="M1404" s="9">
        <v>44392</v>
      </c>
      <c r="N1404" s="9">
        <v>44403</v>
      </c>
      <c r="O1404" s="20"/>
      <c r="P1404" s="20">
        <v>2583333.33</v>
      </c>
      <c r="Q1404" s="61"/>
      <c r="R1404" s="29"/>
      <c r="S1404" s="29"/>
      <c r="T1404" s="29"/>
      <c r="U1404" s="29"/>
      <c r="X1404" s="22" t="str">
        <f>IF(B1404="",VLOOKUP(A1404,items_lookup!A:B,2,FALSE),B1404)</f>
        <v>09. Item 09</v>
      </c>
      <c r="Y1404" s="22">
        <f t="shared" si="100"/>
        <v>7</v>
      </c>
      <c r="Z1404" s="22">
        <f t="shared" si="100"/>
        <v>7</v>
      </c>
      <c r="AA1404" s="22">
        <f t="shared" si="101"/>
        <v>2021</v>
      </c>
      <c r="AB1404" s="22">
        <f t="shared" si="102"/>
        <v>2021</v>
      </c>
      <c r="AC1404" s="22">
        <f t="shared" si="103"/>
        <v>2021</v>
      </c>
      <c r="AD1404" s="25" t="b">
        <f>AND(ROUND(O1404,2)=O1404,ROUND(P1404,2)=P1404,OR(AND(O1404&lt;&gt;0,L1404="p"),AND(P1404&lt;&gt;0,L1404="f")),_xlfn.ISFORMULA(X1404),_xlfn.ISFORMULA(Y1404),_xlfn.ISFORMULA(Z1404),_xlfn.ISFORMULA(AA1404),_xlfn.ISFORMULA(AB1404),_xlfn.ISFORMULA(AC1404),NOT(_xlfn.ISFORMULA(O1404)),NOT(_xlfn.ISFORMULA(P1404)),M1404&lt;&gt;0,N1404&lt;&gt;0,OR(YEAR(M1404=lookup_codes!T1566),YEAR(M1404=lookup_codes!T1567),YEAR(M1404=lookup_codes!T1568)),OR(YEAR(N1404=lookup_codes!T1566),YEAR(N1404=lookup_codes!T1567),YEAR(N1404=lookup_codes!T1568)))</f>
        <v>1</v>
      </c>
    </row>
    <row r="1405" spans="1:30" ht="15" customHeight="1" x14ac:dyDescent="0.2">
      <c r="A1405" s="8" t="s">
        <v>768</v>
      </c>
      <c r="B1405" s="27"/>
      <c r="C1405" s="2" t="s">
        <v>734</v>
      </c>
      <c r="D1405" s="6" t="s">
        <v>742</v>
      </c>
      <c r="E1405" s="60" t="s">
        <v>745</v>
      </c>
      <c r="F1405" s="8"/>
      <c r="G1405" s="8"/>
      <c r="H1405" s="8"/>
      <c r="I1405" s="8"/>
      <c r="J1405" s="8">
        <v>3</v>
      </c>
      <c r="K1405" s="8" t="s">
        <v>753</v>
      </c>
      <c r="L1405" s="8" t="s">
        <v>756</v>
      </c>
      <c r="M1405" s="9">
        <v>44389</v>
      </c>
      <c r="N1405" s="9">
        <v>44397</v>
      </c>
      <c r="O1405" s="20"/>
      <c r="P1405" s="20">
        <v>313.39999999999998</v>
      </c>
      <c r="Q1405" s="61"/>
      <c r="R1405" s="29"/>
      <c r="S1405" s="29"/>
      <c r="T1405" s="29"/>
      <c r="U1405" s="29"/>
      <c r="X1405" s="22" t="str">
        <f>IF(B1405="",VLOOKUP(A1405,items_lookup!A:B,2,FALSE),B1405)</f>
        <v>09. Item 09</v>
      </c>
      <c r="Y1405" s="22">
        <f t="shared" si="100"/>
        <v>7</v>
      </c>
      <c r="Z1405" s="22">
        <f t="shared" si="100"/>
        <v>7</v>
      </c>
      <c r="AA1405" s="22">
        <f t="shared" si="101"/>
        <v>2021</v>
      </c>
      <c r="AB1405" s="22">
        <f t="shared" si="102"/>
        <v>2021</v>
      </c>
      <c r="AC1405" s="22">
        <f t="shared" si="103"/>
        <v>2021</v>
      </c>
      <c r="AD1405" s="25" t="b">
        <f>AND(ROUND(O1405,2)=O1405,ROUND(P1405,2)=P1405,OR(AND(O1405&lt;&gt;0,L1405="p"),AND(P1405&lt;&gt;0,L1405="f")),_xlfn.ISFORMULA(X1405),_xlfn.ISFORMULA(Y1405),_xlfn.ISFORMULA(Z1405),_xlfn.ISFORMULA(AA1405),_xlfn.ISFORMULA(AB1405),_xlfn.ISFORMULA(AC1405),NOT(_xlfn.ISFORMULA(O1405)),NOT(_xlfn.ISFORMULA(P1405)),M1405&lt;&gt;0,N1405&lt;&gt;0,OR(YEAR(M1405=lookup_codes!T1567),YEAR(M1405=lookup_codes!T1568),YEAR(M1405=lookup_codes!T1569)),OR(YEAR(N1405=lookup_codes!T1567),YEAR(N1405=lookup_codes!T1568),YEAR(N1405=lookup_codes!T1569)))</f>
        <v>1</v>
      </c>
    </row>
    <row r="1406" spans="1:30" ht="15.75" customHeight="1" x14ac:dyDescent="0.2">
      <c r="A1406" s="8" t="s">
        <v>796</v>
      </c>
      <c r="B1406" s="27"/>
      <c r="C1406" s="2" t="s">
        <v>734</v>
      </c>
      <c r="D1406" s="6" t="s">
        <v>742</v>
      </c>
      <c r="E1406" s="60" t="s">
        <v>745</v>
      </c>
      <c r="F1406" s="8"/>
      <c r="G1406" s="8"/>
      <c r="H1406" s="8"/>
      <c r="I1406" s="8"/>
      <c r="J1406" s="8">
        <v>3</v>
      </c>
      <c r="K1406" s="8" t="s">
        <v>753</v>
      </c>
      <c r="L1406" s="8" t="s">
        <v>756</v>
      </c>
      <c r="M1406" s="9">
        <v>44389</v>
      </c>
      <c r="N1406" s="9">
        <v>44397</v>
      </c>
      <c r="O1406" s="20"/>
      <c r="P1406" s="20">
        <v>19799.25</v>
      </c>
      <c r="Q1406" s="61"/>
      <c r="R1406" s="29"/>
      <c r="S1406" s="29"/>
      <c r="T1406" s="29"/>
      <c r="U1406" s="29"/>
      <c r="X1406" s="22" t="str">
        <f>IF(B1406="",VLOOKUP(A1406,items_lookup!A:B,2,FALSE),B1406)</f>
        <v>_3. Item _3</v>
      </c>
      <c r="Y1406" s="22">
        <f t="shared" si="100"/>
        <v>7</v>
      </c>
      <c r="Z1406" s="22">
        <f t="shared" si="100"/>
        <v>7</v>
      </c>
      <c r="AA1406" s="22">
        <f t="shared" si="101"/>
        <v>2021</v>
      </c>
      <c r="AB1406" s="22">
        <f t="shared" si="102"/>
        <v>2021</v>
      </c>
      <c r="AC1406" s="22">
        <f t="shared" si="103"/>
        <v>2021</v>
      </c>
      <c r="AD1406" s="25" t="b">
        <f>AND(ROUND(O1406,2)=O1406,ROUND(P1406,2)=P1406,OR(AND(O1406&lt;&gt;0,L1406="p"),AND(P1406&lt;&gt;0,L1406="f")),_xlfn.ISFORMULA(X1406),_xlfn.ISFORMULA(Y1406),_xlfn.ISFORMULA(Z1406),_xlfn.ISFORMULA(AA1406),_xlfn.ISFORMULA(AB1406),_xlfn.ISFORMULA(AC1406),NOT(_xlfn.ISFORMULA(O1406)),NOT(_xlfn.ISFORMULA(P1406)),M1406&lt;&gt;0,N1406&lt;&gt;0,OR(YEAR(M1406=lookup_codes!T1568),YEAR(M1406=lookup_codes!T1569),YEAR(M1406=lookup_codes!T1570)),OR(YEAR(N1406=lookup_codes!T1568),YEAR(N1406=lookup_codes!T1569),YEAR(N1406=lookup_codes!T1570)))</f>
        <v>1</v>
      </c>
    </row>
    <row r="1407" spans="1:30" ht="15.75" customHeight="1" x14ac:dyDescent="0.2">
      <c r="A1407" s="8" t="s">
        <v>795</v>
      </c>
      <c r="B1407" s="8"/>
      <c r="C1407" s="2" t="s">
        <v>734</v>
      </c>
      <c r="D1407" s="6" t="s">
        <v>742</v>
      </c>
      <c r="E1407" s="60" t="s">
        <v>745</v>
      </c>
      <c r="F1407" s="8"/>
      <c r="G1407" s="8"/>
      <c r="H1407" s="8"/>
      <c r="I1407" s="8"/>
      <c r="J1407" s="8">
        <v>3</v>
      </c>
      <c r="K1407" s="8" t="s">
        <v>753</v>
      </c>
      <c r="L1407" s="8" t="s">
        <v>756</v>
      </c>
      <c r="M1407" s="9">
        <v>44391</v>
      </c>
      <c r="N1407" s="9">
        <v>44407</v>
      </c>
      <c r="O1407" s="20"/>
      <c r="P1407" s="20">
        <v>19324.88</v>
      </c>
      <c r="Q1407" s="61"/>
      <c r="R1407" s="29"/>
      <c r="S1407" s="29"/>
      <c r="T1407" s="29"/>
      <c r="U1407" s="29"/>
      <c r="X1407" s="22" t="str">
        <f>IF(B1407="",VLOOKUP(A1407,items_lookup!A:B,2,FALSE),B1407)</f>
        <v>17. Item 17</v>
      </c>
      <c r="Y1407" s="22">
        <f t="shared" ref="Y1407:Z1470" si="104">MONTH(M1407)</f>
        <v>7</v>
      </c>
      <c r="Z1407" s="22">
        <f t="shared" si="104"/>
        <v>7</v>
      </c>
      <c r="AA1407" s="22">
        <f t="shared" si="101"/>
        <v>2021</v>
      </c>
      <c r="AB1407" s="22">
        <f t="shared" si="102"/>
        <v>2021</v>
      </c>
      <c r="AC1407" s="22">
        <f t="shared" si="103"/>
        <v>2021</v>
      </c>
      <c r="AD1407" s="25" t="b">
        <f>AND(ROUND(O1407,2)=O1407,ROUND(P1407,2)=P1407,OR(AND(O1407&lt;&gt;0,L1407="p"),AND(P1407&lt;&gt;0,L1407="f")),_xlfn.ISFORMULA(X1407),_xlfn.ISFORMULA(Y1407),_xlfn.ISFORMULA(Z1407),_xlfn.ISFORMULA(AA1407),_xlfn.ISFORMULA(AB1407),_xlfn.ISFORMULA(AC1407),NOT(_xlfn.ISFORMULA(O1407)),NOT(_xlfn.ISFORMULA(P1407)),M1407&lt;&gt;0,N1407&lt;&gt;0,OR(YEAR(M1407=lookup_codes!T1569),YEAR(M1407=lookup_codes!T1570),YEAR(M1407=lookup_codes!T1571)),OR(YEAR(N1407=lookup_codes!T1569),YEAR(N1407=lookup_codes!T1570),YEAR(N1407=lookup_codes!T1571)))</f>
        <v>1</v>
      </c>
    </row>
    <row r="1408" spans="1:30" ht="15" customHeight="1" x14ac:dyDescent="0.2">
      <c r="A1408" s="8" t="s">
        <v>771</v>
      </c>
      <c r="B1408" s="27"/>
      <c r="C1408" s="2" t="s">
        <v>734</v>
      </c>
      <c r="D1408" s="6" t="s">
        <v>742</v>
      </c>
      <c r="E1408" s="60" t="s">
        <v>745</v>
      </c>
      <c r="F1408" s="8"/>
      <c r="G1408" s="8"/>
      <c r="H1408" s="8"/>
      <c r="I1408" s="8"/>
      <c r="J1408" s="8">
        <v>3</v>
      </c>
      <c r="K1408" s="8" t="s">
        <v>753</v>
      </c>
      <c r="L1408" s="8" t="s">
        <v>756</v>
      </c>
      <c r="M1408" s="9">
        <v>44392</v>
      </c>
      <c r="N1408" s="9">
        <v>44404</v>
      </c>
      <c r="O1408" s="20"/>
      <c r="P1408" s="20">
        <v>37965.019999999997</v>
      </c>
      <c r="Q1408" s="61"/>
      <c r="R1408" s="11"/>
      <c r="S1408" s="11"/>
      <c r="T1408" s="11"/>
      <c r="U1408" s="11"/>
      <c r="X1408" s="22" t="str">
        <f>IF(B1408="",VLOOKUP(A1408,items_lookup!A:B,2,FALSE),B1408)</f>
        <v>13. Item 13</v>
      </c>
      <c r="Y1408" s="22">
        <f t="shared" si="104"/>
        <v>7</v>
      </c>
      <c r="Z1408" s="22">
        <f t="shared" si="104"/>
        <v>7</v>
      </c>
      <c r="AA1408" s="22">
        <f t="shared" si="101"/>
        <v>2021</v>
      </c>
      <c r="AB1408" s="22">
        <f t="shared" si="102"/>
        <v>2021</v>
      </c>
      <c r="AC1408" s="22">
        <f t="shared" si="103"/>
        <v>2021</v>
      </c>
      <c r="AD1408" s="25" t="b">
        <f>AND(ROUND(O1408,2)=O1408,ROUND(P1408,2)=P1408,OR(AND(O1408&lt;&gt;0,L1408="p"),AND(P1408&lt;&gt;0,L1408="f")),_xlfn.ISFORMULA(X1408),_xlfn.ISFORMULA(Y1408),_xlfn.ISFORMULA(Z1408),_xlfn.ISFORMULA(AA1408),_xlfn.ISFORMULA(AB1408),_xlfn.ISFORMULA(AC1408),NOT(_xlfn.ISFORMULA(O1408)),NOT(_xlfn.ISFORMULA(P1408)),M1408&lt;&gt;0,N1408&lt;&gt;0,OR(YEAR(M1408=lookup_codes!T1570),YEAR(M1408=lookup_codes!T1571),YEAR(M1408=lookup_codes!T1572)),OR(YEAR(N1408=lookup_codes!T1570),YEAR(N1408=lookup_codes!T1571),YEAR(N1408=lookup_codes!T1572)))</f>
        <v>1</v>
      </c>
    </row>
    <row r="1409" spans="1:30" ht="15" customHeight="1" x14ac:dyDescent="0.2">
      <c r="A1409" s="8" t="s">
        <v>775</v>
      </c>
      <c r="B1409" s="8"/>
      <c r="C1409" s="2" t="s">
        <v>734</v>
      </c>
      <c r="D1409" s="6" t="s">
        <v>742</v>
      </c>
      <c r="E1409" s="60" t="s">
        <v>745</v>
      </c>
      <c r="F1409" s="8"/>
      <c r="G1409" s="8"/>
      <c r="H1409" s="8"/>
      <c r="I1409" s="8"/>
      <c r="J1409" s="8">
        <v>3</v>
      </c>
      <c r="K1409" s="8" t="s">
        <v>753</v>
      </c>
      <c r="L1409" s="8" t="s">
        <v>756</v>
      </c>
      <c r="M1409" s="9">
        <v>44392</v>
      </c>
      <c r="N1409" s="9">
        <v>44403</v>
      </c>
      <c r="O1409" s="20"/>
      <c r="P1409" s="20">
        <v>41701.379999999997</v>
      </c>
      <c r="Q1409" s="61"/>
      <c r="R1409" s="29"/>
      <c r="S1409" s="29"/>
      <c r="T1409" s="29"/>
      <c r="U1409" s="29"/>
      <c r="X1409" s="22" t="str">
        <f>IF(B1409="",VLOOKUP(A1409,items_lookup!A:B,2,FALSE),B1409)</f>
        <v>06. Item 06</v>
      </c>
      <c r="Y1409" s="22">
        <f t="shared" si="104"/>
        <v>7</v>
      </c>
      <c r="Z1409" s="22">
        <f t="shared" si="104"/>
        <v>7</v>
      </c>
      <c r="AA1409" s="22">
        <f t="shared" si="101"/>
        <v>2021</v>
      </c>
      <c r="AB1409" s="22">
        <f t="shared" si="102"/>
        <v>2021</v>
      </c>
      <c r="AC1409" s="22">
        <f t="shared" si="103"/>
        <v>2021</v>
      </c>
      <c r="AD1409" s="25" t="b">
        <f>AND(ROUND(O1409,2)=O1409,ROUND(P1409,2)=P1409,OR(AND(O1409&lt;&gt;0,L1409="p"),AND(P1409&lt;&gt;0,L1409="f")),_xlfn.ISFORMULA(X1409),_xlfn.ISFORMULA(Y1409),_xlfn.ISFORMULA(Z1409),_xlfn.ISFORMULA(AA1409),_xlfn.ISFORMULA(AB1409),_xlfn.ISFORMULA(AC1409),NOT(_xlfn.ISFORMULA(O1409)),NOT(_xlfn.ISFORMULA(P1409)),M1409&lt;&gt;0,N1409&lt;&gt;0,OR(YEAR(M1409=lookup_codes!T1571),YEAR(M1409=lookup_codes!T1572),YEAR(M1409=lookup_codes!T1573)),OR(YEAR(N1409=lookup_codes!T1571),YEAR(N1409=lookup_codes!T1572),YEAR(N1409=lookup_codes!T1573)))</f>
        <v>1</v>
      </c>
    </row>
    <row r="1410" spans="1:30" ht="15" customHeight="1" x14ac:dyDescent="0.2">
      <c r="A1410" s="8" t="s">
        <v>781</v>
      </c>
      <c r="B1410" s="8"/>
      <c r="C1410" s="2" t="s">
        <v>734</v>
      </c>
      <c r="D1410" s="6" t="s">
        <v>742</v>
      </c>
      <c r="E1410" s="60" t="s">
        <v>745</v>
      </c>
      <c r="F1410" s="8"/>
      <c r="G1410" s="8"/>
      <c r="H1410" s="8"/>
      <c r="I1410" s="8" t="s">
        <v>25</v>
      </c>
      <c r="J1410" s="8">
        <v>3</v>
      </c>
      <c r="K1410" s="8" t="s">
        <v>753</v>
      </c>
      <c r="L1410" s="8" t="s">
        <v>756</v>
      </c>
      <c r="M1410" s="9">
        <v>44392</v>
      </c>
      <c r="N1410" s="9">
        <v>44403</v>
      </c>
      <c r="O1410" s="20"/>
      <c r="P1410" s="20">
        <v>1119.05</v>
      </c>
      <c r="Q1410" s="61"/>
      <c r="R1410" s="29"/>
      <c r="S1410" s="29"/>
      <c r="T1410" s="29"/>
      <c r="U1410" s="29"/>
      <c r="X1410" s="22" t="str">
        <f>IF(B1410="",VLOOKUP(A1410,items_lookup!A:B,2,FALSE),B1410)</f>
        <v>09. Item 09</v>
      </c>
      <c r="Y1410" s="22">
        <f t="shared" si="104"/>
        <v>7</v>
      </c>
      <c r="Z1410" s="22">
        <f t="shared" si="104"/>
        <v>7</v>
      </c>
      <c r="AA1410" s="22">
        <f t="shared" si="101"/>
        <v>2021</v>
      </c>
      <c r="AB1410" s="22">
        <f t="shared" si="102"/>
        <v>2021</v>
      </c>
      <c r="AC1410" s="22">
        <f t="shared" si="103"/>
        <v>2021</v>
      </c>
      <c r="AD1410" s="25" t="b">
        <f>AND(ROUND(O1410,2)=O1410,ROUND(P1410,2)=P1410,OR(AND(O1410&lt;&gt;0,L1410="p"),AND(P1410&lt;&gt;0,L1410="f")),_xlfn.ISFORMULA(X1410),_xlfn.ISFORMULA(Y1410),_xlfn.ISFORMULA(Z1410),_xlfn.ISFORMULA(AA1410),_xlfn.ISFORMULA(AB1410),_xlfn.ISFORMULA(AC1410),NOT(_xlfn.ISFORMULA(O1410)),NOT(_xlfn.ISFORMULA(P1410)),M1410&lt;&gt;0,N1410&lt;&gt;0,OR(YEAR(M1410=lookup_codes!T1572),YEAR(M1410=lookup_codes!T1573),YEAR(M1410=lookup_codes!T1574)),OR(YEAR(N1410=lookup_codes!T1572),YEAR(N1410=lookup_codes!T1573),YEAR(N1410=lookup_codes!T1574)))</f>
        <v>1</v>
      </c>
    </row>
    <row r="1411" spans="1:30" ht="15" customHeight="1" x14ac:dyDescent="0.2">
      <c r="A1411" s="8" t="s">
        <v>776</v>
      </c>
      <c r="B1411" s="8"/>
      <c r="C1411" s="2" t="s">
        <v>734</v>
      </c>
      <c r="D1411" s="6" t="s">
        <v>742</v>
      </c>
      <c r="E1411" s="60" t="s">
        <v>745</v>
      </c>
      <c r="F1411" s="8"/>
      <c r="G1411" s="8"/>
      <c r="H1411" s="8"/>
      <c r="I1411" s="8" t="s">
        <v>25</v>
      </c>
      <c r="J1411" s="8">
        <v>3</v>
      </c>
      <c r="K1411" s="8" t="s">
        <v>753</v>
      </c>
      <c r="L1411" s="8" t="s">
        <v>756</v>
      </c>
      <c r="M1411" s="9">
        <v>44392</v>
      </c>
      <c r="N1411" s="9">
        <v>44403</v>
      </c>
      <c r="O1411" s="20"/>
      <c r="P1411" s="20">
        <v>189769.36</v>
      </c>
      <c r="Q1411" s="61"/>
      <c r="X1411" s="22" t="str">
        <f>IF(B1411="",VLOOKUP(A1411,items_lookup!A:B,2,FALSE),B1411)</f>
        <v>_1. Item _1</v>
      </c>
      <c r="Y1411" s="22">
        <f t="shared" si="104"/>
        <v>7</v>
      </c>
      <c r="Z1411" s="22">
        <f t="shared" si="104"/>
        <v>7</v>
      </c>
      <c r="AA1411" s="22">
        <f t="shared" si="101"/>
        <v>2021</v>
      </c>
      <c r="AB1411" s="22">
        <f t="shared" si="102"/>
        <v>2021</v>
      </c>
      <c r="AC1411" s="22">
        <f t="shared" si="103"/>
        <v>2021</v>
      </c>
      <c r="AD1411" s="25" t="b">
        <f>AND(ROUND(O1411,2)=O1411,ROUND(P1411,2)=P1411,OR(AND(O1411&lt;&gt;0,L1411="p"),AND(P1411&lt;&gt;0,L1411="f")),_xlfn.ISFORMULA(X1411),_xlfn.ISFORMULA(Y1411),_xlfn.ISFORMULA(Z1411),_xlfn.ISFORMULA(AA1411),_xlfn.ISFORMULA(AB1411),_xlfn.ISFORMULA(AC1411),NOT(_xlfn.ISFORMULA(O1411)),NOT(_xlfn.ISFORMULA(P1411)),M1411&lt;&gt;0,N1411&lt;&gt;0,OR(YEAR(M1411=lookup_codes!T1573),YEAR(M1411=lookup_codes!T1574),YEAR(M1411=lookup_codes!T1575)),OR(YEAR(N1411=lookup_codes!T1573),YEAR(N1411=lookup_codes!T1574),YEAR(N1411=lookup_codes!T1575)))</f>
        <v>1</v>
      </c>
    </row>
    <row r="1412" spans="1:30" ht="14.25" customHeight="1" x14ac:dyDescent="0.2">
      <c r="A1412" s="8" t="s">
        <v>765</v>
      </c>
      <c r="B1412" s="8"/>
      <c r="C1412" s="2" t="s">
        <v>734</v>
      </c>
      <c r="D1412" s="6" t="s">
        <v>742</v>
      </c>
      <c r="E1412" s="60" t="s">
        <v>745</v>
      </c>
      <c r="F1412" s="8"/>
      <c r="G1412" s="8"/>
      <c r="H1412" s="8"/>
      <c r="I1412" s="8"/>
      <c r="J1412" s="8">
        <v>3</v>
      </c>
      <c r="K1412" s="8" t="s">
        <v>753</v>
      </c>
      <c r="L1412" s="8" t="s">
        <v>756</v>
      </c>
      <c r="M1412" s="9">
        <v>44392</v>
      </c>
      <c r="N1412" s="9">
        <v>44400</v>
      </c>
      <c r="O1412" s="20"/>
      <c r="P1412" s="20">
        <v>1190.48</v>
      </c>
      <c r="Q1412" s="61"/>
      <c r="X1412" s="22" t="str">
        <f>IF(B1412="",VLOOKUP(A1412,items_lookup!A:B,2,FALSE),B1412)</f>
        <v>05. Item 05</v>
      </c>
      <c r="Y1412" s="22">
        <f t="shared" si="104"/>
        <v>7</v>
      </c>
      <c r="Z1412" s="22">
        <f t="shared" si="104"/>
        <v>7</v>
      </c>
      <c r="AA1412" s="22">
        <f t="shared" si="101"/>
        <v>2021</v>
      </c>
      <c r="AB1412" s="22">
        <f t="shared" si="102"/>
        <v>2021</v>
      </c>
      <c r="AC1412" s="22">
        <f t="shared" si="103"/>
        <v>2021</v>
      </c>
      <c r="AD1412" s="25" t="b">
        <f>AND(ROUND(O1412,2)=O1412,ROUND(P1412,2)=P1412,OR(AND(O1412&lt;&gt;0,L1412="p"),AND(P1412&lt;&gt;0,L1412="f")),_xlfn.ISFORMULA(X1412),_xlfn.ISFORMULA(Y1412),_xlfn.ISFORMULA(Z1412),_xlfn.ISFORMULA(AA1412),_xlfn.ISFORMULA(AB1412),_xlfn.ISFORMULA(AC1412),NOT(_xlfn.ISFORMULA(O1412)),NOT(_xlfn.ISFORMULA(P1412)),M1412&lt;&gt;0,N1412&lt;&gt;0,OR(YEAR(M1412=lookup_codes!T1574),YEAR(M1412=lookup_codes!T1575),YEAR(M1412=lookup_codes!T1576)),OR(YEAR(N1412=lookup_codes!T1574),YEAR(N1412=lookup_codes!T1575),YEAR(N1412=lookup_codes!T1576)))</f>
        <v>1</v>
      </c>
    </row>
    <row r="1413" spans="1:30" ht="14.25" customHeight="1" x14ac:dyDescent="0.2">
      <c r="A1413" s="8" t="s">
        <v>765</v>
      </c>
      <c r="B1413" s="8"/>
      <c r="C1413" s="2" t="s">
        <v>734</v>
      </c>
      <c r="D1413" s="6" t="s">
        <v>742</v>
      </c>
      <c r="E1413" s="60" t="s">
        <v>745</v>
      </c>
      <c r="F1413" s="8"/>
      <c r="G1413" s="8"/>
      <c r="H1413" s="8"/>
      <c r="I1413" s="8"/>
      <c r="J1413" s="8">
        <v>3</v>
      </c>
      <c r="K1413" s="8" t="s">
        <v>753</v>
      </c>
      <c r="L1413" s="8" t="s">
        <v>756</v>
      </c>
      <c r="M1413" s="9">
        <v>44392</v>
      </c>
      <c r="N1413" s="9">
        <v>44403</v>
      </c>
      <c r="O1413" s="20"/>
      <c r="P1413" s="20">
        <v>453635.94</v>
      </c>
      <c r="Q1413" s="61"/>
      <c r="X1413" s="22" t="str">
        <f>IF(B1413="",VLOOKUP(A1413,items_lookup!A:B,2,FALSE),B1413)</f>
        <v>05. Item 05</v>
      </c>
      <c r="Y1413" s="22">
        <f t="shared" si="104"/>
        <v>7</v>
      </c>
      <c r="Z1413" s="22">
        <f t="shared" si="104"/>
        <v>7</v>
      </c>
      <c r="AA1413" s="22">
        <f t="shared" si="101"/>
        <v>2021</v>
      </c>
      <c r="AB1413" s="22">
        <f t="shared" si="102"/>
        <v>2021</v>
      </c>
      <c r="AC1413" s="22">
        <f t="shared" si="103"/>
        <v>2021</v>
      </c>
      <c r="AD1413" s="25" t="b">
        <f>AND(ROUND(O1413,2)=O1413,ROUND(P1413,2)=P1413,OR(AND(O1413&lt;&gt;0,L1413="p"),AND(P1413&lt;&gt;0,L1413="f")),_xlfn.ISFORMULA(X1413),_xlfn.ISFORMULA(Y1413),_xlfn.ISFORMULA(Z1413),_xlfn.ISFORMULA(AA1413),_xlfn.ISFORMULA(AB1413),_xlfn.ISFORMULA(AC1413),NOT(_xlfn.ISFORMULA(O1413)),NOT(_xlfn.ISFORMULA(P1413)),M1413&lt;&gt;0,N1413&lt;&gt;0,OR(YEAR(M1413=lookup_codes!T1575),YEAR(M1413=lookup_codes!T1576),YEAR(M1413=lookup_codes!T1577)),OR(YEAR(N1413=lookup_codes!T1575),YEAR(N1413=lookup_codes!T1576),YEAR(N1413=lookup_codes!T1577)))</f>
        <v>1</v>
      </c>
    </row>
    <row r="1414" spans="1:30" ht="14.25" customHeight="1" x14ac:dyDescent="0.2">
      <c r="A1414" s="8" t="s">
        <v>770</v>
      </c>
      <c r="B1414" s="8"/>
      <c r="C1414" s="2" t="s">
        <v>734</v>
      </c>
      <c r="D1414" s="6" t="s">
        <v>742</v>
      </c>
      <c r="E1414" s="60" t="s">
        <v>745</v>
      </c>
      <c r="F1414" s="8"/>
      <c r="G1414" s="8"/>
      <c r="H1414" s="8"/>
      <c r="I1414" s="8"/>
      <c r="J1414" s="8">
        <v>3</v>
      </c>
      <c r="K1414" s="8" t="s">
        <v>753</v>
      </c>
      <c r="L1414" s="8" t="s">
        <v>756</v>
      </c>
      <c r="M1414" s="9">
        <v>44392</v>
      </c>
      <c r="N1414" s="9">
        <v>44403</v>
      </c>
      <c r="O1414" s="20"/>
      <c r="P1414" s="20">
        <v>17529.52</v>
      </c>
      <c r="Q1414" s="61"/>
      <c r="R1414" s="29"/>
      <c r="S1414" s="29"/>
      <c r="T1414" s="29"/>
      <c r="U1414" s="29"/>
      <c r="X1414" s="22" t="str">
        <f>IF(B1414="",VLOOKUP(A1414,items_lookup!A:B,2,FALSE),B1414)</f>
        <v>11. Item 11</v>
      </c>
      <c r="Y1414" s="22">
        <f t="shared" si="104"/>
        <v>7</v>
      </c>
      <c r="Z1414" s="22">
        <f t="shared" si="104"/>
        <v>7</v>
      </c>
      <c r="AA1414" s="22">
        <f t="shared" si="101"/>
        <v>2021</v>
      </c>
      <c r="AB1414" s="22">
        <f t="shared" si="102"/>
        <v>2021</v>
      </c>
      <c r="AC1414" s="22">
        <f t="shared" si="103"/>
        <v>2021</v>
      </c>
      <c r="AD1414" s="25" t="b">
        <f>AND(ROUND(O1414,2)=O1414,ROUND(P1414,2)=P1414,OR(AND(O1414&lt;&gt;0,L1414="p"),AND(P1414&lt;&gt;0,L1414="f")),_xlfn.ISFORMULA(X1414),_xlfn.ISFORMULA(Y1414),_xlfn.ISFORMULA(Z1414),_xlfn.ISFORMULA(AA1414),_xlfn.ISFORMULA(AB1414),_xlfn.ISFORMULA(AC1414),NOT(_xlfn.ISFORMULA(O1414)),NOT(_xlfn.ISFORMULA(P1414)),M1414&lt;&gt;0,N1414&lt;&gt;0,OR(YEAR(M1414=lookup_codes!T1576),YEAR(M1414=lookup_codes!T1577),YEAR(M1414=lookup_codes!T1578)),OR(YEAR(N1414=lookup_codes!T1576),YEAR(N1414=lookup_codes!T1577),YEAR(N1414=lookup_codes!T1578)))</f>
        <v>1</v>
      </c>
    </row>
    <row r="1415" spans="1:30" ht="12.6" customHeight="1" x14ac:dyDescent="0.2">
      <c r="A1415" s="8" t="s">
        <v>773</v>
      </c>
      <c r="B1415" s="8"/>
      <c r="C1415" s="2" t="s">
        <v>734</v>
      </c>
      <c r="D1415" s="6" t="s">
        <v>742</v>
      </c>
      <c r="E1415" s="60" t="s">
        <v>745</v>
      </c>
      <c r="F1415" s="8"/>
      <c r="G1415" s="8"/>
      <c r="H1415" s="8"/>
      <c r="I1415" s="8"/>
      <c r="J1415" s="8">
        <v>4</v>
      </c>
      <c r="K1415" s="8" t="s">
        <v>753</v>
      </c>
      <c r="L1415" s="8" t="s">
        <v>756</v>
      </c>
      <c r="M1415" s="9">
        <v>44393</v>
      </c>
      <c r="N1415" s="9">
        <v>44404</v>
      </c>
      <c r="O1415" s="20"/>
      <c r="P1415" s="20">
        <v>68279.179999999993</v>
      </c>
      <c r="Q1415" s="61"/>
      <c r="R1415" s="29"/>
      <c r="S1415" s="29"/>
      <c r="T1415" s="29"/>
      <c r="U1415" s="29"/>
      <c r="X1415" s="22" t="str">
        <f>IF(B1415="",VLOOKUP(A1415,items_lookup!A:B,2,FALSE),B1415)</f>
        <v>13. Item 13</v>
      </c>
      <c r="Y1415" s="22">
        <f t="shared" si="104"/>
        <v>7</v>
      </c>
      <c r="Z1415" s="22">
        <f t="shared" si="104"/>
        <v>7</v>
      </c>
      <c r="AA1415" s="22">
        <f t="shared" si="101"/>
        <v>2021</v>
      </c>
      <c r="AB1415" s="22">
        <f t="shared" si="102"/>
        <v>2021</v>
      </c>
      <c r="AC1415" s="22">
        <f t="shared" si="103"/>
        <v>2021</v>
      </c>
      <c r="AD1415" s="25" t="b">
        <f>AND(ROUND(O1415,2)=O1415,ROUND(P1415,2)=P1415,OR(AND(O1415&lt;&gt;0,L1415="p"),AND(P1415&lt;&gt;0,L1415="f")),_xlfn.ISFORMULA(X1415),_xlfn.ISFORMULA(Y1415),_xlfn.ISFORMULA(Z1415),_xlfn.ISFORMULA(AA1415),_xlfn.ISFORMULA(AB1415),_xlfn.ISFORMULA(AC1415),NOT(_xlfn.ISFORMULA(O1415)),NOT(_xlfn.ISFORMULA(P1415)),M1415&lt;&gt;0,N1415&lt;&gt;0,OR(YEAR(M1415=lookup_codes!T1577),YEAR(M1415=lookup_codes!T1578),YEAR(M1415=lookup_codes!T1579)),OR(YEAR(N1415=lookup_codes!T1577),YEAR(N1415=lookup_codes!T1578),YEAR(N1415=lookup_codes!T1579)))</f>
        <v>1</v>
      </c>
    </row>
    <row r="1416" spans="1:30" ht="15" customHeight="1" x14ac:dyDescent="0.2">
      <c r="A1416" s="8" t="s">
        <v>773</v>
      </c>
      <c r="B1416" s="8"/>
      <c r="C1416" s="2" t="s">
        <v>734</v>
      </c>
      <c r="D1416" s="6" t="s">
        <v>742</v>
      </c>
      <c r="E1416" s="60" t="s">
        <v>744</v>
      </c>
      <c r="F1416" s="8"/>
      <c r="G1416" s="8"/>
      <c r="H1416" s="8"/>
      <c r="I1416" s="8"/>
      <c r="J1416" s="8"/>
      <c r="K1416" s="8" t="s">
        <v>753</v>
      </c>
      <c r="L1416" s="8" t="s">
        <v>756</v>
      </c>
      <c r="M1416" s="9">
        <v>44392</v>
      </c>
      <c r="N1416" s="9">
        <v>44392</v>
      </c>
      <c r="O1416" s="20"/>
      <c r="P1416" s="20">
        <v>7417.45</v>
      </c>
      <c r="Q1416" s="61"/>
      <c r="R1416" s="29"/>
      <c r="S1416" s="29"/>
      <c r="T1416" s="29"/>
      <c r="U1416" s="29"/>
      <c r="X1416" s="22" t="str">
        <f>IF(B1416="",VLOOKUP(A1416,items_lookup!A:B,2,FALSE),B1416)</f>
        <v>13. Item 13</v>
      </c>
      <c r="Y1416" s="22">
        <f t="shared" si="104"/>
        <v>7</v>
      </c>
      <c r="Z1416" s="22">
        <f t="shared" si="104"/>
        <v>7</v>
      </c>
      <c r="AA1416" s="22">
        <f t="shared" si="101"/>
        <v>2021</v>
      </c>
      <c r="AB1416" s="22">
        <f t="shared" si="102"/>
        <v>2021</v>
      </c>
      <c r="AC1416" s="22">
        <f t="shared" si="103"/>
        <v>2021</v>
      </c>
      <c r="AD1416" s="25" t="b">
        <f>AND(ROUND(O1416,2)=O1416,ROUND(P1416,2)=P1416,OR(AND(O1416&lt;&gt;0,L1416="p"),AND(P1416&lt;&gt;0,L1416="f")),_xlfn.ISFORMULA(X1416),_xlfn.ISFORMULA(Y1416),_xlfn.ISFORMULA(Z1416),_xlfn.ISFORMULA(AA1416),_xlfn.ISFORMULA(AB1416),_xlfn.ISFORMULA(AC1416),NOT(_xlfn.ISFORMULA(O1416)),NOT(_xlfn.ISFORMULA(P1416)),M1416&lt;&gt;0,N1416&lt;&gt;0,OR(YEAR(M1416=lookup_codes!T1578),YEAR(M1416=lookup_codes!T1579),YEAR(M1416=lookup_codes!T1580)),OR(YEAR(N1416=lookup_codes!T1578),YEAR(N1416=lookup_codes!T1579),YEAR(N1416=lookup_codes!T1580)))</f>
        <v>1</v>
      </c>
    </row>
    <row r="1417" spans="1:30" ht="15" customHeight="1" x14ac:dyDescent="0.2">
      <c r="A1417" s="8" t="s">
        <v>773</v>
      </c>
      <c r="B1417" s="8"/>
      <c r="C1417" s="2" t="s">
        <v>741</v>
      </c>
      <c r="D1417" s="6" t="s">
        <v>742</v>
      </c>
      <c r="E1417" s="60" t="s">
        <v>745</v>
      </c>
      <c r="F1417" s="8"/>
      <c r="G1417" s="8"/>
      <c r="H1417" s="8"/>
      <c r="I1417" s="8"/>
      <c r="J1417" s="8"/>
      <c r="K1417" s="8"/>
      <c r="L1417" s="8" t="s">
        <v>756</v>
      </c>
      <c r="M1417" s="9">
        <v>44378</v>
      </c>
      <c r="N1417" s="9">
        <v>44378</v>
      </c>
      <c r="O1417" s="20"/>
      <c r="P1417" s="20">
        <v>121815.33</v>
      </c>
      <c r="Q1417" s="61"/>
      <c r="R1417" s="29"/>
      <c r="S1417" s="29"/>
      <c r="T1417" s="29"/>
      <c r="U1417" s="29"/>
      <c r="X1417" s="22" t="str">
        <f>IF(B1417="",VLOOKUP(A1417,items_lookup!A:B,2,FALSE),B1417)</f>
        <v>13. Item 13</v>
      </c>
      <c r="Y1417" s="22">
        <f t="shared" si="104"/>
        <v>7</v>
      </c>
      <c r="Z1417" s="22">
        <f t="shared" si="104"/>
        <v>7</v>
      </c>
      <c r="AA1417" s="22">
        <f t="shared" si="101"/>
        <v>2021</v>
      </c>
      <c r="AB1417" s="22">
        <f t="shared" si="102"/>
        <v>2021</v>
      </c>
      <c r="AC1417" s="22">
        <f t="shared" si="103"/>
        <v>2021</v>
      </c>
      <c r="AD1417" s="25" t="b">
        <f>AND(ROUND(O1417,2)=O1417,ROUND(P1417,2)=P1417,OR(AND(O1417&lt;&gt;0,L1417="p"),AND(P1417&lt;&gt;0,L1417="f")),_xlfn.ISFORMULA(X1417),_xlfn.ISFORMULA(Y1417),_xlfn.ISFORMULA(Z1417),_xlfn.ISFORMULA(AA1417),_xlfn.ISFORMULA(AB1417),_xlfn.ISFORMULA(AC1417),NOT(_xlfn.ISFORMULA(O1417)),NOT(_xlfn.ISFORMULA(P1417)),M1417&lt;&gt;0,N1417&lt;&gt;0,OR(YEAR(M1417=lookup_codes!T1579),YEAR(M1417=lookup_codes!T1580),YEAR(M1417=lookup_codes!T1581)),OR(YEAR(N1417=lookup_codes!T1579),YEAR(N1417=lookup_codes!T1580),YEAR(N1417=lookup_codes!T1581)))</f>
        <v>1</v>
      </c>
    </row>
    <row r="1418" spans="1:30" ht="15" customHeight="1" x14ac:dyDescent="0.2">
      <c r="A1418" s="8" t="s">
        <v>773</v>
      </c>
      <c r="B1418" s="8"/>
      <c r="C1418" s="2" t="s">
        <v>741</v>
      </c>
      <c r="D1418" s="6" t="s">
        <v>742</v>
      </c>
      <c r="E1418" s="60" t="s">
        <v>745</v>
      </c>
      <c r="F1418" s="8"/>
      <c r="G1418" s="8"/>
      <c r="H1418" s="8"/>
      <c r="I1418" s="8"/>
      <c r="J1418" s="8"/>
      <c r="K1418" s="8"/>
      <c r="L1418" s="8" t="s">
        <v>756</v>
      </c>
      <c r="M1418" s="9">
        <v>44378</v>
      </c>
      <c r="N1418" s="9">
        <v>44378</v>
      </c>
      <c r="O1418" s="20"/>
      <c r="P1418" s="20">
        <v>2845179.14</v>
      </c>
      <c r="Q1418" s="61"/>
      <c r="R1418" s="29"/>
      <c r="S1418" s="29"/>
      <c r="T1418" s="29"/>
      <c r="U1418" s="29"/>
      <c r="X1418" s="22" t="str">
        <f>IF(B1418="",VLOOKUP(A1418,items_lookup!A:B,2,FALSE),B1418)</f>
        <v>13. Item 13</v>
      </c>
      <c r="Y1418" s="22">
        <f t="shared" si="104"/>
        <v>7</v>
      </c>
      <c r="Z1418" s="22">
        <f t="shared" si="104"/>
        <v>7</v>
      </c>
      <c r="AA1418" s="22">
        <f t="shared" si="101"/>
        <v>2021</v>
      </c>
      <c r="AB1418" s="22">
        <f t="shared" si="102"/>
        <v>2021</v>
      </c>
      <c r="AC1418" s="22">
        <f t="shared" si="103"/>
        <v>2021</v>
      </c>
      <c r="AD1418" s="25" t="b">
        <f>AND(ROUND(O1418,2)=O1418,ROUND(P1418,2)=P1418,OR(AND(O1418&lt;&gt;0,L1418="p"),AND(P1418&lt;&gt;0,L1418="f")),_xlfn.ISFORMULA(X1418),_xlfn.ISFORMULA(Y1418),_xlfn.ISFORMULA(Z1418),_xlfn.ISFORMULA(AA1418),_xlfn.ISFORMULA(AB1418),_xlfn.ISFORMULA(AC1418),NOT(_xlfn.ISFORMULA(O1418)),NOT(_xlfn.ISFORMULA(P1418)),M1418&lt;&gt;0,N1418&lt;&gt;0,OR(YEAR(M1418=lookup_codes!T1580),YEAR(M1418=lookup_codes!T1581),YEAR(M1418=lookup_codes!T1582)),OR(YEAR(N1418=lookup_codes!T1580),YEAR(N1418=lookup_codes!T1581),YEAR(N1418=lookup_codes!T1582)))</f>
        <v>1</v>
      </c>
    </row>
    <row r="1419" spans="1:30" ht="15" customHeight="1" x14ac:dyDescent="0.2">
      <c r="A1419" s="8" t="s">
        <v>773</v>
      </c>
      <c r="B1419" s="8"/>
      <c r="C1419" s="2" t="s">
        <v>741</v>
      </c>
      <c r="D1419" s="6" t="s">
        <v>742</v>
      </c>
      <c r="E1419" s="60" t="s">
        <v>745</v>
      </c>
      <c r="F1419" s="8"/>
      <c r="G1419" s="8"/>
      <c r="H1419" s="8"/>
      <c r="I1419" s="8"/>
      <c r="J1419" s="8"/>
      <c r="K1419" s="8"/>
      <c r="L1419" s="8" t="s">
        <v>756</v>
      </c>
      <c r="M1419" s="9">
        <v>44378</v>
      </c>
      <c r="N1419" s="9">
        <v>44378</v>
      </c>
      <c r="O1419" s="20"/>
      <c r="P1419" s="20">
        <v>6768862.4900000002</v>
      </c>
      <c r="Q1419" s="61"/>
      <c r="R1419" s="29"/>
      <c r="S1419" s="29"/>
      <c r="T1419" s="29"/>
      <c r="U1419" s="29"/>
      <c r="X1419" s="22" t="str">
        <f>IF(B1419="",VLOOKUP(A1419,items_lookup!A:B,2,FALSE),B1419)</f>
        <v>13. Item 13</v>
      </c>
      <c r="Y1419" s="22">
        <f t="shared" si="104"/>
        <v>7</v>
      </c>
      <c r="Z1419" s="22">
        <f t="shared" si="104"/>
        <v>7</v>
      </c>
      <c r="AA1419" s="22">
        <f t="shared" si="101"/>
        <v>2021</v>
      </c>
      <c r="AB1419" s="22">
        <f t="shared" si="102"/>
        <v>2021</v>
      </c>
      <c r="AC1419" s="22">
        <f t="shared" si="103"/>
        <v>2021</v>
      </c>
      <c r="AD1419" s="25" t="b">
        <f>AND(ROUND(O1419,2)=O1419,ROUND(P1419,2)=P1419,OR(AND(O1419&lt;&gt;0,L1419="p"),AND(P1419&lt;&gt;0,L1419="f")),_xlfn.ISFORMULA(X1419),_xlfn.ISFORMULA(Y1419),_xlfn.ISFORMULA(Z1419),_xlfn.ISFORMULA(AA1419),_xlfn.ISFORMULA(AB1419),_xlfn.ISFORMULA(AC1419),NOT(_xlfn.ISFORMULA(O1419)),NOT(_xlfn.ISFORMULA(P1419)),M1419&lt;&gt;0,N1419&lt;&gt;0,OR(YEAR(M1419=lookup_codes!T1581),YEAR(M1419=lookup_codes!T1582),YEAR(M1419=lookup_codes!T1583)),OR(YEAR(N1419=lookup_codes!T1581),YEAR(N1419=lookup_codes!T1582),YEAR(N1419=lookup_codes!T1583)))</f>
        <v>1</v>
      </c>
    </row>
    <row r="1420" spans="1:30" ht="15" customHeight="1" x14ac:dyDescent="0.2">
      <c r="A1420" s="8" t="s">
        <v>794</v>
      </c>
      <c r="B1420" s="8"/>
      <c r="C1420" s="2" t="s">
        <v>741</v>
      </c>
      <c r="D1420" s="6" t="s">
        <v>742</v>
      </c>
      <c r="E1420" s="60" t="s">
        <v>745</v>
      </c>
      <c r="F1420" s="8"/>
      <c r="G1420" s="8"/>
      <c r="H1420" s="8"/>
      <c r="I1420" s="8"/>
      <c r="J1420" s="8"/>
      <c r="K1420" s="8"/>
      <c r="L1420" s="8" t="s">
        <v>756</v>
      </c>
      <c r="M1420" s="9">
        <v>44378</v>
      </c>
      <c r="N1420" s="9">
        <v>44378</v>
      </c>
      <c r="O1420" s="20"/>
      <c r="P1420" s="20">
        <v>39362.92</v>
      </c>
      <c r="Q1420" s="61"/>
      <c r="R1420" s="29"/>
      <c r="S1420" s="29"/>
      <c r="T1420" s="29"/>
      <c r="U1420" s="29"/>
      <c r="X1420" s="22" t="str">
        <f>IF(B1420="",VLOOKUP(A1420,items_lookup!A:B,2,FALSE),B1420)</f>
        <v>13. Item 13</v>
      </c>
      <c r="Y1420" s="22">
        <f t="shared" si="104"/>
        <v>7</v>
      </c>
      <c r="Z1420" s="22">
        <f t="shared" si="104"/>
        <v>7</v>
      </c>
      <c r="AA1420" s="22">
        <f t="shared" si="101"/>
        <v>2021</v>
      </c>
      <c r="AB1420" s="22">
        <f t="shared" si="102"/>
        <v>2021</v>
      </c>
      <c r="AC1420" s="22">
        <f t="shared" si="103"/>
        <v>2021</v>
      </c>
      <c r="AD1420" s="25" t="b">
        <f>AND(ROUND(O1420,2)=O1420,ROUND(P1420,2)=P1420,OR(AND(O1420&lt;&gt;0,L1420="p"),AND(P1420&lt;&gt;0,L1420="f")),_xlfn.ISFORMULA(X1420),_xlfn.ISFORMULA(Y1420),_xlfn.ISFORMULA(Z1420),_xlfn.ISFORMULA(AA1420),_xlfn.ISFORMULA(AB1420),_xlfn.ISFORMULA(AC1420),NOT(_xlfn.ISFORMULA(O1420)),NOT(_xlfn.ISFORMULA(P1420)),M1420&lt;&gt;0,N1420&lt;&gt;0,OR(YEAR(M1420=lookup_codes!T1582),YEAR(M1420=lookup_codes!T1583),YEAR(M1420=lookup_codes!T1584)),OR(YEAR(N1420=lookup_codes!T1582),YEAR(N1420=lookup_codes!T1583),YEAR(N1420=lookup_codes!T1584)))</f>
        <v>1</v>
      </c>
    </row>
    <row r="1421" spans="1:30" ht="15" customHeight="1" x14ac:dyDescent="0.2">
      <c r="A1421" s="8" t="s">
        <v>763</v>
      </c>
      <c r="B1421" s="8"/>
      <c r="C1421" s="2" t="s">
        <v>741</v>
      </c>
      <c r="D1421" s="6" t="s">
        <v>742</v>
      </c>
      <c r="E1421" s="60" t="s">
        <v>745</v>
      </c>
      <c r="F1421" s="8"/>
      <c r="G1421" s="8"/>
      <c r="H1421" s="8"/>
      <c r="I1421" s="8"/>
      <c r="J1421" s="8"/>
      <c r="K1421" s="8"/>
      <c r="L1421" s="8" t="s">
        <v>756</v>
      </c>
      <c r="M1421" s="9">
        <v>44378</v>
      </c>
      <c r="N1421" s="9">
        <v>44378</v>
      </c>
      <c r="O1421" s="20"/>
      <c r="P1421" s="20">
        <v>2233627.11</v>
      </c>
      <c r="Q1421" s="61"/>
      <c r="R1421" s="29"/>
      <c r="S1421" s="29"/>
      <c r="T1421" s="29"/>
      <c r="U1421" s="29"/>
      <c r="X1421" s="22" t="str">
        <f>IF(B1421="",VLOOKUP(A1421,items_lookup!A:B,2,FALSE),B1421)</f>
        <v>04. Item 04</v>
      </c>
      <c r="Y1421" s="22">
        <f t="shared" si="104"/>
        <v>7</v>
      </c>
      <c r="Z1421" s="22">
        <f t="shared" si="104"/>
        <v>7</v>
      </c>
      <c r="AA1421" s="22">
        <f t="shared" si="101"/>
        <v>2021</v>
      </c>
      <c r="AB1421" s="22">
        <f t="shared" si="102"/>
        <v>2021</v>
      </c>
      <c r="AC1421" s="22">
        <f t="shared" si="103"/>
        <v>2021</v>
      </c>
      <c r="AD1421" s="25" t="b">
        <f>AND(ROUND(O1421,2)=O1421,ROUND(P1421,2)=P1421,OR(AND(O1421&lt;&gt;0,L1421="p"),AND(P1421&lt;&gt;0,L1421="f")),_xlfn.ISFORMULA(X1421),_xlfn.ISFORMULA(Y1421),_xlfn.ISFORMULA(Z1421),_xlfn.ISFORMULA(AA1421),_xlfn.ISFORMULA(AB1421),_xlfn.ISFORMULA(AC1421),NOT(_xlfn.ISFORMULA(O1421)),NOT(_xlfn.ISFORMULA(P1421)),M1421&lt;&gt;0,N1421&lt;&gt;0,OR(YEAR(M1421=lookup_codes!T1583),YEAR(M1421=lookup_codes!T1584),YEAR(M1421=lookup_codes!T1585)),OR(YEAR(N1421=lookup_codes!T1583),YEAR(N1421=lookup_codes!T1584),YEAR(N1421=lookup_codes!T1585)))</f>
        <v>1</v>
      </c>
    </row>
    <row r="1422" spans="1:30" ht="15" customHeight="1" x14ac:dyDescent="0.2">
      <c r="A1422" s="8" t="s">
        <v>763</v>
      </c>
      <c r="B1422" s="8"/>
      <c r="C1422" s="2" t="s">
        <v>741</v>
      </c>
      <c r="D1422" s="6" t="s">
        <v>742</v>
      </c>
      <c r="E1422" s="60" t="s">
        <v>745</v>
      </c>
      <c r="F1422" s="8"/>
      <c r="G1422" s="8"/>
      <c r="H1422" s="8"/>
      <c r="I1422" s="8"/>
      <c r="J1422" s="8"/>
      <c r="K1422" s="8"/>
      <c r="L1422" s="8" t="s">
        <v>756</v>
      </c>
      <c r="M1422" s="9">
        <v>44378</v>
      </c>
      <c r="N1422" s="9">
        <v>44378</v>
      </c>
      <c r="O1422" s="20"/>
      <c r="P1422" s="20">
        <v>9822136.75</v>
      </c>
      <c r="Q1422" s="61"/>
      <c r="R1422" s="29"/>
      <c r="S1422" s="29"/>
      <c r="T1422" s="29"/>
      <c r="U1422" s="29"/>
      <c r="X1422" s="22" t="str">
        <f>IF(B1422="",VLOOKUP(A1422,items_lookup!A:B,2,FALSE),B1422)</f>
        <v>04. Item 04</v>
      </c>
      <c r="Y1422" s="22">
        <f t="shared" si="104"/>
        <v>7</v>
      </c>
      <c r="Z1422" s="22">
        <f t="shared" si="104"/>
        <v>7</v>
      </c>
      <c r="AA1422" s="22">
        <f t="shared" si="101"/>
        <v>2021</v>
      </c>
      <c r="AB1422" s="22">
        <f t="shared" si="102"/>
        <v>2021</v>
      </c>
      <c r="AC1422" s="22">
        <f t="shared" si="103"/>
        <v>2021</v>
      </c>
      <c r="AD1422" s="25" t="b">
        <f>AND(ROUND(O1422,2)=O1422,ROUND(P1422,2)=P1422,OR(AND(O1422&lt;&gt;0,L1422="p"),AND(P1422&lt;&gt;0,L1422="f")),_xlfn.ISFORMULA(X1422),_xlfn.ISFORMULA(Y1422),_xlfn.ISFORMULA(Z1422),_xlfn.ISFORMULA(AA1422),_xlfn.ISFORMULA(AB1422),_xlfn.ISFORMULA(AC1422),NOT(_xlfn.ISFORMULA(O1422)),NOT(_xlfn.ISFORMULA(P1422)),M1422&lt;&gt;0,N1422&lt;&gt;0,OR(YEAR(M1422=lookup_codes!T1584),YEAR(M1422=lookup_codes!T1585),YEAR(M1422=lookup_codes!T1586)),OR(YEAR(N1422=lookup_codes!T1584),YEAR(N1422=lookup_codes!T1585),YEAR(N1422=lookup_codes!T1586)))</f>
        <v>1</v>
      </c>
    </row>
    <row r="1423" spans="1:30" ht="15" customHeight="1" x14ac:dyDescent="0.2">
      <c r="A1423" s="8" t="s">
        <v>773</v>
      </c>
      <c r="B1423" s="8"/>
      <c r="C1423" s="2" t="s">
        <v>741</v>
      </c>
      <c r="D1423" s="6" t="s">
        <v>742</v>
      </c>
      <c r="E1423" s="60" t="s">
        <v>745</v>
      </c>
      <c r="F1423" s="8"/>
      <c r="G1423" s="8"/>
      <c r="H1423" s="8"/>
      <c r="I1423" s="8"/>
      <c r="J1423" s="8"/>
      <c r="K1423" s="8"/>
      <c r="L1423" s="8" t="s">
        <v>756</v>
      </c>
      <c r="M1423" s="9">
        <v>44378</v>
      </c>
      <c r="N1423" s="9">
        <v>44378</v>
      </c>
      <c r="O1423" s="20"/>
      <c r="P1423" s="20">
        <v>870335.79</v>
      </c>
      <c r="Q1423" s="61"/>
      <c r="R1423" s="29"/>
      <c r="S1423" s="29"/>
      <c r="T1423" s="29"/>
      <c r="U1423" s="29"/>
      <c r="X1423" s="22" t="str">
        <f>IF(B1423="",VLOOKUP(A1423,items_lookup!A:B,2,FALSE),B1423)</f>
        <v>13. Item 13</v>
      </c>
      <c r="Y1423" s="22">
        <f t="shared" si="104"/>
        <v>7</v>
      </c>
      <c r="Z1423" s="22">
        <f t="shared" si="104"/>
        <v>7</v>
      </c>
      <c r="AA1423" s="22">
        <f t="shared" si="101"/>
        <v>2021</v>
      </c>
      <c r="AB1423" s="22">
        <f t="shared" si="102"/>
        <v>2021</v>
      </c>
      <c r="AC1423" s="22">
        <f t="shared" si="103"/>
        <v>2021</v>
      </c>
      <c r="AD1423" s="25" t="b">
        <f>AND(ROUND(O1423,2)=O1423,ROUND(P1423,2)=P1423,OR(AND(O1423&lt;&gt;0,L1423="p"),AND(P1423&lt;&gt;0,L1423="f")),_xlfn.ISFORMULA(X1423),_xlfn.ISFORMULA(Y1423),_xlfn.ISFORMULA(Z1423),_xlfn.ISFORMULA(AA1423),_xlfn.ISFORMULA(AB1423),_xlfn.ISFORMULA(AC1423),NOT(_xlfn.ISFORMULA(O1423)),NOT(_xlfn.ISFORMULA(P1423)),M1423&lt;&gt;0,N1423&lt;&gt;0,OR(YEAR(M1423=lookup_codes!T1585),YEAR(M1423=lookup_codes!T1586),YEAR(M1423=lookup_codes!T1587)),OR(YEAR(N1423=lookup_codes!T1585),YEAR(N1423=lookup_codes!T1586),YEAR(N1423=lookup_codes!T1587)))</f>
        <v>1</v>
      </c>
    </row>
    <row r="1424" spans="1:30" ht="15" customHeight="1" x14ac:dyDescent="0.2">
      <c r="A1424" s="8" t="s">
        <v>776</v>
      </c>
      <c r="B1424" s="8"/>
      <c r="C1424" s="2" t="s">
        <v>741</v>
      </c>
      <c r="D1424" s="6" t="s">
        <v>742</v>
      </c>
      <c r="E1424" s="60" t="s">
        <v>745</v>
      </c>
      <c r="F1424" s="8"/>
      <c r="G1424" s="8"/>
      <c r="H1424" s="8"/>
      <c r="I1424" s="8"/>
      <c r="J1424" s="8"/>
      <c r="K1424" s="8"/>
      <c r="L1424" s="8" t="s">
        <v>756</v>
      </c>
      <c r="M1424" s="9">
        <v>44378</v>
      </c>
      <c r="N1424" s="9">
        <v>44378</v>
      </c>
      <c r="O1424" s="20"/>
      <c r="P1424" s="20">
        <v>2225767.59</v>
      </c>
      <c r="Q1424" s="61"/>
      <c r="X1424" s="22" t="str">
        <f>IF(B1424="",VLOOKUP(A1424,items_lookup!A:B,2,FALSE),B1424)</f>
        <v>_1. Item _1</v>
      </c>
      <c r="Y1424" s="22">
        <f t="shared" si="104"/>
        <v>7</v>
      </c>
      <c r="Z1424" s="22">
        <f t="shared" si="104"/>
        <v>7</v>
      </c>
      <c r="AA1424" s="22">
        <f t="shared" si="101"/>
        <v>2021</v>
      </c>
      <c r="AB1424" s="22">
        <f t="shared" si="102"/>
        <v>2021</v>
      </c>
      <c r="AC1424" s="22">
        <f t="shared" si="103"/>
        <v>2021</v>
      </c>
      <c r="AD1424" s="25" t="b">
        <f>AND(ROUND(O1424,2)=O1424,ROUND(P1424,2)=P1424,OR(AND(O1424&lt;&gt;0,L1424="p"),AND(P1424&lt;&gt;0,L1424="f")),_xlfn.ISFORMULA(X1424),_xlfn.ISFORMULA(Y1424),_xlfn.ISFORMULA(Z1424),_xlfn.ISFORMULA(AA1424),_xlfn.ISFORMULA(AB1424),_xlfn.ISFORMULA(AC1424),NOT(_xlfn.ISFORMULA(O1424)),NOT(_xlfn.ISFORMULA(P1424)),M1424&lt;&gt;0,N1424&lt;&gt;0,OR(YEAR(M1424=lookup_codes!T1586),YEAR(M1424=lookup_codes!T1587),YEAR(M1424=lookup_codes!T1588)),OR(YEAR(N1424=lookup_codes!T1586),YEAR(N1424=lookup_codes!T1587),YEAR(N1424=lookup_codes!T1588)))</f>
        <v>1</v>
      </c>
    </row>
    <row r="1425" spans="1:30" ht="15" customHeight="1" x14ac:dyDescent="0.2">
      <c r="A1425" s="8" t="s">
        <v>790</v>
      </c>
      <c r="B1425" s="8"/>
      <c r="C1425" s="2" t="s">
        <v>741</v>
      </c>
      <c r="D1425" s="6" t="s">
        <v>742</v>
      </c>
      <c r="E1425" s="60" t="s">
        <v>745</v>
      </c>
      <c r="F1425" s="8"/>
      <c r="G1425" s="8"/>
      <c r="H1425" s="8"/>
      <c r="I1425" s="8"/>
      <c r="J1425" s="8"/>
      <c r="K1425" s="8"/>
      <c r="L1425" s="8" t="s">
        <v>756</v>
      </c>
      <c r="M1425" s="9">
        <v>44378</v>
      </c>
      <c r="N1425" s="9">
        <v>44378</v>
      </c>
      <c r="O1425" s="20"/>
      <c r="P1425" s="20">
        <v>377892.33</v>
      </c>
      <c r="Q1425" s="61"/>
      <c r="X1425" s="22" t="str">
        <f>IF(B1425="",VLOOKUP(A1425,items_lookup!A:B,2,FALSE),B1425)</f>
        <v>10. Item 10</v>
      </c>
      <c r="Y1425" s="22">
        <f t="shared" si="104"/>
        <v>7</v>
      </c>
      <c r="Z1425" s="22">
        <f t="shared" si="104"/>
        <v>7</v>
      </c>
      <c r="AA1425" s="22">
        <f t="shared" si="101"/>
        <v>2021</v>
      </c>
      <c r="AB1425" s="22">
        <f t="shared" si="102"/>
        <v>2021</v>
      </c>
      <c r="AC1425" s="22">
        <f t="shared" si="103"/>
        <v>2021</v>
      </c>
      <c r="AD1425" s="25" t="b">
        <f>AND(ROUND(O1425,2)=O1425,ROUND(P1425,2)=P1425,OR(AND(O1425&lt;&gt;0,L1425="p"),AND(P1425&lt;&gt;0,L1425="f")),_xlfn.ISFORMULA(X1425),_xlfn.ISFORMULA(Y1425),_xlfn.ISFORMULA(Z1425),_xlfn.ISFORMULA(AA1425),_xlfn.ISFORMULA(AB1425),_xlfn.ISFORMULA(AC1425),NOT(_xlfn.ISFORMULA(O1425)),NOT(_xlfn.ISFORMULA(P1425)),M1425&lt;&gt;0,N1425&lt;&gt;0,OR(YEAR(M1425=lookup_codes!T1587),YEAR(M1425=lookup_codes!T1588),YEAR(M1425=lookup_codes!T1589)),OR(YEAR(N1425=lookup_codes!T1587),YEAR(N1425=lookup_codes!T1588),YEAR(N1425=lookup_codes!T1589)))</f>
        <v>1</v>
      </c>
    </row>
    <row r="1426" spans="1:30" ht="15" customHeight="1" x14ac:dyDescent="0.2">
      <c r="A1426" s="8" t="s">
        <v>776</v>
      </c>
      <c r="B1426" s="8"/>
      <c r="C1426" s="2" t="s">
        <v>741</v>
      </c>
      <c r="D1426" s="6" t="s">
        <v>742</v>
      </c>
      <c r="E1426" s="60" t="s">
        <v>745</v>
      </c>
      <c r="F1426" s="8"/>
      <c r="G1426" s="8"/>
      <c r="H1426" s="8"/>
      <c r="I1426" s="8"/>
      <c r="J1426" s="8"/>
      <c r="K1426" s="8"/>
      <c r="L1426" s="8" t="s">
        <v>756</v>
      </c>
      <c r="M1426" s="9">
        <v>44378</v>
      </c>
      <c r="N1426" s="9">
        <v>44378</v>
      </c>
      <c r="O1426" s="20"/>
      <c r="P1426" s="20">
        <v>349345.9</v>
      </c>
      <c r="Q1426" s="61"/>
      <c r="X1426" s="22" t="str">
        <f>IF(B1426="",VLOOKUP(A1426,items_lookup!A:B,2,FALSE),B1426)</f>
        <v>_1. Item _1</v>
      </c>
      <c r="Y1426" s="22">
        <f t="shared" si="104"/>
        <v>7</v>
      </c>
      <c r="Z1426" s="22">
        <f t="shared" si="104"/>
        <v>7</v>
      </c>
      <c r="AA1426" s="22">
        <f t="shared" si="101"/>
        <v>2021</v>
      </c>
      <c r="AB1426" s="22">
        <f t="shared" si="102"/>
        <v>2021</v>
      </c>
      <c r="AC1426" s="22">
        <f t="shared" si="103"/>
        <v>2021</v>
      </c>
      <c r="AD1426" s="25" t="b">
        <f>AND(ROUND(O1426,2)=O1426,ROUND(P1426,2)=P1426,OR(AND(O1426&lt;&gt;0,L1426="p"),AND(P1426&lt;&gt;0,L1426="f")),_xlfn.ISFORMULA(X1426),_xlfn.ISFORMULA(Y1426),_xlfn.ISFORMULA(Z1426),_xlfn.ISFORMULA(AA1426),_xlfn.ISFORMULA(AB1426),_xlfn.ISFORMULA(AC1426),NOT(_xlfn.ISFORMULA(O1426)),NOT(_xlfn.ISFORMULA(P1426)),M1426&lt;&gt;0,N1426&lt;&gt;0,OR(YEAR(M1426=lookup_codes!T1588),YEAR(M1426=lookup_codes!T1589),YEAR(M1426=lookup_codes!T1590)),OR(YEAR(N1426=lookup_codes!T1588),YEAR(N1426=lookup_codes!T1589),YEAR(N1426=lookup_codes!T1590)))</f>
        <v>1</v>
      </c>
    </row>
    <row r="1427" spans="1:30" ht="12.75" customHeight="1" x14ac:dyDescent="0.2">
      <c r="A1427" s="8" t="s">
        <v>776</v>
      </c>
      <c r="B1427" s="8"/>
      <c r="C1427" s="2" t="s">
        <v>741</v>
      </c>
      <c r="D1427" s="6" t="s">
        <v>742</v>
      </c>
      <c r="E1427" s="60" t="s">
        <v>745</v>
      </c>
      <c r="F1427" s="8"/>
      <c r="G1427" s="8"/>
      <c r="H1427" s="8"/>
      <c r="I1427" s="8"/>
      <c r="J1427" s="8"/>
      <c r="K1427" s="8"/>
      <c r="L1427" s="8" t="s">
        <v>756</v>
      </c>
      <c r="M1427" s="9">
        <v>44378</v>
      </c>
      <c r="N1427" s="9">
        <v>44378</v>
      </c>
      <c r="O1427" s="20"/>
      <c r="P1427" s="20">
        <v>7417.45</v>
      </c>
      <c r="Q1427" s="61"/>
      <c r="R1427" s="29"/>
      <c r="S1427" s="29"/>
      <c r="T1427" s="29"/>
      <c r="U1427" s="29"/>
      <c r="X1427" s="22" t="str">
        <f>IF(B1427="",VLOOKUP(A1427,items_lookup!A:B,2,FALSE),B1427)</f>
        <v>_1. Item _1</v>
      </c>
      <c r="Y1427" s="22">
        <f t="shared" si="104"/>
        <v>7</v>
      </c>
      <c r="Z1427" s="22">
        <f t="shared" si="104"/>
        <v>7</v>
      </c>
      <c r="AA1427" s="22">
        <f t="shared" si="101"/>
        <v>2021</v>
      </c>
      <c r="AB1427" s="22">
        <f t="shared" si="102"/>
        <v>2021</v>
      </c>
      <c r="AC1427" s="22">
        <f t="shared" si="103"/>
        <v>2021</v>
      </c>
      <c r="AD1427" s="25" t="b">
        <f>AND(ROUND(O1427,2)=O1427,ROUND(P1427,2)=P1427,OR(AND(O1427&lt;&gt;0,L1427="p"),AND(P1427&lt;&gt;0,L1427="f")),_xlfn.ISFORMULA(X1427),_xlfn.ISFORMULA(Y1427),_xlfn.ISFORMULA(Z1427),_xlfn.ISFORMULA(AA1427),_xlfn.ISFORMULA(AB1427),_xlfn.ISFORMULA(AC1427),NOT(_xlfn.ISFORMULA(O1427)),NOT(_xlfn.ISFORMULA(P1427)),M1427&lt;&gt;0,N1427&lt;&gt;0,OR(YEAR(M1427=lookup_codes!T1589),YEAR(M1427=lookup_codes!T1590),YEAR(M1427=lookup_codes!T1591)),OR(YEAR(N1427=lookup_codes!T1589),YEAR(N1427=lookup_codes!T1590),YEAR(N1427=lookup_codes!T1591)))</f>
        <v>1</v>
      </c>
    </row>
    <row r="1428" spans="1:30" ht="15.75" customHeight="1" x14ac:dyDescent="0.2">
      <c r="A1428" s="8" t="s">
        <v>776</v>
      </c>
      <c r="B1428" s="8"/>
      <c r="C1428" s="2" t="s">
        <v>741</v>
      </c>
      <c r="D1428" s="6" t="s">
        <v>742</v>
      </c>
      <c r="E1428" s="60" t="s">
        <v>745</v>
      </c>
      <c r="F1428" s="8"/>
      <c r="G1428" s="8"/>
      <c r="H1428" s="8"/>
      <c r="I1428" s="8"/>
      <c r="J1428" s="8"/>
      <c r="K1428" s="8"/>
      <c r="L1428" s="8" t="s">
        <v>756</v>
      </c>
      <c r="M1428" s="9">
        <v>44378</v>
      </c>
      <c r="N1428" s="9">
        <v>44378</v>
      </c>
      <c r="O1428" s="20"/>
      <c r="P1428" s="20">
        <v>68279.179999999993</v>
      </c>
      <c r="Q1428" s="61"/>
      <c r="R1428" s="29"/>
      <c r="S1428" s="29"/>
      <c r="T1428" s="29"/>
      <c r="U1428" s="29"/>
      <c r="X1428" s="22" t="str">
        <f>IF(B1428="",VLOOKUP(A1428,items_lookup!A:B,2,FALSE),B1428)</f>
        <v>_1. Item _1</v>
      </c>
      <c r="Y1428" s="22">
        <f t="shared" si="104"/>
        <v>7</v>
      </c>
      <c r="Z1428" s="22">
        <f t="shared" si="104"/>
        <v>7</v>
      </c>
      <c r="AA1428" s="22">
        <f t="shared" si="101"/>
        <v>2021</v>
      </c>
      <c r="AB1428" s="22">
        <f t="shared" si="102"/>
        <v>2021</v>
      </c>
      <c r="AC1428" s="22">
        <f t="shared" si="103"/>
        <v>2021</v>
      </c>
      <c r="AD1428" s="25" t="b">
        <f>AND(ROUND(O1428,2)=O1428,ROUND(P1428,2)=P1428,OR(AND(O1428&lt;&gt;0,L1428="p"),AND(P1428&lt;&gt;0,L1428="f")),_xlfn.ISFORMULA(X1428),_xlfn.ISFORMULA(Y1428),_xlfn.ISFORMULA(Z1428),_xlfn.ISFORMULA(AA1428),_xlfn.ISFORMULA(AB1428),_xlfn.ISFORMULA(AC1428),NOT(_xlfn.ISFORMULA(O1428)),NOT(_xlfn.ISFORMULA(P1428)),M1428&lt;&gt;0,N1428&lt;&gt;0,OR(YEAR(M1428=lookup_codes!T1590),YEAR(M1428=lookup_codes!T1591),YEAR(M1428=lookup_codes!T1592)),OR(YEAR(N1428=lookup_codes!T1590),YEAR(N1428=lookup_codes!T1591),YEAR(N1428=lookup_codes!T1592)))</f>
        <v>1</v>
      </c>
    </row>
    <row r="1429" spans="1:30" ht="15.75" customHeight="1" x14ac:dyDescent="0.2">
      <c r="A1429" s="8" t="s">
        <v>783</v>
      </c>
      <c r="B1429" s="8"/>
      <c r="C1429" s="2" t="s">
        <v>741</v>
      </c>
      <c r="D1429" s="6" t="s">
        <v>742</v>
      </c>
      <c r="E1429" s="60" t="s">
        <v>745</v>
      </c>
      <c r="F1429" s="8"/>
      <c r="G1429" s="8"/>
      <c r="H1429" s="8"/>
      <c r="I1429" s="8"/>
      <c r="J1429" s="8"/>
      <c r="K1429" s="8"/>
      <c r="L1429" s="8" t="s">
        <v>756</v>
      </c>
      <c r="M1429" s="9">
        <v>44378</v>
      </c>
      <c r="N1429" s="9">
        <v>44378</v>
      </c>
      <c r="O1429" s="20"/>
      <c r="P1429" s="20">
        <v>33066.21</v>
      </c>
      <c r="Q1429" s="61"/>
      <c r="R1429" s="29"/>
      <c r="S1429" s="29"/>
      <c r="T1429" s="29"/>
      <c r="U1429" s="29"/>
      <c r="X1429" s="22" t="str">
        <f>IF(B1429="",VLOOKUP(A1429,items_lookup!A:B,2,FALSE),B1429)</f>
        <v>21. Item 21</v>
      </c>
      <c r="Y1429" s="22">
        <f t="shared" si="104"/>
        <v>7</v>
      </c>
      <c r="Z1429" s="22">
        <f t="shared" si="104"/>
        <v>7</v>
      </c>
      <c r="AA1429" s="22">
        <f t="shared" si="101"/>
        <v>2021</v>
      </c>
      <c r="AB1429" s="22">
        <f t="shared" si="102"/>
        <v>2021</v>
      </c>
      <c r="AC1429" s="22">
        <f t="shared" si="103"/>
        <v>2021</v>
      </c>
      <c r="AD1429" s="25" t="b">
        <f>AND(ROUND(O1429,2)=O1429,ROUND(P1429,2)=P1429,OR(AND(O1429&lt;&gt;0,L1429="p"),AND(P1429&lt;&gt;0,L1429="f")),_xlfn.ISFORMULA(X1429),_xlfn.ISFORMULA(Y1429),_xlfn.ISFORMULA(Z1429),_xlfn.ISFORMULA(AA1429),_xlfn.ISFORMULA(AB1429),_xlfn.ISFORMULA(AC1429),NOT(_xlfn.ISFORMULA(O1429)),NOT(_xlfn.ISFORMULA(P1429)),M1429&lt;&gt;0,N1429&lt;&gt;0,OR(YEAR(M1429=lookup_codes!T1591),YEAR(M1429=lookup_codes!T1592),YEAR(M1429=lookup_codes!T1593)),OR(YEAR(N1429=lookup_codes!T1591),YEAR(N1429=lookup_codes!T1592),YEAR(N1429=lookup_codes!T1593)))</f>
        <v>1</v>
      </c>
    </row>
    <row r="1430" spans="1:30" ht="15" customHeight="1" x14ac:dyDescent="0.2">
      <c r="A1430" s="8" t="s">
        <v>792</v>
      </c>
      <c r="B1430" s="8"/>
      <c r="C1430" s="2" t="s">
        <v>741</v>
      </c>
      <c r="D1430" s="6" t="s">
        <v>742</v>
      </c>
      <c r="E1430" s="60" t="s">
        <v>745</v>
      </c>
      <c r="F1430" s="8"/>
      <c r="G1430" s="8"/>
      <c r="H1430" s="8"/>
      <c r="I1430" s="8"/>
      <c r="J1430" s="8"/>
      <c r="K1430" s="8"/>
      <c r="L1430" s="8" t="s">
        <v>756</v>
      </c>
      <c r="M1430" s="9">
        <v>44378</v>
      </c>
      <c r="N1430" s="9">
        <v>44378</v>
      </c>
      <c r="O1430" s="20"/>
      <c r="P1430" s="20">
        <v>1321823.78</v>
      </c>
      <c r="Q1430" s="61"/>
      <c r="R1430" s="29"/>
      <c r="S1430" s="29"/>
      <c r="T1430" s="29"/>
      <c r="U1430" s="29"/>
      <c r="X1430" s="22" t="str">
        <f>IF(B1430="",VLOOKUP(A1430,items_lookup!A:B,2,FALSE),B1430)</f>
        <v>12. Item 12</v>
      </c>
      <c r="Y1430" s="22">
        <f t="shared" si="104"/>
        <v>7</v>
      </c>
      <c r="Z1430" s="22">
        <f t="shared" si="104"/>
        <v>7</v>
      </c>
      <c r="AA1430" s="22">
        <f t="shared" si="101"/>
        <v>2021</v>
      </c>
      <c r="AB1430" s="22">
        <f t="shared" si="102"/>
        <v>2021</v>
      </c>
      <c r="AC1430" s="22">
        <f t="shared" si="103"/>
        <v>2021</v>
      </c>
      <c r="AD1430" s="25" t="b">
        <f>AND(ROUND(O1430,2)=O1430,ROUND(P1430,2)=P1430,OR(AND(O1430&lt;&gt;0,L1430="p"),AND(P1430&lt;&gt;0,L1430="f")),_xlfn.ISFORMULA(X1430),_xlfn.ISFORMULA(Y1430),_xlfn.ISFORMULA(Z1430),_xlfn.ISFORMULA(AA1430),_xlfn.ISFORMULA(AB1430),_xlfn.ISFORMULA(AC1430),NOT(_xlfn.ISFORMULA(O1430)),NOT(_xlfn.ISFORMULA(P1430)),M1430&lt;&gt;0,N1430&lt;&gt;0,OR(YEAR(M1430=lookup_codes!T1592),YEAR(M1430=lookup_codes!T1593),YEAR(M1430=lookup_codes!T1594)),OR(YEAR(N1430=lookup_codes!T1592),YEAR(N1430=lookup_codes!T1593),YEAR(N1430=lookup_codes!T1594)))</f>
        <v>1</v>
      </c>
    </row>
    <row r="1431" spans="1:30" ht="15" customHeight="1" x14ac:dyDescent="0.2">
      <c r="A1431" s="8" t="s">
        <v>792</v>
      </c>
      <c r="B1431" s="8"/>
      <c r="C1431" s="2" t="s">
        <v>741</v>
      </c>
      <c r="D1431" s="6" t="s">
        <v>742</v>
      </c>
      <c r="E1431" s="60" t="s">
        <v>745</v>
      </c>
      <c r="F1431" s="8"/>
      <c r="G1431" s="8"/>
      <c r="H1431" s="8"/>
      <c r="I1431" s="8"/>
      <c r="J1431" s="8"/>
      <c r="K1431" s="8"/>
      <c r="L1431" s="8" t="s">
        <v>756</v>
      </c>
      <c r="M1431" s="9">
        <v>44378</v>
      </c>
      <c r="N1431" s="9">
        <v>44378</v>
      </c>
      <c r="O1431" s="20"/>
      <c r="P1431" s="20">
        <v>1004424.04</v>
      </c>
      <c r="Q1431" s="61"/>
      <c r="R1431" s="29"/>
      <c r="S1431" s="29"/>
      <c r="T1431" s="29"/>
      <c r="U1431" s="29"/>
      <c r="X1431" s="22" t="str">
        <f>IF(B1431="",VLOOKUP(A1431,items_lookup!A:B,2,FALSE),B1431)</f>
        <v>12. Item 12</v>
      </c>
      <c r="Y1431" s="22">
        <f t="shared" si="104"/>
        <v>7</v>
      </c>
      <c r="Z1431" s="22">
        <f t="shared" si="104"/>
        <v>7</v>
      </c>
      <c r="AA1431" s="22">
        <f t="shared" si="101"/>
        <v>2021</v>
      </c>
      <c r="AB1431" s="22">
        <f t="shared" si="102"/>
        <v>2021</v>
      </c>
      <c r="AC1431" s="22">
        <f t="shared" si="103"/>
        <v>2021</v>
      </c>
      <c r="AD1431" s="25" t="b">
        <f>AND(ROUND(O1431,2)=O1431,ROUND(P1431,2)=P1431,OR(AND(O1431&lt;&gt;0,L1431="p"),AND(P1431&lt;&gt;0,L1431="f")),_xlfn.ISFORMULA(X1431),_xlfn.ISFORMULA(Y1431),_xlfn.ISFORMULA(Z1431),_xlfn.ISFORMULA(AA1431),_xlfn.ISFORMULA(AB1431),_xlfn.ISFORMULA(AC1431),NOT(_xlfn.ISFORMULA(O1431)),NOT(_xlfn.ISFORMULA(P1431)),M1431&lt;&gt;0,N1431&lt;&gt;0,OR(YEAR(M1431=lookup_codes!T1593),YEAR(M1431=lookup_codes!T1594),YEAR(M1431=lookup_codes!T1595)),OR(YEAR(N1431=lookup_codes!T1593),YEAR(N1431=lookup_codes!T1594),YEAR(N1431=lookup_codes!T1595)))</f>
        <v>1</v>
      </c>
    </row>
    <row r="1432" spans="1:30" ht="17.25" customHeight="1" x14ac:dyDescent="0.2">
      <c r="A1432" s="8" t="s">
        <v>792</v>
      </c>
      <c r="B1432" s="8"/>
      <c r="C1432" s="2" t="s">
        <v>741</v>
      </c>
      <c r="D1432" s="6" t="s">
        <v>742</v>
      </c>
      <c r="E1432" s="60" t="s">
        <v>745</v>
      </c>
      <c r="F1432" s="8"/>
      <c r="G1432" s="8"/>
      <c r="H1432" s="8"/>
      <c r="I1432" s="8"/>
      <c r="J1432" s="8"/>
      <c r="K1432" s="8"/>
      <c r="L1432" s="8" t="s">
        <v>756</v>
      </c>
      <c r="M1432" s="9">
        <v>44378</v>
      </c>
      <c r="N1432" s="9">
        <v>44378</v>
      </c>
      <c r="O1432" s="20"/>
      <c r="P1432" s="20">
        <v>118033.41</v>
      </c>
      <c r="Q1432" s="61"/>
      <c r="R1432" s="29"/>
      <c r="S1432" s="29"/>
      <c r="T1432" s="29"/>
      <c r="U1432" s="29"/>
      <c r="X1432" s="22" t="str">
        <f>IF(B1432="",VLOOKUP(A1432,items_lookup!A:B,2,FALSE),B1432)</f>
        <v>12. Item 12</v>
      </c>
      <c r="Y1432" s="22">
        <f t="shared" si="104"/>
        <v>7</v>
      </c>
      <c r="Z1432" s="22">
        <f t="shared" si="104"/>
        <v>7</v>
      </c>
      <c r="AA1432" s="22">
        <f t="shared" si="101"/>
        <v>2021</v>
      </c>
      <c r="AB1432" s="22">
        <f t="shared" si="102"/>
        <v>2021</v>
      </c>
      <c r="AC1432" s="22">
        <f t="shared" si="103"/>
        <v>2021</v>
      </c>
      <c r="AD1432" s="25" t="b">
        <f>AND(ROUND(O1432,2)=O1432,ROUND(P1432,2)=P1432,OR(AND(O1432&lt;&gt;0,L1432="p"),AND(P1432&lt;&gt;0,L1432="f")),_xlfn.ISFORMULA(X1432),_xlfn.ISFORMULA(Y1432),_xlfn.ISFORMULA(Z1432),_xlfn.ISFORMULA(AA1432),_xlfn.ISFORMULA(AB1432),_xlfn.ISFORMULA(AC1432),NOT(_xlfn.ISFORMULA(O1432)),NOT(_xlfn.ISFORMULA(P1432)),M1432&lt;&gt;0,N1432&lt;&gt;0,OR(YEAR(M1432=lookup_codes!T1594),YEAR(M1432=lookup_codes!T1595),YEAR(M1432=lookup_codes!T1596)),OR(YEAR(N1432=lookup_codes!T1594),YEAR(N1432=lookup_codes!T1595),YEAR(N1432=lookup_codes!T1596)))</f>
        <v>1</v>
      </c>
    </row>
    <row r="1433" spans="1:30" ht="15" customHeight="1" x14ac:dyDescent="0.2">
      <c r="A1433" s="8" t="s">
        <v>774</v>
      </c>
      <c r="B1433" s="8"/>
      <c r="C1433" s="2" t="s">
        <v>741</v>
      </c>
      <c r="D1433" s="6" t="s">
        <v>742</v>
      </c>
      <c r="E1433" s="60" t="s">
        <v>745</v>
      </c>
      <c r="F1433" s="8"/>
      <c r="G1433" s="8"/>
      <c r="H1433" s="8"/>
      <c r="I1433" s="8"/>
      <c r="J1433" s="8"/>
      <c r="K1433" s="8"/>
      <c r="L1433" s="8" t="s">
        <v>756</v>
      </c>
      <c r="M1433" s="9">
        <v>44378</v>
      </c>
      <c r="N1433" s="9">
        <v>44378</v>
      </c>
      <c r="O1433" s="20"/>
      <c r="P1433" s="20">
        <v>129.29</v>
      </c>
      <c r="Q1433" s="61"/>
      <c r="R1433" s="29"/>
      <c r="S1433" s="29"/>
      <c r="T1433" s="29"/>
      <c r="U1433" s="29"/>
      <c r="X1433" s="22" t="str">
        <f>IF(B1433="",VLOOKUP(A1433,items_lookup!A:B,2,FALSE),B1433)</f>
        <v>19. Item 19</v>
      </c>
      <c r="Y1433" s="22">
        <f t="shared" si="104"/>
        <v>7</v>
      </c>
      <c r="Z1433" s="22">
        <f t="shared" si="104"/>
        <v>7</v>
      </c>
      <c r="AA1433" s="22">
        <f t="shared" si="101"/>
        <v>2021</v>
      </c>
      <c r="AB1433" s="22">
        <f t="shared" si="102"/>
        <v>2021</v>
      </c>
      <c r="AC1433" s="22">
        <f t="shared" si="103"/>
        <v>2021</v>
      </c>
      <c r="AD1433" s="25" t="b">
        <f>AND(ROUND(O1433,2)=O1433,ROUND(P1433,2)=P1433,OR(AND(O1433&lt;&gt;0,L1433="p"),AND(P1433&lt;&gt;0,L1433="f")),_xlfn.ISFORMULA(X1433),_xlfn.ISFORMULA(Y1433),_xlfn.ISFORMULA(Z1433),_xlfn.ISFORMULA(AA1433),_xlfn.ISFORMULA(AB1433),_xlfn.ISFORMULA(AC1433),NOT(_xlfn.ISFORMULA(O1433)),NOT(_xlfn.ISFORMULA(P1433)),M1433&lt;&gt;0,N1433&lt;&gt;0,OR(YEAR(M1433=lookup_codes!T1595),YEAR(M1433=lookup_codes!T1596),YEAR(M1433=lookup_codes!T1597)),OR(YEAR(N1433=lookup_codes!T1595),YEAR(N1433=lookup_codes!T1596),YEAR(N1433=lookup_codes!T1597)))</f>
        <v>1</v>
      </c>
    </row>
    <row r="1434" spans="1:30" ht="15" customHeight="1" x14ac:dyDescent="0.2">
      <c r="A1434" s="8" t="s">
        <v>768</v>
      </c>
      <c r="B1434" s="8"/>
      <c r="C1434" s="2" t="s">
        <v>741</v>
      </c>
      <c r="D1434" s="6" t="s">
        <v>742</v>
      </c>
      <c r="E1434" s="60" t="s">
        <v>745</v>
      </c>
      <c r="F1434" s="8"/>
      <c r="G1434" s="8"/>
      <c r="H1434" s="8"/>
      <c r="I1434" s="8"/>
      <c r="J1434" s="8"/>
      <c r="K1434" s="8"/>
      <c r="L1434" s="8" t="s">
        <v>756</v>
      </c>
      <c r="M1434" s="9">
        <v>44378</v>
      </c>
      <c r="N1434" s="9">
        <v>44378</v>
      </c>
      <c r="O1434" s="20"/>
      <c r="P1434" s="20">
        <v>18622.38</v>
      </c>
      <c r="Q1434" s="61"/>
      <c r="R1434" s="29"/>
      <c r="S1434" s="29"/>
      <c r="T1434" s="29"/>
      <c r="U1434" s="29"/>
      <c r="X1434" s="22" t="str">
        <f>IF(B1434="",VLOOKUP(A1434,items_lookup!A:B,2,FALSE),B1434)</f>
        <v>09. Item 09</v>
      </c>
      <c r="Y1434" s="22">
        <f t="shared" si="104"/>
        <v>7</v>
      </c>
      <c r="Z1434" s="22">
        <f t="shared" si="104"/>
        <v>7</v>
      </c>
      <c r="AA1434" s="22">
        <f t="shared" si="101"/>
        <v>2021</v>
      </c>
      <c r="AB1434" s="22">
        <f t="shared" si="102"/>
        <v>2021</v>
      </c>
      <c r="AC1434" s="22">
        <f t="shared" si="103"/>
        <v>2021</v>
      </c>
      <c r="AD1434" s="25" t="b">
        <f>AND(ROUND(O1434,2)=O1434,ROUND(P1434,2)=P1434,OR(AND(O1434&lt;&gt;0,L1434="p"),AND(P1434&lt;&gt;0,L1434="f")),_xlfn.ISFORMULA(X1434),_xlfn.ISFORMULA(Y1434),_xlfn.ISFORMULA(Z1434),_xlfn.ISFORMULA(AA1434),_xlfn.ISFORMULA(AB1434),_xlfn.ISFORMULA(AC1434),NOT(_xlfn.ISFORMULA(O1434)),NOT(_xlfn.ISFORMULA(P1434)),M1434&lt;&gt;0,N1434&lt;&gt;0,OR(YEAR(M1434=lookup_codes!T1596),YEAR(M1434=lookup_codes!T1597),YEAR(M1434=lookup_codes!T1598)),OR(YEAR(N1434=lookup_codes!T1596),YEAR(N1434=lookup_codes!T1597),YEAR(N1434=lookup_codes!T1598)))</f>
        <v>1</v>
      </c>
    </row>
    <row r="1435" spans="1:30" ht="25.5" customHeight="1" x14ac:dyDescent="0.2">
      <c r="A1435" s="8" t="s">
        <v>768</v>
      </c>
      <c r="B1435" s="8"/>
      <c r="C1435" s="2" t="s">
        <v>741</v>
      </c>
      <c r="D1435" s="6" t="s">
        <v>742</v>
      </c>
      <c r="E1435" s="60" t="s">
        <v>745</v>
      </c>
      <c r="F1435" s="8"/>
      <c r="G1435" s="8"/>
      <c r="H1435" s="8"/>
      <c r="I1435" s="8"/>
      <c r="J1435" s="8"/>
      <c r="K1435" s="8"/>
      <c r="L1435" s="8" t="s">
        <v>756</v>
      </c>
      <c r="M1435" s="9">
        <v>44378</v>
      </c>
      <c r="N1435" s="9">
        <v>44378</v>
      </c>
      <c r="O1435" s="20"/>
      <c r="P1435" s="20">
        <v>609486.74</v>
      </c>
      <c r="Q1435" s="61"/>
      <c r="R1435" s="29"/>
      <c r="S1435" s="29"/>
      <c r="T1435" s="29"/>
      <c r="U1435" s="29"/>
      <c r="X1435" s="22" t="str">
        <f>IF(B1435="",VLOOKUP(A1435,items_lookup!A:B,2,FALSE),B1435)</f>
        <v>09. Item 09</v>
      </c>
      <c r="Y1435" s="22">
        <f t="shared" si="104"/>
        <v>7</v>
      </c>
      <c r="Z1435" s="22">
        <f t="shared" si="104"/>
        <v>7</v>
      </c>
      <c r="AA1435" s="22">
        <f t="shared" si="101"/>
        <v>2021</v>
      </c>
      <c r="AB1435" s="22">
        <f t="shared" si="102"/>
        <v>2021</v>
      </c>
      <c r="AC1435" s="22">
        <f t="shared" si="103"/>
        <v>2021</v>
      </c>
      <c r="AD1435" s="25" t="b">
        <f>AND(ROUND(O1435,2)=O1435,ROUND(P1435,2)=P1435,OR(AND(O1435&lt;&gt;0,L1435="p"),AND(P1435&lt;&gt;0,L1435="f")),_xlfn.ISFORMULA(X1435),_xlfn.ISFORMULA(Y1435),_xlfn.ISFORMULA(Z1435),_xlfn.ISFORMULA(AA1435),_xlfn.ISFORMULA(AB1435),_xlfn.ISFORMULA(AC1435),NOT(_xlfn.ISFORMULA(O1435)),NOT(_xlfn.ISFORMULA(P1435)),M1435&lt;&gt;0,N1435&lt;&gt;0,OR(YEAR(M1435=lookup_codes!T1597),YEAR(M1435=lookup_codes!T1598),YEAR(M1435=lookup_codes!T1599)),OR(YEAR(N1435=lookup_codes!T1597),YEAR(N1435=lookup_codes!T1598),YEAR(N1435=lookup_codes!T1599)))</f>
        <v>1</v>
      </c>
    </row>
    <row r="1436" spans="1:30" ht="15" customHeight="1" x14ac:dyDescent="0.2">
      <c r="A1436" s="8" t="s">
        <v>780</v>
      </c>
      <c r="B1436" s="8"/>
      <c r="C1436" s="2" t="s">
        <v>741</v>
      </c>
      <c r="D1436" s="6" t="s">
        <v>742</v>
      </c>
      <c r="E1436" s="60" t="s">
        <v>745</v>
      </c>
      <c r="F1436" s="8"/>
      <c r="G1436" s="8"/>
      <c r="H1436" s="8"/>
      <c r="I1436" s="8"/>
      <c r="J1436" s="8"/>
      <c r="K1436" s="8"/>
      <c r="L1436" s="8" t="s">
        <v>756</v>
      </c>
      <c r="M1436" s="9">
        <v>44409</v>
      </c>
      <c r="N1436" s="9">
        <v>44409</v>
      </c>
      <c r="O1436" s="20"/>
      <c r="P1436" s="20">
        <v>191721.74</v>
      </c>
      <c r="Q1436" s="61"/>
      <c r="R1436" s="29"/>
      <c r="S1436" s="29"/>
      <c r="T1436" s="29"/>
      <c r="U1436" s="29"/>
      <c r="X1436" s="22" t="str">
        <f>IF(B1436="",VLOOKUP(A1436,items_lookup!A:B,2,FALSE),B1436)</f>
        <v>14. Item 14</v>
      </c>
      <c r="Y1436" s="22">
        <f t="shared" si="104"/>
        <v>8</v>
      </c>
      <c r="Z1436" s="22">
        <f t="shared" si="104"/>
        <v>8</v>
      </c>
      <c r="AA1436" s="22">
        <f t="shared" si="101"/>
        <v>2021</v>
      </c>
      <c r="AB1436" s="22">
        <f t="shared" si="102"/>
        <v>2021</v>
      </c>
      <c r="AC1436" s="22">
        <f t="shared" si="103"/>
        <v>2021</v>
      </c>
      <c r="AD1436" s="25" t="b">
        <f>AND(ROUND(O1436,2)=O1436,ROUND(P1436,2)=P1436,OR(AND(O1436&lt;&gt;0,L1436="p"),AND(P1436&lt;&gt;0,L1436="f")),_xlfn.ISFORMULA(X1436),_xlfn.ISFORMULA(Y1436),_xlfn.ISFORMULA(Z1436),_xlfn.ISFORMULA(AA1436),_xlfn.ISFORMULA(AB1436),_xlfn.ISFORMULA(AC1436),NOT(_xlfn.ISFORMULA(O1436)),NOT(_xlfn.ISFORMULA(P1436)),M1436&lt;&gt;0,N1436&lt;&gt;0,OR(YEAR(M1436=lookup_codes!T1598),YEAR(M1436=lookup_codes!T1599),YEAR(M1436=lookup_codes!T1600)),OR(YEAR(N1436=lookup_codes!T1598),YEAR(N1436=lookup_codes!T1599),YEAR(N1436=lookup_codes!T1600)))</f>
        <v>1</v>
      </c>
    </row>
    <row r="1437" spans="1:30" ht="15" customHeight="1" x14ac:dyDescent="0.2">
      <c r="A1437" s="8" t="s">
        <v>780</v>
      </c>
      <c r="B1437" s="8"/>
      <c r="C1437" s="2" t="s">
        <v>734</v>
      </c>
      <c r="D1437" s="6" t="s">
        <v>742</v>
      </c>
      <c r="E1437" s="60" t="s">
        <v>745</v>
      </c>
      <c r="F1437" s="8"/>
      <c r="G1437" s="8"/>
      <c r="H1437" s="8"/>
      <c r="I1437" s="8" t="s">
        <v>25</v>
      </c>
      <c r="J1437" s="8">
        <v>4</v>
      </c>
      <c r="K1437" s="8" t="s">
        <v>753</v>
      </c>
      <c r="L1437" s="8" t="s">
        <v>756</v>
      </c>
      <c r="M1437" s="9">
        <v>44393</v>
      </c>
      <c r="N1437" s="9">
        <v>44404</v>
      </c>
      <c r="O1437" s="20"/>
      <c r="P1437" s="20">
        <v>4866356.4000000004</v>
      </c>
      <c r="Q1437" s="61"/>
      <c r="R1437" s="29"/>
      <c r="S1437" s="29"/>
      <c r="T1437" s="29"/>
      <c r="U1437" s="29"/>
      <c r="X1437" s="22" t="str">
        <f>IF(B1437="",VLOOKUP(A1437,items_lookup!A:B,2,FALSE),B1437)</f>
        <v>14. Item 14</v>
      </c>
      <c r="Y1437" s="22">
        <f t="shared" si="104"/>
        <v>7</v>
      </c>
      <c r="Z1437" s="22">
        <f t="shared" si="104"/>
        <v>7</v>
      </c>
      <c r="AA1437" s="22">
        <f t="shared" si="101"/>
        <v>2021</v>
      </c>
      <c r="AB1437" s="22">
        <f t="shared" si="102"/>
        <v>2021</v>
      </c>
      <c r="AC1437" s="22">
        <f t="shared" si="103"/>
        <v>2021</v>
      </c>
      <c r="AD1437" s="25" t="b">
        <f>AND(ROUND(O1437,2)=O1437,ROUND(P1437,2)=P1437,OR(AND(O1437&lt;&gt;0,L1437="p"),AND(P1437&lt;&gt;0,L1437="f")),_xlfn.ISFORMULA(X1437),_xlfn.ISFORMULA(Y1437),_xlfn.ISFORMULA(Z1437),_xlfn.ISFORMULA(AA1437),_xlfn.ISFORMULA(AB1437),_xlfn.ISFORMULA(AC1437),NOT(_xlfn.ISFORMULA(O1437)),NOT(_xlfn.ISFORMULA(P1437)),M1437&lt;&gt;0,N1437&lt;&gt;0,OR(YEAR(M1437=lookup_codes!T1599),YEAR(M1437=lookup_codes!T1600),YEAR(M1437=lookup_codes!T1601)),OR(YEAR(N1437=lookup_codes!T1599),YEAR(N1437=lookup_codes!T1600),YEAR(N1437=lookup_codes!T1601)))</f>
        <v>1</v>
      </c>
    </row>
    <row r="1438" spans="1:30" ht="15" customHeight="1" x14ac:dyDescent="0.2">
      <c r="A1438" s="8" t="s">
        <v>776</v>
      </c>
      <c r="B1438" s="8"/>
      <c r="C1438" s="2" t="s">
        <v>734</v>
      </c>
      <c r="D1438" s="6" t="s">
        <v>742</v>
      </c>
      <c r="E1438" s="60" t="s">
        <v>745</v>
      </c>
      <c r="F1438" s="8"/>
      <c r="G1438" s="8"/>
      <c r="H1438" s="8"/>
      <c r="I1438" s="8"/>
      <c r="J1438" s="8">
        <v>4</v>
      </c>
      <c r="K1438" s="8" t="s">
        <v>753</v>
      </c>
      <c r="L1438" s="8" t="s">
        <v>756</v>
      </c>
      <c r="M1438" s="9">
        <v>44393</v>
      </c>
      <c r="N1438" s="9">
        <v>44404</v>
      </c>
      <c r="O1438" s="20"/>
      <c r="P1438" s="20">
        <v>2231262.65</v>
      </c>
      <c r="Q1438" s="61"/>
      <c r="R1438" s="29"/>
      <c r="S1438" s="29"/>
      <c r="T1438" s="29"/>
      <c r="U1438" s="29"/>
      <c r="X1438" s="22" t="str">
        <f>IF(B1438="",VLOOKUP(A1438,items_lookup!A:B,2,FALSE),B1438)</f>
        <v>_1. Item _1</v>
      </c>
      <c r="Y1438" s="22">
        <f t="shared" si="104"/>
        <v>7</v>
      </c>
      <c r="Z1438" s="22">
        <f t="shared" si="104"/>
        <v>7</v>
      </c>
      <c r="AA1438" s="22">
        <f t="shared" si="101"/>
        <v>2021</v>
      </c>
      <c r="AB1438" s="22">
        <f t="shared" si="102"/>
        <v>2021</v>
      </c>
      <c r="AC1438" s="22">
        <f t="shared" si="103"/>
        <v>2021</v>
      </c>
      <c r="AD1438" s="25" t="b">
        <f>AND(ROUND(O1438,2)=O1438,ROUND(P1438,2)=P1438,OR(AND(O1438&lt;&gt;0,L1438="p"),AND(P1438&lt;&gt;0,L1438="f")),_xlfn.ISFORMULA(X1438),_xlfn.ISFORMULA(Y1438),_xlfn.ISFORMULA(Z1438),_xlfn.ISFORMULA(AA1438),_xlfn.ISFORMULA(AB1438),_xlfn.ISFORMULA(AC1438),NOT(_xlfn.ISFORMULA(O1438)),NOT(_xlfn.ISFORMULA(P1438)),M1438&lt;&gt;0,N1438&lt;&gt;0,OR(YEAR(M1438=lookup_codes!T1600),YEAR(M1438=lookup_codes!T1601),YEAR(M1438=lookup_codes!T1602)),OR(YEAR(N1438=lookup_codes!T1600),YEAR(N1438=lookup_codes!T1601),YEAR(N1438=lookup_codes!T1602)))</f>
        <v>1</v>
      </c>
    </row>
    <row r="1439" spans="1:30" ht="15" customHeight="1" x14ac:dyDescent="0.2">
      <c r="A1439" s="8" t="s">
        <v>776</v>
      </c>
      <c r="B1439" s="8"/>
      <c r="C1439" s="2" t="s">
        <v>734</v>
      </c>
      <c r="D1439" s="6" t="s">
        <v>742</v>
      </c>
      <c r="E1439" s="60" t="s">
        <v>744</v>
      </c>
      <c r="F1439" s="8"/>
      <c r="G1439" s="8"/>
      <c r="H1439" s="8"/>
      <c r="I1439" s="8"/>
      <c r="J1439" s="8"/>
      <c r="K1439" s="8" t="s">
        <v>753</v>
      </c>
      <c r="L1439" s="8" t="s">
        <v>756</v>
      </c>
      <c r="M1439" s="9">
        <v>44393</v>
      </c>
      <c r="N1439" s="9">
        <v>44393</v>
      </c>
      <c r="O1439" s="20"/>
      <c r="P1439" s="20">
        <v>187240.4</v>
      </c>
      <c r="Q1439" s="61"/>
      <c r="R1439" s="29"/>
      <c r="S1439" s="29"/>
      <c r="T1439" s="29"/>
      <c r="U1439" s="29"/>
      <c r="X1439" s="22" t="str">
        <f>IF(B1439="",VLOOKUP(A1439,items_lookup!A:B,2,FALSE),B1439)</f>
        <v>_1. Item _1</v>
      </c>
      <c r="Y1439" s="22">
        <f t="shared" si="104"/>
        <v>7</v>
      </c>
      <c r="Z1439" s="22">
        <f t="shared" si="104"/>
        <v>7</v>
      </c>
      <c r="AA1439" s="22">
        <f t="shared" si="101"/>
        <v>2021</v>
      </c>
      <c r="AB1439" s="22">
        <f t="shared" si="102"/>
        <v>2021</v>
      </c>
      <c r="AC1439" s="22">
        <f t="shared" si="103"/>
        <v>2021</v>
      </c>
      <c r="AD1439" s="25" t="b">
        <f>AND(ROUND(O1439,2)=O1439,ROUND(P1439,2)=P1439,OR(AND(O1439&lt;&gt;0,L1439="p"),AND(P1439&lt;&gt;0,L1439="f")),_xlfn.ISFORMULA(X1439),_xlfn.ISFORMULA(Y1439),_xlfn.ISFORMULA(Z1439),_xlfn.ISFORMULA(AA1439),_xlfn.ISFORMULA(AB1439),_xlfn.ISFORMULA(AC1439),NOT(_xlfn.ISFORMULA(O1439)),NOT(_xlfn.ISFORMULA(P1439)),M1439&lt;&gt;0,N1439&lt;&gt;0,OR(YEAR(M1439=lookup_codes!T1601),YEAR(M1439=lookup_codes!T1602),YEAR(M1439=lookup_codes!T1603)),OR(YEAR(N1439=lookup_codes!T1601),YEAR(N1439=lookup_codes!T1602),YEAR(N1439=lookup_codes!T1603)))</f>
        <v>1</v>
      </c>
    </row>
    <row r="1440" spans="1:30" ht="15" customHeight="1" x14ac:dyDescent="0.2">
      <c r="A1440" s="8" t="s">
        <v>776</v>
      </c>
      <c r="B1440" s="8"/>
      <c r="C1440" s="2" t="s">
        <v>734</v>
      </c>
      <c r="D1440" s="6" t="s">
        <v>742</v>
      </c>
      <c r="E1440" s="60" t="s">
        <v>744</v>
      </c>
      <c r="F1440" s="8"/>
      <c r="G1440" s="8"/>
      <c r="H1440" s="8"/>
      <c r="I1440" s="8"/>
      <c r="J1440" s="8"/>
      <c r="K1440" s="8" t="s">
        <v>753</v>
      </c>
      <c r="L1440" s="8" t="s">
        <v>756</v>
      </c>
      <c r="M1440" s="9">
        <v>44397</v>
      </c>
      <c r="N1440" s="9">
        <v>44397</v>
      </c>
      <c r="O1440" s="20"/>
      <c r="P1440" s="20">
        <v>181945.41</v>
      </c>
      <c r="Q1440" s="61"/>
      <c r="R1440" s="29"/>
      <c r="S1440" s="29"/>
      <c r="T1440" s="29"/>
      <c r="U1440" s="29"/>
      <c r="X1440" s="22" t="str">
        <f>IF(B1440="",VLOOKUP(A1440,items_lookup!A:B,2,FALSE),B1440)</f>
        <v>_1. Item _1</v>
      </c>
      <c r="Y1440" s="22">
        <f t="shared" si="104"/>
        <v>7</v>
      </c>
      <c r="Z1440" s="22">
        <f t="shared" si="104"/>
        <v>7</v>
      </c>
      <c r="AA1440" s="22">
        <f t="shared" si="101"/>
        <v>2021</v>
      </c>
      <c r="AB1440" s="22">
        <f t="shared" si="102"/>
        <v>2021</v>
      </c>
      <c r="AC1440" s="22">
        <f t="shared" si="103"/>
        <v>2021</v>
      </c>
      <c r="AD1440" s="25" t="b">
        <f>AND(ROUND(O1440,2)=O1440,ROUND(P1440,2)=P1440,OR(AND(O1440&lt;&gt;0,L1440="p"),AND(P1440&lt;&gt;0,L1440="f")),_xlfn.ISFORMULA(X1440),_xlfn.ISFORMULA(Y1440),_xlfn.ISFORMULA(Z1440),_xlfn.ISFORMULA(AA1440),_xlfn.ISFORMULA(AB1440),_xlfn.ISFORMULA(AC1440),NOT(_xlfn.ISFORMULA(O1440)),NOT(_xlfn.ISFORMULA(P1440)),M1440&lt;&gt;0,N1440&lt;&gt;0,OR(YEAR(M1440=lookup_codes!T1602),YEAR(M1440=lookup_codes!T1603),YEAR(M1440=lookup_codes!T1604)),OR(YEAR(N1440=lookup_codes!T1602),YEAR(N1440=lookup_codes!T1603),YEAR(N1440=lookup_codes!T1604)))</f>
        <v>1</v>
      </c>
    </row>
    <row r="1441" spans="1:30" ht="15" customHeight="1" x14ac:dyDescent="0.2">
      <c r="A1441" s="8" t="s">
        <v>776</v>
      </c>
      <c r="B1441" s="8"/>
      <c r="C1441" s="2" t="s">
        <v>734</v>
      </c>
      <c r="D1441" s="6" t="s">
        <v>742</v>
      </c>
      <c r="E1441" s="60" t="s">
        <v>745</v>
      </c>
      <c r="F1441" s="8"/>
      <c r="G1441" s="8"/>
      <c r="H1441" s="8"/>
      <c r="I1441" s="8"/>
      <c r="J1441" s="8"/>
      <c r="K1441" s="8" t="s">
        <v>753</v>
      </c>
      <c r="L1441" s="8" t="s">
        <v>756</v>
      </c>
      <c r="M1441" s="9">
        <v>44383</v>
      </c>
      <c r="N1441" s="9">
        <v>44399</v>
      </c>
      <c r="O1441" s="20"/>
      <c r="P1441" s="20">
        <v>567.86</v>
      </c>
      <c r="Q1441" s="61"/>
      <c r="X1441" s="22" t="str">
        <f>IF(B1441="",VLOOKUP(A1441,items_lookup!A:B,2,FALSE),B1441)</f>
        <v>_1. Item _1</v>
      </c>
      <c r="Y1441" s="22">
        <f t="shared" si="104"/>
        <v>7</v>
      </c>
      <c r="Z1441" s="22">
        <f t="shared" si="104"/>
        <v>7</v>
      </c>
      <c r="AA1441" s="22">
        <f t="shared" si="101"/>
        <v>2021</v>
      </c>
      <c r="AB1441" s="22">
        <f t="shared" si="102"/>
        <v>2021</v>
      </c>
      <c r="AC1441" s="22">
        <f t="shared" si="103"/>
        <v>2021</v>
      </c>
      <c r="AD1441" s="25" t="b">
        <f>AND(ROUND(O1441,2)=O1441,ROUND(P1441,2)=P1441,OR(AND(O1441&lt;&gt;0,L1441="p"),AND(P1441&lt;&gt;0,L1441="f")),_xlfn.ISFORMULA(X1441),_xlfn.ISFORMULA(Y1441),_xlfn.ISFORMULA(Z1441),_xlfn.ISFORMULA(AA1441),_xlfn.ISFORMULA(AB1441),_xlfn.ISFORMULA(AC1441),NOT(_xlfn.ISFORMULA(O1441)),NOT(_xlfn.ISFORMULA(P1441)),M1441&lt;&gt;0,N1441&lt;&gt;0,OR(YEAR(M1441=lookup_codes!T1603),YEAR(M1441=lookup_codes!T1604),YEAR(M1441=lookup_codes!T1605)),OR(YEAR(N1441=lookup_codes!T1603),YEAR(N1441=lookup_codes!T1604),YEAR(N1441=lookup_codes!T1605)))</f>
        <v>1</v>
      </c>
    </row>
    <row r="1442" spans="1:30" ht="14.25" customHeight="1" x14ac:dyDescent="0.2">
      <c r="A1442" s="8" t="s">
        <v>766</v>
      </c>
      <c r="B1442" s="8"/>
      <c r="C1442" s="2" t="s">
        <v>734</v>
      </c>
      <c r="D1442" s="6" t="s">
        <v>742</v>
      </c>
      <c r="E1442" s="60" t="s">
        <v>745</v>
      </c>
      <c r="F1442" s="8"/>
      <c r="G1442" s="8"/>
      <c r="H1442" s="8"/>
      <c r="I1442" s="8"/>
      <c r="J1442" s="8"/>
      <c r="K1442" s="8" t="s">
        <v>753</v>
      </c>
      <c r="L1442" s="8" t="s">
        <v>756</v>
      </c>
      <c r="M1442" s="9">
        <v>44383</v>
      </c>
      <c r="N1442" s="9">
        <v>44400</v>
      </c>
      <c r="O1442" s="20"/>
      <c r="P1442" s="20">
        <v>3616.67</v>
      </c>
      <c r="Q1442" s="61"/>
      <c r="X1442" s="22" t="str">
        <f>IF(B1442="",VLOOKUP(A1442,items_lookup!A:B,2,FALSE),B1442)</f>
        <v>07. Item 07</v>
      </c>
      <c r="Y1442" s="22">
        <f t="shared" si="104"/>
        <v>7</v>
      </c>
      <c r="Z1442" s="22">
        <f t="shared" si="104"/>
        <v>7</v>
      </c>
      <c r="AA1442" s="22">
        <f t="shared" si="101"/>
        <v>2021</v>
      </c>
      <c r="AB1442" s="22">
        <f t="shared" si="102"/>
        <v>2021</v>
      </c>
      <c r="AC1442" s="22">
        <f t="shared" si="103"/>
        <v>2021</v>
      </c>
      <c r="AD1442" s="25" t="b">
        <f>AND(ROUND(O1442,2)=O1442,ROUND(P1442,2)=P1442,OR(AND(O1442&lt;&gt;0,L1442="p"),AND(P1442&lt;&gt;0,L1442="f")),_xlfn.ISFORMULA(X1442),_xlfn.ISFORMULA(Y1442),_xlfn.ISFORMULA(Z1442),_xlfn.ISFORMULA(AA1442),_xlfn.ISFORMULA(AB1442),_xlfn.ISFORMULA(AC1442),NOT(_xlfn.ISFORMULA(O1442)),NOT(_xlfn.ISFORMULA(P1442)),M1442&lt;&gt;0,N1442&lt;&gt;0,OR(YEAR(M1442=lookup_codes!T1604),YEAR(M1442=lookup_codes!T1605),YEAR(M1442=lookup_codes!T1606)),OR(YEAR(N1442=lookup_codes!T1604),YEAR(N1442=lookup_codes!T1605),YEAR(N1442=lookup_codes!T1606)))</f>
        <v>1</v>
      </c>
    </row>
    <row r="1443" spans="1:30" ht="14.25" customHeight="1" x14ac:dyDescent="0.2">
      <c r="A1443" s="8" t="s">
        <v>764</v>
      </c>
      <c r="B1443" s="8"/>
      <c r="C1443" s="2" t="s">
        <v>734</v>
      </c>
      <c r="D1443" s="6" t="s">
        <v>742</v>
      </c>
      <c r="E1443" s="60" t="s">
        <v>744</v>
      </c>
      <c r="F1443" s="8"/>
      <c r="G1443" s="8"/>
      <c r="H1443" s="8"/>
      <c r="I1443" s="8"/>
      <c r="J1443" s="8"/>
      <c r="K1443" s="8" t="s">
        <v>753</v>
      </c>
      <c r="L1443" s="8" t="s">
        <v>756</v>
      </c>
      <c r="M1443" s="9">
        <v>44398</v>
      </c>
      <c r="N1443" s="9">
        <v>44398</v>
      </c>
      <c r="O1443" s="20"/>
      <c r="P1443" s="20">
        <v>319775.94</v>
      </c>
      <c r="Q1443" s="61"/>
      <c r="R1443" s="29"/>
      <c r="S1443" s="29"/>
      <c r="T1443" s="29"/>
      <c r="U1443" s="29"/>
      <c r="X1443" s="22" t="str">
        <f>IF(B1443="",VLOOKUP(A1443,items_lookup!A:B,2,FALSE),B1443)</f>
        <v>05. Item 05</v>
      </c>
      <c r="Y1443" s="22">
        <f t="shared" si="104"/>
        <v>7</v>
      </c>
      <c r="Z1443" s="22">
        <f t="shared" si="104"/>
        <v>7</v>
      </c>
      <c r="AA1443" s="22">
        <f t="shared" si="101"/>
        <v>2021</v>
      </c>
      <c r="AB1443" s="22">
        <f t="shared" si="102"/>
        <v>2021</v>
      </c>
      <c r="AC1443" s="22">
        <f t="shared" si="103"/>
        <v>2021</v>
      </c>
      <c r="AD1443" s="25" t="b">
        <f>AND(ROUND(O1443,2)=O1443,ROUND(P1443,2)=P1443,OR(AND(O1443&lt;&gt;0,L1443="p"),AND(P1443&lt;&gt;0,L1443="f")),_xlfn.ISFORMULA(X1443),_xlfn.ISFORMULA(Y1443),_xlfn.ISFORMULA(Z1443),_xlfn.ISFORMULA(AA1443),_xlfn.ISFORMULA(AB1443),_xlfn.ISFORMULA(AC1443),NOT(_xlfn.ISFORMULA(O1443)),NOT(_xlfn.ISFORMULA(P1443)),M1443&lt;&gt;0,N1443&lt;&gt;0,OR(YEAR(M1443=lookup_codes!T1605),YEAR(M1443=lookup_codes!T1606),YEAR(M1443=lookup_codes!T1607)),OR(YEAR(N1443=lookup_codes!T1605),YEAR(N1443=lookup_codes!T1606),YEAR(N1443=lookup_codes!T1607)))</f>
        <v>1</v>
      </c>
    </row>
    <row r="1444" spans="1:30" ht="15" customHeight="1" x14ac:dyDescent="0.2">
      <c r="A1444" s="8" t="s">
        <v>767</v>
      </c>
      <c r="B1444" s="8"/>
      <c r="C1444" s="2" t="s">
        <v>734</v>
      </c>
      <c r="D1444" s="6" t="s">
        <v>742</v>
      </c>
      <c r="E1444" s="60" t="s">
        <v>744</v>
      </c>
      <c r="F1444" s="8"/>
      <c r="G1444" s="8"/>
      <c r="H1444" s="8"/>
      <c r="I1444" s="8"/>
      <c r="J1444" s="8"/>
      <c r="K1444" s="8" t="s">
        <v>753</v>
      </c>
      <c r="L1444" s="8" t="s">
        <v>756</v>
      </c>
      <c r="M1444" s="9">
        <v>44399</v>
      </c>
      <c r="N1444" s="9">
        <v>44399</v>
      </c>
      <c r="O1444" s="20"/>
      <c r="P1444" s="20">
        <v>21678.01</v>
      </c>
      <c r="Q1444" s="61"/>
      <c r="R1444" s="29"/>
      <c r="S1444" s="29"/>
      <c r="T1444" s="29"/>
      <c r="U1444" s="29"/>
      <c r="X1444" s="22" t="str">
        <f>IF(B1444="",VLOOKUP(A1444,items_lookup!A:B,2,FALSE),B1444)</f>
        <v>08. Item 08</v>
      </c>
      <c r="Y1444" s="22">
        <f t="shared" si="104"/>
        <v>7</v>
      </c>
      <c r="Z1444" s="22">
        <f t="shared" si="104"/>
        <v>7</v>
      </c>
      <c r="AA1444" s="22">
        <f t="shared" si="101"/>
        <v>2021</v>
      </c>
      <c r="AB1444" s="22">
        <f t="shared" si="102"/>
        <v>2021</v>
      </c>
      <c r="AC1444" s="22">
        <f t="shared" si="103"/>
        <v>2021</v>
      </c>
      <c r="AD1444" s="25" t="b">
        <f>AND(ROUND(O1444,2)=O1444,ROUND(P1444,2)=P1444,OR(AND(O1444&lt;&gt;0,L1444="p"),AND(P1444&lt;&gt;0,L1444="f")),_xlfn.ISFORMULA(X1444),_xlfn.ISFORMULA(Y1444),_xlfn.ISFORMULA(Z1444),_xlfn.ISFORMULA(AA1444),_xlfn.ISFORMULA(AB1444),_xlfn.ISFORMULA(AC1444),NOT(_xlfn.ISFORMULA(O1444)),NOT(_xlfn.ISFORMULA(P1444)),M1444&lt;&gt;0,N1444&lt;&gt;0,OR(YEAR(M1444=lookup_codes!T1606),YEAR(M1444=lookup_codes!T1607),YEAR(M1444=lookup_codes!T1608)),OR(YEAR(N1444=lookup_codes!T1606),YEAR(N1444=lookup_codes!T1607),YEAR(N1444=lookup_codes!T1608)))</f>
        <v>1</v>
      </c>
    </row>
    <row r="1445" spans="1:30" ht="15" customHeight="1" x14ac:dyDescent="0.2">
      <c r="A1445" s="8" t="s">
        <v>782</v>
      </c>
      <c r="B1445" s="8"/>
      <c r="C1445" s="2" t="s">
        <v>734</v>
      </c>
      <c r="D1445" s="6" t="s">
        <v>742</v>
      </c>
      <c r="E1445" s="60" t="s">
        <v>744</v>
      </c>
      <c r="F1445" s="8"/>
      <c r="G1445" s="8"/>
      <c r="H1445" s="8"/>
      <c r="I1445" s="8"/>
      <c r="J1445" s="8"/>
      <c r="K1445" s="8" t="s">
        <v>753</v>
      </c>
      <c r="L1445" s="8" t="s">
        <v>756</v>
      </c>
      <c r="M1445" s="9">
        <v>44400</v>
      </c>
      <c r="N1445" s="9">
        <v>44400</v>
      </c>
      <c r="O1445" s="20"/>
      <c r="P1445" s="20">
        <v>4807.1400000000003</v>
      </c>
      <c r="Q1445" s="61"/>
      <c r="R1445" s="29"/>
      <c r="S1445" s="29"/>
      <c r="T1445" s="29"/>
      <c r="U1445" s="29"/>
      <c r="X1445" s="22" t="str">
        <f>IF(B1445="",VLOOKUP(A1445,items_lookup!A:B,2,FALSE),B1445)</f>
        <v>04. Item 04</v>
      </c>
      <c r="Y1445" s="22">
        <f t="shared" si="104"/>
        <v>7</v>
      </c>
      <c r="Z1445" s="22">
        <f t="shared" si="104"/>
        <v>7</v>
      </c>
      <c r="AA1445" s="22">
        <f t="shared" si="101"/>
        <v>2021</v>
      </c>
      <c r="AB1445" s="22">
        <f t="shared" si="102"/>
        <v>2021</v>
      </c>
      <c r="AC1445" s="22">
        <f t="shared" si="103"/>
        <v>2021</v>
      </c>
      <c r="AD1445" s="25" t="b">
        <f>AND(ROUND(O1445,2)=O1445,ROUND(P1445,2)=P1445,OR(AND(O1445&lt;&gt;0,L1445="p"),AND(P1445&lt;&gt;0,L1445="f")),_xlfn.ISFORMULA(X1445),_xlfn.ISFORMULA(Y1445),_xlfn.ISFORMULA(Z1445),_xlfn.ISFORMULA(AA1445),_xlfn.ISFORMULA(AB1445),_xlfn.ISFORMULA(AC1445),NOT(_xlfn.ISFORMULA(O1445)),NOT(_xlfn.ISFORMULA(P1445)),M1445&lt;&gt;0,N1445&lt;&gt;0,OR(YEAR(M1445=lookup_codes!T1607),YEAR(M1445=lookup_codes!T1608),YEAR(M1445=lookup_codes!T1609)),OR(YEAR(N1445=lookup_codes!T1607),YEAR(N1445=lookup_codes!T1608),YEAR(N1445=lookup_codes!T1609)))</f>
        <v>1</v>
      </c>
    </row>
    <row r="1446" spans="1:30" ht="15" customHeight="1" x14ac:dyDescent="0.2">
      <c r="A1446" s="8" t="s">
        <v>763</v>
      </c>
      <c r="B1446" s="8"/>
      <c r="C1446" s="2" t="s">
        <v>734</v>
      </c>
      <c r="D1446" s="6" t="s">
        <v>742</v>
      </c>
      <c r="E1446" s="60" t="s">
        <v>745</v>
      </c>
      <c r="F1446" s="8"/>
      <c r="G1446" s="8"/>
      <c r="H1446" s="8"/>
      <c r="I1446" s="8"/>
      <c r="J1446" s="8">
        <v>3</v>
      </c>
      <c r="K1446" s="8" t="s">
        <v>753</v>
      </c>
      <c r="L1446" s="8" t="s">
        <v>756</v>
      </c>
      <c r="M1446" s="9">
        <v>44392</v>
      </c>
      <c r="N1446" s="9">
        <v>44404</v>
      </c>
      <c r="O1446" s="20"/>
      <c r="P1446" s="20">
        <v>22.69</v>
      </c>
      <c r="Q1446" s="61"/>
      <c r="R1446" s="29"/>
      <c r="S1446" s="29"/>
      <c r="T1446" s="29"/>
      <c r="U1446" s="29"/>
      <c r="X1446" s="22" t="str">
        <f>IF(B1446="",VLOOKUP(A1446,items_lookup!A:B,2,FALSE),B1446)</f>
        <v>04. Item 04</v>
      </c>
      <c r="Y1446" s="22">
        <f t="shared" si="104"/>
        <v>7</v>
      </c>
      <c r="Z1446" s="22">
        <f t="shared" si="104"/>
        <v>7</v>
      </c>
      <c r="AA1446" s="22">
        <f t="shared" si="101"/>
        <v>2021</v>
      </c>
      <c r="AB1446" s="22">
        <f t="shared" si="102"/>
        <v>2021</v>
      </c>
      <c r="AC1446" s="22">
        <f t="shared" si="103"/>
        <v>2021</v>
      </c>
      <c r="AD1446" s="25" t="b">
        <f>AND(ROUND(O1446,2)=O1446,ROUND(P1446,2)=P1446,OR(AND(O1446&lt;&gt;0,L1446="p"),AND(P1446&lt;&gt;0,L1446="f")),_xlfn.ISFORMULA(X1446),_xlfn.ISFORMULA(Y1446),_xlfn.ISFORMULA(Z1446),_xlfn.ISFORMULA(AA1446),_xlfn.ISFORMULA(AB1446),_xlfn.ISFORMULA(AC1446),NOT(_xlfn.ISFORMULA(O1446)),NOT(_xlfn.ISFORMULA(P1446)),M1446&lt;&gt;0,N1446&lt;&gt;0,OR(YEAR(M1446=lookup_codes!T1608),YEAR(M1446=lookup_codes!T1609),YEAR(M1446=lookup_codes!T1610)),OR(YEAR(N1446=lookup_codes!T1608),YEAR(N1446=lookup_codes!T1609),YEAR(N1446=lookup_codes!T1610)))</f>
        <v>1</v>
      </c>
    </row>
    <row r="1447" spans="1:30" ht="16.5" customHeight="1" x14ac:dyDescent="0.2">
      <c r="A1447" s="8" t="s">
        <v>771</v>
      </c>
      <c r="B1447" s="8"/>
      <c r="C1447" s="2" t="s">
        <v>734</v>
      </c>
      <c r="D1447" s="6" t="s">
        <v>742</v>
      </c>
      <c r="E1447" s="60" t="s">
        <v>745</v>
      </c>
      <c r="F1447" s="8"/>
      <c r="G1447" s="8"/>
      <c r="H1447" s="8"/>
      <c r="I1447" s="8"/>
      <c r="J1447" s="8">
        <v>3</v>
      </c>
      <c r="K1447" s="8" t="s">
        <v>753</v>
      </c>
      <c r="L1447" s="8" t="s">
        <v>756</v>
      </c>
      <c r="M1447" s="9">
        <v>44392</v>
      </c>
      <c r="N1447" s="9">
        <v>44405</v>
      </c>
      <c r="O1447" s="20"/>
      <c r="P1447" s="20">
        <v>220224.09</v>
      </c>
      <c r="Q1447" s="61"/>
      <c r="R1447" s="29"/>
      <c r="S1447" s="29"/>
      <c r="T1447" s="29"/>
      <c r="U1447" s="29"/>
      <c r="X1447" s="22" t="str">
        <f>IF(B1447="",VLOOKUP(A1447,items_lookup!A:B,2,FALSE),B1447)</f>
        <v>13. Item 13</v>
      </c>
      <c r="Y1447" s="22">
        <f t="shared" si="104"/>
        <v>7</v>
      </c>
      <c r="Z1447" s="22">
        <f t="shared" si="104"/>
        <v>7</v>
      </c>
      <c r="AA1447" s="22">
        <f t="shared" si="101"/>
        <v>2021</v>
      </c>
      <c r="AB1447" s="22">
        <f t="shared" si="102"/>
        <v>2021</v>
      </c>
      <c r="AC1447" s="22">
        <f t="shared" si="103"/>
        <v>2021</v>
      </c>
      <c r="AD1447" s="25" t="b">
        <f>AND(ROUND(O1447,2)=O1447,ROUND(P1447,2)=P1447,OR(AND(O1447&lt;&gt;0,L1447="p"),AND(P1447&lt;&gt;0,L1447="f")),_xlfn.ISFORMULA(X1447),_xlfn.ISFORMULA(Y1447),_xlfn.ISFORMULA(Z1447),_xlfn.ISFORMULA(AA1447),_xlfn.ISFORMULA(AB1447),_xlfn.ISFORMULA(AC1447),NOT(_xlfn.ISFORMULA(O1447)),NOT(_xlfn.ISFORMULA(P1447)),M1447&lt;&gt;0,N1447&lt;&gt;0,OR(YEAR(M1447=lookup_codes!T1609),YEAR(M1447=lookup_codes!T1610),YEAR(M1447=lookup_codes!T1611)),OR(YEAR(N1447=lookup_codes!T1609),YEAR(N1447=lookup_codes!T1610),YEAR(N1447=lookup_codes!T1611)))</f>
        <v>1</v>
      </c>
    </row>
    <row r="1448" spans="1:30" ht="15" customHeight="1" x14ac:dyDescent="0.2">
      <c r="A1448" s="8" t="s">
        <v>789</v>
      </c>
      <c r="B1448" s="27"/>
      <c r="C1448" s="2" t="s">
        <v>734</v>
      </c>
      <c r="D1448" s="6" t="s">
        <v>742</v>
      </c>
      <c r="E1448" s="60" t="s">
        <v>745</v>
      </c>
      <c r="F1448" s="8"/>
      <c r="G1448" s="8"/>
      <c r="H1448" s="8"/>
      <c r="I1448" s="8"/>
      <c r="J1448" s="8">
        <v>1</v>
      </c>
      <c r="K1448" s="8" t="s">
        <v>753</v>
      </c>
      <c r="L1448" s="8" t="s">
        <v>756</v>
      </c>
      <c r="M1448" s="9">
        <v>44409</v>
      </c>
      <c r="N1448" s="9">
        <v>44426</v>
      </c>
      <c r="O1448" s="20"/>
      <c r="P1448" s="20">
        <v>148306.67000000001</v>
      </c>
      <c r="Q1448" s="61"/>
      <c r="R1448" s="29"/>
      <c r="S1448" s="29"/>
      <c r="T1448" s="29"/>
      <c r="U1448" s="29"/>
      <c r="X1448" s="22" t="str">
        <f>IF(B1448="",VLOOKUP(A1448,items_lookup!A:B,2,FALSE),B1448)</f>
        <v>13. Item 13</v>
      </c>
      <c r="Y1448" s="22">
        <f t="shared" si="104"/>
        <v>8</v>
      </c>
      <c r="Z1448" s="22">
        <f t="shared" si="104"/>
        <v>8</v>
      </c>
      <c r="AA1448" s="22">
        <f t="shared" si="101"/>
        <v>2021</v>
      </c>
      <c r="AB1448" s="22">
        <f t="shared" si="102"/>
        <v>2021</v>
      </c>
      <c r="AC1448" s="22">
        <f t="shared" si="103"/>
        <v>2021</v>
      </c>
      <c r="AD1448" s="25" t="b">
        <f>AND(ROUND(O1448,2)=O1448,ROUND(P1448,2)=P1448,OR(AND(O1448&lt;&gt;0,L1448="p"),AND(P1448&lt;&gt;0,L1448="f")),_xlfn.ISFORMULA(X1448),_xlfn.ISFORMULA(Y1448),_xlfn.ISFORMULA(Z1448),_xlfn.ISFORMULA(AA1448),_xlfn.ISFORMULA(AB1448),_xlfn.ISFORMULA(AC1448),NOT(_xlfn.ISFORMULA(O1448)),NOT(_xlfn.ISFORMULA(P1448)),M1448&lt;&gt;0,N1448&lt;&gt;0,OR(YEAR(M1448=lookup_codes!T1610),YEAR(M1448=lookup_codes!T1611),YEAR(M1448=lookup_codes!T1612)),OR(YEAR(N1448=lookup_codes!T1610),YEAR(N1448=lookup_codes!T1611),YEAR(N1448=lookup_codes!T1612)))</f>
        <v>1</v>
      </c>
    </row>
    <row r="1449" spans="1:30" ht="15.75" customHeight="1" x14ac:dyDescent="0.2">
      <c r="A1449" s="8" t="s">
        <v>769</v>
      </c>
      <c r="B1449" s="27"/>
      <c r="C1449" s="2" t="s">
        <v>734</v>
      </c>
      <c r="D1449" s="6" t="s">
        <v>742</v>
      </c>
      <c r="E1449" s="60" t="s">
        <v>745</v>
      </c>
      <c r="F1449" s="8"/>
      <c r="G1449" s="8"/>
      <c r="H1449" s="8"/>
      <c r="I1449" s="8"/>
      <c r="J1449" s="8">
        <v>3</v>
      </c>
      <c r="K1449" s="8" t="s">
        <v>753</v>
      </c>
      <c r="L1449" s="8" t="s">
        <v>756</v>
      </c>
      <c r="M1449" s="9">
        <v>44392</v>
      </c>
      <c r="N1449" s="9">
        <v>44404</v>
      </c>
      <c r="O1449" s="20"/>
      <c r="P1449" s="20">
        <v>236.24</v>
      </c>
      <c r="Q1449" s="61"/>
      <c r="R1449" s="29"/>
      <c r="S1449" s="29"/>
      <c r="T1449" s="29"/>
      <c r="U1449" s="29"/>
      <c r="X1449" s="22" t="str">
        <f>IF(B1449="",VLOOKUP(A1449,items_lookup!A:B,2,FALSE),B1449)</f>
        <v>09. Item 09</v>
      </c>
      <c r="Y1449" s="22">
        <f t="shared" si="104"/>
        <v>7</v>
      </c>
      <c r="Z1449" s="22">
        <f t="shared" si="104"/>
        <v>7</v>
      </c>
      <c r="AA1449" s="22">
        <f t="shared" si="101"/>
        <v>2021</v>
      </c>
      <c r="AB1449" s="22">
        <f t="shared" si="102"/>
        <v>2021</v>
      </c>
      <c r="AC1449" s="22">
        <f t="shared" si="103"/>
        <v>2021</v>
      </c>
      <c r="AD1449" s="25" t="b">
        <f>AND(ROUND(O1449,2)=O1449,ROUND(P1449,2)=P1449,OR(AND(O1449&lt;&gt;0,L1449="p"),AND(P1449&lt;&gt;0,L1449="f")),_xlfn.ISFORMULA(X1449),_xlfn.ISFORMULA(Y1449),_xlfn.ISFORMULA(Z1449),_xlfn.ISFORMULA(AA1449),_xlfn.ISFORMULA(AB1449),_xlfn.ISFORMULA(AC1449),NOT(_xlfn.ISFORMULA(O1449)),NOT(_xlfn.ISFORMULA(P1449)),M1449&lt;&gt;0,N1449&lt;&gt;0,OR(YEAR(M1449=lookup_codes!T1611),YEAR(M1449=lookup_codes!T1612),YEAR(M1449=lookup_codes!T1613)),OR(YEAR(N1449=lookup_codes!T1611),YEAR(N1449=lookup_codes!T1612),YEAR(N1449=lookup_codes!T1613)))</f>
        <v>1</v>
      </c>
    </row>
    <row r="1450" spans="1:30" ht="15.75" customHeight="1" x14ac:dyDescent="0.2">
      <c r="A1450" s="8" t="s">
        <v>781</v>
      </c>
      <c r="B1450" s="27"/>
      <c r="C1450" s="2" t="s">
        <v>734</v>
      </c>
      <c r="D1450" s="6" t="s">
        <v>742</v>
      </c>
      <c r="E1450" s="60" t="s">
        <v>745</v>
      </c>
      <c r="F1450" s="8"/>
      <c r="G1450" s="8"/>
      <c r="H1450" s="8"/>
      <c r="I1450" s="8"/>
      <c r="J1450" s="8">
        <v>3</v>
      </c>
      <c r="K1450" s="8" t="s">
        <v>753</v>
      </c>
      <c r="L1450" s="8" t="s">
        <v>756</v>
      </c>
      <c r="M1450" s="9">
        <v>44392</v>
      </c>
      <c r="N1450" s="9">
        <v>44406</v>
      </c>
      <c r="O1450" s="20"/>
      <c r="P1450" s="20">
        <v>136296.51</v>
      </c>
      <c r="Q1450" s="61"/>
      <c r="R1450" s="29"/>
      <c r="S1450" s="29"/>
      <c r="T1450" s="29"/>
      <c r="U1450" s="29"/>
      <c r="X1450" s="22" t="str">
        <f>IF(B1450="",VLOOKUP(A1450,items_lookup!A:B,2,FALSE),B1450)</f>
        <v>09. Item 09</v>
      </c>
      <c r="Y1450" s="22">
        <f t="shared" si="104"/>
        <v>7</v>
      </c>
      <c r="Z1450" s="22">
        <f t="shared" si="104"/>
        <v>7</v>
      </c>
      <c r="AA1450" s="22">
        <f t="shared" si="101"/>
        <v>2021</v>
      </c>
      <c r="AB1450" s="22">
        <f t="shared" si="102"/>
        <v>2021</v>
      </c>
      <c r="AC1450" s="22">
        <f t="shared" si="103"/>
        <v>2021</v>
      </c>
      <c r="AD1450" s="25" t="b">
        <f>AND(ROUND(O1450,2)=O1450,ROUND(P1450,2)=P1450,OR(AND(O1450&lt;&gt;0,L1450="p"),AND(P1450&lt;&gt;0,L1450="f")),_xlfn.ISFORMULA(X1450),_xlfn.ISFORMULA(Y1450),_xlfn.ISFORMULA(Z1450),_xlfn.ISFORMULA(AA1450),_xlfn.ISFORMULA(AB1450),_xlfn.ISFORMULA(AC1450),NOT(_xlfn.ISFORMULA(O1450)),NOT(_xlfn.ISFORMULA(P1450)),M1450&lt;&gt;0,N1450&lt;&gt;0,OR(YEAR(M1450=lookup_codes!T1612),YEAR(M1450=lookup_codes!T1613),YEAR(M1450=lookup_codes!T1614)),OR(YEAR(N1450=lookup_codes!T1612),YEAR(N1450=lookup_codes!T1613),YEAR(N1450=lookup_codes!T1614)))</f>
        <v>1</v>
      </c>
    </row>
    <row r="1451" spans="1:30" ht="15.75" customHeight="1" x14ac:dyDescent="0.2">
      <c r="A1451" s="8" t="s">
        <v>781</v>
      </c>
      <c r="B1451" s="8"/>
      <c r="C1451" s="2" t="s">
        <v>734</v>
      </c>
      <c r="D1451" s="6" t="s">
        <v>742</v>
      </c>
      <c r="E1451" s="60" t="s">
        <v>745</v>
      </c>
      <c r="F1451" s="8"/>
      <c r="G1451" s="8"/>
      <c r="H1451" s="8"/>
      <c r="I1451" s="8"/>
      <c r="J1451" s="8">
        <v>3</v>
      </c>
      <c r="K1451" s="8" t="s">
        <v>753</v>
      </c>
      <c r="L1451" s="8" t="s">
        <v>756</v>
      </c>
      <c r="M1451" s="9">
        <v>44397</v>
      </c>
      <c r="N1451" s="9">
        <v>44407</v>
      </c>
      <c r="O1451" s="20"/>
      <c r="P1451" s="20">
        <v>44319.57</v>
      </c>
      <c r="Q1451" s="61"/>
      <c r="R1451" s="29"/>
      <c r="S1451" s="29"/>
      <c r="T1451" s="29"/>
      <c r="U1451" s="29"/>
      <c r="X1451" s="22" t="str">
        <f>IF(B1451="",VLOOKUP(A1451,items_lookup!A:B,2,FALSE),B1451)</f>
        <v>09. Item 09</v>
      </c>
      <c r="Y1451" s="22">
        <f t="shared" si="104"/>
        <v>7</v>
      </c>
      <c r="Z1451" s="22">
        <f t="shared" si="104"/>
        <v>7</v>
      </c>
      <c r="AA1451" s="22">
        <f t="shared" si="101"/>
        <v>2021</v>
      </c>
      <c r="AB1451" s="22">
        <f t="shared" si="102"/>
        <v>2021</v>
      </c>
      <c r="AC1451" s="22">
        <f t="shared" si="103"/>
        <v>2021</v>
      </c>
      <c r="AD1451" s="25" t="b">
        <f>AND(ROUND(O1451,2)=O1451,ROUND(P1451,2)=P1451,OR(AND(O1451&lt;&gt;0,L1451="p"),AND(P1451&lt;&gt;0,L1451="f")),_xlfn.ISFORMULA(X1451),_xlfn.ISFORMULA(Y1451),_xlfn.ISFORMULA(Z1451),_xlfn.ISFORMULA(AA1451),_xlfn.ISFORMULA(AB1451),_xlfn.ISFORMULA(AC1451),NOT(_xlfn.ISFORMULA(O1451)),NOT(_xlfn.ISFORMULA(P1451)),M1451&lt;&gt;0,N1451&lt;&gt;0,OR(YEAR(M1451=lookup_codes!T1613),YEAR(M1451=lookup_codes!T1614),YEAR(M1451=lookup_codes!T1615)),OR(YEAR(N1451=lookup_codes!T1613),YEAR(N1451=lookup_codes!T1614),YEAR(N1451=lookup_codes!T1615)))</f>
        <v>1</v>
      </c>
    </row>
    <row r="1452" spans="1:30" ht="15" customHeight="1" x14ac:dyDescent="0.2">
      <c r="A1452" s="8" t="s">
        <v>781</v>
      </c>
      <c r="B1452" s="8"/>
      <c r="C1452" s="2" t="s">
        <v>734</v>
      </c>
      <c r="D1452" s="6" t="s">
        <v>742</v>
      </c>
      <c r="E1452" s="60" t="s">
        <v>745</v>
      </c>
      <c r="F1452" s="8"/>
      <c r="G1452" s="8"/>
      <c r="H1452" s="8"/>
      <c r="I1452" s="8"/>
      <c r="J1452" s="8">
        <v>4</v>
      </c>
      <c r="K1452" s="8" t="s">
        <v>753</v>
      </c>
      <c r="L1452" s="8" t="s">
        <v>756</v>
      </c>
      <c r="M1452" s="9">
        <v>44396</v>
      </c>
      <c r="N1452" s="9">
        <v>44405</v>
      </c>
      <c r="O1452" s="20"/>
      <c r="P1452" s="20">
        <v>191.64</v>
      </c>
      <c r="Q1452" s="61"/>
      <c r="R1452" s="29"/>
      <c r="S1452" s="29"/>
      <c r="T1452" s="29"/>
      <c r="U1452" s="29"/>
      <c r="X1452" s="22" t="str">
        <f>IF(B1452="",VLOOKUP(A1452,items_lookup!A:B,2,FALSE),B1452)</f>
        <v>09. Item 09</v>
      </c>
      <c r="Y1452" s="22">
        <f t="shared" si="104"/>
        <v>7</v>
      </c>
      <c r="Z1452" s="22">
        <f t="shared" si="104"/>
        <v>7</v>
      </c>
      <c r="AA1452" s="22">
        <f t="shared" si="101"/>
        <v>2021</v>
      </c>
      <c r="AB1452" s="22">
        <f t="shared" si="102"/>
        <v>2021</v>
      </c>
      <c r="AC1452" s="22">
        <f t="shared" si="103"/>
        <v>2021</v>
      </c>
      <c r="AD1452" s="25" t="b">
        <f>AND(ROUND(O1452,2)=O1452,ROUND(P1452,2)=P1452,OR(AND(O1452&lt;&gt;0,L1452="p"),AND(P1452&lt;&gt;0,L1452="f")),_xlfn.ISFORMULA(X1452),_xlfn.ISFORMULA(Y1452),_xlfn.ISFORMULA(Z1452),_xlfn.ISFORMULA(AA1452),_xlfn.ISFORMULA(AB1452),_xlfn.ISFORMULA(AC1452),NOT(_xlfn.ISFORMULA(O1452)),NOT(_xlfn.ISFORMULA(P1452)),M1452&lt;&gt;0,N1452&lt;&gt;0,OR(YEAR(M1452=lookup_codes!T1614),YEAR(M1452=lookup_codes!T1615),YEAR(M1452=lookup_codes!T1616)),OR(YEAR(N1452=lookup_codes!T1614),YEAR(N1452=lookup_codes!T1615),YEAR(N1452=lookup_codes!T1616)))</f>
        <v>1</v>
      </c>
    </row>
    <row r="1453" spans="1:30" ht="15" customHeight="1" x14ac:dyDescent="0.2">
      <c r="A1453" s="8" t="s">
        <v>768</v>
      </c>
      <c r="B1453" s="8"/>
      <c r="C1453" s="2" t="s">
        <v>734</v>
      </c>
      <c r="D1453" s="6" t="s">
        <v>742</v>
      </c>
      <c r="E1453" s="60" t="s">
        <v>745</v>
      </c>
      <c r="F1453" s="8"/>
      <c r="G1453" s="8"/>
      <c r="H1453" s="8"/>
      <c r="I1453" s="8"/>
      <c r="J1453" s="8">
        <v>4</v>
      </c>
      <c r="K1453" s="8" t="s">
        <v>753</v>
      </c>
      <c r="L1453" s="8" t="s">
        <v>756</v>
      </c>
      <c r="M1453" s="9">
        <v>44396</v>
      </c>
      <c r="N1453" s="9">
        <v>44407</v>
      </c>
      <c r="O1453" s="20"/>
      <c r="P1453" s="20">
        <v>303869.05</v>
      </c>
      <c r="Q1453" s="61"/>
      <c r="R1453" s="29"/>
      <c r="S1453" s="29"/>
      <c r="T1453" s="29"/>
      <c r="U1453" s="29"/>
      <c r="X1453" s="22" t="str">
        <f>IF(B1453="",VLOOKUP(A1453,items_lookup!A:B,2,FALSE),B1453)</f>
        <v>09. Item 09</v>
      </c>
      <c r="Y1453" s="22">
        <f t="shared" si="104"/>
        <v>7</v>
      </c>
      <c r="Z1453" s="22">
        <f t="shared" si="104"/>
        <v>7</v>
      </c>
      <c r="AA1453" s="22">
        <f t="shared" si="101"/>
        <v>2021</v>
      </c>
      <c r="AB1453" s="22">
        <f t="shared" si="102"/>
        <v>2021</v>
      </c>
      <c r="AC1453" s="22">
        <f t="shared" si="103"/>
        <v>2021</v>
      </c>
      <c r="AD1453" s="25" t="b">
        <f>AND(ROUND(O1453,2)=O1453,ROUND(P1453,2)=P1453,OR(AND(O1453&lt;&gt;0,L1453="p"),AND(P1453&lt;&gt;0,L1453="f")),_xlfn.ISFORMULA(X1453),_xlfn.ISFORMULA(Y1453),_xlfn.ISFORMULA(Z1453),_xlfn.ISFORMULA(AA1453),_xlfn.ISFORMULA(AB1453),_xlfn.ISFORMULA(AC1453),NOT(_xlfn.ISFORMULA(O1453)),NOT(_xlfn.ISFORMULA(P1453)),M1453&lt;&gt;0,N1453&lt;&gt;0,OR(YEAR(M1453=lookup_codes!T1615),YEAR(M1453=lookup_codes!T1616),YEAR(M1453=lookup_codes!T1617)),OR(YEAR(N1453=lookup_codes!T1615),YEAR(N1453=lookup_codes!T1616),YEAR(N1453=lookup_codes!T1617)))</f>
        <v>1</v>
      </c>
    </row>
    <row r="1454" spans="1:30" ht="15" customHeight="1" x14ac:dyDescent="0.2">
      <c r="A1454" s="8" t="s">
        <v>768</v>
      </c>
      <c r="B1454" s="8"/>
      <c r="C1454" s="2" t="s">
        <v>734</v>
      </c>
      <c r="D1454" s="6" t="s">
        <v>743</v>
      </c>
      <c r="E1454" s="60" t="s">
        <v>745</v>
      </c>
      <c r="F1454" s="8"/>
      <c r="G1454" s="8"/>
      <c r="H1454" s="8"/>
      <c r="I1454" s="8"/>
      <c r="J1454" s="8">
        <v>4</v>
      </c>
      <c r="K1454" s="8" t="s">
        <v>753</v>
      </c>
      <c r="L1454" s="8" t="s">
        <v>756</v>
      </c>
      <c r="M1454" s="9">
        <v>44392</v>
      </c>
      <c r="N1454" s="9">
        <v>44405</v>
      </c>
      <c r="O1454" s="20"/>
      <c r="P1454" s="20">
        <v>529.05999999999995</v>
      </c>
      <c r="Q1454" s="61"/>
      <c r="R1454" s="29"/>
      <c r="S1454" s="29"/>
      <c r="T1454" s="29"/>
      <c r="U1454" s="29"/>
      <c r="X1454" s="22" t="str">
        <f>IF(B1454="",VLOOKUP(A1454,items_lookup!A:B,2,FALSE),B1454)</f>
        <v>09. Item 09</v>
      </c>
      <c r="Y1454" s="22">
        <f t="shared" si="104"/>
        <v>7</v>
      </c>
      <c r="Z1454" s="22">
        <f t="shared" si="104"/>
        <v>7</v>
      </c>
      <c r="AA1454" s="22">
        <f t="shared" si="101"/>
        <v>2021</v>
      </c>
      <c r="AB1454" s="22">
        <f t="shared" si="102"/>
        <v>2021</v>
      </c>
      <c r="AC1454" s="22">
        <f t="shared" si="103"/>
        <v>2021</v>
      </c>
      <c r="AD1454" s="25" t="b">
        <f>AND(ROUND(O1454,2)=O1454,ROUND(P1454,2)=P1454,OR(AND(O1454&lt;&gt;0,L1454="p"),AND(P1454&lt;&gt;0,L1454="f")),_xlfn.ISFORMULA(X1454),_xlfn.ISFORMULA(Y1454),_xlfn.ISFORMULA(Z1454),_xlfn.ISFORMULA(AA1454),_xlfn.ISFORMULA(AB1454),_xlfn.ISFORMULA(AC1454),NOT(_xlfn.ISFORMULA(O1454)),NOT(_xlfn.ISFORMULA(P1454)),M1454&lt;&gt;0,N1454&lt;&gt;0,OR(YEAR(M1454=lookup_codes!T1616),YEAR(M1454=lookup_codes!T1617),YEAR(M1454=lookup_codes!T1618)),OR(YEAR(N1454=lookup_codes!T1616),YEAR(N1454=lookup_codes!T1617),YEAR(N1454=lookup_codes!T1618)))</f>
        <v>1</v>
      </c>
    </row>
    <row r="1455" spans="1:30" ht="12.6" customHeight="1" x14ac:dyDescent="0.2">
      <c r="A1455" s="8" t="s">
        <v>785</v>
      </c>
      <c r="B1455" s="8"/>
      <c r="C1455" s="2" t="s">
        <v>734</v>
      </c>
      <c r="D1455" s="6" t="s">
        <v>742</v>
      </c>
      <c r="E1455" s="60" t="s">
        <v>745</v>
      </c>
      <c r="F1455" s="8"/>
      <c r="G1455" s="8"/>
      <c r="H1455" s="8"/>
      <c r="I1455" s="8"/>
      <c r="J1455" s="8">
        <v>4</v>
      </c>
      <c r="K1455" s="8" t="s">
        <v>753</v>
      </c>
      <c r="L1455" s="8" t="s">
        <v>756</v>
      </c>
      <c r="M1455" s="9">
        <v>44409</v>
      </c>
      <c r="N1455" s="9">
        <v>44421</v>
      </c>
      <c r="O1455" s="20"/>
      <c r="P1455" s="20">
        <v>35623.760000000002</v>
      </c>
      <c r="Q1455" s="61"/>
      <c r="R1455" s="29"/>
      <c r="S1455" s="29"/>
      <c r="T1455" s="29"/>
      <c r="U1455" s="29"/>
      <c r="X1455" s="22" t="str">
        <f>IF(B1455="",VLOOKUP(A1455,items_lookup!A:B,2,FALSE),B1455)</f>
        <v>03. Item 03</v>
      </c>
      <c r="Y1455" s="22">
        <f t="shared" si="104"/>
        <v>8</v>
      </c>
      <c r="Z1455" s="22">
        <f t="shared" si="104"/>
        <v>8</v>
      </c>
      <c r="AA1455" s="22">
        <f t="shared" ref="AA1455:AA1518" si="105">YEAR(N1455)</f>
        <v>2021</v>
      </c>
      <c r="AB1455" s="22">
        <f t="shared" ref="AB1455:AB1518" si="106">YEAR(M1455)</f>
        <v>2021</v>
      </c>
      <c r="AC1455" s="22">
        <f t="shared" ref="AC1455:AC1518" si="107">IF(F1455="X",AA1455-1,AA1455)</f>
        <v>2021</v>
      </c>
      <c r="AD1455" s="25" t="b">
        <f>AND(ROUND(O1455,2)=O1455,ROUND(P1455,2)=P1455,OR(AND(O1455&lt;&gt;0,L1455="p"),AND(P1455&lt;&gt;0,L1455="f")),_xlfn.ISFORMULA(X1455),_xlfn.ISFORMULA(Y1455),_xlfn.ISFORMULA(Z1455),_xlfn.ISFORMULA(AA1455),_xlfn.ISFORMULA(AB1455),_xlfn.ISFORMULA(AC1455),NOT(_xlfn.ISFORMULA(O1455)),NOT(_xlfn.ISFORMULA(P1455)),M1455&lt;&gt;0,N1455&lt;&gt;0,OR(YEAR(M1455=lookup_codes!T1617),YEAR(M1455=lookup_codes!T1618),YEAR(M1455=lookup_codes!T1619)),OR(YEAR(N1455=lookup_codes!T1617),YEAR(N1455=lookup_codes!T1618),YEAR(N1455=lookup_codes!T1619)))</f>
        <v>1</v>
      </c>
    </row>
    <row r="1456" spans="1:30" ht="12.6" customHeight="1" x14ac:dyDescent="0.2">
      <c r="A1456" s="8" t="s">
        <v>784</v>
      </c>
      <c r="B1456" s="8"/>
      <c r="C1456" s="2" t="s">
        <v>734</v>
      </c>
      <c r="D1456" s="6" t="s">
        <v>742</v>
      </c>
      <c r="E1456" s="60" t="s">
        <v>744</v>
      </c>
      <c r="F1456" s="8"/>
      <c r="G1456" s="8"/>
      <c r="H1456" s="8"/>
      <c r="I1456" s="8"/>
      <c r="J1456" s="8"/>
      <c r="K1456" s="8" t="s">
        <v>753</v>
      </c>
      <c r="L1456" s="8" t="s">
        <v>756</v>
      </c>
      <c r="M1456" s="9">
        <v>44403</v>
      </c>
      <c r="N1456" s="9">
        <v>44403</v>
      </c>
      <c r="O1456" s="20"/>
      <c r="P1456" s="20">
        <v>3339826.96</v>
      </c>
      <c r="Q1456" s="61"/>
      <c r="R1456" s="29"/>
      <c r="S1456" s="29"/>
      <c r="T1456" s="29"/>
      <c r="U1456" s="29"/>
      <c r="X1456" s="22" t="str">
        <f>IF(B1456="",VLOOKUP(A1456,items_lookup!A:B,2,FALSE),B1456)</f>
        <v>03. Item 03</v>
      </c>
      <c r="Y1456" s="22">
        <f t="shared" si="104"/>
        <v>7</v>
      </c>
      <c r="Z1456" s="22">
        <f t="shared" si="104"/>
        <v>7</v>
      </c>
      <c r="AA1456" s="22">
        <f t="shared" si="105"/>
        <v>2021</v>
      </c>
      <c r="AB1456" s="22">
        <f t="shared" si="106"/>
        <v>2021</v>
      </c>
      <c r="AC1456" s="22">
        <f t="shared" si="107"/>
        <v>2021</v>
      </c>
      <c r="AD1456" s="25" t="b">
        <f>AND(ROUND(O1456,2)=O1456,ROUND(P1456,2)=P1456,OR(AND(O1456&lt;&gt;0,L1456="p"),AND(P1456&lt;&gt;0,L1456="f")),_xlfn.ISFORMULA(X1456),_xlfn.ISFORMULA(Y1456),_xlfn.ISFORMULA(Z1456),_xlfn.ISFORMULA(AA1456),_xlfn.ISFORMULA(AB1456),_xlfn.ISFORMULA(AC1456),NOT(_xlfn.ISFORMULA(O1456)),NOT(_xlfn.ISFORMULA(P1456)),M1456&lt;&gt;0,N1456&lt;&gt;0,OR(YEAR(M1456=lookup_codes!T1618),YEAR(M1456=lookup_codes!T1619),YEAR(M1456=lookup_codes!T1620)),OR(YEAR(N1456=lookup_codes!T1618),YEAR(N1456=lookup_codes!T1619),YEAR(N1456=lookup_codes!T1620)))</f>
        <v>1</v>
      </c>
    </row>
    <row r="1457" spans="1:30" ht="15" customHeight="1" x14ac:dyDescent="0.2">
      <c r="A1457" s="8" t="s">
        <v>788</v>
      </c>
      <c r="B1457" s="27"/>
      <c r="C1457" s="2" t="s">
        <v>734</v>
      </c>
      <c r="D1457" s="6" t="s">
        <v>742</v>
      </c>
      <c r="E1457" s="60" t="s">
        <v>745</v>
      </c>
      <c r="F1457" s="8"/>
      <c r="G1457" s="8"/>
      <c r="H1457" s="8"/>
      <c r="I1457" s="8"/>
      <c r="J1457" s="8">
        <v>3</v>
      </c>
      <c r="K1457" s="8" t="s">
        <v>753</v>
      </c>
      <c r="L1457" s="8" t="s">
        <v>756</v>
      </c>
      <c r="M1457" s="9">
        <v>44403</v>
      </c>
      <c r="N1457" s="9">
        <v>44407</v>
      </c>
      <c r="O1457" s="20"/>
      <c r="P1457" s="20">
        <v>25195.05</v>
      </c>
      <c r="Q1457" s="61"/>
      <c r="R1457" s="29"/>
      <c r="S1457" s="29"/>
      <c r="T1457" s="29"/>
      <c r="U1457" s="29"/>
      <c r="X1457" s="22" t="str">
        <f>IF(B1457="",VLOOKUP(A1457,items_lookup!A:B,2,FALSE),B1457)</f>
        <v>03. Item 03</v>
      </c>
      <c r="Y1457" s="22">
        <f t="shared" si="104"/>
        <v>7</v>
      </c>
      <c r="Z1457" s="22">
        <f t="shared" si="104"/>
        <v>7</v>
      </c>
      <c r="AA1457" s="22">
        <f t="shared" si="105"/>
        <v>2021</v>
      </c>
      <c r="AB1457" s="22">
        <f t="shared" si="106"/>
        <v>2021</v>
      </c>
      <c r="AC1457" s="22">
        <f t="shared" si="107"/>
        <v>2021</v>
      </c>
      <c r="AD1457" s="25" t="b">
        <f>AND(ROUND(O1457,2)=O1457,ROUND(P1457,2)=P1457,OR(AND(O1457&lt;&gt;0,L1457="p"),AND(P1457&lt;&gt;0,L1457="f")),_xlfn.ISFORMULA(X1457),_xlfn.ISFORMULA(Y1457),_xlfn.ISFORMULA(Z1457),_xlfn.ISFORMULA(AA1457),_xlfn.ISFORMULA(AB1457),_xlfn.ISFORMULA(AC1457),NOT(_xlfn.ISFORMULA(O1457)),NOT(_xlfn.ISFORMULA(P1457)),M1457&lt;&gt;0,N1457&lt;&gt;0,OR(YEAR(M1457=lookup_codes!T1619),YEAR(M1457=lookup_codes!T1620),YEAR(M1457=lookup_codes!T1621)),OR(YEAR(N1457=lookup_codes!T1619),YEAR(N1457=lookup_codes!T1620),YEAR(N1457=lookup_codes!T1621)))</f>
        <v>1</v>
      </c>
    </row>
    <row r="1458" spans="1:30" ht="15.75" customHeight="1" x14ac:dyDescent="0.2">
      <c r="A1458" s="8" t="s">
        <v>798</v>
      </c>
      <c r="B1458" s="8"/>
      <c r="C1458" s="2" t="s">
        <v>734</v>
      </c>
      <c r="D1458" s="6" t="s">
        <v>742</v>
      </c>
      <c r="E1458" s="60" t="s">
        <v>744</v>
      </c>
      <c r="F1458" s="8"/>
      <c r="G1458" s="8"/>
      <c r="H1458" s="8"/>
      <c r="I1458" s="8"/>
      <c r="J1458" s="8"/>
      <c r="K1458" s="8" t="s">
        <v>753</v>
      </c>
      <c r="L1458" s="8" t="s">
        <v>756</v>
      </c>
      <c r="M1458" s="9">
        <v>44404</v>
      </c>
      <c r="N1458" s="9">
        <v>44404</v>
      </c>
      <c r="O1458" s="20"/>
      <c r="P1458" s="20">
        <v>12062287.470000001</v>
      </c>
      <c r="Q1458" s="61"/>
      <c r="R1458" s="29"/>
      <c r="S1458" s="29"/>
      <c r="T1458" s="29"/>
      <c r="U1458" s="29"/>
      <c r="X1458" s="22" t="str">
        <f>IF(B1458="",VLOOKUP(A1458,items_lookup!A:B,2,FALSE),B1458)</f>
        <v>03. Item 03</v>
      </c>
      <c r="Y1458" s="22">
        <f t="shared" si="104"/>
        <v>7</v>
      </c>
      <c r="Z1458" s="22">
        <f t="shared" si="104"/>
        <v>7</v>
      </c>
      <c r="AA1458" s="22">
        <f t="shared" si="105"/>
        <v>2021</v>
      </c>
      <c r="AB1458" s="22">
        <f t="shared" si="106"/>
        <v>2021</v>
      </c>
      <c r="AC1458" s="22">
        <f t="shared" si="107"/>
        <v>2021</v>
      </c>
      <c r="AD1458" s="25" t="b">
        <f>AND(ROUND(O1458,2)=O1458,ROUND(P1458,2)=P1458,OR(AND(O1458&lt;&gt;0,L1458="p"),AND(P1458&lt;&gt;0,L1458="f")),_xlfn.ISFORMULA(X1458),_xlfn.ISFORMULA(Y1458),_xlfn.ISFORMULA(Z1458),_xlfn.ISFORMULA(AA1458),_xlfn.ISFORMULA(AB1458),_xlfn.ISFORMULA(AC1458),NOT(_xlfn.ISFORMULA(O1458)),NOT(_xlfn.ISFORMULA(P1458)),M1458&lt;&gt;0,N1458&lt;&gt;0,OR(YEAR(M1458=lookup_codes!T1620),YEAR(M1458=lookup_codes!T1621),YEAR(M1458=lookup_codes!T1622)),OR(YEAR(N1458=lookup_codes!T1620),YEAR(N1458=lookup_codes!T1621),YEAR(N1458=lookup_codes!T1622)))</f>
        <v>1</v>
      </c>
    </row>
    <row r="1459" spans="1:30" ht="15" customHeight="1" x14ac:dyDescent="0.2">
      <c r="A1459" s="8" t="s">
        <v>765</v>
      </c>
      <c r="B1459" s="8"/>
      <c r="C1459" s="2" t="s">
        <v>734</v>
      </c>
      <c r="D1459" s="6" t="s">
        <v>742</v>
      </c>
      <c r="E1459" s="60" t="s">
        <v>744</v>
      </c>
      <c r="F1459" s="8"/>
      <c r="G1459" s="8"/>
      <c r="H1459" s="8"/>
      <c r="I1459" s="8"/>
      <c r="J1459" s="8"/>
      <c r="K1459" s="8" t="s">
        <v>753</v>
      </c>
      <c r="L1459" s="8" t="s">
        <v>756</v>
      </c>
      <c r="M1459" s="9">
        <v>44405</v>
      </c>
      <c r="N1459" s="9">
        <v>44405</v>
      </c>
      <c r="O1459" s="20"/>
      <c r="P1459" s="20">
        <v>223967.72</v>
      </c>
      <c r="Q1459" s="61"/>
      <c r="R1459" s="29"/>
      <c r="S1459" s="29"/>
      <c r="T1459" s="29"/>
      <c r="U1459" s="29"/>
      <c r="X1459" s="22" t="str">
        <f>IF(B1459="",VLOOKUP(A1459,items_lookup!A:B,2,FALSE),B1459)</f>
        <v>05. Item 05</v>
      </c>
      <c r="Y1459" s="22">
        <f t="shared" si="104"/>
        <v>7</v>
      </c>
      <c r="Z1459" s="22">
        <f t="shared" si="104"/>
        <v>7</v>
      </c>
      <c r="AA1459" s="22">
        <f t="shared" si="105"/>
        <v>2021</v>
      </c>
      <c r="AB1459" s="22">
        <f t="shared" si="106"/>
        <v>2021</v>
      </c>
      <c r="AC1459" s="22">
        <f t="shared" si="107"/>
        <v>2021</v>
      </c>
      <c r="AD1459" s="25" t="b">
        <f>AND(ROUND(O1459,2)=O1459,ROUND(P1459,2)=P1459,OR(AND(O1459&lt;&gt;0,L1459="p"),AND(P1459&lt;&gt;0,L1459="f")),_xlfn.ISFORMULA(X1459),_xlfn.ISFORMULA(Y1459),_xlfn.ISFORMULA(Z1459),_xlfn.ISFORMULA(AA1459),_xlfn.ISFORMULA(AB1459),_xlfn.ISFORMULA(AC1459),NOT(_xlfn.ISFORMULA(O1459)),NOT(_xlfn.ISFORMULA(P1459)),M1459&lt;&gt;0,N1459&lt;&gt;0,OR(YEAR(M1459=lookup_codes!T1621),YEAR(M1459=lookup_codes!T1622),YEAR(M1459=lookup_codes!T1623)),OR(YEAR(N1459=lookup_codes!T1621),YEAR(N1459=lookup_codes!T1622),YEAR(N1459=lookup_codes!T1623)))</f>
        <v>1</v>
      </c>
    </row>
    <row r="1460" spans="1:30" ht="15" customHeight="1" x14ac:dyDescent="0.2">
      <c r="A1460" s="8" t="s">
        <v>770</v>
      </c>
      <c r="B1460" s="8"/>
      <c r="C1460" s="2" t="s">
        <v>734</v>
      </c>
      <c r="D1460" s="6" t="s">
        <v>742</v>
      </c>
      <c r="E1460" s="60" t="s">
        <v>744</v>
      </c>
      <c r="F1460" s="8"/>
      <c r="G1460" s="8"/>
      <c r="H1460" s="8"/>
      <c r="I1460" s="8"/>
      <c r="J1460" s="8"/>
      <c r="K1460" s="8" t="s">
        <v>753</v>
      </c>
      <c r="L1460" s="8" t="s">
        <v>756</v>
      </c>
      <c r="M1460" s="9">
        <v>44405</v>
      </c>
      <c r="N1460" s="9">
        <v>44405</v>
      </c>
      <c r="O1460" s="20"/>
      <c r="P1460" s="20">
        <v>529.05999999999995</v>
      </c>
      <c r="Q1460" s="61"/>
      <c r="R1460" s="29"/>
      <c r="S1460" s="29"/>
      <c r="T1460" s="29"/>
      <c r="U1460" s="29"/>
      <c r="X1460" s="22" t="str">
        <f>IF(B1460="",VLOOKUP(A1460,items_lookup!A:B,2,FALSE),B1460)</f>
        <v>11. Item 11</v>
      </c>
      <c r="Y1460" s="22">
        <f t="shared" si="104"/>
        <v>7</v>
      </c>
      <c r="Z1460" s="22">
        <f t="shared" si="104"/>
        <v>7</v>
      </c>
      <c r="AA1460" s="22">
        <f t="shared" si="105"/>
        <v>2021</v>
      </c>
      <c r="AB1460" s="22">
        <f t="shared" si="106"/>
        <v>2021</v>
      </c>
      <c r="AC1460" s="22">
        <f t="shared" si="107"/>
        <v>2021</v>
      </c>
      <c r="AD1460" s="25" t="b">
        <f>AND(ROUND(O1460,2)=O1460,ROUND(P1460,2)=P1460,OR(AND(O1460&lt;&gt;0,L1460="p"),AND(P1460&lt;&gt;0,L1460="f")),_xlfn.ISFORMULA(X1460),_xlfn.ISFORMULA(Y1460),_xlfn.ISFORMULA(Z1460),_xlfn.ISFORMULA(AA1460),_xlfn.ISFORMULA(AB1460),_xlfn.ISFORMULA(AC1460),NOT(_xlfn.ISFORMULA(O1460)),NOT(_xlfn.ISFORMULA(P1460)),M1460&lt;&gt;0,N1460&lt;&gt;0,OR(YEAR(M1460=lookup_codes!T1622),YEAR(M1460=lookup_codes!T1623),YEAR(M1460=lookup_codes!T1624)),OR(YEAR(N1460=lookup_codes!T1622),YEAR(N1460=lookup_codes!T1623),YEAR(N1460=lookup_codes!T1624)))</f>
        <v>1</v>
      </c>
    </row>
    <row r="1461" spans="1:30" ht="15" customHeight="1" x14ac:dyDescent="0.2">
      <c r="A1461" s="8" t="s">
        <v>770</v>
      </c>
      <c r="B1461" s="8"/>
      <c r="C1461" s="2" t="s">
        <v>734</v>
      </c>
      <c r="D1461" s="6" t="s">
        <v>742</v>
      </c>
      <c r="E1461" s="60" t="s">
        <v>744</v>
      </c>
      <c r="F1461" s="8"/>
      <c r="G1461" s="8"/>
      <c r="H1461" s="8"/>
      <c r="I1461" s="8"/>
      <c r="J1461" s="8"/>
      <c r="K1461" s="8" t="s">
        <v>753</v>
      </c>
      <c r="L1461" s="8" t="s">
        <v>756</v>
      </c>
      <c r="M1461" s="9">
        <v>44406</v>
      </c>
      <c r="N1461" s="9">
        <v>44406</v>
      </c>
      <c r="O1461" s="20"/>
      <c r="P1461" s="20">
        <v>599639.37</v>
      </c>
      <c r="Q1461" s="61"/>
      <c r="R1461" s="29"/>
      <c r="S1461" s="29"/>
      <c r="T1461" s="29"/>
      <c r="U1461" s="29"/>
      <c r="X1461" s="22" t="str">
        <f>IF(B1461="",VLOOKUP(A1461,items_lookup!A:B,2,FALSE),B1461)</f>
        <v>11. Item 11</v>
      </c>
      <c r="Y1461" s="22">
        <f t="shared" si="104"/>
        <v>7</v>
      </c>
      <c r="Z1461" s="22">
        <f t="shared" si="104"/>
        <v>7</v>
      </c>
      <c r="AA1461" s="22">
        <f t="shared" si="105"/>
        <v>2021</v>
      </c>
      <c r="AB1461" s="22">
        <f t="shared" si="106"/>
        <v>2021</v>
      </c>
      <c r="AC1461" s="22">
        <f t="shared" si="107"/>
        <v>2021</v>
      </c>
      <c r="AD1461" s="25" t="b">
        <f>AND(ROUND(O1461,2)=O1461,ROUND(P1461,2)=P1461,OR(AND(O1461&lt;&gt;0,L1461="p"),AND(P1461&lt;&gt;0,L1461="f")),_xlfn.ISFORMULA(X1461),_xlfn.ISFORMULA(Y1461),_xlfn.ISFORMULA(Z1461),_xlfn.ISFORMULA(AA1461),_xlfn.ISFORMULA(AB1461),_xlfn.ISFORMULA(AC1461),NOT(_xlfn.ISFORMULA(O1461)),NOT(_xlfn.ISFORMULA(P1461)),M1461&lt;&gt;0,N1461&lt;&gt;0,OR(YEAR(M1461=lookup_codes!T1623),YEAR(M1461=lookup_codes!T1624),YEAR(M1461=lookup_codes!T1625)),OR(YEAR(N1461=lookup_codes!T1623),YEAR(N1461=lookup_codes!T1624),YEAR(N1461=lookup_codes!T1625)))</f>
        <v>1</v>
      </c>
    </row>
    <row r="1462" spans="1:30" ht="15" customHeight="1" x14ac:dyDescent="0.2">
      <c r="A1462" s="8" t="s">
        <v>773</v>
      </c>
      <c r="B1462" s="8"/>
      <c r="C1462" s="2" t="s">
        <v>734</v>
      </c>
      <c r="D1462" s="6" t="s">
        <v>742</v>
      </c>
      <c r="E1462" s="60" t="s">
        <v>744</v>
      </c>
      <c r="F1462" s="8"/>
      <c r="G1462" s="8"/>
      <c r="H1462" s="8"/>
      <c r="I1462" s="8"/>
      <c r="J1462" s="8"/>
      <c r="K1462" s="8" t="s">
        <v>753</v>
      </c>
      <c r="L1462" s="8" t="s">
        <v>756</v>
      </c>
      <c r="M1462" s="9">
        <v>44407</v>
      </c>
      <c r="N1462" s="9">
        <v>44407</v>
      </c>
      <c r="O1462" s="20"/>
      <c r="P1462" s="20">
        <v>19324548.789999999</v>
      </c>
      <c r="Q1462" s="61"/>
      <c r="R1462" s="29"/>
      <c r="S1462" s="29"/>
      <c r="T1462" s="29"/>
      <c r="U1462" s="29"/>
      <c r="X1462" s="22" t="str">
        <f>IF(B1462="",VLOOKUP(A1462,items_lookup!A:B,2,FALSE),B1462)</f>
        <v>13. Item 13</v>
      </c>
      <c r="Y1462" s="22">
        <f t="shared" si="104"/>
        <v>7</v>
      </c>
      <c r="Z1462" s="22">
        <f t="shared" si="104"/>
        <v>7</v>
      </c>
      <c r="AA1462" s="22">
        <f t="shared" si="105"/>
        <v>2021</v>
      </c>
      <c r="AB1462" s="22">
        <f t="shared" si="106"/>
        <v>2021</v>
      </c>
      <c r="AC1462" s="22">
        <f t="shared" si="107"/>
        <v>2021</v>
      </c>
      <c r="AD1462" s="25" t="b">
        <f>AND(ROUND(O1462,2)=O1462,ROUND(P1462,2)=P1462,OR(AND(O1462&lt;&gt;0,L1462="p"),AND(P1462&lt;&gt;0,L1462="f")),_xlfn.ISFORMULA(X1462),_xlfn.ISFORMULA(Y1462),_xlfn.ISFORMULA(Z1462),_xlfn.ISFORMULA(AA1462),_xlfn.ISFORMULA(AB1462),_xlfn.ISFORMULA(AC1462),NOT(_xlfn.ISFORMULA(O1462)),NOT(_xlfn.ISFORMULA(P1462)),M1462&lt;&gt;0,N1462&lt;&gt;0,OR(YEAR(M1462=lookup_codes!T1624),YEAR(M1462=lookup_codes!T1625),YEAR(M1462=lookup_codes!T1626)),OR(YEAR(N1462=lookup_codes!T1624),YEAR(N1462=lookup_codes!T1625),YEAR(N1462=lookup_codes!T1626)))</f>
        <v>1</v>
      </c>
    </row>
    <row r="1463" spans="1:30" ht="15" customHeight="1" x14ac:dyDescent="0.2">
      <c r="A1463" s="8" t="s">
        <v>773</v>
      </c>
      <c r="B1463" s="8"/>
      <c r="C1463" s="2" t="s">
        <v>734</v>
      </c>
      <c r="D1463" s="6" t="s">
        <v>742</v>
      </c>
      <c r="E1463" s="60" t="s">
        <v>745</v>
      </c>
      <c r="F1463" s="8"/>
      <c r="G1463" s="8"/>
      <c r="H1463" s="8"/>
      <c r="I1463" s="8"/>
      <c r="J1463" s="8"/>
      <c r="K1463" s="8"/>
      <c r="L1463" s="8" t="s">
        <v>755</v>
      </c>
      <c r="M1463" s="9">
        <v>44409</v>
      </c>
      <c r="N1463" s="9">
        <v>44409</v>
      </c>
      <c r="O1463" s="20">
        <v>19047619.050000001</v>
      </c>
      <c r="P1463" s="20"/>
      <c r="Q1463" s="61"/>
      <c r="R1463" s="11"/>
      <c r="S1463" s="11"/>
      <c r="T1463" s="11"/>
      <c r="U1463" s="11"/>
      <c r="X1463" s="22" t="str">
        <f>IF(B1463="",VLOOKUP(A1463,items_lookup!A:B,2,FALSE),B1463)</f>
        <v>13. Item 13</v>
      </c>
      <c r="Y1463" s="22">
        <f t="shared" si="104"/>
        <v>8</v>
      </c>
      <c r="Z1463" s="22">
        <f t="shared" si="104"/>
        <v>8</v>
      </c>
      <c r="AA1463" s="22">
        <f t="shared" si="105"/>
        <v>2021</v>
      </c>
      <c r="AB1463" s="22">
        <f t="shared" si="106"/>
        <v>2021</v>
      </c>
      <c r="AC1463" s="22">
        <f t="shared" si="107"/>
        <v>2021</v>
      </c>
      <c r="AD1463" s="25" t="b">
        <f>AND(ROUND(O1463,2)=O1463,ROUND(P1463,2)=P1463,OR(AND(O1463&lt;&gt;0,L1463="p"),AND(P1463&lt;&gt;0,L1463="f")),_xlfn.ISFORMULA(X1463),_xlfn.ISFORMULA(Y1463),_xlfn.ISFORMULA(Z1463),_xlfn.ISFORMULA(AA1463),_xlfn.ISFORMULA(AB1463),_xlfn.ISFORMULA(AC1463),NOT(_xlfn.ISFORMULA(O1463)),NOT(_xlfn.ISFORMULA(P1463)),M1463&lt;&gt;0,N1463&lt;&gt;0,OR(YEAR(M1463=lookup_codes!T1625),YEAR(M1463=lookup_codes!T1626),YEAR(M1463=lookup_codes!T1627)),OR(YEAR(N1463=lookup_codes!T1625),YEAR(N1463=lookup_codes!T1626),YEAR(N1463=lookup_codes!T1627)))</f>
        <v>1</v>
      </c>
    </row>
    <row r="1464" spans="1:30" ht="15" customHeight="1" x14ac:dyDescent="0.2">
      <c r="A1464" s="8" t="s">
        <v>773</v>
      </c>
      <c r="B1464" s="8"/>
      <c r="C1464" s="2" t="s">
        <v>734</v>
      </c>
      <c r="D1464" s="6" t="s">
        <v>742</v>
      </c>
      <c r="E1464" s="60" t="s">
        <v>745</v>
      </c>
      <c r="F1464" s="8"/>
      <c r="G1464" s="8"/>
      <c r="H1464" s="8"/>
      <c r="I1464" s="8"/>
      <c r="J1464" s="8">
        <v>1</v>
      </c>
      <c r="K1464" s="8" t="s">
        <v>753</v>
      </c>
      <c r="L1464" s="8" t="s">
        <v>756</v>
      </c>
      <c r="M1464" s="9">
        <v>44409</v>
      </c>
      <c r="N1464" s="9">
        <v>44439</v>
      </c>
      <c r="O1464" s="20"/>
      <c r="P1464" s="20">
        <v>19047619.050000001</v>
      </c>
      <c r="Q1464" s="61"/>
      <c r="R1464" s="11"/>
      <c r="S1464" s="11"/>
      <c r="T1464" s="11"/>
      <c r="U1464" s="11"/>
      <c r="X1464" s="22" t="str">
        <f>IF(B1464="",VLOOKUP(A1464,items_lookup!A:B,2,FALSE),B1464)</f>
        <v>13. Item 13</v>
      </c>
      <c r="Y1464" s="22">
        <f t="shared" si="104"/>
        <v>8</v>
      </c>
      <c r="Z1464" s="22">
        <f t="shared" si="104"/>
        <v>8</v>
      </c>
      <c r="AA1464" s="22">
        <f t="shared" si="105"/>
        <v>2021</v>
      </c>
      <c r="AB1464" s="22">
        <f t="shared" si="106"/>
        <v>2021</v>
      </c>
      <c r="AC1464" s="22">
        <f t="shared" si="107"/>
        <v>2021</v>
      </c>
      <c r="AD1464" s="25" t="b">
        <f>AND(ROUND(O1464,2)=O1464,ROUND(P1464,2)=P1464,OR(AND(O1464&lt;&gt;0,L1464="p"),AND(P1464&lt;&gt;0,L1464="f")),_xlfn.ISFORMULA(X1464),_xlfn.ISFORMULA(Y1464),_xlfn.ISFORMULA(Z1464),_xlfn.ISFORMULA(AA1464),_xlfn.ISFORMULA(AB1464),_xlfn.ISFORMULA(AC1464),NOT(_xlfn.ISFORMULA(O1464)),NOT(_xlfn.ISFORMULA(P1464)),M1464&lt;&gt;0,N1464&lt;&gt;0,OR(YEAR(M1464=lookup_codes!T1626),YEAR(M1464=lookup_codes!T1627),YEAR(M1464=lookup_codes!T1628)),OR(YEAR(N1464=lookup_codes!T1626),YEAR(N1464=lookup_codes!T1627),YEAR(N1464=lookup_codes!T1628)))</f>
        <v>1</v>
      </c>
    </row>
    <row r="1465" spans="1:30" ht="15" customHeight="1" x14ac:dyDescent="0.2">
      <c r="A1465" s="8" t="s">
        <v>794</v>
      </c>
      <c r="B1465" s="8"/>
      <c r="C1465" s="2" t="s">
        <v>734</v>
      </c>
      <c r="D1465" s="6" t="s">
        <v>742</v>
      </c>
      <c r="E1465" s="60" t="s">
        <v>744</v>
      </c>
      <c r="F1465" s="8"/>
      <c r="G1465" s="8"/>
      <c r="H1465" s="8"/>
      <c r="I1465" s="8"/>
      <c r="J1465" s="8"/>
      <c r="K1465" s="8" t="s">
        <v>753</v>
      </c>
      <c r="L1465" s="8" t="s">
        <v>756</v>
      </c>
      <c r="M1465" s="9">
        <v>44410</v>
      </c>
      <c r="N1465" s="9">
        <v>44410</v>
      </c>
      <c r="O1465" s="20"/>
      <c r="P1465" s="20">
        <v>145354.09</v>
      </c>
      <c r="Q1465" s="61"/>
      <c r="R1465" s="29"/>
      <c r="S1465" s="29"/>
      <c r="T1465" s="29"/>
      <c r="U1465" s="29"/>
      <c r="X1465" s="22" t="str">
        <f>IF(B1465="",VLOOKUP(A1465,items_lookup!A:B,2,FALSE),B1465)</f>
        <v>13. Item 13</v>
      </c>
      <c r="Y1465" s="22">
        <f t="shared" si="104"/>
        <v>8</v>
      </c>
      <c r="Z1465" s="22">
        <f t="shared" si="104"/>
        <v>8</v>
      </c>
      <c r="AA1465" s="22">
        <f t="shared" si="105"/>
        <v>2021</v>
      </c>
      <c r="AB1465" s="22">
        <f t="shared" si="106"/>
        <v>2021</v>
      </c>
      <c r="AC1465" s="22">
        <f t="shared" si="107"/>
        <v>2021</v>
      </c>
      <c r="AD1465" s="25" t="b">
        <f>AND(ROUND(O1465,2)=O1465,ROUND(P1465,2)=P1465,OR(AND(O1465&lt;&gt;0,L1465="p"),AND(P1465&lt;&gt;0,L1465="f")),_xlfn.ISFORMULA(X1465),_xlfn.ISFORMULA(Y1465),_xlfn.ISFORMULA(Z1465),_xlfn.ISFORMULA(AA1465),_xlfn.ISFORMULA(AB1465),_xlfn.ISFORMULA(AC1465),NOT(_xlfn.ISFORMULA(O1465)),NOT(_xlfn.ISFORMULA(P1465)),M1465&lt;&gt;0,N1465&lt;&gt;0,OR(YEAR(M1465=lookup_codes!T1627),YEAR(M1465=lookup_codes!T1628),YEAR(M1465=lookup_codes!T1629)),OR(YEAR(N1465=lookup_codes!T1627),YEAR(N1465=lookup_codes!T1628),YEAR(N1465=lookup_codes!T1629)))</f>
        <v>1</v>
      </c>
    </row>
    <row r="1466" spans="1:30" ht="15" customHeight="1" x14ac:dyDescent="0.2">
      <c r="A1466" s="8" t="s">
        <v>791</v>
      </c>
      <c r="B1466" s="8"/>
      <c r="C1466" s="2" t="s">
        <v>734</v>
      </c>
      <c r="D1466" s="6" t="s">
        <v>743</v>
      </c>
      <c r="E1466" s="60" t="s">
        <v>745</v>
      </c>
      <c r="F1466" s="8"/>
      <c r="G1466" s="8"/>
      <c r="H1466" s="8"/>
      <c r="I1466" s="8"/>
      <c r="J1466" s="8">
        <v>4</v>
      </c>
      <c r="K1466" s="8" t="s">
        <v>753</v>
      </c>
      <c r="L1466" s="8" t="s">
        <v>756</v>
      </c>
      <c r="M1466" s="9">
        <v>44403</v>
      </c>
      <c r="N1466" s="9">
        <v>44410</v>
      </c>
      <c r="O1466" s="20"/>
      <c r="P1466" s="20">
        <v>145354.09</v>
      </c>
      <c r="Q1466" s="61"/>
      <c r="R1466" s="29"/>
      <c r="S1466" s="29"/>
      <c r="T1466" s="29"/>
      <c r="U1466" s="29"/>
      <c r="X1466" s="22" t="str">
        <f>IF(B1466="",VLOOKUP(A1466,items_lookup!A:B,2,FALSE),B1466)</f>
        <v>10. Item 10</v>
      </c>
      <c r="Y1466" s="22">
        <f t="shared" si="104"/>
        <v>7</v>
      </c>
      <c r="Z1466" s="22">
        <f t="shared" si="104"/>
        <v>8</v>
      </c>
      <c r="AA1466" s="22">
        <f t="shared" si="105"/>
        <v>2021</v>
      </c>
      <c r="AB1466" s="22">
        <f t="shared" si="106"/>
        <v>2021</v>
      </c>
      <c r="AC1466" s="22">
        <f t="shared" si="107"/>
        <v>2021</v>
      </c>
      <c r="AD1466" s="25" t="b">
        <f>AND(ROUND(O1466,2)=O1466,ROUND(P1466,2)=P1466,OR(AND(O1466&lt;&gt;0,L1466="p"),AND(P1466&lt;&gt;0,L1466="f")),_xlfn.ISFORMULA(X1466),_xlfn.ISFORMULA(Y1466),_xlfn.ISFORMULA(Z1466),_xlfn.ISFORMULA(AA1466),_xlfn.ISFORMULA(AB1466),_xlfn.ISFORMULA(AC1466),NOT(_xlfn.ISFORMULA(O1466)),NOT(_xlfn.ISFORMULA(P1466)),M1466&lt;&gt;0,N1466&lt;&gt;0,OR(YEAR(M1466=lookup_codes!T1628),YEAR(M1466=lookup_codes!T1629),YEAR(M1466=lookup_codes!T1630)),OR(YEAR(N1466=lookup_codes!T1628),YEAR(N1466=lookup_codes!T1629),YEAR(N1466=lookup_codes!T1630)))</f>
        <v>1</v>
      </c>
    </row>
    <row r="1467" spans="1:30" ht="12.6" customHeight="1" x14ac:dyDescent="0.2">
      <c r="A1467" s="8" t="s">
        <v>776</v>
      </c>
      <c r="B1467" s="8"/>
      <c r="C1467" s="2" t="s">
        <v>734</v>
      </c>
      <c r="D1467" s="6" t="s">
        <v>742</v>
      </c>
      <c r="E1467" s="60" t="s">
        <v>745</v>
      </c>
      <c r="F1467" s="8"/>
      <c r="G1467" s="8"/>
      <c r="H1467" s="8"/>
      <c r="I1467" s="8" t="s">
        <v>25</v>
      </c>
      <c r="J1467" s="8">
        <v>1</v>
      </c>
      <c r="K1467" s="8" t="s">
        <v>753</v>
      </c>
      <c r="L1467" s="8" t="s">
        <v>756</v>
      </c>
      <c r="M1467" s="9">
        <v>44412</v>
      </c>
      <c r="N1467" s="9">
        <v>44421</v>
      </c>
      <c r="O1467" s="20"/>
      <c r="P1467" s="20">
        <v>3214285.71</v>
      </c>
      <c r="Q1467" s="61"/>
      <c r="R1467" s="29"/>
      <c r="S1467" s="29"/>
      <c r="T1467" s="29"/>
      <c r="U1467" s="29"/>
      <c r="X1467" s="22" t="str">
        <f>IF(B1467="",VLOOKUP(A1467,items_lookup!A:B,2,FALSE),B1467)</f>
        <v>_1. Item _1</v>
      </c>
      <c r="Y1467" s="22">
        <f t="shared" si="104"/>
        <v>8</v>
      </c>
      <c r="Z1467" s="22">
        <f t="shared" si="104"/>
        <v>8</v>
      </c>
      <c r="AA1467" s="22">
        <f t="shared" si="105"/>
        <v>2021</v>
      </c>
      <c r="AB1467" s="22">
        <f t="shared" si="106"/>
        <v>2021</v>
      </c>
      <c r="AC1467" s="22">
        <f t="shared" si="107"/>
        <v>2021</v>
      </c>
      <c r="AD1467" s="25" t="b">
        <f>AND(ROUND(O1467,2)=O1467,ROUND(P1467,2)=P1467,OR(AND(O1467&lt;&gt;0,L1467="p"),AND(P1467&lt;&gt;0,L1467="f")),_xlfn.ISFORMULA(X1467),_xlfn.ISFORMULA(Y1467),_xlfn.ISFORMULA(Z1467),_xlfn.ISFORMULA(AA1467),_xlfn.ISFORMULA(AB1467),_xlfn.ISFORMULA(AC1467),NOT(_xlfn.ISFORMULA(O1467)),NOT(_xlfn.ISFORMULA(P1467)),M1467&lt;&gt;0,N1467&lt;&gt;0,OR(YEAR(M1467=lookup_codes!T1629),YEAR(M1467=lookup_codes!T1630),YEAR(M1467=lookup_codes!T1631)),OR(YEAR(N1467=lookup_codes!T1629),YEAR(N1467=lookup_codes!T1630),YEAR(N1467=lookup_codes!T1631)))</f>
        <v>1</v>
      </c>
    </row>
    <row r="1468" spans="1:30" ht="15" customHeight="1" x14ac:dyDescent="0.2">
      <c r="A1468" s="8" t="s">
        <v>763</v>
      </c>
      <c r="B1468" s="27"/>
      <c r="C1468" s="2" t="s">
        <v>734</v>
      </c>
      <c r="D1468" s="6" t="s">
        <v>742</v>
      </c>
      <c r="E1468" s="60" t="s">
        <v>745</v>
      </c>
      <c r="F1468" s="8"/>
      <c r="G1468" s="8"/>
      <c r="H1468" s="8"/>
      <c r="I1468" s="8"/>
      <c r="J1468" s="8">
        <v>1</v>
      </c>
      <c r="K1468" s="8" t="s">
        <v>753</v>
      </c>
      <c r="L1468" s="8" t="s">
        <v>756</v>
      </c>
      <c r="M1468" s="9">
        <v>44409</v>
      </c>
      <c r="N1468" s="9">
        <v>44418</v>
      </c>
      <c r="O1468" s="20"/>
      <c r="P1468" s="20">
        <v>3387.57</v>
      </c>
      <c r="Q1468" s="61"/>
      <c r="R1468" s="29"/>
      <c r="S1468" s="29"/>
      <c r="T1468" s="29"/>
      <c r="U1468" s="29"/>
      <c r="X1468" s="22" t="str">
        <f>IF(B1468="",VLOOKUP(A1468,items_lookup!A:B,2,FALSE),B1468)</f>
        <v>04. Item 04</v>
      </c>
      <c r="Y1468" s="22">
        <f t="shared" si="104"/>
        <v>8</v>
      </c>
      <c r="Z1468" s="22">
        <f t="shared" si="104"/>
        <v>8</v>
      </c>
      <c r="AA1468" s="22">
        <f t="shared" si="105"/>
        <v>2021</v>
      </c>
      <c r="AB1468" s="22">
        <f t="shared" si="106"/>
        <v>2021</v>
      </c>
      <c r="AC1468" s="22">
        <f t="shared" si="107"/>
        <v>2021</v>
      </c>
      <c r="AD1468" s="25" t="b">
        <f>AND(ROUND(O1468,2)=O1468,ROUND(P1468,2)=P1468,OR(AND(O1468&lt;&gt;0,L1468="p"),AND(P1468&lt;&gt;0,L1468="f")),_xlfn.ISFORMULA(X1468),_xlfn.ISFORMULA(Y1468),_xlfn.ISFORMULA(Z1468),_xlfn.ISFORMULA(AA1468),_xlfn.ISFORMULA(AB1468),_xlfn.ISFORMULA(AC1468),NOT(_xlfn.ISFORMULA(O1468)),NOT(_xlfn.ISFORMULA(P1468)),M1468&lt;&gt;0,N1468&lt;&gt;0,OR(YEAR(M1468=lookup_codes!T1630),YEAR(M1468=lookup_codes!T1631),YEAR(M1468=lookup_codes!T1632)),OR(YEAR(N1468=lookup_codes!T1630),YEAR(N1468=lookup_codes!T1631),YEAR(N1468=lookup_codes!T1632)))</f>
        <v>1</v>
      </c>
    </row>
    <row r="1469" spans="1:30" ht="15.75" customHeight="1" x14ac:dyDescent="0.2">
      <c r="A1469" s="8" t="s">
        <v>782</v>
      </c>
      <c r="B1469" s="8"/>
      <c r="C1469" s="2" t="s">
        <v>734</v>
      </c>
      <c r="D1469" s="6" t="s">
        <v>742</v>
      </c>
      <c r="E1469" s="60" t="s">
        <v>745</v>
      </c>
      <c r="F1469" s="8"/>
      <c r="G1469" s="8"/>
      <c r="H1469" s="8"/>
      <c r="I1469" s="8"/>
      <c r="J1469" s="8">
        <v>1</v>
      </c>
      <c r="K1469" s="8" t="s">
        <v>753</v>
      </c>
      <c r="L1469" s="8" t="s">
        <v>756</v>
      </c>
      <c r="M1469" s="9">
        <v>44412</v>
      </c>
      <c r="N1469" s="9">
        <v>44425</v>
      </c>
      <c r="O1469" s="20"/>
      <c r="P1469" s="20">
        <v>14043.51</v>
      </c>
      <c r="Q1469" s="61"/>
      <c r="R1469" s="29"/>
      <c r="S1469" s="29"/>
      <c r="T1469" s="29"/>
      <c r="U1469" s="29"/>
      <c r="X1469" s="22" t="str">
        <f>IF(B1469="",VLOOKUP(A1469,items_lookup!A:B,2,FALSE),B1469)</f>
        <v>04. Item 04</v>
      </c>
      <c r="Y1469" s="22">
        <f t="shared" si="104"/>
        <v>8</v>
      </c>
      <c r="Z1469" s="22">
        <f t="shared" si="104"/>
        <v>8</v>
      </c>
      <c r="AA1469" s="22">
        <f t="shared" si="105"/>
        <v>2021</v>
      </c>
      <c r="AB1469" s="22">
        <f t="shared" si="106"/>
        <v>2021</v>
      </c>
      <c r="AC1469" s="22">
        <f t="shared" si="107"/>
        <v>2021</v>
      </c>
      <c r="AD1469" s="25" t="b">
        <f>AND(ROUND(O1469,2)=O1469,ROUND(P1469,2)=P1469,OR(AND(O1469&lt;&gt;0,L1469="p"),AND(P1469&lt;&gt;0,L1469="f")),_xlfn.ISFORMULA(X1469),_xlfn.ISFORMULA(Y1469),_xlfn.ISFORMULA(Z1469),_xlfn.ISFORMULA(AA1469),_xlfn.ISFORMULA(AB1469),_xlfn.ISFORMULA(AC1469),NOT(_xlfn.ISFORMULA(O1469)),NOT(_xlfn.ISFORMULA(P1469)),M1469&lt;&gt;0,N1469&lt;&gt;0,OR(YEAR(M1469=lookup_codes!T1631),YEAR(M1469=lookup_codes!T1632),YEAR(M1469=lookup_codes!T1633)),OR(YEAR(N1469=lookup_codes!T1631),YEAR(N1469=lookup_codes!T1632),YEAR(N1469=lookup_codes!T1633)))</f>
        <v>1</v>
      </c>
    </row>
    <row r="1470" spans="1:30" ht="15" customHeight="1" x14ac:dyDescent="0.2">
      <c r="A1470" s="8" t="s">
        <v>764</v>
      </c>
      <c r="B1470" s="8"/>
      <c r="C1470" s="2" t="s">
        <v>734</v>
      </c>
      <c r="D1470" s="6" t="s">
        <v>742</v>
      </c>
      <c r="E1470" s="60" t="s">
        <v>745</v>
      </c>
      <c r="F1470" s="8"/>
      <c r="G1470" s="8"/>
      <c r="H1470" s="8"/>
      <c r="I1470" s="8"/>
      <c r="J1470" s="8">
        <v>1</v>
      </c>
      <c r="K1470" s="8" t="s">
        <v>753</v>
      </c>
      <c r="L1470" s="8" t="s">
        <v>756</v>
      </c>
      <c r="M1470" s="9">
        <v>44412</v>
      </c>
      <c r="N1470" s="9">
        <v>44424</v>
      </c>
      <c r="O1470" s="20"/>
      <c r="P1470" s="20">
        <v>1650202.29</v>
      </c>
      <c r="Q1470" s="61"/>
      <c r="R1470" s="29"/>
      <c r="S1470" s="29"/>
      <c r="T1470" s="29"/>
      <c r="U1470" s="29"/>
      <c r="X1470" s="22" t="str">
        <f>IF(B1470="",VLOOKUP(A1470,items_lookup!A:B,2,FALSE),B1470)</f>
        <v>05. Item 05</v>
      </c>
      <c r="Y1470" s="22">
        <f t="shared" si="104"/>
        <v>8</v>
      </c>
      <c r="Z1470" s="22">
        <f t="shared" si="104"/>
        <v>8</v>
      </c>
      <c r="AA1470" s="22">
        <f t="shared" si="105"/>
        <v>2021</v>
      </c>
      <c r="AB1470" s="22">
        <f t="shared" si="106"/>
        <v>2021</v>
      </c>
      <c r="AC1470" s="22">
        <f t="shared" si="107"/>
        <v>2021</v>
      </c>
      <c r="AD1470" s="25" t="b">
        <f>AND(ROUND(O1470,2)=O1470,ROUND(P1470,2)=P1470,OR(AND(O1470&lt;&gt;0,L1470="p"),AND(P1470&lt;&gt;0,L1470="f")),_xlfn.ISFORMULA(X1470),_xlfn.ISFORMULA(Y1470),_xlfn.ISFORMULA(Z1470),_xlfn.ISFORMULA(AA1470),_xlfn.ISFORMULA(AB1470),_xlfn.ISFORMULA(AC1470),NOT(_xlfn.ISFORMULA(O1470)),NOT(_xlfn.ISFORMULA(P1470)),M1470&lt;&gt;0,N1470&lt;&gt;0,OR(YEAR(M1470=lookup_codes!T1632),YEAR(M1470=lookup_codes!T1633),YEAR(M1470=lookup_codes!T1634)),OR(YEAR(N1470=lookup_codes!T1632),YEAR(N1470=lookup_codes!T1633),YEAR(N1470=lookup_codes!T1634)))</f>
        <v>1</v>
      </c>
    </row>
    <row r="1471" spans="1:30" ht="12.6" customHeight="1" x14ac:dyDescent="0.2">
      <c r="A1471" s="8" t="s">
        <v>765</v>
      </c>
      <c r="B1471" s="8"/>
      <c r="C1471" s="2" t="s">
        <v>734</v>
      </c>
      <c r="D1471" s="6" t="s">
        <v>742</v>
      </c>
      <c r="E1471" s="60" t="s">
        <v>745</v>
      </c>
      <c r="F1471" s="8"/>
      <c r="G1471" s="8"/>
      <c r="H1471" s="8"/>
      <c r="I1471" s="8" t="s">
        <v>25</v>
      </c>
      <c r="J1471" s="8">
        <v>2</v>
      </c>
      <c r="K1471" s="8" t="s">
        <v>753</v>
      </c>
      <c r="L1471" s="8" t="s">
        <v>756</v>
      </c>
      <c r="M1471" s="9">
        <v>44412</v>
      </c>
      <c r="N1471" s="9">
        <v>44428</v>
      </c>
      <c r="O1471" s="20"/>
      <c r="P1471" s="20">
        <v>4386.13</v>
      </c>
      <c r="Q1471" s="61"/>
      <c r="R1471" s="29"/>
      <c r="S1471" s="29"/>
      <c r="T1471" s="29"/>
      <c r="U1471" s="29"/>
      <c r="X1471" s="22" t="str">
        <f>IF(B1471="",VLOOKUP(A1471,items_lookup!A:B,2,FALSE),B1471)</f>
        <v>05. Item 05</v>
      </c>
      <c r="Y1471" s="22">
        <f t="shared" ref="Y1471:Z1534" si="108">MONTH(M1471)</f>
        <v>8</v>
      </c>
      <c r="Z1471" s="22">
        <f t="shared" si="108"/>
        <v>8</v>
      </c>
      <c r="AA1471" s="22">
        <f t="shared" si="105"/>
        <v>2021</v>
      </c>
      <c r="AB1471" s="22">
        <f t="shared" si="106"/>
        <v>2021</v>
      </c>
      <c r="AC1471" s="22">
        <f t="shared" si="107"/>
        <v>2021</v>
      </c>
      <c r="AD1471" s="25" t="b">
        <f>AND(ROUND(O1471,2)=O1471,ROUND(P1471,2)=P1471,OR(AND(O1471&lt;&gt;0,L1471="p"),AND(P1471&lt;&gt;0,L1471="f")),_xlfn.ISFORMULA(X1471),_xlfn.ISFORMULA(Y1471),_xlfn.ISFORMULA(Z1471),_xlfn.ISFORMULA(AA1471),_xlfn.ISFORMULA(AB1471),_xlfn.ISFORMULA(AC1471),NOT(_xlfn.ISFORMULA(O1471)),NOT(_xlfn.ISFORMULA(P1471)),M1471&lt;&gt;0,N1471&lt;&gt;0,OR(YEAR(M1471=lookup_codes!T1633),YEAR(M1471=lookup_codes!T1634),YEAR(M1471=lookup_codes!T1635)),OR(YEAR(N1471=lookup_codes!T1633),YEAR(N1471=lookup_codes!T1634),YEAR(N1471=lookup_codes!T1635)))</f>
        <v>1</v>
      </c>
    </row>
    <row r="1472" spans="1:30" ht="12.6" customHeight="1" x14ac:dyDescent="0.2">
      <c r="A1472" s="8" t="s">
        <v>775</v>
      </c>
      <c r="B1472" s="8"/>
      <c r="C1472" s="2" t="s">
        <v>734</v>
      </c>
      <c r="D1472" s="6" t="s">
        <v>742</v>
      </c>
      <c r="E1472" s="60" t="s">
        <v>745</v>
      </c>
      <c r="F1472" s="8"/>
      <c r="G1472" s="8"/>
      <c r="H1472" s="8"/>
      <c r="I1472" s="8"/>
      <c r="J1472" s="8">
        <v>2</v>
      </c>
      <c r="K1472" s="8" t="s">
        <v>753</v>
      </c>
      <c r="L1472" s="8" t="s">
        <v>756</v>
      </c>
      <c r="M1472" s="9">
        <v>44412</v>
      </c>
      <c r="N1472" s="9">
        <v>44428</v>
      </c>
      <c r="O1472" s="20"/>
      <c r="P1472" s="20">
        <v>305137.68</v>
      </c>
      <c r="Q1472" s="61"/>
      <c r="R1472" s="29"/>
      <c r="S1472" s="29"/>
      <c r="T1472" s="29"/>
      <c r="U1472" s="29"/>
      <c r="X1472" s="22" t="str">
        <f>IF(B1472="",VLOOKUP(A1472,items_lookup!A:B,2,FALSE),B1472)</f>
        <v>06. Item 06</v>
      </c>
      <c r="Y1472" s="22">
        <f t="shared" si="108"/>
        <v>8</v>
      </c>
      <c r="Z1472" s="22">
        <f t="shared" si="108"/>
        <v>8</v>
      </c>
      <c r="AA1472" s="22">
        <f t="shared" si="105"/>
        <v>2021</v>
      </c>
      <c r="AB1472" s="22">
        <f t="shared" si="106"/>
        <v>2021</v>
      </c>
      <c r="AC1472" s="22">
        <f t="shared" si="107"/>
        <v>2021</v>
      </c>
      <c r="AD1472" s="25" t="b">
        <f>AND(ROUND(O1472,2)=O1472,ROUND(P1472,2)=P1472,OR(AND(O1472&lt;&gt;0,L1472="p"),AND(P1472&lt;&gt;0,L1472="f")),_xlfn.ISFORMULA(X1472),_xlfn.ISFORMULA(Y1472),_xlfn.ISFORMULA(Z1472),_xlfn.ISFORMULA(AA1472),_xlfn.ISFORMULA(AB1472),_xlfn.ISFORMULA(AC1472),NOT(_xlfn.ISFORMULA(O1472)),NOT(_xlfn.ISFORMULA(P1472)),M1472&lt;&gt;0,N1472&lt;&gt;0,OR(YEAR(M1472=lookup_codes!T1634),YEAR(M1472=lookup_codes!T1635),YEAR(M1472=lookup_codes!T1636)),OR(YEAR(N1472=lookup_codes!T1634),YEAR(N1472=lookup_codes!T1635),YEAR(N1472=lookup_codes!T1636)))</f>
        <v>1</v>
      </c>
    </row>
    <row r="1473" spans="1:30" ht="12.6" customHeight="1" x14ac:dyDescent="0.2">
      <c r="A1473" s="8" t="s">
        <v>766</v>
      </c>
      <c r="B1473" s="27"/>
      <c r="C1473" s="2" t="s">
        <v>734</v>
      </c>
      <c r="D1473" s="6" t="s">
        <v>742</v>
      </c>
      <c r="E1473" s="60" t="s">
        <v>745</v>
      </c>
      <c r="F1473" s="8"/>
      <c r="G1473" s="8"/>
      <c r="H1473" s="8"/>
      <c r="I1473" s="8" t="s">
        <v>25</v>
      </c>
      <c r="J1473" s="8">
        <v>3</v>
      </c>
      <c r="K1473" s="8" t="s">
        <v>753</v>
      </c>
      <c r="L1473" s="8" t="s">
        <v>756</v>
      </c>
      <c r="M1473" s="9">
        <v>44378</v>
      </c>
      <c r="N1473" s="9">
        <v>44391</v>
      </c>
      <c r="O1473" s="20"/>
      <c r="P1473" s="20">
        <v>7142.86</v>
      </c>
      <c r="Q1473" s="61"/>
      <c r="R1473" s="29"/>
      <c r="S1473" s="29"/>
      <c r="T1473" s="29"/>
      <c r="U1473" s="29"/>
      <c r="X1473" s="22" t="str">
        <f>IF(B1473="",VLOOKUP(A1473,items_lookup!A:B,2,FALSE),B1473)</f>
        <v>07. Item 07</v>
      </c>
      <c r="Y1473" s="22">
        <f t="shared" si="108"/>
        <v>7</v>
      </c>
      <c r="Z1473" s="22">
        <f t="shared" si="108"/>
        <v>7</v>
      </c>
      <c r="AA1473" s="22">
        <f t="shared" si="105"/>
        <v>2021</v>
      </c>
      <c r="AB1473" s="22">
        <f t="shared" si="106"/>
        <v>2021</v>
      </c>
      <c r="AC1473" s="22">
        <f t="shared" si="107"/>
        <v>2021</v>
      </c>
      <c r="AD1473" s="25" t="b">
        <f>AND(ROUND(O1473,2)=O1473,ROUND(P1473,2)=P1473,OR(AND(O1473&lt;&gt;0,L1473="p"),AND(P1473&lt;&gt;0,L1473="f")),_xlfn.ISFORMULA(X1473),_xlfn.ISFORMULA(Y1473),_xlfn.ISFORMULA(Z1473),_xlfn.ISFORMULA(AA1473),_xlfn.ISFORMULA(AB1473),_xlfn.ISFORMULA(AC1473),NOT(_xlfn.ISFORMULA(O1473)),NOT(_xlfn.ISFORMULA(P1473)),M1473&lt;&gt;0,N1473&lt;&gt;0,OR(YEAR(M1473=lookup_codes!T1635),YEAR(M1473=lookup_codes!T1636),YEAR(M1473=lookup_codes!T1637)),OR(YEAR(N1473=lookup_codes!T1635),YEAR(N1473=lookup_codes!T1636),YEAR(N1473=lookup_codes!T1637)))</f>
        <v>1</v>
      </c>
    </row>
    <row r="1474" spans="1:30" ht="15.75" customHeight="1" x14ac:dyDescent="0.2">
      <c r="A1474" s="8" t="s">
        <v>767</v>
      </c>
      <c r="B1474" s="27"/>
      <c r="C1474" s="2" t="s">
        <v>734</v>
      </c>
      <c r="D1474" s="6" t="s">
        <v>742</v>
      </c>
      <c r="E1474" s="60" t="s">
        <v>745</v>
      </c>
      <c r="F1474" s="8"/>
      <c r="G1474" s="8"/>
      <c r="H1474" s="8"/>
      <c r="I1474" s="8" t="s">
        <v>25</v>
      </c>
      <c r="J1474" s="8">
        <v>3</v>
      </c>
      <c r="K1474" s="8" t="s">
        <v>753</v>
      </c>
      <c r="L1474" s="8" t="s">
        <v>756</v>
      </c>
      <c r="M1474" s="9">
        <v>44392</v>
      </c>
      <c r="N1474" s="9">
        <v>44404</v>
      </c>
      <c r="O1474" s="20"/>
      <c r="P1474" s="20">
        <v>95.24</v>
      </c>
      <c r="Q1474" s="61"/>
      <c r="R1474" s="29"/>
      <c r="S1474" s="29"/>
      <c r="T1474" s="29"/>
      <c r="U1474" s="29"/>
      <c r="X1474" s="22" t="str">
        <f>IF(B1474="",VLOOKUP(A1474,items_lookup!A:B,2,FALSE),B1474)</f>
        <v>08. Item 08</v>
      </c>
      <c r="Y1474" s="22">
        <f t="shared" si="108"/>
        <v>7</v>
      </c>
      <c r="Z1474" s="22">
        <f t="shared" si="108"/>
        <v>7</v>
      </c>
      <c r="AA1474" s="22">
        <f t="shared" si="105"/>
        <v>2021</v>
      </c>
      <c r="AB1474" s="22">
        <f t="shared" si="106"/>
        <v>2021</v>
      </c>
      <c r="AC1474" s="22">
        <f t="shared" si="107"/>
        <v>2021</v>
      </c>
      <c r="AD1474" s="25" t="b">
        <f>AND(ROUND(O1474,2)=O1474,ROUND(P1474,2)=P1474,OR(AND(O1474&lt;&gt;0,L1474="p"),AND(P1474&lt;&gt;0,L1474="f")),_xlfn.ISFORMULA(X1474),_xlfn.ISFORMULA(Y1474),_xlfn.ISFORMULA(Z1474),_xlfn.ISFORMULA(AA1474),_xlfn.ISFORMULA(AB1474),_xlfn.ISFORMULA(AC1474),NOT(_xlfn.ISFORMULA(O1474)),NOT(_xlfn.ISFORMULA(P1474)),M1474&lt;&gt;0,N1474&lt;&gt;0,OR(YEAR(M1474=lookup_codes!T1636),YEAR(M1474=lookup_codes!T1637),YEAR(M1474=lookup_codes!T1638)),OR(YEAR(N1474=lookup_codes!T1636),YEAR(N1474=lookup_codes!T1637),YEAR(N1474=lookup_codes!T1638)))</f>
        <v>1</v>
      </c>
    </row>
    <row r="1475" spans="1:30" ht="15.75" customHeight="1" x14ac:dyDescent="0.2">
      <c r="A1475" s="8" t="s">
        <v>781</v>
      </c>
      <c r="B1475" s="27"/>
      <c r="C1475" s="2" t="s">
        <v>734</v>
      </c>
      <c r="D1475" s="6" t="s">
        <v>742</v>
      </c>
      <c r="E1475" s="60" t="s">
        <v>745</v>
      </c>
      <c r="F1475" s="8"/>
      <c r="G1475" s="8"/>
      <c r="H1475" s="8"/>
      <c r="I1475" s="8" t="s">
        <v>25</v>
      </c>
      <c r="J1475" s="8">
        <v>1</v>
      </c>
      <c r="K1475" s="8" t="s">
        <v>753</v>
      </c>
      <c r="L1475" s="8" t="s">
        <v>756</v>
      </c>
      <c r="M1475" s="9">
        <v>44412</v>
      </c>
      <c r="N1475" s="9">
        <v>44425</v>
      </c>
      <c r="O1475" s="20"/>
      <c r="P1475" s="20">
        <v>15159.65</v>
      </c>
      <c r="Q1475" s="61"/>
      <c r="R1475" s="11"/>
      <c r="S1475" s="11"/>
      <c r="T1475" s="11"/>
      <c r="U1475" s="11"/>
      <c r="X1475" s="22" t="str">
        <f>IF(B1475="",VLOOKUP(A1475,items_lookup!A:B,2,FALSE),B1475)</f>
        <v>09. Item 09</v>
      </c>
      <c r="Y1475" s="22">
        <f t="shared" si="108"/>
        <v>8</v>
      </c>
      <c r="Z1475" s="22">
        <f t="shared" si="108"/>
        <v>8</v>
      </c>
      <c r="AA1475" s="22">
        <f t="shared" si="105"/>
        <v>2021</v>
      </c>
      <c r="AB1475" s="22">
        <f t="shared" si="106"/>
        <v>2021</v>
      </c>
      <c r="AC1475" s="22">
        <f t="shared" si="107"/>
        <v>2021</v>
      </c>
      <c r="AD1475" s="25" t="b">
        <f>AND(ROUND(O1475,2)=O1475,ROUND(P1475,2)=P1475,OR(AND(O1475&lt;&gt;0,L1475="p"),AND(P1475&lt;&gt;0,L1475="f")),_xlfn.ISFORMULA(X1475),_xlfn.ISFORMULA(Y1475),_xlfn.ISFORMULA(Z1475),_xlfn.ISFORMULA(AA1475),_xlfn.ISFORMULA(AB1475),_xlfn.ISFORMULA(AC1475),NOT(_xlfn.ISFORMULA(O1475)),NOT(_xlfn.ISFORMULA(P1475)),M1475&lt;&gt;0,N1475&lt;&gt;0,OR(YEAR(M1475=lookup_codes!T1637),YEAR(M1475=lookup_codes!T1638),YEAR(M1475=lookup_codes!T1639)),OR(YEAR(N1475=lookup_codes!T1637),YEAR(N1475=lookup_codes!T1638),YEAR(N1475=lookup_codes!T1639)))</f>
        <v>1</v>
      </c>
    </row>
    <row r="1476" spans="1:30" ht="15" customHeight="1" x14ac:dyDescent="0.2">
      <c r="A1476" s="8" t="s">
        <v>769</v>
      </c>
      <c r="B1476" s="8"/>
      <c r="C1476" s="2" t="s">
        <v>734</v>
      </c>
      <c r="D1476" s="6" t="s">
        <v>742</v>
      </c>
      <c r="E1476" s="60" t="s">
        <v>745</v>
      </c>
      <c r="F1476" s="8"/>
      <c r="G1476" s="8"/>
      <c r="H1476" s="8"/>
      <c r="I1476" s="8" t="s">
        <v>25</v>
      </c>
      <c r="J1476" s="8">
        <v>1</v>
      </c>
      <c r="K1476" s="8" t="s">
        <v>753</v>
      </c>
      <c r="L1476" s="8" t="s">
        <v>756</v>
      </c>
      <c r="M1476" s="9">
        <v>44412</v>
      </c>
      <c r="N1476" s="9">
        <v>44425</v>
      </c>
      <c r="O1476" s="20"/>
      <c r="P1476" s="20">
        <v>8820.25</v>
      </c>
      <c r="Q1476" s="61"/>
      <c r="R1476" s="29"/>
      <c r="S1476" s="29"/>
      <c r="T1476" s="29"/>
      <c r="U1476" s="29"/>
      <c r="X1476" s="22" t="str">
        <f>IF(B1476="",VLOOKUP(A1476,items_lookup!A:B,2,FALSE),B1476)</f>
        <v>09. Item 09</v>
      </c>
      <c r="Y1476" s="22">
        <f t="shared" si="108"/>
        <v>8</v>
      </c>
      <c r="Z1476" s="22">
        <f t="shared" si="108"/>
        <v>8</v>
      </c>
      <c r="AA1476" s="22">
        <f t="shared" si="105"/>
        <v>2021</v>
      </c>
      <c r="AB1476" s="22">
        <f t="shared" si="106"/>
        <v>2021</v>
      </c>
      <c r="AC1476" s="22">
        <f t="shared" si="107"/>
        <v>2021</v>
      </c>
      <c r="AD1476" s="25" t="b">
        <f>AND(ROUND(O1476,2)=O1476,ROUND(P1476,2)=P1476,OR(AND(O1476&lt;&gt;0,L1476="p"),AND(P1476&lt;&gt;0,L1476="f")),_xlfn.ISFORMULA(X1476),_xlfn.ISFORMULA(Y1476),_xlfn.ISFORMULA(Z1476),_xlfn.ISFORMULA(AA1476),_xlfn.ISFORMULA(AB1476),_xlfn.ISFORMULA(AC1476),NOT(_xlfn.ISFORMULA(O1476)),NOT(_xlfn.ISFORMULA(P1476)),M1476&lt;&gt;0,N1476&lt;&gt;0,OR(YEAR(M1476=lookup_codes!T1638),YEAR(M1476=lookup_codes!T1639),YEAR(M1476=lookup_codes!T1640)),OR(YEAR(N1476=lookup_codes!T1638),YEAR(N1476=lookup_codes!T1639),YEAR(N1476=lookup_codes!T1640)))</f>
        <v>1</v>
      </c>
    </row>
    <row r="1477" spans="1:30" ht="15" customHeight="1" x14ac:dyDescent="0.2">
      <c r="A1477" s="8" t="s">
        <v>768</v>
      </c>
      <c r="B1477" s="8"/>
      <c r="C1477" s="2" t="s">
        <v>734</v>
      </c>
      <c r="D1477" s="6" t="s">
        <v>742</v>
      </c>
      <c r="E1477" s="60" t="s">
        <v>745</v>
      </c>
      <c r="F1477" s="8"/>
      <c r="G1477" s="8"/>
      <c r="H1477" s="8"/>
      <c r="I1477" s="8" t="s">
        <v>25</v>
      </c>
      <c r="J1477" s="8">
        <v>1</v>
      </c>
      <c r="K1477" s="8" t="s">
        <v>753</v>
      </c>
      <c r="L1477" s="8" t="s">
        <v>756</v>
      </c>
      <c r="M1477" s="9">
        <v>44412</v>
      </c>
      <c r="N1477" s="9">
        <v>44424</v>
      </c>
      <c r="O1477" s="20"/>
      <c r="P1477" s="20">
        <v>41330.870000000003</v>
      </c>
      <c r="Q1477" s="61"/>
      <c r="X1477" s="22" t="str">
        <f>IF(B1477="",VLOOKUP(A1477,items_lookup!A:B,2,FALSE),B1477)</f>
        <v>09. Item 09</v>
      </c>
      <c r="Y1477" s="22">
        <f t="shared" si="108"/>
        <v>8</v>
      </c>
      <c r="Z1477" s="22">
        <f t="shared" si="108"/>
        <v>8</v>
      </c>
      <c r="AA1477" s="22">
        <f t="shared" si="105"/>
        <v>2021</v>
      </c>
      <c r="AB1477" s="22">
        <f t="shared" si="106"/>
        <v>2021</v>
      </c>
      <c r="AC1477" s="22">
        <f t="shared" si="107"/>
        <v>2021</v>
      </c>
      <c r="AD1477" s="25" t="b">
        <f>AND(ROUND(O1477,2)=O1477,ROUND(P1477,2)=P1477,OR(AND(O1477&lt;&gt;0,L1477="p"),AND(P1477&lt;&gt;0,L1477="f")),_xlfn.ISFORMULA(X1477),_xlfn.ISFORMULA(Y1477),_xlfn.ISFORMULA(Z1477),_xlfn.ISFORMULA(AA1477),_xlfn.ISFORMULA(AB1477),_xlfn.ISFORMULA(AC1477),NOT(_xlfn.ISFORMULA(O1477)),NOT(_xlfn.ISFORMULA(P1477)),M1477&lt;&gt;0,N1477&lt;&gt;0,OR(YEAR(M1477=lookup_codes!T1639),YEAR(M1477=lookup_codes!T1640),YEAR(M1477=lookup_codes!T1641)),OR(YEAR(N1477=lookup_codes!T1639),YEAR(N1477=lookup_codes!T1640),YEAR(N1477=lookup_codes!T1641)))</f>
        <v>1</v>
      </c>
    </row>
    <row r="1478" spans="1:30" ht="14.25" customHeight="1" x14ac:dyDescent="0.2">
      <c r="A1478" s="8" t="s">
        <v>790</v>
      </c>
      <c r="B1478" s="8"/>
      <c r="C1478" s="2" t="s">
        <v>734</v>
      </c>
      <c r="D1478" s="6" t="s">
        <v>742</v>
      </c>
      <c r="E1478" s="60" t="s">
        <v>745</v>
      </c>
      <c r="F1478" s="8"/>
      <c r="G1478" s="8"/>
      <c r="H1478" s="8"/>
      <c r="I1478" s="8"/>
      <c r="J1478" s="8">
        <v>1</v>
      </c>
      <c r="K1478" s="8" t="s">
        <v>753</v>
      </c>
      <c r="L1478" s="8" t="s">
        <v>756</v>
      </c>
      <c r="M1478" s="9">
        <v>44412</v>
      </c>
      <c r="N1478" s="9">
        <v>44424</v>
      </c>
      <c r="O1478" s="20"/>
      <c r="P1478" s="20">
        <v>598059.51</v>
      </c>
      <c r="Q1478" s="61"/>
      <c r="X1478" s="22" t="str">
        <f>IF(B1478="",VLOOKUP(A1478,items_lookup!A:B,2,FALSE),B1478)</f>
        <v>10. Item 10</v>
      </c>
      <c r="Y1478" s="22">
        <f t="shared" si="108"/>
        <v>8</v>
      </c>
      <c r="Z1478" s="22">
        <f t="shared" si="108"/>
        <v>8</v>
      </c>
      <c r="AA1478" s="22">
        <f t="shared" si="105"/>
        <v>2021</v>
      </c>
      <c r="AB1478" s="22">
        <f t="shared" si="106"/>
        <v>2021</v>
      </c>
      <c r="AC1478" s="22">
        <f t="shared" si="107"/>
        <v>2021</v>
      </c>
      <c r="AD1478" s="25" t="b">
        <f>AND(ROUND(O1478,2)=O1478,ROUND(P1478,2)=P1478,OR(AND(O1478&lt;&gt;0,L1478="p"),AND(P1478&lt;&gt;0,L1478="f")),_xlfn.ISFORMULA(X1478),_xlfn.ISFORMULA(Y1478),_xlfn.ISFORMULA(Z1478),_xlfn.ISFORMULA(AA1478),_xlfn.ISFORMULA(AB1478),_xlfn.ISFORMULA(AC1478),NOT(_xlfn.ISFORMULA(O1478)),NOT(_xlfn.ISFORMULA(P1478)),M1478&lt;&gt;0,N1478&lt;&gt;0,OR(YEAR(M1478=lookup_codes!T1640),YEAR(M1478=lookup_codes!T1641),YEAR(M1478=lookup_codes!T1642)),OR(YEAR(N1478=lookup_codes!T1640),YEAR(N1478=lookup_codes!T1641),YEAR(N1478=lookup_codes!T1642)))</f>
        <v>1</v>
      </c>
    </row>
    <row r="1479" spans="1:30" ht="14.25" customHeight="1" x14ac:dyDescent="0.2">
      <c r="A1479" s="8" t="s">
        <v>791</v>
      </c>
      <c r="B1479" s="8"/>
      <c r="C1479" s="2" t="s">
        <v>734</v>
      </c>
      <c r="D1479" s="6" t="s">
        <v>742</v>
      </c>
      <c r="E1479" s="60" t="s">
        <v>745</v>
      </c>
      <c r="F1479" s="8"/>
      <c r="G1479" s="8"/>
      <c r="H1479" s="8"/>
      <c r="I1479" s="8"/>
      <c r="J1479" s="8">
        <v>1</v>
      </c>
      <c r="K1479" s="8" t="s">
        <v>753</v>
      </c>
      <c r="L1479" s="8" t="s">
        <v>756</v>
      </c>
      <c r="M1479" s="9">
        <v>44412</v>
      </c>
      <c r="N1479" s="9">
        <v>44424</v>
      </c>
      <c r="O1479" s="20"/>
      <c r="P1479" s="20">
        <v>2050</v>
      </c>
      <c r="Q1479" s="61"/>
      <c r="R1479" s="29"/>
      <c r="S1479" s="29"/>
      <c r="T1479" s="29"/>
      <c r="U1479" s="29"/>
      <c r="X1479" s="22" t="str">
        <f>IF(B1479="",VLOOKUP(A1479,items_lookup!A:B,2,FALSE),B1479)</f>
        <v>10. Item 10</v>
      </c>
      <c r="Y1479" s="22">
        <f t="shared" si="108"/>
        <v>8</v>
      </c>
      <c r="Z1479" s="22">
        <f t="shared" si="108"/>
        <v>8</v>
      </c>
      <c r="AA1479" s="22">
        <f t="shared" si="105"/>
        <v>2021</v>
      </c>
      <c r="AB1479" s="22">
        <f t="shared" si="106"/>
        <v>2021</v>
      </c>
      <c r="AC1479" s="22">
        <f t="shared" si="107"/>
        <v>2021</v>
      </c>
      <c r="AD1479" s="25" t="b">
        <f>AND(ROUND(O1479,2)=O1479,ROUND(P1479,2)=P1479,OR(AND(O1479&lt;&gt;0,L1479="p"),AND(P1479&lt;&gt;0,L1479="f")),_xlfn.ISFORMULA(X1479),_xlfn.ISFORMULA(Y1479),_xlfn.ISFORMULA(Z1479),_xlfn.ISFORMULA(AA1479),_xlfn.ISFORMULA(AB1479),_xlfn.ISFORMULA(AC1479),NOT(_xlfn.ISFORMULA(O1479)),NOT(_xlfn.ISFORMULA(P1479)),M1479&lt;&gt;0,N1479&lt;&gt;0,OR(YEAR(M1479=lookup_codes!T1641),YEAR(M1479=lookup_codes!T1642),YEAR(M1479=lookup_codes!T1643)),OR(YEAR(N1479=lookup_codes!T1641),YEAR(N1479=lookup_codes!T1642),YEAR(N1479=lookup_codes!T1643)))</f>
        <v>1</v>
      </c>
    </row>
    <row r="1480" spans="1:30" ht="12.6" customHeight="1" x14ac:dyDescent="0.2">
      <c r="A1480" s="8" t="s">
        <v>770</v>
      </c>
      <c r="B1480" s="8"/>
      <c r="C1480" s="2" t="s">
        <v>734</v>
      </c>
      <c r="D1480" s="6" t="s">
        <v>743</v>
      </c>
      <c r="E1480" s="60" t="s">
        <v>745</v>
      </c>
      <c r="F1480" s="8"/>
      <c r="G1480" s="8"/>
      <c r="H1480" s="8"/>
      <c r="I1480" s="8"/>
      <c r="J1480" s="8">
        <v>4</v>
      </c>
      <c r="K1480" s="8" t="s">
        <v>753</v>
      </c>
      <c r="L1480" s="8" t="s">
        <v>756</v>
      </c>
      <c r="M1480" s="9">
        <v>44406</v>
      </c>
      <c r="N1480" s="9">
        <v>44414</v>
      </c>
      <c r="O1480" s="20"/>
      <c r="P1480" s="20">
        <v>92848.73</v>
      </c>
      <c r="Q1480" s="61"/>
      <c r="R1480" s="29"/>
      <c r="S1480" s="29"/>
      <c r="T1480" s="29"/>
      <c r="U1480" s="29"/>
      <c r="X1480" s="22" t="str">
        <f>IF(B1480="",VLOOKUP(A1480,items_lookup!A:B,2,FALSE),B1480)</f>
        <v>11. Item 11</v>
      </c>
      <c r="Y1480" s="22">
        <f t="shared" si="108"/>
        <v>7</v>
      </c>
      <c r="Z1480" s="22">
        <f t="shared" si="108"/>
        <v>8</v>
      </c>
      <c r="AA1480" s="22">
        <f t="shared" si="105"/>
        <v>2021</v>
      </c>
      <c r="AB1480" s="22">
        <f t="shared" si="106"/>
        <v>2021</v>
      </c>
      <c r="AC1480" s="22">
        <f t="shared" si="107"/>
        <v>2021</v>
      </c>
      <c r="AD1480" s="25" t="b">
        <f>AND(ROUND(O1480,2)=O1480,ROUND(P1480,2)=P1480,OR(AND(O1480&lt;&gt;0,L1480="p"),AND(P1480&lt;&gt;0,L1480="f")),_xlfn.ISFORMULA(X1480),_xlfn.ISFORMULA(Y1480),_xlfn.ISFORMULA(Z1480),_xlfn.ISFORMULA(AA1480),_xlfn.ISFORMULA(AB1480),_xlfn.ISFORMULA(AC1480),NOT(_xlfn.ISFORMULA(O1480)),NOT(_xlfn.ISFORMULA(P1480)),M1480&lt;&gt;0,N1480&lt;&gt;0,OR(YEAR(M1480=lookup_codes!T1642),YEAR(M1480=lookup_codes!T1643),YEAR(M1480=lookup_codes!T1644)),OR(YEAR(N1480=lookup_codes!T1642),YEAR(N1480=lookup_codes!T1643),YEAR(N1480=lookup_codes!T1644)))</f>
        <v>1</v>
      </c>
    </row>
    <row r="1481" spans="1:30" ht="12.6" customHeight="1" x14ac:dyDescent="0.2">
      <c r="A1481" s="8" t="s">
        <v>792</v>
      </c>
      <c r="B1481" s="8"/>
      <c r="C1481" s="2" t="s">
        <v>734</v>
      </c>
      <c r="D1481" s="6" t="s">
        <v>742</v>
      </c>
      <c r="E1481" s="60" t="s">
        <v>745</v>
      </c>
      <c r="F1481" s="8"/>
      <c r="G1481" s="8"/>
      <c r="H1481" s="8"/>
      <c r="I1481" s="8"/>
      <c r="J1481" s="8"/>
      <c r="K1481" s="8"/>
      <c r="L1481" s="8" t="s">
        <v>755</v>
      </c>
      <c r="M1481" s="9">
        <v>44409</v>
      </c>
      <c r="N1481" s="9">
        <v>44409</v>
      </c>
      <c r="O1481" s="20">
        <v>23.81</v>
      </c>
      <c r="P1481" s="20"/>
      <c r="Q1481" s="61"/>
      <c r="R1481" s="29"/>
      <c r="S1481" s="29"/>
      <c r="T1481" s="29"/>
      <c r="U1481" s="29"/>
      <c r="X1481" s="22" t="str">
        <f>IF(B1481="",VLOOKUP(A1481,items_lookup!A:B,2,FALSE),B1481)</f>
        <v>12. Item 12</v>
      </c>
      <c r="Y1481" s="22">
        <f t="shared" si="108"/>
        <v>8</v>
      </c>
      <c r="Z1481" s="22">
        <f t="shared" si="108"/>
        <v>8</v>
      </c>
      <c r="AA1481" s="22">
        <f t="shared" si="105"/>
        <v>2021</v>
      </c>
      <c r="AB1481" s="22">
        <f t="shared" si="106"/>
        <v>2021</v>
      </c>
      <c r="AC1481" s="22">
        <f t="shared" si="107"/>
        <v>2021</v>
      </c>
      <c r="AD1481" s="25" t="b">
        <f>AND(ROUND(O1481,2)=O1481,ROUND(P1481,2)=P1481,OR(AND(O1481&lt;&gt;0,L1481="p"),AND(P1481&lt;&gt;0,L1481="f")),_xlfn.ISFORMULA(X1481),_xlfn.ISFORMULA(Y1481),_xlfn.ISFORMULA(Z1481),_xlfn.ISFORMULA(AA1481),_xlfn.ISFORMULA(AB1481),_xlfn.ISFORMULA(AC1481),NOT(_xlfn.ISFORMULA(O1481)),NOT(_xlfn.ISFORMULA(P1481)),M1481&lt;&gt;0,N1481&lt;&gt;0,OR(YEAR(M1481=lookup_codes!T1643),YEAR(M1481=lookup_codes!T1644),YEAR(M1481=lookup_codes!T1645)),OR(YEAR(N1481=lookup_codes!T1643),YEAR(N1481=lookup_codes!T1644),YEAR(N1481=lookup_codes!T1645)))</f>
        <v>1</v>
      </c>
    </row>
    <row r="1482" spans="1:30" ht="15" customHeight="1" x14ac:dyDescent="0.2">
      <c r="A1482" s="8" t="s">
        <v>789</v>
      </c>
      <c r="B1482" s="8"/>
      <c r="C1482" s="2" t="s">
        <v>734</v>
      </c>
      <c r="D1482" s="6" t="s">
        <v>742</v>
      </c>
      <c r="E1482" s="60" t="s">
        <v>745</v>
      </c>
      <c r="F1482" s="8"/>
      <c r="G1482" s="8"/>
      <c r="H1482" s="8"/>
      <c r="I1482" s="8"/>
      <c r="J1482" s="8">
        <v>1</v>
      </c>
      <c r="K1482" s="8" t="s">
        <v>753</v>
      </c>
      <c r="L1482" s="8" t="s">
        <v>756</v>
      </c>
      <c r="M1482" s="9">
        <v>44411</v>
      </c>
      <c r="N1482" s="9">
        <v>44421</v>
      </c>
      <c r="O1482" s="20"/>
      <c r="P1482" s="20">
        <v>12098.3</v>
      </c>
      <c r="Q1482" s="61"/>
      <c r="R1482" s="29"/>
      <c r="S1482" s="29"/>
      <c r="T1482" s="29"/>
      <c r="U1482" s="29"/>
      <c r="X1482" s="22" t="str">
        <f>IF(B1482="",VLOOKUP(A1482,items_lookup!A:B,2,FALSE),B1482)</f>
        <v>13. Item 13</v>
      </c>
      <c r="Y1482" s="22">
        <f t="shared" si="108"/>
        <v>8</v>
      </c>
      <c r="Z1482" s="22">
        <f t="shared" si="108"/>
        <v>8</v>
      </c>
      <c r="AA1482" s="22">
        <f t="shared" si="105"/>
        <v>2021</v>
      </c>
      <c r="AB1482" s="22">
        <f t="shared" si="106"/>
        <v>2021</v>
      </c>
      <c r="AC1482" s="22">
        <f t="shared" si="107"/>
        <v>2021</v>
      </c>
      <c r="AD1482" s="25" t="b">
        <f>AND(ROUND(O1482,2)=O1482,ROUND(P1482,2)=P1482,OR(AND(O1482&lt;&gt;0,L1482="p"),AND(P1482&lt;&gt;0,L1482="f")),_xlfn.ISFORMULA(X1482),_xlfn.ISFORMULA(Y1482),_xlfn.ISFORMULA(Z1482),_xlfn.ISFORMULA(AA1482),_xlfn.ISFORMULA(AB1482),_xlfn.ISFORMULA(AC1482),NOT(_xlfn.ISFORMULA(O1482)),NOT(_xlfn.ISFORMULA(P1482)),M1482&lt;&gt;0,N1482&lt;&gt;0,OR(YEAR(M1482=lookup_codes!T1644),YEAR(M1482=lookup_codes!T1645),YEAR(M1482=lookup_codes!T1646)),OR(YEAR(N1482=lookup_codes!T1644),YEAR(N1482=lookup_codes!T1645),YEAR(N1482=lookup_codes!T1646)))</f>
        <v>1</v>
      </c>
    </row>
    <row r="1483" spans="1:30" ht="15" customHeight="1" x14ac:dyDescent="0.2">
      <c r="A1483" s="8" t="s">
        <v>771</v>
      </c>
      <c r="B1483" s="8"/>
      <c r="C1483" s="2" t="s">
        <v>734</v>
      </c>
      <c r="D1483" s="6" t="s">
        <v>742</v>
      </c>
      <c r="E1483" s="60" t="s">
        <v>745</v>
      </c>
      <c r="F1483" s="8"/>
      <c r="G1483" s="8"/>
      <c r="H1483" s="8"/>
      <c r="I1483" s="8"/>
      <c r="J1483" s="8">
        <v>1</v>
      </c>
      <c r="K1483" s="8" t="s">
        <v>753</v>
      </c>
      <c r="L1483" s="8" t="s">
        <v>756</v>
      </c>
      <c r="M1483" s="9">
        <v>44411</v>
      </c>
      <c r="N1483" s="9">
        <v>44424</v>
      </c>
      <c r="O1483" s="20"/>
      <c r="P1483" s="20">
        <v>92855.43</v>
      </c>
      <c r="Q1483" s="61"/>
      <c r="R1483" s="29"/>
      <c r="S1483" s="29"/>
      <c r="T1483" s="29"/>
      <c r="U1483" s="29"/>
      <c r="X1483" s="22" t="str">
        <f>IF(B1483="",VLOOKUP(A1483,items_lookup!A:B,2,FALSE),B1483)</f>
        <v>13. Item 13</v>
      </c>
      <c r="Y1483" s="22">
        <f t="shared" si="108"/>
        <v>8</v>
      </c>
      <c r="Z1483" s="22">
        <f t="shared" si="108"/>
        <v>8</v>
      </c>
      <c r="AA1483" s="22">
        <f t="shared" si="105"/>
        <v>2021</v>
      </c>
      <c r="AB1483" s="22">
        <f t="shared" si="106"/>
        <v>2021</v>
      </c>
      <c r="AC1483" s="22">
        <f t="shared" si="107"/>
        <v>2021</v>
      </c>
      <c r="AD1483" s="25" t="b">
        <f>AND(ROUND(O1483,2)=O1483,ROUND(P1483,2)=P1483,OR(AND(O1483&lt;&gt;0,L1483="p"),AND(P1483&lt;&gt;0,L1483="f")),_xlfn.ISFORMULA(X1483),_xlfn.ISFORMULA(Y1483),_xlfn.ISFORMULA(Z1483),_xlfn.ISFORMULA(AA1483),_xlfn.ISFORMULA(AB1483),_xlfn.ISFORMULA(AC1483),NOT(_xlfn.ISFORMULA(O1483)),NOT(_xlfn.ISFORMULA(P1483)),M1483&lt;&gt;0,N1483&lt;&gt;0,OR(YEAR(M1483=lookup_codes!T1645),YEAR(M1483=lookup_codes!T1646),YEAR(M1483=lookup_codes!T1647)),OR(YEAR(N1483=lookup_codes!T1645),YEAR(N1483=lookup_codes!T1646),YEAR(N1483=lookup_codes!T1647)))</f>
        <v>1</v>
      </c>
    </row>
    <row r="1484" spans="1:30" ht="16.5" customHeight="1" x14ac:dyDescent="0.2">
      <c r="A1484" s="8" t="s">
        <v>793</v>
      </c>
      <c r="B1484" s="8"/>
      <c r="C1484" s="2" t="s">
        <v>734</v>
      </c>
      <c r="D1484" s="6" t="s">
        <v>742</v>
      </c>
      <c r="E1484" s="60" t="s">
        <v>745</v>
      </c>
      <c r="F1484" s="8"/>
      <c r="G1484" s="8"/>
      <c r="H1484" s="8"/>
      <c r="I1484" s="8"/>
      <c r="J1484" s="8">
        <v>4</v>
      </c>
      <c r="K1484" s="8" t="s">
        <v>753</v>
      </c>
      <c r="L1484" s="8" t="s">
        <v>756</v>
      </c>
      <c r="M1484" s="9">
        <v>44409</v>
      </c>
      <c r="N1484" s="9">
        <v>44426</v>
      </c>
      <c r="O1484" s="20"/>
      <c r="P1484" s="20">
        <v>187806.53</v>
      </c>
      <c r="Q1484" s="61"/>
      <c r="R1484" s="29"/>
      <c r="S1484" s="29"/>
      <c r="T1484" s="29"/>
      <c r="U1484" s="29"/>
      <c r="X1484" s="22" t="str">
        <f>IF(B1484="",VLOOKUP(A1484,items_lookup!A:B,2,FALSE),B1484)</f>
        <v>13. Item 13</v>
      </c>
      <c r="Y1484" s="22">
        <f t="shared" si="108"/>
        <v>8</v>
      </c>
      <c r="Z1484" s="22">
        <f t="shared" si="108"/>
        <v>8</v>
      </c>
      <c r="AA1484" s="22">
        <f t="shared" si="105"/>
        <v>2021</v>
      </c>
      <c r="AB1484" s="22">
        <f t="shared" si="106"/>
        <v>2021</v>
      </c>
      <c r="AC1484" s="22">
        <f t="shared" si="107"/>
        <v>2021</v>
      </c>
      <c r="AD1484" s="25" t="b">
        <f>AND(ROUND(O1484,2)=O1484,ROUND(P1484,2)=P1484,OR(AND(O1484&lt;&gt;0,L1484="p"),AND(P1484&lt;&gt;0,L1484="f")),_xlfn.ISFORMULA(X1484),_xlfn.ISFORMULA(Y1484),_xlfn.ISFORMULA(Z1484),_xlfn.ISFORMULA(AA1484),_xlfn.ISFORMULA(AB1484),_xlfn.ISFORMULA(AC1484),NOT(_xlfn.ISFORMULA(O1484)),NOT(_xlfn.ISFORMULA(P1484)),M1484&lt;&gt;0,N1484&lt;&gt;0,OR(YEAR(M1484=lookup_codes!T1646),YEAR(M1484=lookup_codes!T1647),YEAR(M1484=lookup_codes!T1648)),OR(YEAR(N1484=lookup_codes!T1646),YEAR(N1484=lookup_codes!T1647),YEAR(N1484=lookup_codes!T1648)))</f>
        <v>1</v>
      </c>
    </row>
    <row r="1485" spans="1:30" ht="12.6" customHeight="1" x14ac:dyDescent="0.2">
      <c r="A1485" s="8" t="s">
        <v>794</v>
      </c>
      <c r="B1485" s="27"/>
      <c r="C1485" s="2" t="s">
        <v>734</v>
      </c>
      <c r="D1485" s="6" t="s">
        <v>742</v>
      </c>
      <c r="E1485" s="60" t="s">
        <v>745</v>
      </c>
      <c r="F1485" s="8"/>
      <c r="G1485" s="8"/>
      <c r="H1485" s="8"/>
      <c r="I1485" s="8" t="s">
        <v>25</v>
      </c>
      <c r="J1485" s="8">
        <v>1</v>
      </c>
      <c r="K1485" s="8" t="s">
        <v>753</v>
      </c>
      <c r="L1485" s="8" t="s">
        <v>756</v>
      </c>
      <c r="M1485" s="9">
        <v>44410</v>
      </c>
      <c r="N1485" s="9">
        <v>44426</v>
      </c>
      <c r="O1485" s="20"/>
      <c r="P1485" s="20">
        <v>14672.51</v>
      </c>
      <c r="Q1485" s="61"/>
      <c r="R1485" s="11"/>
      <c r="S1485" s="11"/>
      <c r="T1485" s="11"/>
      <c r="U1485" s="11"/>
      <c r="X1485" s="22" t="str">
        <f>IF(B1485="",VLOOKUP(A1485,items_lookup!A:B,2,FALSE),B1485)</f>
        <v>13. Item 13</v>
      </c>
      <c r="Y1485" s="22">
        <f t="shared" si="108"/>
        <v>8</v>
      </c>
      <c r="Z1485" s="22">
        <f t="shared" si="108"/>
        <v>8</v>
      </c>
      <c r="AA1485" s="22">
        <f t="shared" si="105"/>
        <v>2021</v>
      </c>
      <c r="AB1485" s="22">
        <f t="shared" si="106"/>
        <v>2021</v>
      </c>
      <c r="AC1485" s="22">
        <f t="shared" si="107"/>
        <v>2021</v>
      </c>
      <c r="AD1485" s="25" t="b">
        <f>AND(ROUND(O1485,2)=O1485,ROUND(P1485,2)=P1485,OR(AND(O1485&lt;&gt;0,L1485="p"),AND(P1485&lt;&gt;0,L1485="f")),_xlfn.ISFORMULA(X1485),_xlfn.ISFORMULA(Y1485),_xlfn.ISFORMULA(Z1485),_xlfn.ISFORMULA(AA1485),_xlfn.ISFORMULA(AB1485),_xlfn.ISFORMULA(AC1485),NOT(_xlfn.ISFORMULA(O1485)),NOT(_xlfn.ISFORMULA(P1485)),M1485&lt;&gt;0,N1485&lt;&gt;0,OR(YEAR(M1485=lookup_codes!T1647),YEAR(M1485=lookup_codes!T1648),YEAR(M1485=lookup_codes!T1649)),OR(YEAR(N1485=lookup_codes!T1647),YEAR(N1485=lookup_codes!T1648),YEAR(N1485=lookup_codes!T1649)))</f>
        <v>1</v>
      </c>
    </row>
    <row r="1486" spans="1:30" ht="15" customHeight="1" x14ac:dyDescent="0.2">
      <c r="A1486" s="8" t="s">
        <v>773</v>
      </c>
      <c r="B1486" s="27"/>
      <c r="C1486" s="2" t="s">
        <v>734</v>
      </c>
      <c r="D1486" s="6" t="s">
        <v>742</v>
      </c>
      <c r="E1486" s="60" t="s">
        <v>745</v>
      </c>
      <c r="F1486" s="8"/>
      <c r="G1486" s="8"/>
      <c r="H1486" s="8"/>
      <c r="I1486" s="8"/>
      <c r="J1486" s="8">
        <v>1</v>
      </c>
      <c r="K1486" s="8" t="s">
        <v>753</v>
      </c>
      <c r="L1486" s="8" t="s">
        <v>756</v>
      </c>
      <c r="M1486" s="9">
        <v>44410</v>
      </c>
      <c r="N1486" s="9">
        <v>44426</v>
      </c>
      <c r="O1486" s="20"/>
      <c r="P1486" s="20">
        <v>36980.589999999997</v>
      </c>
      <c r="Q1486" s="61"/>
      <c r="R1486" s="11"/>
      <c r="S1486" s="11"/>
      <c r="T1486" s="11"/>
      <c r="U1486" s="11"/>
      <c r="X1486" s="22" t="str">
        <f>IF(B1486="",VLOOKUP(A1486,items_lookup!A:B,2,FALSE),B1486)</f>
        <v>13. Item 13</v>
      </c>
      <c r="Y1486" s="22">
        <f t="shared" si="108"/>
        <v>8</v>
      </c>
      <c r="Z1486" s="22">
        <f t="shared" si="108"/>
        <v>8</v>
      </c>
      <c r="AA1486" s="22">
        <f t="shared" si="105"/>
        <v>2021</v>
      </c>
      <c r="AB1486" s="22">
        <f t="shared" si="106"/>
        <v>2021</v>
      </c>
      <c r="AC1486" s="22">
        <f t="shared" si="107"/>
        <v>2021</v>
      </c>
      <c r="AD1486" s="25" t="b">
        <f>AND(ROUND(O1486,2)=O1486,ROUND(P1486,2)=P1486,OR(AND(O1486&lt;&gt;0,L1486="p"),AND(P1486&lt;&gt;0,L1486="f")),_xlfn.ISFORMULA(X1486),_xlfn.ISFORMULA(Y1486),_xlfn.ISFORMULA(Z1486),_xlfn.ISFORMULA(AA1486),_xlfn.ISFORMULA(AB1486),_xlfn.ISFORMULA(AC1486),NOT(_xlfn.ISFORMULA(O1486)),NOT(_xlfn.ISFORMULA(P1486)),M1486&lt;&gt;0,N1486&lt;&gt;0,OR(YEAR(M1486=lookup_codes!T1648),YEAR(M1486=lookup_codes!T1649),YEAR(M1486=lookup_codes!T1650)),OR(YEAR(N1486=lookup_codes!T1648),YEAR(N1486=lookup_codes!T1649),YEAR(N1486=lookup_codes!T1650)))</f>
        <v>1</v>
      </c>
    </row>
    <row r="1487" spans="1:30" ht="15" customHeight="1" x14ac:dyDescent="0.2">
      <c r="A1487" s="8" t="s">
        <v>780</v>
      </c>
      <c r="B1487" s="8"/>
      <c r="C1487" s="2" t="s">
        <v>734</v>
      </c>
      <c r="D1487" s="6" t="s">
        <v>742</v>
      </c>
      <c r="E1487" s="60" t="s">
        <v>745</v>
      </c>
      <c r="F1487" s="8"/>
      <c r="G1487" s="8"/>
      <c r="H1487" s="8"/>
      <c r="I1487" s="8"/>
      <c r="J1487" s="8">
        <v>3</v>
      </c>
      <c r="K1487" s="8" t="s">
        <v>753</v>
      </c>
      <c r="L1487" s="8" t="s">
        <v>756</v>
      </c>
      <c r="M1487" s="9">
        <v>44410</v>
      </c>
      <c r="N1487" s="9">
        <v>44421</v>
      </c>
      <c r="O1487" s="20"/>
      <c r="P1487" s="20">
        <v>27618.19</v>
      </c>
      <c r="Q1487" s="61"/>
      <c r="R1487" s="29"/>
      <c r="S1487" s="29"/>
      <c r="T1487" s="29"/>
      <c r="U1487" s="29"/>
      <c r="X1487" s="22" t="str">
        <f>IF(B1487="",VLOOKUP(A1487,items_lookup!A:B,2,FALSE),B1487)</f>
        <v>14. Item 14</v>
      </c>
      <c r="Y1487" s="22">
        <f t="shared" si="108"/>
        <v>8</v>
      </c>
      <c r="Z1487" s="22">
        <f t="shared" si="108"/>
        <v>8</v>
      </c>
      <c r="AA1487" s="22">
        <f t="shared" si="105"/>
        <v>2021</v>
      </c>
      <c r="AB1487" s="22">
        <f t="shared" si="106"/>
        <v>2021</v>
      </c>
      <c r="AC1487" s="22">
        <f t="shared" si="107"/>
        <v>2021</v>
      </c>
      <c r="AD1487" s="25" t="b">
        <f>AND(ROUND(O1487,2)=O1487,ROUND(P1487,2)=P1487,OR(AND(O1487&lt;&gt;0,L1487="p"),AND(P1487&lt;&gt;0,L1487="f")),_xlfn.ISFORMULA(X1487),_xlfn.ISFORMULA(Y1487),_xlfn.ISFORMULA(Z1487),_xlfn.ISFORMULA(AA1487),_xlfn.ISFORMULA(AB1487),_xlfn.ISFORMULA(AC1487),NOT(_xlfn.ISFORMULA(O1487)),NOT(_xlfn.ISFORMULA(P1487)),M1487&lt;&gt;0,N1487&lt;&gt;0,OR(YEAR(M1487=lookup_codes!T1649),YEAR(M1487=lookup_codes!T1650),YEAR(M1487=lookup_codes!T1651)),OR(YEAR(N1487=lookup_codes!T1649),YEAR(N1487=lookup_codes!T1650),YEAR(N1487=lookup_codes!T1651)))</f>
        <v>1</v>
      </c>
    </row>
    <row r="1488" spans="1:30" ht="15" customHeight="1" x14ac:dyDescent="0.2">
      <c r="A1488" s="8" t="s">
        <v>775</v>
      </c>
      <c r="B1488" s="27"/>
      <c r="C1488" s="2" t="s">
        <v>734</v>
      </c>
      <c r="D1488" s="6" t="s">
        <v>742</v>
      </c>
      <c r="E1488" s="60" t="s">
        <v>745</v>
      </c>
      <c r="F1488" s="8"/>
      <c r="G1488" s="8"/>
      <c r="H1488" s="8"/>
      <c r="I1488" s="8"/>
      <c r="J1488" s="8">
        <v>1</v>
      </c>
      <c r="K1488" s="8" t="s">
        <v>753</v>
      </c>
      <c r="L1488" s="8" t="s">
        <v>756</v>
      </c>
      <c r="M1488" s="9">
        <v>44409</v>
      </c>
      <c r="N1488" s="9">
        <v>44433</v>
      </c>
      <c r="O1488" s="20"/>
      <c r="P1488" s="20">
        <v>3115.29</v>
      </c>
      <c r="Q1488" s="61"/>
      <c r="R1488" s="29"/>
      <c r="S1488" s="29"/>
      <c r="T1488" s="29"/>
      <c r="U1488" s="29"/>
      <c r="X1488" s="22" t="str">
        <f>IF(B1488="",VLOOKUP(A1488,items_lookup!A:B,2,FALSE),B1488)</f>
        <v>06. Item 06</v>
      </c>
      <c r="Y1488" s="22">
        <f t="shared" si="108"/>
        <v>8</v>
      </c>
      <c r="Z1488" s="22">
        <f t="shared" si="108"/>
        <v>8</v>
      </c>
      <c r="AA1488" s="22">
        <f t="shared" si="105"/>
        <v>2021</v>
      </c>
      <c r="AB1488" s="22">
        <f t="shared" si="106"/>
        <v>2021</v>
      </c>
      <c r="AC1488" s="22">
        <f t="shared" si="107"/>
        <v>2021</v>
      </c>
      <c r="AD1488" s="25" t="b">
        <f>AND(ROUND(O1488,2)=O1488,ROUND(P1488,2)=P1488,OR(AND(O1488&lt;&gt;0,L1488="p"),AND(P1488&lt;&gt;0,L1488="f")),_xlfn.ISFORMULA(X1488),_xlfn.ISFORMULA(Y1488),_xlfn.ISFORMULA(Z1488),_xlfn.ISFORMULA(AA1488),_xlfn.ISFORMULA(AB1488),_xlfn.ISFORMULA(AC1488),NOT(_xlfn.ISFORMULA(O1488)),NOT(_xlfn.ISFORMULA(P1488)),M1488&lt;&gt;0,N1488&lt;&gt;0,OR(YEAR(M1488=lookup_codes!T1650),YEAR(M1488=lookup_codes!T1651),YEAR(M1488=lookup_codes!T1652)),OR(YEAR(N1488=lookup_codes!T1650),YEAR(N1488=lookup_codes!T1651),YEAR(N1488=lookup_codes!T1652)))</f>
        <v>1</v>
      </c>
    </row>
    <row r="1489" spans="1:30" ht="15.75" customHeight="1" x14ac:dyDescent="0.2">
      <c r="A1489" s="8" t="s">
        <v>775</v>
      </c>
      <c r="B1489" s="8"/>
      <c r="C1489" s="2" t="s">
        <v>734</v>
      </c>
      <c r="D1489" s="6" t="s">
        <v>742</v>
      </c>
      <c r="E1489" s="60" t="s">
        <v>745</v>
      </c>
      <c r="F1489" s="8"/>
      <c r="G1489" s="8"/>
      <c r="H1489" s="8"/>
      <c r="I1489" s="8" t="s">
        <v>25</v>
      </c>
      <c r="J1489" s="8">
        <v>2</v>
      </c>
      <c r="K1489" s="8" t="s">
        <v>753</v>
      </c>
      <c r="L1489" s="8" t="s">
        <v>756</v>
      </c>
      <c r="M1489" s="9">
        <v>44418</v>
      </c>
      <c r="N1489" s="9">
        <v>44428</v>
      </c>
      <c r="O1489" s="20"/>
      <c r="P1489" s="20">
        <v>61958.54</v>
      </c>
      <c r="Q1489" s="61"/>
      <c r="R1489" s="11"/>
      <c r="S1489" s="11"/>
      <c r="T1489" s="11"/>
      <c r="U1489" s="11"/>
      <c r="X1489" s="22" t="str">
        <f>IF(B1489="",VLOOKUP(A1489,items_lookup!A:B,2,FALSE),B1489)</f>
        <v>06. Item 06</v>
      </c>
      <c r="Y1489" s="22">
        <f t="shared" si="108"/>
        <v>8</v>
      </c>
      <c r="Z1489" s="22">
        <f t="shared" si="108"/>
        <v>8</v>
      </c>
      <c r="AA1489" s="22">
        <f t="shared" si="105"/>
        <v>2021</v>
      </c>
      <c r="AB1489" s="22">
        <f t="shared" si="106"/>
        <v>2021</v>
      </c>
      <c r="AC1489" s="22">
        <f t="shared" si="107"/>
        <v>2021</v>
      </c>
      <c r="AD1489" s="25" t="b">
        <f>AND(ROUND(O1489,2)=O1489,ROUND(P1489,2)=P1489,OR(AND(O1489&lt;&gt;0,L1489="p"),AND(P1489&lt;&gt;0,L1489="f")),_xlfn.ISFORMULA(X1489),_xlfn.ISFORMULA(Y1489),_xlfn.ISFORMULA(Z1489),_xlfn.ISFORMULA(AA1489),_xlfn.ISFORMULA(AB1489),_xlfn.ISFORMULA(AC1489),NOT(_xlfn.ISFORMULA(O1489)),NOT(_xlfn.ISFORMULA(P1489)),M1489&lt;&gt;0,N1489&lt;&gt;0,OR(YEAR(M1489=lookup_codes!T1651),YEAR(M1489=lookup_codes!T1652),YEAR(M1489=lookup_codes!T1653)),OR(YEAR(N1489=lookup_codes!T1651),YEAR(N1489=lookup_codes!T1652),YEAR(N1489=lookup_codes!T1653)))</f>
        <v>1</v>
      </c>
    </row>
    <row r="1490" spans="1:30" ht="15" customHeight="1" x14ac:dyDescent="0.2">
      <c r="A1490" s="8" t="s">
        <v>776</v>
      </c>
      <c r="B1490" s="8"/>
      <c r="C1490" s="2" t="s">
        <v>734</v>
      </c>
      <c r="D1490" s="6" t="s">
        <v>742</v>
      </c>
      <c r="E1490" s="60" t="s">
        <v>745</v>
      </c>
      <c r="F1490" s="8"/>
      <c r="G1490" s="8"/>
      <c r="H1490" s="8"/>
      <c r="I1490" s="8"/>
      <c r="J1490" s="8">
        <v>1</v>
      </c>
      <c r="K1490" s="8" t="s">
        <v>753</v>
      </c>
      <c r="L1490" s="8" t="s">
        <v>756</v>
      </c>
      <c r="M1490" s="9">
        <v>44418</v>
      </c>
      <c r="N1490" s="9">
        <v>44428</v>
      </c>
      <c r="O1490" s="20"/>
      <c r="P1490" s="20">
        <v>60632</v>
      </c>
      <c r="Q1490" s="61"/>
      <c r="X1490" s="22" t="str">
        <f>IF(B1490="",VLOOKUP(A1490,items_lookup!A:B,2,FALSE),B1490)</f>
        <v>_1. Item _1</v>
      </c>
      <c r="Y1490" s="22">
        <f t="shared" si="108"/>
        <v>8</v>
      </c>
      <c r="Z1490" s="22">
        <f t="shared" si="108"/>
        <v>8</v>
      </c>
      <c r="AA1490" s="22">
        <f t="shared" si="105"/>
        <v>2021</v>
      </c>
      <c r="AB1490" s="22">
        <f t="shared" si="106"/>
        <v>2021</v>
      </c>
      <c r="AC1490" s="22">
        <f t="shared" si="107"/>
        <v>2021</v>
      </c>
      <c r="AD1490" s="25" t="b">
        <f>AND(ROUND(O1490,2)=O1490,ROUND(P1490,2)=P1490,OR(AND(O1490&lt;&gt;0,L1490="p"),AND(P1490&lt;&gt;0,L1490="f")),_xlfn.ISFORMULA(X1490),_xlfn.ISFORMULA(Y1490),_xlfn.ISFORMULA(Z1490),_xlfn.ISFORMULA(AA1490),_xlfn.ISFORMULA(AB1490),_xlfn.ISFORMULA(AC1490),NOT(_xlfn.ISFORMULA(O1490)),NOT(_xlfn.ISFORMULA(P1490)),M1490&lt;&gt;0,N1490&lt;&gt;0,OR(YEAR(M1490=lookup_codes!T1652),YEAR(M1490=lookup_codes!T1653),YEAR(M1490=lookup_codes!T1654)),OR(YEAR(N1490=lookup_codes!T1652),YEAR(N1490=lookup_codes!T1653),YEAR(N1490=lookup_codes!T1654)))</f>
        <v>1</v>
      </c>
    </row>
    <row r="1491" spans="1:30" ht="14.25" customHeight="1" x14ac:dyDescent="0.2">
      <c r="A1491" s="8" t="s">
        <v>776</v>
      </c>
      <c r="B1491" s="8"/>
      <c r="C1491" s="2" t="s">
        <v>734</v>
      </c>
      <c r="D1491" s="6" t="s">
        <v>742</v>
      </c>
      <c r="E1491" s="60" t="s">
        <v>744</v>
      </c>
      <c r="F1491" s="8"/>
      <c r="G1491" s="8"/>
      <c r="H1491" s="8"/>
      <c r="I1491" s="8"/>
      <c r="J1491" s="8"/>
      <c r="K1491" s="8" t="s">
        <v>753</v>
      </c>
      <c r="L1491" s="8" t="s">
        <v>756</v>
      </c>
      <c r="M1491" s="9">
        <v>44418</v>
      </c>
      <c r="N1491" s="9">
        <v>44418</v>
      </c>
      <c r="O1491" s="20"/>
      <c r="P1491" s="20">
        <v>3387.57</v>
      </c>
      <c r="Q1491" s="61"/>
      <c r="R1491" s="29"/>
      <c r="S1491" s="29"/>
      <c r="T1491" s="29"/>
      <c r="U1491" s="29"/>
      <c r="X1491" s="22" t="str">
        <f>IF(B1491="",VLOOKUP(A1491,items_lookup!A:B,2,FALSE),B1491)</f>
        <v>_1. Item _1</v>
      </c>
      <c r="Y1491" s="22">
        <f t="shared" si="108"/>
        <v>8</v>
      </c>
      <c r="Z1491" s="22">
        <f t="shared" si="108"/>
        <v>8</v>
      </c>
      <c r="AA1491" s="22">
        <f t="shared" si="105"/>
        <v>2021</v>
      </c>
      <c r="AB1491" s="22">
        <f t="shared" si="106"/>
        <v>2021</v>
      </c>
      <c r="AC1491" s="22">
        <f t="shared" si="107"/>
        <v>2021</v>
      </c>
      <c r="AD1491" s="25" t="b">
        <f>AND(ROUND(O1491,2)=O1491,ROUND(P1491,2)=P1491,OR(AND(O1491&lt;&gt;0,L1491="p"),AND(P1491&lt;&gt;0,L1491="f")),_xlfn.ISFORMULA(X1491),_xlfn.ISFORMULA(Y1491),_xlfn.ISFORMULA(Z1491),_xlfn.ISFORMULA(AA1491),_xlfn.ISFORMULA(AB1491),_xlfn.ISFORMULA(AC1491),NOT(_xlfn.ISFORMULA(O1491)),NOT(_xlfn.ISFORMULA(P1491)),M1491&lt;&gt;0,N1491&lt;&gt;0,OR(YEAR(M1491=lookup_codes!T1653),YEAR(M1491=lookup_codes!T1654),YEAR(M1491=lookup_codes!T1655)),OR(YEAR(N1491=lookup_codes!T1653),YEAR(N1491=lookup_codes!T1654),YEAR(N1491=lookup_codes!T1655)))</f>
        <v>1</v>
      </c>
    </row>
    <row r="1492" spans="1:30" ht="15" customHeight="1" x14ac:dyDescent="0.2">
      <c r="A1492" s="8" t="s">
        <v>773</v>
      </c>
      <c r="B1492" s="8"/>
      <c r="C1492" s="2" t="s">
        <v>734</v>
      </c>
      <c r="D1492" s="6" t="s">
        <v>742</v>
      </c>
      <c r="E1492" s="60" t="s">
        <v>744</v>
      </c>
      <c r="F1492" s="8"/>
      <c r="G1492" s="8"/>
      <c r="H1492" s="8"/>
      <c r="I1492" s="8"/>
      <c r="J1492" s="8"/>
      <c r="K1492" s="8" t="s">
        <v>753</v>
      </c>
      <c r="L1492" s="8" t="s">
        <v>756</v>
      </c>
      <c r="M1492" s="9">
        <v>44414</v>
      </c>
      <c r="N1492" s="9">
        <v>44414</v>
      </c>
      <c r="O1492" s="20"/>
      <c r="P1492" s="20">
        <v>92848.73</v>
      </c>
      <c r="Q1492" s="61"/>
      <c r="R1492" s="29"/>
      <c r="S1492" s="29"/>
      <c r="T1492" s="29"/>
      <c r="U1492" s="29"/>
      <c r="X1492" s="22" t="str">
        <f>IF(B1492="",VLOOKUP(A1492,items_lookup!A:B,2,FALSE),B1492)</f>
        <v>13. Item 13</v>
      </c>
      <c r="Y1492" s="22">
        <f t="shared" si="108"/>
        <v>8</v>
      </c>
      <c r="Z1492" s="22">
        <f t="shared" si="108"/>
        <v>8</v>
      </c>
      <c r="AA1492" s="22">
        <f t="shared" si="105"/>
        <v>2021</v>
      </c>
      <c r="AB1492" s="22">
        <f t="shared" si="106"/>
        <v>2021</v>
      </c>
      <c r="AC1492" s="22">
        <f t="shared" si="107"/>
        <v>2021</v>
      </c>
      <c r="AD1492" s="25" t="b">
        <f>AND(ROUND(O1492,2)=O1492,ROUND(P1492,2)=P1492,OR(AND(O1492&lt;&gt;0,L1492="p"),AND(P1492&lt;&gt;0,L1492="f")),_xlfn.ISFORMULA(X1492),_xlfn.ISFORMULA(Y1492),_xlfn.ISFORMULA(Z1492),_xlfn.ISFORMULA(AA1492),_xlfn.ISFORMULA(AB1492),_xlfn.ISFORMULA(AC1492),NOT(_xlfn.ISFORMULA(O1492)),NOT(_xlfn.ISFORMULA(P1492)),M1492&lt;&gt;0,N1492&lt;&gt;0,OR(YEAR(M1492=lookup_codes!T1654),YEAR(M1492=lookup_codes!T1655),YEAR(M1492=lookup_codes!T1656)),OR(YEAR(N1492=lookup_codes!T1654),YEAR(N1492=lookup_codes!T1655),YEAR(N1492=lookup_codes!T1656)))</f>
        <v>1</v>
      </c>
    </row>
    <row r="1493" spans="1:30" ht="15" customHeight="1" x14ac:dyDescent="0.2">
      <c r="A1493" s="8" t="s">
        <v>773</v>
      </c>
      <c r="B1493" s="8"/>
      <c r="C1493" s="2" t="s">
        <v>741</v>
      </c>
      <c r="D1493" s="6" t="s">
        <v>742</v>
      </c>
      <c r="E1493" s="60" t="s">
        <v>745</v>
      </c>
      <c r="F1493" s="8"/>
      <c r="G1493" s="8"/>
      <c r="H1493" s="8"/>
      <c r="I1493" s="8"/>
      <c r="J1493" s="8"/>
      <c r="K1493" s="8"/>
      <c r="L1493" s="8" t="s">
        <v>756</v>
      </c>
      <c r="M1493" s="9">
        <v>44409</v>
      </c>
      <c r="N1493" s="9">
        <v>44409</v>
      </c>
      <c r="O1493" s="20"/>
      <c r="P1493" s="20">
        <v>39206.83</v>
      </c>
      <c r="Q1493" s="61"/>
      <c r="R1493" s="29"/>
      <c r="S1493" s="29"/>
      <c r="T1493" s="29"/>
      <c r="U1493" s="29"/>
      <c r="X1493" s="22" t="str">
        <f>IF(B1493="",VLOOKUP(A1493,items_lookup!A:B,2,FALSE),B1493)</f>
        <v>13. Item 13</v>
      </c>
      <c r="Y1493" s="22">
        <f t="shared" si="108"/>
        <v>8</v>
      </c>
      <c r="Z1493" s="22">
        <f t="shared" si="108"/>
        <v>8</v>
      </c>
      <c r="AA1493" s="22">
        <f t="shared" si="105"/>
        <v>2021</v>
      </c>
      <c r="AB1493" s="22">
        <f t="shared" si="106"/>
        <v>2021</v>
      </c>
      <c r="AC1493" s="22">
        <f t="shared" si="107"/>
        <v>2021</v>
      </c>
      <c r="AD1493" s="25" t="b">
        <f>AND(ROUND(O1493,2)=O1493,ROUND(P1493,2)=P1493,OR(AND(O1493&lt;&gt;0,L1493="p"),AND(P1493&lt;&gt;0,L1493="f")),_xlfn.ISFORMULA(X1493),_xlfn.ISFORMULA(Y1493),_xlfn.ISFORMULA(Z1493),_xlfn.ISFORMULA(AA1493),_xlfn.ISFORMULA(AB1493),_xlfn.ISFORMULA(AC1493),NOT(_xlfn.ISFORMULA(O1493)),NOT(_xlfn.ISFORMULA(P1493)),M1493&lt;&gt;0,N1493&lt;&gt;0,OR(YEAR(M1493=lookup_codes!T1655),YEAR(M1493=lookup_codes!T1656),YEAR(M1493=lookup_codes!T1657)),OR(YEAR(N1493=lookup_codes!T1655),YEAR(N1493=lookup_codes!T1656),YEAR(N1493=lookup_codes!T1657)))</f>
        <v>1</v>
      </c>
    </row>
    <row r="1494" spans="1:30" ht="15" customHeight="1" x14ac:dyDescent="0.2">
      <c r="A1494" s="8" t="s">
        <v>776</v>
      </c>
      <c r="B1494" s="8"/>
      <c r="C1494" s="2" t="s">
        <v>741</v>
      </c>
      <c r="D1494" s="6" t="s">
        <v>742</v>
      </c>
      <c r="E1494" s="60" t="s">
        <v>745</v>
      </c>
      <c r="F1494" s="8"/>
      <c r="G1494" s="8"/>
      <c r="H1494" s="8"/>
      <c r="I1494" s="8"/>
      <c r="J1494" s="8"/>
      <c r="K1494" s="8"/>
      <c r="L1494" s="8" t="s">
        <v>756</v>
      </c>
      <c r="M1494" s="9">
        <v>44409</v>
      </c>
      <c r="N1494" s="9">
        <v>44409</v>
      </c>
      <c r="O1494" s="20"/>
      <c r="P1494" s="20">
        <v>2211192.56</v>
      </c>
      <c r="Q1494" s="61"/>
      <c r="R1494" s="29"/>
      <c r="S1494" s="29"/>
      <c r="T1494" s="29"/>
      <c r="U1494" s="29"/>
      <c r="X1494" s="22" t="str">
        <f>IF(B1494="",VLOOKUP(A1494,items_lookup!A:B,2,FALSE),B1494)</f>
        <v>_1. Item _1</v>
      </c>
      <c r="Y1494" s="22">
        <f t="shared" si="108"/>
        <v>8</v>
      </c>
      <c r="Z1494" s="22">
        <f t="shared" si="108"/>
        <v>8</v>
      </c>
      <c r="AA1494" s="22">
        <f t="shared" si="105"/>
        <v>2021</v>
      </c>
      <c r="AB1494" s="22">
        <f t="shared" si="106"/>
        <v>2021</v>
      </c>
      <c r="AC1494" s="22">
        <f t="shared" si="107"/>
        <v>2021</v>
      </c>
      <c r="AD1494" s="25" t="b">
        <f>AND(ROUND(O1494,2)=O1494,ROUND(P1494,2)=P1494,OR(AND(O1494&lt;&gt;0,L1494="p"),AND(P1494&lt;&gt;0,L1494="f")),_xlfn.ISFORMULA(X1494),_xlfn.ISFORMULA(Y1494),_xlfn.ISFORMULA(Z1494),_xlfn.ISFORMULA(AA1494),_xlfn.ISFORMULA(AB1494),_xlfn.ISFORMULA(AC1494),NOT(_xlfn.ISFORMULA(O1494)),NOT(_xlfn.ISFORMULA(P1494)),M1494&lt;&gt;0,N1494&lt;&gt;0,OR(YEAR(M1494=lookup_codes!T1656),YEAR(M1494=lookup_codes!T1657),YEAR(M1494=lookup_codes!T1658)),OR(YEAR(N1494=lookup_codes!T1656),YEAR(N1494=lookup_codes!T1657),YEAR(N1494=lookup_codes!T1658)))</f>
        <v>1</v>
      </c>
    </row>
    <row r="1495" spans="1:30" ht="15" customHeight="1" x14ac:dyDescent="0.2">
      <c r="A1495" s="8" t="s">
        <v>776</v>
      </c>
      <c r="B1495" s="8"/>
      <c r="C1495" s="2" t="s">
        <v>741</v>
      </c>
      <c r="D1495" s="6" t="s">
        <v>742</v>
      </c>
      <c r="E1495" s="60" t="s">
        <v>745</v>
      </c>
      <c r="F1495" s="8"/>
      <c r="G1495" s="8"/>
      <c r="H1495" s="8"/>
      <c r="I1495" s="8"/>
      <c r="J1495" s="8"/>
      <c r="K1495" s="8"/>
      <c r="L1495" s="8" t="s">
        <v>756</v>
      </c>
      <c r="M1495" s="9">
        <v>44409</v>
      </c>
      <c r="N1495" s="9">
        <v>44409</v>
      </c>
      <c r="O1495" s="20"/>
      <c r="P1495" s="20">
        <v>6860616</v>
      </c>
      <c r="Q1495" s="61"/>
      <c r="R1495" s="29"/>
      <c r="S1495" s="29"/>
      <c r="T1495" s="29"/>
      <c r="U1495" s="29"/>
      <c r="X1495" s="22" t="str">
        <f>IF(B1495="",VLOOKUP(A1495,items_lookup!A:B,2,FALSE),B1495)</f>
        <v>_1. Item _1</v>
      </c>
      <c r="Y1495" s="22">
        <f t="shared" si="108"/>
        <v>8</v>
      </c>
      <c r="Z1495" s="22">
        <f t="shared" si="108"/>
        <v>8</v>
      </c>
      <c r="AA1495" s="22">
        <f t="shared" si="105"/>
        <v>2021</v>
      </c>
      <c r="AB1495" s="22">
        <f t="shared" si="106"/>
        <v>2021</v>
      </c>
      <c r="AC1495" s="22">
        <f t="shared" si="107"/>
        <v>2021</v>
      </c>
      <c r="AD1495" s="25" t="b">
        <f>AND(ROUND(O1495,2)=O1495,ROUND(P1495,2)=P1495,OR(AND(O1495&lt;&gt;0,L1495="p"),AND(P1495&lt;&gt;0,L1495="f")),_xlfn.ISFORMULA(X1495),_xlfn.ISFORMULA(Y1495),_xlfn.ISFORMULA(Z1495),_xlfn.ISFORMULA(AA1495),_xlfn.ISFORMULA(AB1495),_xlfn.ISFORMULA(AC1495),NOT(_xlfn.ISFORMULA(O1495)),NOT(_xlfn.ISFORMULA(P1495)),M1495&lt;&gt;0,N1495&lt;&gt;0,OR(YEAR(M1495=lookup_codes!T1657),YEAR(M1495=lookup_codes!T1658),YEAR(M1495=lookup_codes!T1659)),OR(YEAR(N1495=lookup_codes!T1657),YEAR(N1495=lookup_codes!T1658),YEAR(N1495=lookup_codes!T1659)))</f>
        <v>1</v>
      </c>
    </row>
    <row r="1496" spans="1:30" ht="15" customHeight="1" x14ac:dyDescent="0.2">
      <c r="A1496" s="8" t="s">
        <v>776</v>
      </c>
      <c r="B1496" s="8"/>
      <c r="C1496" s="2" t="s">
        <v>741</v>
      </c>
      <c r="D1496" s="6" t="s">
        <v>742</v>
      </c>
      <c r="E1496" s="60" t="s">
        <v>745</v>
      </c>
      <c r="F1496" s="8"/>
      <c r="G1496" s="8"/>
      <c r="H1496" s="8"/>
      <c r="I1496" s="8"/>
      <c r="J1496" s="8"/>
      <c r="K1496" s="8"/>
      <c r="L1496" s="8" t="s">
        <v>756</v>
      </c>
      <c r="M1496" s="9">
        <v>44409</v>
      </c>
      <c r="N1496" s="9">
        <v>44409</v>
      </c>
      <c r="O1496" s="20">
        <v>405.78</v>
      </c>
      <c r="P1496" s="20">
        <v>34265.620000000003</v>
      </c>
      <c r="Q1496" s="61"/>
      <c r="R1496" s="29"/>
      <c r="S1496" s="29"/>
      <c r="T1496" s="29"/>
      <c r="U1496" s="29"/>
      <c r="X1496" s="22" t="str">
        <f>IF(B1496="",VLOOKUP(A1496,items_lookup!A:B,2,FALSE),B1496)</f>
        <v>_1. Item _1</v>
      </c>
      <c r="Y1496" s="22">
        <f t="shared" si="108"/>
        <v>8</v>
      </c>
      <c r="Z1496" s="22">
        <f t="shared" si="108"/>
        <v>8</v>
      </c>
      <c r="AA1496" s="22">
        <f t="shared" si="105"/>
        <v>2021</v>
      </c>
      <c r="AB1496" s="22">
        <f t="shared" si="106"/>
        <v>2021</v>
      </c>
      <c r="AC1496" s="22">
        <f t="shared" si="107"/>
        <v>2021</v>
      </c>
      <c r="AD1496" s="25" t="b">
        <f>AND(ROUND(O1496,2)=O1496,ROUND(P1496,2)=P1496,OR(AND(O1496&lt;&gt;0,L1496="p"),AND(P1496&lt;&gt;0,L1496="f")),_xlfn.ISFORMULA(X1496),_xlfn.ISFORMULA(Y1496),_xlfn.ISFORMULA(Z1496),_xlfn.ISFORMULA(AA1496),_xlfn.ISFORMULA(AB1496),_xlfn.ISFORMULA(AC1496),NOT(_xlfn.ISFORMULA(O1496)),NOT(_xlfn.ISFORMULA(P1496)),M1496&lt;&gt;0,N1496&lt;&gt;0,OR(YEAR(M1496=lookup_codes!T1658),YEAR(M1496=lookup_codes!T1659),YEAR(M1496=lookup_codes!T1660)),OR(YEAR(N1496=lookup_codes!T1658),YEAR(N1496=lookup_codes!T1659),YEAR(N1496=lookup_codes!T1660)))</f>
        <v>1</v>
      </c>
    </row>
    <row r="1497" spans="1:30" ht="15" customHeight="1" x14ac:dyDescent="0.2">
      <c r="A1497" s="8" t="s">
        <v>771</v>
      </c>
      <c r="B1497" s="8"/>
      <c r="C1497" s="2" t="s">
        <v>741</v>
      </c>
      <c r="D1497" s="6" t="s">
        <v>742</v>
      </c>
      <c r="E1497" s="60" t="s">
        <v>745</v>
      </c>
      <c r="F1497" s="8"/>
      <c r="G1497" s="8"/>
      <c r="H1497" s="8"/>
      <c r="I1497" s="8"/>
      <c r="J1497" s="8"/>
      <c r="K1497" s="8"/>
      <c r="L1497" s="8" t="s">
        <v>756</v>
      </c>
      <c r="M1497" s="9">
        <v>44409</v>
      </c>
      <c r="N1497" s="9">
        <v>44409</v>
      </c>
      <c r="O1497" s="20"/>
      <c r="P1497" s="20">
        <v>5380.46</v>
      </c>
      <c r="Q1497" s="61"/>
      <c r="R1497" s="29"/>
      <c r="S1497" s="29"/>
      <c r="T1497" s="29"/>
      <c r="U1497" s="29"/>
      <c r="X1497" s="22" t="str">
        <f>IF(B1497="",VLOOKUP(A1497,items_lookup!A:B,2,FALSE),B1497)</f>
        <v>13. Item 13</v>
      </c>
      <c r="Y1497" s="22">
        <f t="shared" si="108"/>
        <v>8</v>
      </c>
      <c r="Z1497" s="22">
        <f t="shared" si="108"/>
        <v>8</v>
      </c>
      <c r="AA1497" s="22">
        <f t="shared" si="105"/>
        <v>2021</v>
      </c>
      <c r="AB1497" s="22">
        <f t="shared" si="106"/>
        <v>2021</v>
      </c>
      <c r="AC1497" s="22">
        <f t="shared" si="107"/>
        <v>2021</v>
      </c>
      <c r="AD1497" s="25" t="b">
        <f>AND(ROUND(O1497,2)=O1497,ROUND(P1497,2)=P1497,OR(AND(O1497&lt;&gt;0,L1497="p"),AND(P1497&lt;&gt;0,L1497="f")),_xlfn.ISFORMULA(X1497),_xlfn.ISFORMULA(Y1497),_xlfn.ISFORMULA(Z1497),_xlfn.ISFORMULA(AA1497),_xlfn.ISFORMULA(AB1497),_xlfn.ISFORMULA(AC1497),NOT(_xlfn.ISFORMULA(O1497)),NOT(_xlfn.ISFORMULA(P1497)),M1497&lt;&gt;0,N1497&lt;&gt;0,OR(YEAR(M1497=lookup_codes!T1659),YEAR(M1497=lookup_codes!T1660),YEAR(M1497=lookup_codes!T1661)),OR(YEAR(N1497=lookup_codes!T1659),YEAR(N1497=lookup_codes!T1660),YEAR(N1497=lookup_codes!T1661)))</f>
        <v>1</v>
      </c>
    </row>
    <row r="1498" spans="1:30" ht="15" customHeight="1" x14ac:dyDescent="0.2">
      <c r="A1498" s="8" t="s">
        <v>769</v>
      </c>
      <c r="B1498" s="8"/>
      <c r="C1498" s="2" t="s">
        <v>741</v>
      </c>
      <c r="D1498" s="6" t="s">
        <v>742</v>
      </c>
      <c r="E1498" s="60" t="s">
        <v>745</v>
      </c>
      <c r="F1498" s="8"/>
      <c r="G1498" s="8"/>
      <c r="H1498" s="8"/>
      <c r="I1498" s="8"/>
      <c r="J1498" s="8"/>
      <c r="K1498" s="8"/>
      <c r="L1498" s="8" t="s">
        <v>756</v>
      </c>
      <c r="M1498" s="9">
        <v>44409</v>
      </c>
      <c r="N1498" s="9">
        <v>44409</v>
      </c>
      <c r="O1498" s="20"/>
      <c r="P1498" s="20">
        <v>13041454</v>
      </c>
      <c r="Q1498" s="61"/>
      <c r="R1498" s="29"/>
      <c r="S1498" s="29"/>
      <c r="T1498" s="29"/>
      <c r="U1498" s="29"/>
      <c r="X1498" s="22" t="str">
        <f>IF(B1498="",VLOOKUP(A1498,items_lookup!A:B,2,FALSE),B1498)</f>
        <v>09. Item 09</v>
      </c>
      <c r="Y1498" s="22">
        <f t="shared" si="108"/>
        <v>8</v>
      </c>
      <c r="Z1498" s="22">
        <f t="shared" si="108"/>
        <v>8</v>
      </c>
      <c r="AA1498" s="22">
        <f t="shared" si="105"/>
        <v>2021</v>
      </c>
      <c r="AB1498" s="22">
        <f t="shared" si="106"/>
        <v>2021</v>
      </c>
      <c r="AC1498" s="22">
        <f t="shared" si="107"/>
        <v>2021</v>
      </c>
      <c r="AD1498" s="25" t="b">
        <f>AND(ROUND(O1498,2)=O1498,ROUND(P1498,2)=P1498,OR(AND(O1498&lt;&gt;0,L1498="p"),AND(P1498&lt;&gt;0,L1498="f")),_xlfn.ISFORMULA(X1498),_xlfn.ISFORMULA(Y1498),_xlfn.ISFORMULA(Z1498),_xlfn.ISFORMULA(AA1498),_xlfn.ISFORMULA(AB1498),_xlfn.ISFORMULA(AC1498),NOT(_xlfn.ISFORMULA(O1498)),NOT(_xlfn.ISFORMULA(P1498)),M1498&lt;&gt;0,N1498&lt;&gt;0,OR(YEAR(M1498=lookup_codes!T1660),YEAR(M1498=lookup_codes!T1661),YEAR(M1498=lookup_codes!T1662)),OR(YEAR(N1498=lookup_codes!T1660),YEAR(N1498=lookup_codes!T1661),YEAR(N1498=lookup_codes!T1662)))</f>
        <v>1</v>
      </c>
    </row>
    <row r="1499" spans="1:30" ht="15" customHeight="1" x14ac:dyDescent="0.2">
      <c r="A1499" s="8" t="s">
        <v>781</v>
      </c>
      <c r="B1499" s="8"/>
      <c r="C1499" s="2" t="s">
        <v>741</v>
      </c>
      <c r="D1499" s="6" t="s">
        <v>742</v>
      </c>
      <c r="E1499" s="60" t="s">
        <v>745</v>
      </c>
      <c r="F1499" s="8"/>
      <c r="G1499" s="8"/>
      <c r="H1499" s="8"/>
      <c r="I1499" s="8"/>
      <c r="J1499" s="8"/>
      <c r="K1499" s="8"/>
      <c r="L1499" s="8" t="s">
        <v>756</v>
      </c>
      <c r="M1499" s="9">
        <v>44409</v>
      </c>
      <c r="N1499" s="9">
        <v>44409</v>
      </c>
      <c r="O1499" s="20"/>
      <c r="P1499" s="20">
        <v>468145.51</v>
      </c>
      <c r="Q1499" s="61"/>
      <c r="R1499" s="29"/>
      <c r="S1499" s="29"/>
      <c r="T1499" s="29"/>
      <c r="U1499" s="29"/>
      <c r="X1499" s="22" t="str">
        <f>IF(B1499="",VLOOKUP(A1499,items_lookup!A:B,2,FALSE),B1499)</f>
        <v>09. Item 09</v>
      </c>
      <c r="Y1499" s="22">
        <f t="shared" si="108"/>
        <v>8</v>
      </c>
      <c r="Z1499" s="22">
        <f t="shared" si="108"/>
        <v>8</v>
      </c>
      <c r="AA1499" s="22">
        <f t="shared" si="105"/>
        <v>2021</v>
      </c>
      <c r="AB1499" s="22">
        <f t="shared" si="106"/>
        <v>2021</v>
      </c>
      <c r="AC1499" s="22">
        <f t="shared" si="107"/>
        <v>2021</v>
      </c>
      <c r="AD1499" s="25" t="b">
        <f>AND(ROUND(O1499,2)=O1499,ROUND(P1499,2)=P1499,OR(AND(O1499&lt;&gt;0,L1499="p"),AND(P1499&lt;&gt;0,L1499="f")),_xlfn.ISFORMULA(X1499),_xlfn.ISFORMULA(Y1499),_xlfn.ISFORMULA(Z1499),_xlfn.ISFORMULA(AA1499),_xlfn.ISFORMULA(AB1499),_xlfn.ISFORMULA(AC1499),NOT(_xlfn.ISFORMULA(O1499)),NOT(_xlfn.ISFORMULA(P1499)),M1499&lt;&gt;0,N1499&lt;&gt;0,OR(YEAR(M1499=lookup_codes!T1661),YEAR(M1499=lookup_codes!T1662),YEAR(M1499=lookup_codes!T1663)),OR(YEAR(N1499=lookup_codes!T1661),YEAR(N1499=lookup_codes!T1662),YEAR(N1499=lookup_codes!T1663)))</f>
        <v>1</v>
      </c>
    </row>
    <row r="1500" spans="1:30" ht="15" customHeight="1" x14ac:dyDescent="0.2">
      <c r="A1500" s="8" t="s">
        <v>768</v>
      </c>
      <c r="B1500" s="8"/>
      <c r="C1500" s="2" t="s">
        <v>741</v>
      </c>
      <c r="D1500" s="6" t="s">
        <v>742</v>
      </c>
      <c r="E1500" s="60" t="s">
        <v>745</v>
      </c>
      <c r="F1500" s="8"/>
      <c r="G1500" s="8"/>
      <c r="H1500" s="8"/>
      <c r="I1500" s="8"/>
      <c r="J1500" s="8"/>
      <c r="K1500" s="8"/>
      <c r="L1500" s="8" t="s">
        <v>756</v>
      </c>
      <c r="M1500" s="9">
        <v>44409</v>
      </c>
      <c r="N1500" s="9">
        <v>44409</v>
      </c>
      <c r="O1500" s="20"/>
      <c r="P1500" s="20">
        <v>294038.09999999998</v>
      </c>
      <c r="Q1500" s="61"/>
      <c r="X1500" s="22" t="str">
        <f>IF(B1500="",VLOOKUP(A1500,items_lookup!A:B,2,FALSE),B1500)</f>
        <v>09. Item 09</v>
      </c>
      <c r="Y1500" s="22">
        <f t="shared" si="108"/>
        <v>8</v>
      </c>
      <c r="Z1500" s="22">
        <f t="shared" si="108"/>
        <v>8</v>
      </c>
      <c r="AA1500" s="22">
        <f t="shared" si="105"/>
        <v>2021</v>
      </c>
      <c r="AB1500" s="22">
        <f t="shared" si="106"/>
        <v>2021</v>
      </c>
      <c r="AC1500" s="22">
        <f t="shared" si="107"/>
        <v>2021</v>
      </c>
      <c r="AD1500" s="25" t="b">
        <f>AND(ROUND(O1500,2)=O1500,ROUND(P1500,2)=P1500,OR(AND(O1500&lt;&gt;0,L1500="p"),AND(P1500&lt;&gt;0,L1500="f")),_xlfn.ISFORMULA(X1500),_xlfn.ISFORMULA(Y1500),_xlfn.ISFORMULA(Z1500),_xlfn.ISFORMULA(AA1500),_xlfn.ISFORMULA(AB1500),_xlfn.ISFORMULA(AC1500),NOT(_xlfn.ISFORMULA(O1500)),NOT(_xlfn.ISFORMULA(P1500)),M1500&lt;&gt;0,N1500&lt;&gt;0,OR(YEAR(M1500=lookup_codes!T1662),YEAR(M1500=lookup_codes!T1663),YEAR(M1500=lookup_codes!T1664)),OR(YEAR(N1500=lookup_codes!T1662),YEAR(N1500=lookup_codes!T1663),YEAR(N1500=lookup_codes!T1664)))</f>
        <v>1</v>
      </c>
    </row>
    <row r="1501" spans="1:30" ht="15" customHeight="1" x14ac:dyDescent="0.2">
      <c r="A1501" s="8" t="s">
        <v>768</v>
      </c>
      <c r="B1501" s="8"/>
      <c r="C1501" s="2" t="s">
        <v>741</v>
      </c>
      <c r="D1501" s="6" t="s">
        <v>742</v>
      </c>
      <c r="E1501" s="60" t="s">
        <v>745</v>
      </c>
      <c r="F1501" s="8"/>
      <c r="G1501" s="8"/>
      <c r="H1501" s="8"/>
      <c r="I1501" s="8"/>
      <c r="J1501" s="8"/>
      <c r="K1501" s="8"/>
      <c r="L1501" s="8" t="s">
        <v>756</v>
      </c>
      <c r="M1501" s="9">
        <v>44409</v>
      </c>
      <c r="N1501" s="9">
        <v>44409</v>
      </c>
      <c r="O1501" s="20"/>
      <c r="P1501" s="20">
        <v>477033.75</v>
      </c>
      <c r="Q1501" s="61"/>
      <c r="X1501" s="22" t="str">
        <f>IF(B1501="",VLOOKUP(A1501,items_lookup!A:B,2,FALSE),B1501)</f>
        <v>09. Item 09</v>
      </c>
      <c r="Y1501" s="22">
        <f t="shared" si="108"/>
        <v>8</v>
      </c>
      <c r="Z1501" s="22">
        <f t="shared" si="108"/>
        <v>8</v>
      </c>
      <c r="AA1501" s="22">
        <f t="shared" si="105"/>
        <v>2021</v>
      </c>
      <c r="AB1501" s="22">
        <f t="shared" si="106"/>
        <v>2021</v>
      </c>
      <c r="AC1501" s="22">
        <f t="shared" si="107"/>
        <v>2021</v>
      </c>
      <c r="AD1501" s="25" t="b">
        <f>AND(ROUND(O1501,2)=O1501,ROUND(P1501,2)=P1501,OR(AND(O1501&lt;&gt;0,L1501="p"),AND(P1501&lt;&gt;0,L1501="f")),_xlfn.ISFORMULA(X1501),_xlfn.ISFORMULA(Y1501),_xlfn.ISFORMULA(Z1501),_xlfn.ISFORMULA(AA1501),_xlfn.ISFORMULA(AB1501),_xlfn.ISFORMULA(AC1501),NOT(_xlfn.ISFORMULA(O1501)),NOT(_xlfn.ISFORMULA(P1501)),M1501&lt;&gt;0,N1501&lt;&gt;0,OR(YEAR(M1501=lookup_codes!T1663),YEAR(M1501=lookup_codes!T1664),YEAR(M1501=lookup_codes!T1665)),OR(YEAR(N1501=lookup_codes!T1663),YEAR(N1501=lookup_codes!T1664),YEAR(N1501=lookup_codes!T1665)))</f>
        <v>1</v>
      </c>
    </row>
    <row r="1502" spans="1:30" ht="15" customHeight="1" x14ac:dyDescent="0.2">
      <c r="A1502" s="8" t="s">
        <v>787</v>
      </c>
      <c r="B1502" s="8"/>
      <c r="C1502" s="2" t="s">
        <v>741</v>
      </c>
      <c r="D1502" s="6" t="s">
        <v>742</v>
      </c>
      <c r="E1502" s="60" t="s">
        <v>745</v>
      </c>
      <c r="F1502" s="8"/>
      <c r="G1502" s="8"/>
      <c r="H1502" s="8"/>
      <c r="I1502" s="8"/>
      <c r="J1502" s="8"/>
      <c r="K1502" s="8"/>
      <c r="L1502" s="8" t="s">
        <v>756</v>
      </c>
      <c r="M1502" s="9">
        <v>44409</v>
      </c>
      <c r="N1502" s="9">
        <v>44409</v>
      </c>
      <c r="O1502" s="20">
        <v>265607.84999999998</v>
      </c>
      <c r="P1502" s="20">
        <v>299894.82</v>
      </c>
      <c r="Q1502" s="61"/>
      <c r="X1502" s="22" t="str">
        <f>IF(B1502="",VLOOKUP(A1502,items_lookup!A:B,2,FALSE),B1502)</f>
        <v>03. Item 03</v>
      </c>
      <c r="Y1502" s="22">
        <f t="shared" si="108"/>
        <v>8</v>
      </c>
      <c r="Z1502" s="22">
        <f t="shared" si="108"/>
        <v>8</v>
      </c>
      <c r="AA1502" s="22">
        <f t="shared" si="105"/>
        <v>2021</v>
      </c>
      <c r="AB1502" s="22">
        <f t="shared" si="106"/>
        <v>2021</v>
      </c>
      <c r="AC1502" s="22">
        <f t="shared" si="107"/>
        <v>2021</v>
      </c>
      <c r="AD1502" s="25" t="b">
        <f>AND(ROUND(O1502,2)=O1502,ROUND(P1502,2)=P1502,OR(AND(O1502&lt;&gt;0,L1502="p"),AND(P1502&lt;&gt;0,L1502="f")),_xlfn.ISFORMULA(X1502),_xlfn.ISFORMULA(Y1502),_xlfn.ISFORMULA(Z1502),_xlfn.ISFORMULA(AA1502),_xlfn.ISFORMULA(AB1502),_xlfn.ISFORMULA(AC1502),NOT(_xlfn.ISFORMULA(O1502)),NOT(_xlfn.ISFORMULA(P1502)),M1502&lt;&gt;0,N1502&lt;&gt;0,OR(YEAR(M1502=lookup_codes!T1664),YEAR(M1502=lookup_codes!T1665),YEAR(M1502=lookup_codes!T1666)),OR(YEAR(N1502=lookup_codes!T1664),YEAR(N1502=lookup_codes!T1665),YEAR(N1502=lookup_codes!T1666)))</f>
        <v>1</v>
      </c>
    </row>
    <row r="1503" spans="1:30" ht="12.75" customHeight="1" x14ac:dyDescent="0.2">
      <c r="A1503" s="8" t="s">
        <v>799</v>
      </c>
      <c r="B1503" s="8"/>
      <c r="C1503" s="2" t="s">
        <v>741</v>
      </c>
      <c r="D1503" s="6" t="s">
        <v>742</v>
      </c>
      <c r="E1503" s="60" t="s">
        <v>745</v>
      </c>
      <c r="F1503" s="8"/>
      <c r="G1503" s="8"/>
      <c r="H1503" s="8"/>
      <c r="I1503" s="8"/>
      <c r="J1503" s="8"/>
      <c r="K1503" s="8"/>
      <c r="L1503" s="8" t="s">
        <v>756</v>
      </c>
      <c r="M1503" s="9">
        <v>44409</v>
      </c>
      <c r="N1503" s="9">
        <v>44409</v>
      </c>
      <c r="O1503" s="20"/>
      <c r="P1503" s="20">
        <v>16096.08</v>
      </c>
      <c r="Q1503" s="61"/>
      <c r="R1503" s="29"/>
      <c r="S1503" s="29"/>
      <c r="T1503" s="29"/>
      <c r="U1503" s="29"/>
      <c r="X1503" s="22" t="str">
        <f>IF(B1503="",VLOOKUP(A1503,items_lookup!A:B,2,FALSE),B1503)</f>
        <v>03. Item 03</v>
      </c>
      <c r="Y1503" s="22">
        <f t="shared" si="108"/>
        <v>8</v>
      </c>
      <c r="Z1503" s="22">
        <f t="shared" si="108"/>
        <v>8</v>
      </c>
      <c r="AA1503" s="22">
        <f t="shared" si="105"/>
        <v>2021</v>
      </c>
      <c r="AB1503" s="22">
        <f t="shared" si="106"/>
        <v>2021</v>
      </c>
      <c r="AC1503" s="22">
        <f t="shared" si="107"/>
        <v>2021</v>
      </c>
      <c r="AD1503" s="25" t="b">
        <f>AND(ROUND(O1503,2)=O1503,ROUND(P1503,2)=P1503,OR(AND(O1503&lt;&gt;0,L1503="p"),AND(P1503&lt;&gt;0,L1503="f")),_xlfn.ISFORMULA(X1503),_xlfn.ISFORMULA(Y1503),_xlfn.ISFORMULA(Z1503),_xlfn.ISFORMULA(AA1503),_xlfn.ISFORMULA(AB1503),_xlfn.ISFORMULA(AC1503),NOT(_xlfn.ISFORMULA(O1503)),NOT(_xlfn.ISFORMULA(P1503)),M1503&lt;&gt;0,N1503&lt;&gt;0,OR(YEAR(M1503=lookup_codes!T1665),YEAR(M1503=lookup_codes!T1666),YEAR(M1503=lookup_codes!T1667)),OR(YEAR(N1503=lookup_codes!T1665),YEAR(N1503=lookup_codes!T1666),YEAR(N1503=lookup_codes!T1667)))</f>
        <v>1</v>
      </c>
    </row>
    <row r="1504" spans="1:30" ht="15.75" customHeight="1" x14ac:dyDescent="0.2">
      <c r="A1504" s="8" t="s">
        <v>799</v>
      </c>
      <c r="B1504" s="8"/>
      <c r="C1504" s="2" t="s">
        <v>741</v>
      </c>
      <c r="D1504" s="6" t="s">
        <v>742</v>
      </c>
      <c r="E1504" s="60" t="s">
        <v>745</v>
      </c>
      <c r="F1504" s="8"/>
      <c r="G1504" s="8"/>
      <c r="H1504" s="8"/>
      <c r="I1504" s="8"/>
      <c r="J1504" s="8"/>
      <c r="K1504" s="8"/>
      <c r="L1504" s="8" t="s">
        <v>756</v>
      </c>
      <c r="M1504" s="9">
        <v>44409</v>
      </c>
      <c r="N1504" s="9">
        <v>44409</v>
      </c>
      <c r="O1504" s="20"/>
      <c r="P1504" s="20">
        <v>34798.480000000003</v>
      </c>
      <c r="Q1504" s="61"/>
      <c r="R1504" s="29"/>
      <c r="S1504" s="29"/>
      <c r="T1504" s="29"/>
      <c r="U1504" s="29"/>
      <c r="X1504" s="22" t="str">
        <f>IF(B1504="",VLOOKUP(A1504,items_lookup!A:B,2,FALSE),B1504)</f>
        <v>03. Item 03</v>
      </c>
      <c r="Y1504" s="22">
        <f t="shared" si="108"/>
        <v>8</v>
      </c>
      <c r="Z1504" s="22">
        <f t="shared" si="108"/>
        <v>8</v>
      </c>
      <c r="AA1504" s="22">
        <f t="shared" si="105"/>
        <v>2021</v>
      </c>
      <c r="AB1504" s="22">
        <f t="shared" si="106"/>
        <v>2021</v>
      </c>
      <c r="AC1504" s="22">
        <f t="shared" si="107"/>
        <v>2021</v>
      </c>
      <c r="AD1504" s="25" t="b">
        <f>AND(ROUND(O1504,2)=O1504,ROUND(P1504,2)=P1504,OR(AND(O1504&lt;&gt;0,L1504="p"),AND(P1504&lt;&gt;0,L1504="f")),_xlfn.ISFORMULA(X1504),_xlfn.ISFORMULA(Y1504),_xlfn.ISFORMULA(Z1504),_xlfn.ISFORMULA(AA1504),_xlfn.ISFORMULA(AB1504),_xlfn.ISFORMULA(AC1504),NOT(_xlfn.ISFORMULA(O1504)),NOT(_xlfn.ISFORMULA(P1504)),M1504&lt;&gt;0,N1504&lt;&gt;0,OR(YEAR(M1504=lookup_codes!T1666),YEAR(M1504=lookup_codes!T1667),YEAR(M1504=lookup_codes!T1668)),OR(YEAR(N1504=lookup_codes!T1666),YEAR(N1504=lookup_codes!T1667),YEAR(N1504=lookup_codes!T1668)))</f>
        <v>1</v>
      </c>
    </row>
    <row r="1505" spans="1:30" ht="15.75" customHeight="1" x14ac:dyDescent="0.2">
      <c r="A1505" s="8" t="s">
        <v>764</v>
      </c>
      <c r="B1505" s="8"/>
      <c r="C1505" s="2" t="s">
        <v>741</v>
      </c>
      <c r="D1505" s="6" t="s">
        <v>742</v>
      </c>
      <c r="E1505" s="60" t="s">
        <v>745</v>
      </c>
      <c r="F1505" s="8"/>
      <c r="G1505" s="8"/>
      <c r="H1505" s="8"/>
      <c r="I1505" s="8"/>
      <c r="J1505" s="8"/>
      <c r="K1505" s="8"/>
      <c r="L1505" s="8" t="s">
        <v>756</v>
      </c>
      <c r="M1505" s="9">
        <v>44409</v>
      </c>
      <c r="N1505" s="9">
        <v>44409</v>
      </c>
      <c r="O1505" s="20"/>
      <c r="P1505" s="20">
        <v>32652.33</v>
      </c>
      <c r="Q1505" s="61"/>
      <c r="R1505" s="29"/>
      <c r="S1505" s="29"/>
      <c r="T1505" s="29"/>
      <c r="U1505" s="29"/>
      <c r="X1505" s="22" t="str">
        <f>IF(B1505="",VLOOKUP(A1505,items_lookup!A:B,2,FALSE),B1505)</f>
        <v>05. Item 05</v>
      </c>
      <c r="Y1505" s="22">
        <f t="shared" si="108"/>
        <v>8</v>
      </c>
      <c r="Z1505" s="22">
        <f t="shared" si="108"/>
        <v>8</v>
      </c>
      <c r="AA1505" s="22">
        <f t="shared" si="105"/>
        <v>2021</v>
      </c>
      <c r="AB1505" s="22">
        <f t="shared" si="106"/>
        <v>2021</v>
      </c>
      <c r="AC1505" s="22">
        <f t="shared" si="107"/>
        <v>2021</v>
      </c>
      <c r="AD1505" s="25" t="b">
        <f>AND(ROUND(O1505,2)=O1505,ROUND(P1505,2)=P1505,OR(AND(O1505&lt;&gt;0,L1505="p"),AND(P1505&lt;&gt;0,L1505="f")),_xlfn.ISFORMULA(X1505),_xlfn.ISFORMULA(Y1505),_xlfn.ISFORMULA(Z1505),_xlfn.ISFORMULA(AA1505),_xlfn.ISFORMULA(AB1505),_xlfn.ISFORMULA(AC1505),NOT(_xlfn.ISFORMULA(O1505)),NOT(_xlfn.ISFORMULA(P1505)),M1505&lt;&gt;0,N1505&lt;&gt;0,OR(YEAR(M1505=lookup_codes!T1667),YEAR(M1505=lookup_codes!T1668),YEAR(M1505=lookup_codes!T1669)),OR(YEAR(N1505=lookup_codes!T1667),YEAR(N1505=lookup_codes!T1668),YEAR(N1505=lookup_codes!T1669)))</f>
        <v>1</v>
      </c>
    </row>
    <row r="1506" spans="1:30" ht="15" customHeight="1" x14ac:dyDescent="0.2">
      <c r="A1506" s="8" t="s">
        <v>780</v>
      </c>
      <c r="B1506" s="8"/>
      <c r="C1506" s="2" t="s">
        <v>741</v>
      </c>
      <c r="D1506" s="6" t="s">
        <v>742</v>
      </c>
      <c r="E1506" s="60" t="s">
        <v>745</v>
      </c>
      <c r="F1506" s="8"/>
      <c r="G1506" s="8"/>
      <c r="H1506" s="8"/>
      <c r="I1506" s="8"/>
      <c r="J1506" s="8"/>
      <c r="K1506" s="8"/>
      <c r="L1506" s="8" t="s">
        <v>756</v>
      </c>
      <c r="M1506" s="9">
        <v>44409</v>
      </c>
      <c r="N1506" s="9">
        <v>44409</v>
      </c>
      <c r="O1506" s="20"/>
      <c r="P1506" s="20">
        <v>2664682.66</v>
      </c>
      <c r="Q1506" s="61"/>
      <c r="R1506" s="29"/>
      <c r="S1506" s="29"/>
      <c r="T1506" s="29"/>
      <c r="U1506" s="29"/>
      <c r="X1506" s="22" t="str">
        <f>IF(B1506="",VLOOKUP(A1506,items_lookup!A:B,2,FALSE),B1506)</f>
        <v>14. Item 14</v>
      </c>
      <c r="Y1506" s="22">
        <f t="shared" si="108"/>
        <v>8</v>
      </c>
      <c r="Z1506" s="22">
        <f t="shared" si="108"/>
        <v>8</v>
      </c>
      <c r="AA1506" s="22">
        <f t="shared" si="105"/>
        <v>2021</v>
      </c>
      <c r="AB1506" s="22">
        <f t="shared" si="106"/>
        <v>2021</v>
      </c>
      <c r="AC1506" s="22">
        <f t="shared" si="107"/>
        <v>2021</v>
      </c>
      <c r="AD1506" s="25" t="b">
        <f>AND(ROUND(O1506,2)=O1506,ROUND(P1506,2)=P1506,OR(AND(O1506&lt;&gt;0,L1506="p"),AND(P1506&lt;&gt;0,L1506="f")),_xlfn.ISFORMULA(X1506),_xlfn.ISFORMULA(Y1506),_xlfn.ISFORMULA(Z1506),_xlfn.ISFORMULA(AA1506),_xlfn.ISFORMULA(AB1506),_xlfn.ISFORMULA(AC1506),NOT(_xlfn.ISFORMULA(O1506)),NOT(_xlfn.ISFORMULA(P1506)),M1506&lt;&gt;0,N1506&lt;&gt;0,OR(YEAR(M1506=lookup_codes!T1668),YEAR(M1506=lookup_codes!T1669),YEAR(M1506=lookup_codes!T1670)),OR(YEAR(N1506=lookup_codes!T1668),YEAR(N1506=lookup_codes!T1669),YEAR(N1506=lookup_codes!T1670)))</f>
        <v>1</v>
      </c>
    </row>
    <row r="1507" spans="1:30" ht="15" customHeight="1" x14ac:dyDescent="0.2">
      <c r="A1507" s="8" t="s">
        <v>776</v>
      </c>
      <c r="B1507" s="8"/>
      <c r="C1507" s="2" t="s">
        <v>741</v>
      </c>
      <c r="D1507" s="6" t="s">
        <v>742</v>
      </c>
      <c r="E1507" s="60" t="s">
        <v>745</v>
      </c>
      <c r="F1507" s="8"/>
      <c r="G1507" s="8"/>
      <c r="H1507" s="8"/>
      <c r="I1507" s="8"/>
      <c r="J1507" s="8"/>
      <c r="K1507" s="8"/>
      <c r="L1507" s="8" t="s">
        <v>756</v>
      </c>
      <c r="M1507" s="9">
        <v>44409</v>
      </c>
      <c r="N1507" s="9">
        <v>44409</v>
      </c>
      <c r="O1507" s="20"/>
      <c r="P1507" s="20">
        <v>296081.67</v>
      </c>
      <c r="Q1507" s="61"/>
      <c r="R1507" s="29"/>
      <c r="S1507" s="29"/>
      <c r="T1507" s="29"/>
      <c r="U1507" s="29"/>
      <c r="X1507" s="22" t="str">
        <f>IF(B1507="",VLOOKUP(A1507,items_lookup!A:B,2,FALSE),B1507)</f>
        <v>_1. Item _1</v>
      </c>
      <c r="Y1507" s="22">
        <f t="shared" si="108"/>
        <v>8</v>
      </c>
      <c r="Z1507" s="22">
        <f t="shared" si="108"/>
        <v>8</v>
      </c>
      <c r="AA1507" s="22">
        <f t="shared" si="105"/>
        <v>2021</v>
      </c>
      <c r="AB1507" s="22">
        <f t="shared" si="106"/>
        <v>2021</v>
      </c>
      <c r="AC1507" s="22">
        <f t="shared" si="107"/>
        <v>2021</v>
      </c>
      <c r="AD1507" s="25" t="b">
        <f>AND(ROUND(O1507,2)=O1507,ROUND(P1507,2)=P1507,OR(AND(O1507&lt;&gt;0,L1507="p"),AND(P1507&lt;&gt;0,L1507="f")),_xlfn.ISFORMULA(X1507),_xlfn.ISFORMULA(Y1507),_xlfn.ISFORMULA(Z1507),_xlfn.ISFORMULA(AA1507),_xlfn.ISFORMULA(AB1507),_xlfn.ISFORMULA(AC1507),NOT(_xlfn.ISFORMULA(O1507)),NOT(_xlfn.ISFORMULA(P1507)),M1507&lt;&gt;0,N1507&lt;&gt;0,OR(YEAR(M1507=lookup_codes!T1669),YEAR(M1507=lookup_codes!T1670),YEAR(M1507=lookup_codes!T1671)),OR(YEAR(N1507=lookup_codes!T1669),YEAR(N1507=lookup_codes!T1670),YEAR(N1507=lookup_codes!T1671)))</f>
        <v>1</v>
      </c>
    </row>
    <row r="1508" spans="1:30" ht="17.25" customHeight="1" x14ac:dyDescent="0.2">
      <c r="A1508" s="8" t="s">
        <v>768</v>
      </c>
      <c r="B1508" s="8"/>
      <c r="C1508" s="2" t="s">
        <v>741</v>
      </c>
      <c r="D1508" s="6" t="s">
        <v>742</v>
      </c>
      <c r="E1508" s="60" t="s">
        <v>745</v>
      </c>
      <c r="F1508" s="8"/>
      <c r="G1508" s="8"/>
      <c r="H1508" s="8"/>
      <c r="I1508" s="8"/>
      <c r="J1508" s="8"/>
      <c r="K1508" s="8"/>
      <c r="L1508" s="8" t="s">
        <v>756</v>
      </c>
      <c r="M1508" s="9">
        <v>44409</v>
      </c>
      <c r="N1508" s="9">
        <v>44409</v>
      </c>
      <c r="O1508" s="20"/>
      <c r="P1508" s="20">
        <v>117270.98</v>
      </c>
      <c r="Q1508" s="61"/>
      <c r="R1508" s="29"/>
      <c r="S1508" s="29"/>
      <c r="T1508" s="29"/>
      <c r="U1508" s="29"/>
      <c r="X1508" s="22" t="str">
        <f>IF(B1508="",VLOOKUP(A1508,items_lookup!A:B,2,FALSE),B1508)</f>
        <v>09. Item 09</v>
      </c>
      <c r="Y1508" s="22">
        <f t="shared" si="108"/>
        <v>8</v>
      </c>
      <c r="Z1508" s="22">
        <f t="shared" si="108"/>
        <v>8</v>
      </c>
      <c r="AA1508" s="22">
        <f t="shared" si="105"/>
        <v>2021</v>
      </c>
      <c r="AB1508" s="22">
        <f t="shared" si="106"/>
        <v>2021</v>
      </c>
      <c r="AC1508" s="22">
        <f t="shared" si="107"/>
        <v>2021</v>
      </c>
      <c r="AD1508" s="25" t="b">
        <f>AND(ROUND(O1508,2)=O1508,ROUND(P1508,2)=P1508,OR(AND(O1508&lt;&gt;0,L1508="p"),AND(P1508&lt;&gt;0,L1508="f")),_xlfn.ISFORMULA(X1508),_xlfn.ISFORMULA(Y1508),_xlfn.ISFORMULA(Z1508),_xlfn.ISFORMULA(AA1508),_xlfn.ISFORMULA(AB1508),_xlfn.ISFORMULA(AC1508),NOT(_xlfn.ISFORMULA(O1508)),NOT(_xlfn.ISFORMULA(P1508)),M1508&lt;&gt;0,N1508&lt;&gt;0,OR(YEAR(M1508=lookup_codes!T1670),YEAR(M1508=lookup_codes!T1671),YEAR(M1508=lookup_codes!T1672)),OR(YEAR(N1508=lookup_codes!T1670),YEAR(N1508=lookup_codes!T1671),YEAR(N1508=lookup_codes!T1672)))</f>
        <v>1</v>
      </c>
    </row>
    <row r="1509" spans="1:30" ht="15" customHeight="1" x14ac:dyDescent="0.2">
      <c r="A1509" s="8" t="s">
        <v>776</v>
      </c>
      <c r="B1509" s="8"/>
      <c r="C1509" s="2" t="s">
        <v>741</v>
      </c>
      <c r="D1509" s="6" t="s">
        <v>742</v>
      </c>
      <c r="E1509" s="60" t="s">
        <v>745</v>
      </c>
      <c r="F1509" s="8"/>
      <c r="G1509" s="8"/>
      <c r="H1509" s="8"/>
      <c r="I1509" s="8"/>
      <c r="J1509" s="8"/>
      <c r="K1509" s="8"/>
      <c r="L1509" s="8" t="s">
        <v>756</v>
      </c>
      <c r="M1509" s="9">
        <v>44409</v>
      </c>
      <c r="N1509" s="9">
        <v>44409</v>
      </c>
      <c r="O1509" s="20"/>
      <c r="P1509" s="20">
        <v>143.57</v>
      </c>
      <c r="Q1509" s="61"/>
      <c r="R1509" s="29"/>
      <c r="S1509" s="29"/>
      <c r="T1509" s="29"/>
      <c r="U1509" s="29"/>
      <c r="X1509" s="22" t="str">
        <f>IF(B1509="",VLOOKUP(A1509,items_lookup!A:B,2,FALSE),B1509)</f>
        <v>_1. Item _1</v>
      </c>
      <c r="Y1509" s="22">
        <f t="shared" si="108"/>
        <v>8</v>
      </c>
      <c r="Z1509" s="22">
        <f t="shared" si="108"/>
        <v>8</v>
      </c>
      <c r="AA1509" s="22">
        <f t="shared" si="105"/>
        <v>2021</v>
      </c>
      <c r="AB1509" s="22">
        <f t="shared" si="106"/>
        <v>2021</v>
      </c>
      <c r="AC1509" s="22">
        <f t="shared" si="107"/>
        <v>2021</v>
      </c>
      <c r="AD1509" s="25" t="b">
        <f>AND(ROUND(O1509,2)=O1509,ROUND(P1509,2)=P1509,OR(AND(O1509&lt;&gt;0,L1509="p"),AND(P1509&lt;&gt;0,L1509="f")),_xlfn.ISFORMULA(X1509),_xlfn.ISFORMULA(Y1509),_xlfn.ISFORMULA(Z1509),_xlfn.ISFORMULA(AA1509),_xlfn.ISFORMULA(AB1509),_xlfn.ISFORMULA(AC1509),NOT(_xlfn.ISFORMULA(O1509)),NOT(_xlfn.ISFORMULA(P1509)),M1509&lt;&gt;0,N1509&lt;&gt;0,OR(YEAR(M1509=lookup_codes!T1671),YEAR(M1509=lookup_codes!T1672),YEAR(M1509=lookup_codes!T1673)),OR(YEAR(N1509=lookup_codes!T1671),YEAR(N1509=lookup_codes!T1672),YEAR(N1509=lookup_codes!T1673)))</f>
        <v>1</v>
      </c>
    </row>
    <row r="1510" spans="1:30" ht="15" customHeight="1" x14ac:dyDescent="0.2">
      <c r="A1510" s="8" t="s">
        <v>776</v>
      </c>
      <c r="B1510" s="8"/>
      <c r="C1510" s="2" t="s">
        <v>741</v>
      </c>
      <c r="D1510" s="6" t="s">
        <v>742</v>
      </c>
      <c r="E1510" s="60" t="s">
        <v>745</v>
      </c>
      <c r="F1510" s="8"/>
      <c r="G1510" s="8"/>
      <c r="H1510" s="8"/>
      <c r="I1510" s="8"/>
      <c r="J1510" s="8"/>
      <c r="K1510" s="8"/>
      <c r="L1510" s="8" t="s">
        <v>756</v>
      </c>
      <c r="M1510" s="9">
        <v>44409</v>
      </c>
      <c r="N1510" s="9">
        <v>44409</v>
      </c>
      <c r="O1510" s="20"/>
      <c r="P1510" s="20">
        <v>12538.57</v>
      </c>
      <c r="Q1510" s="61"/>
      <c r="R1510" s="29"/>
      <c r="S1510" s="29"/>
      <c r="T1510" s="29"/>
      <c r="U1510" s="29"/>
      <c r="X1510" s="22" t="str">
        <f>IF(B1510="",VLOOKUP(A1510,items_lookup!A:B,2,FALSE),B1510)</f>
        <v>_1. Item _1</v>
      </c>
      <c r="Y1510" s="22">
        <f t="shared" si="108"/>
        <v>8</v>
      </c>
      <c r="Z1510" s="22">
        <f t="shared" si="108"/>
        <v>8</v>
      </c>
      <c r="AA1510" s="22">
        <f t="shared" si="105"/>
        <v>2021</v>
      </c>
      <c r="AB1510" s="22">
        <f t="shared" si="106"/>
        <v>2021</v>
      </c>
      <c r="AC1510" s="22">
        <f t="shared" si="107"/>
        <v>2021</v>
      </c>
      <c r="AD1510" s="25" t="b">
        <f>AND(ROUND(O1510,2)=O1510,ROUND(P1510,2)=P1510,OR(AND(O1510&lt;&gt;0,L1510="p"),AND(P1510&lt;&gt;0,L1510="f")),_xlfn.ISFORMULA(X1510),_xlfn.ISFORMULA(Y1510),_xlfn.ISFORMULA(Z1510),_xlfn.ISFORMULA(AA1510),_xlfn.ISFORMULA(AB1510),_xlfn.ISFORMULA(AC1510),NOT(_xlfn.ISFORMULA(O1510)),NOT(_xlfn.ISFORMULA(P1510)),M1510&lt;&gt;0,N1510&lt;&gt;0,OR(YEAR(M1510=lookup_codes!T1672),YEAR(M1510=lookup_codes!T1673),YEAR(M1510=lookup_codes!T1674)),OR(YEAR(N1510=lookup_codes!T1672),YEAR(N1510=lookup_codes!T1673),YEAR(N1510=lookup_codes!T1674)))</f>
        <v>1</v>
      </c>
    </row>
    <row r="1511" spans="1:30" ht="13.5" x14ac:dyDescent="0.2">
      <c r="A1511" s="8" t="s">
        <v>796</v>
      </c>
      <c r="B1511" s="8"/>
      <c r="C1511" s="2" t="s">
        <v>741</v>
      </c>
      <c r="D1511" s="6" t="s">
        <v>742</v>
      </c>
      <c r="E1511" s="60" t="s">
        <v>745</v>
      </c>
      <c r="F1511" s="8"/>
      <c r="G1511" s="8"/>
      <c r="H1511" s="8"/>
      <c r="I1511" s="8"/>
      <c r="J1511" s="8"/>
      <c r="K1511" s="8"/>
      <c r="L1511" s="8" t="s">
        <v>756</v>
      </c>
      <c r="M1511" s="9">
        <v>44409</v>
      </c>
      <c r="N1511" s="9">
        <v>44409</v>
      </c>
      <c r="O1511" s="20"/>
      <c r="P1511" s="20">
        <v>491749.71</v>
      </c>
      <c r="Q1511" s="61"/>
      <c r="R1511" s="29"/>
      <c r="S1511" s="29"/>
      <c r="T1511" s="29"/>
      <c r="U1511" s="29"/>
      <c r="X1511" s="22" t="str">
        <f>IF(B1511="",VLOOKUP(A1511,items_lookup!A:B,2,FALSE),B1511)</f>
        <v>_3. Item _3</v>
      </c>
      <c r="Y1511" s="22">
        <f t="shared" si="108"/>
        <v>8</v>
      </c>
      <c r="Z1511" s="22">
        <f t="shared" si="108"/>
        <v>8</v>
      </c>
      <c r="AA1511" s="22">
        <f t="shared" si="105"/>
        <v>2021</v>
      </c>
      <c r="AB1511" s="22">
        <f t="shared" si="106"/>
        <v>2021</v>
      </c>
      <c r="AC1511" s="22">
        <f t="shared" si="107"/>
        <v>2021</v>
      </c>
      <c r="AD1511" s="25" t="b">
        <f>AND(ROUND(O1511,2)=O1511,ROUND(P1511,2)=P1511,OR(AND(O1511&lt;&gt;0,L1511="p"),AND(P1511&lt;&gt;0,L1511="f")),_xlfn.ISFORMULA(X1511),_xlfn.ISFORMULA(Y1511),_xlfn.ISFORMULA(Z1511),_xlfn.ISFORMULA(AA1511),_xlfn.ISFORMULA(AB1511),_xlfn.ISFORMULA(AC1511),NOT(_xlfn.ISFORMULA(O1511)),NOT(_xlfn.ISFORMULA(P1511)),M1511&lt;&gt;0,N1511&lt;&gt;0,OR(YEAR(M1511=lookup_codes!T1673),YEAR(M1511=lookup_codes!T1674),YEAR(M1511=lookup_codes!T1675)),OR(YEAR(N1511=lookup_codes!T1673),YEAR(N1511=lookup_codes!T1674),YEAR(N1511=lookup_codes!T1675)))</f>
        <v>1</v>
      </c>
    </row>
    <row r="1512" spans="1:30" ht="13.5" x14ac:dyDescent="0.2">
      <c r="A1512" s="8" t="s">
        <v>776</v>
      </c>
      <c r="B1512" s="8"/>
      <c r="C1512" s="2" t="s">
        <v>741</v>
      </c>
      <c r="D1512" s="6" t="s">
        <v>742</v>
      </c>
      <c r="E1512" s="60" t="s">
        <v>745</v>
      </c>
      <c r="F1512" s="8"/>
      <c r="G1512" s="8"/>
      <c r="H1512" s="8"/>
      <c r="I1512" s="8"/>
      <c r="J1512" s="8"/>
      <c r="K1512" s="8"/>
      <c r="L1512" s="8" t="s">
        <v>756</v>
      </c>
      <c r="M1512" s="9">
        <v>44409</v>
      </c>
      <c r="N1512" s="9">
        <v>44409</v>
      </c>
      <c r="O1512" s="20">
        <v>23878.799999999999</v>
      </c>
      <c r="P1512" s="20">
        <v>818107.11</v>
      </c>
      <c r="Q1512" s="61"/>
      <c r="R1512" s="29"/>
      <c r="S1512" s="29"/>
      <c r="T1512" s="29"/>
      <c r="U1512" s="29"/>
      <c r="X1512" s="22" t="str">
        <f>IF(B1512="",VLOOKUP(A1512,items_lookup!A:B,2,FALSE),B1512)</f>
        <v>_1. Item _1</v>
      </c>
      <c r="Y1512" s="22">
        <f t="shared" si="108"/>
        <v>8</v>
      </c>
      <c r="Z1512" s="22">
        <f t="shared" si="108"/>
        <v>8</v>
      </c>
      <c r="AA1512" s="22">
        <f t="shared" si="105"/>
        <v>2021</v>
      </c>
      <c r="AB1512" s="22">
        <f t="shared" si="106"/>
        <v>2021</v>
      </c>
      <c r="AC1512" s="22">
        <f t="shared" si="107"/>
        <v>2021</v>
      </c>
      <c r="AD1512" s="25" t="b">
        <f>AND(ROUND(O1512,2)=O1512,ROUND(P1512,2)=P1512,OR(AND(O1512&lt;&gt;0,L1512="p"),AND(P1512&lt;&gt;0,L1512="f")),_xlfn.ISFORMULA(X1512),_xlfn.ISFORMULA(Y1512),_xlfn.ISFORMULA(Z1512),_xlfn.ISFORMULA(AA1512),_xlfn.ISFORMULA(AB1512),_xlfn.ISFORMULA(AC1512),NOT(_xlfn.ISFORMULA(O1512)),NOT(_xlfn.ISFORMULA(P1512)),M1512&lt;&gt;0,N1512&lt;&gt;0,OR(YEAR(M1512=lookup_codes!T1674),YEAR(M1512=lookup_codes!T1675),YEAR(M1512=lookup_codes!T1676)),OR(YEAR(N1512=lookup_codes!T1674),YEAR(N1512=lookup_codes!T1675),YEAR(N1512=lookup_codes!T1676)))</f>
        <v>1</v>
      </c>
    </row>
    <row r="1513" spans="1:30" ht="15" customHeight="1" x14ac:dyDescent="0.2">
      <c r="A1513" s="8" t="s">
        <v>776</v>
      </c>
      <c r="B1513" s="8"/>
      <c r="C1513" s="2" t="s">
        <v>741</v>
      </c>
      <c r="D1513" s="6" t="s">
        <v>742</v>
      </c>
      <c r="E1513" s="60" t="s">
        <v>745</v>
      </c>
      <c r="F1513" s="8"/>
      <c r="G1513" s="8"/>
      <c r="H1513" s="8"/>
      <c r="I1513" s="8"/>
      <c r="J1513" s="8"/>
      <c r="K1513" s="8"/>
      <c r="L1513" s="8" t="s">
        <v>756</v>
      </c>
      <c r="M1513" s="9">
        <v>44409</v>
      </c>
      <c r="N1513" s="9">
        <v>44409</v>
      </c>
      <c r="O1513" s="20"/>
      <c r="P1513" s="20">
        <v>223430.29</v>
      </c>
      <c r="Q1513" s="61"/>
      <c r="R1513" s="29"/>
      <c r="S1513" s="29"/>
      <c r="T1513" s="29"/>
      <c r="U1513" s="29"/>
      <c r="X1513" s="22" t="str">
        <f>IF(B1513="",VLOOKUP(A1513,items_lookup!A:B,2,FALSE),B1513)</f>
        <v>_1. Item _1</v>
      </c>
      <c r="Y1513" s="22">
        <f t="shared" si="108"/>
        <v>8</v>
      </c>
      <c r="Z1513" s="22">
        <f t="shared" si="108"/>
        <v>8</v>
      </c>
      <c r="AA1513" s="22">
        <f t="shared" si="105"/>
        <v>2021</v>
      </c>
      <c r="AB1513" s="22">
        <f t="shared" si="106"/>
        <v>2021</v>
      </c>
      <c r="AC1513" s="22">
        <f t="shared" si="107"/>
        <v>2021</v>
      </c>
      <c r="AD1513" s="25" t="b">
        <f>AND(ROUND(O1513,2)=O1513,ROUND(P1513,2)=P1513,OR(AND(O1513&lt;&gt;0,L1513="p"),AND(P1513&lt;&gt;0,L1513="f")),_xlfn.ISFORMULA(X1513),_xlfn.ISFORMULA(Y1513),_xlfn.ISFORMULA(Z1513),_xlfn.ISFORMULA(AA1513),_xlfn.ISFORMULA(AB1513),_xlfn.ISFORMULA(AC1513),NOT(_xlfn.ISFORMULA(O1513)),NOT(_xlfn.ISFORMULA(P1513)),M1513&lt;&gt;0,N1513&lt;&gt;0,OR(YEAR(M1513=lookup_codes!T1675),YEAR(M1513=lookup_codes!T1676),YEAR(M1513=lookup_codes!T1677)),OR(YEAR(N1513=lookup_codes!T1675),YEAR(N1513=lookup_codes!T1676),YEAR(N1513=lookup_codes!T1677)))</f>
        <v>1</v>
      </c>
    </row>
    <row r="1514" spans="1:30" ht="15" customHeight="1" x14ac:dyDescent="0.2">
      <c r="A1514" s="8" t="s">
        <v>778</v>
      </c>
      <c r="B1514" s="8"/>
      <c r="C1514" s="2" t="s">
        <v>741</v>
      </c>
      <c r="D1514" s="6" t="s">
        <v>742</v>
      </c>
      <c r="E1514" s="60" t="s">
        <v>745</v>
      </c>
      <c r="F1514" s="8"/>
      <c r="G1514" s="8"/>
      <c r="H1514" s="8"/>
      <c r="I1514" s="8"/>
      <c r="J1514" s="8"/>
      <c r="K1514" s="8"/>
      <c r="L1514" s="8" t="s">
        <v>756</v>
      </c>
      <c r="M1514" s="9">
        <v>44409</v>
      </c>
      <c r="N1514" s="9">
        <v>44409</v>
      </c>
      <c r="O1514" s="20"/>
      <c r="P1514" s="20">
        <v>238202.82</v>
      </c>
      <c r="Q1514" s="61"/>
      <c r="R1514" s="29"/>
      <c r="S1514" s="29"/>
      <c r="T1514" s="29"/>
      <c r="U1514" s="29"/>
      <c r="X1514" s="22" t="str">
        <f>IF(B1514="",VLOOKUP(A1514,items_lookup!A:B,2,FALSE),B1514)</f>
        <v>15. Item 15</v>
      </c>
      <c r="Y1514" s="22">
        <f t="shared" si="108"/>
        <v>8</v>
      </c>
      <c r="Z1514" s="22">
        <f t="shared" si="108"/>
        <v>8</v>
      </c>
      <c r="AA1514" s="22">
        <f t="shared" si="105"/>
        <v>2021</v>
      </c>
      <c r="AB1514" s="22">
        <f t="shared" si="106"/>
        <v>2021</v>
      </c>
      <c r="AC1514" s="22">
        <f t="shared" si="107"/>
        <v>2021</v>
      </c>
      <c r="AD1514" s="25" t="b">
        <f>AND(ROUND(O1514,2)=O1514,ROUND(P1514,2)=P1514,OR(AND(O1514&lt;&gt;0,L1514="p"),AND(P1514&lt;&gt;0,L1514="f")),_xlfn.ISFORMULA(X1514),_xlfn.ISFORMULA(Y1514),_xlfn.ISFORMULA(Z1514),_xlfn.ISFORMULA(AA1514),_xlfn.ISFORMULA(AB1514),_xlfn.ISFORMULA(AC1514),NOT(_xlfn.ISFORMULA(O1514)),NOT(_xlfn.ISFORMULA(P1514)),M1514&lt;&gt;0,N1514&lt;&gt;0,OR(YEAR(M1514=lookup_codes!T1676),YEAR(M1514=lookup_codes!T1677),YEAR(M1514=lookup_codes!T1678)),OR(YEAR(N1514=lookup_codes!T1676),YEAR(N1514=lookup_codes!T1677),YEAR(N1514=lookup_codes!T1678)))</f>
        <v>1</v>
      </c>
    </row>
    <row r="1515" spans="1:30" ht="15" customHeight="1" x14ac:dyDescent="0.2">
      <c r="A1515" s="8" t="s">
        <v>778</v>
      </c>
      <c r="B1515" s="8"/>
      <c r="C1515" s="2" t="s">
        <v>741</v>
      </c>
      <c r="D1515" s="6" t="s">
        <v>742</v>
      </c>
      <c r="E1515" s="60" t="s">
        <v>744</v>
      </c>
      <c r="F1515" s="8"/>
      <c r="G1515" s="8"/>
      <c r="H1515" s="8"/>
      <c r="I1515" s="8"/>
      <c r="J1515" s="8"/>
      <c r="K1515" s="8"/>
      <c r="L1515" s="8" t="s">
        <v>756</v>
      </c>
      <c r="M1515" s="9">
        <v>44408</v>
      </c>
      <c r="N1515" s="9">
        <v>44408</v>
      </c>
      <c r="O1515" s="20"/>
      <c r="P1515" s="20">
        <v>58058310.359999999</v>
      </c>
      <c r="Q1515" s="61"/>
      <c r="R1515" s="29"/>
      <c r="S1515" s="29"/>
      <c r="T1515" s="29"/>
      <c r="U1515" s="29"/>
      <c r="X1515" s="22" t="str">
        <f>IF(B1515="",VLOOKUP(A1515,items_lookup!A:B,2,FALSE),B1515)</f>
        <v>15. Item 15</v>
      </c>
      <c r="Y1515" s="22">
        <f t="shared" si="108"/>
        <v>7</v>
      </c>
      <c r="Z1515" s="22">
        <f t="shared" si="108"/>
        <v>7</v>
      </c>
      <c r="AA1515" s="22">
        <f t="shared" si="105"/>
        <v>2021</v>
      </c>
      <c r="AB1515" s="22">
        <f t="shared" si="106"/>
        <v>2021</v>
      </c>
      <c r="AC1515" s="22">
        <f t="shared" si="107"/>
        <v>2021</v>
      </c>
      <c r="AD1515" s="25" t="b">
        <f>AND(ROUND(O1515,2)=O1515,ROUND(P1515,2)=P1515,OR(AND(O1515&lt;&gt;0,L1515="p"),AND(P1515&lt;&gt;0,L1515="f")),_xlfn.ISFORMULA(X1515),_xlfn.ISFORMULA(Y1515),_xlfn.ISFORMULA(Z1515),_xlfn.ISFORMULA(AA1515),_xlfn.ISFORMULA(AB1515),_xlfn.ISFORMULA(AC1515),NOT(_xlfn.ISFORMULA(O1515)),NOT(_xlfn.ISFORMULA(P1515)),M1515&lt;&gt;0,N1515&lt;&gt;0,OR(YEAR(M1515=lookup_codes!T1677),YEAR(M1515=lookup_codes!T1678),YEAR(M1515=lookup_codes!T1679)),OR(YEAR(N1515=lookup_codes!T1677),YEAR(N1515=lookup_codes!T1678),YEAR(N1515=lookup_codes!T1679)))</f>
        <v>1</v>
      </c>
    </row>
    <row r="1516" spans="1:30" ht="15" customHeight="1" x14ac:dyDescent="0.2">
      <c r="A1516" s="8" t="s">
        <v>796</v>
      </c>
      <c r="B1516" s="8"/>
      <c r="C1516" s="2" t="s">
        <v>734</v>
      </c>
      <c r="D1516" s="6" t="s">
        <v>742</v>
      </c>
      <c r="E1516" s="60" t="s">
        <v>745</v>
      </c>
      <c r="F1516" s="8"/>
      <c r="G1516" s="8"/>
      <c r="H1516" s="8"/>
      <c r="I1516" s="8"/>
      <c r="J1516" s="8">
        <v>3</v>
      </c>
      <c r="K1516" s="8" t="s">
        <v>753</v>
      </c>
      <c r="L1516" s="8" t="s">
        <v>756</v>
      </c>
      <c r="M1516" s="9">
        <v>44421</v>
      </c>
      <c r="N1516" s="9">
        <v>44432</v>
      </c>
      <c r="O1516" s="20"/>
      <c r="P1516" s="20">
        <v>2183574.37</v>
      </c>
      <c r="Q1516" s="61"/>
      <c r="R1516" s="29"/>
      <c r="S1516" s="29"/>
      <c r="T1516" s="29"/>
      <c r="U1516" s="29"/>
      <c r="X1516" s="22" t="str">
        <f>IF(B1516="",VLOOKUP(A1516,items_lookup!A:B,2,FALSE),B1516)</f>
        <v>_3. Item _3</v>
      </c>
      <c r="Y1516" s="22">
        <f t="shared" si="108"/>
        <v>8</v>
      </c>
      <c r="Z1516" s="22">
        <f t="shared" si="108"/>
        <v>8</v>
      </c>
      <c r="AA1516" s="22">
        <f t="shared" si="105"/>
        <v>2021</v>
      </c>
      <c r="AB1516" s="22">
        <f t="shared" si="106"/>
        <v>2021</v>
      </c>
      <c r="AC1516" s="22">
        <f t="shared" si="107"/>
        <v>2021</v>
      </c>
      <c r="AD1516" s="25" t="b">
        <f>AND(ROUND(O1516,2)=O1516,ROUND(P1516,2)=P1516,OR(AND(O1516&lt;&gt;0,L1516="p"),AND(P1516&lt;&gt;0,L1516="f")),_xlfn.ISFORMULA(X1516),_xlfn.ISFORMULA(Y1516),_xlfn.ISFORMULA(Z1516),_xlfn.ISFORMULA(AA1516),_xlfn.ISFORMULA(AB1516),_xlfn.ISFORMULA(AC1516),NOT(_xlfn.ISFORMULA(O1516)),NOT(_xlfn.ISFORMULA(P1516)),M1516&lt;&gt;0,N1516&lt;&gt;0,OR(YEAR(M1516=lookup_codes!T1678),YEAR(M1516=lookup_codes!T1679),YEAR(M1516=lookup_codes!T1680)),OR(YEAR(N1516=lookup_codes!T1678),YEAR(N1516=lookup_codes!T1679),YEAR(N1516=lookup_codes!T1680)))</f>
        <v>1</v>
      </c>
    </row>
    <row r="1517" spans="1:30" ht="15" customHeight="1" x14ac:dyDescent="0.2">
      <c r="A1517" s="8" t="s">
        <v>795</v>
      </c>
      <c r="B1517" s="8"/>
      <c r="C1517" s="2" t="s">
        <v>734</v>
      </c>
      <c r="D1517" s="6" t="s">
        <v>742</v>
      </c>
      <c r="E1517" s="60" t="s">
        <v>745</v>
      </c>
      <c r="F1517" s="8"/>
      <c r="G1517" s="8"/>
      <c r="H1517" s="8"/>
      <c r="I1517" s="8"/>
      <c r="J1517" s="8">
        <v>3</v>
      </c>
      <c r="K1517" s="8" t="s">
        <v>753</v>
      </c>
      <c r="L1517" s="8" t="s">
        <v>756</v>
      </c>
      <c r="M1517" s="9">
        <v>44421</v>
      </c>
      <c r="N1517" s="9">
        <v>44439</v>
      </c>
      <c r="O1517" s="20"/>
      <c r="P1517" s="20">
        <v>6254187.4299999997</v>
      </c>
      <c r="Q1517" s="61"/>
      <c r="R1517" s="29"/>
      <c r="S1517" s="29"/>
      <c r="T1517" s="29"/>
      <c r="U1517" s="29"/>
      <c r="X1517" s="22" t="str">
        <f>IF(B1517="",VLOOKUP(A1517,items_lookup!A:B,2,FALSE),B1517)</f>
        <v>17. Item 17</v>
      </c>
      <c r="Y1517" s="22">
        <f t="shared" si="108"/>
        <v>8</v>
      </c>
      <c r="Z1517" s="22">
        <f t="shared" si="108"/>
        <v>8</v>
      </c>
      <c r="AA1517" s="22">
        <f t="shared" si="105"/>
        <v>2021</v>
      </c>
      <c r="AB1517" s="22">
        <f t="shared" si="106"/>
        <v>2021</v>
      </c>
      <c r="AC1517" s="22">
        <f t="shared" si="107"/>
        <v>2021</v>
      </c>
      <c r="AD1517" s="25" t="b">
        <f>AND(ROUND(O1517,2)=O1517,ROUND(P1517,2)=P1517,OR(AND(O1517&lt;&gt;0,L1517="p"),AND(P1517&lt;&gt;0,L1517="f")),_xlfn.ISFORMULA(X1517),_xlfn.ISFORMULA(Y1517),_xlfn.ISFORMULA(Z1517),_xlfn.ISFORMULA(AA1517),_xlfn.ISFORMULA(AB1517),_xlfn.ISFORMULA(AC1517),NOT(_xlfn.ISFORMULA(O1517)),NOT(_xlfn.ISFORMULA(P1517)),M1517&lt;&gt;0,N1517&lt;&gt;0,OR(YEAR(M1517=lookup_codes!T1679),YEAR(M1517=lookup_codes!T1680),YEAR(M1517=lookup_codes!T1681)),OR(YEAR(N1517=lookup_codes!T1679),YEAR(N1517=lookup_codes!T1680),YEAR(N1517=lookup_codes!T1681)))</f>
        <v>1</v>
      </c>
    </row>
    <row r="1518" spans="1:30" ht="12.6" customHeight="1" x14ac:dyDescent="0.2">
      <c r="A1518" s="8" t="s">
        <v>775</v>
      </c>
      <c r="B1518" s="27"/>
      <c r="C1518" s="2" t="s">
        <v>734</v>
      </c>
      <c r="D1518" s="6" t="s">
        <v>742</v>
      </c>
      <c r="E1518" s="60" t="s">
        <v>745</v>
      </c>
      <c r="F1518" s="8"/>
      <c r="G1518" s="8"/>
      <c r="H1518" s="8"/>
      <c r="I1518" s="8"/>
      <c r="J1518" s="8">
        <v>1</v>
      </c>
      <c r="K1518" s="8" t="s">
        <v>753</v>
      </c>
      <c r="L1518" s="8" t="s">
        <v>756</v>
      </c>
      <c r="M1518" s="9">
        <v>44421</v>
      </c>
      <c r="N1518" s="9">
        <v>44433</v>
      </c>
      <c r="O1518" s="20"/>
      <c r="P1518" s="20">
        <v>8737.5499999999993</v>
      </c>
      <c r="Q1518" s="61"/>
      <c r="R1518" s="11"/>
      <c r="S1518" s="11"/>
      <c r="T1518" s="11"/>
      <c r="U1518" s="11"/>
      <c r="X1518" s="22" t="str">
        <f>IF(B1518="",VLOOKUP(A1518,items_lookup!A:B,2,FALSE),B1518)</f>
        <v>06. Item 06</v>
      </c>
      <c r="Y1518" s="22">
        <f t="shared" si="108"/>
        <v>8</v>
      </c>
      <c r="Z1518" s="22">
        <f t="shared" si="108"/>
        <v>8</v>
      </c>
      <c r="AA1518" s="22">
        <f t="shared" si="105"/>
        <v>2021</v>
      </c>
      <c r="AB1518" s="22">
        <f t="shared" si="106"/>
        <v>2021</v>
      </c>
      <c r="AC1518" s="22">
        <f t="shared" si="107"/>
        <v>2021</v>
      </c>
      <c r="AD1518" s="25" t="b">
        <f>AND(ROUND(O1518,2)=O1518,ROUND(P1518,2)=P1518,OR(AND(O1518&lt;&gt;0,L1518="p"),AND(P1518&lt;&gt;0,L1518="f")),_xlfn.ISFORMULA(X1518),_xlfn.ISFORMULA(Y1518),_xlfn.ISFORMULA(Z1518),_xlfn.ISFORMULA(AA1518),_xlfn.ISFORMULA(AB1518),_xlfn.ISFORMULA(AC1518),NOT(_xlfn.ISFORMULA(O1518)),NOT(_xlfn.ISFORMULA(P1518)),M1518&lt;&gt;0,N1518&lt;&gt;0,OR(YEAR(M1518=lookup_codes!T1680),YEAR(M1518=lookup_codes!T1681),YEAR(M1518=lookup_codes!T1682)),OR(YEAR(N1518=lookup_codes!T1680),YEAR(N1518=lookup_codes!T1681),YEAR(N1518=lookup_codes!T1682)))</f>
        <v>1</v>
      </c>
    </row>
    <row r="1519" spans="1:30" ht="15" customHeight="1" x14ac:dyDescent="0.2">
      <c r="A1519" s="8" t="s">
        <v>768</v>
      </c>
      <c r="B1519" s="8"/>
      <c r="C1519" s="2" t="s">
        <v>734</v>
      </c>
      <c r="D1519" s="6" t="s">
        <v>742</v>
      </c>
      <c r="E1519" s="60" t="s">
        <v>745</v>
      </c>
      <c r="F1519" s="8"/>
      <c r="G1519" s="8"/>
      <c r="H1519" s="8"/>
      <c r="I1519" s="8"/>
      <c r="J1519" s="8">
        <v>3</v>
      </c>
      <c r="K1519" s="8" t="s">
        <v>753</v>
      </c>
      <c r="L1519" s="8" t="s">
        <v>756</v>
      </c>
      <c r="M1519" s="9">
        <v>44421</v>
      </c>
      <c r="N1519" s="9">
        <v>44433</v>
      </c>
      <c r="O1519" s="20"/>
      <c r="P1519" s="20">
        <v>32652.33</v>
      </c>
      <c r="Q1519" s="61"/>
      <c r="R1519" s="29"/>
      <c r="S1519" s="29"/>
      <c r="T1519" s="29"/>
      <c r="U1519" s="29"/>
      <c r="X1519" s="22" t="str">
        <f>IF(B1519="",VLOOKUP(A1519,items_lookup!A:B,2,FALSE),B1519)</f>
        <v>09. Item 09</v>
      </c>
      <c r="Y1519" s="22">
        <f t="shared" si="108"/>
        <v>8</v>
      </c>
      <c r="Z1519" s="22">
        <f t="shared" si="108"/>
        <v>8</v>
      </c>
      <c r="AA1519" s="22">
        <f t="shared" ref="AA1519:AA1582" si="109">YEAR(N1519)</f>
        <v>2021</v>
      </c>
      <c r="AB1519" s="22">
        <f t="shared" ref="AB1519:AB1582" si="110">YEAR(M1519)</f>
        <v>2021</v>
      </c>
      <c r="AC1519" s="22">
        <f t="shared" ref="AC1519:AC1582" si="111">IF(F1519="X",AA1519-1,AA1519)</f>
        <v>2021</v>
      </c>
      <c r="AD1519" s="25" t="b">
        <f>AND(ROUND(O1519,2)=O1519,ROUND(P1519,2)=P1519,OR(AND(O1519&lt;&gt;0,L1519="p"),AND(P1519&lt;&gt;0,L1519="f")),_xlfn.ISFORMULA(X1519),_xlfn.ISFORMULA(Y1519),_xlfn.ISFORMULA(Z1519),_xlfn.ISFORMULA(AA1519),_xlfn.ISFORMULA(AB1519),_xlfn.ISFORMULA(AC1519),NOT(_xlfn.ISFORMULA(O1519)),NOT(_xlfn.ISFORMULA(P1519)),M1519&lt;&gt;0,N1519&lt;&gt;0,OR(YEAR(M1519=lookup_codes!T1681),YEAR(M1519=lookup_codes!T1682),YEAR(M1519=lookup_codes!T1683)),OR(YEAR(N1519=lookup_codes!T1681),YEAR(N1519=lookup_codes!T1682),YEAR(N1519=lookup_codes!T1683)))</f>
        <v>1</v>
      </c>
    </row>
    <row r="1520" spans="1:30" ht="15" customHeight="1" x14ac:dyDescent="0.2">
      <c r="A1520" s="8" t="s">
        <v>790</v>
      </c>
      <c r="B1520" s="8"/>
      <c r="C1520" s="2" t="s">
        <v>734</v>
      </c>
      <c r="D1520" s="6" t="s">
        <v>742</v>
      </c>
      <c r="E1520" s="60" t="s">
        <v>745</v>
      </c>
      <c r="F1520" s="8"/>
      <c r="G1520" s="8"/>
      <c r="H1520" s="8"/>
      <c r="I1520" s="8"/>
      <c r="J1520" s="8">
        <v>3</v>
      </c>
      <c r="K1520" s="8" t="s">
        <v>753</v>
      </c>
      <c r="L1520" s="8" t="s">
        <v>756</v>
      </c>
      <c r="M1520" s="9">
        <v>44421</v>
      </c>
      <c r="N1520" s="9">
        <v>44435</v>
      </c>
      <c r="O1520" s="20"/>
      <c r="P1520" s="20">
        <v>2052.5700000000002</v>
      </c>
      <c r="Q1520" s="61"/>
      <c r="R1520" s="29"/>
      <c r="S1520" s="29"/>
      <c r="T1520" s="29"/>
      <c r="U1520" s="29"/>
      <c r="X1520" s="22" t="str">
        <f>IF(B1520="",VLOOKUP(A1520,items_lookup!A:B,2,FALSE),B1520)</f>
        <v>10. Item 10</v>
      </c>
      <c r="Y1520" s="22">
        <f t="shared" si="108"/>
        <v>8</v>
      </c>
      <c r="Z1520" s="22">
        <f t="shared" si="108"/>
        <v>8</v>
      </c>
      <c r="AA1520" s="22">
        <f t="shared" si="109"/>
        <v>2021</v>
      </c>
      <c r="AB1520" s="22">
        <f t="shared" si="110"/>
        <v>2021</v>
      </c>
      <c r="AC1520" s="22">
        <f t="shared" si="111"/>
        <v>2021</v>
      </c>
      <c r="AD1520" s="25" t="b">
        <f>AND(ROUND(O1520,2)=O1520,ROUND(P1520,2)=P1520,OR(AND(O1520&lt;&gt;0,L1520="p"),AND(P1520&lt;&gt;0,L1520="f")),_xlfn.ISFORMULA(X1520),_xlfn.ISFORMULA(Y1520),_xlfn.ISFORMULA(Z1520),_xlfn.ISFORMULA(AA1520),_xlfn.ISFORMULA(AB1520),_xlfn.ISFORMULA(AC1520),NOT(_xlfn.ISFORMULA(O1520)),NOT(_xlfn.ISFORMULA(P1520)),M1520&lt;&gt;0,N1520&lt;&gt;0,OR(YEAR(M1520=lookup_codes!T1682),YEAR(M1520=lookup_codes!T1683),YEAR(M1520=lookup_codes!T1684)),OR(YEAR(N1520=lookup_codes!T1682),YEAR(N1520=lookup_codes!T1683),YEAR(N1520=lookup_codes!T1684)))</f>
        <v>1</v>
      </c>
    </row>
    <row r="1521" spans="1:30" ht="15" customHeight="1" x14ac:dyDescent="0.2">
      <c r="A1521" s="8" t="s">
        <v>792</v>
      </c>
      <c r="B1521" s="8"/>
      <c r="C1521" s="2" t="s">
        <v>734</v>
      </c>
      <c r="D1521" s="6" t="s">
        <v>742</v>
      </c>
      <c r="E1521" s="60" t="s">
        <v>745</v>
      </c>
      <c r="F1521" s="8"/>
      <c r="G1521" s="8"/>
      <c r="H1521" s="8"/>
      <c r="I1521" s="8"/>
      <c r="J1521" s="8">
        <v>3</v>
      </c>
      <c r="K1521" s="8" t="s">
        <v>753</v>
      </c>
      <c r="L1521" s="8" t="s">
        <v>756</v>
      </c>
      <c r="M1521" s="9">
        <v>44421</v>
      </c>
      <c r="N1521" s="9">
        <v>44435</v>
      </c>
      <c r="O1521" s="20"/>
      <c r="P1521" s="20">
        <v>34798.480000000003</v>
      </c>
      <c r="Q1521" s="61"/>
      <c r="R1521" s="29"/>
      <c r="S1521" s="29"/>
      <c r="T1521" s="29"/>
      <c r="U1521" s="29"/>
      <c r="X1521" s="22" t="str">
        <f>IF(B1521="",VLOOKUP(A1521,items_lookup!A:B,2,FALSE),B1521)</f>
        <v>12. Item 12</v>
      </c>
      <c r="Y1521" s="22">
        <f t="shared" si="108"/>
        <v>8</v>
      </c>
      <c r="Z1521" s="22">
        <f t="shared" si="108"/>
        <v>8</v>
      </c>
      <c r="AA1521" s="22">
        <f t="shared" si="109"/>
        <v>2021</v>
      </c>
      <c r="AB1521" s="22">
        <f t="shared" si="110"/>
        <v>2021</v>
      </c>
      <c r="AC1521" s="22">
        <f t="shared" si="111"/>
        <v>2021</v>
      </c>
      <c r="AD1521" s="25" t="b">
        <f>AND(ROUND(O1521,2)=O1521,ROUND(P1521,2)=P1521,OR(AND(O1521&lt;&gt;0,L1521="p"),AND(P1521&lt;&gt;0,L1521="f")),_xlfn.ISFORMULA(X1521),_xlfn.ISFORMULA(Y1521),_xlfn.ISFORMULA(Z1521),_xlfn.ISFORMULA(AA1521),_xlfn.ISFORMULA(AB1521),_xlfn.ISFORMULA(AC1521),NOT(_xlfn.ISFORMULA(O1521)),NOT(_xlfn.ISFORMULA(P1521)),M1521&lt;&gt;0,N1521&lt;&gt;0,OR(YEAR(M1521=lookup_codes!T1683),YEAR(M1521=lookup_codes!T1684),YEAR(M1521=lookup_codes!T1685)),OR(YEAR(N1521=lookup_codes!T1683),YEAR(N1521=lookup_codes!T1684),YEAR(N1521=lookup_codes!T1685)))</f>
        <v>1</v>
      </c>
    </row>
    <row r="1522" spans="1:30" ht="15" customHeight="1" x14ac:dyDescent="0.2">
      <c r="A1522" s="8" t="s">
        <v>792</v>
      </c>
      <c r="B1522" s="8"/>
      <c r="C1522" s="2" t="s">
        <v>734</v>
      </c>
      <c r="D1522" s="6" t="s">
        <v>742</v>
      </c>
      <c r="E1522" s="60" t="s">
        <v>745</v>
      </c>
      <c r="F1522" s="8"/>
      <c r="G1522" s="8"/>
      <c r="H1522" s="8"/>
      <c r="I1522" s="8"/>
      <c r="J1522" s="8">
        <v>3</v>
      </c>
      <c r="K1522" s="8" t="s">
        <v>753</v>
      </c>
      <c r="L1522" s="8" t="s">
        <v>756</v>
      </c>
      <c r="M1522" s="9">
        <v>44421</v>
      </c>
      <c r="N1522" s="9">
        <v>44439</v>
      </c>
      <c r="O1522" s="20"/>
      <c r="P1522" s="20">
        <v>12832148.960000001</v>
      </c>
      <c r="Q1522" s="61"/>
      <c r="R1522" s="29"/>
      <c r="S1522" s="29"/>
      <c r="T1522" s="29"/>
      <c r="U1522" s="29"/>
      <c r="X1522" s="22" t="str">
        <f>IF(B1522="",VLOOKUP(A1522,items_lookup!A:B,2,FALSE),B1522)</f>
        <v>12. Item 12</v>
      </c>
      <c r="Y1522" s="22">
        <f t="shared" si="108"/>
        <v>8</v>
      </c>
      <c r="Z1522" s="22">
        <f t="shared" si="108"/>
        <v>8</v>
      </c>
      <c r="AA1522" s="22">
        <f t="shared" si="109"/>
        <v>2021</v>
      </c>
      <c r="AB1522" s="22">
        <f t="shared" si="110"/>
        <v>2021</v>
      </c>
      <c r="AC1522" s="22">
        <f t="shared" si="111"/>
        <v>2021</v>
      </c>
      <c r="AD1522" s="25" t="b">
        <f>AND(ROUND(O1522,2)=O1522,ROUND(P1522,2)=P1522,OR(AND(O1522&lt;&gt;0,L1522="p"),AND(P1522&lt;&gt;0,L1522="f")),_xlfn.ISFORMULA(X1522),_xlfn.ISFORMULA(Y1522),_xlfn.ISFORMULA(Z1522),_xlfn.ISFORMULA(AA1522),_xlfn.ISFORMULA(AB1522),_xlfn.ISFORMULA(AC1522),NOT(_xlfn.ISFORMULA(O1522)),NOT(_xlfn.ISFORMULA(P1522)),M1522&lt;&gt;0,N1522&lt;&gt;0,OR(YEAR(M1522=lookup_codes!T1684),YEAR(M1522=lookup_codes!T1685),YEAR(M1522=lookup_codes!T1686)),OR(YEAR(N1522=lookup_codes!T1684),YEAR(N1522=lookup_codes!T1685),YEAR(N1522=lookup_codes!T1686)))</f>
        <v>1</v>
      </c>
    </row>
    <row r="1523" spans="1:30" ht="15" customHeight="1" x14ac:dyDescent="0.2">
      <c r="A1523" s="8" t="s">
        <v>792</v>
      </c>
      <c r="B1523" s="8"/>
      <c r="C1523" s="2" t="s">
        <v>734</v>
      </c>
      <c r="D1523" s="6" t="s">
        <v>742</v>
      </c>
      <c r="E1523" s="60" t="s">
        <v>745</v>
      </c>
      <c r="F1523" s="8"/>
      <c r="G1523" s="8"/>
      <c r="H1523" s="8"/>
      <c r="I1523" s="8"/>
      <c r="J1523" s="8">
        <v>3</v>
      </c>
      <c r="K1523" s="8" t="s">
        <v>753</v>
      </c>
      <c r="L1523" s="8" t="s">
        <v>756</v>
      </c>
      <c r="M1523" s="9">
        <v>44421</v>
      </c>
      <c r="N1523" s="9">
        <v>44432</v>
      </c>
      <c r="O1523" s="20"/>
      <c r="P1523" s="20">
        <v>463159.48</v>
      </c>
      <c r="Q1523" s="61"/>
      <c r="R1523" s="29"/>
      <c r="S1523" s="29"/>
      <c r="T1523" s="29"/>
      <c r="U1523" s="29"/>
      <c r="X1523" s="22" t="str">
        <f>IF(B1523="",VLOOKUP(A1523,items_lookup!A:B,2,FALSE),B1523)</f>
        <v>12. Item 12</v>
      </c>
      <c r="Y1523" s="22">
        <f t="shared" si="108"/>
        <v>8</v>
      </c>
      <c r="Z1523" s="22">
        <f t="shared" si="108"/>
        <v>8</v>
      </c>
      <c r="AA1523" s="22">
        <f t="shared" si="109"/>
        <v>2021</v>
      </c>
      <c r="AB1523" s="22">
        <f t="shared" si="110"/>
        <v>2021</v>
      </c>
      <c r="AC1523" s="22">
        <f t="shared" si="111"/>
        <v>2021</v>
      </c>
      <c r="AD1523" s="25" t="b">
        <f>AND(ROUND(O1523,2)=O1523,ROUND(P1523,2)=P1523,OR(AND(O1523&lt;&gt;0,L1523="p"),AND(P1523&lt;&gt;0,L1523="f")),_xlfn.ISFORMULA(X1523),_xlfn.ISFORMULA(Y1523),_xlfn.ISFORMULA(Z1523),_xlfn.ISFORMULA(AA1523),_xlfn.ISFORMULA(AB1523),_xlfn.ISFORMULA(AC1523),NOT(_xlfn.ISFORMULA(O1523)),NOT(_xlfn.ISFORMULA(P1523)),M1523&lt;&gt;0,N1523&lt;&gt;0,OR(YEAR(M1523=lookup_codes!T1685),YEAR(M1523=lookup_codes!T1686),YEAR(M1523=lookup_codes!T1687)),OR(YEAR(N1523=lookup_codes!T1685),YEAR(N1523=lookup_codes!T1686),YEAR(N1523=lookup_codes!T1687)))</f>
        <v>1</v>
      </c>
    </row>
    <row r="1524" spans="1:30" ht="15" customHeight="1" x14ac:dyDescent="0.2">
      <c r="A1524" s="8" t="s">
        <v>768</v>
      </c>
      <c r="B1524" s="8"/>
      <c r="C1524" s="2" t="s">
        <v>734</v>
      </c>
      <c r="D1524" s="6" t="s">
        <v>742</v>
      </c>
      <c r="E1524" s="60" t="s">
        <v>744</v>
      </c>
      <c r="F1524" s="8"/>
      <c r="G1524" s="8"/>
      <c r="H1524" s="8"/>
      <c r="I1524" s="8"/>
      <c r="J1524" s="8"/>
      <c r="K1524" s="8" t="s">
        <v>753</v>
      </c>
      <c r="L1524" s="8" t="s">
        <v>756</v>
      </c>
      <c r="M1524" s="9">
        <v>44421</v>
      </c>
      <c r="N1524" s="9">
        <v>44421</v>
      </c>
      <c r="O1524" s="20"/>
      <c r="P1524" s="20">
        <v>3289625.97</v>
      </c>
      <c r="Q1524" s="61"/>
      <c r="R1524" s="29"/>
      <c r="S1524" s="29"/>
      <c r="T1524" s="29"/>
      <c r="U1524" s="29"/>
      <c r="X1524" s="22" t="str">
        <f>IF(B1524="",VLOOKUP(A1524,items_lookup!A:B,2,FALSE),B1524)</f>
        <v>09. Item 09</v>
      </c>
      <c r="Y1524" s="22">
        <f t="shared" si="108"/>
        <v>8</v>
      </c>
      <c r="Z1524" s="22">
        <f t="shared" si="108"/>
        <v>8</v>
      </c>
      <c r="AA1524" s="22">
        <f t="shared" si="109"/>
        <v>2021</v>
      </c>
      <c r="AB1524" s="22">
        <f t="shared" si="110"/>
        <v>2021</v>
      </c>
      <c r="AC1524" s="22">
        <f t="shared" si="111"/>
        <v>2021</v>
      </c>
      <c r="AD1524" s="25" t="b">
        <f>AND(ROUND(O1524,2)=O1524,ROUND(P1524,2)=P1524,OR(AND(O1524&lt;&gt;0,L1524="p"),AND(P1524&lt;&gt;0,L1524="f")),_xlfn.ISFORMULA(X1524),_xlfn.ISFORMULA(Y1524),_xlfn.ISFORMULA(Z1524),_xlfn.ISFORMULA(AA1524),_xlfn.ISFORMULA(AB1524),_xlfn.ISFORMULA(AC1524),NOT(_xlfn.ISFORMULA(O1524)),NOT(_xlfn.ISFORMULA(P1524)),M1524&lt;&gt;0,N1524&lt;&gt;0,OR(YEAR(M1524=lookup_codes!T1686),YEAR(M1524=lookup_codes!T1687),YEAR(M1524=lookup_codes!T1688)),OR(YEAR(N1524=lookup_codes!T1686),YEAR(N1524=lookup_codes!T1687),YEAR(N1524=lookup_codes!T1688)))</f>
        <v>1</v>
      </c>
    </row>
    <row r="1525" spans="1:30" ht="15" customHeight="1" x14ac:dyDescent="0.2">
      <c r="A1525" s="8" t="s">
        <v>768</v>
      </c>
      <c r="B1525" s="8"/>
      <c r="C1525" s="2" t="s">
        <v>734</v>
      </c>
      <c r="D1525" s="6" t="s">
        <v>742</v>
      </c>
      <c r="E1525" s="60" t="s">
        <v>744</v>
      </c>
      <c r="F1525" s="8"/>
      <c r="G1525" s="8"/>
      <c r="H1525" s="8"/>
      <c r="I1525" s="8"/>
      <c r="J1525" s="8"/>
      <c r="K1525" s="8" t="s">
        <v>753</v>
      </c>
      <c r="L1525" s="8" t="s">
        <v>756</v>
      </c>
      <c r="M1525" s="9">
        <v>44424</v>
      </c>
      <c r="N1525" s="9">
        <v>44424</v>
      </c>
      <c r="O1525" s="20"/>
      <c r="P1525" s="20">
        <v>2389133.06</v>
      </c>
      <c r="Q1525" s="61"/>
      <c r="R1525" s="29"/>
      <c r="S1525" s="29"/>
      <c r="T1525" s="29"/>
      <c r="U1525" s="29"/>
      <c r="X1525" s="22" t="str">
        <f>IF(B1525="",VLOOKUP(A1525,items_lookup!A:B,2,FALSE),B1525)</f>
        <v>09. Item 09</v>
      </c>
      <c r="Y1525" s="22">
        <f t="shared" si="108"/>
        <v>8</v>
      </c>
      <c r="Z1525" s="22">
        <f t="shared" si="108"/>
        <v>8</v>
      </c>
      <c r="AA1525" s="22">
        <f t="shared" si="109"/>
        <v>2021</v>
      </c>
      <c r="AB1525" s="22">
        <f t="shared" si="110"/>
        <v>2021</v>
      </c>
      <c r="AC1525" s="22">
        <f t="shared" si="111"/>
        <v>2021</v>
      </c>
      <c r="AD1525" s="25" t="b">
        <f>AND(ROUND(O1525,2)=O1525,ROUND(P1525,2)=P1525,OR(AND(O1525&lt;&gt;0,L1525="p"),AND(P1525&lt;&gt;0,L1525="f")),_xlfn.ISFORMULA(X1525),_xlfn.ISFORMULA(Y1525),_xlfn.ISFORMULA(Z1525),_xlfn.ISFORMULA(AA1525),_xlfn.ISFORMULA(AB1525),_xlfn.ISFORMULA(AC1525),NOT(_xlfn.ISFORMULA(O1525)),NOT(_xlfn.ISFORMULA(P1525)),M1525&lt;&gt;0,N1525&lt;&gt;0,OR(YEAR(M1525=lookup_codes!T1687),YEAR(M1525=lookup_codes!T1688),YEAR(M1525=lookup_codes!T1689)),OR(YEAR(N1525=lookup_codes!T1687),YEAR(N1525=lookup_codes!T1688),YEAR(N1525=lookup_codes!T1689)))</f>
        <v>1</v>
      </c>
    </row>
    <row r="1526" spans="1:30" ht="15" customHeight="1" x14ac:dyDescent="0.2">
      <c r="A1526" s="8" t="s">
        <v>765</v>
      </c>
      <c r="B1526" s="27"/>
      <c r="C1526" s="2" t="s">
        <v>734</v>
      </c>
      <c r="D1526" s="6" t="s">
        <v>742</v>
      </c>
      <c r="E1526" s="60" t="s">
        <v>745</v>
      </c>
      <c r="F1526" s="8"/>
      <c r="G1526" s="8"/>
      <c r="H1526" s="8"/>
      <c r="I1526" s="8"/>
      <c r="J1526" s="8">
        <v>1</v>
      </c>
      <c r="K1526" s="8" t="s">
        <v>753</v>
      </c>
      <c r="L1526" s="8" t="s">
        <v>756</v>
      </c>
      <c r="M1526" s="9">
        <v>44409</v>
      </c>
      <c r="N1526" s="9">
        <v>44424</v>
      </c>
      <c r="O1526" s="20"/>
      <c r="P1526" s="20">
        <v>4634.97</v>
      </c>
      <c r="Q1526" s="61"/>
      <c r="R1526" s="29"/>
      <c r="S1526" s="29"/>
      <c r="T1526" s="29"/>
      <c r="U1526" s="29"/>
      <c r="X1526" s="22" t="str">
        <f>IF(B1526="",VLOOKUP(A1526,items_lookup!A:B,2,FALSE),B1526)</f>
        <v>05. Item 05</v>
      </c>
      <c r="Y1526" s="22">
        <f t="shared" si="108"/>
        <v>8</v>
      </c>
      <c r="Z1526" s="22">
        <f t="shared" si="108"/>
        <v>8</v>
      </c>
      <c r="AA1526" s="22">
        <f t="shared" si="109"/>
        <v>2021</v>
      </c>
      <c r="AB1526" s="22">
        <f t="shared" si="110"/>
        <v>2021</v>
      </c>
      <c r="AC1526" s="22">
        <f t="shared" si="111"/>
        <v>2021</v>
      </c>
      <c r="AD1526" s="25" t="b">
        <f>AND(ROUND(O1526,2)=O1526,ROUND(P1526,2)=P1526,OR(AND(O1526&lt;&gt;0,L1526="p"),AND(P1526&lt;&gt;0,L1526="f")),_xlfn.ISFORMULA(X1526),_xlfn.ISFORMULA(Y1526),_xlfn.ISFORMULA(Z1526),_xlfn.ISFORMULA(AA1526),_xlfn.ISFORMULA(AB1526),_xlfn.ISFORMULA(AC1526),NOT(_xlfn.ISFORMULA(O1526)),NOT(_xlfn.ISFORMULA(P1526)),M1526&lt;&gt;0,N1526&lt;&gt;0,OR(YEAR(M1526=lookup_codes!T1688),YEAR(M1526=lookup_codes!T1689),YEAR(M1526=lookup_codes!T1690)),OR(YEAR(N1526=lookup_codes!T1688),YEAR(N1526=lookup_codes!T1689),YEAR(N1526=lookup_codes!T1690)))</f>
        <v>1</v>
      </c>
    </row>
    <row r="1527" spans="1:30" ht="15.75" customHeight="1" x14ac:dyDescent="0.2">
      <c r="A1527" s="8" t="s">
        <v>770</v>
      </c>
      <c r="B1527" s="27"/>
      <c r="C1527" s="2" t="s">
        <v>734</v>
      </c>
      <c r="D1527" s="6" t="s">
        <v>742</v>
      </c>
      <c r="E1527" s="60" t="s">
        <v>745</v>
      </c>
      <c r="F1527" s="8"/>
      <c r="G1527" s="8"/>
      <c r="H1527" s="8"/>
      <c r="I1527" s="8" t="s">
        <v>25</v>
      </c>
      <c r="J1527" s="8">
        <v>1</v>
      </c>
      <c r="K1527" s="8" t="s">
        <v>753</v>
      </c>
      <c r="L1527" s="8" t="s">
        <v>756</v>
      </c>
      <c r="M1527" s="9">
        <v>44409</v>
      </c>
      <c r="N1527" s="9">
        <v>44425</v>
      </c>
      <c r="O1527" s="20"/>
      <c r="P1527" s="20">
        <v>4382.45</v>
      </c>
      <c r="Q1527" s="61"/>
      <c r="R1527" s="29"/>
      <c r="S1527" s="29"/>
      <c r="T1527" s="29"/>
      <c r="U1527" s="29"/>
      <c r="X1527" s="22" t="str">
        <f>IF(B1527="",VLOOKUP(A1527,items_lookup!A:B,2,FALSE),B1527)</f>
        <v>11. Item 11</v>
      </c>
      <c r="Y1527" s="22">
        <f t="shared" si="108"/>
        <v>8</v>
      </c>
      <c r="Z1527" s="22">
        <f t="shared" si="108"/>
        <v>8</v>
      </c>
      <c r="AA1527" s="22">
        <f t="shared" si="109"/>
        <v>2021</v>
      </c>
      <c r="AB1527" s="22">
        <f t="shared" si="110"/>
        <v>2021</v>
      </c>
      <c r="AC1527" s="22">
        <f t="shared" si="111"/>
        <v>2021</v>
      </c>
      <c r="AD1527" s="25" t="b">
        <f>AND(ROUND(O1527,2)=O1527,ROUND(P1527,2)=P1527,OR(AND(O1527&lt;&gt;0,L1527="p"),AND(P1527&lt;&gt;0,L1527="f")),_xlfn.ISFORMULA(X1527),_xlfn.ISFORMULA(Y1527),_xlfn.ISFORMULA(Z1527),_xlfn.ISFORMULA(AA1527),_xlfn.ISFORMULA(AB1527),_xlfn.ISFORMULA(AC1527),NOT(_xlfn.ISFORMULA(O1527)),NOT(_xlfn.ISFORMULA(P1527)),M1527&lt;&gt;0,N1527&lt;&gt;0,OR(YEAR(M1527=lookup_codes!T1689),YEAR(M1527=lookup_codes!T1690),YEAR(M1527=lookup_codes!T1691)),OR(YEAR(N1527=lookup_codes!T1689),YEAR(N1527=lookup_codes!T1690),YEAR(N1527=lookup_codes!T1691)))</f>
        <v>1</v>
      </c>
    </row>
    <row r="1528" spans="1:30" ht="15.75" customHeight="1" x14ac:dyDescent="0.2">
      <c r="A1528" s="8" t="s">
        <v>773</v>
      </c>
      <c r="B1528" s="27"/>
      <c r="C1528" s="2" t="s">
        <v>734</v>
      </c>
      <c r="D1528" s="6" t="s">
        <v>742</v>
      </c>
      <c r="E1528" s="60" t="s">
        <v>745</v>
      </c>
      <c r="F1528" s="8"/>
      <c r="G1528" s="8"/>
      <c r="H1528" s="8"/>
      <c r="I1528" s="8"/>
      <c r="J1528" s="8">
        <v>2</v>
      </c>
      <c r="K1528" s="8" t="s">
        <v>753</v>
      </c>
      <c r="L1528" s="8" t="s">
        <v>756</v>
      </c>
      <c r="M1528" s="9">
        <v>44409</v>
      </c>
      <c r="N1528" s="9">
        <v>44428</v>
      </c>
      <c r="O1528" s="20"/>
      <c r="P1528" s="20">
        <v>25275.98</v>
      </c>
      <c r="Q1528" s="61"/>
      <c r="R1528" s="29"/>
      <c r="S1528" s="29"/>
      <c r="T1528" s="29"/>
      <c r="U1528" s="29"/>
      <c r="X1528" s="22" t="str">
        <f>IF(B1528="",VLOOKUP(A1528,items_lookup!A:B,2,FALSE),B1528)</f>
        <v>13. Item 13</v>
      </c>
      <c r="Y1528" s="22">
        <f t="shared" si="108"/>
        <v>8</v>
      </c>
      <c r="Z1528" s="22">
        <f t="shared" si="108"/>
        <v>8</v>
      </c>
      <c r="AA1528" s="22">
        <f t="shared" si="109"/>
        <v>2021</v>
      </c>
      <c r="AB1528" s="22">
        <f t="shared" si="110"/>
        <v>2021</v>
      </c>
      <c r="AC1528" s="22">
        <f t="shared" si="111"/>
        <v>2021</v>
      </c>
      <c r="AD1528" s="25" t="b">
        <f>AND(ROUND(O1528,2)=O1528,ROUND(P1528,2)=P1528,OR(AND(O1528&lt;&gt;0,L1528="p"),AND(P1528&lt;&gt;0,L1528="f")),_xlfn.ISFORMULA(X1528),_xlfn.ISFORMULA(Y1528),_xlfn.ISFORMULA(Z1528),_xlfn.ISFORMULA(AA1528),_xlfn.ISFORMULA(AB1528),_xlfn.ISFORMULA(AC1528),NOT(_xlfn.ISFORMULA(O1528)),NOT(_xlfn.ISFORMULA(P1528)),M1528&lt;&gt;0,N1528&lt;&gt;0,OR(YEAR(M1528=lookup_codes!T1690),YEAR(M1528=lookup_codes!T1691),YEAR(M1528=lookup_codes!T1692)),OR(YEAR(N1528=lookup_codes!T1690),YEAR(N1528=lookup_codes!T1691),YEAR(N1528=lookup_codes!T1692)))</f>
        <v>1</v>
      </c>
    </row>
    <row r="1529" spans="1:30" ht="15.75" customHeight="1" x14ac:dyDescent="0.2">
      <c r="A1529" s="8" t="s">
        <v>773</v>
      </c>
      <c r="B1529" s="27"/>
      <c r="C1529" s="2" t="s">
        <v>734</v>
      </c>
      <c r="D1529" s="6" t="s">
        <v>742</v>
      </c>
      <c r="E1529" s="60" t="s">
        <v>745</v>
      </c>
      <c r="F1529" s="8"/>
      <c r="G1529" s="8"/>
      <c r="H1529" s="8"/>
      <c r="I1529" s="8"/>
      <c r="J1529" s="8">
        <v>2</v>
      </c>
      <c r="K1529" s="8" t="s">
        <v>753</v>
      </c>
      <c r="L1529" s="8" t="s">
        <v>756</v>
      </c>
      <c r="M1529" s="9">
        <v>44421</v>
      </c>
      <c r="N1529" s="9">
        <v>44434</v>
      </c>
      <c r="O1529" s="20"/>
      <c r="P1529" s="20">
        <v>13893.9</v>
      </c>
      <c r="Q1529" s="61"/>
      <c r="R1529" s="29"/>
      <c r="S1529" s="29"/>
      <c r="T1529" s="29"/>
      <c r="U1529" s="29"/>
      <c r="X1529" s="22" t="str">
        <f>IF(B1529="",VLOOKUP(A1529,items_lookup!A:B,2,FALSE),B1529)</f>
        <v>13. Item 13</v>
      </c>
      <c r="Y1529" s="22">
        <f t="shared" si="108"/>
        <v>8</v>
      </c>
      <c r="Z1529" s="22">
        <f t="shared" si="108"/>
        <v>8</v>
      </c>
      <c r="AA1529" s="22">
        <f t="shared" si="109"/>
        <v>2021</v>
      </c>
      <c r="AB1529" s="22">
        <f t="shared" si="110"/>
        <v>2021</v>
      </c>
      <c r="AC1529" s="22">
        <f t="shared" si="111"/>
        <v>2021</v>
      </c>
      <c r="AD1529" s="25" t="b">
        <f>AND(ROUND(O1529,2)=O1529,ROUND(P1529,2)=P1529,OR(AND(O1529&lt;&gt;0,L1529="p"),AND(P1529&lt;&gt;0,L1529="f")),_xlfn.ISFORMULA(X1529),_xlfn.ISFORMULA(Y1529),_xlfn.ISFORMULA(Z1529),_xlfn.ISFORMULA(AA1529),_xlfn.ISFORMULA(AB1529),_xlfn.ISFORMULA(AC1529),NOT(_xlfn.ISFORMULA(O1529)),NOT(_xlfn.ISFORMULA(P1529)),M1529&lt;&gt;0,N1529&lt;&gt;0,OR(YEAR(M1529=lookup_codes!T1691),YEAR(M1529=lookup_codes!T1692),YEAR(M1529=lookup_codes!T1693)),OR(YEAR(N1529=lookup_codes!T1691),YEAR(N1529=lookup_codes!T1692),YEAR(N1529=lookup_codes!T1693)))</f>
        <v>1</v>
      </c>
    </row>
    <row r="1530" spans="1:30" ht="15.75" customHeight="1" x14ac:dyDescent="0.2">
      <c r="A1530" s="8" t="s">
        <v>794</v>
      </c>
      <c r="B1530" s="8"/>
      <c r="C1530" s="2" t="s">
        <v>734</v>
      </c>
      <c r="D1530" s="6" t="s">
        <v>742</v>
      </c>
      <c r="E1530" s="60" t="s">
        <v>745</v>
      </c>
      <c r="F1530" s="8"/>
      <c r="G1530" s="8"/>
      <c r="H1530" s="8"/>
      <c r="I1530" s="8" t="s">
        <v>25</v>
      </c>
      <c r="J1530" s="8">
        <v>3</v>
      </c>
      <c r="K1530" s="8" t="s">
        <v>753</v>
      </c>
      <c r="L1530" s="8" t="s">
        <v>756</v>
      </c>
      <c r="M1530" s="9">
        <v>44421</v>
      </c>
      <c r="N1530" s="9">
        <v>44433</v>
      </c>
      <c r="O1530" s="20"/>
      <c r="P1530" s="20">
        <v>3547.62</v>
      </c>
      <c r="Q1530" s="61"/>
      <c r="R1530" s="29"/>
      <c r="S1530" s="29"/>
      <c r="T1530" s="29"/>
      <c r="U1530" s="29"/>
      <c r="X1530" s="22" t="str">
        <f>IF(B1530="",VLOOKUP(A1530,items_lookup!A:B,2,FALSE),B1530)</f>
        <v>13. Item 13</v>
      </c>
      <c r="Y1530" s="22">
        <f t="shared" si="108"/>
        <v>8</v>
      </c>
      <c r="Z1530" s="22">
        <f t="shared" si="108"/>
        <v>8</v>
      </c>
      <c r="AA1530" s="22">
        <f t="shared" si="109"/>
        <v>2021</v>
      </c>
      <c r="AB1530" s="22">
        <f t="shared" si="110"/>
        <v>2021</v>
      </c>
      <c r="AC1530" s="22">
        <f t="shared" si="111"/>
        <v>2021</v>
      </c>
      <c r="AD1530" s="25" t="b">
        <f>AND(ROUND(O1530,2)=O1530,ROUND(P1530,2)=P1530,OR(AND(O1530&lt;&gt;0,L1530="p"),AND(P1530&lt;&gt;0,L1530="f")),_xlfn.ISFORMULA(X1530),_xlfn.ISFORMULA(Y1530),_xlfn.ISFORMULA(Z1530),_xlfn.ISFORMULA(AA1530),_xlfn.ISFORMULA(AB1530),_xlfn.ISFORMULA(AC1530),NOT(_xlfn.ISFORMULA(O1530)),NOT(_xlfn.ISFORMULA(P1530)),M1530&lt;&gt;0,N1530&lt;&gt;0,OR(YEAR(M1530=lookup_codes!T1692),YEAR(M1530=lookup_codes!T1693),YEAR(M1530=lookup_codes!T1694)),OR(YEAR(N1530=lookup_codes!T1692),YEAR(N1530=lookup_codes!T1693),YEAR(N1530=lookup_codes!T1694)))</f>
        <v>1</v>
      </c>
    </row>
    <row r="1531" spans="1:30" ht="15" customHeight="1" x14ac:dyDescent="0.2">
      <c r="A1531" s="8" t="s">
        <v>795</v>
      </c>
      <c r="B1531" s="8"/>
      <c r="C1531" s="2" t="s">
        <v>734</v>
      </c>
      <c r="D1531" s="6" t="s">
        <v>742</v>
      </c>
      <c r="E1531" s="60" t="s">
        <v>745</v>
      </c>
      <c r="F1531" s="8"/>
      <c r="G1531" s="8"/>
      <c r="H1531" s="8"/>
      <c r="I1531" s="8"/>
      <c r="J1531" s="8">
        <v>1</v>
      </c>
      <c r="K1531" s="8" t="s">
        <v>753</v>
      </c>
      <c r="L1531" s="8" t="s">
        <v>756</v>
      </c>
      <c r="M1531" s="9">
        <v>44421</v>
      </c>
      <c r="N1531" s="9">
        <v>44433</v>
      </c>
      <c r="O1531" s="20"/>
      <c r="P1531" s="20">
        <v>283983.37</v>
      </c>
      <c r="Q1531" s="61"/>
      <c r="R1531" s="29"/>
      <c r="S1531" s="29"/>
      <c r="T1531" s="29"/>
      <c r="U1531" s="29"/>
      <c r="X1531" s="22" t="str">
        <f>IF(B1531="",VLOOKUP(A1531,items_lookup!A:B,2,FALSE),B1531)</f>
        <v>17. Item 17</v>
      </c>
      <c r="Y1531" s="22">
        <f t="shared" si="108"/>
        <v>8</v>
      </c>
      <c r="Z1531" s="22">
        <f t="shared" si="108"/>
        <v>8</v>
      </c>
      <c r="AA1531" s="22">
        <f t="shared" si="109"/>
        <v>2021</v>
      </c>
      <c r="AB1531" s="22">
        <f t="shared" si="110"/>
        <v>2021</v>
      </c>
      <c r="AC1531" s="22">
        <f t="shared" si="111"/>
        <v>2021</v>
      </c>
      <c r="AD1531" s="25" t="b">
        <f>AND(ROUND(O1531,2)=O1531,ROUND(P1531,2)=P1531,OR(AND(O1531&lt;&gt;0,L1531="p"),AND(P1531&lt;&gt;0,L1531="f")),_xlfn.ISFORMULA(X1531),_xlfn.ISFORMULA(Y1531),_xlfn.ISFORMULA(Z1531),_xlfn.ISFORMULA(AA1531),_xlfn.ISFORMULA(AB1531),_xlfn.ISFORMULA(AC1531),NOT(_xlfn.ISFORMULA(O1531)),NOT(_xlfn.ISFORMULA(P1531)),M1531&lt;&gt;0,N1531&lt;&gt;0,OR(YEAR(M1531=lookup_codes!T1693),YEAR(M1531=lookup_codes!T1694),YEAR(M1531=lookup_codes!T1695)),OR(YEAR(N1531=lookup_codes!T1693),YEAR(N1531=lookup_codes!T1694),YEAR(N1531=lookup_codes!T1695)))</f>
        <v>1</v>
      </c>
    </row>
    <row r="1532" spans="1:30" ht="15" customHeight="1" x14ac:dyDescent="0.2">
      <c r="A1532" s="8" t="s">
        <v>774</v>
      </c>
      <c r="B1532" s="8"/>
      <c r="C1532" s="2" t="s">
        <v>734</v>
      </c>
      <c r="D1532" s="6" t="s">
        <v>742</v>
      </c>
      <c r="E1532" s="60" t="s">
        <v>745</v>
      </c>
      <c r="F1532" s="8"/>
      <c r="G1532" s="8"/>
      <c r="H1532" s="8"/>
      <c r="I1532" s="8"/>
      <c r="J1532" s="8">
        <v>3</v>
      </c>
      <c r="K1532" s="8" t="s">
        <v>753</v>
      </c>
      <c r="L1532" s="8" t="s">
        <v>756</v>
      </c>
      <c r="M1532" s="9">
        <v>44421</v>
      </c>
      <c r="N1532" s="9">
        <v>44434</v>
      </c>
      <c r="O1532" s="20"/>
      <c r="P1532" s="20">
        <v>24415.55</v>
      </c>
      <c r="Q1532" s="61"/>
      <c r="R1532" s="29"/>
      <c r="S1532" s="29"/>
      <c r="T1532" s="29"/>
      <c r="U1532" s="29"/>
      <c r="X1532" s="22" t="str">
        <f>IF(B1532="",VLOOKUP(A1532,items_lookup!A:B,2,FALSE),B1532)</f>
        <v>19. Item 19</v>
      </c>
      <c r="Y1532" s="22">
        <f t="shared" si="108"/>
        <v>8</v>
      </c>
      <c r="Z1532" s="22">
        <f t="shared" si="108"/>
        <v>8</v>
      </c>
      <c r="AA1532" s="22">
        <f t="shared" si="109"/>
        <v>2021</v>
      </c>
      <c r="AB1532" s="22">
        <f t="shared" si="110"/>
        <v>2021</v>
      </c>
      <c r="AC1532" s="22">
        <f t="shared" si="111"/>
        <v>2021</v>
      </c>
      <c r="AD1532" s="25" t="b">
        <f>AND(ROUND(O1532,2)=O1532,ROUND(P1532,2)=P1532,OR(AND(O1532&lt;&gt;0,L1532="p"),AND(P1532&lt;&gt;0,L1532="f")),_xlfn.ISFORMULA(X1532),_xlfn.ISFORMULA(Y1532),_xlfn.ISFORMULA(Z1532),_xlfn.ISFORMULA(AA1532),_xlfn.ISFORMULA(AB1532),_xlfn.ISFORMULA(AC1532),NOT(_xlfn.ISFORMULA(O1532)),NOT(_xlfn.ISFORMULA(P1532)),M1532&lt;&gt;0,N1532&lt;&gt;0,OR(YEAR(M1532=lookup_codes!T1694),YEAR(M1532=lookup_codes!T1695),YEAR(M1532=lookup_codes!T1696)),OR(YEAR(N1532=lookup_codes!T1694),YEAR(N1532=lookup_codes!T1695),YEAR(N1532=lookup_codes!T1696)))</f>
        <v>1</v>
      </c>
    </row>
    <row r="1533" spans="1:30" ht="16.5" customHeight="1" x14ac:dyDescent="0.2">
      <c r="A1533" s="8" t="s">
        <v>789</v>
      </c>
      <c r="B1533" s="8"/>
      <c r="C1533" s="2" t="s">
        <v>734</v>
      </c>
      <c r="D1533" s="6" t="s">
        <v>742</v>
      </c>
      <c r="E1533" s="60" t="s">
        <v>745</v>
      </c>
      <c r="F1533" s="8"/>
      <c r="G1533" s="8"/>
      <c r="H1533" s="8"/>
      <c r="I1533" s="8"/>
      <c r="J1533" s="8">
        <v>3</v>
      </c>
      <c r="K1533" s="8" t="s">
        <v>753</v>
      </c>
      <c r="L1533" s="8" t="s">
        <v>756</v>
      </c>
      <c r="M1533" s="9">
        <v>44421</v>
      </c>
      <c r="N1533" s="9">
        <v>44434</v>
      </c>
      <c r="O1533" s="20"/>
      <c r="P1533" s="20">
        <v>10488.57</v>
      </c>
      <c r="Q1533" s="61"/>
      <c r="R1533" s="29"/>
      <c r="S1533" s="29"/>
      <c r="T1533" s="29"/>
      <c r="U1533" s="29"/>
      <c r="X1533" s="22" t="str">
        <f>IF(B1533="",VLOOKUP(A1533,items_lookup!A:B,2,FALSE),B1533)</f>
        <v>13. Item 13</v>
      </c>
      <c r="Y1533" s="22">
        <f t="shared" si="108"/>
        <v>8</v>
      </c>
      <c r="Z1533" s="22">
        <f t="shared" si="108"/>
        <v>8</v>
      </c>
      <c r="AA1533" s="22">
        <f t="shared" si="109"/>
        <v>2021</v>
      </c>
      <c r="AB1533" s="22">
        <f t="shared" si="110"/>
        <v>2021</v>
      </c>
      <c r="AC1533" s="22">
        <f t="shared" si="111"/>
        <v>2021</v>
      </c>
      <c r="AD1533" s="25" t="b">
        <f>AND(ROUND(O1533,2)=O1533,ROUND(P1533,2)=P1533,OR(AND(O1533&lt;&gt;0,L1533="p"),AND(P1533&lt;&gt;0,L1533="f")),_xlfn.ISFORMULA(X1533),_xlfn.ISFORMULA(Y1533),_xlfn.ISFORMULA(Z1533),_xlfn.ISFORMULA(AA1533),_xlfn.ISFORMULA(AB1533),_xlfn.ISFORMULA(AC1533),NOT(_xlfn.ISFORMULA(O1533)),NOT(_xlfn.ISFORMULA(P1533)),M1533&lt;&gt;0,N1533&lt;&gt;0,OR(YEAR(M1533=lookup_codes!T1695),YEAR(M1533=lookup_codes!T1696),YEAR(M1533=lookup_codes!T1697)),OR(YEAR(N1533=lookup_codes!T1695),YEAR(N1533=lookup_codes!T1696),YEAR(N1533=lookup_codes!T1697)))</f>
        <v>1</v>
      </c>
    </row>
    <row r="1534" spans="1:30" ht="12.6" customHeight="1" x14ac:dyDescent="0.2">
      <c r="A1534" s="8" t="s">
        <v>771</v>
      </c>
      <c r="B1534" s="8"/>
      <c r="C1534" s="2" t="s">
        <v>734</v>
      </c>
      <c r="D1534" s="6" t="s">
        <v>742</v>
      </c>
      <c r="E1534" s="60" t="s">
        <v>745</v>
      </c>
      <c r="F1534" s="8"/>
      <c r="G1534" s="8"/>
      <c r="H1534" s="8"/>
      <c r="I1534" s="8"/>
      <c r="J1534" s="8">
        <v>3</v>
      </c>
      <c r="K1534" s="8" t="s">
        <v>753</v>
      </c>
      <c r="L1534" s="8" t="s">
        <v>756</v>
      </c>
      <c r="M1534" s="9">
        <v>44421</v>
      </c>
      <c r="N1534" s="9">
        <v>44434</v>
      </c>
      <c r="O1534" s="20"/>
      <c r="P1534" s="20">
        <v>23393.26</v>
      </c>
      <c r="Q1534" s="61"/>
      <c r="X1534" s="22" t="str">
        <f>IF(B1534="",VLOOKUP(A1534,items_lookup!A:B,2,FALSE),B1534)</f>
        <v>13. Item 13</v>
      </c>
      <c r="Y1534" s="22">
        <f t="shared" si="108"/>
        <v>8</v>
      </c>
      <c r="Z1534" s="22">
        <f t="shared" si="108"/>
        <v>8</v>
      </c>
      <c r="AA1534" s="22">
        <f t="shared" si="109"/>
        <v>2021</v>
      </c>
      <c r="AB1534" s="22">
        <f t="shared" si="110"/>
        <v>2021</v>
      </c>
      <c r="AC1534" s="22">
        <f t="shared" si="111"/>
        <v>2021</v>
      </c>
      <c r="AD1534" s="25" t="b">
        <f>AND(ROUND(O1534,2)=O1534,ROUND(P1534,2)=P1534,OR(AND(O1534&lt;&gt;0,L1534="p"),AND(P1534&lt;&gt;0,L1534="f")),_xlfn.ISFORMULA(X1534),_xlfn.ISFORMULA(Y1534),_xlfn.ISFORMULA(Z1534),_xlfn.ISFORMULA(AA1534),_xlfn.ISFORMULA(AB1534),_xlfn.ISFORMULA(AC1534),NOT(_xlfn.ISFORMULA(O1534)),NOT(_xlfn.ISFORMULA(P1534)),M1534&lt;&gt;0,N1534&lt;&gt;0,OR(YEAR(M1534=lookup_codes!T1696),YEAR(M1534=lookup_codes!T1697),YEAR(M1534=lookup_codes!T1698)),OR(YEAR(N1534=lookup_codes!T1696),YEAR(N1534=lookup_codes!T1697),YEAR(N1534=lookup_codes!T1698)))</f>
        <v>1</v>
      </c>
    </row>
    <row r="1535" spans="1:30" ht="14.25" customHeight="1" x14ac:dyDescent="0.2">
      <c r="A1535" s="8" t="s">
        <v>780</v>
      </c>
      <c r="B1535" s="8"/>
      <c r="C1535" s="2" t="s">
        <v>734</v>
      </c>
      <c r="D1535" s="6" t="s">
        <v>742</v>
      </c>
      <c r="E1535" s="60" t="s">
        <v>745</v>
      </c>
      <c r="F1535" s="8"/>
      <c r="G1535" s="8"/>
      <c r="H1535" s="8"/>
      <c r="I1535" s="8"/>
      <c r="J1535" s="8">
        <v>3</v>
      </c>
      <c r="K1535" s="8" t="s">
        <v>753</v>
      </c>
      <c r="L1535" s="8" t="s">
        <v>756</v>
      </c>
      <c r="M1535" s="9">
        <v>44421</v>
      </c>
      <c r="N1535" s="9">
        <v>44439</v>
      </c>
      <c r="O1535" s="20"/>
      <c r="P1535" s="20">
        <v>411.95</v>
      </c>
      <c r="Q1535" s="61"/>
      <c r="R1535" s="29"/>
      <c r="S1535" s="29"/>
      <c r="T1535" s="29"/>
      <c r="U1535" s="29"/>
      <c r="X1535" s="22" t="str">
        <f>IF(B1535="",VLOOKUP(A1535,items_lookup!A:B,2,FALSE),B1535)</f>
        <v>14. Item 14</v>
      </c>
      <c r="Y1535" s="22">
        <f t="shared" ref="Y1535:Z1598" si="112">MONTH(M1535)</f>
        <v>8</v>
      </c>
      <c r="Z1535" s="22">
        <f t="shared" si="112"/>
        <v>8</v>
      </c>
      <c r="AA1535" s="22">
        <f t="shared" si="109"/>
        <v>2021</v>
      </c>
      <c r="AB1535" s="22">
        <f t="shared" si="110"/>
        <v>2021</v>
      </c>
      <c r="AC1535" s="22">
        <f t="shared" si="111"/>
        <v>2021</v>
      </c>
      <c r="AD1535" s="25" t="b">
        <f>AND(ROUND(O1535,2)=O1535,ROUND(P1535,2)=P1535,OR(AND(O1535&lt;&gt;0,L1535="p"),AND(P1535&lt;&gt;0,L1535="f")),_xlfn.ISFORMULA(X1535),_xlfn.ISFORMULA(Y1535),_xlfn.ISFORMULA(Z1535),_xlfn.ISFORMULA(AA1535),_xlfn.ISFORMULA(AB1535),_xlfn.ISFORMULA(AC1535),NOT(_xlfn.ISFORMULA(O1535)),NOT(_xlfn.ISFORMULA(P1535)),M1535&lt;&gt;0,N1535&lt;&gt;0,OR(YEAR(M1535=lookup_codes!T1697),YEAR(M1535=lookup_codes!T1698),YEAR(M1535=lookup_codes!T1699)),OR(YEAR(N1535=lookup_codes!T1697),YEAR(N1535=lookup_codes!T1698),YEAR(N1535=lookup_codes!T1699)))</f>
        <v>1</v>
      </c>
    </row>
    <row r="1536" spans="1:30" ht="15" customHeight="1" x14ac:dyDescent="0.2">
      <c r="A1536" s="8" t="s">
        <v>763</v>
      </c>
      <c r="B1536" s="8"/>
      <c r="C1536" s="2" t="s">
        <v>734</v>
      </c>
      <c r="D1536" s="6" t="s">
        <v>742</v>
      </c>
      <c r="E1536" s="60" t="s">
        <v>745</v>
      </c>
      <c r="F1536" s="8"/>
      <c r="G1536" s="8"/>
      <c r="H1536" s="8"/>
      <c r="I1536" s="8"/>
      <c r="J1536" s="8">
        <v>3</v>
      </c>
      <c r="K1536" s="8" t="s">
        <v>753</v>
      </c>
      <c r="L1536" s="8" t="s">
        <v>756</v>
      </c>
      <c r="M1536" s="9">
        <v>44421</v>
      </c>
      <c r="N1536" s="9">
        <v>44432</v>
      </c>
      <c r="O1536" s="20"/>
      <c r="P1536" s="20">
        <v>182616.2</v>
      </c>
      <c r="Q1536" s="61"/>
      <c r="R1536" s="29"/>
      <c r="S1536" s="29"/>
      <c r="T1536" s="29"/>
      <c r="U1536" s="29"/>
      <c r="X1536" s="22" t="str">
        <f>IF(B1536="",VLOOKUP(A1536,items_lookup!A:B,2,FALSE),B1536)</f>
        <v>04. Item 04</v>
      </c>
      <c r="Y1536" s="22">
        <f t="shared" si="112"/>
        <v>8</v>
      </c>
      <c r="Z1536" s="22">
        <f t="shared" si="112"/>
        <v>8</v>
      </c>
      <c r="AA1536" s="22">
        <f t="shared" si="109"/>
        <v>2021</v>
      </c>
      <c r="AB1536" s="22">
        <f t="shared" si="110"/>
        <v>2021</v>
      </c>
      <c r="AC1536" s="22">
        <f t="shared" si="111"/>
        <v>2021</v>
      </c>
      <c r="AD1536" s="25" t="b">
        <f>AND(ROUND(O1536,2)=O1536,ROUND(P1536,2)=P1536,OR(AND(O1536&lt;&gt;0,L1536="p"),AND(P1536&lt;&gt;0,L1536="f")),_xlfn.ISFORMULA(X1536),_xlfn.ISFORMULA(Y1536),_xlfn.ISFORMULA(Z1536),_xlfn.ISFORMULA(AA1536),_xlfn.ISFORMULA(AB1536),_xlfn.ISFORMULA(AC1536),NOT(_xlfn.ISFORMULA(O1536)),NOT(_xlfn.ISFORMULA(P1536)),M1536&lt;&gt;0,N1536&lt;&gt;0,OR(YEAR(M1536=lookup_codes!T1698),YEAR(M1536=lookup_codes!T1699),YEAR(M1536=lookup_codes!T1700)),OR(YEAR(N1536=lookup_codes!T1698),YEAR(N1536=lookup_codes!T1699),YEAR(N1536=lookup_codes!T1700)))</f>
        <v>1</v>
      </c>
    </row>
    <row r="1537" spans="1:30" ht="15" customHeight="1" x14ac:dyDescent="0.2">
      <c r="A1537" s="8" t="s">
        <v>763</v>
      </c>
      <c r="B1537" s="8"/>
      <c r="C1537" s="2" t="s">
        <v>734</v>
      </c>
      <c r="D1537" s="6" t="s">
        <v>742</v>
      </c>
      <c r="E1537" s="60" t="s">
        <v>745</v>
      </c>
      <c r="F1537" s="8"/>
      <c r="G1537" s="8"/>
      <c r="H1537" s="8"/>
      <c r="I1537" s="8"/>
      <c r="J1537" s="8">
        <v>3</v>
      </c>
      <c r="K1537" s="8" t="s">
        <v>753</v>
      </c>
      <c r="L1537" s="8" t="s">
        <v>756</v>
      </c>
      <c r="M1537" s="9">
        <v>44421</v>
      </c>
      <c r="N1537" s="9">
        <v>44435</v>
      </c>
      <c r="O1537" s="20"/>
      <c r="P1537" s="20">
        <v>294417.53999999998</v>
      </c>
      <c r="Q1537" s="61"/>
      <c r="R1537" s="29"/>
      <c r="S1537" s="29"/>
      <c r="T1537" s="29"/>
      <c r="U1537" s="29"/>
      <c r="X1537" s="22" t="str">
        <f>IF(B1537="",VLOOKUP(A1537,items_lookup!A:B,2,FALSE),B1537)</f>
        <v>04. Item 04</v>
      </c>
      <c r="Y1537" s="22">
        <f t="shared" si="112"/>
        <v>8</v>
      </c>
      <c r="Z1537" s="22">
        <f t="shared" si="112"/>
        <v>8</v>
      </c>
      <c r="AA1537" s="22">
        <f t="shared" si="109"/>
        <v>2021</v>
      </c>
      <c r="AB1537" s="22">
        <f t="shared" si="110"/>
        <v>2021</v>
      </c>
      <c r="AC1537" s="22">
        <f t="shared" si="111"/>
        <v>2021</v>
      </c>
      <c r="AD1537" s="25" t="b">
        <f>AND(ROUND(O1537,2)=O1537,ROUND(P1537,2)=P1537,OR(AND(O1537&lt;&gt;0,L1537="p"),AND(P1537&lt;&gt;0,L1537="f")),_xlfn.ISFORMULA(X1537),_xlfn.ISFORMULA(Y1537),_xlfn.ISFORMULA(Z1537),_xlfn.ISFORMULA(AA1537),_xlfn.ISFORMULA(AB1537),_xlfn.ISFORMULA(AC1537),NOT(_xlfn.ISFORMULA(O1537)),NOT(_xlfn.ISFORMULA(P1537)),M1537&lt;&gt;0,N1537&lt;&gt;0,OR(YEAR(M1537=lookup_codes!T1699),YEAR(M1537=lookup_codes!T1700),YEAR(M1537=lookup_codes!T1701)),OR(YEAR(N1537=lookup_codes!T1699),YEAR(N1537=lookup_codes!T1700),YEAR(N1537=lookup_codes!T1701)))</f>
        <v>1</v>
      </c>
    </row>
    <row r="1538" spans="1:30" ht="15" customHeight="1" x14ac:dyDescent="0.2">
      <c r="A1538" s="8" t="s">
        <v>782</v>
      </c>
      <c r="B1538" s="8"/>
      <c r="C1538" s="2" t="s">
        <v>734</v>
      </c>
      <c r="D1538" s="6" t="s">
        <v>742</v>
      </c>
      <c r="E1538" s="60" t="s">
        <v>744</v>
      </c>
      <c r="F1538" s="8"/>
      <c r="G1538" s="8"/>
      <c r="H1538" s="8"/>
      <c r="I1538" s="8"/>
      <c r="J1538" s="8"/>
      <c r="K1538" s="8" t="s">
        <v>753</v>
      </c>
      <c r="L1538" s="8" t="s">
        <v>756</v>
      </c>
      <c r="M1538" s="9">
        <v>44425</v>
      </c>
      <c r="N1538" s="9">
        <v>44425</v>
      </c>
      <c r="O1538" s="20"/>
      <c r="P1538" s="20">
        <v>42405.86</v>
      </c>
      <c r="Q1538" s="61"/>
      <c r="R1538" s="29"/>
      <c r="S1538" s="29"/>
      <c r="T1538" s="29"/>
      <c r="U1538" s="29"/>
      <c r="X1538" s="22" t="str">
        <f>IF(B1538="",VLOOKUP(A1538,items_lookup!A:B,2,FALSE),B1538)</f>
        <v>04. Item 04</v>
      </c>
      <c r="Y1538" s="22">
        <f t="shared" si="112"/>
        <v>8</v>
      </c>
      <c r="Z1538" s="22">
        <f t="shared" si="112"/>
        <v>8</v>
      </c>
      <c r="AA1538" s="22">
        <f t="shared" si="109"/>
        <v>2021</v>
      </c>
      <c r="AB1538" s="22">
        <f t="shared" si="110"/>
        <v>2021</v>
      </c>
      <c r="AC1538" s="22">
        <f t="shared" si="111"/>
        <v>2021</v>
      </c>
      <c r="AD1538" s="25" t="b">
        <f>AND(ROUND(O1538,2)=O1538,ROUND(P1538,2)=P1538,OR(AND(O1538&lt;&gt;0,L1538="p"),AND(P1538&lt;&gt;0,L1538="f")),_xlfn.ISFORMULA(X1538),_xlfn.ISFORMULA(Y1538),_xlfn.ISFORMULA(Z1538),_xlfn.ISFORMULA(AA1538),_xlfn.ISFORMULA(AB1538),_xlfn.ISFORMULA(AC1538),NOT(_xlfn.ISFORMULA(O1538)),NOT(_xlfn.ISFORMULA(P1538)),M1538&lt;&gt;0,N1538&lt;&gt;0,OR(YEAR(M1538=lookup_codes!T1700),YEAR(M1538=lookup_codes!T1701),YEAR(M1538=lookup_codes!T1702)),OR(YEAR(N1538=lookup_codes!T1700),YEAR(N1538=lookup_codes!T1701),YEAR(N1538=lookup_codes!T1702)))</f>
        <v>1</v>
      </c>
    </row>
    <row r="1539" spans="1:30" ht="15" customHeight="1" x14ac:dyDescent="0.2">
      <c r="A1539" s="8" t="s">
        <v>768</v>
      </c>
      <c r="B1539" s="8"/>
      <c r="C1539" s="2" t="s">
        <v>734</v>
      </c>
      <c r="D1539" s="6" t="s">
        <v>742</v>
      </c>
      <c r="E1539" s="60" t="s">
        <v>745</v>
      </c>
      <c r="F1539" s="8"/>
      <c r="G1539" s="8"/>
      <c r="H1539" s="8"/>
      <c r="I1539" s="8"/>
      <c r="J1539" s="8">
        <v>3</v>
      </c>
      <c r="K1539" s="8" t="s">
        <v>753</v>
      </c>
      <c r="L1539" s="8" t="s">
        <v>756</v>
      </c>
      <c r="M1539" s="9">
        <v>44421</v>
      </c>
      <c r="N1539" s="9">
        <v>44432</v>
      </c>
      <c r="O1539" s="20"/>
      <c r="P1539" s="20">
        <v>5722.46</v>
      </c>
      <c r="Q1539" s="61"/>
      <c r="X1539" s="22" t="str">
        <f>IF(B1539="",VLOOKUP(A1539,items_lookup!A:B,2,FALSE),B1539)</f>
        <v>09. Item 09</v>
      </c>
      <c r="Y1539" s="22">
        <f t="shared" si="112"/>
        <v>8</v>
      </c>
      <c r="Z1539" s="22">
        <f t="shared" si="112"/>
        <v>8</v>
      </c>
      <c r="AA1539" s="22">
        <f t="shared" si="109"/>
        <v>2021</v>
      </c>
      <c r="AB1539" s="22">
        <f t="shared" si="110"/>
        <v>2021</v>
      </c>
      <c r="AC1539" s="22">
        <f t="shared" si="111"/>
        <v>2021</v>
      </c>
      <c r="AD1539" s="25" t="b">
        <f>AND(ROUND(O1539,2)=O1539,ROUND(P1539,2)=P1539,OR(AND(O1539&lt;&gt;0,L1539="p"),AND(P1539&lt;&gt;0,L1539="f")),_xlfn.ISFORMULA(X1539),_xlfn.ISFORMULA(Y1539),_xlfn.ISFORMULA(Z1539),_xlfn.ISFORMULA(AA1539),_xlfn.ISFORMULA(AB1539),_xlfn.ISFORMULA(AC1539),NOT(_xlfn.ISFORMULA(O1539)),NOT(_xlfn.ISFORMULA(P1539)),M1539&lt;&gt;0,N1539&lt;&gt;0,OR(YEAR(M1539=lookup_codes!T1701),YEAR(M1539=lookup_codes!T1702),YEAR(M1539=lookup_codes!T1703)),OR(YEAR(N1539=lookup_codes!T1701),YEAR(N1539=lookup_codes!T1702),YEAR(N1539=lookup_codes!T1703)))</f>
        <v>1</v>
      </c>
    </row>
    <row r="1540" spans="1:30" ht="14.25" customHeight="1" x14ac:dyDescent="0.2">
      <c r="A1540" s="8" t="s">
        <v>783</v>
      </c>
      <c r="B1540" s="8"/>
      <c r="C1540" s="2" t="s">
        <v>734</v>
      </c>
      <c r="D1540" s="6" t="s">
        <v>742</v>
      </c>
      <c r="E1540" s="60" t="s">
        <v>745</v>
      </c>
      <c r="F1540" s="8"/>
      <c r="G1540" s="8"/>
      <c r="H1540" s="8"/>
      <c r="I1540" s="8"/>
      <c r="J1540" s="8">
        <v>3</v>
      </c>
      <c r="K1540" s="8" t="s">
        <v>753</v>
      </c>
      <c r="L1540" s="8" t="s">
        <v>756</v>
      </c>
      <c r="M1540" s="9">
        <v>44421</v>
      </c>
      <c r="N1540" s="9">
        <v>44432</v>
      </c>
      <c r="O1540" s="20"/>
      <c r="P1540" s="20">
        <v>36467.199999999997</v>
      </c>
      <c r="Q1540" s="61"/>
      <c r="X1540" s="22" t="str">
        <f>IF(B1540="",VLOOKUP(A1540,items_lookup!A:B,2,FALSE),B1540)</f>
        <v>21. Item 21</v>
      </c>
      <c r="Y1540" s="22">
        <f t="shared" si="112"/>
        <v>8</v>
      </c>
      <c r="Z1540" s="22">
        <f t="shared" si="112"/>
        <v>8</v>
      </c>
      <c r="AA1540" s="22">
        <f t="shared" si="109"/>
        <v>2021</v>
      </c>
      <c r="AB1540" s="22">
        <f t="shared" si="110"/>
        <v>2021</v>
      </c>
      <c r="AC1540" s="22">
        <f t="shared" si="111"/>
        <v>2021</v>
      </c>
      <c r="AD1540" s="25" t="b">
        <f>AND(ROUND(O1540,2)=O1540,ROUND(P1540,2)=P1540,OR(AND(O1540&lt;&gt;0,L1540="p"),AND(P1540&lt;&gt;0,L1540="f")),_xlfn.ISFORMULA(X1540),_xlfn.ISFORMULA(Y1540),_xlfn.ISFORMULA(Z1540),_xlfn.ISFORMULA(AA1540),_xlfn.ISFORMULA(AB1540),_xlfn.ISFORMULA(AC1540),NOT(_xlfn.ISFORMULA(O1540)),NOT(_xlfn.ISFORMULA(P1540)),M1540&lt;&gt;0,N1540&lt;&gt;0,OR(YEAR(M1540=lookup_codes!T1702),YEAR(M1540=lookup_codes!T1703),YEAR(M1540=lookup_codes!T1704)),OR(YEAR(N1540=lookup_codes!T1702),YEAR(N1540=lookup_codes!T1703),YEAR(N1540=lookup_codes!T1704)))</f>
        <v>1</v>
      </c>
    </row>
    <row r="1541" spans="1:30" ht="14.25" customHeight="1" x14ac:dyDescent="0.2">
      <c r="A1541" s="8" t="s">
        <v>773</v>
      </c>
      <c r="B1541" s="8"/>
      <c r="C1541" s="2" t="s">
        <v>734</v>
      </c>
      <c r="D1541" s="6" t="s">
        <v>742</v>
      </c>
      <c r="E1541" s="60" t="s">
        <v>745</v>
      </c>
      <c r="F1541" s="8"/>
      <c r="G1541" s="8"/>
      <c r="H1541" s="8"/>
      <c r="I1541" s="8"/>
      <c r="J1541" s="8">
        <v>3</v>
      </c>
      <c r="K1541" s="8" t="s">
        <v>753</v>
      </c>
      <c r="L1541" s="8" t="s">
        <v>756</v>
      </c>
      <c r="M1541" s="9">
        <v>44421</v>
      </c>
      <c r="N1541" s="9">
        <v>44432</v>
      </c>
      <c r="O1541" s="20"/>
      <c r="P1541" s="20">
        <v>477.14</v>
      </c>
      <c r="Q1541" s="61"/>
      <c r="X1541" s="22" t="str">
        <f>IF(B1541="",VLOOKUP(A1541,items_lookup!A:B,2,FALSE),B1541)</f>
        <v>13. Item 13</v>
      </c>
      <c r="Y1541" s="22">
        <f t="shared" si="112"/>
        <v>8</v>
      </c>
      <c r="Z1541" s="22">
        <f t="shared" si="112"/>
        <v>8</v>
      </c>
      <c r="AA1541" s="22">
        <f t="shared" si="109"/>
        <v>2021</v>
      </c>
      <c r="AB1541" s="22">
        <f t="shared" si="110"/>
        <v>2021</v>
      </c>
      <c r="AC1541" s="22">
        <f t="shared" si="111"/>
        <v>2021</v>
      </c>
      <c r="AD1541" s="25" t="b">
        <f>AND(ROUND(O1541,2)=O1541,ROUND(P1541,2)=P1541,OR(AND(O1541&lt;&gt;0,L1541="p"),AND(P1541&lt;&gt;0,L1541="f")),_xlfn.ISFORMULA(X1541),_xlfn.ISFORMULA(Y1541),_xlfn.ISFORMULA(Z1541),_xlfn.ISFORMULA(AA1541),_xlfn.ISFORMULA(AB1541),_xlfn.ISFORMULA(AC1541),NOT(_xlfn.ISFORMULA(O1541)),NOT(_xlfn.ISFORMULA(P1541)),M1541&lt;&gt;0,N1541&lt;&gt;0,OR(YEAR(M1541=lookup_codes!T1703),YEAR(M1541=lookup_codes!T1704),YEAR(M1541=lookup_codes!T1705)),OR(YEAR(N1541=lookup_codes!T1703),YEAR(N1541=lookup_codes!T1704),YEAR(N1541=lookup_codes!T1705)))</f>
        <v>1</v>
      </c>
    </row>
    <row r="1542" spans="1:30" ht="14.25" customHeight="1" x14ac:dyDescent="0.2">
      <c r="A1542" s="8" t="s">
        <v>776</v>
      </c>
      <c r="B1542" s="27"/>
      <c r="C1542" s="2" t="s">
        <v>734</v>
      </c>
      <c r="D1542" s="6" t="s">
        <v>742</v>
      </c>
      <c r="E1542" s="60" t="s">
        <v>745</v>
      </c>
      <c r="F1542" s="8"/>
      <c r="G1542" s="8"/>
      <c r="H1542" s="8"/>
      <c r="I1542" s="8"/>
      <c r="J1542" s="8">
        <v>1</v>
      </c>
      <c r="K1542" s="8" t="s">
        <v>753</v>
      </c>
      <c r="L1542" s="8" t="s">
        <v>756</v>
      </c>
      <c r="M1542" s="9">
        <v>44409</v>
      </c>
      <c r="N1542" s="9">
        <v>44439</v>
      </c>
      <c r="O1542" s="20"/>
      <c r="P1542" s="20">
        <v>478599</v>
      </c>
      <c r="Q1542" s="61"/>
      <c r="R1542" s="29"/>
      <c r="S1542" s="29"/>
      <c r="T1542" s="29"/>
      <c r="U1542" s="29"/>
      <c r="X1542" s="22" t="str">
        <f>IF(B1542="",VLOOKUP(A1542,items_lookup!A:B,2,FALSE),B1542)</f>
        <v>_1. Item _1</v>
      </c>
      <c r="Y1542" s="22">
        <f t="shared" si="112"/>
        <v>8</v>
      </c>
      <c r="Z1542" s="22">
        <f t="shared" si="112"/>
        <v>8</v>
      </c>
      <c r="AA1542" s="22">
        <f t="shared" si="109"/>
        <v>2021</v>
      </c>
      <c r="AB1542" s="22">
        <f t="shared" si="110"/>
        <v>2021</v>
      </c>
      <c r="AC1542" s="22">
        <f t="shared" si="111"/>
        <v>2021</v>
      </c>
      <c r="AD1542" s="25" t="b">
        <f>AND(ROUND(O1542,2)=O1542,ROUND(P1542,2)=P1542,OR(AND(O1542&lt;&gt;0,L1542="p"),AND(P1542&lt;&gt;0,L1542="f")),_xlfn.ISFORMULA(X1542),_xlfn.ISFORMULA(Y1542),_xlfn.ISFORMULA(Z1542),_xlfn.ISFORMULA(AA1542),_xlfn.ISFORMULA(AB1542),_xlfn.ISFORMULA(AC1542),NOT(_xlfn.ISFORMULA(O1542)),NOT(_xlfn.ISFORMULA(P1542)),M1542&lt;&gt;0,N1542&lt;&gt;0,OR(YEAR(M1542=lookup_codes!T1704),YEAR(M1542=lookup_codes!T1705),YEAR(M1542=lookup_codes!T1706)),OR(YEAR(N1542=lookup_codes!T1704),YEAR(N1542=lookup_codes!T1705),YEAR(N1542=lookup_codes!T1706)))</f>
        <v>1</v>
      </c>
    </row>
    <row r="1543" spans="1:30" ht="15.75" customHeight="1" x14ac:dyDescent="0.2">
      <c r="A1543" s="8" t="s">
        <v>796</v>
      </c>
      <c r="B1543" s="8"/>
      <c r="C1543" s="2" t="s">
        <v>734</v>
      </c>
      <c r="D1543" s="6" t="s">
        <v>742</v>
      </c>
      <c r="E1543" s="60" t="s">
        <v>745</v>
      </c>
      <c r="F1543" s="8"/>
      <c r="G1543" s="8"/>
      <c r="H1543" s="8"/>
      <c r="I1543" s="8"/>
      <c r="J1543" s="8">
        <v>3</v>
      </c>
      <c r="K1543" s="8" t="s">
        <v>753</v>
      </c>
      <c r="L1543" s="8" t="s">
        <v>756</v>
      </c>
      <c r="M1543" s="9">
        <v>44423</v>
      </c>
      <c r="N1543" s="9">
        <v>44433</v>
      </c>
      <c r="O1543" s="20"/>
      <c r="P1543" s="20">
        <v>2583333.33</v>
      </c>
      <c r="Q1543" s="61"/>
      <c r="R1543" s="29"/>
      <c r="S1543" s="29"/>
      <c r="T1543" s="29"/>
      <c r="U1543" s="29"/>
      <c r="X1543" s="22" t="str">
        <f>IF(B1543="",VLOOKUP(A1543,items_lookup!A:B,2,FALSE),B1543)</f>
        <v>_3. Item _3</v>
      </c>
      <c r="Y1543" s="22">
        <f t="shared" si="112"/>
        <v>8</v>
      </c>
      <c r="Z1543" s="22">
        <f t="shared" si="112"/>
        <v>8</v>
      </c>
      <c r="AA1543" s="22">
        <f t="shared" si="109"/>
        <v>2021</v>
      </c>
      <c r="AB1543" s="22">
        <f t="shared" si="110"/>
        <v>2021</v>
      </c>
      <c r="AC1543" s="22">
        <f t="shared" si="111"/>
        <v>2021</v>
      </c>
      <c r="AD1543" s="25" t="b">
        <f>AND(ROUND(O1543,2)=O1543,ROUND(P1543,2)=P1543,OR(AND(O1543&lt;&gt;0,L1543="p"),AND(P1543&lt;&gt;0,L1543="f")),_xlfn.ISFORMULA(X1543),_xlfn.ISFORMULA(Y1543),_xlfn.ISFORMULA(Z1543),_xlfn.ISFORMULA(AA1543),_xlfn.ISFORMULA(AB1543),_xlfn.ISFORMULA(AC1543),NOT(_xlfn.ISFORMULA(O1543)),NOT(_xlfn.ISFORMULA(P1543)),M1543&lt;&gt;0,N1543&lt;&gt;0,OR(YEAR(M1543=lookup_codes!T1705),YEAR(M1543=lookup_codes!T1706),YEAR(M1543=lookup_codes!T1707)),OR(YEAR(N1543=lookup_codes!T1705),YEAR(N1543=lookup_codes!T1706),YEAR(N1543=lookup_codes!T1707)))</f>
        <v>1</v>
      </c>
    </row>
    <row r="1544" spans="1:30" ht="15" customHeight="1" x14ac:dyDescent="0.2">
      <c r="A1544" s="8" t="s">
        <v>763</v>
      </c>
      <c r="B1544" s="8"/>
      <c r="C1544" s="2" t="s">
        <v>734</v>
      </c>
      <c r="D1544" s="6" t="s">
        <v>742</v>
      </c>
      <c r="E1544" s="60" t="s">
        <v>745</v>
      </c>
      <c r="F1544" s="8"/>
      <c r="G1544" s="8"/>
      <c r="H1544" s="8"/>
      <c r="I1544" s="8" t="s">
        <v>25</v>
      </c>
      <c r="J1544" s="8">
        <v>3</v>
      </c>
      <c r="K1544" s="8" t="s">
        <v>753</v>
      </c>
      <c r="L1544" s="8" t="s">
        <v>756</v>
      </c>
      <c r="M1544" s="9">
        <v>44426</v>
      </c>
      <c r="N1544" s="9">
        <v>44434</v>
      </c>
      <c r="O1544" s="20"/>
      <c r="P1544" s="20">
        <v>3404761.9</v>
      </c>
      <c r="Q1544" s="61"/>
      <c r="R1544" s="29"/>
      <c r="S1544" s="29"/>
      <c r="T1544" s="29"/>
      <c r="U1544" s="29"/>
      <c r="X1544" s="22" t="str">
        <f>IF(B1544="",VLOOKUP(A1544,items_lookup!A:B,2,FALSE),B1544)</f>
        <v>04. Item 04</v>
      </c>
      <c r="Y1544" s="22">
        <f t="shared" si="112"/>
        <v>8</v>
      </c>
      <c r="Z1544" s="22">
        <f t="shared" si="112"/>
        <v>8</v>
      </c>
      <c r="AA1544" s="22">
        <f t="shared" si="109"/>
        <v>2021</v>
      </c>
      <c r="AB1544" s="22">
        <f t="shared" si="110"/>
        <v>2021</v>
      </c>
      <c r="AC1544" s="22">
        <f t="shared" si="111"/>
        <v>2021</v>
      </c>
      <c r="AD1544" s="25" t="b">
        <f>AND(ROUND(O1544,2)=O1544,ROUND(P1544,2)=P1544,OR(AND(O1544&lt;&gt;0,L1544="p"),AND(P1544&lt;&gt;0,L1544="f")),_xlfn.ISFORMULA(X1544),_xlfn.ISFORMULA(Y1544),_xlfn.ISFORMULA(Z1544),_xlfn.ISFORMULA(AA1544),_xlfn.ISFORMULA(AB1544),_xlfn.ISFORMULA(AC1544),NOT(_xlfn.ISFORMULA(O1544)),NOT(_xlfn.ISFORMULA(P1544)),M1544&lt;&gt;0,N1544&lt;&gt;0,OR(YEAR(M1544=lookup_codes!T1706),YEAR(M1544=lookup_codes!T1707),YEAR(M1544=lookup_codes!T1708)),OR(YEAR(N1544=lookup_codes!T1706),YEAR(N1544=lookup_codes!T1707),YEAR(N1544=lookup_codes!T1708)))</f>
        <v>1</v>
      </c>
    </row>
    <row r="1545" spans="1:30" ht="15" customHeight="1" x14ac:dyDescent="0.2">
      <c r="A1545" s="8" t="s">
        <v>782</v>
      </c>
      <c r="B1545" s="27"/>
      <c r="C1545" s="2" t="s">
        <v>734</v>
      </c>
      <c r="D1545" s="6" t="s">
        <v>742</v>
      </c>
      <c r="E1545" s="60" t="s">
        <v>745</v>
      </c>
      <c r="F1545" s="8"/>
      <c r="G1545" s="8"/>
      <c r="H1545" s="8"/>
      <c r="I1545" s="8"/>
      <c r="J1545" s="8">
        <v>3</v>
      </c>
      <c r="K1545" s="8" t="s">
        <v>753</v>
      </c>
      <c r="L1545" s="8" t="s">
        <v>756</v>
      </c>
      <c r="M1545" s="9">
        <v>44424</v>
      </c>
      <c r="N1545" s="9">
        <v>44435</v>
      </c>
      <c r="O1545" s="20"/>
      <c r="P1545" s="20">
        <v>187830.91</v>
      </c>
      <c r="Q1545" s="61"/>
      <c r="R1545" s="29"/>
      <c r="S1545" s="29"/>
      <c r="T1545" s="29"/>
      <c r="U1545" s="29"/>
      <c r="X1545" s="22" t="str">
        <f>IF(B1545="",VLOOKUP(A1545,items_lookup!A:B,2,FALSE),B1545)</f>
        <v>04. Item 04</v>
      </c>
      <c r="Y1545" s="22">
        <f t="shared" si="112"/>
        <v>8</v>
      </c>
      <c r="Z1545" s="22">
        <f t="shared" si="112"/>
        <v>8</v>
      </c>
      <c r="AA1545" s="22">
        <f t="shared" si="109"/>
        <v>2021</v>
      </c>
      <c r="AB1545" s="22">
        <f t="shared" si="110"/>
        <v>2021</v>
      </c>
      <c r="AC1545" s="22">
        <f t="shared" si="111"/>
        <v>2021</v>
      </c>
      <c r="AD1545" s="25" t="b">
        <f>AND(ROUND(O1545,2)=O1545,ROUND(P1545,2)=P1545,OR(AND(O1545&lt;&gt;0,L1545="p"),AND(P1545&lt;&gt;0,L1545="f")),_xlfn.ISFORMULA(X1545),_xlfn.ISFORMULA(Y1545),_xlfn.ISFORMULA(Z1545),_xlfn.ISFORMULA(AA1545),_xlfn.ISFORMULA(AB1545),_xlfn.ISFORMULA(AC1545),NOT(_xlfn.ISFORMULA(O1545)),NOT(_xlfn.ISFORMULA(P1545)),M1545&lt;&gt;0,N1545&lt;&gt;0,OR(YEAR(M1545=lookup_codes!T1707),YEAR(M1545=lookup_codes!T1708),YEAR(M1545=lookup_codes!T1709)),OR(YEAR(N1545=lookup_codes!T1707),YEAR(N1545=lookup_codes!T1708),YEAR(N1545=lookup_codes!T1709)))</f>
        <v>1</v>
      </c>
    </row>
    <row r="1546" spans="1:30" ht="15.75" customHeight="1" x14ac:dyDescent="0.2">
      <c r="A1546" s="8" t="s">
        <v>764</v>
      </c>
      <c r="B1546" s="27"/>
      <c r="C1546" s="2" t="s">
        <v>734</v>
      </c>
      <c r="D1546" s="6" t="s">
        <v>742</v>
      </c>
      <c r="E1546" s="60" t="s">
        <v>745</v>
      </c>
      <c r="F1546" s="8"/>
      <c r="G1546" s="8"/>
      <c r="H1546" s="8"/>
      <c r="I1546" s="8"/>
      <c r="J1546" s="8">
        <v>4</v>
      </c>
      <c r="K1546" s="8" t="s">
        <v>753</v>
      </c>
      <c r="L1546" s="8" t="s">
        <v>756</v>
      </c>
      <c r="M1546" s="9">
        <v>44421</v>
      </c>
      <c r="N1546" s="9">
        <v>44438</v>
      </c>
      <c r="O1546" s="20"/>
      <c r="P1546" s="20">
        <v>18916.669999999998</v>
      </c>
      <c r="Q1546" s="61"/>
      <c r="R1546" s="29"/>
      <c r="S1546" s="29"/>
      <c r="T1546" s="29"/>
      <c r="U1546" s="29"/>
      <c r="X1546" s="22" t="str">
        <f>IF(B1546="",VLOOKUP(A1546,items_lookup!A:B,2,FALSE),B1546)</f>
        <v>05. Item 05</v>
      </c>
      <c r="Y1546" s="22">
        <f t="shared" si="112"/>
        <v>8</v>
      </c>
      <c r="Z1546" s="22">
        <f t="shared" si="112"/>
        <v>8</v>
      </c>
      <c r="AA1546" s="22">
        <f t="shared" si="109"/>
        <v>2021</v>
      </c>
      <c r="AB1546" s="22">
        <f t="shared" si="110"/>
        <v>2021</v>
      </c>
      <c r="AC1546" s="22">
        <f t="shared" si="111"/>
        <v>2021</v>
      </c>
      <c r="AD1546" s="25" t="b">
        <f>AND(ROUND(O1546,2)=O1546,ROUND(P1546,2)=P1546,OR(AND(O1546&lt;&gt;0,L1546="p"),AND(P1546&lt;&gt;0,L1546="f")),_xlfn.ISFORMULA(X1546),_xlfn.ISFORMULA(Y1546),_xlfn.ISFORMULA(Z1546),_xlfn.ISFORMULA(AA1546),_xlfn.ISFORMULA(AB1546),_xlfn.ISFORMULA(AC1546),NOT(_xlfn.ISFORMULA(O1546)),NOT(_xlfn.ISFORMULA(P1546)),M1546&lt;&gt;0,N1546&lt;&gt;0,OR(YEAR(M1546=lookup_codes!T1708),YEAR(M1546=lookup_codes!T1709),YEAR(M1546=lookup_codes!T1710)),OR(YEAR(N1546=lookup_codes!T1708),YEAR(N1546=lookup_codes!T1709),YEAR(N1546=lookup_codes!T1710)))</f>
        <v>1</v>
      </c>
    </row>
    <row r="1547" spans="1:30" ht="15.75" customHeight="1" x14ac:dyDescent="0.2">
      <c r="A1547" s="8" t="s">
        <v>765</v>
      </c>
      <c r="B1547" s="8"/>
      <c r="C1547" s="2" t="s">
        <v>734</v>
      </c>
      <c r="D1547" s="6" t="s">
        <v>742</v>
      </c>
      <c r="E1547" s="60" t="s">
        <v>745</v>
      </c>
      <c r="F1547" s="8"/>
      <c r="G1547" s="8"/>
      <c r="H1547" s="8"/>
      <c r="I1547" s="8" t="s">
        <v>25</v>
      </c>
      <c r="J1547" s="8">
        <v>3</v>
      </c>
      <c r="K1547" s="8" t="s">
        <v>753</v>
      </c>
      <c r="L1547" s="8" t="s">
        <v>756</v>
      </c>
      <c r="M1547" s="9">
        <v>44421</v>
      </c>
      <c r="N1547" s="9">
        <v>44432</v>
      </c>
      <c r="O1547" s="20"/>
      <c r="P1547" s="20">
        <v>3560.28</v>
      </c>
      <c r="Q1547" s="61"/>
      <c r="X1547" s="22" t="str">
        <f>IF(B1547="",VLOOKUP(A1547,items_lookup!A:B,2,FALSE),B1547)</f>
        <v>05. Item 05</v>
      </c>
      <c r="Y1547" s="22">
        <f t="shared" si="112"/>
        <v>8</v>
      </c>
      <c r="Z1547" s="22">
        <f t="shared" si="112"/>
        <v>8</v>
      </c>
      <c r="AA1547" s="22">
        <f t="shared" si="109"/>
        <v>2021</v>
      </c>
      <c r="AB1547" s="22">
        <f t="shared" si="110"/>
        <v>2021</v>
      </c>
      <c r="AC1547" s="22">
        <f t="shared" si="111"/>
        <v>2021</v>
      </c>
      <c r="AD1547" s="25" t="b">
        <f>AND(ROUND(O1547,2)=O1547,ROUND(P1547,2)=P1547,OR(AND(O1547&lt;&gt;0,L1547="p"),AND(P1547&lt;&gt;0,L1547="f")),_xlfn.ISFORMULA(X1547),_xlfn.ISFORMULA(Y1547),_xlfn.ISFORMULA(Z1547),_xlfn.ISFORMULA(AA1547),_xlfn.ISFORMULA(AB1547),_xlfn.ISFORMULA(AC1547),NOT(_xlfn.ISFORMULA(O1547)),NOT(_xlfn.ISFORMULA(P1547)),M1547&lt;&gt;0,N1547&lt;&gt;0,OR(YEAR(M1547=lookup_codes!T1709),YEAR(M1547=lookup_codes!T1710),YEAR(M1547=lookup_codes!T1711)),OR(YEAR(N1547=lookup_codes!T1709),YEAR(N1547=lookup_codes!T1710),YEAR(N1547=lookup_codes!T1711)))</f>
        <v>1</v>
      </c>
    </row>
    <row r="1548" spans="1:30" ht="14.25" customHeight="1" x14ac:dyDescent="0.2">
      <c r="A1548" s="8" t="s">
        <v>775</v>
      </c>
      <c r="B1548" s="8"/>
      <c r="C1548" s="2" t="s">
        <v>734</v>
      </c>
      <c r="D1548" s="6" t="s">
        <v>742</v>
      </c>
      <c r="E1548" s="60" t="s">
        <v>745</v>
      </c>
      <c r="F1548" s="8"/>
      <c r="G1548" s="8"/>
      <c r="H1548" s="8"/>
      <c r="I1548" s="8" t="s">
        <v>25</v>
      </c>
      <c r="J1548" s="8">
        <v>3</v>
      </c>
      <c r="K1548" s="8" t="s">
        <v>753</v>
      </c>
      <c r="L1548" s="8" t="s">
        <v>756</v>
      </c>
      <c r="M1548" s="9">
        <v>44421</v>
      </c>
      <c r="N1548" s="9">
        <v>44432</v>
      </c>
      <c r="O1548" s="20"/>
      <c r="P1548" s="20">
        <v>164521.39000000001</v>
      </c>
      <c r="Q1548" s="61"/>
      <c r="X1548" s="22" t="str">
        <f>IF(B1548="",VLOOKUP(A1548,items_lookup!A:B,2,FALSE),B1548)</f>
        <v>06. Item 06</v>
      </c>
      <c r="Y1548" s="22">
        <f t="shared" si="112"/>
        <v>8</v>
      </c>
      <c r="Z1548" s="22">
        <f t="shared" si="112"/>
        <v>8</v>
      </c>
      <c r="AA1548" s="22">
        <f t="shared" si="109"/>
        <v>2021</v>
      </c>
      <c r="AB1548" s="22">
        <f t="shared" si="110"/>
        <v>2021</v>
      </c>
      <c r="AC1548" s="22">
        <f t="shared" si="111"/>
        <v>2021</v>
      </c>
      <c r="AD1548" s="25" t="b">
        <f>AND(ROUND(O1548,2)=O1548,ROUND(P1548,2)=P1548,OR(AND(O1548&lt;&gt;0,L1548="p"),AND(P1548&lt;&gt;0,L1548="f")),_xlfn.ISFORMULA(X1548),_xlfn.ISFORMULA(Y1548),_xlfn.ISFORMULA(Z1548),_xlfn.ISFORMULA(AA1548),_xlfn.ISFORMULA(AB1548),_xlfn.ISFORMULA(AC1548),NOT(_xlfn.ISFORMULA(O1548)),NOT(_xlfn.ISFORMULA(P1548)),M1548&lt;&gt;0,N1548&lt;&gt;0,OR(YEAR(M1548=lookup_codes!T1710),YEAR(M1548=lookup_codes!T1711),YEAR(M1548=lookup_codes!T1712)),OR(YEAR(N1548=lookup_codes!T1710),YEAR(N1548=lookup_codes!T1711),YEAR(N1548=lookup_codes!T1712)))</f>
        <v>1</v>
      </c>
    </row>
    <row r="1549" spans="1:30" ht="14.25" customHeight="1" x14ac:dyDescent="0.2">
      <c r="A1549" s="8" t="s">
        <v>766</v>
      </c>
      <c r="B1549" s="8"/>
      <c r="C1549" s="2" t="s">
        <v>734</v>
      </c>
      <c r="D1549" s="6" t="s">
        <v>742</v>
      </c>
      <c r="E1549" s="60" t="s">
        <v>745</v>
      </c>
      <c r="F1549" s="8"/>
      <c r="G1549" s="8"/>
      <c r="H1549" s="8"/>
      <c r="I1549" s="8" t="s">
        <v>25</v>
      </c>
      <c r="J1549" s="8">
        <v>3</v>
      </c>
      <c r="K1549" s="8" t="s">
        <v>753</v>
      </c>
      <c r="L1549" s="8" t="s">
        <v>756</v>
      </c>
      <c r="M1549" s="9">
        <v>44421</v>
      </c>
      <c r="N1549" s="9">
        <v>44434</v>
      </c>
      <c r="O1549" s="20"/>
      <c r="P1549" s="20">
        <v>49346.39</v>
      </c>
      <c r="Q1549" s="61"/>
      <c r="X1549" s="22" t="str">
        <f>IF(B1549="",VLOOKUP(A1549,items_lookup!A:B,2,FALSE),B1549)</f>
        <v>07. Item 07</v>
      </c>
      <c r="Y1549" s="22">
        <f t="shared" si="112"/>
        <v>8</v>
      </c>
      <c r="Z1549" s="22">
        <f t="shared" si="112"/>
        <v>8</v>
      </c>
      <c r="AA1549" s="22">
        <f t="shared" si="109"/>
        <v>2021</v>
      </c>
      <c r="AB1549" s="22">
        <f t="shared" si="110"/>
        <v>2021</v>
      </c>
      <c r="AC1549" s="22">
        <f t="shared" si="111"/>
        <v>2021</v>
      </c>
      <c r="AD1549" s="25" t="b">
        <f>AND(ROUND(O1549,2)=O1549,ROUND(P1549,2)=P1549,OR(AND(O1549&lt;&gt;0,L1549="p"),AND(P1549&lt;&gt;0,L1549="f")),_xlfn.ISFORMULA(X1549),_xlfn.ISFORMULA(Y1549),_xlfn.ISFORMULA(Z1549),_xlfn.ISFORMULA(AA1549),_xlfn.ISFORMULA(AB1549),_xlfn.ISFORMULA(AC1549),NOT(_xlfn.ISFORMULA(O1549)),NOT(_xlfn.ISFORMULA(P1549)),M1549&lt;&gt;0,N1549&lt;&gt;0,OR(YEAR(M1549=lookup_codes!T1711),YEAR(M1549=lookup_codes!T1712),YEAR(M1549=lookup_codes!T1713)),OR(YEAR(N1549=lookup_codes!T1711),YEAR(N1549=lookup_codes!T1712),YEAR(N1549=lookup_codes!T1713)))</f>
        <v>1</v>
      </c>
    </row>
    <row r="1550" spans="1:30" ht="14.25" customHeight="1" x14ac:dyDescent="0.2">
      <c r="A1550" s="8" t="s">
        <v>767</v>
      </c>
      <c r="B1550" s="8"/>
      <c r="C1550" s="2" t="s">
        <v>734</v>
      </c>
      <c r="D1550" s="6" t="s">
        <v>742</v>
      </c>
      <c r="E1550" s="60" t="s">
        <v>744</v>
      </c>
      <c r="F1550" s="8"/>
      <c r="G1550" s="8"/>
      <c r="H1550" s="8"/>
      <c r="I1550" s="8"/>
      <c r="J1550" s="8"/>
      <c r="K1550" s="8" t="s">
        <v>753</v>
      </c>
      <c r="L1550" s="8" t="s">
        <v>756</v>
      </c>
      <c r="M1550" s="9">
        <v>44426</v>
      </c>
      <c r="N1550" s="9">
        <v>44426</v>
      </c>
      <c r="O1550" s="20"/>
      <c r="P1550" s="20">
        <v>387766.3</v>
      </c>
      <c r="Q1550" s="61"/>
      <c r="R1550" s="29"/>
      <c r="S1550" s="29"/>
      <c r="T1550" s="29"/>
      <c r="U1550" s="29"/>
      <c r="X1550" s="22" t="str">
        <f>IF(B1550="",VLOOKUP(A1550,items_lookup!A:B,2,FALSE),B1550)</f>
        <v>08. Item 08</v>
      </c>
      <c r="Y1550" s="22">
        <f t="shared" si="112"/>
        <v>8</v>
      </c>
      <c r="Z1550" s="22">
        <f t="shared" si="112"/>
        <v>8</v>
      </c>
      <c r="AA1550" s="22">
        <f t="shared" si="109"/>
        <v>2021</v>
      </c>
      <c r="AB1550" s="22">
        <f t="shared" si="110"/>
        <v>2021</v>
      </c>
      <c r="AC1550" s="22">
        <f t="shared" si="111"/>
        <v>2021</v>
      </c>
      <c r="AD1550" s="25" t="b">
        <f>AND(ROUND(O1550,2)=O1550,ROUND(P1550,2)=P1550,OR(AND(O1550&lt;&gt;0,L1550="p"),AND(P1550&lt;&gt;0,L1550="f")),_xlfn.ISFORMULA(X1550),_xlfn.ISFORMULA(Y1550),_xlfn.ISFORMULA(Z1550),_xlfn.ISFORMULA(AA1550),_xlfn.ISFORMULA(AB1550),_xlfn.ISFORMULA(AC1550),NOT(_xlfn.ISFORMULA(O1550)),NOT(_xlfn.ISFORMULA(P1550)),M1550&lt;&gt;0,N1550&lt;&gt;0,OR(YEAR(M1550=lookup_codes!T1712),YEAR(M1550=lookup_codes!T1713),YEAR(M1550=lookup_codes!T1714)),OR(YEAR(N1550=lookup_codes!T1712),YEAR(N1550=lookup_codes!T1713),YEAR(N1550=lookup_codes!T1714)))</f>
        <v>1</v>
      </c>
    </row>
    <row r="1551" spans="1:30" ht="15" customHeight="1" x14ac:dyDescent="0.2">
      <c r="A1551" s="8" t="s">
        <v>781</v>
      </c>
      <c r="B1551" s="8"/>
      <c r="C1551" s="2" t="s">
        <v>734</v>
      </c>
      <c r="D1551" s="6" t="s">
        <v>742</v>
      </c>
      <c r="E1551" s="60" t="s">
        <v>744</v>
      </c>
      <c r="F1551" s="8"/>
      <c r="G1551" s="8"/>
      <c r="H1551" s="8"/>
      <c r="I1551" s="8"/>
      <c r="J1551" s="8"/>
      <c r="K1551" s="8" t="s">
        <v>753</v>
      </c>
      <c r="L1551" s="8" t="s">
        <v>756</v>
      </c>
      <c r="M1551" s="9">
        <v>44428</v>
      </c>
      <c r="N1551" s="9">
        <v>44428</v>
      </c>
      <c r="O1551" s="20"/>
      <c r="P1551" s="20">
        <v>457390.33</v>
      </c>
      <c r="Q1551" s="61"/>
      <c r="R1551" s="29"/>
      <c r="S1551" s="29"/>
      <c r="T1551" s="29"/>
      <c r="U1551" s="29"/>
      <c r="X1551" s="22" t="str">
        <f>IF(B1551="",VLOOKUP(A1551,items_lookup!A:B,2,FALSE),B1551)</f>
        <v>09. Item 09</v>
      </c>
      <c r="Y1551" s="22">
        <f t="shared" si="112"/>
        <v>8</v>
      </c>
      <c r="Z1551" s="22">
        <f t="shared" si="112"/>
        <v>8</v>
      </c>
      <c r="AA1551" s="22">
        <f t="shared" si="109"/>
        <v>2021</v>
      </c>
      <c r="AB1551" s="22">
        <f t="shared" si="110"/>
        <v>2021</v>
      </c>
      <c r="AC1551" s="22">
        <f t="shared" si="111"/>
        <v>2021</v>
      </c>
      <c r="AD1551" s="25" t="b">
        <f>AND(ROUND(O1551,2)=O1551,ROUND(P1551,2)=P1551,OR(AND(O1551&lt;&gt;0,L1551="p"),AND(P1551&lt;&gt;0,L1551="f")),_xlfn.ISFORMULA(X1551),_xlfn.ISFORMULA(Y1551),_xlfn.ISFORMULA(Z1551),_xlfn.ISFORMULA(AA1551),_xlfn.ISFORMULA(AB1551),_xlfn.ISFORMULA(AC1551),NOT(_xlfn.ISFORMULA(O1551)),NOT(_xlfn.ISFORMULA(P1551)),M1551&lt;&gt;0,N1551&lt;&gt;0,OR(YEAR(M1551=lookup_codes!T1713),YEAR(M1551=lookup_codes!T1714),YEAR(M1551=lookup_codes!T1715)),OR(YEAR(N1551=lookup_codes!T1713),YEAR(N1551=lookup_codes!T1714),YEAR(N1551=lookup_codes!T1715)))</f>
        <v>1</v>
      </c>
    </row>
    <row r="1552" spans="1:30" ht="15" customHeight="1" x14ac:dyDescent="0.2">
      <c r="A1552" s="8" t="s">
        <v>769</v>
      </c>
      <c r="B1552" s="8"/>
      <c r="C1552" s="2" t="s">
        <v>734</v>
      </c>
      <c r="D1552" s="6" t="s">
        <v>742</v>
      </c>
      <c r="E1552" s="60" t="s">
        <v>744</v>
      </c>
      <c r="F1552" s="8"/>
      <c r="G1552" s="8"/>
      <c r="H1552" s="8"/>
      <c r="I1552" s="8"/>
      <c r="J1552" s="8"/>
      <c r="K1552" s="8" t="s">
        <v>753</v>
      </c>
      <c r="L1552" s="8" t="s">
        <v>756</v>
      </c>
      <c r="M1552" s="9">
        <v>44432</v>
      </c>
      <c r="N1552" s="9">
        <v>44432</v>
      </c>
      <c r="O1552" s="20"/>
      <c r="P1552" s="20">
        <v>3040098.52</v>
      </c>
      <c r="Q1552" s="61"/>
      <c r="R1552" s="29"/>
      <c r="S1552" s="29"/>
      <c r="T1552" s="29"/>
      <c r="U1552" s="29"/>
      <c r="X1552" s="22" t="str">
        <f>IF(B1552="",VLOOKUP(A1552,items_lookup!A:B,2,FALSE),B1552)</f>
        <v>09. Item 09</v>
      </c>
      <c r="Y1552" s="22">
        <f t="shared" si="112"/>
        <v>8</v>
      </c>
      <c r="Z1552" s="22">
        <f t="shared" si="112"/>
        <v>8</v>
      </c>
      <c r="AA1552" s="22">
        <f t="shared" si="109"/>
        <v>2021</v>
      </c>
      <c r="AB1552" s="22">
        <f t="shared" si="110"/>
        <v>2021</v>
      </c>
      <c r="AC1552" s="22">
        <f t="shared" si="111"/>
        <v>2021</v>
      </c>
      <c r="AD1552" s="25" t="b">
        <f>AND(ROUND(O1552,2)=O1552,ROUND(P1552,2)=P1552,OR(AND(O1552&lt;&gt;0,L1552="p"),AND(P1552&lt;&gt;0,L1552="f")),_xlfn.ISFORMULA(X1552),_xlfn.ISFORMULA(Y1552),_xlfn.ISFORMULA(Z1552),_xlfn.ISFORMULA(AA1552),_xlfn.ISFORMULA(AB1552),_xlfn.ISFORMULA(AC1552),NOT(_xlfn.ISFORMULA(O1552)),NOT(_xlfn.ISFORMULA(P1552)),M1552&lt;&gt;0,N1552&lt;&gt;0,OR(YEAR(M1552=lookup_codes!T1714),YEAR(M1552=lookup_codes!T1715),YEAR(M1552=lookup_codes!T1716)),OR(YEAR(N1552=lookup_codes!T1714),YEAR(N1552=lookup_codes!T1715),YEAR(N1552=lookup_codes!T1716)))</f>
        <v>1</v>
      </c>
    </row>
    <row r="1553" spans="1:30" ht="15" customHeight="1" x14ac:dyDescent="0.2">
      <c r="A1553" s="8" t="s">
        <v>768</v>
      </c>
      <c r="B1553" s="8"/>
      <c r="C1553" s="2" t="s">
        <v>734</v>
      </c>
      <c r="D1553" s="6" t="s">
        <v>742</v>
      </c>
      <c r="E1553" s="60" t="s">
        <v>744</v>
      </c>
      <c r="F1553" s="8"/>
      <c r="G1553" s="8"/>
      <c r="H1553" s="8"/>
      <c r="I1553" s="8"/>
      <c r="J1553" s="8"/>
      <c r="K1553" s="8" t="s">
        <v>753</v>
      </c>
      <c r="L1553" s="8" t="s">
        <v>756</v>
      </c>
      <c r="M1553" s="9">
        <v>44433</v>
      </c>
      <c r="N1553" s="9">
        <v>44433</v>
      </c>
      <c r="O1553" s="20"/>
      <c r="P1553" s="20">
        <v>2915369.49</v>
      </c>
      <c r="Q1553" s="61"/>
      <c r="R1553" s="29"/>
      <c r="S1553" s="29"/>
      <c r="T1553" s="29"/>
      <c r="U1553" s="29"/>
      <c r="X1553" s="22" t="str">
        <f>IF(B1553="",VLOOKUP(A1553,items_lookup!A:B,2,FALSE),B1553)</f>
        <v>09. Item 09</v>
      </c>
      <c r="Y1553" s="22">
        <f t="shared" si="112"/>
        <v>8</v>
      </c>
      <c r="Z1553" s="22">
        <f t="shared" si="112"/>
        <v>8</v>
      </c>
      <c r="AA1553" s="22">
        <f t="shared" si="109"/>
        <v>2021</v>
      </c>
      <c r="AB1553" s="22">
        <f t="shared" si="110"/>
        <v>2021</v>
      </c>
      <c r="AC1553" s="22">
        <f t="shared" si="111"/>
        <v>2021</v>
      </c>
      <c r="AD1553" s="25" t="b">
        <f>AND(ROUND(O1553,2)=O1553,ROUND(P1553,2)=P1553,OR(AND(O1553&lt;&gt;0,L1553="p"),AND(P1553&lt;&gt;0,L1553="f")),_xlfn.ISFORMULA(X1553),_xlfn.ISFORMULA(Y1553),_xlfn.ISFORMULA(Z1553),_xlfn.ISFORMULA(AA1553),_xlfn.ISFORMULA(AB1553),_xlfn.ISFORMULA(AC1553),NOT(_xlfn.ISFORMULA(O1553)),NOT(_xlfn.ISFORMULA(P1553)),M1553&lt;&gt;0,N1553&lt;&gt;0,OR(YEAR(M1553=lookup_codes!T1715),YEAR(M1553=lookup_codes!T1716),YEAR(M1553=lookup_codes!T1717)),OR(YEAR(N1553=lookup_codes!T1715),YEAR(N1553=lookup_codes!T1716),YEAR(N1553=lookup_codes!T1717)))</f>
        <v>1</v>
      </c>
    </row>
    <row r="1554" spans="1:30" ht="15" customHeight="1" x14ac:dyDescent="0.2">
      <c r="A1554" s="8" t="s">
        <v>790</v>
      </c>
      <c r="B1554" s="8"/>
      <c r="C1554" s="2" t="s">
        <v>734</v>
      </c>
      <c r="D1554" s="6" t="s">
        <v>742</v>
      </c>
      <c r="E1554" s="60" t="s">
        <v>744</v>
      </c>
      <c r="F1554" s="8"/>
      <c r="G1554" s="8"/>
      <c r="H1554" s="8"/>
      <c r="I1554" s="8"/>
      <c r="J1554" s="8"/>
      <c r="K1554" s="8" t="s">
        <v>753</v>
      </c>
      <c r="L1554" s="8" t="s">
        <v>756</v>
      </c>
      <c r="M1554" s="9">
        <v>44434</v>
      </c>
      <c r="N1554" s="9">
        <v>44434</v>
      </c>
      <c r="O1554" s="20"/>
      <c r="P1554" s="20">
        <v>3526299.58</v>
      </c>
      <c r="Q1554" s="61"/>
      <c r="R1554" s="29"/>
      <c r="S1554" s="29"/>
      <c r="T1554" s="29"/>
      <c r="U1554" s="29"/>
      <c r="X1554" s="22" t="str">
        <f>IF(B1554="",VLOOKUP(A1554,items_lookup!A:B,2,FALSE),B1554)</f>
        <v>10. Item 10</v>
      </c>
      <c r="Y1554" s="22">
        <f t="shared" si="112"/>
        <v>8</v>
      </c>
      <c r="Z1554" s="22">
        <f t="shared" si="112"/>
        <v>8</v>
      </c>
      <c r="AA1554" s="22">
        <f t="shared" si="109"/>
        <v>2021</v>
      </c>
      <c r="AB1554" s="22">
        <f t="shared" si="110"/>
        <v>2021</v>
      </c>
      <c r="AC1554" s="22">
        <f t="shared" si="111"/>
        <v>2021</v>
      </c>
      <c r="AD1554" s="25" t="b">
        <f>AND(ROUND(O1554,2)=O1554,ROUND(P1554,2)=P1554,OR(AND(O1554&lt;&gt;0,L1554="p"),AND(P1554&lt;&gt;0,L1554="f")),_xlfn.ISFORMULA(X1554),_xlfn.ISFORMULA(Y1554),_xlfn.ISFORMULA(Z1554),_xlfn.ISFORMULA(AA1554),_xlfn.ISFORMULA(AB1554),_xlfn.ISFORMULA(AC1554),NOT(_xlfn.ISFORMULA(O1554)),NOT(_xlfn.ISFORMULA(P1554)),M1554&lt;&gt;0,N1554&lt;&gt;0,OR(YEAR(M1554=lookup_codes!T1716),YEAR(M1554=lookup_codes!T1717),YEAR(M1554=lookup_codes!T1718)),OR(YEAR(N1554=lookup_codes!T1716),YEAR(N1554=lookup_codes!T1717),YEAR(N1554=lookup_codes!T1718)))</f>
        <v>1</v>
      </c>
    </row>
    <row r="1555" spans="1:30" ht="15" customHeight="1" x14ac:dyDescent="0.2">
      <c r="A1555" s="8" t="s">
        <v>791</v>
      </c>
      <c r="B1555" s="8"/>
      <c r="C1555" s="2" t="s">
        <v>734</v>
      </c>
      <c r="D1555" s="6" t="s">
        <v>742</v>
      </c>
      <c r="E1555" s="60" t="s">
        <v>744</v>
      </c>
      <c r="F1555" s="8"/>
      <c r="G1555" s="8"/>
      <c r="H1555" s="8"/>
      <c r="I1555" s="8"/>
      <c r="J1555" s="8"/>
      <c r="K1555" s="8" t="s">
        <v>753</v>
      </c>
      <c r="L1555" s="8" t="s">
        <v>756</v>
      </c>
      <c r="M1555" s="9">
        <v>44435</v>
      </c>
      <c r="N1555" s="9">
        <v>44435</v>
      </c>
      <c r="O1555" s="20"/>
      <c r="P1555" s="20">
        <v>519099.5</v>
      </c>
      <c r="Q1555" s="61"/>
      <c r="R1555" s="29"/>
      <c r="S1555" s="29"/>
      <c r="T1555" s="29"/>
      <c r="U1555" s="29"/>
      <c r="X1555" s="22" t="str">
        <f>IF(B1555="",VLOOKUP(A1555,items_lookup!A:B,2,FALSE),B1555)</f>
        <v>10. Item 10</v>
      </c>
      <c r="Y1555" s="22">
        <f t="shared" si="112"/>
        <v>8</v>
      </c>
      <c r="Z1555" s="22">
        <f t="shared" si="112"/>
        <v>8</v>
      </c>
      <c r="AA1555" s="22">
        <f t="shared" si="109"/>
        <v>2021</v>
      </c>
      <c r="AB1555" s="22">
        <f t="shared" si="110"/>
        <v>2021</v>
      </c>
      <c r="AC1555" s="22">
        <f t="shared" si="111"/>
        <v>2021</v>
      </c>
      <c r="AD1555" s="25" t="b">
        <f>AND(ROUND(O1555,2)=O1555,ROUND(P1555,2)=P1555,OR(AND(O1555&lt;&gt;0,L1555="p"),AND(P1555&lt;&gt;0,L1555="f")),_xlfn.ISFORMULA(X1555),_xlfn.ISFORMULA(Y1555),_xlfn.ISFORMULA(Z1555),_xlfn.ISFORMULA(AA1555),_xlfn.ISFORMULA(AB1555),_xlfn.ISFORMULA(AC1555),NOT(_xlfn.ISFORMULA(O1555)),NOT(_xlfn.ISFORMULA(P1555)),M1555&lt;&gt;0,N1555&lt;&gt;0,OR(YEAR(M1555=lookup_codes!T1717),YEAR(M1555=lookup_codes!T1718),YEAR(M1555=lookup_codes!T1719)),OR(YEAR(N1555=lookup_codes!T1717),YEAR(N1555=lookup_codes!T1718),YEAR(N1555=lookup_codes!T1719)))</f>
        <v>1</v>
      </c>
    </row>
    <row r="1556" spans="1:30" ht="15" customHeight="1" x14ac:dyDescent="0.2">
      <c r="A1556" s="8" t="s">
        <v>770</v>
      </c>
      <c r="B1556" s="8"/>
      <c r="C1556" s="2" t="s">
        <v>734</v>
      </c>
      <c r="D1556" s="6" t="s">
        <v>742</v>
      </c>
      <c r="E1556" s="60" t="s">
        <v>744</v>
      </c>
      <c r="F1556" s="8"/>
      <c r="G1556" s="8"/>
      <c r="H1556" s="8"/>
      <c r="I1556" s="8"/>
      <c r="J1556" s="8"/>
      <c r="K1556" s="8" t="s">
        <v>753</v>
      </c>
      <c r="L1556" s="8" t="s">
        <v>756</v>
      </c>
      <c r="M1556" s="9">
        <v>44438</v>
      </c>
      <c r="N1556" s="9">
        <v>44438</v>
      </c>
      <c r="O1556" s="20"/>
      <c r="P1556" s="20">
        <v>18916.669999999998</v>
      </c>
      <c r="Q1556" s="61"/>
      <c r="R1556" s="29"/>
      <c r="S1556" s="29"/>
      <c r="T1556" s="29"/>
      <c r="U1556" s="29"/>
      <c r="X1556" s="22" t="str">
        <f>IF(B1556="",VLOOKUP(A1556,items_lookup!A:B,2,FALSE),B1556)</f>
        <v>11. Item 11</v>
      </c>
      <c r="Y1556" s="22">
        <f t="shared" si="112"/>
        <v>8</v>
      </c>
      <c r="Z1556" s="22">
        <f t="shared" si="112"/>
        <v>8</v>
      </c>
      <c r="AA1556" s="22">
        <f t="shared" si="109"/>
        <v>2021</v>
      </c>
      <c r="AB1556" s="22">
        <f t="shared" si="110"/>
        <v>2021</v>
      </c>
      <c r="AC1556" s="22">
        <f t="shared" si="111"/>
        <v>2021</v>
      </c>
      <c r="AD1556" s="25" t="b">
        <f>AND(ROUND(O1556,2)=O1556,ROUND(P1556,2)=P1556,OR(AND(O1556&lt;&gt;0,L1556="p"),AND(P1556&lt;&gt;0,L1556="f")),_xlfn.ISFORMULA(X1556),_xlfn.ISFORMULA(Y1556),_xlfn.ISFORMULA(Z1556),_xlfn.ISFORMULA(AA1556),_xlfn.ISFORMULA(AB1556),_xlfn.ISFORMULA(AC1556),NOT(_xlfn.ISFORMULA(O1556)),NOT(_xlfn.ISFORMULA(P1556)),M1556&lt;&gt;0,N1556&lt;&gt;0,OR(YEAR(M1556=lookup_codes!T1718),YEAR(M1556=lookup_codes!T1719),YEAR(M1556=lookup_codes!T1720)),OR(YEAR(N1556=lookup_codes!T1718),YEAR(N1556=lookup_codes!T1719),YEAR(N1556=lookup_codes!T1720)))</f>
        <v>1</v>
      </c>
    </row>
    <row r="1557" spans="1:30" ht="15" customHeight="1" x14ac:dyDescent="0.2">
      <c r="A1557" s="8" t="s">
        <v>792</v>
      </c>
      <c r="B1557" s="8"/>
      <c r="C1557" s="2" t="s">
        <v>734</v>
      </c>
      <c r="D1557" s="6" t="s">
        <v>742</v>
      </c>
      <c r="E1557" s="60" t="s">
        <v>744</v>
      </c>
      <c r="F1557" s="8"/>
      <c r="G1557" s="8"/>
      <c r="H1557" s="8"/>
      <c r="I1557" s="8"/>
      <c r="J1557" s="8"/>
      <c r="K1557" s="8" t="s">
        <v>753</v>
      </c>
      <c r="L1557" s="8" t="s">
        <v>756</v>
      </c>
      <c r="M1557" s="9">
        <v>44439</v>
      </c>
      <c r="N1557" s="9">
        <v>44439</v>
      </c>
      <c r="O1557" s="20"/>
      <c r="P1557" s="20">
        <v>38612966.390000001</v>
      </c>
      <c r="Q1557" s="61"/>
      <c r="R1557" s="29"/>
      <c r="S1557" s="29"/>
      <c r="T1557" s="29"/>
      <c r="U1557" s="29"/>
      <c r="X1557" s="22" t="str">
        <f>IF(B1557="",VLOOKUP(A1557,items_lookup!A:B,2,FALSE),B1557)</f>
        <v>12. Item 12</v>
      </c>
      <c r="Y1557" s="22">
        <f t="shared" si="112"/>
        <v>8</v>
      </c>
      <c r="Z1557" s="22">
        <f t="shared" si="112"/>
        <v>8</v>
      </c>
      <c r="AA1557" s="22">
        <f t="shared" si="109"/>
        <v>2021</v>
      </c>
      <c r="AB1557" s="22">
        <f t="shared" si="110"/>
        <v>2021</v>
      </c>
      <c r="AC1557" s="22">
        <f t="shared" si="111"/>
        <v>2021</v>
      </c>
      <c r="AD1557" s="25" t="b">
        <f>AND(ROUND(O1557,2)=O1557,ROUND(P1557,2)=P1557,OR(AND(O1557&lt;&gt;0,L1557="p"),AND(P1557&lt;&gt;0,L1557="f")),_xlfn.ISFORMULA(X1557),_xlfn.ISFORMULA(Y1557),_xlfn.ISFORMULA(Z1557),_xlfn.ISFORMULA(AA1557),_xlfn.ISFORMULA(AB1557),_xlfn.ISFORMULA(AC1557),NOT(_xlfn.ISFORMULA(O1557)),NOT(_xlfn.ISFORMULA(P1557)),M1557&lt;&gt;0,N1557&lt;&gt;0,OR(YEAR(M1557=lookup_codes!T1719),YEAR(M1557=lookup_codes!T1720),YEAR(M1557=lookup_codes!T1721)),OR(YEAR(N1557=lookup_codes!T1719),YEAR(N1557=lookup_codes!T1720),YEAR(N1557=lookup_codes!T1721)))</f>
        <v>1</v>
      </c>
    </row>
    <row r="1558" spans="1:30" ht="15" customHeight="1" x14ac:dyDescent="0.2">
      <c r="A1558" s="8" t="s">
        <v>789</v>
      </c>
      <c r="B1558" s="8"/>
      <c r="C1558" s="2" t="s">
        <v>734</v>
      </c>
      <c r="D1558" s="6" t="s">
        <v>742</v>
      </c>
      <c r="E1558" s="60" t="s">
        <v>745</v>
      </c>
      <c r="F1558" s="8"/>
      <c r="G1558" s="8"/>
      <c r="H1558" s="8"/>
      <c r="I1558" s="8" t="s">
        <v>25</v>
      </c>
      <c r="J1558" s="8">
        <v>1</v>
      </c>
      <c r="K1558" s="8" t="s">
        <v>753</v>
      </c>
      <c r="L1558" s="8" t="s">
        <v>756</v>
      </c>
      <c r="M1558" s="9">
        <v>44442</v>
      </c>
      <c r="N1558" s="9">
        <v>44453</v>
      </c>
      <c r="O1558" s="20"/>
      <c r="P1558" s="20">
        <v>2619047.62</v>
      </c>
      <c r="Q1558" s="61"/>
      <c r="R1558" s="29"/>
      <c r="S1558" s="29"/>
      <c r="T1558" s="29"/>
      <c r="U1558" s="29"/>
      <c r="X1558" s="22" t="str">
        <f>IF(B1558="",VLOOKUP(A1558,items_lookup!A:B,2,FALSE),B1558)</f>
        <v>13. Item 13</v>
      </c>
      <c r="Y1558" s="22">
        <f t="shared" si="112"/>
        <v>9</v>
      </c>
      <c r="Z1558" s="22">
        <f t="shared" si="112"/>
        <v>9</v>
      </c>
      <c r="AA1558" s="22">
        <f t="shared" si="109"/>
        <v>2021</v>
      </c>
      <c r="AB1558" s="22">
        <f t="shared" si="110"/>
        <v>2021</v>
      </c>
      <c r="AC1558" s="22">
        <f t="shared" si="111"/>
        <v>2021</v>
      </c>
      <c r="AD1558" s="25" t="b">
        <f>AND(ROUND(O1558,2)=O1558,ROUND(P1558,2)=P1558,OR(AND(O1558&lt;&gt;0,L1558="p"),AND(P1558&lt;&gt;0,L1558="f")),_xlfn.ISFORMULA(X1558),_xlfn.ISFORMULA(Y1558),_xlfn.ISFORMULA(Z1558),_xlfn.ISFORMULA(AA1558),_xlfn.ISFORMULA(AB1558),_xlfn.ISFORMULA(AC1558),NOT(_xlfn.ISFORMULA(O1558)),NOT(_xlfn.ISFORMULA(P1558)),M1558&lt;&gt;0,N1558&lt;&gt;0,OR(YEAR(M1558=lookup_codes!T1720),YEAR(M1558=lookup_codes!T1721),YEAR(M1558=lookup_codes!T1722)),OR(YEAR(N1558=lookup_codes!T1720),YEAR(N1558=lookup_codes!T1721),YEAR(N1558=lookup_codes!T1722)))</f>
        <v>1</v>
      </c>
    </row>
    <row r="1559" spans="1:30" ht="15" customHeight="1" x14ac:dyDescent="0.2">
      <c r="A1559" s="8" t="s">
        <v>771</v>
      </c>
      <c r="B1559" s="8"/>
      <c r="C1559" s="2" t="s">
        <v>734</v>
      </c>
      <c r="D1559" s="6" t="s">
        <v>742</v>
      </c>
      <c r="E1559" s="60" t="s">
        <v>745</v>
      </c>
      <c r="F1559" s="8"/>
      <c r="G1559" s="8"/>
      <c r="H1559" s="8"/>
      <c r="I1559" s="8"/>
      <c r="J1559" s="8">
        <v>1</v>
      </c>
      <c r="K1559" s="8" t="s">
        <v>753</v>
      </c>
      <c r="L1559" s="8" t="s">
        <v>756</v>
      </c>
      <c r="M1559" s="9">
        <v>44442</v>
      </c>
      <c r="N1559" s="9">
        <v>44456</v>
      </c>
      <c r="O1559" s="20"/>
      <c r="P1559" s="20">
        <v>18613.849999999999</v>
      </c>
      <c r="Q1559" s="61"/>
      <c r="R1559" s="29"/>
      <c r="S1559" s="29"/>
      <c r="T1559" s="29"/>
      <c r="U1559" s="29"/>
      <c r="X1559" s="22" t="str">
        <f>IF(B1559="",VLOOKUP(A1559,items_lookup!A:B,2,FALSE),B1559)</f>
        <v>13. Item 13</v>
      </c>
      <c r="Y1559" s="22">
        <f t="shared" si="112"/>
        <v>9</v>
      </c>
      <c r="Z1559" s="22">
        <f t="shared" si="112"/>
        <v>9</v>
      </c>
      <c r="AA1559" s="22">
        <f t="shared" si="109"/>
        <v>2021</v>
      </c>
      <c r="AB1559" s="22">
        <f t="shared" si="110"/>
        <v>2021</v>
      </c>
      <c r="AC1559" s="22">
        <f t="shared" si="111"/>
        <v>2021</v>
      </c>
      <c r="AD1559" s="25" t="b">
        <f>AND(ROUND(O1559,2)=O1559,ROUND(P1559,2)=P1559,OR(AND(O1559&lt;&gt;0,L1559="p"),AND(P1559&lt;&gt;0,L1559="f")),_xlfn.ISFORMULA(X1559),_xlfn.ISFORMULA(Y1559),_xlfn.ISFORMULA(Z1559),_xlfn.ISFORMULA(AA1559),_xlfn.ISFORMULA(AB1559),_xlfn.ISFORMULA(AC1559),NOT(_xlfn.ISFORMULA(O1559)),NOT(_xlfn.ISFORMULA(P1559)),M1559&lt;&gt;0,N1559&lt;&gt;0,OR(YEAR(M1559=lookup_codes!T1721),YEAR(M1559=lookup_codes!T1722),YEAR(M1559=lookup_codes!T1723)),OR(YEAR(N1559=lookup_codes!T1721),YEAR(N1559=lookup_codes!T1722),YEAR(N1559=lookup_codes!T1723)))</f>
        <v>1</v>
      </c>
    </row>
    <row r="1560" spans="1:30" ht="15" customHeight="1" x14ac:dyDescent="0.2">
      <c r="A1560" s="8" t="s">
        <v>793</v>
      </c>
      <c r="B1560" s="8"/>
      <c r="C1560" s="2" t="s">
        <v>734</v>
      </c>
      <c r="D1560" s="6" t="s">
        <v>742</v>
      </c>
      <c r="E1560" s="60" t="s">
        <v>745</v>
      </c>
      <c r="F1560" s="8"/>
      <c r="G1560" s="8"/>
      <c r="H1560" s="8"/>
      <c r="I1560" s="8" t="s">
        <v>25</v>
      </c>
      <c r="J1560" s="8">
        <v>1</v>
      </c>
      <c r="K1560" s="8" t="s">
        <v>753</v>
      </c>
      <c r="L1560" s="8" t="s">
        <v>756</v>
      </c>
      <c r="M1560" s="9">
        <v>44452</v>
      </c>
      <c r="N1560" s="9">
        <v>44456</v>
      </c>
      <c r="O1560" s="20"/>
      <c r="P1560" s="20">
        <v>9534.5400000000009</v>
      </c>
      <c r="Q1560" s="61"/>
      <c r="R1560" s="29"/>
      <c r="S1560" s="29"/>
      <c r="T1560" s="29"/>
      <c r="U1560" s="29"/>
      <c r="X1560" s="22" t="str">
        <f>IF(B1560="",VLOOKUP(A1560,items_lookup!A:B,2,FALSE),B1560)</f>
        <v>13. Item 13</v>
      </c>
      <c r="Y1560" s="22">
        <f t="shared" si="112"/>
        <v>9</v>
      </c>
      <c r="Z1560" s="22">
        <f t="shared" si="112"/>
        <v>9</v>
      </c>
      <c r="AA1560" s="22">
        <f t="shared" si="109"/>
        <v>2021</v>
      </c>
      <c r="AB1560" s="22">
        <f t="shared" si="110"/>
        <v>2021</v>
      </c>
      <c r="AC1560" s="22">
        <f t="shared" si="111"/>
        <v>2021</v>
      </c>
      <c r="AD1560" s="25" t="b">
        <f>AND(ROUND(O1560,2)=O1560,ROUND(P1560,2)=P1560,OR(AND(O1560&lt;&gt;0,L1560="p"),AND(P1560&lt;&gt;0,L1560="f")),_xlfn.ISFORMULA(X1560),_xlfn.ISFORMULA(Y1560),_xlfn.ISFORMULA(Z1560),_xlfn.ISFORMULA(AA1560),_xlfn.ISFORMULA(AB1560),_xlfn.ISFORMULA(AC1560),NOT(_xlfn.ISFORMULA(O1560)),NOT(_xlfn.ISFORMULA(P1560)),M1560&lt;&gt;0,N1560&lt;&gt;0,OR(YEAR(M1560=lookup_codes!T1722),YEAR(M1560=lookup_codes!T1723),YEAR(M1560=lookup_codes!T1724)),OR(YEAR(N1560=lookup_codes!T1722),YEAR(N1560=lookup_codes!T1723),YEAR(N1560=lookup_codes!T1724)))</f>
        <v>1</v>
      </c>
    </row>
    <row r="1561" spans="1:30" ht="15" customHeight="1" x14ac:dyDescent="0.2">
      <c r="A1561" s="8" t="s">
        <v>794</v>
      </c>
      <c r="B1561" s="8"/>
      <c r="C1561" s="2" t="s">
        <v>734</v>
      </c>
      <c r="D1561" s="6" t="s">
        <v>742</v>
      </c>
      <c r="E1561" s="60" t="s">
        <v>745</v>
      </c>
      <c r="F1561" s="8"/>
      <c r="G1561" s="8"/>
      <c r="H1561" s="8"/>
      <c r="I1561" s="8"/>
      <c r="J1561" s="8">
        <v>1</v>
      </c>
      <c r="K1561" s="8" t="s">
        <v>753</v>
      </c>
      <c r="L1561" s="8" t="s">
        <v>756</v>
      </c>
      <c r="M1561" s="9">
        <v>44452</v>
      </c>
      <c r="N1561" s="9">
        <v>44456</v>
      </c>
      <c r="O1561" s="20"/>
      <c r="P1561" s="20">
        <v>304</v>
      </c>
      <c r="Q1561" s="61"/>
      <c r="R1561" s="29"/>
      <c r="S1561" s="29"/>
      <c r="T1561" s="29"/>
      <c r="U1561" s="29"/>
      <c r="X1561" s="22" t="str">
        <f>IF(B1561="",VLOOKUP(A1561,items_lookup!A:B,2,FALSE),B1561)</f>
        <v>13. Item 13</v>
      </c>
      <c r="Y1561" s="22">
        <f t="shared" si="112"/>
        <v>9</v>
      </c>
      <c r="Z1561" s="22">
        <f t="shared" si="112"/>
        <v>9</v>
      </c>
      <c r="AA1561" s="22">
        <f t="shared" si="109"/>
        <v>2021</v>
      </c>
      <c r="AB1561" s="22">
        <f t="shared" si="110"/>
        <v>2021</v>
      </c>
      <c r="AC1561" s="22">
        <f t="shared" si="111"/>
        <v>2021</v>
      </c>
      <c r="AD1561" s="25" t="b">
        <f>AND(ROUND(O1561,2)=O1561,ROUND(P1561,2)=P1561,OR(AND(O1561&lt;&gt;0,L1561="p"),AND(P1561&lt;&gt;0,L1561="f")),_xlfn.ISFORMULA(X1561),_xlfn.ISFORMULA(Y1561),_xlfn.ISFORMULA(Z1561),_xlfn.ISFORMULA(AA1561),_xlfn.ISFORMULA(AB1561),_xlfn.ISFORMULA(AC1561),NOT(_xlfn.ISFORMULA(O1561)),NOT(_xlfn.ISFORMULA(P1561)),M1561&lt;&gt;0,N1561&lt;&gt;0,OR(YEAR(M1561=lookup_codes!T1723),YEAR(M1561=lookup_codes!T1724),YEAR(M1561=lookup_codes!T1725)),OR(YEAR(N1561=lookup_codes!T1723),YEAR(N1561=lookup_codes!T1724),YEAR(N1561=lookup_codes!T1725)))</f>
        <v>1</v>
      </c>
    </row>
    <row r="1562" spans="1:30" ht="15" customHeight="1" x14ac:dyDescent="0.2">
      <c r="A1562" s="8" t="s">
        <v>800</v>
      </c>
      <c r="B1562" s="8"/>
      <c r="C1562" s="2" t="s">
        <v>734</v>
      </c>
      <c r="D1562" s="6" t="s">
        <v>742</v>
      </c>
      <c r="E1562" s="60" t="s">
        <v>745</v>
      </c>
      <c r="F1562" s="8"/>
      <c r="G1562" s="8"/>
      <c r="H1562" s="8"/>
      <c r="I1562" s="8" t="s">
        <v>25</v>
      </c>
      <c r="J1562" s="8">
        <v>1</v>
      </c>
      <c r="K1562" s="8" t="s">
        <v>753</v>
      </c>
      <c r="L1562" s="8" t="s">
        <v>756</v>
      </c>
      <c r="M1562" s="9">
        <v>44452</v>
      </c>
      <c r="N1562" s="9">
        <v>44453</v>
      </c>
      <c r="O1562" s="20"/>
      <c r="P1562" s="20">
        <v>8861.9</v>
      </c>
      <c r="Q1562" s="61"/>
      <c r="R1562" s="29"/>
      <c r="S1562" s="29"/>
      <c r="T1562" s="29"/>
      <c r="U1562" s="29"/>
      <c r="X1562" s="22" t="str">
        <f>IF(B1562="",VLOOKUP(A1562,items_lookup!A:B,2,FALSE),B1562)</f>
        <v>18. Item 18</v>
      </c>
      <c r="Y1562" s="22">
        <f t="shared" si="112"/>
        <v>9</v>
      </c>
      <c r="Z1562" s="22">
        <f t="shared" si="112"/>
        <v>9</v>
      </c>
      <c r="AA1562" s="22">
        <f t="shared" si="109"/>
        <v>2021</v>
      </c>
      <c r="AB1562" s="22">
        <f t="shared" si="110"/>
        <v>2021</v>
      </c>
      <c r="AC1562" s="22">
        <f t="shared" si="111"/>
        <v>2021</v>
      </c>
      <c r="AD1562" s="25" t="b">
        <f>AND(ROUND(O1562,2)=O1562,ROUND(P1562,2)=P1562,OR(AND(O1562&lt;&gt;0,L1562="p"),AND(P1562&lt;&gt;0,L1562="f")),_xlfn.ISFORMULA(X1562),_xlfn.ISFORMULA(Y1562),_xlfn.ISFORMULA(Z1562),_xlfn.ISFORMULA(AA1562),_xlfn.ISFORMULA(AB1562),_xlfn.ISFORMULA(AC1562),NOT(_xlfn.ISFORMULA(O1562)),NOT(_xlfn.ISFORMULA(P1562)),M1562&lt;&gt;0,N1562&lt;&gt;0,OR(YEAR(M1562=lookup_codes!T1724),YEAR(M1562=lookup_codes!T1725),YEAR(M1562=lookup_codes!T1726)),OR(YEAR(N1562=lookup_codes!T1724),YEAR(N1562=lookup_codes!T1725),YEAR(N1562=lookup_codes!T1726)))</f>
        <v>1</v>
      </c>
    </row>
    <row r="1563" spans="1:30" ht="12.6" customHeight="1" x14ac:dyDescent="0.2">
      <c r="A1563" s="8" t="s">
        <v>773</v>
      </c>
      <c r="B1563" s="8"/>
      <c r="C1563" s="2" t="s">
        <v>734</v>
      </c>
      <c r="D1563" s="6" t="s">
        <v>742</v>
      </c>
      <c r="E1563" s="60" t="s">
        <v>745</v>
      </c>
      <c r="F1563" s="8"/>
      <c r="G1563" s="8"/>
      <c r="H1563" s="8"/>
      <c r="I1563" s="8" t="s">
        <v>25</v>
      </c>
      <c r="J1563" s="8">
        <v>1</v>
      </c>
      <c r="K1563" s="8" t="s">
        <v>753</v>
      </c>
      <c r="L1563" s="8" t="s">
        <v>756</v>
      </c>
      <c r="M1563" s="9">
        <v>44452</v>
      </c>
      <c r="N1563" s="9">
        <v>44453</v>
      </c>
      <c r="O1563" s="20"/>
      <c r="P1563" s="20">
        <v>48284.61</v>
      </c>
      <c r="Q1563" s="61"/>
      <c r="X1563" s="22" t="str">
        <f>IF(B1563="",VLOOKUP(A1563,items_lookup!A:B,2,FALSE),B1563)</f>
        <v>13. Item 13</v>
      </c>
      <c r="Y1563" s="22">
        <f t="shared" si="112"/>
        <v>9</v>
      </c>
      <c r="Z1563" s="22">
        <f t="shared" si="112"/>
        <v>9</v>
      </c>
      <c r="AA1563" s="22">
        <f t="shared" si="109"/>
        <v>2021</v>
      </c>
      <c r="AB1563" s="22">
        <f t="shared" si="110"/>
        <v>2021</v>
      </c>
      <c r="AC1563" s="22">
        <f t="shared" si="111"/>
        <v>2021</v>
      </c>
      <c r="AD1563" s="25" t="b">
        <f>AND(ROUND(O1563,2)=O1563,ROUND(P1563,2)=P1563,OR(AND(O1563&lt;&gt;0,L1563="p"),AND(P1563&lt;&gt;0,L1563="f")),_xlfn.ISFORMULA(X1563),_xlfn.ISFORMULA(Y1563),_xlfn.ISFORMULA(Z1563),_xlfn.ISFORMULA(AA1563),_xlfn.ISFORMULA(AB1563),_xlfn.ISFORMULA(AC1563),NOT(_xlfn.ISFORMULA(O1563)),NOT(_xlfn.ISFORMULA(P1563)),M1563&lt;&gt;0,N1563&lt;&gt;0,OR(YEAR(M1563=lookup_codes!T1725),YEAR(M1563=lookup_codes!T1726),YEAR(M1563=lookup_codes!T1727)),OR(YEAR(N1563=lookup_codes!T1725),YEAR(N1563=lookup_codes!T1726),YEAR(N1563=lookup_codes!T1727)))</f>
        <v>1</v>
      </c>
    </row>
    <row r="1564" spans="1:30" ht="14.25" customHeight="1" x14ac:dyDescent="0.2">
      <c r="A1564" s="8" t="s">
        <v>780</v>
      </c>
      <c r="B1564" s="8"/>
      <c r="C1564" s="2" t="s">
        <v>734</v>
      </c>
      <c r="D1564" s="6" t="s">
        <v>742</v>
      </c>
      <c r="E1564" s="60" t="s">
        <v>745</v>
      </c>
      <c r="F1564" s="8"/>
      <c r="G1564" s="8"/>
      <c r="H1564" s="8"/>
      <c r="I1564" s="8"/>
      <c r="J1564" s="8">
        <v>1</v>
      </c>
      <c r="K1564" s="8" t="s">
        <v>753</v>
      </c>
      <c r="L1564" s="8" t="s">
        <v>756</v>
      </c>
      <c r="M1564" s="9">
        <v>44452</v>
      </c>
      <c r="N1564" s="9">
        <v>44453</v>
      </c>
      <c r="O1564" s="20"/>
      <c r="P1564" s="20">
        <v>83223.45</v>
      </c>
      <c r="Q1564" s="61"/>
      <c r="X1564" s="22" t="str">
        <f>IF(B1564="",VLOOKUP(A1564,items_lookup!A:B,2,FALSE),B1564)</f>
        <v>14. Item 14</v>
      </c>
      <c r="Y1564" s="22">
        <f t="shared" si="112"/>
        <v>9</v>
      </c>
      <c r="Z1564" s="22">
        <f t="shared" si="112"/>
        <v>9</v>
      </c>
      <c r="AA1564" s="22">
        <f t="shared" si="109"/>
        <v>2021</v>
      </c>
      <c r="AB1564" s="22">
        <f t="shared" si="110"/>
        <v>2021</v>
      </c>
      <c r="AC1564" s="22">
        <f t="shared" si="111"/>
        <v>2021</v>
      </c>
      <c r="AD1564" s="25" t="b">
        <f>AND(ROUND(O1564,2)=O1564,ROUND(P1564,2)=P1564,OR(AND(O1564&lt;&gt;0,L1564="p"),AND(P1564&lt;&gt;0,L1564="f")),_xlfn.ISFORMULA(X1564),_xlfn.ISFORMULA(Y1564),_xlfn.ISFORMULA(Z1564),_xlfn.ISFORMULA(AA1564),_xlfn.ISFORMULA(AB1564),_xlfn.ISFORMULA(AC1564),NOT(_xlfn.ISFORMULA(O1564)),NOT(_xlfn.ISFORMULA(P1564)),M1564&lt;&gt;0,N1564&lt;&gt;0,OR(YEAR(M1564=lookup_codes!T1726),YEAR(M1564=lookup_codes!T1727),YEAR(M1564=lookup_codes!T1728)),OR(YEAR(N1564=lookup_codes!T1726),YEAR(N1564=lookup_codes!T1727),YEAR(N1564=lookup_codes!T1728)))</f>
        <v>1</v>
      </c>
    </row>
    <row r="1565" spans="1:30" ht="14.25" customHeight="1" x14ac:dyDescent="0.2">
      <c r="A1565" s="8" t="s">
        <v>795</v>
      </c>
      <c r="B1565" s="27"/>
      <c r="C1565" s="2" t="s">
        <v>734</v>
      </c>
      <c r="D1565" s="6" t="s">
        <v>742</v>
      </c>
      <c r="E1565" s="60" t="s">
        <v>745</v>
      </c>
      <c r="F1565" s="8"/>
      <c r="G1565" s="8"/>
      <c r="H1565" s="8"/>
      <c r="I1565" s="8"/>
      <c r="J1565" s="8">
        <v>1</v>
      </c>
      <c r="K1565" s="8" t="s">
        <v>753</v>
      </c>
      <c r="L1565" s="8" t="s">
        <v>756</v>
      </c>
      <c r="M1565" s="9">
        <v>44452</v>
      </c>
      <c r="N1565" s="9">
        <v>44456</v>
      </c>
      <c r="O1565" s="20"/>
      <c r="P1565" s="20">
        <v>17101.09</v>
      </c>
      <c r="Q1565" s="61"/>
      <c r="R1565" s="11"/>
      <c r="S1565" s="11"/>
      <c r="T1565" s="11"/>
      <c r="U1565" s="11"/>
      <c r="X1565" s="22" t="str">
        <f>IF(B1565="",VLOOKUP(A1565,items_lookup!A:B,2,FALSE),B1565)</f>
        <v>17. Item 17</v>
      </c>
      <c r="Y1565" s="22">
        <f t="shared" si="112"/>
        <v>9</v>
      </c>
      <c r="Z1565" s="22">
        <f t="shared" si="112"/>
        <v>9</v>
      </c>
      <c r="AA1565" s="22">
        <f t="shared" si="109"/>
        <v>2021</v>
      </c>
      <c r="AB1565" s="22">
        <f t="shared" si="110"/>
        <v>2021</v>
      </c>
      <c r="AC1565" s="22">
        <f t="shared" si="111"/>
        <v>2021</v>
      </c>
      <c r="AD1565" s="25" t="b">
        <f>AND(ROUND(O1565,2)=O1565,ROUND(P1565,2)=P1565,OR(AND(O1565&lt;&gt;0,L1565="p"),AND(P1565&lt;&gt;0,L1565="f")),_xlfn.ISFORMULA(X1565),_xlfn.ISFORMULA(Y1565),_xlfn.ISFORMULA(Z1565),_xlfn.ISFORMULA(AA1565),_xlfn.ISFORMULA(AB1565),_xlfn.ISFORMULA(AC1565),NOT(_xlfn.ISFORMULA(O1565)),NOT(_xlfn.ISFORMULA(P1565)),M1565&lt;&gt;0,N1565&lt;&gt;0,OR(YEAR(M1565=lookup_codes!T1727),YEAR(M1565=lookup_codes!T1728),YEAR(M1565=lookup_codes!T1729)),OR(YEAR(N1565=lookup_codes!T1727),YEAR(N1565=lookup_codes!T1728),YEAR(N1565=lookup_codes!T1729)))</f>
        <v>1</v>
      </c>
    </row>
    <row r="1566" spans="1:30" ht="15" customHeight="1" x14ac:dyDescent="0.2">
      <c r="A1566" s="8" t="s">
        <v>776</v>
      </c>
      <c r="B1566" s="27"/>
      <c r="C1566" s="2" t="s">
        <v>734</v>
      </c>
      <c r="D1566" s="6" t="s">
        <v>742</v>
      </c>
      <c r="E1566" s="60" t="s">
        <v>745</v>
      </c>
      <c r="F1566" s="8"/>
      <c r="G1566" s="8"/>
      <c r="H1566" s="8"/>
      <c r="I1566" s="8" t="s">
        <v>25</v>
      </c>
      <c r="J1566" s="8">
        <v>1</v>
      </c>
      <c r="K1566" s="8" t="s">
        <v>753</v>
      </c>
      <c r="L1566" s="8" t="s">
        <v>756</v>
      </c>
      <c r="M1566" s="9">
        <v>44452</v>
      </c>
      <c r="N1566" s="9">
        <v>44453</v>
      </c>
      <c r="O1566" s="20"/>
      <c r="P1566" s="20">
        <v>9114.2199999999993</v>
      </c>
      <c r="Q1566" s="61"/>
      <c r="R1566" s="11"/>
      <c r="S1566" s="11"/>
      <c r="T1566" s="11"/>
      <c r="U1566" s="11"/>
      <c r="X1566" s="22" t="str">
        <f>IF(B1566="",VLOOKUP(A1566,items_lookup!A:B,2,FALSE),B1566)</f>
        <v>_1. Item _1</v>
      </c>
      <c r="Y1566" s="22">
        <f t="shared" si="112"/>
        <v>9</v>
      </c>
      <c r="Z1566" s="22">
        <f t="shared" si="112"/>
        <v>9</v>
      </c>
      <c r="AA1566" s="22">
        <f t="shared" si="109"/>
        <v>2021</v>
      </c>
      <c r="AB1566" s="22">
        <f t="shared" si="110"/>
        <v>2021</v>
      </c>
      <c r="AC1566" s="22">
        <f t="shared" si="111"/>
        <v>2021</v>
      </c>
      <c r="AD1566" s="25" t="b">
        <f>AND(ROUND(O1566,2)=O1566,ROUND(P1566,2)=P1566,OR(AND(O1566&lt;&gt;0,L1566="p"),AND(P1566&lt;&gt;0,L1566="f")),_xlfn.ISFORMULA(X1566),_xlfn.ISFORMULA(Y1566),_xlfn.ISFORMULA(Z1566),_xlfn.ISFORMULA(AA1566),_xlfn.ISFORMULA(AB1566),_xlfn.ISFORMULA(AC1566),NOT(_xlfn.ISFORMULA(O1566)),NOT(_xlfn.ISFORMULA(P1566)),M1566&lt;&gt;0,N1566&lt;&gt;0,OR(YEAR(M1566=lookup_codes!T1728),YEAR(M1566=lookup_codes!T1729),YEAR(M1566=lookup_codes!T1730)),OR(YEAR(N1566=lookup_codes!T1728),YEAR(N1566=lookup_codes!T1729),YEAR(N1566=lookup_codes!T1730)))</f>
        <v>1</v>
      </c>
    </row>
    <row r="1567" spans="1:30" ht="15" customHeight="1" x14ac:dyDescent="0.2">
      <c r="A1567" s="8" t="s">
        <v>782</v>
      </c>
      <c r="B1567" s="27"/>
      <c r="C1567" s="2" t="s">
        <v>734</v>
      </c>
      <c r="D1567" s="6" t="s">
        <v>742</v>
      </c>
      <c r="E1567" s="60" t="s">
        <v>745</v>
      </c>
      <c r="F1567" s="8"/>
      <c r="G1567" s="8"/>
      <c r="H1567" s="8"/>
      <c r="I1567" s="8"/>
      <c r="J1567" s="8">
        <v>1</v>
      </c>
      <c r="K1567" s="8" t="s">
        <v>753</v>
      </c>
      <c r="L1567" s="8" t="s">
        <v>756</v>
      </c>
      <c r="M1567" s="9">
        <v>44452</v>
      </c>
      <c r="N1567" s="9">
        <v>44453</v>
      </c>
      <c r="O1567" s="20"/>
      <c r="P1567" s="20">
        <v>98479.88</v>
      </c>
      <c r="Q1567" s="61"/>
      <c r="R1567" s="11"/>
      <c r="S1567" s="11"/>
      <c r="T1567" s="11"/>
      <c r="U1567" s="11"/>
      <c r="X1567" s="22" t="str">
        <f>IF(B1567="",VLOOKUP(A1567,items_lookup!A:B,2,FALSE),B1567)</f>
        <v>04. Item 04</v>
      </c>
      <c r="Y1567" s="22">
        <f t="shared" si="112"/>
        <v>9</v>
      </c>
      <c r="Z1567" s="22">
        <f t="shared" si="112"/>
        <v>9</v>
      </c>
      <c r="AA1567" s="22">
        <f t="shared" si="109"/>
        <v>2021</v>
      </c>
      <c r="AB1567" s="22">
        <f t="shared" si="110"/>
        <v>2021</v>
      </c>
      <c r="AC1567" s="22">
        <f t="shared" si="111"/>
        <v>2021</v>
      </c>
      <c r="AD1567" s="25" t="b">
        <f>AND(ROUND(O1567,2)=O1567,ROUND(P1567,2)=P1567,OR(AND(O1567&lt;&gt;0,L1567="p"),AND(P1567&lt;&gt;0,L1567="f")),_xlfn.ISFORMULA(X1567),_xlfn.ISFORMULA(Y1567),_xlfn.ISFORMULA(Z1567),_xlfn.ISFORMULA(AA1567),_xlfn.ISFORMULA(AB1567),_xlfn.ISFORMULA(AC1567),NOT(_xlfn.ISFORMULA(O1567)),NOT(_xlfn.ISFORMULA(P1567)),M1567&lt;&gt;0,N1567&lt;&gt;0,OR(YEAR(M1567=lookup_codes!T1729),YEAR(M1567=lookup_codes!T1730),YEAR(M1567=lookup_codes!T1731)),OR(YEAR(N1567=lookup_codes!T1729),YEAR(N1567=lookup_codes!T1730),YEAR(N1567=lookup_codes!T1731)))</f>
        <v>1</v>
      </c>
    </row>
    <row r="1568" spans="1:30" ht="15" customHeight="1" x14ac:dyDescent="0.2">
      <c r="A1568" s="8" t="s">
        <v>764</v>
      </c>
      <c r="B1568" s="8"/>
      <c r="C1568" s="2" t="s">
        <v>734</v>
      </c>
      <c r="D1568" s="6" t="s">
        <v>742</v>
      </c>
      <c r="E1568" s="60" t="s">
        <v>744</v>
      </c>
      <c r="F1568" s="8"/>
      <c r="G1568" s="8"/>
      <c r="H1568" s="8"/>
      <c r="I1568" s="8"/>
      <c r="J1568" s="8"/>
      <c r="K1568" s="8" t="s">
        <v>753</v>
      </c>
      <c r="L1568" s="8" t="s">
        <v>756</v>
      </c>
      <c r="M1568" s="9">
        <v>44445</v>
      </c>
      <c r="N1568" s="9">
        <v>44445</v>
      </c>
      <c r="O1568" s="20"/>
      <c r="P1568" s="20">
        <v>3916.57</v>
      </c>
      <c r="Q1568" s="61"/>
      <c r="R1568" s="29"/>
      <c r="S1568" s="29"/>
      <c r="T1568" s="29"/>
      <c r="U1568" s="29"/>
      <c r="X1568" s="22" t="str">
        <f>IF(B1568="",VLOOKUP(A1568,items_lookup!A:B,2,FALSE),B1568)</f>
        <v>05. Item 05</v>
      </c>
      <c r="Y1568" s="22">
        <f t="shared" si="112"/>
        <v>9</v>
      </c>
      <c r="Z1568" s="22">
        <f t="shared" si="112"/>
        <v>9</v>
      </c>
      <c r="AA1568" s="22">
        <f t="shared" si="109"/>
        <v>2021</v>
      </c>
      <c r="AB1568" s="22">
        <f t="shared" si="110"/>
        <v>2021</v>
      </c>
      <c r="AC1568" s="22">
        <f t="shared" si="111"/>
        <v>2021</v>
      </c>
      <c r="AD1568" s="25" t="b">
        <f>AND(ROUND(O1568,2)=O1568,ROUND(P1568,2)=P1568,OR(AND(O1568&lt;&gt;0,L1568="p"),AND(P1568&lt;&gt;0,L1568="f")),_xlfn.ISFORMULA(X1568),_xlfn.ISFORMULA(Y1568),_xlfn.ISFORMULA(Z1568),_xlfn.ISFORMULA(AA1568),_xlfn.ISFORMULA(AB1568),_xlfn.ISFORMULA(AC1568),NOT(_xlfn.ISFORMULA(O1568)),NOT(_xlfn.ISFORMULA(P1568)),M1568&lt;&gt;0,N1568&lt;&gt;0,OR(YEAR(M1568=lookup_codes!T1730),YEAR(M1568=lookup_codes!T1731),YEAR(M1568=lookup_codes!T1732)),OR(YEAR(N1568=lookup_codes!T1730),YEAR(N1568=lookup_codes!T1731),YEAR(N1568=lookup_codes!T1732)))</f>
        <v>1</v>
      </c>
    </row>
    <row r="1569" spans="1:30" ht="15" customHeight="1" x14ac:dyDescent="0.2">
      <c r="A1569" s="8" t="s">
        <v>765</v>
      </c>
      <c r="B1569" s="27"/>
      <c r="C1569" s="2" t="s">
        <v>734</v>
      </c>
      <c r="D1569" s="6" t="s">
        <v>742</v>
      </c>
      <c r="E1569" s="60" t="s">
        <v>745</v>
      </c>
      <c r="F1569" s="8"/>
      <c r="G1569" s="8"/>
      <c r="H1569" s="8"/>
      <c r="I1569" s="8"/>
      <c r="J1569" s="8">
        <v>4</v>
      </c>
      <c r="K1569" s="8" t="s">
        <v>753</v>
      </c>
      <c r="L1569" s="8" t="s">
        <v>756</v>
      </c>
      <c r="M1569" s="9">
        <v>44433</v>
      </c>
      <c r="N1569" s="9">
        <v>44445</v>
      </c>
      <c r="O1569" s="20"/>
      <c r="P1569" s="20">
        <v>3916.57</v>
      </c>
      <c r="Q1569" s="61"/>
      <c r="R1569" s="11"/>
      <c r="S1569" s="11"/>
      <c r="T1569" s="11"/>
      <c r="U1569" s="11"/>
      <c r="X1569" s="22" t="str">
        <f>IF(B1569="",VLOOKUP(A1569,items_lookup!A:B,2,FALSE),B1569)</f>
        <v>05. Item 05</v>
      </c>
      <c r="Y1569" s="22">
        <f t="shared" si="112"/>
        <v>8</v>
      </c>
      <c r="Z1569" s="22">
        <f t="shared" si="112"/>
        <v>9</v>
      </c>
      <c r="AA1569" s="22">
        <f t="shared" si="109"/>
        <v>2021</v>
      </c>
      <c r="AB1569" s="22">
        <f t="shared" si="110"/>
        <v>2021</v>
      </c>
      <c r="AC1569" s="22">
        <f t="shared" si="111"/>
        <v>2021</v>
      </c>
      <c r="AD1569" s="25" t="b">
        <f>AND(ROUND(O1569,2)=O1569,ROUND(P1569,2)=P1569,OR(AND(O1569&lt;&gt;0,L1569="p"),AND(P1569&lt;&gt;0,L1569="f")),_xlfn.ISFORMULA(X1569),_xlfn.ISFORMULA(Y1569),_xlfn.ISFORMULA(Z1569),_xlfn.ISFORMULA(AA1569),_xlfn.ISFORMULA(AB1569),_xlfn.ISFORMULA(AC1569),NOT(_xlfn.ISFORMULA(O1569)),NOT(_xlfn.ISFORMULA(P1569)),M1569&lt;&gt;0,N1569&lt;&gt;0,OR(YEAR(M1569=lookup_codes!T1731),YEAR(M1569=lookup_codes!T1732),YEAR(M1569=lookup_codes!T1733)),OR(YEAR(N1569=lookup_codes!T1731),YEAR(N1569=lookup_codes!T1732),YEAR(N1569=lookup_codes!T1733)))</f>
        <v>1</v>
      </c>
    </row>
    <row r="1570" spans="1:30" ht="15" customHeight="1" x14ac:dyDescent="0.2">
      <c r="A1570" s="8" t="s">
        <v>770</v>
      </c>
      <c r="B1570" s="27"/>
      <c r="C1570" s="2" t="s">
        <v>734</v>
      </c>
      <c r="D1570" s="6" t="s">
        <v>742</v>
      </c>
      <c r="E1570" s="60" t="s">
        <v>745</v>
      </c>
      <c r="F1570" s="8"/>
      <c r="G1570" s="8"/>
      <c r="H1570" s="8"/>
      <c r="I1570" s="8"/>
      <c r="J1570" s="8">
        <v>4</v>
      </c>
      <c r="K1570" s="8" t="s">
        <v>753</v>
      </c>
      <c r="L1570" s="8" t="s">
        <v>756</v>
      </c>
      <c r="M1570" s="9">
        <v>44433</v>
      </c>
      <c r="N1570" s="9">
        <v>44447</v>
      </c>
      <c r="O1570" s="20"/>
      <c r="P1570" s="20">
        <v>3799.01</v>
      </c>
      <c r="Q1570" s="61"/>
      <c r="R1570" s="11"/>
      <c r="S1570" s="11"/>
      <c r="T1570" s="11"/>
      <c r="U1570" s="11"/>
      <c r="X1570" s="22" t="str">
        <f>IF(B1570="",VLOOKUP(A1570,items_lookup!A:B,2,FALSE),B1570)</f>
        <v>11. Item 11</v>
      </c>
      <c r="Y1570" s="22">
        <f t="shared" si="112"/>
        <v>8</v>
      </c>
      <c r="Z1570" s="22">
        <f t="shared" si="112"/>
        <v>9</v>
      </c>
      <c r="AA1570" s="22">
        <f t="shared" si="109"/>
        <v>2021</v>
      </c>
      <c r="AB1570" s="22">
        <f t="shared" si="110"/>
        <v>2021</v>
      </c>
      <c r="AC1570" s="22">
        <f t="shared" si="111"/>
        <v>2021</v>
      </c>
      <c r="AD1570" s="25" t="b">
        <f>AND(ROUND(O1570,2)=O1570,ROUND(P1570,2)=P1570,OR(AND(O1570&lt;&gt;0,L1570="p"),AND(P1570&lt;&gt;0,L1570="f")),_xlfn.ISFORMULA(X1570),_xlfn.ISFORMULA(Y1570),_xlfn.ISFORMULA(Z1570),_xlfn.ISFORMULA(AA1570),_xlfn.ISFORMULA(AB1570),_xlfn.ISFORMULA(AC1570),NOT(_xlfn.ISFORMULA(O1570)),NOT(_xlfn.ISFORMULA(P1570)),M1570&lt;&gt;0,N1570&lt;&gt;0,OR(YEAR(M1570=lookup_codes!T1732),YEAR(M1570=lookup_codes!T1733),YEAR(M1570=lookup_codes!T1734)),OR(YEAR(N1570=lookup_codes!T1732),YEAR(N1570=lookup_codes!T1733),YEAR(N1570=lookup_codes!T1734)))</f>
        <v>1</v>
      </c>
    </row>
    <row r="1571" spans="1:30" ht="15" customHeight="1" x14ac:dyDescent="0.2">
      <c r="A1571" s="8" t="s">
        <v>790</v>
      </c>
      <c r="B1571" s="8"/>
      <c r="C1571" s="2" t="s">
        <v>734</v>
      </c>
      <c r="D1571" s="6" t="s">
        <v>742</v>
      </c>
      <c r="E1571" s="60" t="s">
        <v>745</v>
      </c>
      <c r="F1571" s="8"/>
      <c r="G1571" s="8"/>
      <c r="H1571" s="8"/>
      <c r="I1571" s="8"/>
      <c r="J1571" s="8">
        <v>3</v>
      </c>
      <c r="K1571" s="8" t="s">
        <v>753</v>
      </c>
      <c r="L1571" s="8" t="s">
        <v>756</v>
      </c>
      <c r="M1571" s="9">
        <v>44442</v>
      </c>
      <c r="N1571" s="9">
        <v>44453</v>
      </c>
      <c r="O1571" s="20"/>
      <c r="P1571" s="20">
        <v>7361.38</v>
      </c>
      <c r="Q1571" s="61"/>
      <c r="R1571" s="29"/>
      <c r="S1571" s="29"/>
      <c r="T1571" s="29"/>
      <c r="U1571" s="29"/>
      <c r="X1571" s="22" t="str">
        <f>IF(B1571="",VLOOKUP(A1571,items_lookup!A:B,2,FALSE),B1571)</f>
        <v>10. Item 10</v>
      </c>
      <c r="Y1571" s="22">
        <f t="shared" si="112"/>
        <v>9</v>
      </c>
      <c r="Z1571" s="22">
        <f t="shared" si="112"/>
        <v>9</v>
      </c>
      <c r="AA1571" s="22">
        <f t="shared" si="109"/>
        <v>2021</v>
      </c>
      <c r="AB1571" s="22">
        <f t="shared" si="110"/>
        <v>2021</v>
      </c>
      <c r="AC1571" s="22">
        <f t="shared" si="111"/>
        <v>2021</v>
      </c>
      <c r="AD1571" s="25" t="b">
        <f>AND(ROUND(O1571,2)=O1571,ROUND(P1571,2)=P1571,OR(AND(O1571&lt;&gt;0,L1571="p"),AND(P1571&lt;&gt;0,L1571="f")),_xlfn.ISFORMULA(X1571),_xlfn.ISFORMULA(Y1571),_xlfn.ISFORMULA(Z1571),_xlfn.ISFORMULA(AA1571),_xlfn.ISFORMULA(AB1571),_xlfn.ISFORMULA(AC1571),NOT(_xlfn.ISFORMULA(O1571)),NOT(_xlfn.ISFORMULA(P1571)),M1571&lt;&gt;0,N1571&lt;&gt;0,OR(YEAR(M1571=lookup_codes!T1733),YEAR(M1571=lookup_codes!T1734),YEAR(M1571=lookup_codes!T1735)),OR(YEAR(N1571=lookup_codes!T1733),YEAR(N1571=lookup_codes!T1734),YEAR(N1571=lookup_codes!T1735)))</f>
        <v>1</v>
      </c>
    </row>
    <row r="1572" spans="1:30" ht="15" customHeight="1" x14ac:dyDescent="0.2">
      <c r="A1572" s="8" t="s">
        <v>791</v>
      </c>
      <c r="B1572" s="27"/>
      <c r="C1572" s="2" t="s">
        <v>734</v>
      </c>
      <c r="D1572" s="6" t="s">
        <v>742</v>
      </c>
      <c r="E1572" s="60" t="s">
        <v>745</v>
      </c>
      <c r="F1572" s="8"/>
      <c r="G1572" s="8"/>
      <c r="H1572" s="8"/>
      <c r="I1572" s="8"/>
      <c r="J1572" s="8">
        <v>1</v>
      </c>
      <c r="K1572" s="8" t="s">
        <v>753</v>
      </c>
      <c r="L1572" s="8" t="s">
        <v>756</v>
      </c>
      <c r="M1572" s="9">
        <v>44442</v>
      </c>
      <c r="N1572" s="9">
        <v>44455</v>
      </c>
      <c r="O1572" s="20"/>
      <c r="P1572" s="20">
        <v>52497.17</v>
      </c>
      <c r="Q1572" s="61"/>
      <c r="R1572" s="29"/>
      <c r="S1572" s="29"/>
      <c r="T1572" s="29"/>
      <c r="U1572" s="29"/>
      <c r="X1572" s="22" t="str">
        <f>IF(B1572="",VLOOKUP(A1572,items_lookup!A:B,2,FALSE),B1572)</f>
        <v>10. Item 10</v>
      </c>
      <c r="Y1572" s="22">
        <f t="shared" si="112"/>
        <v>9</v>
      </c>
      <c r="Z1572" s="22">
        <f t="shared" si="112"/>
        <v>9</v>
      </c>
      <c r="AA1572" s="22">
        <f t="shared" si="109"/>
        <v>2021</v>
      </c>
      <c r="AB1572" s="22">
        <f t="shared" si="110"/>
        <v>2021</v>
      </c>
      <c r="AC1572" s="22">
        <f t="shared" si="111"/>
        <v>2021</v>
      </c>
      <c r="AD1572" s="25" t="b">
        <f>AND(ROUND(O1572,2)=O1572,ROUND(P1572,2)=P1572,OR(AND(O1572&lt;&gt;0,L1572="p"),AND(P1572&lt;&gt;0,L1572="f")),_xlfn.ISFORMULA(X1572),_xlfn.ISFORMULA(Y1572),_xlfn.ISFORMULA(Z1572),_xlfn.ISFORMULA(AA1572),_xlfn.ISFORMULA(AB1572),_xlfn.ISFORMULA(AC1572),NOT(_xlfn.ISFORMULA(O1572)),NOT(_xlfn.ISFORMULA(P1572)),M1572&lt;&gt;0,N1572&lt;&gt;0,OR(YEAR(M1572=lookup_codes!T1734),YEAR(M1572=lookup_codes!T1735),YEAR(M1572=lookup_codes!T1736)),OR(YEAR(N1572=lookup_codes!T1734),YEAR(N1572=lookup_codes!T1735),YEAR(N1572=lookup_codes!T1736)))</f>
        <v>1</v>
      </c>
    </row>
    <row r="1573" spans="1:30" ht="15.75" customHeight="1" x14ac:dyDescent="0.2">
      <c r="A1573" s="8" t="s">
        <v>766</v>
      </c>
      <c r="B1573" s="27"/>
      <c r="C1573" s="2" t="s">
        <v>734</v>
      </c>
      <c r="D1573" s="6" t="s">
        <v>742</v>
      </c>
      <c r="E1573" s="60" t="s">
        <v>745</v>
      </c>
      <c r="F1573" s="8"/>
      <c r="G1573" s="8"/>
      <c r="H1573" s="8"/>
      <c r="I1573" s="8"/>
      <c r="J1573" s="8">
        <v>1</v>
      </c>
      <c r="K1573" s="8" t="s">
        <v>753</v>
      </c>
      <c r="L1573" s="8" t="s">
        <v>756</v>
      </c>
      <c r="M1573" s="9">
        <v>44442</v>
      </c>
      <c r="N1573" s="9">
        <v>44469</v>
      </c>
      <c r="O1573" s="20"/>
      <c r="P1573" s="20">
        <v>259647.38</v>
      </c>
      <c r="Q1573" s="61"/>
      <c r="R1573" s="11"/>
      <c r="S1573" s="11"/>
      <c r="T1573" s="11"/>
      <c r="U1573" s="11"/>
      <c r="X1573" s="22" t="str">
        <f>IF(B1573="",VLOOKUP(A1573,items_lookup!A:B,2,FALSE),B1573)</f>
        <v>07. Item 07</v>
      </c>
      <c r="Y1573" s="22">
        <f t="shared" si="112"/>
        <v>9</v>
      </c>
      <c r="Z1573" s="22">
        <f t="shared" si="112"/>
        <v>9</v>
      </c>
      <c r="AA1573" s="22">
        <f t="shared" si="109"/>
        <v>2021</v>
      </c>
      <c r="AB1573" s="22">
        <f t="shared" si="110"/>
        <v>2021</v>
      </c>
      <c r="AC1573" s="22">
        <f t="shared" si="111"/>
        <v>2021</v>
      </c>
      <c r="AD1573" s="25" t="b">
        <f>AND(ROUND(O1573,2)=O1573,ROUND(P1573,2)=P1573,OR(AND(O1573&lt;&gt;0,L1573="p"),AND(P1573&lt;&gt;0,L1573="f")),_xlfn.ISFORMULA(X1573),_xlfn.ISFORMULA(Y1573),_xlfn.ISFORMULA(Z1573),_xlfn.ISFORMULA(AA1573),_xlfn.ISFORMULA(AB1573),_xlfn.ISFORMULA(AC1573),NOT(_xlfn.ISFORMULA(O1573)),NOT(_xlfn.ISFORMULA(P1573)),M1573&lt;&gt;0,N1573&lt;&gt;0,OR(YEAR(M1573=lookup_codes!T1735),YEAR(M1573=lookup_codes!T1736),YEAR(M1573=lookup_codes!T1737)),OR(YEAR(N1573=lookup_codes!T1735),YEAR(N1573=lookup_codes!T1736),YEAR(N1573=lookup_codes!T1737)))</f>
        <v>1</v>
      </c>
    </row>
    <row r="1574" spans="1:30" ht="15" customHeight="1" x14ac:dyDescent="0.2">
      <c r="A1574" s="8" t="s">
        <v>767</v>
      </c>
      <c r="B1574" s="27"/>
      <c r="C1574" s="2" t="s">
        <v>734</v>
      </c>
      <c r="D1574" s="6" t="s">
        <v>742</v>
      </c>
      <c r="E1574" s="60" t="s">
        <v>745</v>
      </c>
      <c r="F1574" s="8"/>
      <c r="G1574" s="8"/>
      <c r="H1574" s="8"/>
      <c r="I1574" s="8"/>
      <c r="J1574" s="8">
        <v>1</v>
      </c>
      <c r="K1574" s="8" t="s">
        <v>753</v>
      </c>
      <c r="L1574" s="8" t="s">
        <v>756</v>
      </c>
      <c r="M1574" s="9">
        <v>44442</v>
      </c>
      <c r="N1574" s="9">
        <v>44455</v>
      </c>
      <c r="O1574" s="20"/>
      <c r="P1574" s="20">
        <v>70187.990000000005</v>
      </c>
      <c r="Q1574" s="61"/>
      <c r="R1574" s="11"/>
      <c r="S1574" s="11"/>
      <c r="T1574" s="11"/>
      <c r="U1574" s="11"/>
      <c r="X1574" s="22" t="str">
        <f>IF(B1574="",VLOOKUP(A1574,items_lookup!A:B,2,FALSE),B1574)</f>
        <v>08. Item 08</v>
      </c>
      <c r="Y1574" s="22">
        <f t="shared" si="112"/>
        <v>9</v>
      </c>
      <c r="Z1574" s="22">
        <f t="shared" si="112"/>
        <v>9</v>
      </c>
      <c r="AA1574" s="22">
        <f t="shared" si="109"/>
        <v>2021</v>
      </c>
      <c r="AB1574" s="22">
        <f t="shared" si="110"/>
        <v>2021</v>
      </c>
      <c r="AC1574" s="22">
        <f t="shared" si="111"/>
        <v>2021</v>
      </c>
      <c r="AD1574" s="25" t="b">
        <f>AND(ROUND(O1574,2)=O1574,ROUND(P1574,2)=P1574,OR(AND(O1574&lt;&gt;0,L1574="p"),AND(P1574&lt;&gt;0,L1574="f")),_xlfn.ISFORMULA(X1574),_xlfn.ISFORMULA(Y1574),_xlfn.ISFORMULA(Z1574),_xlfn.ISFORMULA(AA1574),_xlfn.ISFORMULA(AB1574),_xlfn.ISFORMULA(AC1574),NOT(_xlfn.ISFORMULA(O1574)),NOT(_xlfn.ISFORMULA(P1574)),M1574&lt;&gt;0,N1574&lt;&gt;0,OR(YEAR(M1574=lookup_codes!T1736),YEAR(M1574=lookup_codes!T1737),YEAR(M1574=lookup_codes!T1738)),OR(YEAR(N1574=lookup_codes!T1736),YEAR(N1574=lookup_codes!T1737),YEAR(N1574=lookup_codes!T1738)))</f>
        <v>1</v>
      </c>
    </row>
    <row r="1575" spans="1:30" ht="15" customHeight="1" x14ac:dyDescent="0.2">
      <c r="A1575" s="8" t="s">
        <v>776</v>
      </c>
      <c r="B1575" s="8"/>
      <c r="C1575" s="2" t="s">
        <v>734</v>
      </c>
      <c r="D1575" s="6" t="s">
        <v>742</v>
      </c>
      <c r="E1575" s="60" t="s">
        <v>745</v>
      </c>
      <c r="F1575" s="8"/>
      <c r="G1575" s="8"/>
      <c r="H1575" s="8"/>
      <c r="I1575" s="8"/>
      <c r="J1575" s="8">
        <v>1</v>
      </c>
      <c r="K1575" s="8" t="s">
        <v>753</v>
      </c>
      <c r="L1575" s="8" t="s">
        <v>756</v>
      </c>
      <c r="M1575" s="9">
        <v>44440</v>
      </c>
      <c r="N1575" s="9">
        <v>44454</v>
      </c>
      <c r="O1575" s="20"/>
      <c r="P1575" s="20">
        <v>2111.9</v>
      </c>
      <c r="Q1575" s="61"/>
      <c r="R1575" s="29"/>
      <c r="S1575" s="29"/>
      <c r="T1575" s="29"/>
      <c r="U1575" s="29"/>
      <c r="X1575" s="22" t="str">
        <f>IF(B1575="",VLOOKUP(A1575,items_lookup!A:B,2,FALSE),B1575)</f>
        <v>_1. Item _1</v>
      </c>
      <c r="Y1575" s="22">
        <f t="shared" si="112"/>
        <v>9</v>
      </c>
      <c r="Z1575" s="22">
        <f t="shared" si="112"/>
        <v>9</v>
      </c>
      <c r="AA1575" s="22">
        <f t="shared" si="109"/>
        <v>2021</v>
      </c>
      <c r="AB1575" s="22">
        <f t="shared" si="110"/>
        <v>2021</v>
      </c>
      <c r="AC1575" s="22">
        <f t="shared" si="111"/>
        <v>2021</v>
      </c>
      <c r="AD1575" s="25" t="b">
        <f>AND(ROUND(O1575,2)=O1575,ROUND(P1575,2)=P1575,OR(AND(O1575&lt;&gt;0,L1575="p"),AND(P1575&lt;&gt;0,L1575="f")),_xlfn.ISFORMULA(X1575),_xlfn.ISFORMULA(Y1575),_xlfn.ISFORMULA(Z1575),_xlfn.ISFORMULA(AA1575),_xlfn.ISFORMULA(AB1575),_xlfn.ISFORMULA(AC1575),NOT(_xlfn.ISFORMULA(O1575)),NOT(_xlfn.ISFORMULA(P1575)),M1575&lt;&gt;0,N1575&lt;&gt;0,OR(YEAR(M1575=lookup_codes!T1737),YEAR(M1575=lookup_codes!T1738),YEAR(M1575=lookup_codes!T1739)),OR(YEAR(N1575=lookup_codes!T1737),YEAR(N1575=lookup_codes!T1738),YEAR(N1575=lookup_codes!T1739)))</f>
        <v>1</v>
      </c>
    </row>
    <row r="1576" spans="1:30" ht="12.6" customHeight="1" x14ac:dyDescent="0.2">
      <c r="A1576" s="8" t="s">
        <v>776</v>
      </c>
      <c r="B1576" s="8"/>
      <c r="C1576" s="2" t="s">
        <v>734</v>
      </c>
      <c r="D1576" s="6" t="s">
        <v>742</v>
      </c>
      <c r="E1576" s="60" t="s">
        <v>745</v>
      </c>
      <c r="F1576" s="8"/>
      <c r="G1576" s="8"/>
      <c r="H1576" s="8"/>
      <c r="I1576" s="8"/>
      <c r="J1576" s="8">
        <v>4</v>
      </c>
      <c r="K1576" s="8" t="s">
        <v>753</v>
      </c>
      <c r="L1576" s="8" t="s">
        <v>756</v>
      </c>
      <c r="M1576" s="9">
        <v>44440</v>
      </c>
      <c r="N1576" s="9">
        <v>44452</v>
      </c>
      <c r="O1576" s="20"/>
      <c r="P1576" s="20">
        <v>165676.48000000001</v>
      </c>
      <c r="Q1576" s="61"/>
      <c r="R1576" s="29"/>
      <c r="S1576" s="29"/>
      <c r="T1576" s="29"/>
      <c r="U1576" s="29"/>
      <c r="X1576" s="22" t="str">
        <f>IF(B1576="",VLOOKUP(A1576,items_lookup!A:B,2,FALSE),B1576)</f>
        <v>_1. Item _1</v>
      </c>
      <c r="Y1576" s="22">
        <f t="shared" si="112"/>
        <v>9</v>
      </c>
      <c r="Z1576" s="22">
        <f t="shared" si="112"/>
        <v>9</v>
      </c>
      <c r="AA1576" s="22">
        <f t="shared" si="109"/>
        <v>2021</v>
      </c>
      <c r="AB1576" s="22">
        <f t="shared" si="110"/>
        <v>2021</v>
      </c>
      <c r="AC1576" s="22">
        <f t="shared" si="111"/>
        <v>2021</v>
      </c>
      <c r="AD1576" s="25" t="b">
        <f>AND(ROUND(O1576,2)=O1576,ROUND(P1576,2)=P1576,OR(AND(O1576&lt;&gt;0,L1576="p"),AND(P1576&lt;&gt;0,L1576="f")),_xlfn.ISFORMULA(X1576),_xlfn.ISFORMULA(Y1576),_xlfn.ISFORMULA(Z1576),_xlfn.ISFORMULA(AA1576),_xlfn.ISFORMULA(AB1576),_xlfn.ISFORMULA(AC1576),NOT(_xlfn.ISFORMULA(O1576)),NOT(_xlfn.ISFORMULA(P1576)),M1576&lt;&gt;0,N1576&lt;&gt;0,OR(YEAR(M1576=lookup_codes!T1738),YEAR(M1576=lookup_codes!T1739),YEAR(M1576=lookup_codes!T1740)),OR(YEAR(N1576=lookup_codes!T1738),YEAR(N1576=lookup_codes!T1739),YEAR(N1576=lookup_codes!T1740)))</f>
        <v>1</v>
      </c>
    </row>
    <row r="1577" spans="1:30" ht="12.6" customHeight="1" x14ac:dyDescent="0.2">
      <c r="A1577" s="8" t="s">
        <v>768</v>
      </c>
      <c r="B1577" s="8"/>
      <c r="C1577" s="2" t="s">
        <v>734</v>
      </c>
      <c r="D1577" s="6" t="s">
        <v>742</v>
      </c>
      <c r="E1577" s="60" t="s">
        <v>745</v>
      </c>
      <c r="F1577" s="8"/>
      <c r="G1577" s="8"/>
      <c r="H1577" s="8"/>
      <c r="I1577" s="8"/>
      <c r="J1577" s="8">
        <v>1</v>
      </c>
      <c r="K1577" s="8" t="s">
        <v>753</v>
      </c>
      <c r="L1577" s="8" t="s">
        <v>756</v>
      </c>
      <c r="M1577" s="9">
        <v>44442</v>
      </c>
      <c r="N1577" s="9">
        <v>44453</v>
      </c>
      <c r="O1577" s="20"/>
      <c r="P1577" s="20">
        <v>57094.84</v>
      </c>
      <c r="Q1577" s="61"/>
      <c r="R1577" s="29"/>
      <c r="S1577" s="29"/>
      <c r="T1577" s="29"/>
      <c r="U1577" s="29"/>
      <c r="X1577" s="22" t="str">
        <f>IF(B1577="",VLOOKUP(A1577,items_lookup!A:B,2,FALSE),B1577)</f>
        <v>09. Item 09</v>
      </c>
      <c r="Y1577" s="22">
        <f t="shared" si="112"/>
        <v>9</v>
      </c>
      <c r="Z1577" s="22">
        <f t="shared" si="112"/>
        <v>9</v>
      </c>
      <c r="AA1577" s="22">
        <f t="shared" si="109"/>
        <v>2021</v>
      </c>
      <c r="AB1577" s="22">
        <f t="shared" si="110"/>
        <v>2021</v>
      </c>
      <c r="AC1577" s="22">
        <f t="shared" si="111"/>
        <v>2021</v>
      </c>
      <c r="AD1577" s="25" t="b">
        <f>AND(ROUND(O1577,2)=O1577,ROUND(P1577,2)=P1577,OR(AND(O1577&lt;&gt;0,L1577="p"),AND(P1577&lt;&gt;0,L1577="f")),_xlfn.ISFORMULA(X1577),_xlfn.ISFORMULA(Y1577),_xlfn.ISFORMULA(Z1577),_xlfn.ISFORMULA(AA1577),_xlfn.ISFORMULA(AB1577),_xlfn.ISFORMULA(AC1577),NOT(_xlfn.ISFORMULA(O1577)),NOT(_xlfn.ISFORMULA(P1577)),M1577&lt;&gt;0,N1577&lt;&gt;0,OR(YEAR(M1577=lookup_codes!T1739),YEAR(M1577=lookup_codes!T1740),YEAR(M1577=lookup_codes!T1741)),OR(YEAR(N1577=lookup_codes!T1739),YEAR(N1577=lookup_codes!T1740),YEAR(N1577=lookup_codes!T1741)))</f>
        <v>1</v>
      </c>
    </row>
    <row r="1578" spans="1:30" ht="16.5" customHeight="1" x14ac:dyDescent="0.2">
      <c r="A1578" s="8" t="s">
        <v>768</v>
      </c>
      <c r="B1578" s="8"/>
      <c r="C1578" s="2" t="s">
        <v>734</v>
      </c>
      <c r="D1578" s="6" t="s">
        <v>742</v>
      </c>
      <c r="E1578" s="60" t="s">
        <v>744</v>
      </c>
      <c r="F1578" s="8"/>
      <c r="G1578" s="8"/>
      <c r="H1578" s="8"/>
      <c r="I1578" s="8"/>
      <c r="J1578" s="8"/>
      <c r="K1578" s="8" t="s">
        <v>753</v>
      </c>
      <c r="L1578" s="8" t="s">
        <v>756</v>
      </c>
      <c r="M1578" s="9">
        <v>44447</v>
      </c>
      <c r="N1578" s="9">
        <v>44447</v>
      </c>
      <c r="O1578" s="20"/>
      <c r="P1578" s="20">
        <v>3799.01</v>
      </c>
      <c r="Q1578" s="61"/>
      <c r="R1578" s="29"/>
      <c r="S1578" s="29"/>
      <c r="T1578" s="29"/>
      <c r="U1578" s="29"/>
      <c r="X1578" s="22" t="str">
        <f>IF(B1578="",VLOOKUP(A1578,items_lookup!A:B,2,FALSE),B1578)</f>
        <v>09. Item 09</v>
      </c>
      <c r="Y1578" s="22">
        <f t="shared" si="112"/>
        <v>9</v>
      </c>
      <c r="Z1578" s="22">
        <f t="shared" si="112"/>
        <v>9</v>
      </c>
      <c r="AA1578" s="22">
        <f t="shared" si="109"/>
        <v>2021</v>
      </c>
      <c r="AB1578" s="22">
        <f t="shared" si="110"/>
        <v>2021</v>
      </c>
      <c r="AC1578" s="22">
        <f t="shared" si="111"/>
        <v>2021</v>
      </c>
      <c r="AD1578" s="25" t="b">
        <f>AND(ROUND(O1578,2)=O1578,ROUND(P1578,2)=P1578,OR(AND(O1578&lt;&gt;0,L1578="p"),AND(P1578&lt;&gt;0,L1578="f")),_xlfn.ISFORMULA(X1578),_xlfn.ISFORMULA(Y1578),_xlfn.ISFORMULA(Z1578),_xlfn.ISFORMULA(AA1578),_xlfn.ISFORMULA(AB1578),_xlfn.ISFORMULA(AC1578),NOT(_xlfn.ISFORMULA(O1578)),NOT(_xlfn.ISFORMULA(P1578)),M1578&lt;&gt;0,N1578&lt;&gt;0,OR(YEAR(M1578=lookup_codes!T1740),YEAR(M1578=lookup_codes!T1741),YEAR(M1578=lookup_codes!T1742)),OR(YEAR(N1578=lookup_codes!T1740),YEAR(N1578=lookup_codes!T1741),YEAR(N1578=lookup_codes!T1742)))</f>
        <v>1</v>
      </c>
    </row>
    <row r="1579" spans="1:30" ht="15" customHeight="1" x14ac:dyDescent="0.2">
      <c r="A1579" s="8" t="s">
        <v>768</v>
      </c>
      <c r="B1579" s="8"/>
      <c r="C1579" s="2" t="s">
        <v>734</v>
      </c>
      <c r="D1579" s="6" t="s">
        <v>742</v>
      </c>
      <c r="E1579" s="60" t="s">
        <v>744</v>
      </c>
      <c r="F1579" s="8"/>
      <c r="G1579" s="8"/>
      <c r="H1579" s="8"/>
      <c r="I1579" s="8"/>
      <c r="J1579" s="8"/>
      <c r="K1579" s="8" t="s">
        <v>753</v>
      </c>
      <c r="L1579" s="8" t="s">
        <v>756</v>
      </c>
      <c r="M1579" s="9">
        <v>44452</v>
      </c>
      <c r="N1579" s="9">
        <v>44452</v>
      </c>
      <c r="O1579" s="20"/>
      <c r="P1579" s="20">
        <v>165676.48000000001</v>
      </c>
      <c r="Q1579" s="61"/>
      <c r="R1579" s="29"/>
      <c r="S1579" s="29"/>
      <c r="T1579" s="29"/>
      <c r="U1579" s="29"/>
      <c r="X1579" s="22" t="str">
        <f>IF(B1579="",VLOOKUP(A1579,items_lookup!A:B,2,FALSE),B1579)</f>
        <v>09. Item 09</v>
      </c>
      <c r="Y1579" s="22">
        <f t="shared" si="112"/>
        <v>9</v>
      </c>
      <c r="Z1579" s="22">
        <f t="shared" si="112"/>
        <v>9</v>
      </c>
      <c r="AA1579" s="22">
        <f t="shared" si="109"/>
        <v>2021</v>
      </c>
      <c r="AB1579" s="22">
        <f t="shared" si="110"/>
        <v>2021</v>
      </c>
      <c r="AC1579" s="22">
        <f t="shared" si="111"/>
        <v>2021</v>
      </c>
      <c r="AD1579" s="25" t="b">
        <f>AND(ROUND(O1579,2)=O1579,ROUND(P1579,2)=P1579,OR(AND(O1579&lt;&gt;0,L1579="p"),AND(P1579&lt;&gt;0,L1579="f")),_xlfn.ISFORMULA(X1579),_xlfn.ISFORMULA(Y1579),_xlfn.ISFORMULA(Z1579),_xlfn.ISFORMULA(AA1579),_xlfn.ISFORMULA(AB1579),_xlfn.ISFORMULA(AC1579),NOT(_xlfn.ISFORMULA(O1579)),NOT(_xlfn.ISFORMULA(P1579)),M1579&lt;&gt;0,N1579&lt;&gt;0,OR(YEAR(M1579=lookup_codes!T1741),YEAR(M1579=lookup_codes!T1742),YEAR(M1579=lookup_codes!T1743)),OR(YEAR(N1579=lookup_codes!T1741),YEAR(N1579=lookup_codes!T1742),YEAR(N1579=lookup_codes!T1743)))</f>
        <v>1</v>
      </c>
    </row>
    <row r="1580" spans="1:30" ht="15" customHeight="1" x14ac:dyDescent="0.2">
      <c r="A1580" s="8" t="s">
        <v>768</v>
      </c>
      <c r="B1580" s="8"/>
      <c r="C1580" s="2" t="s">
        <v>734</v>
      </c>
      <c r="D1580" s="6" t="s">
        <v>742</v>
      </c>
      <c r="E1580" s="60" t="s">
        <v>744</v>
      </c>
      <c r="F1580" s="8"/>
      <c r="G1580" s="8"/>
      <c r="H1580" s="8"/>
      <c r="I1580" s="8"/>
      <c r="J1580" s="8"/>
      <c r="K1580" s="8" t="s">
        <v>753</v>
      </c>
      <c r="L1580" s="8" t="s">
        <v>756</v>
      </c>
      <c r="M1580" s="9">
        <v>44453</v>
      </c>
      <c r="N1580" s="9">
        <v>44453</v>
      </c>
      <c r="O1580" s="20"/>
      <c r="P1580" s="20">
        <v>2931467.91</v>
      </c>
      <c r="Q1580" s="61"/>
      <c r="R1580" s="29"/>
      <c r="S1580" s="29"/>
      <c r="T1580" s="29"/>
      <c r="U1580" s="29"/>
      <c r="X1580" s="22" t="str">
        <f>IF(B1580="",VLOOKUP(A1580,items_lookup!A:B,2,FALSE),B1580)</f>
        <v>09. Item 09</v>
      </c>
      <c r="Y1580" s="22">
        <f t="shared" si="112"/>
        <v>9</v>
      </c>
      <c r="Z1580" s="22">
        <f t="shared" si="112"/>
        <v>9</v>
      </c>
      <c r="AA1580" s="22">
        <f t="shared" si="109"/>
        <v>2021</v>
      </c>
      <c r="AB1580" s="22">
        <f t="shared" si="110"/>
        <v>2021</v>
      </c>
      <c r="AC1580" s="22">
        <f t="shared" si="111"/>
        <v>2021</v>
      </c>
      <c r="AD1580" s="25" t="b">
        <f>AND(ROUND(O1580,2)=O1580,ROUND(P1580,2)=P1580,OR(AND(O1580&lt;&gt;0,L1580="p"),AND(P1580&lt;&gt;0,L1580="f")),_xlfn.ISFORMULA(X1580),_xlfn.ISFORMULA(Y1580),_xlfn.ISFORMULA(Z1580),_xlfn.ISFORMULA(AA1580),_xlfn.ISFORMULA(AB1580),_xlfn.ISFORMULA(AC1580),NOT(_xlfn.ISFORMULA(O1580)),NOT(_xlfn.ISFORMULA(P1580)),M1580&lt;&gt;0,N1580&lt;&gt;0,OR(YEAR(M1580=lookup_codes!T1742),YEAR(M1580=lookup_codes!T1743),YEAR(M1580=lookup_codes!T1744)),OR(YEAR(N1580=lookup_codes!T1742),YEAR(N1580=lookup_codes!T1743),YEAR(N1580=lookup_codes!T1744)))</f>
        <v>1</v>
      </c>
    </row>
    <row r="1581" spans="1:30" ht="15" customHeight="1" x14ac:dyDescent="0.2">
      <c r="A1581" s="8" t="s">
        <v>770</v>
      </c>
      <c r="B1581" s="8"/>
      <c r="C1581" s="2" t="s">
        <v>741</v>
      </c>
      <c r="D1581" s="6" t="s">
        <v>742</v>
      </c>
      <c r="E1581" s="60" t="s">
        <v>745</v>
      </c>
      <c r="F1581" s="8"/>
      <c r="G1581" s="8"/>
      <c r="H1581" s="8"/>
      <c r="I1581" s="8"/>
      <c r="J1581" s="8"/>
      <c r="K1581" s="8"/>
      <c r="L1581" s="8" t="s">
        <v>756</v>
      </c>
      <c r="M1581" s="9">
        <v>44440</v>
      </c>
      <c r="N1581" s="9">
        <v>44440</v>
      </c>
      <c r="O1581" s="20"/>
      <c r="P1581" s="20">
        <v>98509.11</v>
      </c>
      <c r="Q1581" s="61"/>
      <c r="R1581" s="29"/>
      <c r="S1581" s="29"/>
      <c r="T1581" s="29"/>
      <c r="U1581" s="29"/>
      <c r="X1581" s="22" t="str">
        <f>IF(B1581="",VLOOKUP(A1581,items_lookup!A:B,2,FALSE),B1581)</f>
        <v>11. Item 11</v>
      </c>
      <c r="Y1581" s="22">
        <f t="shared" si="112"/>
        <v>9</v>
      </c>
      <c r="Z1581" s="22">
        <f t="shared" si="112"/>
        <v>9</v>
      </c>
      <c r="AA1581" s="22">
        <f t="shared" si="109"/>
        <v>2021</v>
      </c>
      <c r="AB1581" s="22">
        <f t="shared" si="110"/>
        <v>2021</v>
      </c>
      <c r="AC1581" s="22">
        <f t="shared" si="111"/>
        <v>2021</v>
      </c>
      <c r="AD1581" s="25" t="b">
        <f>AND(ROUND(O1581,2)=O1581,ROUND(P1581,2)=P1581,OR(AND(O1581&lt;&gt;0,L1581="p"),AND(P1581&lt;&gt;0,L1581="f")),_xlfn.ISFORMULA(X1581),_xlfn.ISFORMULA(Y1581),_xlfn.ISFORMULA(Z1581),_xlfn.ISFORMULA(AA1581),_xlfn.ISFORMULA(AB1581),_xlfn.ISFORMULA(AC1581),NOT(_xlfn.ISFORMULA(O1581)),NOT(_xlfn.ISFORMULA(P1581)),M1581&lt;&gt;0,N1581&lt;&gt;0,OR(YEAR(M1581=lookup_codes!T1743),YEAR(M1581=lookup_codes!T1744),YEAR(M1581=lookup_codes!T1745)),OR(YEAR(N1581=lookup_codes!T1743),YEAR(N1581=lookup_codes!T1744),YEAR(N1581=lookup_codes!T1745)))</f>
        <v>1</v>
      </c>
    </row>
    <row r="1582" spans="1:30" ht="15" customHeight="1" x14ac:dyDescent="0.2">
      <c r="A1582" s="8" t="s">
        <v>789</v>
      </c>
      <c r="B1582" s="8"/>
      <c r="C1582" s="2" t="s">
        <v>741</v>
      </c>
      <c r="D1582" s="6" t="s">
        <v>742</v>
      </c>
      <c r="E1582" s="60" t="s">
        <v>745</v>
      </c>
      <c r="F1582" s="8"/>
      <c r="G1582" s="8"/>
      <c r="H1582" s="8"/>
      <c r="I1582" s="8"/>
      <c r="J1582" s="8"/>
      <c r="K1582" s="8"/>
      <c r="L1582" s="8" t="s">
        <v>756</v>
      </c>
      <c r="M1582" s="9">
        <v>44440</v>
      </c>
      <c r="N1582" s="9">
        <v>44440</v>
      </c>
      <c r="O1582" s="20"/>
      <c r="P1582" s="20">
        <v>5552934.3899999997</v>
      </c>
      <c r="Q1582" s="61"/>
      <c r="R1582" s="29"/>
      <c r="S1582" s="29"/>
      <c r="T1582" s="29"/>
      <c r="U1582" s="29"/>
      <c r="X1582" s="22" t="str">
        <f>IF(B1582="",VLOOKUP(A1582,items_lookup!A:B,2,FALSE),B1582)</f>
        <v>13. Item 13</v>
      </c>
      <c r="Y1582" s="22">
        <f t="shared" si="112"/>
        <v>9</v>
      </c>
      <c r="Z1582" s="22">
        <f t="shared" si="112"/>
        <v>9</v>
      </c>
      <c r="AA1582" s="22">
        <f t="shared" si="109"/>
        <v>2021</v>
      </c>
      <c r="AB1582" s="22">
        <f t="shared" si="110"/>
        <v>2021</v>
      </c>
      <c r="AC1582" s="22">
        <f t="shared" si="111"/>
        <v>2021</v>
      </c>
      <c r="AD1582" s="25" t="b">
        <f>AND(ROUND(O1582,2)=O1582,ROUND(P1582,2)=P1582,OR(AND(O1582&lt;&gt;0,L1582="p"),AND(P1582&lt;&gt;0,L1582="f")),_xlfn.ISFORMULA(X1582),_xlfn.ISFORMULA(Y1582),_xlfn.ISFORMULA(Z1582),_xlfn.ISFORMULA(AA1582),_xlfn.ISFORMULA(AB1582),_xlfn.ISFORMULA(AC1582),NOT(_xlfn.ISFORMULA(O1582)),NOT(_xlfn.ISFORMULA(P1582)),M1582&lt;&gt;0,N1582&lt;&gt;0,OR(YEAR(M1582=lookup_codes!T1744),YEAR(M1582=lookup_codes!T1745),YEAR(M1582=lookup_codes!T1746)),OR(YEAR(N1582=lookup_codes!T1744),YEAR(N1582=lookup_codes!T1745),YEAR(N1582=lookup_codes!T1746)))</f>
        <v>1</v>
      </c>
    </row>
    <row r="1583" spans="1:30" ht="15" customHeight="1" x14ac:dyDescent="0.2">
      <c r="A1583" s="8" t="s">
        <v>771</v>
      </c>
      <c r="B1583" s="8"/>
      <c r="C1583" s="2" t="s">
        <v>741</v>
      </c>
      <c r="D1583" s="6" t="s">
        <v>742</v>
      </c>
      <c r="E1583" s="60" t="s">
        <v>745</v>
      </c>
      <c r="F1583" s="8"/>
      <c r="G1583" s="8"/>
      <c r="H1583" s="8"/>
      <c r="I1583" s="8"/>
      <c r="J1583" s="8"/>
      <c r="K1583" s="8"/>
      <c r="L1583" s="8" t="s">
        <v>756</v>
      </c>
      <c r="M1583" s="9">
        <v>44440</v>
      </c>
      <c r="N1583" s="9">
        <v>44440</v>
      </c>
      <c r="O1583" s="20"/>
      <c r="P1583" s="20">
        <v>6860616</v>
      </c>
      <c r="Q1583" s="61"/>
      <c r="R1583" s="29"/>
      <c r="S1583" s="29"/>
      <c r="T1583" s="29"/>
      <c r="U1583" s="29"/>
      <c r="X1583" s="22" t="str">
        <f>IF(B1583="",VLOOKUP(A1583,items_lookup!A:B,2,FALSE),B1583)</f>
        <v>13. Item 13</v>
      </c>
      <c r="Y1583" s="22">
        <f t="shared" si="112"/>
        <v>9</v>
      </c>
      <c r="Z1583" s="22">
        <f t="shared" si="112"/>
        <v>9</v>
      </c>
      <c r="AA1583" s="22">
        <f t="shared" ref="AA1583:AA1646" si="113">YEAR(N1583)</f>
        <v>2021</v>
      </c>
      <c r="AB1583" s="22">
        <f t="shared" ref="AB1583:AB1646" si="114">YEAR(M1583)</f>
        <v>2021</v>
      </c>
      <c r="AC1583" s="22">
        <f t="shared" ref="AC1583:AC1646" si="115">IF(F1583="X",AA1583-1,AA1583)</f>
        <v>2021</v>
      </c>
      <c r="AD1583" s="25" t="b">
        <f>AND(ROUND(O1583,2)=O1583,ROUND(P1583,2)=P1583,OR(AND(O1583&lt;&gt;0,L1583="p"),AND(P1583&lt;&gt;0,L1583="f")),_xlfn.ISFORMULA(X1583),_xlfn.ISFORMULA(Y1583),_xlfn.ISFORMULA(Z1583),_xlfn.ISFORMULA(AA1583),_xlfn.ISFORMULA(AB1583),_xlfn.ISFORMULA(AC1583),NOT(_xlfn.ISFORMULA(O1583)),NOT(_xlfn.ISFORMULA(P1583)),M1583&lt;&gt;0,N1583&lt;&gt;0,OR(YEAR(M1583=lookup_codes!T1745),YEAR(M1583=lookup_codes!T1746),YEAR(M1583=lookup_codes!T1747)),OR(YEAR(N1583=lookup_codes!T1745),YEAR(N1583=lookup_codes!T1746),YEAR(N1583=lookup_codes!T1747)))</f>
        <v>1</v>
      </c>
    </row>
    <row r="1584" spans="1:30" ht="15" customHeight="1" x14ac:dyDescent="0.2">
      <c r="A1584" s="8" t="s">
        <v>794</v>
      </c>
      <c r="B1584" s="8"/>
      <c r="C1584" s="2" t="s">
        <v>741</v>
      </c>
      <c r="D1584" s="6" t="s">
        <v>742</v>
      </c>
      <c r="E1584" s="60" t="s">
        <v>745</v>
      </c>
      <c r="F1584" s="8"/>
      <c r="G1584" s="8"/>
      <c r="H1584" s="8"/>
      <c r="I1584" s="8"/>
      <c r="J1584" s="8"/>
      <c r="K1584" s="8"/>
      <c r="L1584" s="8" t="s">
        <v>756</v>
      </c>
      <c r="M1584" s="9">
        <v>44440</v>
      </c>
      <c r="N1584" s="9">
        <v>44440</v>
      </c>
      <c r="O1584" s="20">
        <v>404.38</v>
      </c>
      <c r="P1584" s="20">
        <v>34621.53</v>
      </c>
      <c r="Q1584" s="61"/>
      <c r="R1584" s="29"/>
      <c r="S1584" s="29"/>
      <c r="T1584" s="29"/>
      <c r="U1584" s="29"/>
      <c r="X1584" s="22" t="str">
        <f>IF(B1584="",VLOOKUP(A1584,items_lookup!A:B,2,FALSE),B1584)</f>
        <v>13. Item 13</v>
      </c>
      <c r="Y1584" s="22">
        <f t="shared" si="112"/>
        <v>9</v>
      </c>
      <c r="Z1584" s="22">
        <f t="shared" si="112"/>
        <v>9</v>
      </c>
      <c r="AA1584" s="22">
        <f t="shared" si="113"/>
        <v>2021</v>
      </c>
      <c r="AB1584" s="22">
        <f t="shared" si="114"/>
        <v>2021</v>
      </c>
      <c r="AC1584" s="22">
        <f t="shared" si="115"/>
        <v>2021</v>
      </c>
      <c r="AD1584" s="25" t="b">
        <f>AND(ROUND(O1584,2)=O1584,ROUND(P1584,2)=P1584,OR(AND(O1584&lt;&gt;0,L1584="p"),AND(P1584&lt;&gt;0,L1584="f")),_xlfn.ISFORMULA(X1584),_xlfn.ISFORMULA(Y1584),_xlfn.ISFORMULA(Z1584),_xlfn.ISFORMULA(AA1584),_xlfn.ISFORMULA(AB1584),_xlfn.ISFORMULA(AC1584),NOT(_xlfn.ISFORMULA(O1584)),NOT(_xlfn.ISFORMULA(P1584)),M1584&lt;&gt;0,N1584&lt;&gt;0,OR(YEAR(M1584=lookup_codes!T1746),YEAR(M1584=lookup_codes!T1747),YEAR(M1584=lookup_codes!T1748)),OR(YEAR(N1584=lookup_codes!T1746),YEAR(N1584=lookup_codes!T1747),YEAR(N1584=lookup_codes!T1748)))</f>
        <v>1</v>
      </c>
    </row>
    <row r="1585" spans="1:30" ht="15" customHeight="1" x14ac:dyDescent="0.2">
      <c r="A1585" s="8" t="s">
        <v>773</v>
      </c>
      <c r="B1585" s="8"/>
      <c r="C1585" s="2" t="s">
        <v>741</v>
      </c>
      <c r="D1585" s="6" t="s">
        <v>742</v>
      </c>
      <c r="E1585" s="60" t="s">
        <v>745</v>
      </c>
      <c r="F1585" s="8"/>
      <c r="G1585" s="8"/>
      <c r="H1585" s="8"/>
      <c r="I1585" s="8"/>
      <c r="J1585" s="8"/>
      <c r="K1585" s="8"/>
      <c r="L1585" s="8" t="s">
        <v>756</v>
      </c>
      <c r="M1585" s="9">
        <v>44440</v>
      </c>
      <c r="N1585" s="9">
        <v>44440</v>
      </c>
      <c r="O1585" s="20"/>
      <c r="P1585" s="20">
        <v>288288.31</v>
      </c>
      <c r="Q1585" s="61"/>
      <c r="R1585" s="29"/>
      <c r="S1585" s="29"/>
      <c r="T1585" s="29"/>
      <c r="U1585" s="29"/>
      <c r="X1585" s="22" t="str">
        <f>IF(B1585="",VLOOKUP(A1585,items_lookup!A:B,2,FALSE),B1585)</f>
        <v>13. Item 13</v>
      </c>
      <c r="Y1585" s="22">
        <f t="shared" si="112"/>
        <v>9</v>
      </c>
      <c r="Z1585" s="22">
        <f t="shared" si="112"/>
        <v>9</v>
      </c>
      <c r="AA1585" s="22">
        <f t="shared" si="113"/>
        <v>2021</v>
      </c>
      <c r="AB1585" s="22">
        <f t="shared" si="114"/>
        <v>2021</v>
      </c>
      <c r="AC1585" s="22">
        <f t="shared" si="115"/>
        <v>2021</v>
      </c>
      <c r="AD1585" s="25" t="b">
        <f>AND(ROUND(O1585,2)=O1585,ROUND(P1585,2)=P1585,OR(AND(O1585&lt;&gt;0,L1585="p"),AND(P1585&lt;&gt;0,L1585="f")),_xlfn.ISFORMULA(X1585),_xlfn.ISFORMULA(Y1585),_xlfn.ISFORMULA(Z1585),_xlfn.ISFORMULA(AA1585),_xlfn.ISFORMULA(AB1585),_xlfn.ISFORMULA(AC1585),NOT(_xlfn.ISFORMULA(O1585)),NOT(_xlfn.ISFORMULA(P1585)),M1585&lt;&gt;0,N1585&lt;&gt;0,OR(YEAR(M1585=lookup_codes!T1747),YEAR(M1585=lookup_codes!T1748),YEAR(M1585=lookup_codes!T1749)),OR(YEAR(N1585=lookup_codes!T1747),YEAR(N1585=lookup_codes!T1748),YEAR(N1585=lookup_codes!T1749)))</f>
        <v>1</v>
      </c>
    </row>
    <row r="1586" spans="1:30" ht="15" customHeight="1" x14ac:dyDescent="0.2">
      <c r="A1586" s="8" t="s">
        <v>767</v>
      </c>
      <c r="B1586" s="8"/>
      <c r="C1586" s="2" t="s">
        <v>741</v>
      </c>
      <c r="D1586" s="6" t="s">
        <v>742</v>
      </c>
      <c r="E1586" s="60" t="s">
        <v>745</v>
      </c>
      <c r="F1586" s="8"/>
      <c r="G1586" s="8"/>
      <c r="H1586" s="8"/>
      <c r="I1586" s="8"/>
      <c r="J1586" s="8"/>
      <c r="K1586" s="8"/>
      <c r="L1586" s="8" t="s">
        <v>756</v>
      </c>
      <c r="M1586" s="9">
        <v>44440</v>
      </c>
      <c r="N1586" s="9">
        <v>44440</v>
      </c>
      <c r="O1586" s="20"/>
      <c r="P1586" s="20">
        <v>13584109.699999999</v>
      </c>
      <c r="Q1586" s="61"/>
      <c r="R1586" s="29"/>
      <c r="S1586" s="29"/>
      <c r="T1586" s="29"/>
      <c r="U1586" s="29"/>
      <c r="X1586" s="22" t="str">
        <f>IF(B1586="",VLOOKUP(A1586,items_lookup!A:B,2,FALSE),B1586)</f>
        <v>08. Item 08</v>
      </c>
      <c r="Y1586" s="22">
        <f t="shared" si="112"/>
        <v>9</v>
      </c>
      <c r="Z1586" s="22">
        <f t="shared" si="112"/>
        <v>9</v>
      </c>
      <c r="AA1586" s="22">
        <f t="shared" si="113"/>
        <v>2021</v>
      </c>
      <c r="AB1586" s="22">
        <f t="shared" si="114"/>
        <v>2021</v>
      </c>
      <c r="AC1586" s="22">
        <f t="shared" si="115"/>
        <v>2021</v>
      </c>
      <c r="AD1586" s="25" t="b">
        <f>AND(ROUND(O1586,2)=O1586,ROUND(P1586,2)=P1586,OR(AND(O1586&lt;&gt;0,L1586="p"),AND(P1586&lt;&gt;0,L1586="f")),_xlfn.ISFORMULA(X1586),_xlfn.ISFORMULA(Y1586),_xlfn.ISFORMULA(Z1586),_xlfn.ISFORMULA(AA1586),_xlfn.ISFORMULA(AB1586),_xlfn.ISFORMULA(AC1586),NOT(_xlfn.ISFORMULA(O1586)),NOT(_xlfn.ISFORMULA(P1586)),M1586&lt;&gt;0,N1586&lt;&gt;0,OR(YEAR(M1586=lookup_codes!T1748),YEAR(M1586=lookup_codes!T1749),YEAR(M1586=lookup_codes!T1750)),OR(YEAR(N1586=lookup_codes!T1748),YEAR(N1586=lookup_codes!T1749),YEAR(N1586=lookup_codes!T1750)))</f>
        <v>1</v>
      </c>
    </row>
    <row r="1587" spans="1:30" ht="15" customHeight="1" x14ac:dyDescent="0.2">
      <c r="A1587" s="8" t="s">
        <v>769</v>
      </c>
      <c r="B1587" s="8"/>
      <c r="C1587" s="2" t="s">
        <v>741</v>
      </c>
      <c r="D1587" s="6" t="s">
        <v>742</v>
      </c>
      <c r="E1587" s="60" t="s">
        <v>745</v>
      </c>
      <c r="F1587" s="8"/>
      <c r="G1587" s="8"/>
      <c r="H1587" s="8"/>
      <c r="I1587" s="8"/>
      <c r="J1587" s="8"/>
      <c r="K1587" s="8"/>
      <c r="L1587" s="8" t="s">
        <v>756</v>
      </c>
      <c r="M1587" s="9">
        <v>44440</v>
      </c>
      <c r="N1587" s="9">
        <v>44440</v>
      </c>
      <c r="O1587" s="20"/>
      <c r="P1587" s="20">
        <v>426319.74</v>
      </c>
      <c r="Q1587" s="61"/>
      <c r="R1587" s="29"/>
      <c r="S1587" s="29"/>
      <c r="T1587" s="29"/>
      <c r="U1587" s="29"/>
      <c r="X1587" s="22" t="str">
        <f>IF(B1587="",VLOOKUP(A1587,items_lookup!A:B,2,FALSE),B1587)</f>
        <v>09. Item 09</v>
      </c>
      <c r="Y1587" s="22">
        <f t="shared" si="112"/>
        <v>9</v>
      </c>
      <c r="Z1587" s="22">
        <f t="shared" si="112"/>
        <v>9</v>
      </c>
      <c r="AA1587" s="22">
        <f t="shared" si="113"/>
        <v>2021</v>
      </c>
      <c r="AB1587" s="22">
        <f t="shared" si="114"/>
        <v>2021</v>
      </c>
      <c r="AC1587" s="22">
        <f t="shared" si="115"/>
        <v>2021</v>
      </c>
      <c r="AD1587" s="25" t="b">
        <f>AND(ROUND(O1587,2)=O1587,ROUND(P1587,2)=P1587,OR(AND(O1587&lt;&gt;0,L1587="p"),AND(P1587&lt;&gt;0,L1587="f")),_xlfn.ISFORMULA(X1587),_xlfn.ISFORMULA(Y1587),_xlfn.ISFORMULA(Z1587),_xlfn.ISFORMULA(AA1587),_xlfn.ISFORMULA(AB1587),_xlfn.ISFORMULA(AC1587),NOT(_xlfn.ISFORMULA(O1587)),NOT(_xlfn.ISFORMULA(P1587)),M1587&lt;&gt;0,N1587&lt;&gt;0,OR(YEAR(M1587=lookup_codes!T1749),YEAR(M1587=lookup_codes!T1750),YEAR(M1587=lookup_codes!T1751)),OR(YEAR(N1587=lookup_codes!T1749),YEAR(N1587=lookup_codes!T1750),YEAR(N1587=lookup_codes!T1751)))</f>
        <v>1</v>
      </c>
    </row>
    <row r="1588" spans="1:30" ht="15" customHeight="1" x14ac:dyDescent="0.2">
      <c r="A1588" s="8" t="s">
        <v>769</v>
      </c>
      <c r="B1588" s="8"/>
      <c r="C1588" s="2" t="s">
        <v>741</v>
      </c>
      <c r="D1588" s="6" t="s">
        <v>742</v>
      </c>
      <c r="E1588" s="60" t="s">
        <v>745</v>
      </c>
      <c r="F1588" s="8"/>
      <c r="G1588" s="8"/>
      <c r="H1588" s="8"/>
      <c r="I1588" s="8"/>
      <c r="J1588" s="8"/>
      <c r="K1588" s="8"/>
      <c r="L1588" s="8" t="s">
        <v>756</v>
      </c>
      <c r="M1588" s="9">
        <v>44440</v>
      </c>
      <c r="N1588" s="9">
        <v>44440</v>
      </c>
      <c r="O1588" s="20"/>
      <c r="P1588" s="20">
        <v>874371.4</v>
      </c>
      <c r="Q1588" s="61"/>
      <c r="X1588" s="22" t="str">
        <f>IF(B1588="",VLOOKUP(A1588,items_lookup!A:B,2,FALSE),B1588)</f>
        <v>09. Item 09</v>
      </c>
      <c r="Y1588" s="22">
        <f t="shared" si="112"/>
        <v>9</v>
      </c>
      <c r="Z1588" s="22">
        <f t="shared" si="112"/>
        <v>9</v>
      </c>
      <c r="AA1588" s="22">
        <f t="shared" si="113"/>
        <v>2021</v>
      </c>
      <c r="AB1588" s="22">
        <f t="shared" si="114"/>
        <v>2021</v>
      </c>
      <c r="AC1588" s="22">
        <f t="shared" si="115"/>
        <v>2021</v>
      </c>
      <c r="AD1588" s="25" t="b">
        <f>AND(ROUND(O1588,2)=O1588,ROUND(P1588,2)=P1588,OR(AND(O1588&lt;&gt;0,L1588="p"),AND(P1588&lt;&gt;0,L1588="f")),_xlfn.ISFORMULA(X1588),_xlfn.ISFORMULA(Y1588),_xlfn.ISFORMULA(Z1588),_xlfn.ISFORMULA(AA1588),_xlfn.ISFORMULA(AB1588),_xlfn.ISFORMULA(AC1588),NOT(_xlfn.ISFORMULA(O1588)),NOT(_xlfn.ISFORMULA(P1588)),M1588&lt;&gt;0,N1588&lt;&gt;0,OR(YEAR(M1588=lookup_codes!T1750),YEAR(M1588=lookup_codes!T1751),YEAR(M1588=lookup_codes!T1752)),OR(YEAR(N1588=lookup_codes!T1750),YEAR(N1588=lookup_codes!T1751),YEAR(N1588=lookup_codes!T1752)))</f>
        <v>1</v>
      </c>
    </row>
    <row r="1589" spans="1:30" ht="15" customHeight="1" x14ac:dyDescent="0.2">
      <c r="A1589" s="8" t="s">
        <v>776</v>
      </c>
      <c r="B1589" s="8"/>
      <c r="C1589" s="2" t="s">
        <v>741</v>
      </c>
      <c r="D1589" s="6" t="s">
        <v>742</v>
      </c>
      <c r="E1589" s="60" t="s">
        <v>745</v>
      </c>
      <c r="F1589" s="8"/>
      <c r="G1589" s="8"/>
      <c r="H1589" s="8"/>
      <c r="I1589" s="8"/>
      <c r="J1589" s="8"/>
      <c r="K1589" s="8"/>
      <c r="L1589" s="8" t="s">
        <v>756</v>
      </c>
      <c r="M1589" s="9">
        <v>44440</v>
      </c>
      <c r="N1589" s="9">
        <v>44440</v>
      </c>
      <c r="O1589" s="20"/>
      <c r="P1589" s="20">
        <v>589322.18000000005</v>
      </c>
      <c r="Q1589" s="61"/>
      <c r="X1589" s="22" t="str">
        <f>IF(B1589="",VLOOKUP(A1589,items_lookup!A:B,2,FALSE),B1589)</f>
        <v>_1. Item _1</v>
      </c>
      <c r="Y1589" s="22">
        <f t="shared" si="112"/>
        <v>9</v>
      </c>
      <c r="Z1589" s="22">
        <f t="shared" si="112"/>
        <v>9</v>
      </c>
      <c r="AA1589" s="22">
        <f t="shared" si="113"/>
        <v>2021</v>
      </c>
      <c r="AB1589" s="22">
        <f t="shared" si="114"/>
        <v>2021</v>
      </c>
      <c r="AC1589" s="22">
        <f t="shared" si="115"/>
        <v>2021</v>
      </c>
      <c r="AD1589" s="25" t="b">
        <f>AND(ROUND(O1589,2)=O1589,ROUND(P1589,2)=P1589,OR(AND(O1589&lt;&gt;0,L1589="p"),AND(P1589&lt;&gt;0,L1589="f")),_xlfn.ISFORMULA(X1589),_xlfn.ISFORMULA(Y1589),_xlfn.ISFORMULA(Z1589),_xlfn.ISFORMULA(AA1589),_xlfn.ISFORMULA(AB1589),_xlfn.ISFORMULA(AC1589),NOT(_xlfn.ISFORMULA(O1589)),NOT(_xlfn.ISFORMULA(P1589)),M1589&lt;&gt;0,N1589&lt;&gt;0,OR(YEAR(M1589=lookup_codes!T1751),YEAR(M1589=lookup_codes!T1752),YEAR(M1589=lookup_codes!T1753)),OR(YEAR(N1589=lookup_codes!T1751),YEAR(N1589=lookup_codes!T1752),YEAR(N1589=lookup_codes!T1753)))</f>
        <v>1</v>
      </c>
    </row>
    <row r="1590" spans="1:30" ht="15" customHeight="1" x14ac:dyDescent="0.2">
      <c r="A1590" s="8" t="s">
        <v>773</v>
      </c>
      <c r="B1590" s="8"/>
      <c r="C1590" s="2" t="s">
        <v>741</v>
      </c>
      <c r="D1590" s="6" t="s">
        <v>742</v>
      </c>
      <c r="E1590" s="60" t="s">
        <v>745</v>
      </c>
      <c r="F1590" s="8"/>
      <c r="G1590" s="8"/>
      <c r="H1590" s="8"/>
      <c r="I1590" s="8"/>
      <c r="J1590" s="8"/>
      <c r="K1590" s="8"/>
      <c r="L1590" s="8" t="s">
        <v>756</v>
      </c>
      <c r="M1590" s="9">
        <v>44440</v>
      </c>
      <c r="N1590" s="9">
        <v>44440</v>
      </c>
      <c r="O1590" s="20">
        <v>265607.84999999998</v>
      </c>
      <c r="P1590" s="20">
        <v>352663.35</v>
      </c>
      <c r="Q1590" s="61"/>
      <c r="X1590" s="22" t="str">
        <f>IF(B1590="",VLOOKUP(A1590,items_lookup!A:B,2,FALSE),B1590)</f>
        <v>13. Item 13</v>
      </c>
      <c r="Y1590" s="22">
        <f t="shared" si="112"/>
        <v>9</v>
      </c>
      <c r="Z1590" s="22">
        <f t="shared" si="112"/>
        <v>9</v>
      </c>
      <c r="AA1590" s="22">
        <f t="shared" si="113"/>
        <v>2021</v>
      </c>
      <c r="AB1590" s="22">
        <f t="shared" si="114"/>
        <v>2021</v>
      </c>
      <c r="AC1590" s="22">
        <f t="shared" si="115"/>
        <v>2021</v>
      </c>
      <c r="AD1590" s="25" t="b">
        <f>AND(ROUND(O1590,2)=O1590,ROUND(P1590,2)=P1590,OR(AND(O1590&lt;&gt;0,L1590="p"),AND(P1590&lt;&gt;0,L1590="f")),_xlfn.ISFORMULA(X1590),_xlfn.ISFORMULA(Y1590),_xlfn.ISFORMULA(Z1590),_xlfn.ISFORMULA(AA1590),_xlfn.ISFORMULA(AB1590),_xlfn.ISFORMULA(AC1590),NOT(_xlfn.ISFORMULA(O1590)),NOT(_xlfn.ISFORMULA(P1590)),M1590&lt;&gt;0,N1590&lt;&gt;0,OR(YEAR(M1590=lookup_codes!T1752),YEAR(M1590=lookup_codes!T1753),YEAR(M1590=lookup_codes!T1754)),OR(YEAR(N1590=lookup_codes!T1752),YEAR(N1590=lookup_codes!T1753),YEAR(N1590=lookup_codes!T1754)))</f>
        <v>1</v>
      </c>
    </row>
    <row r="1591" spans="1:30" ht="12.75" customHeight="1" x14ac:dyDescent="0.2">
      <c r="A1591" s="8" t="s">
        <v>773</v>
      </c>
      <c r="B1591" s="8"/>
      <c r="C1591" s="2" t="s">
        <v>741</v>
      </c>
      <c r="D1591" s="6" t="s">
        <v>742</v>
      </c>
      <c r="E1591" s="60" t="s">
        <v>745</v>
      </c>
      <c r="F1591" s="8"/>
      <c r="G1591" s="8"/>
      <c r="H1591" s="8"/>
      <c r="I1591" s="8"/>
      <c r="J1591" s="8"/>
      <c r="K1591" s="8"/>
      <c r="L1591" s="8" t="s">
        <v>756</v>
      </c>
      <c r="M1591" s="9">
        <v>44440</v>
      </c>
      <c r="N1591" s="9">
        <v>44440</v>
      </c>
      <c r="O1591" s="20"/>
      <c r="P1591" s="20">
        <v>22738.85</v>
      </c>
      <c r="Q1591" s="61"/>
      <c r="R1591" s="29"/>
      <c r="S1591" s="29"/>
      <c r="T1591" s="29"/>
      <c r="U1591" s="29"/>
      <c r="X1591" s="22" t="str">
        <f>IF(B1591="",VLOOKUP(A1591,items_lookup!A:B,2,FALSE),B1591)</f>
        <v>13. Item 13</v>
      </c>
      <c r="Y1591" s="22">
        <f t="shared" si="112"/>
        <v>9</v>
      </c>
      <c r="Z1591" s="22">
        <f t="shared" si="112"/>
        <v>9</v>
      </c>
      <c r="AA1591" s="22">
        <f t="shared" si="113"/>
        <v>2021</v>
      </c>
      <c r="AB1591" s="22">
        <f t="shared" si="114"/>
        <v>2021</v>
      </c>
      <c r="AC1591" s="22">
        <f t="shared" si="115"/>
        <v>2021</v>
      </c>
      <c r="AD1591" s="25" t="b">
        <f>AND(ROUND(O1591,2)=O1591,ROUND(P1591,2)=P1591,OR(AND(O1591&lt;&gt;0,L1591="p"),AND(P1591&lt;&gt;0,L1591="f")),_xlfn.ISFORMULA(X1591),_xlfn.ISFORMULA(Y1591),_xlfn.ISFORMULA(Z1591),_xlfn.ISFORMULA(AA1591),_xlfn.ISFORMULA(AB1591),_xlfn.ISFORMULA(AC1591),NOT(_xlfn.ISFORMULA(O1591)),NOT(_xlfn.ISFORMULA(P1591)),M1591&lt;&gt;0,N1591&lt;&gt;0,OR(YEAR(M1591=lookup_codes!T1753),YEAR(M1591=lookup_codes!T1754),YEAR(M1591=lookup_codes!T1755)),OR(YEAR(N1591=lookup_codes!T1753),YEAR(N1591=lookup_codes!T1754),YEAR(N1591=lookup_codes!T1755)))</f>
        <v>1</v>
      </c>
    </row>
    <row r="1592" spans="1:30" ht="15.75" customHeight="1" x14ac:dyDescent="0.2">
      <c r="A1592" s="8" t="s">
        <v>773</v>
      </c>
      <c r="B1592" s="8"/>
      <c r="C1592" s="2" t="s">
        <v>741</v>
      </c>
      <c r="D1592" s="6" t="s">
        <v>742</v>
      </c>
      <c r="E1592" s="60" t="s">
        <v>745</v>
      </c>
      <c r="F1592" s="8"/>
      <c r="G1592" s="8"/>
      <c r="H1592" s="8"/>
      <c r="I1592" s="8"/>
      <c r="J1592" s="8"/>
      <c r="K1592" s="8"/>
      <c r="L1592" s="8" t="s">
        <v>756</v>
      </c>
      <c r="M1592" s="9">
        <v>44440</v>
      </c>
      <c r="N1592" s="9">
        <v>44440</v>
      </c>
      <c r="O1592" s="20"/>
      <c r="P1592" s="20">
        <v>35040.089999999997</v>
      </c>
      <c r="Q1592" s="61"/>
      <c r="R1592" s="29"/>
      <c r="S1592" s="29"/>
      <c r="T1592" s="29"/>
      <c r="U1592" s="29"/>
      <c r="X1592" s="22" t="str">
        <f>IF(B1592="",VLOOKUP(A1592,items_lookup!A:B,2,FALSE),B1592)</f>
        <v>13. Item 13</v>
      </c>
      <c r="Y1592" s="22">
        <f t="shared" si="112"/>
        <v>9</v>
      </c>
      <c r="Z1592" s="22">
        <f t="shared" si="112"/>
        <v>9</v>
      </c>
      <c r="AA1592" s="22">
        <f t="shared" si="113"/>
        <v>2021</v>
      </c>
      <c r="AB1592" s="22">
        <f t="shared" si="114"/>
        <v>2021</v>
      </c>
      <c r="AC1592" s="22">
        <f t="shared" si="115"/>
        <v>2021</v>
      </c>
      <c r="AD1592" s="25" t="b">
        <f>AND(ROUND(O1592,2)=O1592,ROUND(P1592,2)=P1592,OR(AND(O1592&lt;&gt;0,L1592="p"),AND(P1592&lt;&gt;0,L1592="f")),_xlfn.ISFORMULA(X1592),_xlfn.ISFORMULA(Y1592),_xlfn.ISFORMULA(Z1592),_xlfn.ISFORMULA(AA1592),_xlfn.ISFORMULA(AB1592),_xlfn.ISFORMULA(AC1592),NOT(_xlfn.ISFORMULA(O1592)),NOT(_xlfn.ISFORMULA(P1592)),M1592&lt;&gt;0,N1592&lt;&gt;0,OR(YEAR(M1592=lookup_codes!T1754),YEAR(M1592=lookup_codes!T1755),YEAR(M1592=lookup_codes!T1756)),OR(YEAR(N1592=lookup_codes!T1754),YEAR(N1592=lookup_codes!T1755),YEAR(N1592=lookup_codes!T1756)))</f>
        <v>1</v>
      </c>
    </row>
    <row r="1593" spans="1:30" ht="15.75" customHeight="1" x14ac:dyDescent="0.2">
      <c r="A1593" s="8" t="s">
        <v>781</v>
      </c>
      <c r="B1593" s="8"/>
      <c r="C1593" s="2" t="s">
        <v>741</v>
      </c>
      <c r="D1593" s="6" t="s">
        <v>742</v>
      </c>
      <c r="E1593" s="60" t="s">
        <v>745</v>
      </c>
      <c r="F1593" s="8"/>
      <c r="G1593" s="8"/>
      <c r="H1593" s="8"/>
      <c r="I1593" s="8"/>
      <c r="J1593" s="8"/>
      <c r="K1593" s="8"/>
      <c r="L1593" s="8" t="s">
        <v>756</v>
      </c>
      <c r="M1593" s="9">
        <v>44440</v>
      </c>
      <c r="N1593" s="9">
        <v>44440</v>
      </c>
      <c r="O1593" s="20"/>
      <c r="P1593" s="20">
        <v>32544.63</v>
      </c>
      <c r="Q1593" s="61"/>
      <c r="R1593" s="29"/>
      <c r="S1593" s="29"/>
      <c r="T1593" s="29"/>
      <c r="U1593" s="29"/>
      <c r="X1593" s="22" t="str">
        <f>IF(B1593="",VLOOKUP(A1593,items_lookup!A:B,2,FALSE),B1593)</f>
        <v>09. Item 09</v>
      </c>
      <c r="Y1593" s="22">
        <f t="shared" si="112"/>
        <v>9</v>
      </c>
      <c r="Z1593" s="22">
        <f t="shared" si="112"/>
        <v>9</v>
      </c>
      <c r="AA1593" s="22">
        <f t="shared" si="113"/>
        <v>2021</v>
      </c>
      <c r="AB1593" s="22">
        <f t="shared" si="114"/>
        <v>2021</v>
      </c>
      <c r="AC1593" s="22">
        <f t="shared" si="115"/>
        <v>2021</v>
      </c>
      <c r="AD1593" s="25" t="b">
        <f>AND(ROUND(O1593,2)=O1593,ROUND(P1593,2)=P1593,OR(AND(O1593&lt;&gt;0,L1593="p"),AND(P1593&lt;&gt;0,L1593="f")),_xlfn.ISFORMULA(X1593),_xlfn.ISFORMULA(Y1593),_xlfn.ISFORMULA(Z1593),_xlfn.ISFORMULA(AA1593),_xlfn.ISFORMULA(AB1593),_xlfn.ISFORMULA(AC1593),NOT(_xlfn.ISFORMULA(O1593)),NOT(_xlfn.ISFORMULA(P1593)),M1593&lt;&gt;0,N1593&lt;&gt;0,OR(YEAR(M1593=lookup_codes!T1755),YEAR(M1593=lookup_codes!T1756),YEAR(M1593=lookup_codes!T1757)),OR(YEAR(N1593=lookup_codes!T1755),YEAR(N1593=lookup_codes!T1756),YEAR(N1593=lookup_codes!T1757)))</f>
        <v>1</v>
      </c>
    </row>
    <row r="1594" spans="1:30" ht="15" customHeight="1" x14ac:dyDescent="0.2">
      <c r="A1594" s="8" t="s">
        <v>785</v>
      </c>
      <c r="B1594" s="8"/>
      <c r="C1594" s="2" t="s">
        <v>741</v>
      </c>
      <c r="D1594" s="6" t="s">
        <v>742</v>
      </c>
      <c r="E1594" s="60" t="s">
        <v>745</v>
      </c>
      <c r="F1594" s="8"/>
      <c r="G1594" s="8"/>
      <c r="H1594" s="8"/>
      <c r="I1594" s="8"/>
      <c r="J1594" s="8"/>
      <c r="K1594" s="8"/>
      <c r="L1594" s="8" t="s">
        <v>756</v>
      </c>
      <c r="M1594" s="9">
        <v>44440</v>
      </c>
      <c r="N1594" s="9">
        <v>44440</v>
      </c>
      <c r="O1594" s="20"/>
      <c r="P1594" s="20">
        <v>710947.73</v>
      </c>
      <c r="Q1594" s="61"/>
      <c r="R1594" s="29"/>
      <c r="S1594" s="29"/>
      <c r="T1594" s="29"/>
      <c r="U1594" s="29"/>
      <c r="X1594" s="22" t="str">
        <f>IF(B1594="",VLOOKUP(A1594,items_lookup!A:B,2,FALSE),B1594)</f>
        <v>03. Item 03</v>
      </c>
      <c r="Y1594" s="22">
        <f t="shared" si="112"/>
        <v>9</v>
      </c>
      <c r="Z1594" s="22">
        <f t="shared" si="112"/>
        <v>9</v>
      </c>
      <c r="AA1594" s="22">
        <f t="shared" si="113"/>
        <v>2021</v>
      </c>
      <c r="AB1594" s="22">
        <f t="shared" si="114"/>
        <v>2021</v>
      </c>
      <c r="AC1594" s="22">
        <f t="shared" si="115"/>
        <v>2021</v>
      </c>
      <c r="AD1594" s="25" t="b">
        <f>AND(ROUND(O1594,2)=O1594,ROUND(P1594,2)=P1594,OR(AND(O1594&lt;&gt;0,L1594="p"),AND(P1594&lt;&gt;0,L1594="f")),_xlfn.ISFORMULA(X1594),_xlfn.ISFORMULA(Y1594),_xlfn.ISFORMULA(Z1594),_xlfn.ISFORMULA(AA1594),_xlfn.ISFORMULA(AB1594),_xlfn.ISFORMULA(AC1594),NOT(_xlfn.ISFORMULA(O1594)),NOT(_xlfn.ISFORMULA(P1594)),M1594&lt;&gt;0,N1594&lt;&gt;0,OR(YEAR(M1594=lookup_codes!T1756),YEAR(M1594=lookup_codes!T1757),YEAR(M1594=lookup_codes!T1758)),OR(YEAR(N1594=lookup_codes!T1756),YEAR(N1594=lookup_codes!T1757),YEAR(N1594=lookup_codes!T1758)))</f>
        <v>1</v>
      </c>
    </row>
    <row r="1595" spans="1:30" ht="15" customHeight="1" x14ac:dyDescent="0.2">
      <c r="A1595" s="8" t="s">
        <v>775</v>
      </c>
      <c r="B1595" s="8"/>
      <c r="C1595" s="2" t="s">
        <v>741</v>
      </c>
      <c r="D1595" s="6" t="s">
        <v>742</v>
      </c>
      <c r="E1595" s="60" t="s">
        <v>745</v>
      </c>
      <c r="F1595" s="8"/>
      <c r="G1595" s="8"/>
      <c r="H1595" s="8"/>
      <c r="I1595" s="8"/>
      <c r="J1595" s="8"/>
      <c r="K1595" s="8"/>
      <c r="L1595" s="8" t="s">
        <v>756</v>
      </c>
      <c r="M1595" s="9">
        <v>44440</v>
      </c>
      <c r="N1595" s="9">
        <v>44440</v>
      </c>
      <c r="O1595" s="20"/>
      <c r="P1595" s="20">
        <v>301690.01</v>
      </c>
      <c r="Q1595" s="61"/>
      <c r="R1595" s="29"/>
      <c r="S1595" s="29"/>
      <c r="T1595" s="29"/>
      <c r="U1595" s="29"/>
      <c r="X1595" s="22" t="str">
        <f>IF(B1595="",VLOOKUP(A1595,items_lookup!A:B,2,FALSE),B1595)</f>
        <v>06. Item 06</v>
      </c>
      <c r="Y1595" s="22">
        <f t="shared" si="112"/>
        <v>9</v>
      </c>
      <c r="Z1595" s="22">
        <f t="shared" si="112"/>
        <v>9</v>
      </c>
      <c r="AA1595" s="22">
        <f t="shared" si="113"/>
        <v>2021</v>
      </c>
      <c r="AB1595" s="22">
        <f t="shared" si="114"/>
        <v>2021</v>
      </c>
      <c r="AC1595" s="22">
        <f t="shared" si="115"/>
        <v>2021</v>
      </c>
      <c r="AD1595" s="25" t="b">
        <f>AND(ROUND(O1595,2)=O1595,ROUND(P1595,2)=P1595,OR(AND(O1595&lt;&gt;0,L1595="p"),AND(P1595&lt;&gt;0,L1595="f")),_xlfn.ISFORMULA(X1595),_xlfn.ISFORMULA(Y1595),_xlfn.ISFORMULA(Z1595),_xlfn.ISFORMULA(AA1595),_xlfn.ISFORMULA(AB1595),_xlfn.ISFORMULA(AC1595),NOT(_xlfn.ISFORMULA(O1595)),NOT(_xlfn.ISFORMULA(P1595)),M1595&lt;&gt;0,N1595&lt;&gt;0,OR(YEAR(M1595=lookup_codes!T1757),YEAR(M1595=lookup_codes!T1758),YEAR(M1595=lookup_codes!T1759)),OR(YEAR(N1595=lookup_codes!T1757),YEAR(N1595=lookup_codes!T1758),YEAR(N1595=lookup_codes!T1759)))</f>
        <v>1</v>
      </c>
    </row>
    <row r="1596" spans="1:30" ht="17.25" customHeight="1" x14ac:dyDescent="0.2">
      <c r="A1596" s="8" t="s">
        <v>781</v>
      </c>
      <c r="B1596" s="8"/>
      <c r="C1596" s="2" t="s">
        <v>741</v>
      </c>
      <c r="D1596" s="6" t="s">
        <v>742</v>
      </c>
      <c r="E1596" s="60" t="s">
        <v>745</v>
      </c>
      <c r="F1596" s="8"/>
      <c r="G1596" s="8"/>
      <c r="H1596" s="8"/>
      <c r="I1596" s="8"/>
      <c r="J1596" s="8"/>
      <c r="K1596" s="8"/>
      <c r="L1596" s="8" t="s">
        <v>756</v>
      </c>
      <c r="M1596" s="9">
        <v>44440</v>
      </c>
      <c r="N1596" s="9">
        <v>44440</v>
      </c>
      <c r="O1596" s="20"/>
      <c r="P1596" s="20">
        <v>99441.76</v>
      </c>
      <c r="Q1596" s="61"/>
      <c r="R1596" s="29"/>
      <c r="S1596" s="29"/>
      <c r="T1596" s="29"/>
      <c r="U1596" s="29"/>
      <c r="X1596" s="22" t="str">
        <f>IF(B1596="",VLOOKUP(A1596,items_lookup!A:B,2,FALSE),B1596)</f>
        <v>09. Item 09</v>
      </c>
      <c r="Y1596" s="22">
        <f t="shared" si="112"/>
        <v>9</v>
      </c>
      <c r="Z1596" s="22">
        <f t="shared" si="112"/>
        <v>9</v>
      </c>
      <c r="AA1596" s="22">
        <f t="shared" si="113"/>
        <v>2021</v>
      </c>
      <c r="AB1596" s="22">
        <f t="shared" si="114"/>
        <v>2021</v>
      </c>
      <c r="AC1596" s="22">
        <f t="shared" si="115"/>
        <v>2021</v>
      </c>
      <c r="AD1596" s="25" t="b">
        <f>AND(ROUND(O1596,2)=O1596,ROUND(P1596,2)=P1596,OR(AND(O1596&lt;&gt;0,L1596="p"),AND(P1596&lt;&gt;0,L1596="f")),_xlfn.ISFORMULA(X1596),_xlfn.ISFORMULA(Y1596),_xlfn.ISFORMULA(Z1596),_xlfn.ISFORMULA(AA1596),_xlfn.ISFORMULA(AB1596),_xlfn.ISFORMULA(AC1596),NOT(_xlfn.ISFORMULA(O1596)),NOT(_xlfn.ISFORMULA(P1596)),M1596&lt;&gt;0,N1596&lt;&gt;0,OR(YEAR(M1596=lookup_codes!T1758),YEAR(M1596=lookup_codes!T1759),YEAR(M1596=lookup_codes!T1760)),OR(YEAR(N1596=lookup_codes!T1758),YEAR(N1596=lookup_codes!T1759),YEAR(N1596=lookup_codes!T1760)))</f>
        <v>1</v>
      </c>
    </row>
    <row r="1597" spans="1:30" ht="15" customHeight="1" x14ac:dyDescent="0.2">
      <c r="A1597" s="8" t="s">
        <v>768</v>
      </c>
      <c r="B1597" s="8"/>
      <c r="C1597" s="2" t="s">
        <v>741</v>
      </c>
      <c r="D1597" s="6" t="s">
        <v>742</v>
      </c>
      <c r="E1597" s="60" t="s">
        <v>745</v>
      </c>
      <c r="F1597" s="8"/>
      <c r="G1597" s="8"/>
      <c r="H1597" s="8"/>
      <c r="I1597" s="8"/>
      <c r="J1597" s="8"/>
      <c r="K1597" s="8"/>
      <c r="L1597" s="8" t="s">
        <v>756</v>
      </c>
      <c r="M1597" s="9">
        <v>44440</v>
      </c>
      <c r="N1597" s="9">
        <v>44440</v>
      </c>
      <c r="O1597" s="20"/>
      <c r="P1597" s="20">
        <v>143.57</v>
      </c>
      <c r="Q1597" s="61"/>
      <c r="R1597" s="29"/>
      <c r="S1597" s="29"/>
      <c r="T1597" s="29"/>
      <c r="U1597" s="29"/>
      <c r="X1597" s="22" t="str">
        <f>IF(B1597="",VLOOKUP(A1597,items_lookup!A:B,2,FALSE),B1597)</f>
        <v>09. Item 09</v>
      </c>
      <c r="Y1597" s="22">
        <f t="shared" si="112"/>
        <v>9</v>
      </c>
      <c r="Z1597" s="22">
        <f t="shared" si="112"/>
        <v>9</v>
      </c>
      <c r="AA1597" s="22">
        <f t="shared" si="113"/>
        <v>2021</v>
      </c>
      <c r="AB1597" s="22">
        <f t="shared" si="114"/>
        <v>2021</v>
      </c>
      <c r="AC1597" s="22">
        <f t="shared" si="115"/>
        <v>2021</v>
      </c>
      <c r="AD1597" s="25" t="b">
        <f>AND(ROUND(O1597,2)=O1597,ROUND(P1597,2)=P1597,OR(AND(O1597&lt;&gt;0,L1597="p"),AND(P1597&lt;&gt;0,L1597="f")),_xlfn.ISFORMULA(X1597),_xlfn.ISFORMULA(Y1597),_xlfn.ISFORMULA(Z1597),_xlfn.ISFORMULA(AA1597),_xlfn.ISFORMULA(AB1597),_xlfn.ISFORMULA(AC1597),NOT(_xlfn.ISFORMULA(O1597)),NOT(_xlfn.ISFORMULA(P1597)),M1597&lt;&gt;0,N1597&lt;&gt;0,OR(YEAR(M1597=lookup_codes!T1759),YEAR(M1597=lookup_codes!T1760),YEAR(M1597=lookup_codes!T1761)),OR(YEAR(N1597=lookup_codes!T1759),YEAR(N1597=lookup_codes!T1760),YEAR(N1597=lookup_codes!T1761)))</f>
        <v>1</v>
      </c>
    </row>
    <row r="1598" spans="1:30" ht="15" customHeight="1" x14ac:dyDescent="0.2">
      <c r="A1598" s="8" t="s">
        <v>773</v>
      </c>
      <c r="B1598" s="8"/>
      <c r="C1598" s="2" t="s">
        <v>741</v>
      </c>
      <c r="D1598" s="6" t="s">
        <v>742</v>
      </c>
      <c r="E1598" s="60" t="s">
        <v>745</v>
      </c>
      <c r="F1598" s="8"/>
      <c r="G1598" s="8"/>
      <c r="H1598" s="8"/>
      <c r="I1598" s="8"/>
      <c r="J1598" s="8"/>
      <c r="K1598" s="8"/>
      <c r="L1598" s="8" t="s">
        <v>756</v>
      </c>
      <c r="M1598" s="9">
        <v>44440</v>
      </c>
      <c r="N1598" s="9">
        <v>44440</v>
      </c>
      <c r="O1598" s="20"/>
      <c r="P1598" s="20">
        <v>15405.71</v>
      </c>
      <c r="Q1598" s="61"/>
      <c r="R1598" s="29"/>
      <c r="S1598" s="29"/>
      <c r="T1598" s="29"/>
      <c r="U1598" s="29"/>
      <c r="X1598" s="22" t="str">
        <f>IF(B1598="",VLOOKUP(A1598,items_lookup!A:B,2,FALSE),B1598)</f>
        <v>13. Item 13</v>
      </c>
      <c r="Y1598" s="22">
        <f t="shared" si="112"/>
        <v>9</v>
      </c>
      <c r="Z1598" s="22">
        <f t="shared" si="112"/>
        <v>9</v>
      </c>
      <c r="AA1598" s="22">
        <f t="shared" si="113"/>
        <v>2021</v>
      </c>
      <c r="AB1598" s="22">
        <f t="shared" si="114"/>
        <v>2021</v>
      </c>
      <c r="AC1598" s="22">
        <f t="shared" si="115"/>
        <v>2021</v>
      </c>
      <c r="AD1598" s="25" t="b">
        <f>AND(ROUND(O1598,2)=O1598,ROUND(P1598,2)=P1598,OR(AND(O1598&lt;&gt;0,L1598="p"),AND(P1598&lt;&gt;0,L1598="f")),_xlfn.ISFORMULA(X1598),_xlfn.ISFORMULA(Y1598),_xlfn.ISFORMULA(Z1598),_xlfn.ISFORMULA(AA1598),_xlfn.ISFORMULA(AB1598),_xlfn.ISFORMULA(AC1598),NOT(_xlfn.ISFORMULA(O1598)),NOT(_xlfn.ISFORMULA(P1598)),M1598&lt;&gt;0,N1598&lt;&gt;0,OR(YEAR(M1598=lookup_codes!T1760),YEAR(M1598=lookup_codes!T1761),YEAR(M1598=lookup_codes!T1762)),OR(YEAR(N1598=lookup_codes!T1760),YEAR(N1598=lookup_codes!T1761),YEAR(N1598=lookup_codes!T1762)))</f>
        <v>1</v>
      </c>
    </row>
    <row r="1599" spans="1:30" ht="13.5" x14ac:dyDescent="0.2">
      <c r="A1599" s="8" t="s">
        <v>773</v>
      </c>
      <c r="B1599" s="8"/>
      <c r="C1599" s="2" t="s">
        <v>741</v>
      </c>
      <c r="D1599" s="6" t="s">
        <v>742</v>
      </c>
      <c r="E1599" s="60" t="s">
        <v>745</v>
      </c>
      <c r="F1599" s="8"/>
      <c r="G1599" s="8"/>
      <c r="H1599" s="8"/>
      <c r="I1599" s="8"/>
      <c r="J1599" s="8"/>
      <c r="K1599" s="8"/>
      <c r="L1599" s="8" t="s">
        <v>756</v>
      </c>
      <c r="M1599" s="9">
        <v>44440</v>
      </c>
      <c r="N1599" s="9">
        <v>44440</v>
      </c>
      <c r="O1599" s="20">
        <v>23878.799999999999</v>
      </c>
      <c r="P1599" s="20">
        <v>719217.7</v>
      </c>
      <c r="Q1599" s="61"/>
      <c r="R1599" s="29"/>
      <c r="S1599" s="29"/>
      <c r="T1599" s="29"/>
      <c r="U1599" s="29"/>
      <c r="X1599" s="22" t="str">
        <f>IF(B1599="",VLOOKUP(A1599,items_lookup!A:B,2,FALSE),B1599)</f>
        <v>13. Item 13</v>
      </c>
      <c r="Y1599" s="22">
        <f t="shared" ref="Y1599:Z1662" si="116">MONTH(M1599)</f>
        <v>9</v>
      </c>
      <c r="Z1599" s="22">
        <f t="shared" si="116"/>
        <v>9</v>
      </c>
      <c r="AA1599" s="22">
        <f t="shared" si="113"/>
        <v>2021</v>
      </c>
      <c r="AB1599" s="22">
        <f t="shared" si="114"/>
        <v>2021</v>
      </c>
      <c r="AC1599" s="22">
        <f t="shared" si="115"/>
        <v>2021</v>
      </c>
      <c r="AD1599" s="25" t="b">
        <f>AND(ROUND(O1599,2)=O1599,ROUND(P1599,2)=P1599,OR(AND(O1599&lt;&gt;0,L1599="p"),AND(P1599&lt;&gt;0,L1599="f")),_xlfn.ISFORMULA(X1599),_xlfn.ISFORMULA(Y1599),_xlfn.ISFORMULA(Z1599),_xlfn.ISFORMULA(AA1599),_xlfn.ISFORMULA(AB1599),_xlfn.ISFORMULA(AC1599),NOT(_xlfn.ISFORMULA(O1599)),NOT(_xlfn.ISFORMULA(P1599)),M1599&lt;&gt;0,N1599&lt;&gt;0,OR(YEAR(M1599=lookup_codes!T1761),YEAR(M1599=lookup_codes!T1762),YEAR(M1599=lookup_codes!T1763)),OR(YEAR(N1599=lookup_codes!T1761),YEAR(N1599=lookup_codes!T1762),YEAR(N1599=lookup_codes!T1763)))</f>
        <v>1</v>
      </c>
    </row>
    <row r="1600" spans="1:30" ht="15" customHeight="1" x14ac:dyDescent="0.2">
      <c r="A1600" s="8" t="s">
        <v>773</v>
      </c>
      <c r="B1600" s="8"/>
      <c r="C1600" s="2" t="s">
        <v>741</v>
      </c>
      <c r="D1600" s="6" t="s">
        <v>742</v>
      </c>
      <c r="E1600" s="60" t="s">
        <v>745</v>
      </c>
      <c r="F1600" s="8"/>
      <c r="G1600" s="8"/>
      <c r="H1600" s="8"/>
      <c r="I1600" s="8"/>
      <c r="J1600" s="8"/>
      <c r="K1600" s="8"/>
      <c r="L1600" s="8" t="s">
        <v>756</v>
      </c>
      <c r="M1600" s="9">
        <v>44440</v>
      </c>
      <c r="N1600" s="9">
        <v>44440</v>
      </c>
      <c r="O1600" s="20"/>
      <c r="P1600" s="20">
        <v>491749.71</v>
      </c>
      <c r="Q1600" s="61"/>
      <c r="R1600" s="29"/>
      <c r="S1600" s="29"/>
      <c r="T1600" s="29"/>
      <c r="U1600" s="29"/>
      <c r="X1600" s="22" t="str">
        <f>IF(B1600="",VLOOKUP(A1600,items_lookup!A:B,2,FALSE),B1600)</f>
        <v>13. Item 13</v>
      </c>
      <c r="Y1600" s="22">
        <f t="shared" si="116"/>
        <v>9</v>
      </c>
      <c r="Z1600" s="22">
        <f t="shared" si="116"/>
        <v>9</v>
      </c>
      <c r="AA1600" s="22">
        <f t="shared" si="113"/>
        <v>2021</v>
      </c>
      <c r="AB1600" s="22">
        <f t="shared" si="114"/>
        <v>2021</v>
      </c>
      <c r="AC1600" s="22">
        <f t="shared" si="115"/>
        <v>2021</v>
      </c>
      <c r="AD1600" s="25" t="b">
        <f>AND(ROUND(O1600,2)=O1600,ROUND(P1600,2)=P1600,OR(AND(O1600&lt;&gt;0,L1600="p"),AND(P1600&lt;&gt;0,L1600="f")),_xlfn.ISFORMULA(X1600),_xlfn.ISFORMULA(Y1600),_xlfn.ISFORMULA(Z1600),_xlfn.ISFORMULA(AA1600),_xlfn.ISFORMULA(AB1600),_xlfn.ISFORMULA(AC1600),NOT(_xlfn.ISFORMULA(O1600)),NOT(_xlfn.ISFORMULA(P1600)),M1600&lt;&gt;0,N1600&lt;&gt;0,OR(YEAR(M1600=lookup_codes!T1762),YEAR(M1600=lookup_codes!T1763),YEAR(M1600=lookup_codes!T1764)),OR(YEAR(N1600=lookup_codes!T1762),YEAR(N1600=lookup_codes!T1763),YEAR(N1600=lookup_codes!T1764)))</f>
        <v>1</v>
      </c>
    </row>
    <row r="1601" spans="1:30" ht="13.5" x14ac:dyDescent="0.2">
      <c r="A1601" s="8" t="s">
        <v>776</v>
      </c>
      <c r="B1601" s="8"/>
      <c r="C1601" s="2" t="s">
        <v>741</v>
      </c>
      <c r="D1601" s="6" t="s">
        <v>742</v>
      </c>
      <c r="E1601" s="60" t="s">
        <v>745</v>
      </c>
      <c r="F1601" s="8"/>
      <c r="G1601" s="8"/>
      <c r="H1601" s="8"/>
      <c r="I1601" s="8"/>
      <c r="J1601" s="8"/>
      <c r="K1601" s="8"/>
      <c r="L1601" s="8" t="s">
        <v>756</v>
      </c>
      <c r="M1601" s="9">
        <v>44440</v>
      </c>
      <c r="N1601" s="9">
        <v>44440</v>
      </c>
      <c r="O1601" s="20"/>
      <c r="P1601" s="20">
        <v>178219.56</v>
      </c>
      <c r="Q1601" s="61"/>
      <c r="R1601" s="29"/>
      <c r="S1601" s="29"/>
      <c r="T1601" s="29"/>
      <c r="U1601" s="29"/>
      <c r="X1601" s="22" t="str">
        <f>IF(B1601="",VLOOKUP(A1601,items_lookup!A:B,2,FALSE),B1601)</f>
        <v>_1. Item _1</v>
      </c>
      <c r="Y1601" s="22">
        <f t="shared" si="116"/>
        <v>9</v>
      </c>
      <c r="Z1601" s="22">
        <f t="shared" si="116"/>
        <v>9</v>
      </c>
      <c r="AA1601" s="22">
        <f t="shared" si="113"/>
        <v>2021</v>
      </c>
      <c r="AB1601" s="22">
        <f t="shared" si="114"/>
        <v>2021</v>
      </c>
      <c r="AC1601" s="22">
        <f t="shared" si="115"/>
        <v>2021</v>
      </c>
      <c r="AD1601" s="25" t="b">
        <f>AND(ROUND(O1601,2)=O1601,ROUND(P1601,2)=P1601,OR(AND(O1601&lt;&gt;0,L1601="p"),AND(P1601&lt;&gt;0,L1601="f")),_xlfn.ISFORMULA(X1601),_xlfn.ISFORMULA(Y1601),_xlfn.ISFORMULA(Z1601),_xlfn.ISFORMULA(AA1601),_xlfn.ISFORMULA(AB1601),_xlfn.ISFORMULA(AC1601),NOT(_xlfn.ISFORMULA(O1601)),NOT(_xlfn.ISFORMULA(P1601)),M1601&lt;&gt;0,N1601&lt;&gt;0,OR(YEAR(M1601=lookup_codes!T1763),YEAR(M1601=lookup_codes!T1764),YEAR(M1601=lookup_codes!T1765)),OR(YEAR(N1601=lookup_codes!T1763),YEAR(N1601=lookup_codes!T1764),YEAR(N1601=lookup_codes!T1765)))</f>
        <v>1</v>
      </c>
    </row>
    <row r="1602" spans="1:30" ht="15" customHeight="1" x14ac:dyDescent="0.2">
      <c r="A1602" s="8" t="s">
        <v>776</v>
      </c>
      <c r="B1602" s="8"/>
      <c r="C1602" s="2" t="s">
        <v>741</v>
      </c>
      <c r="D1602" s="6" t="s">
        <v>742</v>
      </c>
      <c r="E1602" s="60" t="s">
        <v>745</v>
      </c>
      <c r="F1602" s="8"/>
      <c r="G1602" s="8"/>
      <c r="H1602" s="8"/>
      <c r="I1602" s="8"/>
      <c r="J1602" s="8"/>
      <c r="K1602" s="8"/>
      <c r="L1602" s="8" t="s">
        <v>756</v>
      </c>
      <c r="M1602" s="9">
        <v>44440</v>
      </c>
      <c r="N1602" s="9">
        <v>44440</v>
      </c>
      <c r="O1602" s="20"/>
      <c r="P1602" s="20">
        <v>219642.63</v>
      </c>
      <c r="Q1602" s="61"/>
      <c r="R1602" s="29"/>
      <c r="S1602" s="29"/>
      <c r="T1602" s="29"/>
      <c r="U1602" s="29"/>
      <c r="X1602" s="22" t="str">
        <f>IF(B1602="",VLOOKUP(A1602,items_lookup!A:B,2,FALSE),B1602)</f>
        <v>_1. Item _1</v>
      </c>
      <c r="Y1602" s="22">
        <f t="shared" si="116"/>
        <v>9</v>
      </c>
      <c r="Z1602" s="22">
        <f t="shared" si="116"/>
        <v>9</v>
      </c>
      <c r="AA1602" s="22">
        <f t="shared" si="113"/>
        <v>2021</v>
      </c>
      <c r="AB1602" s="22">
        <f t="shared" si="114"/>
        <v>2021</v>
      </c>
      <c r="AC1602" s="22">
        <f t="shared" si="115"/>
        <v>2021</v>
      </c>
      <c r="AD1602" s="25" t="b">
        <f>AND(ROUND(O1602,2)=O1602,ROUND(P1602,2)=P1602,OR(AND(O1602&lt;&gt;0,L1602="p"),AND(P1602&lt;&gt;0,L1602="f")),_xlfn.ISFORMULA(X1602),_xlfn.ISFORMULA(Y1602),_xlfn.ISFORMULA(Z1602),_xlfn.ISFORMULA(AA1602),_xlfn.ISFORMULA(AB1602),_xlfn.ISFORMULA(AC1602),NOT(_xlfn.ISFORMULA(O1602)),NOT(_xlfn.ISFORMULA(P1602)),M1602&lt;&gt;0,N1602&lt;&gt;0,OR(YEAR(M1602=lookup_codes!T1764),YEAR(M1602=lookup_codes!T1765),YEAR(M1602=lookup_codes!T1766)),OR(YEAR(N1602=lookup_codes!T1764),YEAR(N1602=lookup_codes!T1765),YEAR(N1602=lookup_codes!T1766)))</f>
        <v>1</v>
      </c>
    </row>
    <row r="1603" spans="1:30" ht="15" customHeight="1" x14ac:dyDescent="0.2">
      <c r="A1603" s="8" t="s">
        <v>776</v>
      </c>
      <c r="B1603" s="8"/>
      <c r="C1603" s="2" t="s">
        <v>741</v>
      </c>
      <c r="D1603" s="6" t="s">
        <v>742</v>
      </c>
      <c r="E1603" s="60" t="s">
        <v>744</v>
      </c>
      <c r="F1603" s="8"/>
      <c r="G1603" s="8"/>
      <c r="H1603" s="8"/>
      <c r="I1603" s="8"/>
      <c r="J1603" s="8"/>
      <c r="K1603" s="8"/>
      <c r="L1603" s="8" t="s">
        <v>756</v>
      </c>
      <c r="M1603" s="9">
        <v>44439</v>
      </c>
      <c r="N1603" s="9">
        <v>44439</v>
      </c>
      <c r="O1603" s="20"/>
      <c r="P1603" s="20">
        <v>58450194.43</v>
      </c>
      <c r="Q1603" s="61"/>
      <c r="R1603" s="29"/>
      <c r="S1603" s="29"/>
      <c r="T1603" s="29"/>
      <c r="U1603" s="29"/>
      <c r="X1603" s="22" t="str">
        <f>IF(B1603="",VLOOKUP(A1603,items_lookup!A:B,2,FALSE),B1603)</f>
        <v>_1. Item _1</v>
      </c>
      <c r="Y1603" s="22">
        <f t="shared" si="116"/>
        <v>8</v>
      </c>
      <c r="Z1603" s="22">
        <f t="shared" si="116"/>
        <v>8</v>
      </c>
      <c r="AA1603" s="22">
        <f t="shared" si="113"/>
        <v>2021</v>
      </c>
      <c r="AB1603" s="22">
        <f t="shared" si="114"/>
        <v>2021</v>
      </c>
      <c r="AC1603" s="22">
        <f t="shared" si="115"/>
        <v>2021</v>
      </c>
      <c r="AD1603" s="25" t="b">
        <f>AND(ROUND(O1603,2)=O1603,ROUND(P1603,2)=P1603,OR(AND(O1603&lt;&gt;0,L1603="p"),AND(P1603&lt;&gt;0,L1603="f")),_xlfn.ISFORMULA(X1603),_xlfn.ISFORMULA(Y1603),_xlfn.ISFORMULA(Z1603),_xlfn.ISFORMULA(AA1603),_xlfn.ISFORMULA(AB1603),_xlfn.ISFORMULA(AC1603),NOT(_xlfn.ISFORMULA(O1603)),NOT(_xlfn.ISFORMULA(P1603)),M1603&lt;&gt;0,N1603&lt;&gt;0,OR(YEAR(M1603=lookup_codes!T1765),YEAR(M1603=lookup_codes!T1766),YEAR(M1603=lookup_codes!T1767)),OR(YEAR(N1603=lookup_codes!T1765),YEAR(N1603=lookup_codes!T1766),YEAR(N1603=lookup_codes!T1767)))</f>
        <v>1</v>
      </c>
    </row>
    <row r="1604" spans="1:30" ht="15" customHeight="1" x14ac:dyDescent="0.2">
      <c r="A1604" s="8" t="s">
        <v>776</v>
      </c>
      <c r="B1604" s="8"/>
      <c r="C1604" s="2" t="s">
        <v>734</v>
      </c>
      <c r="D1604" s="6" t="s">
        <v>742</v>
      </c>
      <c r="E1604" s="60" t="s">
        <v>744</v>
      </c>
      <c r="F1604" s="8"/>
      <c r="G1604" s="8"/>
      <c r="H1604" s="8"/>
      <c r="I1604" s="8"/>
      <c r="J1604" s="8"/>
      <c r="K1604" s="8" t="s">
        <v>753</v>
      </c>
      <c r="L1604" s="8" t="s">
        <v>756</v>
      </c>
      <c r="M1604" s="9">
        <v>44454</v>
      </c>
      <c r="N1604" s="9">
        <v>44454</v>
      </c>
      <c r="O1604" s="20"/>
      <c r="P1604" s="20">
        <v>219642.63</v>
      </c>
      <c r="Q1604" s="61"/>
      <c r="R1604" s="29"/>
      <c r="S1604" s="29"/>
      <c r="T1604" s="29"/>
      <c r="U1604" s="29"/>
      <c r="X1604" s="22" t="str">
        <f>IF(B1604="",VLOOKUP(A1604,items_lookup!A:B,2,FALSE),B1604)</f>
        <v>_1. Item _1</v>
      </c>
      <c r="Y1604" s="22">
        <f t="shared" si="116"/>
        <v>9</v>
      </c>
      <c r="Z1604" s="22">
        <f t="shared" si="116"/>
        <v>9</v>
      </c>
      <c r="AA1604" s="22">
        <f t="shared" si="113"/>
        <v>2021</v>
      </c>
      <c r="AB1604" s="22">
        <f t="shared" si="114"/>
        <v>2021</v>
      </c>
      <c r="AC1604" s="22">
        <f t="shared" si="115"/>
        <v>2021</v>
      </c>
      <c r="AD1604" s="25" t="b">
        <f>AND(ROUND(O1604,2)=O1604,ROUND(P1604,2)=P1604,OR(AND(O1604&lt;&gt;0,L1604="p"),AND(P1604&lt;&gt;0,L1604="f")),_xlfn.ISFORMULA(X1604),_xlfn.ISFORMULA(Y1604),_xlfn.ISFORMULA(Z1604),_xlfn.ISFORMULA(AA1604),_xlfn.ISFORMULA(AB1604),_xlfn.ISFORMULA(AC1604),NOT(_xlfn.ISFORMULA(O1604)),NOT(_xlfn.ISFORMULA(P1604)),M1604&lt;&gt;0,N1604&lt;&gt;0,OR(YEAR(M1604=lookup_codes!T1766),YEAR(M1604=lookup_codes!T1767),YEAR(M1604=lookup_codes!T1768)),OR(YEAR(N1604=lookup_codes!T1766),YEAR(N1604=lookup_codes!T1767),YEAR(N1604=lookup_codes!T1768)))</f>
        <v>1</v>
      </c>
    </row>
    <row r="1605" spans="1:30" ht="15" customHeight="1" x14ac:dyDescent="0.2">
      <c r="A1605" s="8" t="s">
        <v>776</v>
      </c>
      <c r="B1605" s="8"/>
      <c r="C1605" s="2" t="s">
        <v>734</v>
      </c>
      <c r="D1605" s="6" t="s">
        <v>743</v>
      </c>
      <c r="E1605" s="60" t="s">
        <v>745</v>
      </c>
      <c r="F1605" s="8"/>
      <c r="G1605" s="8"/>
      <c r="H1605" s="8"/>
      <c r="I1605" s="8"/>
      <c r="J1605" s="8">
        <v>1</v>
      </c>
      <c r="K1605" s="8" t="s">
        <v>753</v>
      </c>
      <c r="L1605" s="8" t="s">
        <v>756</v>
      </c>
      <c r="M1605" s="9">
        <v>44445</v>
      </c>
      <c r="N1605" s="9">
        <v>44454</v>
      </c>
      <c r="O1605" s="20"/>
      <c r="P1605" s="20">
        <v>219642.63</v>
      </c>
      <c r="Q1605" s="61"/>
      <c r="R1605" s="29"/>
      <c r="S1605" s="29"/>
      <c r="T1605" s="29"/>
      <c r="U1605" s="29"/>
      <c r="X1605" s="22" t="str">
        <f>IF(B1605="",VLOOKUP(A1605,items_lookup!A:B,2,FALSE),B1605)</f>
        <v>_1. Item _1</v>
      </c>
      <c r="Y1605" s="22">
        <f t="shared" si="116"/>
        <v>9</v>
      </c>
      <c r="Z1605" s="22">
        <f t="shared" si="116"/>
        <v>9</v>
      </c>
      <c r="AA1605" s="22">
        <f t="shared" si="113"/>
        <v>2021</v>
      </c>
      <c r="AB1605" s="22">
        <f t="shared" si="114"/>
        <v>2021</v>
      </c>
      <c r="AC1605" s="22">
        <f t="shared" si="115"/>
        <v>2021</v>
      </c>
      <c r="AD1605" s="25" t="b">
        <f>AND(ROUND(O1605,2)=O1605,ROUND(P1605,2)=P1605,OR(AND(O1605&lt;&gt;0,L1605="p"),AND(P1605&lt;&gt;0,L1605="f")),_xlfn.ISFORMULA(X1605),_xlfn.ISFORMULA(Y1605),_xlfn.ISFORMULA(Z1605),_xlfn.ISFORMULA(AA1605),_xlfn.ISFORMULA(AB1605),_xlfn.ISFORMULA(AC1605),NOT(_xlfn.ISFORMULA(O1605)),NOT(_xlfn.ISFORMULA(P1605)),M1605&lt;&gt;0,N1605&lt;&gt;0,OR(YEAR(M1605=lookup_codes!T1767),YEAR(M1605=lookup_codes!T1768),YEAR(M1605=lookup_codes!T1769)),OR(YEAR(N1605=lookup_codes!T1767),YEAR(N1605=lookup_codes!T1768),YEAR(N1605=lookup_codes!T1769)))</f>
        <v>1</v>
      </c>
    </row>
    <row r="1606" spans="1:30" ht="12.6" customHeight="1" x14ac:dyDescent="0.2">
      <c r="A1606" s="8" t="s">
        <v>776</v>
      </c>
      <c r="B1606" s="8"/>
      <c r="C1606" s="2" t="s">
        <v>734</v>
      </c>
      <c r="D1606" s="6" t="s">
        <v>742</v>
      </c>
      <c r="E1606" s="60" t="s">
        <v>744</v>
      </c>
      <c r="F1606" s="8"/>
      <c r="G1606" s="8"/>
      <c r="H1606" s="8"/>
      <c r="I1606" s="8"/>
      <c r="J1606" s="8"/>
      <c r="K1606" s="8" t="s">
        <v>753</v>
      </c>
      <c r="L1606" s="8" t="s">
        <v>756</v>
      </c>
      <c r="M1606" s="9">
        <v>44454</v>
      </c>
      <c r="N1606" s="9">
        <v>44454</v>
      </c>
      <c r="O1606" s="20"/>
      <c r="P1606" s="20">
        <v>2111.9</v>
      </c>
      <c r="Q1606" s="61"/>
      <c r="R1606" s="29"/>
      <c r="S1606" s="29"/>
      <c r="T1606" s="29"/>
      <c r="U1606" s="29"/>
      <c r="X1606" s="22" t="str">
        <f>IF(B1606="",VLOOKUP(A1606,items_lookup!A:B,2,FALSE),B1606)</f>
        <v>_1. Item _1</v>
      </c>
      <c r="Y1606" s="22">
        <f t="shared" si="116"/>
        <v>9</v>
      </c>
      <c r="Z1606" s="22">
        <f t="shared" si="116"/>
        <v>9</v>
      </c>
      <c r="AA1606" s="22">
        <f t="shared" si="113"/>
        <v>2021</v>
      </c>
      <c r="AB1606" s="22">
        <f t="shared" si="114"/>
        <v>2021</v>
      </c>
      <c r="AC1606" s="22">
        <f t="shared" si="115"/>
        <v>2021</v>
      </c>
      <c r="AD1606" s="25" t="b">
        <f>AND(ROUND(O1606,2)=O1606,ROUND(P1606,2)=P1606,OR(AND(O1606&lt;&gt;0,L1606="p"),AND(P1606&lt;&gt;0,L1606="f")),_xlfn.ISFORMULA(X1606),_xlfn.ISFORMULA(Y1606),_xlfn.ISFORMULA(Z1606),_xlfn.ISFORMULA(AA1606),_xlfn.ISFORMULA(AB1606),_xlfn.ISFORMULA(AC1606),NOT(_xlfn.ISFORMULA(O1606)),NOT(_xlfn.ISFORMULA(P1606)),M1606&lt;&gt;0,N1606&lt;&gt;0,OR(YEAR(M1606=lookup_codes!T1768),YEAR(M1606=lookup_codes!T1769),YEAR(M1606=lookup_codes!T1770)),OR(YEAR(N1606=lookup_codes!T1768),YEAR(N1606=lookup_codes!T1769),YEAR(N1606=lookup_codes!T1770)))</f>
        <v>1</v>
      </c>
    </row>
    <row r="1607" spans="1:30" ht="15" customHeight="1" x14ac:dyDescent="0.2">
      <c r="A1607" s="8" t="s">
        <v>776</v>
      </c>
      <c r="B1607" s="8"/>
      <c r="C1607" s="2" t="s">
        <v>734</v>
      </c>
      <c r="D1607" s="6" t="s">
        <v>742</v>
      </c>
      <c r="E1607" s="60" t="s">
        <v>745</v>
      </c>
      <c r="F1607" s="8"/>
      <c r="G1607" s="8"/>
      <c r="H1607" s="8"/>
      <c r="I1607" s="8"/>
      <c r="J1607" s="8">
        <v>3</v>
      </c>
      <c r="K1607" s="8" t="s">
        <v>753</v>
      </c>
      <c r="L1607" s="8" t="s">
        <v>756</v>
      </c>
      <c r="M1607" s="9">
        <v>44454</v>
      </c>
      <c r="N1607" s="9">
        <v>44466</v>
      </c>
      <c r="O1607" s="20"/>
      <c r="P1607" s="20">
        <v>5545573.0099999998</v>
      </c>
      <c r="Q1607" s="61"/>
      <c r="R1607" s="29"/>
      <c r="S1607" s="29"/>
      <c r="T1607" s="29"/>
      <c r="U1607" s="29"/>
      <c r="X1607" s="22" t="str">
        <f>IF(B1607="",VLOOKUP(A1607,items_lookup!A:B,2,FALSE),B1607)</f>
        <v>_1. Item _1</v>
      </c>
      <c r="Y1607" s="22">
        <f t="shared" si="116"/>
        <v>9</v>
      </c>
      <c r="Z1607" s="22">
        <f t="shared" si="116"/>
        <v>9</v>
      </c>
      <c r="AA1607" s="22">
        <f t="shared" si="113"/>
        <v>2021</v>
      </c>
      <c r="AB1607" s="22">
        <f t="shared" si="114"/>
        <v>2021</v>
      </c>
      <c r="AC1607" s="22">
        <f t="shared" si="115"/>
        <v>2021</v>
      </c>
      <c r="AD1607" s="25" t="b">
        <f>AND(ROUND(O1607,2)=O1607,ROUND(P1607,2)=P1607,OR(AND(O1607&lt;&gt;0,L1607="p"),AND(P1607&lt;&gt;0,L1607="f")),_xlfn.ISFORMULA(X1607),_xlfn.ISFORMULA(Y1607),_xlfn.ISFORMULA(Z1607),_xlfn.ISFORMULA(AA1607),_xlfn.ISFORMULA(AB1607),_xlfn.ISFORMULA(AC1607),NOT(_xlfn.ISFORMULA(O1607)),NOT(_xlfn.ISFORMULA(P1607)),M1607&lt;&gt;0,N1607&lt;&gt;0,OR(YEAR(M1607=lookup_codes!T1769),YEAR(M1607=lookup_codes!T1770),YEAR(M1607=lookup_codes!T1771)),OR(YEAR(N1607=lookup_codes!T1769),YEAR(N1607=lookup_codes!T1770),YEAR(N1607=lookup_codes!T1771)))</f>
        <v>1</v>
      </c>
    </row>
    <row r="1608" spans="1:30" ht="15" customHeight="1" x14ac:dyDescent="0.2">
      <c r="A1608" s="8" t="s">
        <v>776</v>
      </c>
      <c r="B1608" s="8"/>
      <c r="C1608" s="2" t="s">
        <v>734</v>
      </c>
      <c r="D1608" s="6" t="s">
        <v>742</v>
      </c>
      <c r="E1608" s="60" t="s">
        <v>745</v>
      </c>
      <c r="F1608" s="8"/>
      <c r="G1608" s="8"/>
      <c r="H1608" s="8"/>
      <c r="I1608" s="8"/>
      <c r="J1608" s="8">
        <v>3</v>
      </c>
      <c r="K1608" s="8" t="s">
        <v>753</v>
      </c>
      <c r="L1608" s="8" t="s">
        <v>756</v>
      </c>
      <c r="M1608" s="9">
        <v>44454</v>
      </c>
      <c r="N1608" s="9">
        <v>44469</v>
      </c>
      <c r="O1608" s="20"/>
      <c r="P1608" s="20">
        <v>13584109.699999999</v>
      </c>
      <c r="Q1608" s="61"/>
      <c r="R1608" s="29"/>
      <c r="S1608" s="29"/>
      <c r="T1608" s="29"/>
      <c r="U1608" s="29"/>
      <c r="X1608" s="22" t="str">
        <f>IF(B1608="",VLOOKUP(A1608,items_lookup!A:B,2,FALSE),B1608)</f>
        <v>_1. Item _1</v>
      </c>
      <c r="Y1608" s="22">
        <f t="shared" si="116"/>
        <v>9</v>
      </c>
      <c r="Z1608" s="22">
        <f t="shared" si="116"/>
        <v>9</v>
      </c>
      <c r="AA1608" s="22">
        <f t="shared" si="113"/>
        <v>2021</v>
      </c>
      <c r="AB1608" s="22">
        <f t="shared" si="114"/>
        <v>2021</v>
      </c>
      <c r="AC1608" s="22">
        <f t="shared" si="115"/>
        <v>2021</v>
      </c>
      <c r="AD1608" s="25" t="b">
        <f>AND(ROUND(O1608,2)=O1608,ROUND(P1608,2)=P1608,OR(AND(O1608&lt;&gt;0,L1608="p"),AND(P1608&lt;&gt;0,L1608="f")),_xlfn.ISFORMULA(X1608),_xlfn.ISFORMULA(Y1608),_xlfn.ISFORMULA(Z1608),_xlfn.ISFORMULA(AA1608),_xlfn.ISFORMULA(AB1608),_xlfn.ISFORMULA(AC1608),NOT(_xlfn.ISFORMULA(O1608)),NOT(_xlfn.ISFORMULA(P1608)),M1608&lt;&gt;0,N1608&lt;&gt;0,OR(YEAR(M1608=lookup_codes!T1770),YEAR(M1608=lookup_codes!T1771),YEAR(M1608=lookup_codes!T1772)),OR(YEAR(N1608=lookup_codes!T1770),YEAR(N1608=lookup_codes!T1771),YEAR(N1608=lookup_codes!T1772)))</f>
        <v>1</v>
      </c>
    </row>
    <row r="1609" spans="1:30" ht="15" customHeight="1" x14ac:dyDescent="0.2">
      <c r="A1609" s="8" t="s">
        <v>775</v>
      </c>
      <c r="B1609" s="8"/>
      <c r="C1609" s="2" t="s">
        <v>734</v>
      </c>
      <c r="D1609" s="6" t="s">
        <v>742</v>
      </c>
      <c r="E1609" s="60" t="s">
        <v>745</v>
      </c>
      <c r="F1609" s="8"/>
      <c r="G1609" s="8"/>
      <c r="H1609" s="8"/>
      <c r="I1609" s="8"/>
      <c r="J1609" s="8">
        <v>3</v>
      </c>
      <c r="K1609" s="8" t="s">
        <v>753</v>
      </c>
      <c r="L1609" s="8" t="s">
        <v>756</v>
      </c>
      <c r="M1609" s="9">
        <v>44454</v>
      </c>
      <c r="N1609" s="9">
        <v>44466</v>
      </c>
      <c r="O1609" s="20"/>
      <c r="P1609" s="20">
        <v>426319.74</v>
      </c>
      <c r="Q1609" s="61"/>
      <c r="R1609" s="29"/>
      <c r="S1609" s="29"/>
      <c r="T1609" s="29"/>
      <c r="U1609" s="29"/>
      <c r="X1609" s="22" t="str">
        <f>IF(B1609="",VLOOKUP(A1609,items_lookup!A:B,2,FALSE),B1609)</f>
        <v>06. Item 06</v>
      </c>
      <c r="Y1609" s="22">
        <f t="shared" si="116"/>
        <v>9</v>
      </c>
      <c r="Z1609" s="22">
        <f t="shared" si="116"/>
        <v>9</v>
      </c>
      <c r="AA1609" s="22">
        <f t="shared" si="113"/>
        <v>2021</v>
      </c>
      <c r="AB1609" s="22">
        <f t="shared" si="114"/>
        <v>2021</v>
      </c>
      <c r="AC1609" s="22">
        <f t="shared" si="115"/>
        <v>2021</v>
      </c>
      <c r="AD1609" s="25" t="b">
        <f>AND(ROUND(O1609,2)=O1609,ROUND(P1609,2)=P1609,OR(AND(O1609&lt;&gt;0,L1609="p"),AND(P1609&lt;&gt;0,L1609="f")),_xlfn.ISFORMULA(X1609),_xlfn.ISFORMULA(Y1609),_xlfn.ISFORMULA(Z1609),_xlfn.ISFORMULA(AA1609),_xlfn.ISFORMULA(AB1609),_xlfn.ISFORMULA(AC1609),NOT(_xlfn.ISFORMULA(O1609)),NOT(_xlfn.ISFORMULA(P1609)),M1609&lt;&gt;0,N1609&lt;&gt;0,OR(YEAR(M1609=lookup_codes!T1771),YEAR(M1609=lookup_codes!T1772),YEAR(M1609=lookup_codes!T1773)),OR(YEAR(N1609=lookup_codes!T1771),YEAR(N1609=lookup_codes!T1772),YEAR(N1609=lookup_codes!T1773)))</f>
        <v>1</v>
      </c>
    </row>
    <row r="1610" spans="1:30" ht="15" customHeight="1" x14ac:dyDescent="0.2">
      <c r="A1610" s="8" t="s">
        <v>790</v>
      </c>
      <c r="B1610" s="27"/>
      <c r="C1610" s="2" t="s">
        <v>734</v>
      </c>
      <c r="D1610" s="6" t="s">
        <v>742</v>
      </c>
      <c r="E1610" s="60" t="s">
        <v>745</v>
      </c>
      <c r="F1610" s="8"/>
      <c r="G1610" s="8"/>
      <c r="H1610" s="8"/>
      <c r="I1610" s="8"/>
      <c r="J1610" s="8">
        <v>3</v>
      </c>
      <c r="K1610" s="8" t="s">
        <v>753</v>
      </c>
      <c r="L1610" s="8" t="s">
        <v>756</v>
      </c>
      <c r="M1610" s="9">
        <v>44454</v>
      </c>
      <c r="N1610" s="9">
        <v>44456</v>
      </c>
      <c r="O1610" s="20"/>
      <c r="P1610" s="20">
        <v>68365.27</v>
      </c>
      <c r="Q1610" s="61"/>
      <c r="R1610" s="29"/>
      <c r="S1610" s="29"/>
      <c r="T1610" s="29"/>
      <c r="U1610" s="29"/>
      <c r="X1610" s="22" t="str">
        <f>IF(B1610="",VLOOKUP(A1610,items_lookup!A:B,2,FALSE),B1610)</f>
        <v>10. Item 10</v>
      </c>
      <c r="Y1610" s="22">
        <f t="shared" si="116"/>
        <v>9</v>
      </c>
      <c r="Z1610" s="22">
        <f t="shared" si="116"/>
        <v>9</v>
      </c>
      <c r="AA1610" s="22">
        <f t="shared" si="113"/>
        <v>2021</v>
      </c>
      <c r="AB1610" s="22">
        <f t="shared" si="114"/>
        <v>2021</v>
      </c>
      <c r="AC1610" s="22">
        <f t="shared" si="115"/>
        <v>2021</v>
      </c>
      <c r="AD1610" s="25" t="b">
        <f>AND(ROUND(O1610,2)=O1610,ROUND(P1610,2)=P1610,OR(AND(O1610&lt;&gt;0,L1610="p"),AND(P1610&lt;&gt;0,L1610="f")),_xlfn.ISFORMULA(X1610),_xlfn.ISFORMULA(Y1610),_xlfn.ISFORMULA(Z1610),_xlfn.ISFORMULA(AA1610),_xlfn.ISFORMULA(AB1610),_xlfn.ISFORMULA(AC1610),NOT(_xlfn.ISFORMULA(O1610)),NOT(_xlfn.ISFORMULA(P1610)),M1610&lt;&gt;0,N1610&lt;&gt;0,OR(YEAR(M1610=lookup_codes!T1772),YEAR(M1610=lookup_codes!T1773),YEAR(M1610=lookup_codes!T1774)),OR(YEAR(N1610=lookup_codes!T1772),YEAR(N1610=lookup_codes!T1773),YEAR(N1610=lookup_codes!T1774)))</f>
        <v>1</v>
      </c>
    </row>
    <row r="1611" spans="1:30" ht="15.75" customHeight="1" x14ac:dyDescent="0.2">
      <c r="A1611" s="8" t="s">
        <v>770</v>
      </c>
      <c r="B1611" s="27"/>
      <c r="C1611" s="2" t="s">
        <v>734</v>
      </c>
      <c r="D1611" s="6" t="s">
        <v>742</v>
      </c>
      <c r="E1611" s="60" t="s">
        <v>745</v>
      </c>
      <c r="F1611" s="8"/>
      <c r="G1611" s="8"/>
      <c r="H1611" s="8"/>
      <c r="I1611" s="8"/>
      <c r="J1611" s="8">
        <v>3</v>
      </c>
      <c r="K1611" s="8" t="s">
        <v>753</v>
      </c>
      <c r="L1611" s="8" t="s">
        <v>756</v>
      </c>
      <c r="M1611" s="9">
        <v>44454</v>
      </c>
      <c r="N1611" s="9">
        <v>44456</v>
      </c>
      <c r="O1611" s="20"/>
      <c r="P1611" s="20">
        <v>25308.06</v>
      </c>
      <c r="Q1611" s="61"/>
      <c r="R1611" s="29"/>
      <c r="S1611" s="29"/>
      <c r="T1611" s="29"/>
      <c r="U1611" s="29"/>
      <c r="X1611" s="22" t="str">
        <f>IF(B1611="",VLOOKUP(A1611,items_lookup!A:B,2,FALSE),B1611)</f>
        <v>11. Item 11</v>
      </c>
      <c r="Y1611" s="22">
        <f t="shared" si="116"/>
        <v>9</v>
      </c>
      <c r="Z1611" s="22">
        <f t="shared" si="116"/>
        <v>9</v>
      </c>
      <c r="AA1611" s="22">
        <f t="shared" si="113"/>
        <v>2021</v>
      </c>
      <c r="AB1611" s="22">
        <f t="shared" si="114"/>
        <v>2021</v>
      </c>
      <c r="AC1611" s="22">
        <f t="shared" si="115"/>
        <v>2021</v>
      </c>
      <c r="AD1611" s="25" t="b">
        <f>AND(ROUND(O1611,2)=O1611,ROUND(P1611,2)=P1611,OR(AND(O1611&lt;&gt;0,L1611="p"),AND(P1611&lt;&gt;0,L1611="f")),_xlfn.ISFORMULA(X1611),_xlfn.ISFORMULA(Y1611),_xlfn.ISFORMULA(Z1611),_xlfn.ISFORMULA(AA1611),_xlfn.ISFORMULA(AB1611),_xlfn.ISFORMULA(AC1611),NOT(_xlfn.ISFORMULA(O1611)),NOT(_xlfn.ISFORMULA(P1611)),M1611&lt;&gt;0,N1611&lt;&gt;0,OR(YEAR(M1611=lookup_codes!T1773),YEAR(M1611=lookup_codes!T1774),YEAR(M1611=lookup_codes!T1775)),OR(YEAR(N1611=lookup_codes!T1773),YEAR(N1611=lookup_codes!T1774),YEAR(N1611=lookup_codes!T1775)))</f>
        <v>1</v>
      </c>
    </row>
    <row r="1612" spans="1:30" ht="15.75" customHeight="1" x14ac:dyDescent="0.2">
      <c r="A1612" s="8" t="s">
        <v>770</v>
      </c>
      <c r="B1612" s="8"/>
      <c r="C1612" s="2" t="s">
        <v>734</v>
      </c>
      <c r="D1612" s="6" t="s">
        <v>742</v>
      </c>
      <c r="E1612" s="60" t="s">
        <v>745</v>
      </c>
      <c r="F1612" s="8"/>
      <c r="G1612" s="8"/>
      <c r="H1612" s="8"/>
      <c r="I1612" s="8"/>
      <c r="J1612" s="8">
        <v>3</v>
      </c>
      <c r="K1612" s="8" t="s">
        <v>753</v>
      </c>
      <c r="L1612" s="8" t="s">
        <v>756</v>
      </c>
      <c r="M1612" s="9">
        <v>44454</v>
      </c>
      <c r="N1612" s="9">
        <v>44467</v>
      </c>
      <c r="O1612" s="20"/>
      <c r="P1612" s="20">
        <v>296264.83</v>
      </c>
      <c r="Q1612" s="61"/>
      <c r="R1612" s="29"/>
      <c r="S1612" s="29"/>
      <c r="T1612" s="29"/>
      <c r="U1612" s="29"/>
      <c r="X1612" s="22" t="str">
        <f>IF(B1612="",VLOOKUP(A1612,items_lookup!A:B,2,FALSE),B1612)</f>
        <v>11. Item 11</v>
      </c>
      <c r="Y1612" s="22">
        <f t="shared" si="116"/>
        <v>9</v>
      </c>
      <c r="Z1612" s="22">
        <f t="shared" si="116"/>
        <v>9</v>
      </c>
      <c r="AA1612" s="22">
        <f t="shared" si="113"/>
        <v>2021</v>
      </c>
      <c r="AB1612" s="22">
        <f t="shared" si="114"/>
        <v>2021</v>
      </c>
      <c r="AC1612" s="22">
        <f t="shared" si="115"/>
        <v>2021</v>
      </c>
      <c r="AD1612" s="25" t="b">
        <f>AND(ROUND(O1612,2)=O1612,ROUND(P1612,2)=P1612,OR(AND(O1612&lt;&gt;0,L1612="p"),AND(P1612&lt;&gt;0,L1612="f")),_xlfn.ISFORMULA(X1612),_xlfn.ISFORMULA(Y1612),_xlfn.ISFORMULA(Z1612),_xlfn.ISFORMULA(AA1612),_xlfn.ISFORMULA(AB1612),_xlfn.ISFORMULA(AC1612),NOT(_xlfn.ISFORMULA(O1612)),NOT(_xlfn.ISFORMULA(P1612)),M1612&lt;&gt;0,N1612&lt;&gt;0,OR(YEAR(M1612=lookup_codes!T1774),YEAR(M1612=lookup_codes!T1775),YEAR(M1612=lookup_codes!T1776)),OR(YEAR(N1612=lookup_codes!T1774),YEAR(N1612=lookup_codes!T1775),YEAR(N1612=lookup_codes!T1776)))</f>
        <v>1</v>
      </c>
    </row>
    <row r="1613" spans="1:30" ht="15" customHeight="1" x14ac:dyDescent="0.2">
      <c r="A1613" s="8" t="s">
        <v>794</v>
      </c>
      <c r="B1613" s="27"/>
      <c r="C1613" s="2" t="s">
        <v>734</v>
      </c>
      <c r="D1613" s="6" t="s">
        <v>742</v>
      </c>
      <c r="E1613" s="60" t="s">
        <v>745</v>
      </c>
      <c r="F1613" s="8"/>
      <c r="G1613" s="8"/>
      <c r="H1613" s="8"/>
      <c r="I1613" s="8"/>
      <c r="J1613" s="8">
        <v>1</v>
      </c>
      <c r="K1613" s="8" t="s">
        <v>753</v>
      </c>
      <c r="L1613" s="8" t="s">
        <v>756</v>
      </c>
      <c r="M1613" s="9">
        <v>44442</v>
      </c>
      <c r="N1613" s="9">
        <v>44460</v>
      </c>
      <c r="O1613" s="20"/>
      <c r="P1613" s="20">
        <v>6442.98</v>
      </c>
      <c r="Q1613" s="61"/>
      <c r="R1613" s="11"/>
      <c r="S1613" s="11"/>
      <c r="T1613" s="11"/>
      <c r="U1613" s="11"/>
      <c r="X1613" s="22" t="str">
        <f>IF(B1613="",VLOOKUP(A1613,items_lookup!A:B,2,FALSE),B1613)</f>
        <v>13. Item 13</v>
      </c>
      <c r="Y1613" s="22">
        <f t="shared" si="116"/>
        <v>9</v>
      </c>
      <c r="Z1613" s="22">
        <f t="shared" si="116"/>
        <v>9</v>
      </c>
      <c r="AA1613" s="22">
        <f t="shared" si="113"/>
        <v>2021</v>
      </c>
      <c r="AB1613" s="22">
        <f t="shared" si="114"/>
        <v>2021</v>
      </c>
      <c r="AC1613" s="22">
        <f t="shared" si="115"/>
        <v>2021</v>
      </c>
      <c r="AD1613" s="25" t="b">
        <f>AND(ROUND(O1613,2)=O1613,ROUND(P1613,2)=P1613,OR(AND(O1613&lt;&gt;0,L1613="p"),AND(P1613&lt;&gt;0,L1613="f")),_xlfn.ISFORMULA(X1613),_xlfn.ISFORMULA(Y1613),_xlfn.ISFORMULA(Z1613),_xlfn.ISFORMULA(AA1613),_xlfn.ISFORMULA(AB1613),_xlfn.ISFORMULA(AC1613),NOT(_xlfn.ISFORMULA(O1613)),NOT(_xlfn.ISFORMULA(P1613)),M1613&lt;&gt;0,N1613&lt;&gt;0,OR(YEAR(M1613=lookup_codes!T1775),YEAR(M1613=lookup_codes!T1776),YEAR(M1613=lookup_codes!T1777)),OR(YEAR(N1613=lookup_codes!T1775),YEAR(N1613=lookup_codes!T1776),YEAR(N1613=lookup_codes!T1777)))</f>
        <v>1</v>
      </c>
    </row>
    <row r="1614" spans="1:30" ht="15" customHeight="1" x14ac:dyDescent="0.2">
      <c r="A1614" s="8" t="s">
        <v>773</v>
      </c>
      <c r="B1614" s="27"/>
      <c r="C1614" s="2" t="s">
        <v>734</v>
      </c>
      <c r="D1614" s="6" t="s">
        <v>742</v>
      </c>
      <c r="E1614" s="60" t="s">
        <v>745</v>
      </c>
      <c r="F1614" s="8"/>
      <c r="G1614" s="8"/>
      <c r="H1614" s="8"/>
      <c r="I1614" s="8"/>
      <c r="J1614" s="8">
        <v>1</v>
      </c>
      <c r="K1614" s="8" t="s">
        <v>753</v>
      </c>
      <c r="L1614" s="8" t="s">
        <v>756</v>
      </c>
      <c r="M1614" s="9">
        <v>44442</v>
      </c>
      <c r="N1614" s="9">
        <v>44463</v>
      </c>
      <c r="O1614" s="20"/>
      <c r="P1614" s="20">
        <v>17202.52</v>
      </c>
      <c r="Q1614" s="61"/>
      <c r="R1614" s="11"/>
      <c r="S1614" s="11"/>
      <c r="T1614" s="11"/>
      <c r="U1614" s="11"/>
      <c r="X1614" s="22" t="str">
        <f>IF(B1614="",VLOOKUP(A1614,items_lookup!A:B,2,FALSE),B1614)</f>
        <v>13. Item 13</v>
      </c>
      <c r="Y1614" s="22">
        <f t="shared" si="116"/>
        <v>9</v>
      </c>
      <c r="Z1614" s="22">
        <f t="shared" si="116"/>
        <v>9</v>
      </c>
      <c r="AA1614" s="22">
        <f t="shared" si="113"/>
        <v>2021</v>
      </c>
      <c r="AB1614" s="22">
        <f t="shared" si="114"/>
        <v>2021</v>
      </c>
      <c r="AC1614" s="22">
        <f t="shared" si="115"/>
        <v>2021</v>
      </c>
      <c r="AD1614" s="25" t="b">
        <f>AND(ROUND(O1614,2)=O1614,ROUND(P1614,2)=P1614,OR(AND(O1614&lt;&gt;0,L1614="p"),AND(P1614&lt;&gt;0,L1614="f")),_xlfn.ISFORMULA(X1614),_xlfn.ISFORMULA(Y1614),_xlfn.ISFORMULA(Z1614),_xlfn.ISFORMULA(AA1614),_xlfn.ISFORMULA(AB1614),_xlfn.ISFORMULA(AC1614),NOT(_xlfn.ISFORMULA(O1614)),NOT(_xlfn.ISFORMULA(P1614)),M1614&lt;&gt;0,N1614&lt;&gt;0,OR(YEAR(M1614=lookup_codes!T1776),YEAR(M1614=lookup_codes!T1777),YEAR(M1614=lookup_codes!T1778)),OR(YEAR(N1614=lookup_codes!T1776),YEAR(N1614=lookup_codes!T1777),YEAR(N1614=lookup_codes!T1778)))</f>
        <v>1</v>
      </c>
    </row>
    <row r="1615" spans="1:30" ht="15" customHeight="1" x14ac:dyDescent="0.2">
      <c r="A1615" s="8" t="s">
        <v>773</v>
      </c>
      <c r="B1615" s="8"/>
      <c r="C1615" s="2" t="s">
        <v>734</v>
      </c>
      <c r="D1615" s="6" t="s">
        <v>742</v>
      </c>
      <c r="E1615" s="60" t="s">
        <v>745</v>
      </c>
      <c r="F1615" s="8"/>
      <c r="G1615" s="8"/>
      <c r="H1615" s="8"/>
      <c r="I1615" s="8"/>
      <c r="J1615" s="8">
        <v>3</v>
      </c>
      <c r="K1615" s="8" t="s">
        <v>753</v>
      </c>
      <c r="L1615" s="8" t="s">
        <v>756</v>
      </c>
      <c r="M1615" s="9">
        <v>44452</v>
      </c>
      <c r="N1615" s="9">
        <v>44463</v>
      </c>
      <c r="O1615" s="20"/>
      <c r="P1615" s="20">
        <v>301690.01</v>
      </c>
      <c r="Q1615" s="61"/>
      <c r="R1615" s="29"/>
      <c r="S1615" s="29"/>
      <c r="T1615" s="29"/>
      <c r="U1615" s="29"/>
      <c r="X1615" s="22" t="str">
        <f>IF(B1615="",VLOOKUP(A1615,items_lookup!A:B,2,FALSE),B1615)</f>
        <v>13. Item 13</v>
      </c>
      <c r="Y1615" s="22">
        <f t="shared" si="116"/>
        <v>9</v>
      </c>
      <c r="Z1615" s="22">
        <f t="shared" si="116"/>
        <v>9</v>
      </c>
      <c r="AA1615" s="22">
        <f t="shared" si="113"/>
        <v>2021</v>
      </c>
      <c r="AB1615" s="22">
        <f t="shared" si="114"/>
        <v>2021</v>
      </c>
      <c r="AC1615" s="22">
        <f t="shared" si="115"/>
        <v>2021</v>
      </c>
      <c r="AD1615" s="25" t="b">
        <f>AND(ROUND(O1615,2)=O1615,ROUND(P1615,2)=P1615,OR(AND(O1615&lt;&gt;0,L1615="p"),AND(P1615&lt;&gt;0,L1615="f")),_xlfn.ISFORMULA(X1615),_xlfn.ISFORMULA(Y1615),_xlfn.ISFORMULA(Z1615),_xlfn.ISFORMULA(AA1615),_xlfn.ISFORMULA(AB1615),_xlfn.ISFORMULA(AC1615),NOT(_xlfn.ISFORMULA(O1615)),NOT(_xlfn.ISFORMULA(P1615)),M1615&lt;&gt;0,N1615&lt;&gt;0,OR(YEAR(M1615=lookup_codes!T1777),YEAR(M1615=lookup_codes!T1778),YEAR(M1615=lookup_codes!T1779)),OR(YEAR(N1615=lookup_codes!T1777),YEAR(N1615=lookup_codes!T1778),YEAR(N1615=lookup_codes!T1779)))</f>
        <v>1</v>
      </c>
    </row>
    <row r="1616" spans="1:30" ht="15" customHeight="1" x14ac:dyDescent="0.2">
      <c r="A1616" s="8" t="s">
        <v>765</v>
      </c>
      <c r="B1616" s="8"/>
      <c r="C1616" s="2" t="s">
        <v>734</v>
      </c>
      <c r="D1616" s="6" t="s">
        <v>742</v>
      </c>
      <c r="E1616" s="60" t="s">
        <v>745</v>
      </c>
      <c r="F1616" s="8"/>
      <c r="G1616" s="8"/>
      <c r="H1616" s="8"/>
      <c r="I1616" s="8"/>
      <c r="J1616" s="8">
        <v>2</v>
      </c>
      <c r="K1616" s="8" t="s">
        <v>753</v>
      </c>
      <c r="L1616" s="8" t="s">
        <v>756</v>
      </c>
      <c r="M1616" s="9">
        <v>44442</v>
      </c>
      <c r="N1616" s="9">
        <v>44461</v>
      </c>
      <c r="O1616" s="20"/>
      <c r="P1616" s="20">
        <v>35533.18</v>
      </c>
      <c r="Q1616" s="61"/>
      <c r="R1616" s="29"/>
      <c r="S1616" s="29"/>
      <c r="T1616" s="29"/>
      <c r="U1616" s="29"/>
      <c r="X1616" s="22" t="str">
        <f>IF(B1616="",VLOOKUP(A1616,items_lookup!A:B,2,FALSE),B1616)</f>
        <v>05. Item 05</v>
      </c>
      <c r="Y1616" s="22">
        <f t="shared" si="116"/>
        <v>9</v>
      </c>
      <c r="Z1616" s="22">
        <f t="shared" si="116"/>
        <v>9</v>
      </c>
      <c r="AA1616" s="22">
        <f t="shared" si="113"/>
        <v>2021</v>
      </c>
      <c r="AB1616" s="22">
        <f t="shared" si="114"/>
        <v>2021</v>
      </c>
      <c r="AC1616" s="22">
        <f t="shared" si="115"/>
        <v>2021</v>
      </c>
      <c r="AD1616" s="25" t="b">
        <f>AND(ROUND(O1616,2)=O1616,ROUND(P1616,2)=P1616,OR(AND(O1616&lt;&gt;0,L1616="p"),AND(P1616&lt;&gt;0,L1616="f")),_xlfn.ISFORMULA(X1616),_xlfn.ISFORMULA(Y1616),_xlfn.ISFORMULA(Z1616),_xlfn.ISFORMULA(AA1616),_xlfn.ISFORMULA(AB1616),_xlfn.ISFORMULA(AC1616),NOT(_xlfn.ISFORMULA(O1616)),NOT(_xlfn.ISFORMULA(P1616)),M1616&lt;&gt;0,N1616&lt;&gt;0,OR(YEAR(M1616=lookup_codes!T1778),YEAR(M1616=lookup_codes!T1779),YEAR(M1616=lookup_codes!T1780)),OR(YEAR(N1616=lookup_codes!T1778),YEAR(N1616=lookup_codes!T1779),YEAR(N1616=lookup_codes!T1780)))</f>
        <v>1</v>
      </c>
    </row>
    <row r="1617" spans="1:30" ht="16.5" customHeight="1" x14ac:dyDescent="0.2">
      <c r="A1617" s="8" t="s">
        <v>763</v>
      </c>
      <c r="B1617" s="8"/>
      <c r="C1617" s="2" t="s">
        <v>734</v>
      </c>
      <c r="D1617" s="6" t="s">
        <v>742</v>
      </c>
      <c r="E1617" s="60" t="s">
        <v>745</v>
      </c>
      <c r="F1617" s="8"/>
      <c r="G1617" s="8"/>
      <c r="H1617" s="8"/>
      <c r="I1617" s="8"/>
      <c r="J1617" s="8">
        <v>3</v>
      </c>
      <c r="K1617" s="8" t="s">
        <v>753</v>
      </c>
      <c r="L1617" s="8" t="s">
        <v>756</v>
      </c>
      <c r="M1617" s="9">
        <v>44452</v>
      </c>
      <c r="N1617" s="9">
        <v>44466</v>
      </c>
      <c r="O1617" s="20"/>
      <c r="P1617" s="20">
        <v>6813.75</v>
      </c>
      <c r="Q1617" s="61"/>
      <c r="R1617" s="29"/>
      <c r="S1617" s="29"/>
      <c r="T1617" s="29"/>
      <c r="U1617" s="29"/>
      <c r="X1617" s="22" t="str">
        <f>IF(B1617="",VLOOKUP(A1617,items_lookup!A:B,2,FALSE),B1617)</f>
        <v>04. Item 04</v>
      </c>
      <c r="Y1617" s="22">
        <f t="shared" si="116"/>
        <v>9</v>
      </c>
      <c r="Z1617" s="22">
        <f t="shared" si="116"/>
        <v>9</v>
      </c>
      <c r="AA1617" s="22">
        <f t="shared" si="113"/>
        <v>2021</v>
      </c>
      <c r="AB1617" s="22">
        <f t="shared" si="114"/>
        <v>2021</v>
      </c>
      <c r="AC1617" s="22">
        <f t="shared" si="115"/>
        <v>2021</v>
      </c>
      <c r="AD1617" s="25" t="b">
        <f>AND(ROUND(O1617,2)=O1617,ROUND(P1617,2)=P1617,OR(AND(O1617&lt;&gt;0,L1617="p"),AND(P1617&lt;&gt;0,L1617="f")),_xlfn.ISFORMULA(X1617),_xlfn.ISFORMULA(Y1617),_xlfn.ISFORMULA(Z1617),_xlfn.ISFORMULA(AA1617),_xlfn.ISFORMULA(AB1617),_xlfn.ISFORMULA(AC1617),NOT(_xlfn.ISFORMULA(O1617)),NOT(_xlfn.ISFORMULA(P1617)),M1617&lt;&gt;0,N1617&lt;&gt;0,OR(YEAR(M1617=lookup_codes!T1779),YEAR(M1617=lookup_codes!T1780),YEAR(M1617=lookup_codes!T1781)),OR(YEAR(N1617=lookup_codes!T1779),YEAR(N1617=lookup_codes!T1780),YEAR(N1617=lookup_codes!T1781)))</f>
        <v>1</v>
      </c>
    </row>
    <row r="1618" spans="1:30" ht="16.5" customHeight="1" x14ac:dyDescent="0.2">
      <c r="A1618" s="8" t="s">
        <v>763</v>
      </c>
      <c r="B1618" s="27"/>
      <c r="C1618" s="2" t="s">
        <v>734</v>
      </c>
      <c r="D1618" s="6" t="s">
        <v>742</v>
      </c>
      <c r="E1618" s="60" t="s">
        <v>745</v>
      </c>
      <c r="F1618" s="8"/>
      <c r="G1618" s="8"/>
      <c r="H1618" s="8"/>
      <c r="I1618" s="8"/>
      <c r="J1618" s="8">
        <v>3</v>
      </c>
      <c r="K1618" s="8" t="s">
        <v>753</v>
      </c>
      <c r="L1618" s="8" t="s">
        <v>756</v>
      </c>
      <c r="M1618" s="9">
        <v>44454</v>
      </c>
      <c r="N1618" s="9">
        <v>44467</v>
      </c>
      <c r="O1618" s="20"/>
      <c r="P1618" s="20">
        <v>728200.9</v>
      </c>
      <c r="Q1618" s="61"/>
      <c r="R1618" s="29"/>
      <c r="S1618" s="29"/>
      <c r="T1618" s="29"/>
      <c r="U1618" s="29"/>
      <c r="X1618" s="22" t="str">
        <f>IF(B1618="",VLOOKUP(A1618,items_lookup!A:B,2,FALSE),B1618)</f>
        <v>04. Item 04</v>
      </c>
      <c r="Y1618" s="22">
        <f t="shared" si="116"/>
        <v>9</v>
      </c>
      <c r="Z1618" s="22">
        <f t="shared" si="116"/>
        <v>9</v>
      </c>
      <c r="AA1618" s="22">
        <f t="shared" si="113"/>
        <v>2021</v>
      </c>
      <c r="AB1618" s="22">
        <f t="shared" si="114"/>
        <v>2021</v>
      </c>
      <c r="AC1618" s="22">
        <f t="shared" si="115"/>
        <v>2021</v>
      </c>
      <c r="AD1618" s="25" t="b">
        <f>AND(ROUND(O1618,2)=O1618,ROUND(P1618,2)=P1618,OR(AND(O1618&lt;&gt;0,L1618="p"),AND(P1618&lt;&gt;0,L1618="f")),_xlfn.ISFORMULA(X1618),_xlfn.ISFORMULA(Y1618),_xlfn.ISFORMULA(Z1618),_xlfn.ISFORMULA(AA1618),_xlfn.ISFORMULA(AB1618),_xlfn.ISFORMULA(AC1618),NOT(_xlfn.ISFORMULA(O1618)),NOT(_xlfn.ISFORMULA(P1618)),M1618&lt;&gt;0,N1618&lt;&gt;0,OR(YEAR(M1618=lookup_codes!T1780),YEAR(M1618=lookup_codes!T1781),YEAR(M1618=lookup_codes!T1782)),OR(YEAR(N1618=lookup_codes!T1780),YEAR(N1618=lookup_codes!T1781),YEAR(N1618=lookup_codes!T1782)))</f>
        <v>1</v>
      </c>
    </row>
    <row r="1619" spans="1:30" ht="15.75" customHeight="1" x14ac:dyDescent="0.2">
      <c r="A1619" s="8" t="s">
        <v>776</v>
      </c>
      <c r="B1619" s="8"/>
      <c r="C1619" s="2" t="s">
        <v>734</v>
      </c>
      <c r="D1619" s="6" t="s">
        <v>742</v>
      </c>
      <c r="E1619" s="60" t="s">
        <v>745</v>
      </c>
      <c r="F1619" s="8"/>
      <c r="G1619" s="8"/>
      <c r="H1619" s="8"/>
      <c r="I1619" s="8" t="s">
        <v>25</v>
      </c>
      <c r="J1619" s="8">
        <v>2</v>
      </c>
      <c r="K1619" s="8" t="s">
        <v>753</v>
      </c>
      <c r="L1619" s="8" t="s">
        <v>756</v>
      </c>
      <c r="M1619" s="9">
        <v>44449</v>
      </c>
      <c r="N1619" s="9">
        <v>44460</v>
      </c>
      <c r="O1619" s="20"/>
      <c r="P1619" s="20">
        <v>7568.68</v>
      </c>
      <c r="Q1619" s="61"/>
      <c r="R1619" s="29"/>
      <c r="S1619" s="29"/>
      <c r="T1619" s="29"/>
      <c r="U1619" s="29"/>
      <c r="X1619" s="22" t="str">
        <f>IF(B1619="",VLOOKUP(A1619,items_lookup!A:B,2,FALSE),B1619)</f>
        <v>_1. Item _1</v>
      </c>
      <c r="Y1619" s="22">
        <f t="shared" si="116"/>
        <v>9</v>
      </c>
      <c r="Z1619" s="22">
        <f t="shared" si="116"/>
        <v>9</v>
      </c>
      <c r="AA1619" s="22">
        <f t="shared" si="113"/>
        <v>2021</v>
      </c>
      <c r="AB1619" s="22">
        <f t="shared" si="114"/>
        <v>2021</v>
      </c>
      <c r="AC1619" s="22">
        <f t="shared" si="115"/>
        <v>2021</v>
      </c>
      <c r="AD1619" s="25" t="b">
        <f>AND(ROUND(O1619,2)=O1619,ROUND(P1619,2)=P1619,OR(AND(O1619&lt;&gt;0,L1619="p"),AND(P1619&lt;&gt;0,L1619="f")),_xlfn.ISFORMULA(X1619),_xlfn.ISFORMULA(Y1619),_xlfn.ISFORMULA(Z1619),_xlfn.ISFORMULA(AA1619),_xlfn.ISFORMULA(AB1619),_xlfn.ISFORMULA(AC1619),NOT(_xlfn.ISFORMULA(O1619)),NOT(_xlfn.ISFORMULA(P1619)),M1619&lt;&gt;0,N1619&lt;&gt;0,OR(YEAR(M1619=lookup_codes!T1781),YEAR(M1619=lookup_codes!T1782),YEAR(M1619=lookup_codes!T1783)),OR(YEAR(N1619=lookup_codes!T1781),YEAR(N1619=lookup_codes!T1782),YEAR(N1619=lookup_codes!T1783)))</f>
        <v>1</v>
      </c>
    </row>
    <row r="1620" spans="1:30" ht="16.5" customHeight="1" x14ac:dyDescent="0.2">
      <c r="A1620" s="8" t="s">
        <v>768</v>
      </c>
      <c r="B1620" s="8"/>
      <c r="C1620" s="2" t="s">
        <v>734</v>
      </c>
      <c r="D1620" s="6" t="s">
        <v>742</v>
      </c>
      <c r="E1620" s="60" t="s">
        <v>745</v>
      </c>
      <c r="F1620" s="8"/>
      <c r="G1620" s="8"/>
      <c r="H1620" s="8"/>
      <c r="I1620" s="8" t="s">
        <v>25</v>
      </c>
      <c r="J1620" s="8">
        <v>2</v>
      </c>
      <c r="K1620" s="8" t="s">
        <v>753</v>
      </c>
      <c r="L1620" s="8" t="s">
        <v>756</v>
      </c>
      <c r="M1620" s="9">
        <v>44449</v>
      </c>
      <c r="N1620" s="9">
        <v>44460</v>
      </c>
      <c r="O1620" s="20"/>
      <c r="P1620" s="20">
        <v>63155.37</v>
      </c>
      <c r="Q1620" s="61"/>
      <c r="R1620" s="11"/>
      <c r="S1620" s="11"/>
      <c r="T1620" s="11"/>
      <c r="U1620" s="11"/>
      <c r="X1620" s="22" t="str">
        <f>IF(B1620="",VLOOKUP(A1620,items_lookup!A:B,2,FALSE),B1620)</f>
        <v>09. Item 09</v>
      </c>
      <c r="Y1620" s="22">
        <f t="shared" si="116"/>
        <v>9</v>
      </c>
      <c r="Z1620" s="22">
        <f t="shared" si="116"/>
        <v>9</v>
      </c>
      <c r="AA1620" s="22">
        <f t="shared" si="113"/>
        <v>2021</v>
      </c>
      <c r="AB1620" s="22">
        <f t="shared" si="114"/>
        <v>2021</v>
      </c>
      <c r="AC1620" s="22">
        <f t="shared" si="115"/>
        <v>2021</v>
      </c>
      <c r="AD1620" s="25" t="b">
        <f>AND(ROUND(O1620,2)=O1620,ROUND(P1620,2)=P1620,OR(AND(O1620&lt;&gt;0,L1620="p"),AND(P1620&lt;&gt;0,L1620="f")),_xlfn.ISFORMULA(X1620),_xlfn.ISFORMULA(Y1620),_xlfn.ISFORMULA(Z1620),_xlfn.ISFORMULA(AA1620),_xlfn.ISFORMULA(AB1620),_xlfn.ISFORMULA(AC1620),NOT(_xlfn.ISFORMULA(O1620)),NOT(_xlfn.ISFORMULA(P1620)),M1620&lt;&gt;0,N1620&lt;&gt;0,OR(YEAR(M1620=lookup_codes!T1782),YEAR(M1620=lookup_codes!T1783),YEAR(M1620=lookup_codes!T1784)),OR(YEAR(N1620=lookup_codes!T1782),YEAR(N1620=lookup_codes!T1783),YEAR(N1620=lookup_codes!T1784)))</f>
        <v>1</v>
      </c>
    </row>
    <row r="1621" spans="1:30" ht="15" customHeight="1" x14ac:dyDescent="0.2">
      <c r="A1621" s="8" t="s">
        <v>768</v>
      </c>
      <c r="B1621" s="8"/>
      <c r="C1621" s="2" t="s">
        <v>734</v>
      </c>
      <c r="D1621" s="6" t="s">
        <v>742</v>
      </c>
      <c r="E1621" s="60" t="s">
        <v>745</v>
      </c>
      <c r="F1621" s="8"/>
      <c r="G1621" s="8"/>
      <c r="H1621" s="8"/>
      <c r="I1621" s="8"/>
      <c r="J1621" s="8">
        <v>2</v>
      </c>
      <c r="K1621" s="8" t="s">
        <v>753</v>
      </c>
      <c r="L1621" s="8" t="s">
        <v>756</v>
      </c>
      <c r="M1621" s="9">
        <v>44449</v>
      </c>
      <c r="N1621" s="9">
        <v>44460</v>
      </c>
      <c r="O1621" s="20"/>
      <c r="P1621" s="20">
        <v>314145.59999999998</v>
      </c>
      <c r="Q1621" s="61"/>
      <c r="R1621" s="29"/>
      <c r="S1621" s="29"/>
      <c r="T1621" s="29"/>
      <c r="U1621" s="29"/>
      <c r="X1621" s="22" t="str">
        <f>IF(B1621="",VLOOKUP(A1621,items_lookup!A:B,2,FALSE),B1621)</f>
        <v>09. Item 09</v>
      </c>
      <c r="Y1621" s="22">
        <f t="shared" si="116"/>
        <v>9</v>
      </c>
      <c r="Z1621" s="22">
        <f t="shared" si="116"/>
        <v>9</v>
      </c>
      <c r="AA1621" s="22">
        <f t="shared" si="113"/>
        <v>2021</v>
      </c>
      <c r="AB1621" s="22">
        <f t="shared" si="114"/>
        <v>2021</v>
      </c>
      <c r="AC1621" s="22">
        <f t="shared" si="115"/>
        <v>2021</v>
      </c>
      <c r="AD1621" s="25" t="b">
        <f>AND(ROUND(O1621,2)=O1621,ROUND(P1621,2)=P1621,OR(AND(O1621&lt;&gt;0,L1621="p"),AND(P1621&lt;&gt;0,L1621="f")),_xlfn.ISFORMULA(X1621),_xlfn.ISFORMULA(Y1621),_xlfn.ISFORMULA(Z1621),_xlfn.ISFORMULA(AA1621),_xlfn.ISFORMULA(AB1621),_xlfn.ISFORMULA(AC1621),NOT(_xlfn.ISFORMULA(O1621)),NOT(_xlfn.ISFORMULA(P1621)),M1621&lt;&gt;0,N1621&lt;&gt;0,OR(YEAR(M1621=lookup_codes!T1783),YEAR(M1621=lookup_codes!T1784),YEAR(M1621=lookup_codes!T1785)),OR(YEAR(N1621=lookup_codes!T1783),YEAR(N1621=lookup_codes!T1784),YEAR(N1621=lookup_codes!T1785)))</f>
        <v>1</v>
      </c>
    </row>
    <row r="1622" spans="1:30" ht="16.5" customHeight="1" x14ac:dyDescent="0.2">
      <c r="A1622" s="8" t="s">
        <v>782</v>
      </c>
      <c r="B1622" s="8"/>
      <c r="C1622" s="2" t="s">
        <v>734</v>
      </c>
      <c r="D1622" s="6" t="s">
        <v>742</v>
      </c>
      <c r="E1622" s="60" t="s">
        <v>745</v>
      </c>
      <c r="F1622" s="8"/>
      <c r="G1622" s="8"/>
      <c r="H1622" s="8"/>
      <c r="I1622" s="8" t="s">
        <v>25</v>
      </c>
      <c r="J1622" s="8">
        <v>3</v>
      </c>
      <c r="K1622" s="8" t="s">
        <v>753</v>
      </c>
      <c r="L1622" s="8" t="s">
        <v>756</v>
      </c>
      <c r="M1622" s="9">
        <v>44454</v>
      </c>
      <c r="N1622" s="9">
        <v>44463</v>
      </c>
      <c r="O1622" s="20"/>
      <c r="P1622" s="20">
        <v>2928.57</v>
      </c>
      <c r="Q1622" s="61"/>
      <c r="R1622" s="29"/>
      <c r="S1622" s="29"/>
      <c r="T1622" s="29"/>
      <c r="U1622" s="29"/>
      <c r="X1622" s="22" t="str">
        <f>IF(B1622="",VLOOKUP(A1622,items_lookup!A:B,2,FALSE),B1622)</f>
        <v>04. Item 04</v>
      </c>
      <c r="Y1622" s="22">
        <f t="shared" si="116"/>
        <v>9</v>
      </c>
      <c r="Z1622" s="22">
        <f t="shared" si="116"/>
        <v>9</v>
      </c>
      <c r="AA1622" s="22">
        <f t="shared" si="113"/>
        <v>2021</v>
      </c>
      <c r="AB1622" s="22">
        <f t="shared" si="114"/>
        <v>2021</v>
      </c>
      <c r="AC1622" s="22">
        <f t="shared" si="115"/>
        <v>2021</v>
      </c>
      <c r="AD1622" s="25" t="b">
        <f>AND(ROUND(O1622,2)=O1622,ROUND(P1622,2)=P1622,OR(AND(O1622&lt;&gt;0,L1622="p"),AND(P1622&lt;&gt;0,L1622="f")),_xlfn.ISFORMULA(X1622),_xlfn.ISFORMULA(Y1622),_xlfn.ISFORMULA(Z1622),_xlfn.ISFORMULA(AA1622),_xlfn.ISFORMULA(AB1622),_xlfn.ISFORMULA(AC1622),NOT(_xlfn.ISFORMULA(O1622)),NOT(_xlfn.ISFORMULA(P1622)),M1622&lt;&gt;0,N1622&lt;&gt;0,OR(YEAR(M1622=lookup_codes!T1784),YEAR(M1622=lookup_codes!T1785),YEAR(M1622=lookup_codes!T1786)),OR(YEAR(N1622=lookup_codes!T1784),YEAR(N1622=lookup_codes!T1785),YEAR(N1622=lookup_codes!T1786)))</f>
        <v>1</v>
      </c>
    </row>
    <row r="1623" spans="1:30" ht="15" customHeight="1" x14ac:dyDescent="0.2">
      <c r="A1623" s="8" t="s">
        <v>781</v>
      </c>
      <c r="B1623" s="8"/>
      <c r="C1623" s="2" t="s">
        <v>734</v>
      </c>
      <c r="D1623" s="6" t="s">
        <v>742</v>
      </c>
      <c r="E1623" s="60" t="s">
        <v>745</v>
      </c>
      <c r="F1623" s="8"/>
      <c r="G1623" s="8"/>
      <c r="H1623" s="8"/>
      <c r="I1623" s="8"/>
      <c r="J1623" s="8">
        <v>3</v>
      </c>
      <c r="K1623" s="8" t="s">
        <v>753</v>
      </c>
      <c r="L1623" s="8" t="s">
        <v>756</v>
      </c>
      <c r="M1623" s="9">
        <v>44454</v>
      </c>
      <c r="N1623" s="9">
        <v>44463</v>
      </c>
      <c r="O1623" s="20"/>
      <c r="P1623" s="20">
        <v>32216.14</v>
      </c>
      <c r="Q1623" s="61"/>
      <c r="R1623" s="29"/>
      <c r="S1623" s="29"/>
      <c r="T1623" s="29"/>
      <c r="U1623" s="29"/>
      <c r="X1623" s="22" t="str">
        <f>IF(B1623="",VLOOKUP(A1623,items_lookup!A:B,2,FALSE),B1623)</f>
        <v>09. Item 09</v>
      </c>
      <c r="Y1623" s="22">
        <f t="shared" si="116"/>
        <v>9</v>
      </c>
      <c r="Z1623" s="22">
        <f t="shared" si="116"/>
        <v>9</v>
      </c>
      <c r="AA1623" s="22">
        <f t="shared" si="113"/>
        <v>2021</v>
      </c>
      <c r="AB1623" s="22">
        <f t="shared" si="114"/>
        <v>2021</v>
      </c>
      <c r="AC1623" s="22">
        <f t="shared" si="115"/>
        <v>2021</v>
      </c>
      <c r="AD1623" s="25" t="b">
        <f>AND(ROUND(O1623,2)=O1623,ROUND(P1623,2)=P1623,OR(AND(O1623&lt;&gt;0,L1623="p"),AND(P1623&lt;&gt;0,L1623="f")),_xlfn.ISFORMULA(X1623),_xlfn.ISFORMULA(Y1623),_xlfn.ISFORMULA(Z1623),_xlfn.ISFORMULA(AA1623),_xlfn.ISFORMULA(AB1623),_xlfn.ISFORMULA(AC1623),NOT(_xlfn.ISFORMULA(O1623)),NOT(_xlfn.ISFORMULA(P1623)),M1623&lt;&gt;0,N1623&lt;&gt;0,OR(YEAR(M1623=lookup_codes!T1785),YEAR(M1623=lookup_codes!T1786),YEAR(M1623=lookup_codes!T1787)),OR(YEAR(N1623=lookup_codes!T1785),YEAR(N1623=lookup_codes!T1786),YEAR(N1623=lookup_codes!T1787)))</f>
        <v>1</v>
      </c>
    </row>
    <row r="1624" spans="1:30" ht="15" customHeight="1" x14ac:dyDescent="0.2">
      <c r="A1624" s="8" t="s">
        <v>768</v>
      </c>
      <c r="B1624" s="8"/>
      <c r="C1624" s="2" t="s">
        <v>734</v>
      </c>
      <c r="D1624" s="6" t="s">
        <v>742</v>
      </c>
      <c r="E1624" s="60" t="s">
        <v>745</v>
      </c>
      <c r="F1624" s="8"/>
      <c r="G1624" s="8"/>
      <c r="H1624" s="8"/>
      <c r="I1624" s="8" t="s">
        <v>25</v>
      </c>
      <c r="J1624" s="8">
        <v>3</v>
      </c>
      <c r="K1624" s="8" t="s">
        <v>753</v>
      </c>
      <c r="L1624" s="8" t="s">
        <v>756</v>
      </c>
      <c r="M1624" s="9">
        <v>44454</v>
      </c>
      <c r="N1624" s="9">
        <v>44466</v>
      </c>
      <c r="O1624" s="20"/>
      <c r="P1624" s="20">
        <v>179396.53</v>
      </c>
      <c r="Q1624" s="61"/>
      <c r="X1624" s="22" t="str">
        <f>IF(B1624="",VLOOKUP(A1624,items_lookup!A:B,2,FALSE),B1624)</f>
        <v>09. Item 09</v>
      </c>
      <c r="Y1624" s="22">
        <f t="shared" si="116"/>
        <v>9</v>
      </c>
      <c r="Z1624" s="22">
        <f t="shared" si="116"/>
        <v>9</v>
      </c>
      <c r="AA1624" s="22">
        <f t="shared" si="113"/>
        <v>2021</v>
      </c>
      <c r="AB1624" s="22">
        <f t="shared" si="114"/>
        <v>2021</v>
      </c>
      <c r="AC1624" s="22">
        <f t="shared" si="115"/>
        <v>2021</v>
      </c>
      <c r="AD1624" s="25" t="b">
        <f>AND(ROUND(O1624,2)=O1624,ROUND(P1624,2)=P1624,OR(AND(O1624&lt;&gt;0,L1624="p"),AND(P1624&lt;&gt;0,L1624="f")),_xlfn.ISFORMULA(X1624),_xlfn.ISFORMULA(Y1624),_xlfn.ISFORMULA(Z1624),_xlfn.ISFORMULA(AA1624),_xlfn.ISFORMULA(AB1624),_xlfn.ISFORMULA(AC1624),NOT(_xlfn.ISFORMULA(O1624)),NOT(_xlfn.ISFORMULA(P1624)),M1624&lt;&gt;0,N1624&lt;&gt;0,OR(YEAR(M1624=lookup_codes!T1786),YEAR(M1624=lookup_codes!T1787),YEAR(M1624=lookup_codes!T1788)),OR(YEAR(N1624=lookup_codes!T1786),YEAR(N1624=lookup_codes!T1787),YEAR(N1624=lookup_codes!T1788)))</f>
        <v>1</v>
      </c>
    </row>
    <row r="1625" spans="1:30" ht="14.25" customHeight="1" x14ac:dyDescent="0.2">
      <c r="A1625" s="8" t="s">
        <v>768</v>
      </c>
      <c r="B1625" s="8"/>
      <c r="C1625" s="2" t="s">
        <v>734</v>
      </c>
      <c r="D1625" s="6" t="s">
        <v>742</v>
      </c>
      <c r="E1625" s="60" t="s">
        <v>745</v>
      </c>
      <c r="F1625" s="8"/>
      <c r="G1625" s="8"/>
      <c r="H1625" s="8"/>
      <c r="I1625" s="8"/>
      <c r="J1625" s="8">
        <v>3</v>
      </c>
      <c r="K1625" s="8" t="s">
        <v>753</v>
      </c>
      <c r="L1625" s="8" t="s">
        <v>756</v>
      </c>
      <c r="M1625" s="9">
        <v>44454</v>
      </c>
      <c r="N1625" s="9">
        <v>44466</v>
      </c>
      <c r="O1625" s="20"/>
      <c r="P1625" s="20">
        <v>230252.99</v>
      </c>
      <c r="Q1625" s="61"/>
      <c r="X1625" s="22" t="str">
        <f>IF(B1625="",VLOOKUP(A1625,items_lookup!A:B,2,FALSE),B1625)</f>
        <v>09. Item 09</v>
      </c>
      <c r="Y1625" s="22">
        <f t="shared" si="116"/>
        <v>9</v>
      </c>
      <c r="Z1625" s="22">
        <f t="shared" si="116"/>
        <v>9</v>
      </c>
      <c r="AA1625" s="22">
        <f t="shared" si="113"/>
        <v>2021</v>
      </c>
      <c r="AB1625" s="22">
        <f t="shared" si="114"/>
        <v>2021</v>
      </c>
      <c r="AC1625" s="22">
        <f t="shared" si="115"/>
        <v>2021</v>
      </c>
      <c r="AD1625" s="25" t="b">
        <f>AND(ROUND(O1625,2)=O1625,ROUND(P1625,2)=P1625,OR(AND(O1625&lt;&gt;0,L1625="p"),AND(P1625&lt;&gt;0,L1625="f")),_xlfn.ISFORMULA(X1625),_xlfn.ISFORMULA(Y1625),_xlfn.ISFORMULA(Z1625),_xlfn.ISFORMULA(AA1625),_xlfn.ISFORMULA(AB1625),_xlfn.ISFORMULA(AC1625),NOT(_xlfn.ISFORMULA(O1625)),NOT(_xlfn.ISFORMULA(P1625)),M1625&lt;&gt;0,N1625&lt;&gt;0,OR(YEAR(M1625=lookup_codes!T1787),YEAR(M1625=lookup_codes!T1788),YEAR(M1625=lookup_codes!T1789)),OR(YEAR(N1625=lookup_codes!T1787),YEAR(N1625=lookup_codes!T1788),YEAR(N1625=lookup_codes!T1789)))</f>
        <v>1</v>
      </c>
    </row>
    <row r="1626" spans="1:30" ht="14.25" customHeight="1" x14ac:dyDescent="0.2">
      <c r="A1626" s="8" t="s">
        <v>780</v>
      </c>
      <c r="B1626" s="8"/>
      <c r="C1626" s="2" t="s">
        <v>734</v>
      </c>
      <c r="D1626" s="6" t="s">
        <v>742</v>
      </c>
      <c r="E1626" s="60" t="s">
        <v>745</v>
      </c>
      <c r="F1626" s="8"/>
      <c r="G1626" s="8"/>
      <c r="H1626" s="8"/>
      <c r="I1626" s="8"/>
      <c r="J1626" s="8">
        <v>3</v>
      </c>
      <c r="K1626" s="8" t="s">
        <v>753</v>
      </c>
      <c r="L1626" s="8" t="s">
        <v>756</v>
      </c>
      <c r="M1626" s="9">
        <v>44454</v>
      </c>
      <c r="N1626" s="9">
        <v>44462</v>
      </c>
      <c r="O1626" s="20"/>
      <c r="P1626" s="20">
        <v>78059.570000000007</v>
      </c>
      <c r="Q1626" s="61"/>
      <c r="X1626" s="22" t="str">
        <f>IF(B1626="",VLOOKUP(A1626,items_lookup!A:B,2,FALSE),B1626)</f>
        <v>14. Item 14</v>
      </c>
      <c r="Y1626" s="22">
        <f t="shared" si="116"/>
        <v>9</v>
      </c>
      <c r="Z1626" s="22">
        <f t="shared" si="116"/>
        <v>9</v>
      </c>
      <c r="AA1626" s="22">
        <f t="shared" si="113"/>
        <v>2021</v>
      </c>
      <c r="AB1626" s="22">
        <f t="shared" si="114"/>
        <v>2021</v>
      </c>
      <c r="AC1626" s="22">
        <f t="shared" si="115"/>
        <v>2021</v>
      </c>
      <c r="AD1626" s="25" t="b">
        <f>AND(ROUND(O1626,2)=O1626,ROUND(P1626,2)=P1626,OR(AND(O1626&lt;&gt;0,L1626="p"),AND(P1626&lt;&gt;0,L1626="f")),_xlfn.ISFORMULA(X1626),_xlfn.ISFORMULA(Y1626),_xlfn.ISFORMULA(Z1626),_xlfn.ISFORMULA(AA1626),_xlfn.ISFORMULA(AB1626),_xlfn.ISFORMULA(AC1626),NOT(_xlfn.ISFORMULA(O1626)),NOT(_xlfn.ISFORMULA(P1626)),M1626&lt;&gt;0,N1626&lt;&gt;0,OR(YEAR(M1626=lookup_codes!T1788),YEAR(M1626=lookup_codes!T1789),YEAR(M1626=lookup_codes!T1790)),OR(YEAR(N1626=lookup_codes!T1788),YEAR(N1626=lookup_codes!T1789),YEAR(N1626=lookup_codes!T1790)))</f>
        <v>1</v>
      </c>
    </row>
    <row r="1627" spans="1:30" ht="14.25" customHeight="1" x14ac:dyDescent="0.2">
      <c r="A1627" s="8" t="s">
        <v>780</v>
      </c>
      <c r="B1627" s="8"/>
      <c r="C1627" s="2" t="s">
        <v>734</v>
      </c>
      <c r="D1627" s="6" t="s">
        <v>742</v>
      </c>
      <c r="E1627" s="60" t="s">
        <v>745</v>
      </c>
      <c r="F1627" s="8"/>
      <c r="G1627" s="8"/>
      <c r="H1627" s="8"/>
      <c r="I1627" s="8"/>
      <c r="J1627" s="8">
        <v>3</v>
      </c>
      <c r="K1627" s="8" t="s">
        <v>753</v>
      </c>
      <c r="L1627" s="8" t="s">
        <v>756</v>
      </c>
      <c r="M1627" s="9">
        <v>44454</v>
      </c>
      <c r="N1627" s="9">
        <v>44461</v>
      </c>
      <c r="O1627" s="20"/>
      <c r="P1627" s="20">
        <v>299922.90999999997</v>
      </c>
      <c r="Q1627" s="61"/>
      <c r="X1627" s="22" t="str">
        <f>IF(B1627="",VLOOKUP(A1627,items_lookup!A:B,2,FALSE),B1627)</f>
        <v>14. Item 14</v>
      </c>
      <c r="Y1627" s="22">
        <f t="shared" si="116"/>
        <v>9</v>
      </c>
      <c r="Z1627" s="22">
        <f t="shared" si="116"/>
        <v>9</v>
      </c>
      <c r="AA1627" s="22">
        <f t="shared" si="113"/>
        <v>2021</v>
      </c>
      <c r="AB1627" s="22">
        <f t="shared" si="114"/>
        <v>2021</v>
      </c>
      <c r="AC1627" s="22">
        <f t="shared" si="115"/>
        <v>2021</v>
      </c>
      <c r="AD1627" s="25" t="b">
        <f>AND(ROUND(O1627,2)=O1627,ROUND(P1627,2)=P1627,OR(AND(O1627&lt;&gt;0,L1627="p"),AND(P1627&lt;&gt;0,L1627="f")),_xlfn.ISFORMULA(X1627),_xlfn.ISFORMULA(Y1627),_xlfn.ISFORMULA(Z1627),_xlfn.ISFORMULA(AA1627),_xlfn.ISFORMULA(AB1627),_xlfn.ISFORMULA(AC1627),NOT(_xlfn.ISFORMULA(O1627)),NOT(_xlfn.ISFORMULA(P1627)),M1627&lt;&gt;0,N1627&lt;&gt;0,OR(YEAR(M1627=lookup_codes!T1789),YEAR(M1627=lookup_codes!T1790),YEAR(M1627=lookup_codes!T1791)),OR(YEAR(N1627=lookup_codes!T1789),YEAR(N1627=lookup_codes!T1790),YEAR(N1627=lookup_codes!T1791)))</f>
        <v>1</v>
      </c>
    </row>
    <row r="1628" spans="1:30" ht="14.25" customHeight="1" x14ac:dyDescent="0.2">
      <c r="A1628" s="8" t="s">
        <v>771</v>
      </c>
      <c r="B1628" s="8"/>
      <c r="C1628" s="2" t="s">
        <v>734</v>
      </c>
      <c r="D1628" s="6" t="s">
        <v>742</v>
      </c>
      <c r="E1628" s="60" t="s">
        <v>745</v>
      </c>
      <c r="F1628" s="8"/>
      <c r="G1628" s="8"/>
      <c r="H1628" s="8"/>
      <c r="I1628" s="8"/>
      <c r="J1628" s="8">
        <v>3</v>
      </c>
      <c r="K1628" s="8" t="s">
        <v>753</v>
      </c>
      <c r="L1628" s="8" t="s">
        <v>756</v>
      </c>
      <c r="M1628" s="9">
        <v>44454</v>
      </c>
      <c r="N1628" s="9">
        <v>44459</v>
      </c>
      <c r="O1628" s="20"/>
      <c r="P1628" s="20">
        <v>11.57</v>
      </c>
      <c r="Q1628" s="61"/>
      <c r="X1628" s="22" t="str">
        <f>IF(B1628="",VLOOKUP(A1628,items_lookup!A:B,2,FALSE),B1628)</f>
        <v>13. Item 13</v>
      </c>
      <c r="Y1628" s="22">
        <f t="shared" si="116"/>
        <v>9</v>
      </c>
      <c r="Z1628" s="22">
        <f t="shared" si="116"/>
        <v>9</v>
      </c>
      <c r="AA1628" s="22">
        <f t="shared" si="113"/>
        <v>2021</v>
      </c>
      <c r="AB1628" s="22">
        <f t="shared" si="114"/>
        <v>2021</v>
      </c>
      <c r="AC1628" s="22">
        <f t="shared" si="115"/>
        <v>2021</v>
      </c>
      <c r="AD1628" s="25" t="b">
        <f>AND(ROUND(O1628,2)=O1628,ROUND(P1628,2)=P1628,OR(AND(O1628&lt;&gt;0,L1628="p"),AND(P1628&lt;&gt;0,L1628="f")),_xlfn.ISFORMULA(X1628),_xlfn.ISFORMULA(Y1628),_xlfn.ISFORMULA(Z1628),_xlfn.ISFORMULA(AA1628),_xlfn.ISFORMULA(AB1628),_xlfn.ISFORMULA(AC1628),NOT(_xlfn.ISFORMULA(O1628)),NOT(_xlfn.ISFORMULA(P1628)),M1628&lt;&gt;0,N1628&lt;&gt;0,OR(YEAR(M1628=lookup_codes!T1790),YEAR(M1628=lookup_codes!T1791),YEAR(M1628=lookup_codes!T1792)),OR(YEAR(N1628=lookup_codes!T1790),YEAR(N1628=lookup_codes!T1791),YEAR(N1628=lookup_codes!T1792)))</f>
        <v>1</v>
      </c>
    </row>
    <row r="1629" spans="1:30" ht="14.25" customHeight="1" x14ac:dyDescent="0.2">
      <c r="A1629" s="8" t="s">
        <v>776</v>
      </c>
      <c r="B1629" s="8"/>
      <c r="C1629" s="2" t="s">
        <v>734</v>
      </c>
      <c r="D1629" s="6" t="s">
        <v>742</v>
      </c>
      <c r="E1629" s="60" t="s">
        <v>745</v>
      </c>
      <c r="F1629" s="8"/>
      <c r="G1629" s="8"/>
      <c r="H1629" s="8"/>
      <c r="I1629" s="8"/>
      <c r="J1629" s="8">
        <v>3</v>
      </c>
      <c r="K1629" s="8" t="s">
        <v>753</v>
      </c>
      <c r="L1629" s="8" t="s">
        <v>756</v>
      </c>
      <c r="M1629" s="9">
        <v>44454</v>
      </c>
      <c r="N1629" s="9">
        <v>44466</v>
      </c>
      <c r="O1629" s="20"/>
      <c r="P1629" s="20">
        <v>15405.71</v>
      </c>
      <c r="Q1629" s="61"/>
      <c r="R1629" s="29"/>
      <c r="S1629" s="29"/>
      <c r="T1629" s="29"/>
      <c r="U1629" s="29"/>
      <c r="X1629" s="22" t="str">
        <f>IF(B1629="",VLOOKUP(A1629,items_lookup!A:B,2,FALSE),B1629)</f>
        <v>_1. Item _1</v>
      </c>
      <c r="Y1629" s="22">
        <f t="shared" si="116"/>
        <v>9</v>
      </c>
      <c r="Z1629" s="22">
        <f t="shared" si="116"/>
        <v>9</v>
      </c>
      <c r="AA1629" s="22">
        <f t="shared" si="113"/>
        <v>2021</v>
      </c>
      <c r="AB1629" s="22">
        <f t="shared" si="114"/>
        <v>2021</v>
      </c>
      <c r="AC1629" s="22">
        <f t="shared" si="115"/>
        <v>2021</v>
      </c>
      <c r="AD1629" s="25" t="b">
        <f>AND(ROUND(O1629,2)=O1629,ROUND(P1629,2)=P1629,OR(AND(O1629&lt;&gt;0,L1629="p"),AND(P1629&lt;&gt;0,L1629="f")),_xlfn.ISFORMULA(X1629),_xlfn.ISFORMULA(Y1629),_xlfn.ISFORMULA(Z1629),_xlfn.ISFORMULA(AA1629),_xlfn.ISFORMULA(AB1629),_xlfn.ISFORMULA(AC1629),NOT(_xlfn.ISFORMULA(O1629)),NOT(_xlfn.ISFORMULA(P1629)),M1629&lt;&gt;0,N1629&lt;&gt;0,OR(YEAR(M1629=lookup_codes!T1791),YEAR(M1629=lookup_codes!T1792),YEAR(M1629=lookup_codes!T1793)),OR(YEAR(N1629=lookup_codes!T1791),YEAR(N1629=lookup_codes!T1792),YEAR(N1629=lookup_codes!T1793)))</f>
        <v>1</v>
      </c>
    </row>
    <row r="1630" spans="1:30" ht="12.6" customHeight="1" x14ac:dyDescent="0.2">
      <c r="A1630" s="8" t="s">
        <v>776</v>
      </c>
      <c r="B1630" s="27"/>
      <c r="C1630" s="2" t="s">
        <v>734</v>
      </c>
      <c r="D1630" s="6" t="s">
        <v>742</v>
      </c>
      <c r="E1630" s="60" t="s">
        <v>745</v>
      </c>
      <c r="F1630" s="8"/>
      <c r="G1630" s="8"/>
      <c r="H1630" s="8"/>
      <c r="I1630" s="8"/>
      <c r="J1630" s="8">
        <v>3</v>
      </c>
      <c r="K1630" s="8" t="s">
        <v>753</v>
      </c>
      <c r="L1630" s="8" t="s">
        <v>756</v>
      </c>
      <c r="M1630" s="9">
        <v>44454</v>
      </c>
      <c r="N1630" s="9">
        <v>44463</v>
      </c>
      <c r="O1630" s="20"/>
      <c r="P1630" s="20">
        <v>8721.66</v>
      </c>
      <c r="Q1630" s="61"/>
      <c r="R1630" s="11"/>
      <c r="S1630" s="11"/>
      <c r="T1630" s="11"/>
      <c r="U1630" s="11"/>
      <c r="X1630" s="22" t="str">
        <f>IF(B1630="",VLOOKUP(A1630,items_lookup!A:B,2,FALSE),B1630)</f>
        <v>_1. Item _1</v>
      </c>
      <c r="Y1630" s="22">
        <f t="shared" si="116"/>
        <v>9</v>
      </c>
      <c r="Z1630" s="22">
        <f t="shared" si="116"/>
        <v>9</v>
      </c>
      <c r="AA1630" s="22">
        <f t="shared" si="113"/>
        <v>2021</v>
      </c>
      <c r="AB1630" s="22">
        <f t="shared" si="114"/>
        <v>2021</v>
      </c>
      <c r="AC1630" s="22">
        <f t="shared" si="115"/>
        <v>2021</v>
      </c>
      <c r="AD1630" s="25" t="b">
        <f>AND(ROUND(O1630,2)=O1630,ROUND(P1630,2)=P1630,OR(AND(O1630&lt;&gt;0,L1630="p"),AND(P1630&lt;&gt;0,L1630="f")),_xlfn.ISFORMULA(X1630),_xlfn.ISFORMULA(Y1630),_xlfn.ISFORMULA(Z1630),_xlfn.ISFORMULA(AA1630),_xlfn.ISFORMULA(AB1630),_xlfn.ISFORMULA(AC1630),NOT(_xlfn.ISFORMULA(O1630)),NOT(_xlfn.ISFORMULA(P1630)),M1630&lt;&gt;0,N1630&lt;&gt;0,OR(YEAR(M1630=lookup_codes!T1792),YEAR(M1630=lookup_codes!T1793),YEAR(M1630=lookup_codes!T1794)),OR(YEAR(N1630=lookup_codes!T1792),YEAR(N1630=lookup_codes!T1793),YEAR(N1630=lookup_codes!T1794)))</f>
        <v>1</v>
      </c>
    </row>
    <row r="1631" spans="1:30" ht="15" customHeight="1" x14ac:dyDescent="0.2">
      <c r="A1631" s="8" t="s">
        <v>776</v>
      </c>
      <c r="B1631" s="8"/>
      <c r="C1631" s="2" t="s">
        <v>734</v>
      </c>
      <c r="D1631" s="6" t="s">
        <v>742</v>
      </c>
      <c r="E1631" s="60" t="s">
        <v>745</v>
      </c>
      <c r="F1631" s="8"/>
      <c r="G1631" s="8"/>
      <c r="H1631" s="8"/>
      <c r="I1631" s="8"/>
      <c r="J1631" s="8">
        <v>3</v>
      </c>
      <c r="K1631" s="8" t="s">
        <v>753</v>
      </c>
      <c r="L1631" s="8" t="s">
        <v>756</v>
      </c>
      <c r="M1631" s="9">
        <v>44455</v>
      </c>
      <c r="N1631" s="9">
        <v>44469</v>
      </c>
      <c r="O1631" s="20"/>
      <c r="P1631" s="20">
        <v>3804410.19</v>
      </c>
      <c r="Q1631" s="61"/>
      <c r="R1631" s="29"/>
      <c r="S1631" s="29"/>
      <c r="T1631" s="29"/>
      <c r="U1631" s="29"/>
      <c r="X1631" s="22" t="str">
        <f>IF(B1631="",VLOOKUP(A1631,items_lookup!A:B,2,FALSE),B1631)</f>
        <v>_1. Item _1</v>
      </c>
      <c r="Y1631" s="22">
        <f t="shared" si="116"/>
        <v>9</v>
      </c>
      <c r="Z1631" s="22">
        <f t="shared" si="116"/>
        <v>9</v>
      </c>
      <c r="AA1631" s="22">
        <f t="shared" si="113"/>
        <v>2021</v>
      </c>
      <c r="AB1631" s="22">
        <f t="shared" si="114"/>
        <v>2021</v>
      </c>
      <c r="AC1631" s="22">
        <f t="shared" si="115"/>
        <v>2021</v>
      </c>
      <c r="AD1631" s="25" t="b">
        <f>AND(ROUND(O1631,2)=O1631,ROUND(P1631,2)=P1631,OR(AND(O1631&lt;&gt;0,L1631="p"),AND(P1631&lt;&gt;0,L1631="f")),_xlfn.ISFORMULA(X1631),_xlfn.ISFORMULA(Y1631),_xlfn.ISFORMULA(Z1631),_xlfn.ISFORMULA(AA1631),_xlfn.ISFORMULA(AB1631),_xlfn.ISFORMULA(AC1631),NOT(_xlfn.ISFORMULA(O1631)),NOT(_xlfn.ISFORMULA(P1631)),M1631&lt;&gt;0,N1631&lt;&gt;0,OR(YEAR(M1631=lookup_codes!T1793),YEAR(M1631=lookup_codes!T1794),YEAR(M1631=lookup_codes!T1795)),OR(YEAR(N1631=lookup_codes!T1793),YEAR(N1631=lookup_codes!T1794),YEAR(N1631=lookup_codes!T1795)))</f>
        <v>1</v>
      </c>
    </row>
    <row r="1632" spans="1:30" ht="12.6" customHeight="1" x14ac:dyDescent="0.2">
      <c r="A1632" s="8" t="s">
        <v>763</v>
      </c>
      <c r="B1632" s="8"/>
      <c r="C1632" s="2" t="s">
        <v>734</v>
      </c>
      <c r="D1632" s="6" t="s">
        <v>742</v>
      </c>
      <c r="E1632" s="60" t="s">
        <v>745</v>
      </c>
      <c r="F1632" s="8"/>
      <c r="G1632" s="8"/>
      <c r="H1632" s="8"/>
      <c r="I1632" s="8"/>
      <c r="J1632" s="8">
        <v>3</v>
      </c>
      <c r="K1632" s="8" t="s">
        <v>753</v>
      </c>
      <c r="L1632" s="8" t="s">
        <v>756</v>
      </c>
      <c r="M1632" s="9">
        <v>44454</v>
      </c>
      <c r="N1632" s="9">
        <v>44466</v>
      </c>
      <c r="O1632" s="20"/>
      <c r="P1632" s="20">
        <v>2583333.33</v>
      </c>
      <c r="Q1632" s="61"/>
      <c r="R1632" s="29"/>
      <c r="S1632" s="29"/>
      <c r="T1632" s="29"/>
      <c r="U1632" s="29"/>
      <c r="X1632" s="22" t="str">
        <f>IF(B1632="",VLOOKUP(A1632,items_lookup!A:B,2,FALSE),B1632)</f>
        <v>04. Item 04</v>
      </c>
      <c r="Y1632" s="22">
        <f t="shared" si="116"/>
        <v>9</v>
      </c>
      <c r="Z1632" s="22">
        <f t="shared" si="116"/>
        <v>9</v>
      </c>
      <c r="AA1632" s="22">
        <f t="shared" si="113"/>
        <v>2021</v>
      </c>
      <c r="AB1632" s="22">
        <f t="shared" si="114"/>
        <v>2021</v>
      </c>
      <c r="AC1632" s="22">
        <f t="shared" si="115"/>
        <v>2021</v>
      </c>
      <c r="AD1632" s="25" t="b">
        <f>AND(ROUND(O1632,2)=O1632,ROUND(P1632,2)=P1632,OR(AND(O1632&lt;&gt;0,L1632="p"),AND(P1632&lt;&gt;0,L1632="f")),_xlfn.ISFORMULA(X1632),_xlfn.ISFORMULA(Y1632),_xlfn.ISFORMULA(Z1632),_xlfn.ISFORMULA(AA1632),_xlfn.ISFORMULA(AB1632),_xlfn.ISFORMULA(AC1632),NOT(_xlfn.ISFORMULA(O1632)),NOT(_xlfn.ISFORMULA(P1632)),M1632&lt;&gt;0,N1632&lt;&gt;0,OR(YEAR(M1632=lookup_codes!T1794),YEAR(M1632=lookup_codes!T1795),YEAR(M1632=lookup_codes!T1796)),OR(YEAR(N1632=lookup_codes!T1794),YEAR(N1632=lookup_codes!T1795),YEAR(N1632=lookup_codes!T1796)))</f>
        <v>1</v>
      </c>
    </row>
    <row r="1633" spans="1:30" ht="15" customHeight="1" x14ac:dyDescent="0.2">
      <c r="A1633" s="8" t="s">
        <v>782</v>
      </c>
      <c r="B1633" s="8"/>
      <c r="C1633" s="2" t="s">
        <v>734</v>
      </c>
      <c r="D1633" s="6" t="s">
        <v>742</v>
      </c>
      <c r="E1633" s="60" t="s">
        <v>745</v>
      </c>
      <c r="F1633" s="8"/>
      <c r="G1633" s="8"/>
      <c r="H1633" s="8"/>
      <c r="I1633" s="8"/>
      <c r="J1633" s="8"/>
      <c r="K1633" s="8"/>
      <c r="L1633" s="8" t="s">
        <v>755</v>
      </c>
      <c r="M1633" s="9">
        <v>44440</v>
      </c>
      <c r="N1633" s="9">
        <v>44440</v>
      </c>
      <c r="O1633" s="20">
        <v>23.81</v>
      </c>
      <c r="P1633" s="20"/>
      <c r="Q1633" s="61"/>
      <c r="R1633" s="29"/>
      <c r="S1633" s="29"/>
      <c r="T1633" s="29"/>
      <c r="U1633" s="29"/>
      <c r="X1633" s="22" t="str">
        <f>IF(B1633="",VLOOKUP(A1633,items_lookup!A:B,2,FALSE),B1633)</f>
        <v>04. Item 04</v>
      </c>
      <c r="Y1633" s="22">
        <f t="shared" si="116"/>
        <v>9</v>
      </c>
      <c r="Z1633" s="22">
        <f t="shared" si="116"/>
        <v>9</v>
      </c>
      <c r="AA1633" s="22">
        <f t="shared" si="113"/>
        <v>2021</v>
      </c>
      <c r="AB1633" s="22">
        <f t="shared" si="114"/>
        <v>2021</v>
      </c>
      <c r="AC1633" s="22">
        <f t="shared" si="115"/>
        <v>2021</v>
      </c>
      <c r="AD1633" s="25" t="b">
        <f>AND(ROUND(O1633,2)=O1633,ROUND(P1633,2)=P1633,OR(AND(O1633&lt;&gt;0,L1633="p"),AND(P1633&lt;&gt;0,L1633="f")),_xlfn.ISFORMULA(X1633),_xlfn.ISFORMULA(Y1633),_xlfn.ISFORMULA(Z1633),_xlfn.ISFORMULA(AA1633),_xlfn.ISFORMULA(AB1633),_xlfn.ISFORMULA(AC1633),NOT(_xlfn.ISFORMULA(O1633)),NOT(_xlfn.ISFORMULA(P1633)),M1633&lt;&gt;0,N1633&lt;&gt;0,OR(YEAR(M1633=lookup_codes!T1795),YEAR(M1633=lookup_codes!T1796),YEAR(M1633=lookup_codes!T1797)),OR(YEAR(N1633=lookup_codes!T1795),YEAR(N1633=lookup_codes!T1796),YEAR(N1633=lookup_codes!T1797)))</f>
        <v>1</v>
      </c>
    </row>
    <row r="1634" spans="1:30" ht="15" customHeight="1" x14ac:dyDescent="0.2">
      <c r="A1634" s="8" t="s">
        <v>764</v>
      </c>
      <c r="B1634" s="8"/>
      <c r="C1634" s="2" t="s">
        <v>734</v>
      </c>
      <c r="D1634" s="6" t="s">
        <v>742</v>
      </c>
      <c r="E1634" s="60" t="s">
        <v>745</v>
      </c>
      <c r="F1634" s="8"/>
      <c r="G1634" s="8"/>
      <c r="H1634" s="8"/>
      <c r="I1634" s="8"/>
      <c r="J1634" s="8">
        <v>3</v>
      </c>
      <c r="K1634" s="8" t="s">
        <v>753</v>
      </c>
      <c r="L1634" s="8" t="s">
        <v>756</v>
      </c>
      <c r="M1634" s="9">
        <v>44455</v>
      </c>
      <c r="N1634" s="9">
        <v>44467</v>
      </c>
      <c r="O1634" s="20"/>
      <c r="P1634" s="20">
        <v>35040.089999999997</v>
      </c>
      <c r="Q1634" s="61"/>
      <c r="R1634" s="29"/>
      <c r="S1634" s="29"/>
      <c r="T1634" s="29"/>
      <c r="U1634" s="29"/>
      <c r="X1634" s="22" t="str">
        <f>IF(B1634="",VLOOKUP(A1634,items_lookup!A:B,2,FALSE),B1634)</f>
        <v>05. Item 05</v>
      </c>
      <c r="Y1634" s="22">
        <f t="shared" si="116"/>
        <v>9</v>
      </c>
      <c r="Z1634" s="22">
        <f t="shared" si="116"/>
        <v>9</v>
      </c>
      <c r="AA1634" s="22">
        <f t="shared" si="113"/>
        <v>2021</v>
      </c>
      <c r="AB1634" s="22">
        <f t="shared" si="114"/>
        <v>2021</v>
      </c>
      <c r="AC1634" s="22">
        <f t="shared" si="115"/>
        <v>2021</v>
      </c>
      <c r="AD1634" s="25" t="b">
        <f>AND(ROUND(O1634,2)=O1634,ROUND(P1634,2)=P1634,OR(AND(O1634&lt;&gt;0,L1634="p"),AND(P1634&lt;&gt;0,L1634="f")),_xlfn.ISFORMULA(X1634),_xlfn.ISFORMULA(Y1634),_xlfn.ISFORMULA(Z1634),_xlfn.ISFORMULA(AA1634),_xlfn.ISFORMULA(AB1634),_xlfn.ISFORMULA(AC1634),NOT(_xlfn.ISFORMULA(O1634)),NOT(_xlfn.ISFORMULA(P1634)),M1634&lt;&gt;0,N1634&lt;&gt;0,OR(YEAR(M1634=lookup_codes!T1796),YEAR(M1634=lookup_codes!T1797),YEAR(M1634=lookup_codes!T1798)),OR(YEAR(N1634=lookup_codes!T1796),YEAR(N1634=lookup_codes!T1797),YEAR(N1634=lookup_codes!T1798)))</f>
        <v>1</v>
      </c>
    </row>
    <row r="1635" spans="1:30" ht="15" customHeight="1" x14ac:dyDescent="0.2">
      <c r="A1635" s="8" t="s">
        <v>765</v>
      </c>
      <c r="B1635" s="8"/>
      <c r="C1635" s="2" t="s">
        <v>734</v>
      </c>
      <c r="D1635" s="6" t="s">
        <v>742</v>
      </c>
      <c r="E1635" s="60" t="s">
        <v>744</v>
      </c>
      <c r="F1635" s="8"/>
      <c r="G1635" s="8"/>
      <c r="H1635" s="8"/>
      <c r="I1635" s="8"/>
      <c r="J1635" s="8"/>
      <c r="K1635" s="8" t="s">
        <v>753</v>
      </c>
      <c r="L1635" s="8" t="s">
        <v>756</v>
      </c>
      <c r="M1635" s="9">
        <v>44455</v>
      </c>
      <c r="N1635" s="9">
        <v>44455</v>
      </c>
      <c r="O1635" s="20"/>
      <c r="P1635" s="20">
        <v>122685.16</v>
      </c>
      <c r="Q1635" s="61"/>
      <c r="R1635" s="29"/>
      <c r="S1635" s="29"/>
      <c r="T1635" s="29"/>
      <c r="U1635" s="29"/>
      <c r="X1635" s="22" t="str">
        <f>IF(B1635="",VLOOKUP(A1635,items_lookup!A:B,2,FALSE),B1635)</f>
        <v>05. Item 05</v>
      </c>
      <c r="Y1635" s="22">
        <f t="shared" si="116"/>
        <v>9</v>
      </c>
      <c r="Z1635" s="22">
        <f t="shared" si="116"/>
        <v>9</v>
      </c>
      <c r="AA1635" s="22">
        <f t="shared" si="113"/>
        <v>2021</v>
      </c>
      <c r="AB1635" s="22">
        <f t="shared" si="114"/>
        <v>2021</v>
      </c>
      <c r="AC1635" s="22">
        <f t="shared" si="115"/>
        <v>2021</v>
      </c>
      <c r="AD1635" s="25" t="b">
        <f>AND(ROUND(O1635,2)=O1635,ROUND(P1635,2)=P1635,OR(AND(O1635&lt;&gt;0,L1635="p"),AND(P1635&lt;&gt;0,L1635="f")),_xlfn.ISFORMULA(X1635),_xlfn.ISFORMULA(Y1635),_xlfn.ISFORMULA(Z1635),_xlfn.ISFORMULA(AA1635),_xlfn.ISFORMULA(AB1635),_xlfn.ISFORMULA(AC1635),NOT(_xlfn.ISFORMULA(O1635)),NOT(_xlfn.ISFORMULA(P1635)),M1635&lt;&gt;0,N1635&lt;&gt;0,OR(YEAR(M1635=lookup_codes!T1797),YEAR(M1635=lookup_codes!T1798),YEAR(M1635=lookup_codes!T1799)),OR(YEAR(N1635=lookup_codes!T1797),YEAR(N1635=lookup_codes!T1798),YEAR(N1635=lookup_codes!T1799)))</f>
        <v>1</v>
      </c>
    </row>
    <row r="1636" spans="1:30" ht="15" customHeight="1" x14ac:dyDescent="0.2">
      <c r="A1636" s="8" t="s">
        <v>775</v>
      </c>
      <c r="B1636" s="8"/>
      <c r="C1636" s="2" t="s">
        <v>734</v>
      </c>
      <c r="D1636" s="6" t="s">
        <v>742</v>
      </c>
      <c r="E1636" s="60" t="s">
        <v>745</v>
      </c>
      <c r="F1636" s="8"/>
      <c r="G1636" s="8"/>
      <c r="H1636" s="8"/>
      <c r="I1636" s="8"/>
      <c r="J1636" s="8">
        <v>1</v>
      </c>
      <c r="K1636" s="8" t="s">
        <v>753</v>
      </c>
      <c r="L1636" s="8" t="s">
        <v>756</v>
      </c>
      <c r="M1636" s="9">
        <v>44442</v>
      </c>
      <c r="N1636" s="9">
        <v>44467</v>
      </c>
      <c r="O1636" s="20"/>
      <c r="P1636" s="20">
        <v>4125</v>
      </c>
      <c r="Q1636" s="61"/>
      <c r="R1636" s="29"/>
      <c r="S1636" s="29"/>
      <c r="T1636" s="29"/>
      <c r="U1636" s="29"/>
      <c r="X1636" s="22" t="str">
        <f>IF(B1636="",VLOOKUP(A1636,items_lookup!A:B,2,FALSE),B1636)</f>
        <v>06. Item 06</v>
      </c>
      <c r="Y1636" s="22">
        <f t="shared" si="116"/>
        <v>9</v>
      </c>
      <c r="Z1636" s="22">
        <f t="shared" si="116"/>
        <v>9</v>
      </c>
      <c r="AA1636" s="22">
        <f t="shared" si="113"/>
        <v>2021</v>
      </c>
      <c r="AB1636" s="22">
        <f t="shared" si="114"/>
        <v>2021</v>
      </c>
      <c r="AC1636" s="22">
        <f t="shared" si="115"/>
        <v>2021</v>
      </c>
      <c r="AD1636" s="25" t="b">
        <f>AND(ROUND(O1636,2)=O1636,ROUND(P1636,2)=P1636,OR(AND(O1636&lt;&gt;0,L1636="p"),AND(P1636&lt;&gt;0,L1636="f")),_xlfn.ISFORMULA(X1636),_xlfn.ISFORMULA(Y1636),_xlfn.ISFORMULA(Z1636),_xlfn.ISFORMULA(AA1636),_xlfn.ISFORMULA(AB1636),_xlfn.ISFORMULA(AC1636),NOT(_xlfn.ISFORMULA(O1636)),NOT(_xlfn.ISFORMULA(P1636)),M1636&lt;&gt;0,N1636&lt;&gt;0,OR(YEAR(M1636=lookup_codes!T1798),YEAR(M1636=lookup_codes!T1799),YEAR(M1636=lookup_codes!T1800)),OR(YEAR(N1636=lookup_codes!T1798),YEAR(N1636=lookup_codes!T1799),YEAR(N1636=lookup_codes!T1800)))</f>
        <v>1</v>
      </c>
    </row>
    <row r="1637" spans="1:30" ht="15" customHeight="1" x14ac:dyDescent="0.2">
      <c r="A1637" s="8" t="s">
        <v>766</v>
      </c>
      <c r="B1637" s="8"/>
      <c r="C1637" s="2" t="s">
        <v>734</v>
      </c>
      <c r="D1637" s="6" t="s">
        <v>742</v>
      </c>
      <c r="E1637" s="60" t="s">
        <v>745</v>
      </c>
      <c r="F1637" s="8"/>
      <c r="G1637" s="8"/>
      <c r="H1637" s="8"/>
      <c r="I1637" s="8" t="s">
        <v>25</v>
      </c>
      <c r="J1637" s="8">
        <v>4</v>
      </c>
      <c r="K1637" s="8" t="s">
        <v>753</v>
      </c>
      <c r="L1637" s="8" t="s">
        <v>756</v>
      </c>
      <c r="M1637" s="9">
        <v>44456</v>
      </c>
      <c r="N1637" s="9">
        <v>44467</v>
      </c>
      <c r="O1637" s="20"/>
      <c r="P1637" s="20">
        <v>2720902.06</v>
      </c>
      <c r="Q1637" s="61"/>
      <c r="R1637" s="29"/>
      <c r="S1637" s="29"/>
      <c r="T1637" s="29"/>
      <c r="U1637" s="29"/>
      <c r="X1637" s="22" t="str">
        <f>IF(B1637="",VLOOKUP(A1637,items_lookup!A:B,2,FALSE),B1637)</f>
        <v>07. Item 07</v>
      </c>
      <c r="Y1637" s="22">
        <f t="shared" si="116"/>
        <v>9</v>
      </c>
      <c r="Z1637" s="22">
        <f t="shared" si="116"/>
        <v>9</v>
      </c>
      <c r="AA1637" s="22">
        <f t="shared" si="113"/>
        <v>2021</v>
      </c>
      <c r="AB1637" s="22">
        <f t="shared" si="114"/>
        <v>2021</v>
      </c>
      <c r="AC1637" s="22">
        <f t="shared" si="115"/>
        <v>2021</v>
      </c>
      <c r="AD1637" s="25" t="b">
        <f>AND(ROUND(O1637,2)=O1637,ROUND(P1637,2)=P1637,OR(AND(O1637&lt;&gt;0,L1637="p"),AND(P1637&lt;&gt;0,L1637="f")),_xlfn.ISFORMULA(X1637),_xlfn.ISFORMULA(Y1637),_xlfn.ISFORMULA(Z1637),_xlfn.ISFORMULA(AA1637),_xlfn.ISFORMULA(AB1637),_xlfn.ISFORMULA(AC1637),NOT(_xlfn.ISFORMULA(O1637)),NOT(_xlfn.ISFORMULA(P1637)),M1637&lt;&gt;0,N1637&lt;&gt;0,OR(YEAR(M1637=lookup_codes!T1799),YEAR(M1637=lookup_codes!T1800),YEAR(M1637=lookup_codes!T1801)),OR(YEAR(N1637=lookup_codes!T1799),YEAR(N1637=lookup_codes!T1800),YEAR(N1637=lookup_codes!T1801)))</f>
        <v>1</v>
      </c>
    </row>
    <row r="1638" spans="1:30" ht="15" customHeight="1" x14ac:dyDescent="0.2">
      <c r="A1638" s="8" t="s">
        <v>767</v>
      </c>
      <c r="B1638" s="8"/>
      <c r="C1638" s="2" t="s">
        <v>734</v>
      </c>
      <c r="D1638" s="6" t="s">
        <v>742</v>
      </c>
      <c r="E1638" s="60" t="s">
        <v>745</v>
      </c>
      <c r="F1638" s="8"/>
      <c r="G1638" s="8"/>
      <c r="H1638" s="8"/>
      <c r="I1638" s="8"/>
      <c r="J1638" s="8">
        <v>4</v>
      </c>
      <c r="K1638" s="8" t="s">
        <v>753</v>
      </c>
      <c r="L1638" s="8" t="s">
        <v>756</v>
      </c>
      <c r="M1638" s="9">
        <v>44456</v>
      </c>
      <c r="N1638" s="9">
        <v>44467</v>
      </c>
      <c r="O1638" s="20"/>
      <c r="P1638" s="20">
        <v>285526.51</v>
      </c>
      <c r="Q1638" s="61"/>
      <c r="R1638" s="29"/>
      <c r="S1638" s="29"/>
      <c r="T1638" s="29"/>
      <c r="U1638" s="29"/>
      <c r="X1638" s="22" t="str">
        <f>IF(B1638="",VLOOKUP(A1638,items_lookup!A:B,2,FALSE),B1638)</f>
        <v>08. Item 08</v>
      </c>
      <c r="Y1638" s="22">
        <f t="shared" si="116"/>
        <v>9</v>
      </c>
      <c r="Z1638" s="22">
        <f t="shared" si="116"/>
        <v>9</v>
      </c>
      <c r="AA1638" s="22">
        <f t="shared" si="113"/>
        <v>2021</v>
      </c>
      <c r="AB1638" s="22">
        <f t="shared" si="114"/>
        <v>2021</v>
      </c>
      <c r="AC1638" s="22">
        <f t="shared" si="115"/>
        <v>2021</v>
      </c>
      <c r="AD1638" s="25" t="b">
        <f>AND(ROUND(O1638,2)=O1638,ROUND(P1638,2)=P1638,OR(AND(O1638&lt;&gt;0,L1638="p"),AND(P1638&lt;&gt;0,L1638="f")),_xlfn.ISFORMULA(X1638),_xlfn.ISFORMULA(Y1638),_xlfn.ISFORMULA(Z1638),_xlfn.ISFORMULA(AA1638),_xlfn.ISFORMULA(AB1638),_xlfn.ISFORMULA(AC1638),NOT(_xlfn.ISFORMULA(O1638)),NOT(_xlfn.ISFORMULA(P1638)),M1638&lt;&gt;0,N1638&lt;&gt;0,OR(YEAR(M1638=lookup_codes!T1800),YEAR(M1638=lookup_codes!T1801),YEAR(M1638=lookup_codes!T1802)),OR(YEAR(N1638=lookup_codes!T1800),YEAR(N1638=lookup_codes!T1801),YEAR(N1638=lookup_codes!T1802)))</f>
        <v>1</v>
      </c>
    </row>
    <row r="1639" spans="1:30" ht="15" customHeight="1" x14ac:dyDescent="0.2">
      <c r="A1639" s="8" t="s">
        <v>781</v>
      </c>
      <c r="B1639" s="8"/>
      <c r="C1639" s="2" t="s">
        <v>734</v>
      </c>
      <c r="D1639" s="6" t="s">
        <v>742</v>
      </c>
      <c r="E1639" s="60" t="s">
        <v>744</v>
      </c>
      <c r="F1639" s="8"/>
      <c r="G1639" s="8"/>
      <c r="H1639" s="8"/>
      <c r="I1639" s="8"/>
      <c r="J1639" s="8"/>
      <c r="K1639" s="8" t="s">
        <v>753</v>
      </c>
      <c r="L1639" s="8" t="s">
        <v>756</v>
      </c>
      <c r="M1639" s="9">
        <v>44456</v>
      </c>
      <c r="N1639" s="9">
        <v>44456</v>
      </c>
      <c r="O1639" s="20"/>
      <c r="P1639" s="20">
        <v>139226.81</v>
      </c>
      <c r="Q1639" s="61"/>
      <c r="R1639" s="29"/>
      <c r="S1639" s="29"/>
      <c r="T1639" s="29"/>
      <c r="U1639" s="29"/>
      <c r="X1639" s="22" t="str">
        <f>IF(B1639="",VLOOKUP(A1639,items_lookup!A:B,2,FALSE),B1639)</f>
        <v>09. Item 09</v>
      </c>
      <c r="Y1639" s="22">
        <f t="shared" si="116"/>
        <v>9</v>
      </c>
      <c r="Z1639" s="22">
        <f t="shared" si="116"/>
        <v>9</v>
      </c>
      <c r="AA1639" s="22">
        <f t="shared" si="113"/>
        <v>2021</v>
      </c>
      <c r="AB1639" s="22">
        <f t="shared" si="114"/>
        <v>2021</v>
      </c>
      <c r="AC1639" s="22">
        <f t="shared" si="115"/>
        <v>2021</v>
      </c>
      <c r="AD1639" s="25" t="b">
        <f>AND(ROUND(O1639,2)=O1639,ROUND(P1639,2)=P1639,OR(AND(O1639&lt;&gt;0,L1639="p"),AND(P1639&lt;&gt;0,L1639="f")),_xlfn.ISFORMULA(X1639),_xlfn.ISFORMULA(Y1639),_xlfn.ISFORMULA(Z1639),_xlfn.ISFORMULA(AA1639),_xlfn.ISFORMULA(AB1639),_xlfn.ISFORMULA(AC1639),NOT(_xlfn.ISFORMULA(O1639)),NOT(_xlfn.ISFORMULA(P1639)),M1639&lt;&gt;0,N1639&lt;&gt;0,OR(YEAR(M1639=lookup_codes!T1801),YEAR(M1639=lookup_codes!T1802),YEAR(M1639=lookup_codes!T1803)),OR(YEAR(N1639=lookup_codes!T1801),YEAR(N1639=lookup_codes!T1802),YEAR(N1639=lookup_codes!T1803)))</f>
        <v>1</v>
      </c>
    </row>
    <row r="1640" spans="1:30" ht="15" customHeight="1" x14ac:dyDescent="0.2">
      <c r="A1640" s="8" t="s">
        <v>769</v>
      </c>
      <c r="B1640" s="8"/>
      <c r="C1640" s="2" t="s">
        <v>734</v>
      </c>
      <c r="D1640" s="6" t="s">
        <v>742</v>
      </c>
      <c r="E1640" s="60" t="s">
        <v>744</v>
      </c>
      <c r="F1640" s="8"/>
      <c r="G1640" s="8"/>
      <c r="H1640" s="8"/>
      <c r="I1640" s="8"/>
      <c r="J1640" s="8"/>
      <c r="K1640" s="8" t="s">
        <v>753</v>
      </c>
      <c r="L1640" s="8" t="s">
        <v>756</v>
      </c>
      <c r="M1640" s="9">
        <v>44459</v>
      </c>
      <c r="N1640" s="9">
        <v>44459</v>
      </c>
      <c r="O1640" s="20"/>
      <c r="P1640" s="20">
        <v>11.57</v>
      </c>
      <c r="Q1640" s="61"/>
      <c r="R1640" s="29"/>
      <c r="S1640" s="29"/>
      <c r="T1640" s="29"/>
      <c r="U1640" s="29"/>
      <c r="X1640" s="22" t="str">
        <f>IF(B1640="",VLOOKUP(A1640,items_lookup!A:B,2,FALSE),B1640)</f>
        <v>09. Item 09</v>
      </c>
      <c r="Y1640" s="22">
        <f t="shared" si="116"/>
        <v>9</v>
      </c>
      <c r="Z1640" s="22">
        <f t="shared" si="116"/>
        <v>9</v>
      </c>
      <c r="AA1640" s="22">
        <f t="shared" si="113"/>
        <v>2021</v>
      </c>
      <c r="AB1640" s="22">
        <f t="shared" si="114"/>
        <v>2021</v>
      </c>
      <c r="AC1640" s="22">
        <f t="shared" si="115"/>
        <v>2021</v>
      </c>
      <c r="AD1640" s="25" t="b">
        <f>AND(ROUND(O1640,2)=O1640,ROUND(P1640,2)=P1640,OR(AND(O1640&lt;&gt;0,L1640="p"),AND(P1640&lt;&gt;0,L1640="f")),_xlfn.ISFORMULA(X1640),_xlfn.ISFORMULA(Y1640),_xlfn.ISFORMULA(Z1640),_xlfn.ISFORMULA(AA1640),_xlfn.ISFORMULA(AB1640),_xlfn.ISFORMULA(AC1640),NOT(_xlfn.ISFORMULA(O1640)),NOT(_xlfn.ISFORMULA(P1640)),M1640&lt;&gt;0,N1640&lt;&gt;0,OR(YEAR(M1640=lookup_codes!T1802),YEAR(M1640=lookup_codes!T1803),YEAR(M1640=lookup_codes!T1804)),OR(YEAR(N1640=lookup_codes!T1802),YEAR(N1640=lookup_codes!T1803),YEAR(N1640=lookup_codes!T1804)))</f>
        <v>1</v>
      </c>
    </row>
    <row r="1641" spans="1:30" ht="15" customHeight="1" x14ac:dyDescent="0.2">
      <c r="A1641" s="8" t="s">
        <v>768</v>
      </c>
      <c r="B1641" s="8"/>
      <c r="C1641" s="2" t="s">
        <v>734</v>
      </c>
      <c r="D1641" s="6" t="s">
        <v>742</v>
      </c>
      <c r="E1641" s="60" t="s">
        <v>744</v>
      </c>
      <c r="F1641" s="8"/>
      <c r="G1641" s="8"/>
      <c r="H1641" s="8"/>
      <c r="I1641" s="8"/>
      <c r="J1641" s="8"/>
      <c r="K1641" s="8" t="s">
        <v>753</v>
      </c>
      <c r="L1641" s="8" t="s">
        <v>756</v>
      </c>
      <c r="M1641" s="9">
        <v>44460</v>
      </c>
      <c r="N1641" s="9">
        <v>44460</v>
      </c>
      <c r="O1641" s="20"/>
      <c r="P1641" s="20">
        <v>391312.64000000001</v>
      </c>
      <c r="Q1641" s="61"/>
      <c r="R1641" s="29"/>
      <c r="S1641" s="29"/>
      <c r="T1641" s="29"/>
      <c r="U1641" s="29"/>
      <c r="X1641" s="22" t="str">
        <f>IF(B1641="",VLOOKUP(A1641,items_lookup!A:B,2,FALSE),B1641)</f>
        <v>09. Item 09</v>
      </c>
      <c r="Y1641" s="22">
        <f t="shared" si="116"/>
        <v>9</v>
      </c>
      <c r="Z1641" s="22">
        <f t="shared" si="116"/>
        <v>9</v>
      </c>
      <c r="AA1641" s="22">
        <f t="shared" si="113"/>
        <v>2021</v>
      </c>
      <c r="AB1641" s="22">
        <f t="shared" si="114"/>
        <v>2021</v>
      </c>
      <c r="AC1641" s="22">
        <f t="shared" si="115"/>
        <v>2021</v>
      </c>
      <c r="AD1641" s="25" t="b">
        <f>AND(ROUND(O1641,2)=O1641,ROUND(P1641,2)=P1641,OR(AND(O1641&lt;&gt;0,L1641="p"),AND(P1641&lt;&gt;0,L1641="f")),_xlfn.ISFORMULA(X1641),_xlfn.ISFORMULA(Y1641),_xlfn.ISFORMULA(Z1641),_xlfn.ISFORMULA(AA1641),_xlfn.ISFORMULA(AB1641),_xlfn.ISFORMULA(AC1641),NOT(_xlfn.ISFORMULA(O1641)),NOT(_xlfn.ISFORMULA(P1641)),M1641&lt;&gt;0,N1641&lt;&gt;0,OR(YEAR(M1641=lookup_codes!T1803),YEAR(M1641=lookup_codes!T1804),YEAR(M1641=lookup_codes!T1805)),OR(YEAR(N1641=lookup_codes!T1803),YEAR(N1641=lookup_codes!T1804),YEAR(N1641=lookup_codes!T1805)))</f>
        <v>1</v>
      </c>
    </row>
    <row r="1642" spans="1:30" ht="15" customHeight="1" x14ac:dyDescent="0.2">
      <c r="A1642" s="8" t="s">
        <v>790</v>
      </c>
      <c r="B1642" s="8"/>
      <c r="C1642" s="2" t="s">
        <v>734</v>
      </c>
      <c r="D1642" s="6" t="s">
        <v>742</v>
      </c>
      <c r="E1642" s="60" t="s">
        <v>744</v>
      </c>
      <c r="F1642" s="8"/>
      <c r="G1642" s="8"/>
      <c r="H1642" s="8"/>
      <c r="I1642" s="8"/>
      <c r="J1642" s="8"/>
      <c r="K1642" s="8" t="s">
        <v>753</v>
      </c>
      <c r="L1642" s="8" t="s">
        <v>756</v>
      </c>
      <c r="M1642" s="9">
        <v>44461</v>
      </c>
      <c r="N1642" s="9">
        <v>44461</v>
      </c>
      <c r="O1642" s="20"/>
      <c r="P1642" s="20">
        <v>335456.08</v>
      </c>
      <c r="Q1642" s="61"/>
      <c r="R1642" s="29"/>
      <c r="S1642" s="29"/>
      <c r="T1642" s="29"/>
      <c r="U1642" s="29"/>
      <c r="X1642" s="22" t="str">
        <f>IF(B1642="",VLOOKUP(A1642,items_lookup!A:B,2,FALSE),B1642)</f>
        <v>10. Item 10</v>
      </c>
      <c r="Y1642" s="22">
        <f t="shared" si="116"/>
        <v>9</v>
      </c>
      <c r="Z1642" s="22">
        <f t="shared" si="116"/>
        <v>9</v>
      </c>
      <c r="AA1642" s="22">
        <f t="shared" si="113"/>
        <v>2021</v>
      </c>
      <c r="AB1642" s="22">
        <f t="shared" si="114"/>
        <v>2021</v>
      </c>
      <c r="AC1642" s="22">
        <f t="shared" si="115"/>
        <v>2021</v>
      </c>
      <c r="AD1642" s="25" t="b">
        <f>AND(ROUND(O1642,2)=O1642,ROUND(P1642,2)=P1642,OR(AND(O1642&lt;&gt;0,L1642="p"),AND(P1642&lt;&gt;0,L1642="f")),_xlfn.ISFORMULA(X1642),_xlfn.ISFORMULA(Y1642),_xlfn.ISFORMULA(Z1642),_xlfn.ISFORMULA(AA1642),_xlfn.ISFORMULA(AB1642),_xlfn.ISFORMULA(AC1642),NOT(_xlfn.ISFORMULA(O1642)),NOT(_xlfn.ISFORMULA(P1642)),M1642&lt;&gt;0,N1642&lt;&gt;0,OR(YEAR(M1642=lookup_codes!T1804),YEAR(M1642=lookup_codes!T1805),YEAR(M1642=lookup_codes!T1806)),OR(YEAR(N1642=lookup_codes!T1804),YEAR(N1642=lookup_codes!T1805),YEAR(N1642=lookup_codes!T1806)))</f>
        <v>1</v>
      </c>
    </row>
    <row r="1643" spans="1:30" ht="15" customHeight="1" x14ac:dyDescent="0.2">
      <c r="A1643" s="8" t="s">
        <v>791</v>
      </c>
      <c r="B1643" s="8"/>
      <c r="C1643" s="2" t="s">
        <v>734</v>
      </c>
      <c r="D1643" s="6" t="s">
        <v>742</v>
      </c>
      <c r="E1643" s="60" t="s">
        <v>744</v>
      </c>
      <c r="F1643" s="8"/>
      <c r="G1643" s="8"/>
      <c r="H1643" s="8"/>
      <c r="I1643" s="8"/>
      <c r="J1643" s="8"/>
      <c r="K1643" s="8" t="s">
        <v>753</v>
      </c>
      <c r="L1643" s="8" t="s">
        <v>756</v>
      </c>
      <c r="M1643" s="9">
        <v>44462</v>
      </c>
      <c r="N1643" s="9">
        <v>44462</v>
      </c>
      <c r="O1643" s="20"/>
      <c r="P1643" s="20">
        <v>78059.570000000007</v>
      </c>
      <c r="Q1643" s="61"/>
      <c r="R1643" s="29"/>
      <c r="S1643" s="29"/>
      <c r="T1643" s="29"/>
      <c r="U1643" s="29"/>
      <c r="X1643" s="22" t="str">
        <f>IF(B1643="",VLOOKUP(A1643,items_lookup!A:B,2,FALSE),B1643)</f>
        <v>10. Item 10</v>
      </c>
      <c r="Y1643" s="22">
        <f t="shared" si="116"/>
        <v>9</v>
      </c>
      <c r="Z1643" s="22">
        <f t="shared" si="116"/>
        <v>9</v>
      </c>
      <c r="AA1643" s="22">
        <f t="shared" si="113"/>
        <v>2021</v>
      </c>
      <c r="AB1643" s="22">
        <f t="shared" si="114"/>
        <v>2021</v>
      </c>
      <c r="AC1643" s="22">
        <f t="shared" si="115"/>
        <v>2021</v>
      </c>
      <c r="AD1643" s="25" t="b">
        <f>AND(ROUND(O1643,2)=O1643,ROUND(P1643,2)=P1643,OR(AND(O1643&lt;&gt;0,L1643="p"),AND(P1643&lt;&gt;0,L1643="f")),_xlfn.ISFORMULA(X1643),_xlfn.ISFORMULA(Y1643),_xlfn.ISFORMULA(Z1643),_xlfn.ISFORMULA(AA1643),_xlfn.ISFORMULA(AB1643),_xlfn.ISFORMULA(AC1643),NOT(_xlfn.ISFORMULA(O1643)),NOT(_xlfn.ISFORMULA(P1643)),M1643&lt;&gt;0,N1643&lt;&gt;0,OR(YEAR(M1643=lookup_codes!T1805),YEAR(M1643=lookup_codes!T1806),YEAR(M1643=lookup_codes!T1807)),OR(YEAR(N1643=lookup_codes!T1805),YEAR(N1643=lookup_codes!T1806),YEAR(N1643=lookup_codes!T1807)))</f>
        <v>1</v>
      </c>
    </row>
    <row r="1644" spans="1:30" ht="15" customHeight="1" x14ac:dyDescent="0.2">
      <c r="A1644" s="8" t="s">
        <v>770</v>
      </c>
      <c r="B1644" s="8"/>
      <c r="C1644" s="2" t="s">
        <v>734</v>
      </c>
      <c r="D1644" s="6" t="s">
        <v>742</v>
      </c>
      <c r="E1644" s="60" t="s">
        <v>744</v>
      </c>
      <c r="F1644" s="8"/>
      <c r="G1644" s="8"/>
      <c r="H1644" s="8"/>
      <c r="I1644" s="8"/>
      <c r="J1644" s="8"/>
      <c r="K1644" s="8" t="s">
        <v>753</v>
      </c>
      <c r="L1644" s="8" t="s">
        <v>756</v>
      </c>
      <c r="M1644" s="9">
        <v>44463</v>
      </c>
      <c r="N1644" s="9">
        <v>44463</v>
      </c>
      <c r="O1644" s="20"/>
      <c r="P1644" s="20">
        <v>585890.01</v>
      </c>
      <c r="Q1644" s="61"/>
      <c r="R1644" s="29"/>
      <c r="S1644" s="29"/>
      <c r="T1644" s="29"/>
      <c r="U1644" s="29"/>
      <c r="X1644" s="22" t="str">
        <f>IF(B1644="",VLOOKUP(A1644,items_lookup!A:B,2,FALSE),B1644)</f>
        <v>11. Item 11</v>
      </c>
      <c r="Y1644" s="22">
        <f t="shared" si="116"/>
        <v>9</v>
      </c>
      <c r="Z1644" s="22">
        <f t="shared" si="116"/>
        <v>9</v>
      </c>
      <c r="AA1644" s="22">
        <f t="shared" si="113"/>
        <v>2021</v>
      </c>
      <c r="AB1644" s="22">
        <f t="shared" si="114"/>
        <v>2021</v>
      </c>
      <c r="AC1644" s="22">
        <f t="shared" si="115"/>
        <v>2021</v>
      </c>
      <c r="AD1644" s="25" t="b">
        <f>AND(ROUND(O1644,2)=O1644,ROUND(P1644,2)=P1644,OR(AND(O1644&lt;&gt;0,L1644="p"),AND(P1644&lt;&gt;0,L1644="f")),_xlfn.ISFORMULA(X1644),_xlfn.ISFORMULA(Y1644),_xlfn.ISFORMULA(Z1644),_xlfn.ISFORMULA(AA1644),_xlfn.ISFORMULA(AB1644),_xlfn.ISFORMULA(AC1644),NOT(_xlfn.ISFORMULA(O1644)),NOT(_xlfn.ISFORMULA(P1644)),M1644&lt;&gt;0,N1644&lt;&gt;0,OR(YEAR(M1644=lookup_codes!T1806),YEAR(M1644=lookup_codes!T1807),YEAR(M1644=lookup_codes!T1808)),OR(YEAR(N1644=lookup_codes!T1806),YEAR(N1644=lookup_codes!T1807),YEAR(N1644=lookup_codes!T1808)))</f>
        <v>1</v>
      </c>
    </row>
    <row r="1645" spans="1:30" ht="15" customHeight="1" x14ac:dyDescent="0.2">
      <c r="A1645" s="8" t="s">
        <v>792</v>
      </c>
      <c r="B1645" s="8"/>
      <c r="C1645" s="2" t="s">
        <v>734</v>
      </c>
      <c r="D1645" s="6" t="s">
        <v>742</v>
      </c>
      <c r="E1645" s="60" t="s">
        <v>745</v>
      </c>
      <c r="F1645" s="8"/>
      <c r="G1645" s="8"/>
      <c r="H1645" s="8"/>
      <c r="I1645" s="8"/>
      <c r="J1645" s="8">
        <v>3</v>
      </c>
      <c r="K1645" s="8" t="s">
        <v>753</v>
      </c>
      <c r="L1645" s="8" t="s">
        <v>756</v>
      </c>
      <c r="M1645" s="9">
        <v>44454</v>
      </c>
      <c r="N1645" s="9">
        <v>44463</v>
      </c>
      <c r="O1645" s="20"/>
      <c r="P1645" s="20">
        <v>217440.62</v>
      </c>
      <c r="Q1645" s="61"/>
      <c r="R1645" s="29"/>
      <c r="S1645" s="29"/>
      <c r="T1645" s="29"/>
      <c r="U1645" s="29"/>
      <c r="X1645" s="22" t="str">
        <f>IF(B1645="",VLOOKUP(A1645,items_lookup!A:B,2,FALSE),B1645)</f>
        <v>12. Item 12</v>
      </c>
      <c r="Y1645" s="22">
        <f t="shared" si="116"/>
        <v>9</v>
      </c>
      <c r="Z1645" s="22">
        <f t="shared" si="116"/>
        <v>9</v>
      </c>
      <c r="AA1645" s="22">
        <f t="shared" si="113"/>
        <v>2021</v>
      </c>
      <c r="AB1645" s="22">
        <f t="shared" si="114"/>
        <v>2021</v>
      </c>
      <c r="AC1645" s="22">
        <f t="shared" si="115"/>
        <v>2021</v>
      </c>
      <c r="AD1645" s="25" t="b">
        <f>AND(ROUND(O1645,2)=O1645,ROUND(P1645,2)=P1645,OR(AND(O1645&lt;&gt;0,L1645="p"),AND(P1645&lt;&gt;0,L1645="f")),_xlfn.ISFORMULA(X1645),_xlfn.ISFORMULA(Y1645),_xlfn.ISFORMULA(Z1645),_xlfn.ISFORMULA(AA1645),_xlfn.ISFORMULA(AB1645),_xlfn.ISFORMULA(AC1645),NOT(_xlfn.ISFORMULA(O1645)),NOT(_xlfn.ISFORMULA(P1645)),M1645&lt;&gt;0,N1645&lt;&gt;0,OR(YEAR(M1645=lookup_codes!T1807),YEAR(M1645=lookup_codes!T1808),YEAR(M1645=lookup_codes!T1809)),OR(YEAR(N1645=lookup_codes!T1807),YEAR(N1645=lookup_codes!T1808),YEAR(N1645=lookup_codes!T1809)))</f>
        <v>1</v>
      </c>
    </row>
    <row r="1646" spans="1:30" ht="15" customHeight="1" x14ac:dyDescent="0.2">
      <c r="A1646" s="8" t="s">
        <v>789</v>
      </c>
      <c r="B1646" s="8"/>
      <c r="C1646" s="2" t="s">
        <v>734</v>
      </c>
      <c r="D1646" s="6" t="s">
        <v>742</v>
      </c>
      <c r="E1646" s="60" t="s">
        <v>745</v>
      </c>
      <c r="F1646" s="8"/>
      <c r="G1646" s="8"/>
      <c r="H1646" s="8"/>
      <c r="I1646" s="8" t="s">
        <v>25</v>
      </c>
      <c r="J1646" s="8">
        <v>3</v>
      </c>
      <c r="K1646" s="8" t="s">
        <v>753</v>
      </c>
      <c r="L1646" s="8" t="s">
        <v>756</v>
      </c>
      <c r="M1646" s="9">
        <v>44454</v>
      </c>
      <c r="N1646" s="9">
        <v>44463</v>
      </c>
      <c r="O1646" s="20"/>
      <c r="P1646" s="20">
        <v>5690.48</v>
      </c>
      <c r="Q1646" s="61"/>
      <c r="X1646" s="22" t="str">
        <f>IF(B1646="",VLOOKUP(A1646,items_lookup!A:B,2,FALSE),B1646)</f>
        <v>13. Item 13</v>
      </c>
      <c r="Y1646" s="22">
        <f t="shared" si="116"/>
        <v>9</v>
      </c>
      <c r="Z1646" s="22">
        <f t="shared" si="116"/>
        <v>9</v>
      </c>
      <c r="AA1646" s="22">
        <f t="shared" si="113"/>
        <v>2021</v>
      </c>
      <c r="AB1646" s="22">
        <f t="shared" si="114"/>
        <v>2021</v>
      </c>
      <c r="AC1646" s="22">
        <f t="shared" si="115"/>
        <v>2021</v>
      </c>
      <c r="AD1646" s="25" t="b">
        <f>AND(ROUND(O1646,2)=O1646,ROUND(P1646,2)=P1646,OR(AND(O1646&lt;&gt;0,L1646="p"),AND(P1646&lt;&gt;0,L1646="f")),_xlfn.ISFORMULA(X1646),_xlfn.ISFORMULA(Y1646),_xlfn.ISFORMULA(Z1646),_xlfn.ISFORMULA(AA1646),_xlfn.ISFORMULA(AB1646),_xlfn.ISFORMULA(AC1646),NOT(_xlfn.ISFORMULA(O1646)),NOT(_xlfn.ISFORMULA(P1646)),M1646&lt;&gt;0,N1646&lt;&gt;0,OR(YEAR(M1646=lookup_codes!T1808),YEAR(M1646=lookup_codes!T1809),YEAR(M1646=lookup_codes!T1810)),OR(YEAR(N1646=lookup_codes!T1808),YEAR(N1646=lookup_codes!T1809),YEAR(N1646=lookup_codes!T1810)))</f>
        <v>1</v>
      </c>
    </row>
    <row r="1647" spans="1:30" ht="14.25" customHeight="1" x14ac:dyDescent="0.2">
      <c r="A1647" s="8" t="s">
        <v>771</v>
      </c>
      <c r="B1647" s="8"/>
      <c r="C1647" s="2" t="s">
        <v>734</v>
      </c>
      <c r="D1647" s="6" t="s">
        <v>742</v>
      </c>
      <c r="E1647" s="60" t="s">
        <v>745</v>
      </c>
      <c r="F1647" s="8"/>
      <c r="G1647" s="8"/>
      <c r="H1647" s="8"/>
      <c r="I1647" s="8"/>
      <c r="J1647" s="8">
        <v>3</v>
      </c>
      <c r="K1647" s="8" t="s">
        <v>753</v>
      </c>
      <c r="L1647" s="8" t="s">
        <v>756</v>
      </c>
      <c r="M1647" s="9">
        <v>44454</v>
      </c>
      <c r="N1647" s="9">
        <v>44468</v>
      </c>
      <c r="O1647" s="20"/>
      <c r="P1647" s="20">
        <v>75616.73</v>
      </c>
      <c r="Q1647" s="61"/>
      <c r="R1647" s="29"/>
      <c r="S1647" s="29"/>
      <c r="T1647" s="29"/>
      <c r="U1647" s="29"/>
      <c r="X1647" s="22" t="str">
        <f>IF(B1647="",VLOOKUP(A1647,items_lookup!A:B,2,FALSE),B1647)</f>
        <v>13. Item 13</v>
      </c>
      <c r="Y1647" s="22">
        <f t="shared" si="116"/>
        <v>9</v>
      </c>
      <c r="Z1647" s="22">
        <f t="shared" si="116"/>
        <v>9</v>
      </c>
      <c r="AA1647" s="22">
        <f t="shared" ref="AA1647:AA1710" si="117">YEAR(N1647)</f>
        <v>2021</v>
      </c>
      <c r="AB1647" s="22">
        <f t="shared" ref="AB1647:AB1710" si="118">YEAR(M1647)</f>
        <v>2021</v>
      </c>
      <c r="AC1647" s="22">
        <f t="shared" ref="AC1647:AC1710" si="119">IF(F1647="X",AA1647-1,AA1647)</f>
        <v>2021</v>
      </c>
      <c r="AD1647" s="25" t="b">
        <f>AND(ROUND(O1647,2)=O1647,ROUND(P1647,2)=P1647,OR(AND(O1647&lt;&gt;0,L1647="p"),AND(P1647&lt;&gt;0,L1647="f")),_xlfn.ISFORMULA(X1647),_xlfn.ISFORMULA(Y1647),_xlfn.ISFORMULA(Z1647),_xlfn.ISFORMULA(AA1647),_xlfn.ISFORMULA(AB1647),_xlfn.ISFORMULA(AC1647),NOT(_xlfn.ISFORMULA(O1647)),NOT(_xlfn.ISFORMULA(P1647)),M1647&lt;&gt;0,N1647&lt;&gt;0,OR(YEAR(M1647=lookup_codes!T1809),YEAR(M1647=lookup_codes!T1810),YEAR(M1647=lookup_codes!T1811)),OR(YEAR(N1647=lookup_codes!T1809),YEAR(N1647=lookup_codes!T1810),YEAR(N1647=lookup_codes!T1811)))</f>
        <v>1</v>
      </c>
    </row>
    <row r="1648" spans="1:30" ht="15" customHeight="1" x14ac:dyDescent="0.2">
      <c r="A1648" s="8" t="s">
        <v>793</v>
      </c>
      <c r="B1648" s="8"/>
      <c r="C1648" s="2" t="s">
        <v>734</v>
      </c>
      <c r="D1648" s="6" t="s">
        <v>742</v>
      </c>
      <c r="E1648" s="60" t="s">
        <v>744</v>
      </c>
      <c r="F1648" s="8"/>
      <c r="G1648" s="8"/>
      <c r="H1648" s="8"/>
      <c r="I1648" s="8"/>
      <c r="J1648" s="8"/>
      <c r="K1648" s="8" t="s">
        <v>753</v>
      </c>
      <c r="L1648" s="8" t="s">
        <v>756</v>
      </c>
      <c r="M1648" s="9">
        <v>44466</v>
      </c>
      <c r="N1648" s="9">
        <v>44466</v>
      </c>
      <c r="O1648" s="20"/>
      <c r="P1648" s="20">
        <v>8987095.0600000005</v>
      </c>
      <c r="Q1648" s="61"/>
      <c r="R1648" s="29"/>
      <c r="S1648" s="29"/>
      <c r="T1648" s="29"/>
      <c r="U1648" s="29"/>
      <c r="X1648" s="22" t="str">
        <f>IF(B1648="",VLOOKUP(A1648,items_lookup!A:B,2,FALSE),B1648)</f>
        <v>13. Item 13</v>
      </c>
      <c r="Y1648" s="22">
        <f t="shared" si="116"/>
        <v>9</v>
      </c>
      <c r="Z1648" s="22">
        <f t="shared" si="116"/>
        <v>9</v>
      </c>
      <c r="AA1648" s="22">
        <f t="shared" si="117"/>
        <v>2021</v>
      </c>
      <c r="AB1648" s="22">
        <f t="shared" si="118"/>
        <v>2021</v>
      </c>
      <c r="AC1648" s="22">
        <f t="shared" si="119"/>
        <v>2021</v>
      </c>
      <c r="AD1648" s="25" t="b">
        <f>AND(ROUND(O1648,2)=O1648,ROUND(P1648,2)=P1648,OR(AND(O1648&lt;&gt;0,L1648="p"),AND(P1648&lt;&gt;0,L1648="f")),_xlfn.ISFORMULA(X1648),_xlfn.ISFORMULA(Y1648),_xlfn.ISFORMULA(Z1648),_xlfn.ISFORMULA(AA1648),_xlfn.ISFORMULA(AB1648),_xlfn.ISFORMULA(AC1648),NOT(_xlfn.ISFORMULA(O1648)),NOT(_xlfn.ISFORMULA(P1648)),M1648&lt;&gt;0,N1648&lt;&gt;0,OR(YEAR(M1648=lookup_codes!T1810),YEAR(M1648=lookup_codes!T1811),YEAR(M1648=lookup_codes!T1812)),OR(YEAR(N1648=lookup_codes!T1810),YEAR(N1648=lookup_codes!T1811),YEAR(N1648=lookup_codes!T1812)))</f>
        <v>1</v>
      </c>
    </row>
    <row r="1649" spans="1:30" ht="15" customHeight="1" x14ac:dyDescent="0.2">
      <c r="A1649" s="8" t="s">
        <v>794</v>
      </c>
      <c r="B1649" s="8"/>
      <c r="C1649" s="2" t="s">
        <v>734</v>
      </c>
      <c r="D1649" s="6" t="s">
        <v>743</v>
      </c>
      <c r="E1649" s="60" t="s">
        <v>745</v>
      </c>
      <c r="F1649" s="8"/>
      <c r="G1649" s="8"/>
      <c r="H1649" s="8"/>
      <c r="I1649" s="8"/>
      <c r="J1649" s="8"/>
      <c r="K1649" s="8" t="s">
        <v>753</v>
      </c>
      <c r="L1649" s="8" t="s">
        <v>756</v>
      </c>
      <c r="M1649" s="9">
        <v>44440</v>
      </c>
      <c r="N1649" s="9">
        <v>44467</v>
      </c>
      <c r="O1649" s="20"/>
      <c r="P1649" s="20">
        <v>2447396.29</v>
      </c>
      <c r="Q1649" s="61"/>
      <c r="R1649" s="29"/>
      <c r="S1649" s="29"/>
      <c r="T1649" s="29"/>
      <c r="U1649" s="29"/>
      <c r="X1649" s="22" t="str">
        <f>IF(B1649="",VLOOKUP(A1649,items_lookup!A:B,2,FALSE),B1649)</f>
        <v>13. Item 13</v>
      </c>
      <c r="Y1649" s="22">
        <f t="shared" si="116"/>
        <v>9</v>
      </c>
      <c r="Z1649" s="22">
        <f t="shared" si="116"/>
        <v>9</v>
      </c>
      <c r="AA1649" s="22">
        <f t="shared" si="117"/>
        <v>2021</v>
      </c>
      <c r="AB1649" s="22">
        <f t="shared" si="118"/>
        <v>2021</v>
      </c>
      <c r="AC1649" s="22">
        <f t="shared" si="119"/>
        <v>2021</v>
      </c>
      <c r="AD1649" s="25" t="b">
        <f>AND(ROUND(O1649,2)=O1649,ROUND(P1649,2)=P1649,OR(AND(O1649&lt;&gt;0,L1649="p"),AND(P1649&lt;&gt;0,L1649="f")),_xlfn.ISFORMULA(X1649),_xlfn.ISFORMULA(Y1649),_xlfn.ISFORMULA(Z1649),_xlfn.ISFORMULA(AA1649),_xlfn.ISFORMULA(AB1649),_xlfn.ISFORMULA(AC1649),NOT(_xlfn.ISFORMULA(O1649)),NOT(_xlfn.ISFORMULA(P1649)),M1649&lt;&gt;0,N1649&lt;&gt;0,OR(YEAR(M1649=lookup_codes!T1811),YEAR(M1649=lookup_codes!T1812),YEAR(M1649=lookup_codes!T1813)),OR(YEAR(N1649=lookup_codes!T1811),YEAR(N1649=lookup_codes!T1812),YEAR(N1649=lookup_codes!T1813)))</f>
        <v>1</v>
      </c>
    </row>
    <row r="1650" spans="1:30" ht="15" customHeight="1" x14ac:dyDescent="0.2">
      <c r="A1650" s="8" t="s">
        <v>773</v>
      </c>
      <c r="B1650" s="8"/>
      <c r="C1650" s="2" t="s">
        <v>734</v>
      </c>
      <c r="D1650" s="6" t="s">
        <v>742</v>
      </c>
      <c r="E1650" s="60" t="s">
        <v>744</v>
      </c>
      <c r="F1650" s="8"/>
      <c r="G1650" s="8"/>
      <c r="H1650" s="8"/>
      <c r="I1650" s="8"/>
      <c r="J1650" s="8"/>
      <c r="K1650" s="8" t="s">
        <v>753</v>
      </c>
      <c r="L1650" s="8" t="s">
        <v>756</v>
      </c>
      <c r="M1650" s="9">
        <v>44467</v>
      </c>
      <c r="N1650" s="9">
        <v>44467</v>
      </c>
      <c r="O1650" s="20"/>
      <c r="P1650" s="20">
        <v>4070059.39</v>
      </c>
      <c r="Q1650" s="61"/>
      <c r="R1650" s="29"/>
      <c r="S1650" s="29"/>
      <c r="T1650" s="29"/>
      <c r="U1650" s="29"/>
      <c r="X1650" s="22" t="str">
        <f>IF(B1650="",VLOOKUP(A1650,items_lookup!A:B,2,FALSE),B1650)</f>
        <v>13. Item 13</v>
      </c>
      <c r="Y1650" s="22">
        <f t="shared" si="116"/>
        <v>9</v>
      </c>
      <c r="Z1650" s="22">
        <f t="shared" si="116"/>
        <v>9</v>
      </c>
      <c r="AA1650" s="22">
        <f t="shared" si="117"/>
        <v>2021</v>
      </c>
      <c r="AB1650" s="22">
        <f t="shared" si="118"/>
        <v>2021</v>
      </c>
      <c r="AC1650" s="22">
        <f t="shared" si="119"/>
        <v>2021</v>
      </c>
      <c r="AD1650" s="25" t="b">
        <f>AND(ROUND(O1650,2)=O1650,ROUND(P1650,2)=P1650,OR(AND(O1650&lt;&gt;0,L1650="p"),AND(P1650&lt;&gt;0,L1650="f")),_xlfn.ISFORMULA(X1650),_xlfn.ISFORMULA(Y1650),_xlfn.ISFORMULA(Z1650),_xlfn.ISFORMULA(AA1650),_xlfn.ISFORMULA(AB1650),_xlfn.ISFORMULA(AC1650),NOT(_xlfn.ISFORMULA(O1650)),NOT(_xlfn.ISFORMULA(P1650)),M1650&lt;&gt;0,N1650&lt;&gt;0,OR(YEAR(M1650=lookup_codes!T1812),YEAR(M1650=lookup_codes!T1813),YEAR(M1650=lookup_codes!T1814)),OR(YEAR(N1650=lookup_codes!T1812),YEAR(N1650=lookup_codes!T1813),YEAR(N1650=lookup_codes!T1814)))</f>
        <v>1</v>
      </c>
    </row>
    <row r="1651" spans="1:30" ht="15" customHeight="1" x14ac:dyDescent="0.2">
      <c r="A1651" s="8" t="s">
        <v>800</v>
      </c>
      <c r="B1651" s="8"/>
      <c r="C1651" s="2" t="s">
        <v>734</v>
      </c>
      <c r="D1651" s="6" t="s">
        <v>742</v>
      </c>
      <c r="E1651" s="60" t="s">
        <v>744</v>
      </c>
      <c r="F1651" s="8"/>
      <c r="G1651" s="8"/>
      <c r="H1651" s="8"/>
      <c r="I1651" s="8"/>
      <c r="J1651" s="8"/>
      <c r="K1651" s="8" t="s">
        <v>753</v>
      </c>
      <c r="L1651" s="8" t="s">
        <v>756</v>
      </c>
      <c r="M1651" s="9">
        <v>44467</v>
      </c>
      <c r="N1651" s="9">
        <v>44467</v>
      </c>
      <c r="O1651" s="20"/>
      <c r="P1651" s="20">
        <v>2447396.29</v>
      </c>
      <c r="Q1651" s="61"/>
      <c r="R1651" s="29"/>
      <c r="S1651" s="29"/>
      <c r="T1651" s="29"/>
      <c r="U1651" s="29"/>
      <c r="X1651" s="22" t="str">
        <f>IF(B1651="",VLOOKUP(A1651,items_lookup!A:B,2,FALSE),B1651)</f>
        <v>18. Item 18</v>
      </c>
      <c r="Y1651" s="22">
        <f t="shared" si="116"/>
        <v>9</v>
      </c>
      <c r="Z1651" s="22">
        <f t="shared" si="116"/>
        <v>9</v>
      </c>
      <c r="AA1651" s="22">
        <f t="shared" si="117"/>
        <v>2021</v>
      </c>
      <c r="AB1651" s="22">
        <f t="shared" si="118"/>
        <v>2021</v>
      </c>
      <c r="AC1651" s="22">
        <f t="shared" si="119"/>
        <v>2021</v>
      </c>
      <c r="AD1651" s="25" t="b">
        <f>AND(ROUND(O1651,2)=O1651,ROUND(P1651,2)=P1651,OR(AND(O1651&lt;&gt;0,L1651="p"),AND(P1651&lt;&gt;0,L1651="f")),_xlfn.ISFORMULA(X1651),_xlfn.ISFORMULA(Y1651),_xlfn.ISFORMULA(Z1651),_xlfn.ISFORMULA(AA1651),_xlfn.ISFORMULA(AB1651),_xlfn.ISFORMULA(AC1651),NOT(_xlfn.ISFORMULA(O1651)),NOT(_xlfn.ISFORMULA(P1651)),M1651&lt;&gt;0,N1651&lt;&gt;0,OR(YEAR(M1651=lookup_codes!T1813),YEAR(M1651=lookup_codes!T1814),YEAR(M1651=lookup_codes!T1815)),OR(YEAR(N1651=lookup_codes!T1813),YEAR(N1651=lookup_codes!T1814),YEAR(N1651=lookup_codes!T1815)))</f>
        <v>1</v>
      </c>
    </row>
    <row r="1652" spans="1:30" ht="15" customHeight="1" x14ac:dyDescent="0.2">
      <c r="A1652" s="8" t="s">
        <v>780</v>
      </c>
      <c r="B1652" s="8"/>
      <c r="C1652" s="2" t="s">
        <v>734</v>
      </c>
      <c r="D1652" s="6" t="s">
        <v>742</v>
      </c>
      <c r="E1652" s="60" t="s">
        <v>744</v>
      </c>
      <c r="F1652" s="8"/>
      <c r="G1652" s="8"/>
      <c r="H1652" s="8"/>
      <c r="I1652" s="8"/>
      <c r="J1652" s="8"/>
      <c r="K1652" s="8" t="s">
        <v>753</v>
      </c>
      <c r="L1652" s="8" t="s">
        <v>756</v>
      </c>
      <c r="M1652" s="9">
        <v>44468</v>
      </c>
      <c r="N1652" s="9">
        <v>44468</v>
      </c>
      <c r="O1652" s="20"/>
      <c r="P1652" s="20">
        <v>75616.73</v>
      </c>
      <c r="Q1652" s="61"/>
      <c r="R1652" s="29"/>
      <c r="S1652" s="29"/>
      <c r="T1652" s="29"/>
      <c r="U1652" s="29"/>
      <c r="X1652" s="22" t="str">
        <f>IF(B1652="",VLOOKUP(A1652,items_lookup!A:B,2,FALSE),B1652)</f>
        <v>14. Item 14</v>
      </c>
      <c r="Y1652" s="22">
        <f t="shared" si="116"/>
        <v>9</v>
      </c>
      <c r="Z1652" s="22">
        <f t="shared" si="116"/>
        <v>9</v>
      </c>
      <c r="AA1652" s="22">
        <f t="shared" si="117"/>
        <v>2021</v>
      </c>
      <c r="AB1652" s="22">
        <f t="shared" si="118"/>
        <v>2021</v>
      </c>
      <c r="AC1652" s="22">
        <f t="shared" si="119"/>
        <v>2021</v>
      </c>
      <c r="AD1652" s="25" t="b">
        <f>AND(ROUND(O1652,2)=O1652,ROUND(P1652,2)=P1652,OR(AND(O1652&lt;&gt;0,L1652="p"),AND(P1652&lt;&gt;0,L1652="f")),_xlfn.ISFORMULA(X1652),_xlfn.ISFORMULA(Y1652),_xlfn.ISFORMULA(Z1652),_xlfn.ISFORMULA(AA1652),_xlfn.ISFORMULA(AB1652),_xlfn.ISFORMULA(AC1652),NOT(_xlfn.ISFORMULA(O1652)),NOT(_xlfn.ISFORMULA(P1652)),M1652&lt;&gt;0,N1652&lt;&gt;0,OR(YEAR(M1652=lookup_codes!T1814),YEAR(M1652=lookup_codes!T1815),YEAR(M1652=lookup_codes!T1816)),OR(YEAR(N1652=lookup_codes!T1814),YEAR(N1652=lookup_codes!T1815),YEAR(N1652=lookup_codes!T1816)))</f>
        <v>1</v>
      </c>
    </row>
    <row r="1653" spans="1:30" ht="15" customHeight="1" x14ac:dyDescent="0.2">
      <c r="A1653" s="8" t="s">
        <v>795</v>
      </c>
      <c r="B1653" s="8"/>
      <c r="C1653" s="2" t="s">
        <v>734</v>
      </c>
      <c r="D1653" s="6" t="s">
        <v>742</v>
      </c>
      <c r="E1653" s="60" t="s">
        <v>744</v>
      </c>
      <c r="F1653" s="8"/>
      <c r="G1653" s="8"/>
      <c r="H1653" s="8"/>
      <c r="I1653" s="8"/>
      <c r="J1653" s="8"/>
      <c r="K1653" s="8" t="s">
        <v>753</v>
      </c>
      <c r="L1653" s="8" t="s">
        <v>756</v>
      </c>
      <c r="M1653" s="9">
        <v>44469</v>
      </c>
      <c r="N1653" s="9">
        <v>44469</v>
      </c>
      <c r="O1653" s="20"/>
      <c r="P1653" s="20">
        <v>17648167.280000001</v>
      </c>
      <c r="Q1653" s="61"/>
      <c r="R1653" s="29"/>
      <c r="S1653" s="29"/>
      <c r="T1653" s="29"/>
      <c r="U1653" s="29"/>
      <c r="X1653" s="22" t="str">
        <f>IF(B1653="",VLOOKUP(A1653,items_lookup!A:B,2,FALSE),B1653)</f>
        <v>17. Item 17</v>
      </c>
      <c r="Y1653" s="22">
        <f t="shared" si="116"/>
        <v>9</v>
      </c>
      <c r="Z1653" s="22">
        <f t="shared" si="116"/>
        <v>9</v>
      </c>
      <c r="AA1653" s="22">
        <f t="shared" si="117"/>
        <v>2021</v>
      </c>
      <c r="AB1653" s="22">
        <f t="shared" si="118"/>
        <v>2021</v>
      </c>
      <c r="AC1653" s="22">
        <f t="shared" si="119"/>
        <v>2021</v>
      </c>
      <c r="AD1653" s="25" t="b">
        <f>AND(ROUND(O1653,2)=O1653,ROUND(P1653,2)=P1653,OR(AND(O1653&lt;&gt;0,L1653="p"),AND(P1653&lt;&gt;0,L1653="f")),_xlfn.ISFORMULA(X1653),_xlfn.ISFORMULA(Y1653),_xlfn.ISFORMULA(Z1653),_xlfn.ISFORMULA(AA1653),_xlfn.ISFORMULA(AB1653),_xlfn.ISFORMULA(AC1653),NOT(_xlfn.ISFORMULA(O1653)),NOT(_xlfn.ISFORMULA(P1653)),M1653&lt;&gt;0,N1653&lt;&gt;0,OR(YEAR(M1653=lookup_codes!T1815),YEAR(M1653=lookup_codes!T1816),YEAR(M1653=lookup_codes!T1817)),OR(YEAR(N1653=lookup_codes!T1815),YEAR(N1653=lookup_codes!T1816),YEAR(N1653=lookup_codes!T1817)))</f>
        <v>1</v>
      </c>
    </row>
    <row r="1654" spans="1:30" ht="15" customHeight="1" x14ac:dyDescent="0.2">
      <c r="A1654" s="8" t="s">
        <v>776</v>
      </c>
      <c r="B1654" s="8"/>
      <c r="C1654" s="2" t="s">
        <v>734</v>
      </c>
      <c r="D1654" s="6" t="s">
        <v>742</v>
      </c>
      <c r="E1654" s="60" t="s">
        <v>744</v>
      </c>
      <c r="F1654" s="8"/>
      <c r="G1654" s="8"/>
      <c r="H1654" s="8"/>
      <c r="I1654" s="8"/>
      <c r="J1654" s="8"/>
      <c r="K1654" s="8" t="s">
        <v>753</v>
      </c>
      <c r="L1654" s="8" t="s">
        <v>756</v>
      </c>
      <c r="M1654" s="9">
        <v>44469</v>
      </c>
      <c r="N1654" s="9">
        <v>44469</v>
      </c>
      <c r="O1654" s="20"/>
      <c r="P1654" s="20">
        <v>326.98</v>
      </c>
      <c r="Q1654" s="61"/>
      <c r="R1654" s="29"/>
      <c r="S1654" s="29"/>
      <c r="T1654" s="29"/>
      <c r="U1654" s="29"/>
      <c r="X1654" s="22" t="str">
        <f>IF(B1654="",VLOOKUP(A1654,items_lookup!A:B,2,FALSE),B1654)</f>
        <v>_1. Item _1</v>
      </c>
      <c r="Y1654" s="22">
        <f t="shared" si="116"/>
        <v>9</v>
      </c>
      <c r="Z1654" s="22">
        <f t="shared" si="116"/>
        <v>9</v>
      </c>
      <c r="AA1654" s="22">
        <f t="shared" si="117"/>
        <v>2021</v>
      </c>
      <c r="AB1654" s="22">
        <f t="shared" si="118"/>
        <v>2021</v>
      </c>
      <c r="AC1654" s="22">
        <f t="shared" si="119"/>
        <v>2021</v>
      </c>
      <c r="AD1654" s="25" t="b">
        <f>AND(ROUND(O1654,2)=O1654,ROUND(P1654,2)=P1654,OR(AND(O1654&lt;&gt;0,L1654="p"),AND(P1654&lt;&gt;0,L1654="f")),_xlfn.ISFORMULA(X1654),_xlfn.ISFORMULA(Y1654),_xlfn.ISFORMULA(Z1654),_xlfn.ISFORMULA(AA1654),_xlfn.ISFORMULA(AB1654),_xlfn.ISFORMULA(AC1654),NOT(_xlfn.ISFORMULA(O1654)),NOT(_xlfn.ISFORMULA(P1654)),M1654&lt;&gt;0,N1654&lt;&gt;0,OR(YEAR(M1654=lookup_codes!T1816),YEAR(M1654=lookup_codes!T1817),YEAR(M1654=lookup_codes!T1818)),OR(YEAR(N1654=lookup_codes!T1816),YEAR(N1654=lookup_codes!T1817),YEAR(N1654=lookup_codes!T1818)))</f>
        <v>1</v>
      </c>
    </row>
    <row r="1655" spans="1:30" ht="15" customHeight="1" x14ac:dyDescent="0.2">
      <c r="A1655" s="8" t="s">
        <v>796</v>
      </c>
      <c r="B1655" s="8"/>
      <c r="C1655" s="2" t="s">
        <v>734</v>
      </c>
      <c r="D1655" s="6" t="s">
        <v>743</v>
      </c>
      <c r="E1655" s="60" t="s">
        <v>745</v>
      </c>
      <c r="F1655" s="8"/>
      <c r="G1655" s="8"/>
      <c r="H1655" s="8"/>
      <c r="I1655" s="8"/>
      <c r="J1655" s="8">
        <v>4</v>
      </c>
      <c r="K1655" s="8" t="s">
        <v>753</v>
      </c>
      <c r="L1655" s="8" t="s">
        <v>756</v>
      </c>
      <c r="M1655" s="9">
        <v>44464</v>
      </c>
      <c r="N1655" s="9">
        <v>44469</v>
      </c>
      <c r="O1655" s="20"/>
      <c r="P1655" s="20">
        <v>326.98</v>
      </c>
      <c r="Q1655" s="61"/>
      <c r="R1655" s="29"/>
      <c r="S1655" s="29"/>
      <c r="T1655" s="29"/>
      <c r="U1655" s="29"/>
      <c r="X1655" s="22" t="str">
        <f>IF(B1655="",VLOOKUP(A1655,items_lookup!A:B,2,FALSE),B1655)</f>
        <v>_3. Item _3</v>
      </c>
      <c r="Y1655" s="22">
        <f t="shared" si="116"/>
        <v>9</v>
      </c>
      <c r="Z1655" s="22">
        <f t="shared" si="116"/>
        <v>9</v>
      </c>
      <c r="AA1655" s="22">
        <f t="shared" si="117"/>
        <v>2021</v>
      </c>
      <c r="AB1655" s="22">
        <f t="shared" si="118"/>
        <v>2021</v>
      </c>
      <c r="AC1655" s="22">
        <f t="shared" si="119"/>
        <v>2021</v>
      </c>
      <c r="AD1655" s="25" t="b">
        <f>AND(ROUND(O1655,2)=O1655,ROUND(P1655,2)=P1655,OR(AND(O1655&lt;&gt;0,L1655="p"),AND(P1655&lt;&gt;0,L1655="f")),_xlfn.ISFORMULA(X1655),_xlfn.ISFORMULA(Y1655),_xlfn.ISFORMULA(Z1655),_xlfn.ISFORMULA(AA1655),_xlfn.ISFORMULA(AB1655),_xlfn.ISFORMULA(AC1655),NOT(_xlfn.ISFORMULA(O1655)),NOT(_xlfn.ISFORMULA(P1655)),M1655&lt;&gt;0,N1655&lt;&gt;0,OR(YEAR(M1655=lookup_codes!T1817),YEAR(M1655=lookup_codes!T1818),YEAR(M1655=lookup_codes!T1819)),OR(YEAR(N1655=lookup_codes!T1817),YEAR(N1655=lookup_codes!T1818),YEAR(N1655=lookup_codes!T1819)))</f>
        <v>1</v>
      </c>
    </row>
    <row r="1656" spans="1:30" ht="12.6" customHeight="1" x14ac:dyDescent="0.2">
      <c r="A1656" s="8" t="s">
        <v>795</v>
      </c>
      <c r="B1656" s="8"/>
      <c r="C1656" s="2" t="s">
        <v>734</v>
      </c>
      <c r="D1656" s="6" t="s">
        <v>742</v>
      </c>
      <c r="E1656" s="60" t="s">
        <v>745</v>
      </c>
      <c r="F1656" s="8"/>
      <c r="G1656" s="8"/>
      <c r="H1656" s="8"/>
      <c r="I1656" s="8"/>
      <c r="J1656" s="8">
        <v>1</v>
      </c>
      <c r="K1656" s="8" t="s">
        <v>753</v>
      </c>
      <c r="L1656" s="8" t="s">
        <v>756</v>
      </c>
      <c r="M1656" s="9">
        <v>44480</v>
      </c>
      <c r="N1656" s="9">
        <v>44480</v>
      </c>
      <c r="O1656" s="20"/>
      <c r="P1656" s="20">
        <v>19304.54</v>
      </c>
      <c r="Q1656" s="61"/>
      <c r="X1656" s="22" t="str">
        <f>IF(B1656="",VLOOKUP(A1656,items_lookup!A:B,2,FALSE),B1656)</f>
        <v>17. Item 17</v>
      </c>
      <c r="Y1656" s="22">
        <f t="shared" si="116"/>
        <v>10</v>
      </c>
      <c r="Z1656" s="22">
        <f t="shared" si="116"/>
        <v>10</v>
      </c>
      <c r="AA1656" s="22">
        <f t="shared" si="117"/>
        <v>2021</v>
      </c>
      <c r="AB1656" s="22">
        <f t="shared" si="118"/>
        <v>2021</v>
      </c>
      <c r="AC1656" s="22">
        <f t="shared" si="119"/>
        <v>2021</v>
      </c>
      <c r="AD1656" s="25" t="b">
        <f>AND(ROUND(O1656,2)=O1656,ROUND(P1656,2)=P1656,OR(AND(O1656&lt;&gt;0,L1656="p"),AND(P1656&lt;&gt;0,L1656="f")),_xlfn.ISFORMULA(X1656),_xlfn.ISFORMULA(Y1656),_xlfn.ISFORMULA(Z1656),_xlfn.ISFORMULA(AA1656),_xlfn.ISFORMULA(AB1656),_xlfn.ISFORMULA(AC1656),NOT(_xlfn.ISFORMULA(O1656)),NOT(_xlfn.ISFORMULA(P1656)),M1656&lt;&gt;0,N1656&lt;&gt;0,OR(YEAR(M1656=lookup_codes!T1818),YEAR(M1656=lookup_codes!T1819),YEAR(M1656=lookup_codes!T1820)),OR(YEAR(N1656=lookup_codes!T1818),YEAR(N1656=lookup_codes!T1819),YEAR(N1656=lookup_codes!T1820)))</f>
        <v>1</v>
      </c>
    </row>
    <row r="1657" spans="1:30" ht="14.25" customHeight="1" x14ac:dyDescent="0.2">
      <c r="A1657" s="8" t="s">
        <v>776</v>
      </c>
      <c r="B1657" s="8"/>
      <c r="C1657" s="2" t="s">
        <v>734</v>
      </c>
      <c r="D1657" s="6" t="s">
        <v>742</v>
      </c>
      <c r="E1657" s="60" t="s">
        <v>745</v>
      </c>
      <c r="F1657" s="8"/>
      <c r="G1657" s="8"/>
      <c r="H1657" s="8"/>
      <c r="I1657" s="8"/>
      <c r="J1657" s="8">
        <v>1</v>
      </c>
      <c r="K1657" s="8" t="s">
        <v>753</v>
      </c>
      <c r="L1657" s="8" t="s">
        <v>756</v>
      </c>
      <c r="M1657" s="9">
        <v>44482</v>
      </c>
      <c r="N1657" s="9">
        <v>44480</v>
      </c>
      <c r="O1657" s="20"/>
      <c r="P1657" s="20">
        <v>14493.12</v>
      </c>
      <c r="Q1657" s="61"/>
      <c r="R1657" s="29"/>
      <c r="S1657" s="29"/>
      <c r="T1657" s="29"/>
      <c r="U1657" s="29"/>
      <c r="X1657" s="22" t="str">
        <f>IF(B1657="",VLOOKUP(A1657,items_lookup!A:B,2,FALSE),B1657)</f>
        <v>_1. Item _1</v>
      </c>
      <c r="Y1657" s="22">
        <f t="shared" si="116"/>
        <v>10</v>
      </c>
      <c r="Z1657" s="22">
        <f t="shared" si="116"/>
        <v>10</v>
      </c>
      <c r="AA1657" s="22">
        <f t="shared" si="117"/>
        <v>2021</v>
      </c>
      <c r="AB1657" s="22">
        <f t="shared" si="118"/>
        <v>2021</v>
      </c>
      <c r="AC1657" s="22">
        <f t="shared" si="119"/>
        <v>2021</v>
      </c>
      <c r="AD1657" s="25" t="b">
        <f>AND(ROUND(O1657,2)=O1657,ROUND(P1657,2)=P1657,OR(AND(O1657&lt;&gt;0,L1657="p"),AND(P1657&lt;&gt;0,L1657="f")),_xlfn.ISFORMULA(X1657),_xlfn.ISFORMULA(Y1657),_xlfn.ISFORMULA(Z1657),_xlfn.ISFORMULA(AA1657),_xlfn.ISFORMULA(AB1657),_xlfn.ISFORMULA(AC1657),NOT(_xlfn.ISFORMULA(O1657)),NOT(_xlfn.ISFORMULA(P1657)),M1657&lt;&gt;0,N1657&lt;&gt;0,OR(YEAR(M1657=lookup_codes!T1819),YEAR(M1657=lookup_codes!T1820),YEAR(M1657=lookup_codes!T1821)),OR(YEAR(N1657=lookup_codes!T1819),YEAR(N1657=lookup_codes!T1820),YEAR(N1657=lookup_codes!T1821)))</f>
        <v>1</v>
      </c>
    </row>
    <row r="1658" spans="1:30" ht="15" customHeight="1" x14ac:dyDescent="0.2">
      <c r="A1658" s="8" t="s">
        <v>782</v>
      </c>
      <c r="B1658" s="8"/>
      <c r="C1658" s="2" t="s">
        <v>734</v>
      </c>
      <c r="D1658" s="6" t="s">
        <v>742</v>
      </c>
      <c r="E1658" s="60" t="s">
        <v>745</v>
      </c>
      <c r="F1658" s="8"/>
      <c r="G1658" s="8"/>
      <c r="H1658" s="8"/>
      <c r="I1658" s="8" t="s">
        <v>25</v>
      </c>
      <c r="J1658" s="8">
        <v>1</v>
      </c>
      <c r="K1658" s="8" t="s">
        <v>753</v>
      </c>
      <c r="L1658" s="8" t="s">
        <v>756</v>
      </c>
      <c r="M1658" s="9">
        <v>44482</v>
      </c>
      <c r="N1658" s="9">
        <v>44484</v>
      </c>
      <c r="O1658" s="20"/>
      <c r="P1658" s="20">
        <v>8582.16</v>
      </c>
      <c r="Q1658" s="61"/>
      <c r="R1658" s="29"/>
      <c r="S1658" s="29"/>
      <c r="T1658" s="29"/>
      <c r="U1658" s="29"/>
      <c r="X1658" s="22" t="str">
        <f>IF(B1658="",VLOOKUP(A1658,items_lookup!A:B,2,FALSE),B1658)</f>
        <v>04. Item 04</v>
      </c>
      <c r="Y1658" s="22">
        <f t="shared" si="116"/>
        <v>10</v>
      </c>
      <c r="Z1658" s="22">
        <f t="shared" si="116"/>
        <v>10</v>
      </c>
      <c r="AA1658" s="22">
        <f t="shared" si="117"/>
        <v>2021</v>
      </c>
      <c r="AB1658" s="22">
        <f t="shared" si="118"/>
        <v>2021</v>
      </c>
      <c r="AC1658" s="22">
        <f t="shared" si="119"/>
        <v>2021</v>
      </c>
      <c r="AD1658" s="25" t="b">
        <f>AND(ROUND(O1658,2)=O1658,ROUND(P1658,2)=P1658,OR(AND(O1658&lt;&gt;0,L1658="p"),AND(P1658&lt;&gt;0,L1658="f")),_xlfn.ISFORMULA(X1658),_xlfn.ISFORMULA(Y1658),_xlfn.ISFORMULA(Z1658),_xlfn.ISFORMULA(AA1658),_xlfn.ISFORMULA(AB1658),_xlfn.ISFORMULA(AC1658),NOT(_xlfn.ISFORMULA(O1658)),NOT(_xlfn.ISFORMULA(P1658)),M1658&lt;&gt;0,N1658&lt;&gt;0,OR(YEAR(M1658=lookup_codes!T1820),YEAR(M1658=lookup_codes!T1821),YEAR(M1658=lookup_codes!T1822)),OR(YEAR(N1658=lookup_codes!T1820),YEAR(N1658=lookup_codes!T1821),YEAR(N1658=lookup_codes!T1822)))</f>
        <v>1</v>
      </c>
    </row>
    <row r="1659" spans="1:30" ht="15" customHeight="1" x14ac:dyDescent="0.2">
      <c r="A1659" s="8" t="s">
        <v>766</v>
      </c>
      <c r="B1659" s="8"/>
      <c r="C1659" s="2" t="s">
        <v>734</v>
      </c>
      <c r="D1659" s="6" t="s">
        <v>742</v>
      </c>
      <c r="E1659" s="60" t="s">
        <v>745</v>
      </c>
      <c r="F1659" s="8"/>
      <c r="G1659" s="8"/>
      <c r="H1659" s="8"/>
      <c r="I1659" s="8" t="s">
        <v>25</v>
      </c>
      <c r="J1659" s="8">
        <v>1</v>
      </c>
      <c r="K1659" s="8" t="s">
        <v>753</v>
      </c>
      <c r="L1659" s="8" t="s">
        <v>756</v>
      </c>
      <c r="M1659" s="9">
        <v>44482</v>
      </c>
      <c r="N1659" s="9">
        <v>44482</v>
      </c>
      <c r="O1659" s="20"/>
      <c r="P1659" s="20">
        <v>3738.1</v>
      </c>
      <c r="Q1659" s="61"/>
      <c r="X1659" s="22" t="str">
        <f>IF(B1659="",VLOOKUP(A1659,items_lookup!A:B,2,FALSE),B1659)</f>
        <v>07. Item 07</v>
      </c>
      <c r="Y1659" s="22">
        <f t="shared" si="116"/>
        <v>10</v>
      </c>
      <c r="Z1659" s="22">
        <f t="shared" si="116"/>
        <v>10</v>
      </c>
      <c r="AA1659" s="22">
        <f t="shared" si="117"/>
        <v>2021</v>
      </c>
      <c r="AB1659" s="22">
        <f t="shared" si="118"/>
        <v>2021</v>
      </c>
      <c r="AC1659" s="22">
        <f t="shared" si="119"/>
        <v>2021</v>
      </c>
      <c r="AD1659" s="25" t="b">
        <f>AND(ROUND(O1659,2)=O1659,ROUND(P1659,2)=P1659,OR(AND(O1659&lt;&gt;0,L1659="p"),AND(P1659&lt;&gt;0,L1659="f")),_xlfn.ISFORMULA(X1659),_xlfn.ISFORMULA(Y1659),_xlfn.ISFORMULA(Z1659),_xlfn.ISFORMULA(AA1659),_xlfn.ISFORMULA(AB1659),_xlfn.ISFORMULA(AC1659),NOT(_xlfn.ISFORMULA(O1659)),NOT(_xlfn.ISFORMULA(P1659)),M1659&lt;&gt;0,N1659&lt;&gt;0,OR(YEAR(M1659=lookup_codes!T1821),YEAR(M1659=lookup_codes!T1822),YEAR(M1659=lookup_codes!T1823)),OR(YEAR(N1659=lookup_codes!T1821),YEAR(N1659=lookup_codes!T1822),YEAR(N1659=lookup_codes!T1823)))</f>
        <v>1</v>
      </c>
    </row>
    <row r="1660" spans="1:30" ht="14.25" customHeight="1" x14ac:dyDescent="0.2">
      <c r="A1660" s="8" t="s">
        <v>767</v>
      </c>
      <c r="B1660" s="8"/>
      <c r="C1660" s="2" t="s">
        <v>734</v>
      </c>
      <c r="D1660" s="6" t="s">
        <v>742</v>
      </c>
      <c r="E1660" s="60" t="s">
        <v>745</v>
      </c>
      <c r="F1660" s="8"/>
      <c r="G1660" s="8"/>
      <c r="H1660" s="8"/>
      <c r="I1660" s="8" t="s">
        <v>25</v>
      </c>
      <c r="J1660" s="8">
        <v>1</v>
      </c>
      <c r="K1660" s="8" t="s">
        <v>753</v>
      </c>
      <c r="L1660" s="8" t="s">
        <v>756</v>
      </c>
      <c r="M1660" s="9">
        <v>44482</v>
      </c>
      <c r="N1660" s="9">
        <v>44484</v>
      </c>
      <c r="O1660" s="20"/>
      <c r="P1660" s="20">
        <v>208095.33</v>
      </c>
      <c r="Q1660" s="61"/>
      <c r="X1660" s="22" t="str">
        <f>IF(B1660="",VLOOKUP(A1660,items_lookup!A:B,2,FALSE),B1660)</f>
        <v>08. Item 08</v>
      </c>
      <c r="Y1660" s="22">
        <f t="shared" si="116"/>
        <v>10</v>
      </c>
      <c r="Z1660" s="22">
        <f t="shared" si="116"/>
        <v>10</v>
      </c>
      <c r="AA1660" s="22">
        <f t="shared" si="117"/>
        <v>2021</v>
      </c>
      <c r="AB1660" s="22">
        <f t="shared" si="118"/>
        <v>2021</v>
      </c>
      <c r="AC1660" s="22">
        <f t="shared" si="119"/>
        <v>2021</v>
      </c>
      <c r="AD1660" s="25" t="b">
        <f>AND(ROUND(O1660,2)=O1660,ROUND(P1660,2)=P1660,OR(AND(O1660&lt;&gt;0,L1660="p"),AND(P1660&lt;&gt;0,L1660="f")),_xlfn.ISFORMULA(X1660),_xlfn.ISFORMULA(Y1660),_xlfn.ISFORMULA(Z1660),_xlfn.ISFORMULA(AA1660),_xlfn.ISFORMULA(AB1660),_xlfn.ISFORMULA(AC1660),NOT(_xlfn.ISFORMULA(O1660)),NOT(_xlfn.ISFORMULA(P1660)),M1660&lt;&gt;0,N1660&lt;&gt;0,OR(YEAR(M1660=lookup_codes!T1822),YEAR(M1660=lookup_codes!T1823),YEAR(M1660=lookup_codes!T1824)),OR(YEAR(N1660=lookup_codes!T1822),YEAR(N1660=lookup_codes!T1823),YEAR(N1660=lookup_codes!T1824)))</f>
        <v>1</v>
      </c>
    </row>
    <row r="1661" spans="1:30" ht="14.25" customHeight="1" x14ac:dyDescent="0.2">
      <c r="A1661" s="8" t="s">
        <v>781</v>
      </c>
      <c r="B1661" s="8"/>
      <c r="C1661" s="2" t="s">
        <v>734</v>
      </c>
      <c r="D1661" s="6" t="s">
        <v>742</v>
      </c>
      <c r="E1661" s="60" t="s">
        <v>745</v>
      </c>
      <c r="F1661" s="8"/>
      <c r="G1661" s="8"/>
      <c r="H1661" s="8"/>
      <c r="I1661" s="8"/>
      <c r="J1661" s="8">
        <v>1</v>
      </c>
      <c r="K1661" s="8" t="s">
        <v>753</v>
      </c>
      <c r="L1661" s="8" t="s">
        <v>756</v>
      </c>
      <c r="M1661" s="9">
        <v>44482</v>
      </c>
      <c r="N1661" s="9">
        <v>44482</v>
      </c>
      <c r="O1661" s="20"/>
      <c r="P1661" s="20">
        <v>54344.83</v>
      </c>
      <c r="Q1661" s="61"/>
      <c r="X1661" s="22" t="str">
        <f>IF(B1661="",VLOOKUP(A1661,items_lookup!A:B,2,FALSE),B1661)</f>
        <v>09. Item 09</v>
      </c>
      <c r="Y1661" s="22">
        <f t="shared" si="116"/>
        <v>10</v>
      </c>
      <c r="Z1661" s="22">
        <f t="shared" si="116"/>
        <v>10</v>
      </c>
      <c r="AA1661" s="22">
        <f t="shared" si="117"/>
        <v>2021</v>
      </c>
      <c r="AB1661" s="22">
        <f t="shared" si="118"/>
        <v>2021</v>
      </c>
      <c r="AC1661" s="22">
        <f t="shared" si="119"/>
        <v>2021</v>
      </c>
      <c r="AD1661" s="25" t="b">
        <f>AND(ROUND(O1661,2)=O1661,ROUND(P1661,2)=P1661,OR(AND(O1661&lt;&gt;0,L1661="p"),AND(P1661&lt;&gt;0,L1661="f")),_xlfn.ISFORMULA(X1661),_xlfn.ISFORMULA(Y1661),_xlfn.ISFORMULA(Z1661),_xlfn.ISFORMULA(AA1661),_xlfn.ISFORMULA(AB1661),_xlfn.ISFORMULA(AC1661),NOT(_xlfn.ISFORMULA(O1661)),NOT(_xlfn.ISFORMULA(P1661)),M1661&lt;&gt;0,N1661&lt;&gt;0,OR(YEAR(M1661=lookup_codes!T1823),YEAR(M1661=lookup_codes!T1824),YEAR(M1661=lookup_codes!T1825)),OR(YEAR(N1661=lookup_codes!T1823),YEAR(N1661=lookup_codes!T1824),YEAR(N1661=lookup_codes!T1825)))</f>
        <v>1</v>
      </c>
    </row>
    <row r="1662" spans="1:30" ht="14.25" customHeight="1" x14ac:dyDescent="0.2">
      <c r="A1662" s="8" t="s">
        <v>781</v>
      </c>
      <c r="B1662" s="8"/>
      <c r="C1662" s="2" t="s">
        <v>734</v>
      </c>
      <c r="D1662" s="6" t="s">
        <v>742</v>
      </c>
      <c r="E1662" s="60" t="s">
        <v>745</v>
      </c>
      <c r="F1662" s="8"/>
      <c r="G1662" s="8"/>
      <c r="H1662" s="8"/>
      <c r="I1662" s="8"/>
      <c r="J1662" s="8">
        <v>1</v>
      </c>
      <c r="K1662" s="8" t="s">
        <v>753</v>
      </c>
      <c r="L1662" s="8" t="s">
        <v>756</v>
      </c>
      <c r="M1662" s="9">
        <v>44482</v>
      </c>
      <c r="N1662" s="9">
        <v>44483</v>
      </c>
      <c r="O1662" s="20"/>
      <c r="P1662" s="20">
        <v>124.51</v>
      </c>
      <c r="Q1662" s="61"/>
      <c r="X1662" s="22" t="str">
        <f>IF(B1662="",VLOOKUP(A1662,items_lookup!A:B,2,FALSE),B1662)</f>
        <v>09. Item 09</v>
      </c>
      <c r="Y1662" s="22">
        <f t="shared" si="116"/>
        <v>10</v>
      </c>
      <c r="Z1662" s="22">
        <f t="shared" si="116"/>
        <v>10</v>
      </c>
      <c r="AA1662" s="22">
        <f t="shared" si="117"/>
        <v>2021</v>
      </c>
      <c r="AB1662" s="22">
        <f t="shared" si="118"/>
        <v>2021</v>
      </c>
      <c r="AC1662" s="22">
        <f t="shared" si="119"/>
        <v>2021</v>
      </c>
      <c r="AD1662" s="25" t="b">
        <f>AND(ROUND(O1662,2)=O1662,ROUND(P1662,2)=P1662,OR(AND(O1662&lt;&gt;0,L1662="p"),AND(P1662&lt;&gt;0,L1662="f")),_xlfn.ISFORMULA(X1662),_xlfn.ISFORMULA(Y1662),_xlfn.ISFORMULA(Z1662),_xlfn.ISFORMULA(AA1662),_xlfn.ISFORMULA(AB1662),_xlfn.ISFORMULA(AC1662),NOT(_xlfn.ISFORMULA(O1662)),NOT(_xlfn.ISFORMULA(P1662)),M1662&lt;&gt;0,N1662&lt;&gt;0,OR(YEAR(M1662=lookup_codes!T1824),YEAR(M1662=lookup_codes!T1825),YEAR(M1662=lookup_codes!T1826)),OR(YEAR(N1662=lookup_codes!T1824),YEAR(N1662=lookup_codes!T1825),YEAR(N1662=lookup_codes!T1826)))</f>
        <v>1</v>
      </c>
    </row>
    <row r="1663" spans="1:30" ht="14.25" customHeight="1" x14ac:dyDescent="0.2">
      <c r="A1663" s="8" t="s">
        <v>769</v>
      </c>
      <c r="B1663" s="8"/>
      <c r="C1663" s="2" t="s">
        <v>734</v>
      </c>
      <c r="D1663" s="6" t="s">
        <v>742</v>
      </c>
      <c r="E1663" s="60" t="s">
        <v>745</v>
      </c>
      <c r="F1663" s="8"/>
      <c r="G1663" s="8"/>
      <c r="H1663" s="8"/>
      <c r="I1663" s="8"/>
      <c r="J1663" s="8">
        <v>1</v>
      </c>
      <c r="K1663" s="8" t="s">
        <v>753</v>
      </c>
      <c r="L1663" s="8" t="s">
        <v>756</v>
      </c>
      <c r="M1663" s="9">
        <v>44482</v>
      </c>
      <c r="N1663" s="9">
        <v>44484</v>
      </c>
      <c r="O1663" s="20"/>
      <c r="P1663" s="20">
        <v>8999.7900000000009</v>
      </c>
      <c r="Q1663" s="61"/>
      <c r="X1663" s="22" t="str">
        <f>IF(B1663="",VLOOKUP(A1663,items_lookup!A:B,2,FALSE),B1663)</f>
        <v>09. Item 09</v>
      </c>
      <c r="Y1663" s="22">
        <f t="shared" ref="Y1663:Z1726" si="120">MONTH(M1663)</f>
        <v>10</v>
      </c>
      <c r="Z1663" s="22">
        <f t="shared" si="120"/>
        <v>10</v>
      </c>
      <c r="AA1663" s="22">
        <f t="shared" si="117"/>
        <v>2021</v>
      </c>
      <c r="AB1663" s="22">
        <f t="shared" si="118"/>
        <v>2021</v>
      </c>
      <c r="AC1663" s="22">
        <f t="shared" si="119"/>
        <v>2021</v>
      </c>
      <c r="AD1663" s="25" t="b">
        <f>AND(ROUND(O1663,2)=O1663,ROUND(P1663,2)=P1663,OR(AND(O1663&lt;&gt;0,L1663="p"),AND(P1663&lt;&gt;0,L1663="f")),_xlfn.ISFORMULA(X1663),_xlfn.ISFORMULA(Y1663),_xlfn.ISFORMULA(Z1663),_xlfn.ISFORMULA(AA1663),_xlfn.ISFORMULA(AB1663),_xlfn.ISFORMULA(AC1663),NOT(_xlfn.ISFORMULA(O1663)),NOT(_xlfn.ISFORMULA(P1663)),M1663&lt;&gt;0,N1663&lt;&gt;0,OR(YEAR(M1663=lookup_codes!T1825),YEAR(M1663=lookup_codes!T1826),YEAR(M1663=lookup_codes!T1827)),OR(YEAR(N1663=lookup_codes!T1825),YEAR(N1663=lookup_codes!T1826),YEAR(N1663=lookup_codes!T1827)))</f>
        <v>1</v>
      </c>
    </row>
    <row r="1664" spans="1:30" ht="14.25" customHeight="1" x14ac:dyDescent="0.2">
      <c r="A1664" s="8" t="s">
        <v>768</v>
      </c>
      <c r="B1664" s="8"/>
      <c r="C1664" s="2" t="s">
        <v>734</v>
      </c>
      <c r="D1664" s="6" t="s">
        <v>742</v>
      </c>
      <c r="E1664" s="60" t="s">
        <v>745</v>
      </c>
      <c r="F1664" s="8"/>
      <c r="G1664" s="8"/>
      <c r="H1664" s="8"/>
      <c r="I1664" s="8"/>
      <c r="J1664" s="8">
        <v>1</v>
      </c>
      <c r="K1664" s="8" t="s">
        <v>753</v>
      </c>
      <c r="L1664" s="8" t="s">
        <v>756</v>
      </c>
      <c r="M1664" s="9">
        <v>44482</v>
      </c>
      <c r="N1664" s="9">
        <v>44488</v>
      </c>
      <c r="O1664" s="20"/>
      <c r="P1664" s="20">
        <v>30</v>
      </c>
      <c r="Q1664" s="61"/>
      <c r="X1664" s="22" t="str">
        <f>IF(B1664="",VLOOKUP(A1664,items_lookup!A:B,2,FALSE),B1664)</f>
        <v>09. Item 09</v>
      </c>
      <c r="Y1664" s="22">
        <f t="shared" si="120"/>
        <v>10</v>
      </c>
      <c r="Z1664" s="22">
        <f t="shared" si="120"/>
        <v>10</v>
      </c>
      <c r="AA1664" s="22">
        <f t="shared" si="117"/>
        <v>2021</v>
      </c>
      <c r="AB1664" s="22">
        <f t="shared" si="118"/>
        <v>2021</v>
      </c>
      <c r="AC1664" s="22">
        <f t="shared" si="119"/>
        <v>2021</v>
      </c>
      <c r="AD1664" s="25" t="b">
        <f>AND(ROUND(O1664,2)=O1664,ROUND(P1664,2)=P1664,OR(AND(O1664&lt;&gt;0,L1664="p"),AND(P1664&lt;&gt;0,L1664="f")),_xlfn.ISFORMULA(X1664),_xlfn.ISFORMULA(Y1664),_xlfn.ISFORMULA(Z1664),_xlfn.ISFORMULA(AA1664),_xlfn.ISFORMULA(AB1664),_xlfn.ISFORMULA(AC1664),NOT(_xlfn.ISFORMULA(O1664)),NOT(_xlfn.ISFORMULA(P1664)),M1664&lt;&gt;0,N1664&lt;&gt;0,OR(YEAR(M1664=lookup_codes!T1826),YEAR(M1664=lookup_codes!T1827),YEAR(M1664=lookup_codes!T1828)),OR(YEAR(N1664=lookup_codes!T1826),YEAR(N1664=lookup_codes!T1827),YEAR(N1664=lookup_codes!T1828)))</f>
        <v>1</v>
      </c>
    </row>
    <row r="1665" spans="1:30" ht="14.25" customHeight="1" x14ac:dyDescent="0.2">
      <c r="A1665" s="8" t="s">
        <v>768</v>
      </c>
      <c r="B1665" s="8"/>
      <c r="C1665" s="2" t="s">
        <v>734</v>
      </c>
      <c r="D1665" s="6" t="s">
        <v>742</v>
      </c>
      <c r="E1665" s="60" t="s">
        <v>745</v>
      </c>
      <c r="F1665" s="8"/>
      <c r="G1665" s="8"/>
      <c r="H1665" s="8"/>
      <c r="I1665" s="8"/>
      <c r="J1665" s="8">
        <v>1</v>
      </c>
      <c r="K1665" s="8" t="s">
        <v>753</v>
      </c>
      <c r="L1665" s="8" t="s">
        <v>756</v>
      </c>
      <c r="M1665" s="9">
        <v>44482</v>
      </c>
      <c r="N1665" s="9">
        <v>44482</v>
      </c>
      <c r="O1665" s="20"/>
      <c r="P1665" s="20">
        <v>130786.59</v>
      </c>
      <c r="Q1665" s="61"/>
      <c r="R1665" s="29"/>
      <c r="S1665" s="29"/>
      <c r="T1665" s="29"/>
      <c r="U1665" s="29"/>
      <c r="X1665" s="22" t="str">
        <f>IF(B1665="",VLOOKUP(A1665,items_lookup!A:B,2,FALSE),B1665)</f>
        <v>09. Item 09</v>
      </c>
      <c r="Y1665" s="22">
        <f t="shared" si="120"/>
        <v>10</v>
      </c>
      <c r="Z1665" s="22">
        <f t="shared" si="120"/>
        <v>10</v>
      </c>
      <c r="AA1665" s="22">
        <f t="shared" si="117"/>
        <v>2021</v>
      </c>
      <c r="AB1665" s="22">
        <f t="shared" si="118"/>
        <v>2021</v>
      </c>
      <c r="AC1665" s="22">
        <f t="shared" si="119"/>
        <v>2021</v>
      </c>
      <c r="AD1665" s="25" t="b">
        <f>AND(ROUND(O1665,2)=O1665,ROUND(P1665,2)=P1665,OR(AND(O1665&lt;&gt;0,L1665="p"),AND(P1665&lt;&gt;0,L1665="f")),_xlfn.ISFORMULA(X1665),_xlfn.ISFORMULA(Y1665),_xlfn.ISFORMULA(Z1665),_xlfn.ISFORMULA(AA1665),_xlfn.ISFORMULA(AB1665),_xlfn.ISFORMULA(AC1665),NOT(_xlfn.ISFORMULA(O1665)),NOT(_xlfn.ISFORMULA(P1665)),M1665&lt;&gt;0,N1665&lt;&gt;0,OR(YEAR(M1665=lookup_codes!T1827),YEAR(M1665=lookup_codes!T1828),YEAR(M1665=lookup_codes!T1829)),OR(YEAR(N1665=lookup_codes!T1827),YEAR(N1665=lookup_codes!T1828),YEAR(N1665=lookup_codes!T1829)))</f>
        <v>1</v>
      </c>
    </row>
    <row r="1666" spans="1:30" ht="15" customHeight="1" x14ac:dyDescent="0.2">
      <c r="A1666" s="8" t="s">
        <v>789</v>
      </c>
      <c r="B1666" s="27"/>
      <c r="C1666" s="2" t="s">
        <v>734</v>
      </c>
      <c r="D1666" s="6" t="s">
        <v>742</v>
      </c>
      <c r="E1666" s="60" t="s">
        <v>745</v>
      </c>
      <c r="F1666" s="8"/>
      <c r="G1666" s="8"/>
      <c r="H1666" s="8"/>
      <c r="I1666" s="8" t="s">
        <v>25</v>
      </c>
      <c r="J1666" s="8">
        <v>1</v>
      </c>
      <c r="K1666" s="8" t="s">
        <v>753</v>
      </c>
      <c r="L1666" s="8" t="s">
        <v>756</v>
      </c>
      <c r="M1666" s="9">
        <v>44482</v>
      </c>
      <c r="N1666" s="9">
        <v>44487</v>
      </c>
      <c r="O1666" s="20"/>
      <c r="P1666" s="20">
        <v>17832.72</v>
      </c>
      <c r="Q1666" s="61"/>
      <c r="R1666" s="11"/>
      <c r="S1666" s="11"/>
      <c r="T1666" s="11"/>
      <c r="U1666" s="11"/>
      <c r="X1666" s="22" t="str">
        <f>IF(B1666="",VLOOKUP(A1666,items_lookup!A:B,2,FALSE),B1666)</f>
        <v>13. Item 13</v>
      </c>
      <c r="Y1666" s="22">
        <f t="shared" si="120"/>
        <v>10</v>
      </c>
      <c r="Z1666" s="22">
        <f t="shared" si="120"/>
        <v>10</v>
      </c>
      <c r="AA1666" s="22">
        <f t="shared" si="117"/>
        <v>2021</v>
      </c>
      <c r="AB1666" s="22">
        <f t="shared" si="118"/>
        <v>2021</v>
      </c>
      <c r="AC1666" s="22">
        <f t="shared" si="119"/>
        <v>2021</v>
      </c>
      <c r="AD1666" s="25" t="b">
        <f>AND(ROUND(O1666,2)=O1666,ROUND(P1666,2)=P1666,OR(AND(O1666&lt;&gt;0,L1666="p"),AND(P1666&lt;&gt;0,L1666="f")),_xlfn.ISFORMULA(X1666),_xlfn.ISFORMULA(Y1666),_xlfn.ISFORMULA(Z1666),_xlfn.ISFORMULA(AA1666),_xlfn.ISFORMULA(AB1666),_xlfn.ISFORMULA(AC1666),NOT(_xlfn.ISFORMULA(O1666)),NOT(_xlfn.ISFORMULA(P1666)),M1666&lt;&gt;0,N1666&lt;&gt;0,OR(YEAR(M1666=lookup_codes!T1828),YEAR(M1666=lookup_codes!T1829),YEAR(M1666=lookup_codes!T1830)),OR(YEAR(N1666=lookup_codes!T1828),YEAR(N1666=lookup_codes!T1829),YEAR(N1666=lookup_codes!T1830)))</f>
        <v>1</v>
      </c>
    </row>
    <row r="1667" spans="1:30" ht="15" customHeight="1" x14ac:dyDescent="0.2">
      <c r="A1667" s="8" t="s">
        <v>771</v>
      </c>
      <c r="B1667" s="27"/>
      <c r="C1667" s="2" t="s">
        <v>734</v>
      </c>
      <c r="D1667" s="6" t="s">
        <v>742</v>
      </c>
      <c r="E1667" s="60" t="s">
        <v>745</v>
      </c>
      <c r="F1667" s="8"/>
      <c r="G1667" s="8"/>
      <c r="H1667" s="8"/>
      <c r="I1667" s="8" t="s">
        <v>25</v>
      </c>
      <c r="J1667" s="8">
        <v>1</v>
      </c>
      <c r="K1667" s="8" t="s">
        <v>753</v>
      </c>
      <c r="L1667" s="8" t="s">
        <v>756</v>
      </c>
      <c r="M1667" s="9">
        <v>44482</v>
      </c>
      <c r="N1667" s="9">
        <v>44484</v>
      </c>
      <c r="O1667" s="20"/>
      <c r="P1667" s="20">
        <v>5435.08</v>
      </c>
      <c r="Q1667" s="61"/>
      <c r="R1667" s="11"/>
      <c r="S1667" s="11"/>
      <c r="T1667" s="11"/>
      <c r="U1667" s="11"/>
      <c r="X1667" s="22" t="str">
        <f>IF(B1667="",VLOOKUP(A1667,items_lookup!A:B,2,FALSE),B1667)</f>
        <v>13. Item 13</v>
      </c>
      <c r="Y1667" s="22">
        <f t="shared" si="120"/>
        <v>10</v>
      </c>
      <c r="Z1667" s="22">
        <f t="shared" si="120"/>
        <v>10</v>
      </c>
      <c r="AA1667" s="22">
        <f t="shared" si="117"/>
        <v>2021</v>
      </c>
      <c r="AB1667" s="22">
        <f t="shared" si="118"/>
        <v>2021</v>
      </c>
      <c r="AC1667" s="22">
        <f t="shared" si="119"/>
        <v>2021</v>
      </c>
      <c r="AD1667" s="25" t="b">
        <f>AND(ROUND(O1667,2)=O1667,ROUND(P1667,2)=P1667,OR(AND(O1667&lt;&gt;0,L1667="p"),AND(P1667&lt;&gt;0,L1667="f")),_xlfn.ISFORMULA(X1667),_xlfn.ISFORMULA(Y1667),_xlfn.ISFORMULA(Z1667),_xlfn.ISFORMULA(AA1667),_xlfn.ISFORMULA(AB1667),_xlfn.ISFORMULA(AC1667),NOT(_xlfn.ISFORMULA(O1667)),NOT(_xlfn.ISFORMULA(P1667)),M1667&lt;&gt;0,N1667&lt;&gt;0,OR(YEAR(M1667=lookup_codes!T1829),YEAR(M1667=lookup_codes!T1830),YEAR(M1667=lookup_codes!T1831)),OR(YEAR(N1667=lookup_codes!T1829),YEAR(N1667=lookup_codes!T1830),YEAR(N1667=lookup_codes!T1831)))</f>
        <v>1</v>
      </c>
    </row>
    <row r="1668" spans="1:30" ht="15" customHeight="1" x14ac:dyDescent="0.2">
      <c r="A1668" s="8" t="s">
        <v>771</v>
      </c>
      <c r="B1668" s="27"/>
      <c r="C1668" s="2" t="s">
        <v>734</v>
      </c>
      <c r="D1668" s="6" t="s">
        <v>742</v>
      </c>
      <c r="E1668" s="60" t="s">
        <v>745</v>
      </c>
      <c r="F1668" s="8"/>
      <c r="G1668" s="8"/>
      <c r="H1668" s="8"/>
      <c r="I1668" s="8"/>
      <c r="J1668" s="8">
        <v>1</v>
      </c>
      <c r="K1668" s="8" t="s">
        <v>753</v>
      </c>
      <c r="L1668" s="8" t="s">
        <v>756</v>
      </c>
      <c r="M1668" s="9">
        <v>44482</v>
      </c>
      <c r="N1668" s="9">
        <v>44484</v>
      </c>
      <c r="O1668" s="20"/>
      <c r="P1668" s="20">
        <v>378842.36</v>
      </c>
      <c r="Q1668" s="61"/>
      <c r="R1668" s="11"/>
      <c r="S1668" s="11"/>
      <c r="T1668" s="11"/>
      <c r="U1668" s="11"/>
      <c r="X1668" s="22" t="str">
        <f>IF(B1668="",VLOOKUP(A1668,items_lookup!A:B,2,FALSE),B1668)</f>
        <v>13. Item 13</v>
      </c>
      <c r="Y1668" s="22">
        <f t="shared" si="120"/>
        <v>10</v>
      </c>
      <c r="Z1668" s="22">
        <f t="shared" si="120"/>
        <v>10</v>
      </c>
      <c r="AA1668" s="22">
        <f t="shared" si="117"/>
        <v>2021</v>
      </c>
      <c r="AB1668" s="22">
        <f t="shared" si="118"/>
        <v>2021</v>
      </c>
      <c r="AC1668" s="22">
        <f t="shared" si="119"/>
        <v>2021</v>
      </c>
      <c r="AD1668" s="25" t="b">
        <f>AND(ROUND(O1668,2)=O1668,ROUND(P1668,2)=P1668,OR(AND(O1668&lt;&gt;0,L1668="p"),AND(P1668&lt;&gt;0,L1668="f")),_xlfn.ISFORMULA(X1668),_xlfn.ISFORMULA(Y1668),_xlfn.ISFORMULA(Z1668),_xlfn.ISFORMULA(AA1668),_xlfn.ISFORMULA(AB1668),_xlfn.ISFORMULA(AC1668),NOT(_xlfn.ISFORMULA(O1668)),NOT(_xlfn.ISFORMULA(P1668)),M1668&lt;&gt;0,N1668&lt;&gt;0,OR(YEAR(M1668=lookup_codes!T1830),YEAR(M1668=lookup_codes!T1831),YEAR(M1668=lookup_codes!T1832)),OR(YEAR(N1668=lookup_codes!T1830),YEAR(N1668=lookup_codes!T1831),YEAR(N1668=lookup_codes!T1832)))</f>
        <v>1</v>
      </c>
    </row>
    <row r="1669" spans="1:30" ht="15" customHeight="1" x14ac:dyDescent="0.2">
      <c r="A1669" s="8" t="s">
        <v>781</v>
      </c>
      <c r="B1669" s="8"/>
      <c r="C1669" s="2" t="s">
        <v>734</v>
      </c>
      <c r="D1669" s="6" t="s">
        <v>742</v>
      </c>
      <c r="E1669" s="60" t="s">
        <v>745</v>
      </c>
      <c r="F1669" s="8"/>
      <c r="G1669" s="8"/>
      <c r="H1669" s="8"/>
      <c r="I1669" s="8"/>
      <c r="J1669" s="8">
        <v>4</v>
      </c>
      <c r="K1669" s="8" t="s">
        <v>753</v>
      </c>
      <c r="L1669" s="8" t="s">
        <v>756</v>
      </c>
      <c r="M1669" s="9">
        <v>44482</v>
      </c>
      <c r="N1669" s="9">
        <v>44488</v>
      </c>
      <c r="O1669" s="20"/>
      <c r="P1669" s="20">
        <v>92264.46</v>
      </c>
      <c r="Q1669" s="61"/>
      <c r="R1669" s="29"/>
      <c r="S1669" s="29"/>
      <c r="T1669" s="29"/>
      <c r="U1669" s="29"/>
      <c r="X1669" s="22" t="str">
        <f>IF(B1669="",VLOOKUP(A1669,items_lookup!A:B,2,FALSE),B1669)</f>
        <v>09. Item 09</v>
      </c>
      <c r="Y1669" s="22">
        <f t="shared" si="120"/>
        <v>10</v>
      </c>
      <c r="Z1669" s="22">
        <f t="shared" si="120"/>
        <v>10</v>
      </c>
      <c r="AA1669" s="22">
        <f t="shared" si="117"/>
        <v>2021</v>
      </c>
      <c r="AB1669" s="22">
        <f t="shared" si="118"/>
        <v>2021</v>
      </c>
      <c r="AC1669" s="22">
        <f t="shared" si="119"/>
        <v>2021</v>
      </c>
      <c r="AD1669" s="25" t="b">
        <f>AND(ROUND(O1669,2)=O1669,ROUND(P1669,2)=P1669,OR(AND(O1669&lt;&gt;0,L1669="p"),AND(P1669&lt;&gt;0,L1669="f")),_xlfn.ISFORMULA(X1669),_xlfn.ISFORMULA(Y1669),_xlfn.ISFORMULA(Z1669),_xlfn.ISFORMULA(AA1669),_xlfn.ISFORMULA(AB1669),_xlfn.ISFORMULA(AC1669),NOT(_xlfn.ISFORMULA(O1669)),NOT(_xlfn.ISFORMULA(P1669)),M1669&lt;&gt;0,N1669&lt;&gt;0,OR(YEAR(M1669=lookup_codes!T1831),YEAR(M1669=lookup_codes!T1832),YEAR(M1669=lookup_codes!T1833)),OR(YEAR(N1669=lookup_codes!T1831),YEAR(N1669=lookup_codes!T1832),YEAR(N1669=lookup_codes!T1833)))</f>
        <v>1</v>
      </c>
    </row>
    <row r="1670" spans="1:30" ht="15" customHeight="1" x14ac:dyDescent="0.2">
      <c r="A1670" s="8" t="s">
        <v>792</v>
      </c>
      <c r="B1670" s="8"/>
      <c r="C1670" s="2" t="s">
        <v>734</v>
      </c>
      <c r="D1670" s="6" t="s">
        <v>742</v>
      </c>
      <c r="E1670" s="60" t="s">
        <v>745</v>
      </c>
      <c r="F1670" s="8"/>
      <c r="G1670" s="8"/>
      <c r="H1670" s="8"/>
      <c r="I1670" s="8" t="s">
        <v>25</v>
      </c>
      <c r="J1670" s="8">
        <v>1</v>
      </c>
      <c r="K1670" s="8" t="s">
        <v>753</v>
      </c>
      <c r="L1670" s="8" t="s">
        <v>756</v>
      </c>
      <c r="M1670" s="9">
        <v>44482</v>
      </c>
      <c r="N1670" s="9">
        <v>44484</v>
      </c>
      <c r="O1670" s="20"/>
      <c r="P1670" s="20">
        <v>2738095.24</v>
      </c>
      <c r="Q1670" s="61"/>
      <c r="R1670" s="29"/>
      <c r="S1670" s="29"/>
      <c r="T1670" s="29"/>
      <c r="U1670" s="29"/>
      <c r="X1670" s="22" t="str">
        <f>IF(B1670="",VLOOKUP(A1670,items_lookup!A:B,2,FALSE),B1670)</f>
        <v>12. Item 12</v>
      </c>
      <c r="Y1670" s="22">
        <f t="shared" si="120"/>
        <v>10</v>
      </c>
      <c r="Z1670" s="22">
        <f t="shared" si="120"/>
        <v>10</v>
      </c>
      <c r="AA1670" s="22">
        <f t="shared" si="117"/>
        <v>2021</v>
      </c>
      <c r="AB1670" s="22">
        <f t="shared" si="118"/>
        <v>2021</v>
      </c>
      <c r="AC1670" s="22">
        <f t="shared" si="119"/>
        <v>2021</v>
      </c>
      <c r="AD1670" s="25" t="b">
        <f>AND(ROUND(O1670,2)=O1670,ROUND(P1670,2)=P1670,OR(AND(O1670&lt;&gt;0,L1670="p"),AND(P1670&lt;&gt;0,L1670="f")),_xlfn.ISFORMULA(X1670),_xlfn.ISFORMULA(Y1670),_xlfn.ISFORMULA(Z1670),_xlfn.ISFORMULA(AA1670),_xlfn.ISFORMULA(AB1670),_xlfn.ISFORMULA(AC1670),NOT(_xlfn.ISFORMULA(O1670)),NOT(_xlfn.ISFORMULA(P1670)),M1670&lt;&gt;0,N1670&lt;&gt;0,OR(YEAR(M1670=lookup_codes!T1832),YEAR(M1670=lookup_codes!T1833),YEAR(M1670=lookup_codes!T1834)),OR(YEAR(N1670=lookup_codes!T1832),YEAR(N1670=lookup_codes!T1833),YEAR(N1670=lookup_codes!T1834)))</f>
        <v>1</v>
      </c>
    </row>
    <row r="1671" spans="1:30" ht="15" customHeight="1" x14ac:dyDescent="0.2">
      <c r="A1671" s="8" t="s">
        <v>783</v>
      </c>
      <c r="B1671" s="8"/>
      <c r="C1671" s="2" t="s">
        <v>741</v>
      </c>
      <c r="D1671" s="6" t="s">
        <v>742</v>
      </c>
      <c r="E1671" s="60" t="s">
        <v>745</v>
      </c>
      <c r="F1671" s="8"/>
      <c r="G1671" s="8"/>
      <c r="H1671" s="8"/>
      <c r="I1671" s="8"/>
      <c r="J1671" s="8"/>
      <c r="K1671" s="8" t="s">
        <v>753</v>
      </c>
      <c r="L1671" s="8" t="s">
        <v>756</v>
      </c>
      <c r="M1671" s="9">
        <v>44474</v>
      </c>
      <c r="N1671" s="9">
        <v>44474</v>
      </c>
      <c r="O1671" s="20"/>
      <c r="P1671" s="20">
        <v>223780.11</v>
      </c>
      <c r="Q1671" s="61"/>
      <c r="R1671" s="29"/>
      <c r="S1671" s="29"/>
      <c r="T1671" s="29"/>
      <c r="U1671" s="29"/>
      <c r="X1671" s="22" t="str">
        <f>IF(B1671="",VLOOKUP(A1671,items_lookup!A:B,2,FALSE),B1671)</f>
        <v>21. Item 21</v>
      </c>
      <c r="Y1671" s="22">
        <f t="shared" si="120"/>
        <v>10</v>
      </c>
      <c r="Z1671" s="22">
        <f t="shared" si="120"/>
        <v>10</v>
      </c>
      <c r="AA1671" s="22">
        <f t="shared" si="117"/>
        <v>2021</v>
      </c>
      <c r="AB1671" s="22">
        <f t="shared" si="118"/>
        <v>2021</v>
      </c>
      <c r="AC1671" s="22">
        <f t="shared" si="119"/>
        <v>2021</v>
      </c>
      <c r="AD1671" s="25" t="b">
        <f>AND(ROUND(O1671,2)=O1671,ROUND(P1671,2)=P1671,OR(AND(O1671&lt;&gt;0,L1671="p"),AND(P1671&lt;&gt;0,L1671="f")),_xlfn.ISFORMULA(X1671),_xlfn.ISFORMULA(Y1671),_xlfn.ISFORMULA(Z1671),_xlfn.ISFORMULA(AA1671),_xlfn.ISFORMULA(AB1671),_xlfn.ISFORMULA(AC1671),NOT(_xlfn.ISFORMULA(O1671)),NOT(_xlfn.ISFORMULA(P1671)),M1671&lt;&gt;0,N1671&lt;&gt;0,OR(YEAR(M1671=lookup_codes!T1833),YEAR(M1671=lookup_codes!T1834),YEAR(M1671=lookup_codes!T1835)),OR(YEAR(N1671=lookup_codes!T1833),YEAR(N1671=lookup_codes!T1834),YEAR(N1671=lookup_codes!T1835)))</f>
        <v>1</v>
      </c>
    </row>
    <row r="1672" spans="1:30" ht="15" customHeight="1" x14ac:dyDescent="0.2">
      <c r="A1672" s="8" t="s">
        <v>792</v>
      </c>
      <c r="B1672" s="27"/>
      <c r="C1672" s="2" t="s">
        <v>734</v>
      </c>
      <c r="D1672" s="6" t="s">
        <v>742</v>
      </c>
      <c r="E1672" s="60" t="s">
        <v>745</v>
      </c>
      <c r="F1672" s="8"/>
      <c r="G1672" s="8"/>
      <c r="H1672" s="8"/>
      <c r="I1672" s="8"/>
      <c r="J1672" s="8">
        <v>1</v>
      </c>
      <c r="K1672" s="8" t="s">
        <v>753</v>
      </c>
      <c r="L1672" s="8" t="s">
        <v>756</v>
      </c>
      <c r="M1672" s="9">
        <v>44440</v>
      </c>
      <c r="N1672" s="9">
        <v>44476</v>
      </c>
      <c r="O1672" s="20"/>
      <c r="P1672" s="20">
        <v>2590.9699999999998</v>
      </c>
      <c r="Q1672" s="61"/>
      <c r="R1672" s="11"/>
      <c r="S1672" s="11"/>
      <c r="T1672" s="11"/>
      <c r="U1672" s="11"/>
      <c r="X1672" s="22" t="str">
        <f>IF(B1672="",VLOOKUP(A1672,items_lookup!A:B,2,FALSE),B1672)</f>
        <v>12. Item 12</v>
      </c>
      <c r="Y1672" s="22">
        <f t="shared" si="120"/>
        <v>9</v>
      </c>
      <c r="Z1672" s="22">
        <f t="shared" si="120"/>
        <v>10</v>
      </c>
      <c r="AA1672" s="22">
        <f t="shared" si="117"/>
        <v>2021</v>
      </c>
      <c r="AB1672" s="22">
        <f t="shared" si="118"/>
        <v>2021</v>
      </c>
      <c r="AC1672" s="22">
        <f t="shared" si="119"/>
        <v>2021</v>
      </c>
      <c r="AD1672" s="25" t="b">
        <f>AND(ROUND(O1672,2)=O1672,ROUND(P1672,2)=P1672,OR(AND(O1672&lt;&gt;0,L1672="p"),AND(P1672&lt;&gt;0,L1672="f")),_xlfn.ISFORMULA(X1672),_xlfn.ISFORMULA(Y1672),_xlfn.ISFORMULA(Z1672),_xlfn.ISFORMULA(AA1672),_xlfn.ISFORMULA(AB1672),_xlfn.ISFORMULA(AC1672),NOT(_xlfn.ISFORMULA(O1672)),NOT(_xlfn.ISFORMULA(P1672)),M1672&lt;&gt;0,N1672&lt;&gt;0,OR(YEAR(M1672=lookup_codes!T1834),YEAR(M1672=lookup_codes!T1835),YEAR(M1672=lookup_codes!T1836)),OR(YEAR(N1672=lookup_codes!T1834),YEAR(N1672=lookup_codes!T1835),YEAR(N1672=lookup_codes!T1836)))</f>
        <v>1</v>
      </c>
    </row>
    <row r="1673" spans="1:30" ht="15" customHeight="1" x14ac:dyDescent="0.2">
      <c r="A1673" s="8" t="s">
        <v>770</v>
      </c>
      <c r="B1673" s="27"/>
      <c r="C1673" s="2" t="s">
        <v>734</v>
      </c>
      <c r="D1673" s="6" t="s">
        <v>742</v>
      </c>
      <c r="E1673" s="60" t="s">
        <v>745</v>
      </c>
      <c r="F1673" s="8"/>
      <c r="G1673" s="8"/>
      <c r="H1673" s="8"/>
      <c r="I1673" s="8"/>
      <c r="J1673" s="8">
        <v>1</v>
      </c>
      <c r="K1673" s="8" t="s">
        <v>753</v>
      </c>
      <c r="L1673" s="8" t="s">
        <v>756</v>
      </c>
      <c r="M1673" s="9">
        <v>44480</v>
      </c>
      <c r="N1673" s="9">
        <v>44480</v>
      </c>
      <c r="O1673" s="20"/>
      <c r="P1673" s="20">
        <v>38881.71</v>
      </c>
      <c r="Q1673" s="61"/>
      <c r="R1673" s="11"/>
      <c r="S1673" s="11"/>
      <c r="T1673" s="11"/>
      <c r="U1673" s="11"/>
      <c r="X1673" s="22" t="str">
        <f>IF(B1673="",VLOOKUP(A1673,items_lookup!A:B,2,FALSE),B1673)</f>
        <v>11. Item 11</v>
      </c>
      <c r="Y1673" s="22">
        <f t="shared" si="120"/>
        <v>10</v>
      </c>
      <c r="Z1673" s="22">
        <f t="shared" si="120"/>
        <v>10</v>
      </c>
      <c r="AA1673" s="22">
        <f t="shared" si="117"/>
        <v>2021</v>
      </c>
      <c r="AB1673" s="22">
        <f t="shared" si="118"/>
        <v>2021</v>
      </c>
      <c r="AC1673" s="22">
        <f t="shared" si="119"/>
        <v>2021</v>
      </c>
      <c r="AD1673" s="25" t="b">
        <f>AND(ROUND(O1673,2)=O1673,ROUND(P1673,2)=P1673,OR(AND(O1673&lt;&gt;0,L1673="p"),AND(P1673&lt;&gt;0,L1673="f")),_xlfn.ISFORMULA(X1673),_xlfn.ISFORMULA(Y1673),_xlfn.ISFORMULA(Z1673),_xlfn.ISFORMULA(AA1673),_xlfn.ISFORMULA(AB1673),_xlfn.ISFORMULA(AC1673),NOT(_xlfn.ISFORMULA(O1673)),NOT(_xlfn.ISFORMULA(P1673)),M1673&lt;&gt;0,N1673&lt;&gt;0,OR(YEAR(M1673=lookup_codes!T1835),YEAR(M1673=lookup_codes!T1836),YEAR(M1673=lookup_codes!T1837)),OR(YEAR(N1673=lookup_codes!T1835),YEAR(N1673=lookup_codes!T1836),YEAR(N1673=lookup_codes!T1837)))</f>
        <v>1</v>
      </c>
    </row>
    <row r="1674" spans="1:30" ht="15" customHeight="1" x14ac:dyDescent="0.2">
      <c r="A1674" s="8" t="s">
        <v>770</v>
      </c>
      <c r="B1674" s="8"/>
      <c r="C1674" s="2" t="s">
        <v>734</v>
      </c>
      <c r="D1674" s="6" t="s">
        <v>742</v>
      </c>
      <c r="E1674" s="60" t="s">
        <v>744</v>
      </c>
      <c r="F1674" s="8"/>
      <c r="G1674" s="8"/>
      <c r="H1674" s="8"/>
      <c r="I1674" s="8"/>
      <c r="J1674" s="8"/>
      <c r="K1674" s="8" t="s">
        <v>753</v>
      </c>
      <c r="L1674" s="8" t="s">
        <v>756</v>
      </c>
      <c r="M1674" s="9">
        <v>44474</v>
      </c>
      <c r="N1674" s="9">
        <v>44474</v>
      </c>
      <c r="O1674" s="20"/>
      <c r="P1674" s="20">
        <v>223780.11</v>
      </c>
      <c r="Q1674" s="61"/>
      <c r="R1674" s="29"/>
      <c r="S1674" s="29"/>
      <c r="T1674" s="29"/>
      <c r="U1674" s="29"/>
      <c r="X1674" s="22" t="str">
        <f>IF(B1674="",VLOOKUP(A1674,items_lookup!A:B,2,FALSE),B1674)</f>
        <v>11. Item 11</v>
      </c>
      <c r="Y1674" s="22">
        <f t="shared" si="120"/>
        <v>10</v>
      </c>
      <c r="Z1674" s="22">
        <f t="shared" si="120"/>
        <v>10</v>
      </c>
      <c r="AA1674" s="22">
        <f t="shared" si="117"/>
        <v>2021</v>
      </c>
      <c r="AB1674" s="22">
        <f t="shared" si="118"/>
        <v>2021</v>
      </c>
      <c r="AC1674" s="22">
        <f t="shared" si="119"/>
        <v>2021</v>
      </c>
      <c r="AD1674" s="25" t="b">
        <f>AND(ROUND(O1674,2)=O1674,ROUND(P1674,2)=P1674,OR(AND(O1674&lt;&gt;0,L1674="p"),AND(P1674&lt;&gt;0,L1674="f")),_xlfn.ISFORMULA(X1674),_xlfn.ISFORMULA(Y1674),_xlfn.ISFORMULA(Z1674),_xlfn.ISFORMULA(AA1674),_xlfn.ISFORMULA(AB1674),_xlfn.ISFORMULA(AC1674),NOT(_xlfn.ISFORMULA(O1674)),NOT(_xlfn.ISFORMULA(P1674)),M1674&lt;&gt;0,N1674&lt;&gt;0,OR(YEAR(M1674=lookup_codes!T1836),YEAR(M1674=lookup_codes!T1837),YEAR(M1674=lookup_codes!T1838)),OR(YEAR(N1674=lookup_codes!T1836),YEAR(N1674=lookup_codes!T1837),YEAR(N1674=lookup_codes!T1838)))</f>
        <v>1</v>
      </c>
    </row>
    <row r="1675" spans="1:30" ht="15" customHeight="1" x14ac:dyDescent="0.2">
      <c r="A1675" s="8" t="s">
        <v>773</v>
      </c>
      <c r="B1675" s="8"/>
      <c r="C1675" s="2" t="s">
        <v>734</v>
      </c>
      <c r="D1675" s="6" t="s">
        <v>742</v>
      </c>
      <c r="E1675" s="60" t="s">
        <v>744</v>
      </c>
      <c r="F1675" s="8"/>
      <c r="G1675" s="8"/>
      <c r="H1675" s="8"/>
      <c r="I1675" s="8"/>
      <c r="J1675" s="8"/>
      <c r="K1675" s="8" t="s">
        <v>753</v>
      </c>
      <c r="L1675" s="8" t="s">
        <v>756</v>
      </c>
      <c r="M1675" s="9">
        <v>44476</v>
      </c>
      <c r="N1675" s="9">
        <v>44476</v>
      </c>
      <c r="O1675" s="20"/>
      <c r="P1675" s="20">
        <v>2590.9699999999998</v>
      </c>
      <c r="Q1675" s="61"/>
      <c r="R1675" s="29"/>
      <c r="S1675" s="29"/>
      <c r="T1675" s="29"/>
      <c r="U1675" s="29"/>
      <c r="X1675" s="22" t="str">
        <f>IF(B1675="",VLOOKUP(A1675,items_lookup!A:B,2,FALSE),B1675)</f>
        <v>13. Item 13</v>
      </c>
      <c r="Y1675" s="22">
        <f t="shared" si="120"/>
        <v>10</v>
      </c>
      <c r="Z1675" s="22">
        <f t="shared" si="120"/>
        <v>10</v>
      </c>
      <c r="AA1675" s="22">
        <f t="shared" si="117"/>
        <v>2021</v>
      </c>
      <c r="AB1675" s="22">
        <f t="shared" si="118"/>
        <v>2021</v>
      </c>
      <c r="AC1675" s="22">
        <f t="shared" si="119"/>
        <v>2021</v>
      </c>
      <c r="AD1675" s="25" t="b">
        <f>AND(ROUND(O1675,2)=O1675,ROUND(P1675,2)=P1675,OR(AND(O1675&lt;&gt;0,L1675="p"),AND(P1675&lt;&gt;0,L1675="f")),_xlfn.ISFORMULA(X1675),_xlfn.ISFORMULA(Y1675),_xlfn.ISFORMULA(Z1675),_xlfn.ISFORMULA(AA1675),_xlfn.ISFORMULA(AB1675),_xlfn.ISFORMULA(AC1675),NOT(_xlfn.ISFORMULA(O1675)),NOT(_xlfn.ISFORMULA(P1675)),M1675&lt;&gt;0,N1675&lt;&gt;0,OR(YEAR(M1675=lookup_codes!T1837),YEAR(M1675=lookup_codes!T1838),YEAR(M1675=lookup_codes!T1839)),OR(YEAR(N1675=lookup_codes!T1837),YEAR(N1675=lookup_codes!T1838),YEAR(N1675=lookup_codes!T1839)))</f>
        <v>1</v>
      </c>
    </row>
    <row r="1676" spans="1:30" ht="15" customHeight="1" x14ac:dyDescent="0.2">
      <c r="A1676" s="8" t="s">
        <v>773</v>
      </c>
      <c r="B1676" s="8"/>
      <c r="C1676" s="2" t="s">
        <v>734</v>
      </c>
      <c r="D1676" s="6" t="s">
        <v>742</v>
      </c>
      <c r="E1676" s="60" t="s">
        <v>745</v>
      </c>
      <c r="F1676" s="8"/>
      <c r="G1676" s="8"/>
      <c r="H1676" s="8"/>
      <c r="I1676" s="8"/>
      <c r="J1676" s="8">
        <v>1</v>
      </c>
      <c r="K1676" s="8" t="s">
        <v>753</v>
      </c>
      <c r="L1676" s="8" t="s">
        <v>756</v>
      </c>
      <c r="M1676" s="9">
        <v>44473</v>
      </c>
      <c r="N1676" s="9">
        <v>44487</v>
      </c>
      <c r="O1676" s="20"/>
      <c r="P1676" s="20">
        <v>15389.44</v>
      </c>
      <c r="Q1676" s="61"/>
      <c r="R1676" s="29"/>
      <c r="S1676" s="29"/>
      <c r="T1676" s="29"/>
      <c r="U1676" s="29"/>
      <c r="X1676" s="22" t="str">
        <f>IF(B1676="",VLOOKUP(A1676,items_lookup!A:B,2,FALSE),B1676)</f>
        <v>13. Item 13</v>
      </c>
      <c r="Y1676" s="22">
        <f t="shared" si="120"/>
        <v>10</v>
      </c>
      <c r="Z1676" s="22">
        <f t="shared" si="120"/>
        <v>10</v>
      </c>
      <c r="AA1676" s="22">
        <f t="shared" si="117"/>
        <v>2021</v>
      </c>
      <c r="AB1676" s="22">
        <f t="shared" si="118"/>
        <v>2021</v>
      </c>
      <c r="AC1676" s="22">
        <f t="shared" si="119"/>
        <v>2021</v>
      </c>
      <c r="AD1676" s="25" t="b">
        <f>AND(ROUND(O1676,2)=O1676,ROUND(P1676,2)=P1676,OR(AND(O1676&lt;&gt;0,L1676="p"),AND(P1676&lt;&gt;0,L1676="f")),_xlfn.ISFORMULA(X1676),_xlfn.ISFORMULA(Y1676),_xlfn.ISFORMULA(Z1676),_xlfn.ISFORMULA(AA1676),_xlfn.ISFORMULA(AB1676),_xlfn.ISFORMULA(AC1676),NOT(_xlfn.ISFORMULA(O1676)),NOT(_xlfn.ISFORMULA(P1676)),M1676&lt;&gt;0,N1676&lt;&gt;0,OR(YEAR(M1676=lookup_codes!T1838),YEAR(M1676=lookup_codes!T1839),YEAR(M1676=lookup_codes!T1840)),OR(YEAR(N1676=lookup_codes!T1838),YEAR(N1676=lookup_codes!T1839),YEAR(N1676=lookup_codes!T1840)))</f>
        <v>1</v>
      </c>
    </row>
    <row r="1677" spans="1:30" ht="15" customHeight="1" x14ac:dyDescent="0.2">
      <c r="A1677" s="8" t="s">
        <v>773</v>
      </c>
      <c r="B1677" s="8"/>
      <c r="C1677" s="2" t="s">
        <v>734</v>
      </c>
      <c r="D1677" s="6" t="s">
        <v>742</v>
      </c>
      <c r="E1677" s="60" t="s">
        <v>745</v>
      </c>
      <c r="F1677" s="8"/>
      <c r="G1677" s="8"/>
      <c r="H1677" s="8"/>
      <c r="I1677" s="8"/>
      <c r="J1677" s="8">
        <v>2</v>
      </c>
      <c r="K1677" s="8" t="s">
        <v>753</v>
      </c>
      <c r="L1677" s="8" t="s">
        <v>756</v>
      </c>
      <c r="M1677" s="9">
        <v>44474</v>
      </c>
      <c r="N1677" s="9">
        <v>44491</v>
      </c>
      <c r="O1677" s="20"/>
      <c r="P1677" s="20">
        <v>178571.43</v>
      </c>
      <c r="Q1677" s="61"/>
      <c r="R1677" s="29"/>
      <c r="S1677" s="29"/>
      <c r="T1677" s="29"/>
      <c r="U1677" s="29"/>
      <c r="X1677" s="22" t="str">
        <f>IF(B1677="",VLOOKUP(A1677,items_lookup!A:B,2,FALSE),B1677)</f>
        <v>13. Item 13</v>
      </c>
      <c r="Y1677" s="22">
        <f t="shared" si="120"/>
        <v>10</v>
      </c>
      <c r="Z1677" s="22">
        <f t="shared" si="120"/>
        <v>10</v>
      </c>
      <c r="AA1677" s="22">
        <f t="shared" si="117"/>
        <v>2021</v>
      </c>
      <c r="AB1677" s="22">
        <f t="shared" si="118"/>
        <v>2021</v>
      </c>
      <c r="AC1677" s="22">
        <f t="shared" si="119"/>
        <v>2021</v>
      </c>
      <c r="AD1677" s="25" t="b">
        <f>AND(ROUND(O1677,2)=O1677,ROUND(P1677,2)=P1677,OR(AND(O1677&lt;&gt;0,L1677="p"),AND(P1677&lt;&gt;0,L1677="f")),_xlfn.ISFORMULA(X1677),_xlfn.ISFORMULA(Y1677),_xlfn.ISFORMULA(Z1677),_xlfn.ISFORMULA(AA1677),_xlfn.ISFORMULA(AB1677),_xlfn.ISFORMULA(AC1677),NOT(_xlfn.ISFORMULA(O1677)),NOT(_xlfn.ISFORMULA(P1677)),M1677&lt;&gt;0,N1677&lt;&gt;0,OR(YEAR(M1677=lookup_codes!T1839),YEAR(M1677=lookup_codes!T1840),YEAR(M1677=lookup_codes!T1841)),OR(YEAR(N1677=lookup_codes!T1839),YEAR(N1677=lookup_codes!T1840),YEAR(N1677=lookup_codes!T1841)))</f>
        <v>1</v>
      </c>
    </row>
    <row r="1678" spans="1:30" ht="16.5" customHeight="1" x14ac:dyDescent="0.2">
      <c r="A1678" s="8" t="s">
        <v>773</v>
      </c>
      <c r="B1678" s="8"/>
      <c r="C1678" s="2" t="s">
        <v>734</v>
      </c>
      <c r="D1678" s="6" t="s">
        <v>742</v>
      </c>
      <c r="E1678" s="60" t="s">
        <v>745</v>
      </c>
      <c r="F1678" s="8"/>
      <c r="G1678" s="8"/>
      <c r="H1678" s="8"/>
      <c r="I1678" s="8" t="s">
        <v>25</v>
      </c>
      <c r="J1678" s="8">
        <v>1</v>
      </c>
      <c r="K1678" s="8" t="s">
        <v>753</v>
      </c>
      <c r="L1678" s="8" t="s">
        <v>756</v>
      </c>
      <c r="M1678" s="9">
        <v>44474</v>
      </c>
      <c r="N1678" s="9">
        <v>44487</v>
      </c>
      <c r="O1678" s="20"/>
      <c r="P1678" s="20">
        <v>112109.23</v>
      </c>
      <c r="Q1678" s="61"/>
      <c r="R1678" s="29"/>
      <c r="S1678" s="29"/>
      <c r="T1678" s="29"/>
      <c r="U1678" s="29"/>
      <c r="X1678" s="22" t="str">
        <f>IF(B1678="",VLOOKUP(A1678,items_lookup!A:B,2,FALSE),B1678)</f>
        <v>13. Item 13</v>
      </c>
      <c r="Y1678" s="22">
        <f t="shared" si="120"/>
        <v>10</v>
      </c>
      <c r="Z1678" s="22">
        <f t="shared" si="120"/>
        <v>10</v>
      </c>
      <c r="AA1678" s="22">
        <f t="shared" si="117"/>
        <v>2021</v>
      </c>
      <c r="AB1678" s="22">
        <f t="shared" si="118"/>
        <v>2021</v>
      </c>
      <c r="AC1678" s="22">
        <f t="shared" si="119"/>
        <v>2021</v>
      </c>
      <c r="AD1678" s="25" t="b">
        <f>AND(ROUND(O1678,2)=O1678,ROUND(P1678,2)=P1678,OR(AND(O1678&lt;&gt;0,L1678="p"),AND(P1678&lt;&gt;0,L1678="f")),_xlfn.ISFORMULA(X1678),_xlfn.ISFORMULA(Y1678),_xlfn.ISFORMULA(Z1678),_xlfn.ISFORMULA(AA1678),_xlfn.ISFORMULA(AB1678),_xlfn.ISFORMULA(AC1678),NOT(_xlfn.ISFORMULA(O1678)),NOT(_xlfn.ISFORMULA(P1678)),M1678&lt;&gt;0,N1678&lt;&gt;0,OR(YEAR(M1678=lookup_codes!T1840),YEAR(M1678=lookup_codes!T1841),YEAR(M1678=lookup_codes!T1842)),OR(YEAR(N1678=lookup_codes!T1840),YEAR(N1678=lookup_codes!T1841),YEAR(N1678=lookup_codes!T1842)))</f>
        <v>1</v>
      </c>
    </row>
    <row r="1679" spans="1:30" ht="15" customHeight="1" x14ac:dyDescent="0.2">
      <c r="A1679" s="8" t="s">
        <v>773</v>
      </c>
      <c r="B1679" s="8"/>
      <c r="C1679" s="2" t="s">
        <v>734</v>
      </c>
      <c r="D1679" s="6" t="s">
        <v>743</v>
      </c>
      <c r="E1679" s="60" t="s">
        <v>745</v>
      </c>
      <c r="F1679" s="8"/>
      <c r="G1679" s="8"/>
      <c r="H1679" s="8"/>
      <c r="I1679" s="8"/>
      <c r="J1679" s="8"/>
      <c r="K1679" s="8"/>
      <c r="L1679" s="8" t="s">
        <v>755</v>
      </c>
      <c r="M1679" s="9">
        <v>44470</v>
      </c>
      <c r="N1679" s="9">
        <v>44470</v>
      </c>
      <c r="O1679" s="20">
        <v>607619.05000000005</v>
      </c>
      <c r="P1679" s="20"/>
      <c r="Q1679" s="61"/>
      <c r="R1679" s="11"/>
      <c r="S1679" s="11"/>
      <c r="T1679" s="11"/>
      <c r="U1679" s="11"/>
      <c r="X1679" s="22" t="str">
        <f>IF(B1679="",VLOOKUP(A1679,items_lookup!A:B,2,FALSE),B1679)</f>
        <v>13. Item 13</v>
      </c>
      <c r="Y1679" s="22">
        <f t="shared" si="120"/>
        <v>10</v>
      </c>
      <c r="Z1679" s="22">
        <f t="shared" si="120"/>
        <v>10</v>
      </c>
      <c r="AA1679" s="22">
        <f t="shared" si="117"/>
        <v>2021</v>
      </c>
      <c r="AB1679" s="22">
        <f t="shared" si="118"/>
        <v>2021</v>
      </c>
      <c r="AC1679" s="22">
        <f t="shared" si="119"/>
        <v>2021</v>
      </c>
      <c r="AD1679" s="25" t="b">
        <f>AND(ROUND(O1679,2)=O1679,ROUND(P1679,2)=P1679,OR(AND(O1679&lt;&gt;0,L1679="p"),AND(P1679&lt;&gt;0,L1679="f")),_xlfn.ISFORMULA(X1679),_xlfn.ISFORMULA(Y1679),_xlfn.ISFORMULA(Z1679),_xlfn.ISFORMULA(AA1679),_xlfn.ISFORMULA(AB1679),_xlfn.ISFORMULA(AC1679),NOT(_xlfn.ISFORMULA(O1679)),NOT(_xlfn.ISFORMULA(P1679)),M1679&lt;&gt;0,N1679&lt;&gt;0,OR(YEAR(M1679=lookup_codes!T1841),YEAR(M1679=lookup_codes!T1842),YEAR(M1679=lookup_codes!T1843)),OR(YEAR(N1679=lookup_codes!T1841),YEAR(N1679=lookup_codes!T1842),YEAR(N1679=lookup_codes!T1843)))</f>
        <v>1</v>
      </c>
    </row>
    <row r="1680" spans="1:30" ht="15" customHeight="1" x14ac:dyDescent="0.2">
      <c r="A1680" s="8" t="s">
        <v>794</v>
      </c>
      <c r="B1680" s="8"/>
      <c r="C1680" s="2" t="s">
        <v>734</v>
      </c>
      <c r="D1680" s="6" t="s">
        <v>742</v>
      </c>
      <c r="E1680" s="60" t="s">
        <v>745</v>
      </c>
      <c r="F1680" s="8"/>
      <c r="G1680" s="8"/>
      <c r="H1680" s="8"/>
      <c r="I1680" s="8"/>
      <c r="J1680" s="8"/>
      <c r="K1680" s="8"/>
      <c r="L1680" s="8" t="s">
        <v>755</v>
      </c>
      <c r="M1680" s="9">
        <v>44470</v>
      </c>
      <c r="N1680" s="9">
        <v>44470</v>
      </c>
      <c r="O1680" s="20">
        <v>6690476.1900000004</v>
      </c>
      <c r="P1680" s="20"/>
      <c r="Q1680" s="61"/>
      <c r="R1680" s="11"/>
      <c r="S1680" s="11"/>
      <c r="T1680" s="11"/>
      <c r="U1680" s="11"/>
      <c r="X1680" s="22" t="str">
        <f>IF(B1680="",VLOOKUP(A1680,items_lookup!A:B,2,FALSE),B1680)</f>
        <v>13. Item 13</v>
      </c>
      <c r="Y1680" s="22">
        <f t="shared" si="120"/>
        <v>10</v>
      </c>
      <c r="Z1680" s="22">
        <f t="shared" si="120"/>
        <v>10</v>
      </c>
      <c r="AA1680" s="22">
        <f t="shared" si="117"/>
        <v>2021</v>
      </c>
      <c r="AB1680" s="22">
        <f t="shared" si="118"/>
        <v>2021</v>
      </c>
      <c r="AC1680" s="22">
        <f t="shared" si="119"/>
        <v>2021</v>
      </c>
      <c r="AD1680" s="25" t="b">
        <f>AND(ROUND(O1680,2)=O1680,ROUND(P1680,2)=P1680,OR(AND(O1680&lt;&gt;0,L1680="p"),AND(P1680&lt;&gt;0,L1680="f")),_xlfn.ISFORMULA(X1680),_xlfn.ISFORMULA(Y1680),_xlfn.ISFORMULA(Z1680),_xlfn.ISFORMULA(AA1680),_xlfn.ISFORMULA(AB1680),_xlfn.ISFORMULA(AC1680),NOT(_xlfn.ISFORMULA(O1680)),NOT(_xlfn.ISFORMULA(P1680)),M1680&lt;&gt;0,N1680&lt;&gt;0,OR(YEAR(M1680=lookup_codes!T1842),YEAR(M1680=lookup_codes!T1843),YEAR(M1680=lookup_codes!T1844)),OR(YEAR(N1680=lookup_codes!T1842),YEAR(N1680=lookup_codes!T1843),YEAR(N1680=lookup_codes!T1844)))</f>
        <v>1</v>
      </c>
    </row>
    <row r="1681" spans="1:30" ht="15" customHeight="1" x14ac:dyDescent="0.2">
      <c r="A1681" s="8" t="s">
        <v>765</v>
      </c>
      <c r="B1681" s="8"/>
      <c r="C1681" s="2" t="s">
        <v>734</v>
      </c>
      <c r="D1681" s="6" t="s">
        <v>742</v>
      </c>
      <c r="E1681" s="60" t="s">
        <v>745</v>
      </c>
      <c r="F1681" s="8"/>
      <c r="G1681" s="8"/>
      <c r="H1681" s="8"/>
      <c r="I1681" s="8"/>
      <c r="J1681" s="8"/>
      <c r="K1681" s="8"/>
      <c r="L1681" s="8" t="s">
        <v>755</v>
      </c>
      <c r="M1681" s="9">
        <v>44470</v>
      </c>
      <c r="N1681" s="9">
        <v>44470</v>
      </c>
      <c r="O1681" s="20">
        <v>2928571.43</v>
      </c>
      <c r="P1681" s="20"/>
      <c r="Q1681" s="61"/>
      <c r="R1681" s="11"/>
      <c r="S1681" s="11"/>
      <c r="T1681" s="11"/>
      <c r="U1681" s="11"/>
      <c r="X1681" s="22" t="str">
        <f>IF(B1681="",VLOOKUP(A1681,items_lookup!A:B,2,FALSE),B1681)</f>
        <v>05. Item 05</v>
      </c>
      <c r="Y1681" s="22">
        <f t="shared" si="120"/>
        <v>10</v>
      </c>
      <c r="Z1681" s="22">
        <f t="shared" si="120"/>
        <v>10</v>
      </c>
      <c r="AA1681" s="22">
        <f t="shared" si="117"/>
        <v>2021</v>
      </c>
      <c r="AB1681" s="22">
        <f t="shared" si="118"/>
        <v>2021</v>
      </c>
      <c r="AC1681" s="22">
        <f t="shared" si="119"/>
        <v>2021</v>
      </c>
      <c r="AD1681" s="25" t="b">
        <f>AND(ROUND(O1681,2)=O1681,ROUND(P1681,2)=P1681,OR(AND(O1681&lt;&gt;0,L1681="p"),AND(P1681&lt;&gt;0,L1681="f")),_xlfn.ISFORMULA(X1681),_xlfn.ISFORMULA(Y1681),_xlfn.ISFORMULA(Z1681),_xlfn.ISFORMULA(AA1681),_xlfn.ISFORMULA(AB1681),_xlfn.ISFORMULA(AC1681),NOT(_xlfn.ISFORMULA(O1681)),NOT(_xlfn.ISFORMULA(P1681)),M1681&lt;&gt;0,N1681&lt;&gt;0,OR(YEAR(M1681=lookup_codes!T1843),YEAR(M1681=lookup_codes!T1844),YEAR(M1681=lookup_codes!T1845)),OR(YEAR(N1681=lookup_codes!T1843),YEAR(N1681=lookup_codes!T1844),YEAR(N1681=lookup_codes!T1845)))</f>
        <v>1</v>
      </c>
    </row>
    <row r="1682" spans="1:30" ht="15" customHeight="1" x14ac:dyDescent="0.2">
      <c r="A1682" s="8" t="s">
        <v>764</v>
      </c>
      <c r="B1682" s="8" t="s">
        <v>801</v>
      </c>
      <c r="C1682" s="2" t="s">
        <v>734</v>
      </c>
      <c r="D1682" s="6" t="s">
        <v>742</v>
      </c>
      <c r="E1682" s="60" t="s">
        <v>745</v>
      </c>
      <c r="F1682" s="8"/>
      <c r="G1682" s="8"/>
      <c r="H1682" s="8"/>
      <c r="I1682" s="8"/>
      <c r="J1682" s="8"/>
      <c r="K1682" s="8"/>
      <c r="L1682" s="8" t="s">
        <v>755</v>
      </c>
      <c r="M1682" s="9">
        <v>44470</v>
      </c>
      <c r="N1682" s="9">
        <v>44470</v>
      </c>
      <c r="O1682" s="20">
        <v>3886757.17</v>
      </c>
      <c r="P1682" s="20"/>
      <c r="Q1682" s="61"/>
      <c r="R1682" s="11"/>
      <c r="S1682" s="11"/>
      <c r="T1682" s="11"/>
      <c r="U1682" s="11"/>
      <c r="X1682" s="22" t="str">
        <f>IF(B1682="",VLOOKUP(A1682,items_lookup!A:B,2,FALSE),B1682)</f>
        <v>03. Item 03</v>
      </c>
      <c r="Y1682" s="22">
        <f t="shared" si="120"/>
        <v>10</v>
      </c>
      <c r="Z1682" s="22">
        <f t="shared" si="120"/>
        <v>10</v>
      </c>
      <c r="AA1682" s="22">
        <f t="shared" si="117"/>
        <v>2021</v>
      </c>
      <c r="AB1682" s="22">
        <f t="shared" si="118"/>
        <v>2021</v>
      </c>
      <c r="AC1682" s="22">
        <f t="shared" si="119"/>
        <v>2021</v>
      </c>
      <c r="AD1682" s="25" t="b">
        <f>AND(ROUND(O1682,2)=O1682,ROUND(P1682,2)=P1682,OR(AND(O1682&lt;&gt;0,L1682="p"),AND(P1682&lt;&gt;0,L1682="f")),_xlfn.ISFORMULA(X1682),_xlfn.ISFORMULA(Y1682),_xlfn.ISFORMULA(Z1682),_xlfn.ISFORMULA(AA1682),_xlfn.ISFORMULA(AB1682),_xlfn.ISFORMULA(AC1682),NOT(_xlfn.ISFORMULA(O1682)),NOT(_xlfn.ISFORMULA(P1682)),M1682&lt;&gt;0,N1682&lt;&gt;0,OR(YEAR(M1682=lookup_codes!T1844),YEAR(M1682=lookup_codes!T1845),YEAR(M1682=lookup_codes!T1846)),OR(YEAR(N1682=lookup_codes!T1844),YEAR(N1682=lookup_codes!T1845),YEAR(N1682=lookup_codes!T1846)))</f>
        <v>1</v>
      </c>
    </row>
    <row r="1683" spans="1:30" ht="15" customHeight="1" x14ac:dyDescent="0.2">
      <c r="A1683" s="8" t="s">
        <v>785</v>
      </c>
      <c r="B1683" s="8"/>
      <c r="C1683" s="2" t="s">
        <v>734</v>
      </c>
      <c r="D1683" s="6" t="s">
        <v>742</v>
      </c>
      <c r="E1683" s="60" t="s">
        <v>745</v>
      </c>
      <c r="F1683" s="8"/>
      <c r="G1683" s="8"/>
      <c r="H1683" s="8"/>
      <c r="I1683" s="8"/>
      <c r="J1683" s="8"/>
      <c r="K1683" s="8"/>
      <c r="L1683" s="8" t="s">
        <v>755</v>
      </c>
      <c r="M1683" s="9">
        <v>44470</v>
      </c>
      <c r="N1683" s="9">
        <v>44470</v>
      </c>
      <c r="O1683" s="20">
        <v>6261628.5700000003</v>
      </c>
      <c r="P1683" s="20"/>
      <c r="Q1683" s="61"/>
      <c r="R1683" s="29"/>
      <c r="S1683" s="29"/>
      <c r="T1683" s="29"/>
      <c r="U1683" s="29"/>
      <c r="X1683" s="22" t="str">
        <f>IF(B1683="",VLOOKUP(A1683,items_lookup!A:B,2,FALSE),B1683)</f>
        <v>03. Item 03</v>
      </c>
      <c r="Y1683" s="22">
        <f t="shared" si="120"/>
        <v>10</v>
      </c>
      <c r="Z1683" s="22">
        <f t="shared" si="120"/>
        <v>10</v>
      </c>
      <c r="AA1683" s="22">
        <f t="shared" si="117"/>
        <v>2021</v>
      </c>
      <c r="AB1683" s="22">
        <f t="shared" si="118"/>
        <v>2021</v>
      </c>
      <c r="AC1683" s="22">
        <f t="shared" si="119"/>
        <v>2021</v>
      </c>
      <c r="AD1683" s="25" t="b">
        <f>AND(ROUND(O1683,2)=O1683,ROUND(P1683,2)=P1683,OR(AND(O1683&lt;&gt;0,L1683="p"),AND(P1683&lt;&gt;0,L1683="f")),_xlfn.ISFORMULA(X1683),_xlfn.ISFORMULA(Y1683),_xlfn.ISFORMULA(Z1683),_xlfn.ISFORMULA(AA1683),_xlfn.ISFORMULA(AB1683),_xlfn.ISFORMULA(AC1683),NOT(_xlfn.ISFORMULA(O1683)),NOT(_xlfn.ISFORMULA(P1683)),M1683&lt;&gt;0,N1683&lt;&gt;0,OR(YEAR(M1683=lookup_codes!T1845),YEAR(M1683=lookup_codes!T1846),YEAR(M1683=lookup_codes!T1847)),OR(YEAR(N1683=lookup_codes!T1845),YEAR(N1683=lookup_codes!T1846),YEAR(N1683=lookup_codes!T1847)))</f>
        <v>1</v>
      </c>
    </row>
    <row r="1684" spans="1:30" ht="15" customHeight="1" x14ac:dyDescent="0.2">
      <c r="A1684" s="8" t="s">
        <v>774</v>
      </c>
      <c r="B1684" s="8"/>
      <c r="C1684" s="2" t="s">
        <v>734</v>
      </c>
      <c r="D1684" s="6" t="s">
        <v>742</v>
      </c>
      <c r="E1684" s="60" t="s">
        <v>745</v>
      </c>
      <c r="F1684" s="8"/>
      <c r="G1684" s="8"/>
      <c r="H1684" s="8"/>
      <c r="I1684" s="8"/>
      <c r="J1684" s="8"/>
      <c r="K1684" s="8"/>
      <c r="L1684" s="8" t="s">
        <v>755</v>
      </c>
      <c r="M1684" s="9">
        <v>44470</v>
      </c>
      <c r="N1684" s="9">
        <v>44470</v>
      </c>
      <c r="O1684" s="20">
        <v>412180.95</v>
      </c>
      <c r="P1684" s="20"/>
      <c r="Q1684" s="61"/>
      <c r="R1684" s="29"/>
      <c r="S1684" s="29"/>
      <c r="T1684" s="29"/>
      <c r="U1684" s="29"/>
      <c r="X1684" s="22" t="str">
        <f>IF(B1684="",VLOOKUP(A1684,items_lookup!A:B,2,FALSE),B1684)</f>
        <v>19. Item 19</v>
      </c>
      <c r="Y1684" s="22">
        <f t="shared" si="120"/>
        <v>10</v>
      </c>
      <c r="Z1684" s="22">
        <f t="shared" si="120"/>
        <v>10</v>
      </c>
      <c r="AA1684" s="22">
        <f t="shared" si="117"/>
        <v>2021</v>
      </c>
      <c r="AB1684" s="22">
        <f t="shared" si="118"/>
        <v>2021</v>
      </c>
      <c r="AC1684" s="22">
        <f t="shared" si="119"/>
        <v>2021</v>
      </c>
      <c r="AD1684" s="25" t="b">
        <f>AND(ROUND(O1684,2)=O1684,ROUND(P1684,2)=P1684,OR(AND(O1684&lt;&gt;0,L1684="p"),AND(P1684&lt;&gt;0,L1684="f")),_xlfn.ISFORMULA(X1684),_xlfn.ISFORMULA(Y1684),_xlfn.ISFORMULA(Z1684),_xlfn.ISFORMULA(AA1684),_xlfn.ISFORMULA(AB1684),_xlfn.ISFORMULA(AC1684),NOT(_xlfn.ISFORMULA(O1684)),NOT(_xlfn.ISFORMULA(P1684)),M1684&lt;&gt;0,N1684&lt;&gt;0,OR(YEAR(M1684=lookup_codes!T1846),YEAR(M1684=lookup_codes!T1847),YEAR(M1684=lookup_codes!T1848)),OR(YEAR(N1684=lookup_codes!T1846),YEAR(N1684=lookup_codes!T1847),YEAR(N1684=lookup_codes!T1848)))</f>
        <v>1</v>
      </c>
    </row>
    <row r="1685" spans="1:30" ht="15" customHeight="1" x14ac:dyDescent="0.2">
      <c r="A1685" s="8" t="s">
        <v>791</v>
      </c>
      <c r="B1685" s="8"/>
      <c r="C1685" s="2" t="s">
        <v>734</v>
      </c>
      <c r="D1685" s="6" t="s">
        <v>742</v>
      </c>
      <c r="E1685" s="60" t="s">
        <v>745</v>
      </c>
      <c r="F1685" s="8"/>
      <c r="G1685" s="8"/>
      <c r="H1685" s="8"/>
      <c r="I1685" s="8"/>
      <c r="J1685" s="8"/>
      <c r="K1685" s="8"/>
      <c r="L1685" s="8" t="s">
        <v>755</v>
      </c>
      <c r="M1685" s="9">
        <v>44470</v>
      </c>
      <c r="N1685" s="9">
        <v>44470</v>
      </c>
      <c r="O1685" s="20">
        <v>6253095.2400000002</v>
      </c>
      <c r="P1685" s="20"/>
      <c r="Q1685" s="61"/>
      <c r="R1685" s="11"/>
      <c r="S1685" s="11"/>
      <c r="T1685" s="11"/>
      <c r="U1685" s="11"/>
      <c r="X1685" s="22" t="str">
        <f>IF(B1685="",VLOOKUP(A1685,items_lookup!A:B,2,FALSE),B1685)</f>
        <v>10. Item 10</v>
      </c>
      <c r="Y1685" s="22">
        <f t="shared" si="120"/>
        <v>10</v>
      </c>
      <c r="Z1685" s="22">
        <f t="shared" si="120"/>
        <v>10</v>
      </c>
      <c r="AA1685" s="22">
        <f t="shared" si="117"/>
        <v>2021</v>
      </c>
      <c r="AB1685" s="22">
        <f t="shared" si="118"/>
        <v>2021</v>
      </c>
      <c r="AC1685" s="22">
        <f t="shared" si="119"/>
        <v>2021</v>
      </c>
      <c r="AD1685" s="25" t="b">
        <f>AND(ROUND(O1685,2)=O1685,ROUND(P1685,2)=P1685,OR(AND(O1685&lt;&gt;0,L1685="p"),AND(P1685&lt;&gt;0,L1685="f")),_xlfn.ISFORMULA(X1685),_xlfn.ISFORMULA(Y1685),_xlfn.ISFORMULA(Z1685),_xlfn.ISFORMULA(AA1685),_xlfn.ISFORMULA(AB1685),_xlfn.ISFORMULA(AC1685),NOT(_xlfn.ISFORMULA(O1685)),NOT(_xlfn.ISFORMULA(P1685)),M1685&lt;&gt;0,N1685&lt;&gt;0,OR(YEAR(M1685=lookup_codes!T1847),YEAR(M1685=lookup_codes!T1848),YEAR(M1685=lookup_codes!T1849)),OR(YEAR(N1685=lookup_codes!T1847),YEAR(N1685=lookup_codes!T1848),YEAR(N1685=lookup_codes!T1849)))</f>
        <v>1</v>
      </c>
    </row>
    <row r="1686" spans="1:30" ht="15" customHeight="1" x14ac:dyDescent="0.2">
      <c r="A1686" s="8" t="s">
        <v>776</v>
      </c>
      <c r="B1686" s="8"/>
      <c r="C1686" s="2" t="s">
        <v>734</v>
      </c>
      <c r="D1686" s="6" t="s">
        <v>742</v>
      </c>
      <c r="E1686" s="60" t="s">
        <v>745</v>
      </c>
      <c r="F1686" s="8"/>
      <c r="G1686" s="8"/>
      <c r="H1686" s="8"/>
      <c r="I1686" s="8"/>
      <c r="J1686" s="8"/>
      <c r="K1686" s="8"/>
      <c r="L1686" s="8" t="s">
        <v>755</v>
      </c>
      <c r="M1686" s="9">
        <v>44470</v>
      </c>
      <c r="N1686" s="9">
        <v>44470</v>
      </c>
      <c r="O1686" s="20">
        <v>27142.86</v>
      </c>
      <c r="P1686" s="20"/>
      <c r="Q1686" s="61"/>
      <c r="R1686" s="11"/>
      <c r="S1686" s="11"/>
      <c r="T1686" s="11"/>
      <c r="U1686" s="11"/>
      <c r="X1686" s="22" t="str">
        <f>IF(B1686="",VLOOKUP(A1686,items_lookup!A:B,2,FALSE),B1686)</f>
        <v>_1. Item _1</v>
      </c>
      <c r="Y1686" s="22">
        <f t="shared" si="120"/>
        <v>10</v>
      </c>
      <c r="Z1686" s="22">
        <f t="shared" si="120"/>
        <v>10</v>
      </c>
      <c r="AA1686" s="22">
        <f t="shared" si="117"/>
        <v>2021</v>
      </c>
      <c r="AB1686" s="22">
        <f t="shared" si="118"/>
        <v>2021</v>
      </c>
      <c r="AC1686" s="22">
        <f t="shared" si="119"/>
        <v>2021</v>
      </c>
      <c r="AD1686" s="25" t="b">
        <f>AND(ROUND(O1686,2)=O1686,ROUND(P1686,2)=P1686,OR(AND(O1686&lt;&gt;0,L1686="p"),AND(P1686&lt;&gt;0,L1686="f")),_xlfn.ISFORMULA(X1686),_xlfn.ISFORMULA(Y1686),_xlfn.ISFORMULA(Z1686),_xlfn.ISFORMULA(AA1686),_xlfn.ISFORMULA(AB1686),_xlfn.ISFORMULA(AC1686),NOT(_xlfn.ISFORMULA(O1686)),NOT(_xlfn.ISFORMULA(P1686)),M1686&lt;&gt;0,N1686&lt;&gt;0,OR(YEAR(M1686=lookup_codes!T1848),YEAR(M1686=lookup_codes!T1849),YEAR(M1686=lookup_codes!T1850)),OR(YEAR(N1686=lookup_codes!T1848),YEAR(N1686=lookup_codes!T1849),YEAR(N1686=lookup_codes!T1850)))</f>
        <v>1</v>
      </c>
    </row>
    <row r="1687" spans="1:30" ht="15" customHeight="1" x14ac:dyDescent="0.2">
      <c r="A1687" s="8" t="s">
        <v>790</v>
      </c>
      <c r="B1687" s="8"/>
      <c r="C1687" s="2" t="s">
        <v>734</v>
      </c>
      <c r="D1687" s="6" t="s">
        <v>742</v>
      </c>
      <c r="E1687" s="60" t="s">
        <v>745</v>
      </c>
      <c r="F1687" s="8"/>
      <c r="G1687" s="8"/>
      <c r="H1687" s="8"/>
      <c r="I1687" s="8"/>
      <c r="J1687" s="8"/>
      <c r="K1687" s="8"/>
      <c r="L1687" s="8" t="s">
        <v>755</v>
      </c>
      <c r="M1687" s="9">
        <v>44470</v>
      </c>
      <c r="N1687" s="9">
        <v>44470</v>
      </c>
      <c r="O1687" s="20">
        <v>5714285.71</v>
      </c>
      <c r="P1687" s="20"/>
      <c r="Q1687" s="61"/>
      <c r="R1687" s="11"/>
      <c r="S1687" s="11"/>
      <c r="T1687" s="11"/>
      <c r="U1687" s="11"/>
      <c r="X1687" s="22" t="str">
        <f>IF(B1687="",VLOOKUP(A1687,items_lookup!A:B,2,FALSE),B1687)</f>
        <v>10. Item 10</v>
      </c>
      <c r="Y1687" s="22">
        <f t="shared" si="120"/>
        <v>10</v>
      </c>
      <c r="Z1687" s="22">
        <f t="shared" si="120"/>
        <v>10</v>
      </c>
      <c r="AA1687" s="22">
        <f t="shared" si="117"/>
        <v>2021</v>
      </c>
      <c r="AB1687" s="22">
        <f t="shared" si="118"/>
        <v>2021</v>
      </c>
      <c r="AC1687" s="22">
        <f t="shared" si="119"/>
        <v>2021</v>
      </c>
      <c r="AD1687" s="25" t="b">
        <f>AND(ROUND(O1687,2)=O1687,ROUND(P1687,2)=P1687,OR(AND(O1687&lt;&gt;0,L1687="p"),AND(P1687&lt;&gt;0,L1687="f")),_xlfn.ISFORMULA(X1687),_xlfn.ISFORMULA(Y1687),_xlfn.ISFORMULA(Z1687),_xlfn.ISFORMULA(AA1687),_xlfn.ISFORMULA(AB1687),_xlfn.ISFORMULA(AC1687),NOT(_xlfn.ISFORMULA(O1687)),NOT(_xlfn.ISFORMULA(P1687)),M1687&lt;&gt;0,N1687&lt;&gt;0,OR(YEAR(M1687=lookup_codes!T1849),YEAR(M1687=lookup_codes!T1850),YEAR(M1687=lookup_codes!T1851)),OR(YEAR(N1687=lookup_codes!T1849),YEAR(N1687=lookup_codes!T1850),YEAR(N1687=lookup_codes!T1851)))</f>
        <v>1</v>
      </c>
    </row>
    <row r="1688" spans="1:30" ht="18" customHeight="1" x14ac:dyDescent="0.2">
      <c r="A1688" s="8" t="s">
        <v>775</v>
      </c>
      <c r="B1688" s="8"/>
      <c r="C1688" s="2" t="s">
        <v>734</v>
      </c>
      <c r="D1688" s="6" t="s">
        <v>742</v>
      </c>
      <c r="E1688" s="60" t="s">
        <v>745</v>
      </c>
      <c r="F1688" s="8"/>
      <c r="G1688" s="8"/>
      <c r="H1688" s="8"/>
      <c r="I1688" s="8"/>
      <c r="J1688" s="8"/>
      <c r="K1688" s="8"/>
      <c r="L1688" s="8" t="s">
        <v>755</v>
      </c>
      <c r="M1688" s="9">
        <v>44470</v>
      </c>
      <c r="N1688" s="9">
        <v>44470</v>
      </c>
      <c r="O1688" s="20">
        <v>11690476.189999999</v>
      </c>
      <c r="P1688" s="20"/>
      <c r="Q1688" s="61"/>
      <c r="R1688" s="11"/>
      <c r="S1688" s="11"/>
      <c r="T1688" s="11"/>
      <c r="U1688" s="11"/>
      <c r="X1688" s="22" t="str">
        <f>IF(B1688="",VLOOKUP(A1688,items_lookup!A:B,2,FALSE),B1688)</f>
        <v>06. Item 06</v>
      </c>
      <c r="Y1688" s="22">
        <f t="shared" si="120"/>
        <v>10</v>
      </c>
      <c r="Z1688" s="22">
        <f t="shared" si="120"/>
        <v>10</v>
      </c>
      <c r="AA1688" s="22">
        <f t="shared" si="117"/>
        <v>2021</v>
      </c>
      <c r="AB1688" s="22">
        <f t="shared" si="118"/>
        <v>2021</v>
      </c>
      <c r="AC1688" s="22">
        <f t="shared" si="119"/>
        <v>2021</v>
      </c>
      <c r="AD1688" s="25" t="b">
        <f>AND(ROUND(O1688,2)=O1688,ROUND(P1688,2)=P1688,OR(AND(O1688&lt;&gt;0,L1688="p"),AND(P1688&lt;&gt;0,L1688="f")),_xlfn.ISFORMULA(X1688),_xlfn.ISFORMULA(Y1688),_xlfn.ISFORMULA(Z1688),_xlfn.ISFORMULA(AA1688),_xlfn.ISFORMULA(AB1688),_xlfn.ISFORMULA(AC1688),NOT(_xlfn.ISFORMULA(O1688)),NOT(_xlfn.ISFORMULA(P1688)),M1688&lt;&gt;0,N1688&lt;&gt;0,OR(YEAR(M1688=lookup_codes!T1850),YEAR(M1688=lookup_codes!T1851),YEAR(M1688=lookup_codes!T1852)),OR(YEAR(N1688=lookup_codes!T1850),YEAR(N1688=lookup_codes!T1851),YEAR(N1688=lookup_codes!T1852)))</f>
        <v>1</v>
      </c>
    </row>
    <row r="1689" spans="1:30" ht="15" customHeight="1" x14ac:dyDescent="0.2">
      <c r="A1689" s="8" t="s">
        <v>775</v>
      </c>
      <c r="B1689" s="8"/>
      <c r="C1689" s="2" t="s">
        <v>734</v>
      </c>
      <c r="D1689" s="6" t="s">
        <v>742</v>
      </c>
      <c r="E1689" s="60" t="s">
        <v>745</v>
      </c>
      <c r="F1689" s="8"/>
      <c r="G1689" s="8"/>
      <c r="H1689" s="8"/>
      <c r="I1689" s="8"/>
      <c r="J1689" s="8"/>
      <c r="K1689" s="8"/>
      <c r="L1689" s="8" t="s">
        <v>755</v>
      </c>
      <c r="M1689" s="9">
        <v>44470</v>
      </c>
      <c r="N1689" s="9">
        <v>44470</v>
      </c>
      <c r="O1689" s="20">
        <v>797380.95</v>
      </c>
      <c r="P1689" s="20"/>
      <c r="Q1689" s="61"/>
      <c r="R1689" s="11"/>
      <c r="S1689" s="11"/>
      <c r="T1689" s="11"/>
      <c r="U1689" s="11"/>
      <c r="X1689" s="22" t="str">
        <f>IF(B1689="",VLOOKUP(A1689,items_lookup!A:B,2,FALSE),B1689)</f>
        <v>06. Item 06</v>
      </c>
      <c r="Y1689" s="22">
        <f t="shared" si="120"/>
        <v>10</v>
      </c>
      <c r="Z1689" s="22">
        <f t="shared" si="120"/>
        <v>10</v>
      </c>
      <c r="AA1689" s="22">
        <f t="shared" si="117"/>
        <v>2021</v>
      </c>
      <c r="AB1689" s="22">
        <f t="shared" si="118"/>
        <v>2021</v>
      </c>
      <c r="AC1689" s="22">
        <f t="shared" si="119"/>
        <v>2021</v>
      </c>
      <c r="AD1689" s="25" t="b">
        <f>AND(ROUND(O1689,2)=O1689,ROUND(P1689,2)=P1689,OR(AND(O1689&lt;&gt;0,L1689="p"),AND(P1689&lt;&gt;0,L1689="f")),_xlfn.ISFORMULA(X1689),_xlfn.ISFORMULA(Y1689),_xlfn.ISFORMULA(Z1689),_xlfn.ISFORMULA(AA1689),_xlfn.ISFORMULA(AB1689),_xlfn.ISFORMULA(AC1689),NOT(_xlfn.ISFORMULA(O1689)),NOT(_xlfn.ISFORMULA(P1689)),M1689&lt;&gt;0,N1689&lt;&gt;0,OR(YEAR(M1689=lookup_codes!T1851),YEAR(M1689=lookup_codes!T1852),YEAR(M1689=lookup_codes!T1853)),OR(YEAR(N1689=lookup_codes!T1851),YEAR(N1689=lookup_codes!T1852),YEAR(N1689=lookup_codes!T1853)))</f>
        <v>1</v>
      </c>
    </row>
    <row r="1690" spans="1:30" ht="15" customHeight="1" x14ac:dyDescent="0.2">
      <c r="A1690" s="8" t="s">
        <v>776</v>
      </c>
      <c r="B1690" s="27"/>
      <c r="C1690" s="2" t="s">
        <v>734</v>
      </c>
      <c r="D1690" s="6" t="s">
        <v>742</v>
      </c>
      <c r="E1690" s="60" t="s">
        <v>745</v>
      </c>
      <c r="F1690" s="8"/>
      <c r="G1690" s="8"/>
      <c r="H1690" s="8"/>
      <c r="I1690" s="8"/>
      <c r="J1690" s="8"/>
      <c r="K1690" s="8"/>
      <c r="L1690" s="8" t="s">
        <v>755</v>
      </c>
      <c r="M1690" s="9">
        <v>44470</v>
      </c>
      <c r="N1690" s="9">
        <v>44470</v>
      </c>
      <c r="O1690" s="20">
        <v>5315000</v>
      </c>
      <c r="P1690" s="20"/>
      <c r="Q1690" s="61"/>
      <c r="R1690" s="11"/>
      <c r="S1690" s="11"/>
      <c r="T1690" s="11"/>
      <c r="U1690" s="11"/>
      <c r="X1690" s="22" t="str">
        <f>IF(B1690="",VLOOKUP(A1690,items_lookup!A:B,2,FALSE),B1690)</f>
        <v>_1. Item _1</v>
      </c>
      <c r="Y1690" s="22">
        <f t="shared" si="120"/>
        <v>10</v>
      </c>
      <c r="Z1690" s="22">
        <f t="shared" si="120"/>
        <v>10</v>
      </c>
      <c r="AA1690" s="22">
        <f t="shared" si="117"/>
        <v>2021</v>
      </c>
      <c r="AB1690" s="22">
        <f t="shared" si="118"/>
        <v>2021</v>
      </c>
      <c r="AC1690" s="22">
        <f t="shared" si="119"/>
        <v>2021</v>
      </c>
      <c r="AD1690" s="25" t="b">
        <f>AND(ROUND(O1690,2)=O1690,ROUND(P1690,2)=P1690,OR(AND(O1690&lt;&gt;0,L1690="p"),AND(P1690&lt;&gt;0,L1690="f")),_xlfn.ISFORMULA(X1690),_xlfn.ISFORMULA(Y1690),_xlfn.ISFORMULA(Z1690),_xlfn.ISFORMULA(AA1690),_xlfn.ISFORMULA(AB1690),_xlfn.ISFORMULA(AC1690),NOT(_xlfn.ISFORMULA(O1690)),NOT(_xlfn.ISFORMULA(P1690)),M1690&lt;&gt;0,N1690&lt;&gt;0,OR(YEAR(M1690=lookup_codes!T1852),YEAR(M1690=lookup_codes!T1853),YEAR(M1690=lookup_codes!T1854)),OR(YEAR(N1690=lookup_codes!T1852),YEAR(N1690=lookup_codes!T1853),YEAR(N1690=lookup_codes!T1854)))</f>
        <v>1</v>
      </c>
    </row>
    <row r="1691" spans="1:30" ht="15" customHeight="1" x14ac:dyDescent="0.2">
      <c r="A1691" s="8" t="s">
        <v>776</v>
      </c>
      <c r="B1691" s="8"/>
      <c r="C1691" s="2" t="s">
        <v>734</v>
      </c>
      <c r="D1691" s="6" t="s">
        <v>742</v>
      </c>
      <c r="E1691" s="60" t="s">
        <v>745</v>
      </c>
      <c r="F1691" s="8"/>
      <c r="G1691" s="8"/>
      <c r="H1691" s="8"/>
      <c r="I1691" s="8"/>
      <c r="J1691" s="8"/>
      <c r="K1691" s="8"/>
      <c r="L1691" s="8" t="s">
        <v>755</v>
      </c>
      <c r="M1691" s="9">
        <v>44470</v>
      </c>
      <c r="N1691" s="9">
        <v>44470</v>
      </c>
      <c r="O1691" s="20">
        <v>190476.19</v>
      </c>
      <c r="P1691" s="20"/>
      <c r="Q1691" s="61"/>
      <c r="R1691" s="11"/>
      <c r="S1691" s="11"/>
      <c r="T1691" s="11"/>
      <c r="U1691" s="11"/>
      <c r="X1691" s="22" t="str">
        <f>IF(B1691="",VLOOKUP(A1691,items_lookup!A:B,2,FALSE),B1691)</f>
        <v>_1. Item _1</v>
      </c>
      <c r="Y1691" s="22">
        <f t="shared" si="120"/>
        <v>10</v>
      </c>
      <c r="Z1691" s="22">
        <f t="shared" si="120"/>
        <v>10</v>
      </c>
      <c r="AA1691" s="22">
        <f t="shared" si="117"/>
        <v>2021</v>
      </c>
      <c r="AB1691" s="22">
        <f t="shared" si="118"/>
        <v>2021</v>
      </c>
      <c r="AC1691" s="22">
        <f t="shared" si="119"/>
        <v>2021</v>
      </c>
      <c r="AD1691" s="25" t="b">
        <f>AND(ROUND(O1691,2)=O1691,ROUND(P1691,2)=P1691,OR(AND(O1691&lt;&gt;0,L1691="p"),AND(P1691&lt;&gt;0,L1691="f")),_xlfn.ISFORMULA(X1691),_xlfn.ISFORMULA(Y1691),_xlfn.ISFORMULA(Z1691),_xlfn.ISFORMULA(AA1691),_xlfn.ISFORMULA(AB1691),_xlfn.ISFORMULA(AC1691),NOT(_xlfn.ISFORMULA(O1691)),NOT(_xlfn.ISFORMULA(P1691)),M1691&lt;&gt;0,N1691&lt;&gt;0,OR(YEAR(M1691=lookup_codes!T1853),YEAR(M1691=lookup_codes!T1854),YEAR(M1691=lookup_codes!T1855)),OR(YEAR(N1691=lookup_codes!T1853),YEAR(N1691=lookup_codes!T1854),YEAR(N1691=lookup_codes!T1855)))</f>
        <v>1</v>
      </c>
    </row>
    <row r="1692" spans="1:30" ht="15" customHeight="1" x14ac:dyDescent="0.2">
      <c r="A1692" s="8" t="s">
        <v>776</v>
      </c>
      <c r="B1692" s="8"/>
      <c r="C1692" s="2" t="s">
        <v>734</v>
      </c>
      <c r="D1692" s="6" t="s">
        <v>742</v>
      </c>
      <c r="E1692" s="60" t="s">
        <v>745</v>
      </c>
      <c r="F1692" s="8"/>
      <c r="G1692" s="8"/>
      <c r="H1692" s="8"/>
      <c r="I1692" s="8"/>
      <c r="J1692" s="8"/>
      <c r="K1692" s="8"/>
      <c r="L1692" s="8" t="s">
        <v>755</v>
      </c>
      <c r="M1692" s="9">
        <v>44470</v>
      </c>
      <c r="N1692" s="9">
        <v>44470</v>
      </c>
      <c r="O1692" s="20">
        <v>238095.24</v>
      </c>
      <c r="P1692" s="20"/>
      <c r="Q1692" s="61"/>
      <c r="R1692" s="11"/>
      <c r="S1692" s="11"/>
      <c r="T1692" s="11"/>
      <c r="U1692" s="11"/>
      <c r="X1692" s="22" t="str">
        <f>IF(B1692="",VLOOKUP(A1692,items_lookup!A:B,2,FALSE),B1692)</f>
        <v>_1. Item _1</v>
      </c>
      <c r="Y1692" s="22">
        <f t="shared" si="120"/>
        <v>10</v>
      </c>
      <c r="Z1692" s="22">
        <f t="shared" si="120"/>
        <v>10</v>
      </c>
      <c r="AA1692" s="22">
        <f t="shared" si="117"/>
        <v>2021</v>
      </c>
      <c r="AB1692" s="22">
        <f t="shared" si="118"/>
        <v>2021</v>
      </c>
      <c r="AC1692" s="22">
        <f t="shared" si="119"/>
        <v>2021</v>
      </c>
      <c r="AD1692" s="25" t="b">
        <f>AND(ROUND(O1692,2)=O1692,ROUND(P1692,2)=P1692,OR(AND(O1692&lt;&gt;0,L1692="p"),AND(P1692&lt;&gt;0,L1692="f")),_xlfn.ISFORMULA(X1692),_xlfn.ISFORMULA(Y1692),_xlfn.ISFORMULA(Z1692),_xlfn.ISFORMULA(AA1692),_xlfn.ISFORMULA(AB1692),_xlfn.ISFORMULA(AC1692),NOT(_xlfn.ISFORMULA(O1692)),NOT(_xlfn.ISFORMULA(P1692)),M1692&lt;&gt;0,N1692&lt;&gt;0,OR(YEAR(M1692=lookup_codes!T1854),YEAR(M1692=lookup_codes!T1855),YEAR(M1692=lookup_codes!T1856)),OR(YEAR(N1692=lookup_codes!T1854),YEAR(N1692=lookup_codes!T1855),YEAR(N1692=lookup_codes!T1856)))</f>
        <v>1</v>
      </c>
    </row>
    <row r="1693" spans="1:30" ht="15" customHeight="1" x14ac:dyDescent="0.2">
      <c r="A1693" s="8" t="s">
        <v>776</v>
      </c>
      <c r="B1693" s="8" t="s">
        <v>805</v>
      </c>
      <c r="C1693" s="2" t="s">
        <v>734</v>
      </c>
      <c r="D1693" s="6" t="s">
        <v>742</v>
      </c>
      <c r="E1693" s="60" t="s">
        <v>745</v>
      </c>
      <c r="F1693" s="8"/>
      <c r="G1693" s="8"/>
      <c r="H1693" s="8"/>
      <c r="I1693" s="8"/>
      <c r="J1693" s="8"/>
      <c r="K1693" s="8"/>
      <c r="L1693" s="8" t="s">
        <v>755</v>
      </c>
      <c r="M1693" s="9">
        <v>44470</v>
      </c>
      <c r="N1693" s="9">
        <v>44470</v>
      </c>
      <c r="O1693" s="20">
        <v>162857.14000000001</v>
      </c>
      <c r="P1693" s="20"/>
      <c r="Q1693" s="61"/>
      <c r="R1693" s="29"/>
      <c r="S1693" s="29"/>
      <c r="T1693" s="29"/>
      <c r="U1693" s="29"/>
      <c r="X1693" s="22" t="str">
        <f>IF(B1693="",VLOOKUP(A1693,items_lookup!A:B,2,FALSE),B1693)</f>
        <v>10. Item 10</v>
      </c>
      <c r="Y1693" s="22">
        <f t="shared" si="120"/>
        <v>10</v>
      </c>
      <c r="Z1693" s="22">
        <f t="shared" si="120"/>
        <v>10</v>
      </c>
      <c r="AA1693" s="22">
        <f t="shared" si="117"/>
        <v>2021</v>
      </c>
      <c r="AB1693" s="22">
        <f t="shared" si="118"/>
        <v>2021</v>
      </c>
      <c r="AC1693" s="22">
        <f t="shared" si="119"/>
        <v>2021</v>
      </c>
      <c r="AD1693" s="25" t="b">
        <f>AND(ROUND(O1693,2)=O1693,ROUND(P1693,2)=P1693,OR(AND(O1693&lt;&gt;0,L1693="p"),AND(P1693&lt;&gt;0,L1693="f")),_xlfn.ISFORMULA(X1693),_xlfn.ISFORMULA(Y1693),_xlfn.ISFORMULA(Z1693),_xlfn.ISFORMULA(AA1693),_xlfn.ISFORMULA(AB1693),_xlfn.ISFORMULA(AC1693),NOT(_xlfn.ISFORMULA(O1693)),NOT(_xlfn.ISFORMULA(P1693)),M1693&lt;&gt;0,N1693&lt;&gt;0,OR(YEAR(M1693=lookup_codes!T1855),YEAR(M1693=lookup_codes!T1856),YEAR(M1693=lookup_codes!T1857)),OR(YEAR(N1693=lookup_codes!T1855),YEAR(N1693=lookup_codes!T1856),YEAR(N1693=lookup_codes!T1857)))</f>
        <v>1</v>
      </c>
    </row>
    <row r="1694" spans="1:30" ht="15" customHeight="1" x14ac:dyDescent="0.2">
      <c r="A1694" s="8" t="s">
        <v>776</v>
      </c>
      <c r="B1694" s="8"/>
      <c r="C1694" s="2" t="s">
        <v>734</v>
      </c>
      <c r="D1694" s="6" t="s">
        <v>742</v>
      </c>
      <c r="E1694" s="60" t="s">
        <v>745</v>
      </c>
      <c r="F1694" s="8"/>
      <c r="G1694" s="8"/>
      <c r="H1694" s="8"/>
      <c r="I1694" s="8"/>
      <c r="J1694" s="8"/>
      <c r="K1694" s="8"/>
      <c r="L1694" s="8" t="s">
        <v>755</v>
      </c>
      <c r="M1694" s="9">
        <v>44470</v>
      </c>
      <c r="N1694" s="9">
        <v>44470</v>
      </c>
      <c r="O1694" s="20">
        <v>52142.86</v>
      </c>
      <c r="P1694" s="20"/>
      <c r="Q1694" s="61"/>
      <c r="R1694" s="29"/>
      <c r="S1694" s="29"/>
      <c r="T1694" s="29"/>
      <c r="U1694" s="29"/>
      <c r="X1694" s="22" t="str">
        <f>IF(B1694="",VLOOKUP(A1694,items_lookup!A:B,2,FALSE),B1694)</f>
        <v>_1. Item _1</v>
      </c>
      <c r="Y1694" s="22">
        <f t="shared" si="120"/>
        <v>10</v>
      </c>
      <c r="Z1694" s="22">
        <f t="shared" si="120"/>
        <v>10</v>
      </c>
      <c r="AA1694" s="22">
        <f t="shared" si="117"/>
        <v>2021</v>
      </c>
      <c r="AB1694" s="22">
        <f t="shared" si="118"/>
        <v>2021</v>
      </c>
      <c r="AC1694" s="22">
        <f t="shared" si="119"/>
        <v>2021</v>
      </c>
      <c r="AD1694" s="25" t="b">
        <f>AND(ROUND(O1694,2)=O1694,ROUND(P1694,2)=P1694,OR(AND(O1694&lt;&gt;0,L1694="p"),AND(P1694&lt;&gt;0,L1694="f")),_xlfn.ISFORMULA(X1694),_xlfn.ISFORMULA(Y1694),_xlfn.ISFORMULA(Z1694),_xlfn.ISFORMULA(AA1694),_xlfn.ISFORMULA(AB1694),_xlfn.ISFORMULA(AC1694),NOT(_xlfn.ISFORMULA(O1694)),NOT(_xlfn.ISFORMULA(P1694)),M1694&lt;&gt;0,N1694&lt;&gt;0,OR(YEAR(M1694=lookup_codes!T1856),YEAR(M1694=lookup_codes!T1857),YEAR(M1694=lookup_codes!T1858)),OR(YEAR(N1694=lookup_codes!T1856),YEAR(N1694=lookup_codes!T1857),YEAR(N1694=lookup_codes!T1858)))</f>
        <v>1</v>
      </c>
    </row>
    <row r="1695" spans="1:30" ht="15" customHeight="1" x14ac:dyDescent="0.2">
      <c r="A1695" s="8" t="s">
        <v>776</v>
      </c>
      <c r="B1695" s="27"/>
      <c r="C1695" s="2" t="s">
        <v>734</v>
      </c>
      <c r="D1695" s="6" t="s">
        <v>742</v>
      </c>
      <c r="E1695" s="60" t="s">
        <v>745</v>
      </c>
      <c r="F1695" s="8"/>
      <c r="G1695" s="8"/>
      <c r="H1695" s="8"/>
      <c r="I1695" s="8"/>
      <c r="J1695" s="8"/>
      <c r="K1695" s="8"/>
      <c r="L1695" s="8" t="s">
        <v>755</v>
      </c>
      <c r="M1695" s="9">
        <v>44470</v>
      </c>
      <c r="N1695" s="9">
        <v>44470</v>
      </c>
      <c r="O1695" s="20">
        <v>63074.85</v>
      </c>
      <c r="P1695" s="20"/>
      <c r="Q1695" s="61"/>
      <c r="R1695" s="29"/>
      <c r="S1695" s="29"/>
      <c r="T1695" s="29"/>
      <c r="U1695" s="29"/>
      <c r="X1695" s="22" t="str">
        <f>IF(B1695="",VLOOKUP(A1695,items_lookup!A:B,2,FALSE),B1695)</f>
        <v>_1. Item _1</v>
      </c>
      <c r="Y1695" s="22">
        <f t="shared" si="120"/>
        <v>10</v>
      </c>
      <c r="Z1695" s="22">
        <f t="shared" si="120"/>
        <v>10</v>
      </c>
      <c r="AA1695" s="22">
        <f t="shared" si="117"/>
        <v>2021</v>
      </c>
      <c r="AB1695" s="22">
        <f t="shared" si="118"/>
        <v>2021</v>
      </c>
      <c r="AC1695" s="22">
        <f t="shared" si="119"/>
        <v>2021</v>
      </c>
      <c r="AD1695" s="25" t="b">
        <f>AND(ROUND(O1695,2)=O1695,ROUND(P1695,2)=P1695,OR(AND(O1695&lt;&gt;0,L1695="p"),AND(P1695&lt;&gt;0,L1695="f")),_xlfn.ISFORMULA(X1695),_xlfn.ISFORMULA(Y1695),_xlfn.ISFORMULA(Z1695),_xlfn.ISFORMULA(AA1695),_xlfn.ISFORMULA(AB1695),_xlfn.ISFORMULA(AC1695),NOT(_xlfn.ISFORMULA(O1695)),NOT(_xlfn.ISFORMULA(P1695)),M1695&lt;&gt;0,N1695&lt;&gt;0,OR(YEAR(M1695=lookup_codes!T1857),YEAR(M1695=lookup_codes!T1858),YEAR(M1695=lookup_codes!T1859)),OR(YEAR(N1695=lookup_codes!T1857),YEAR(N1695=lookup_codes!T1858),YEAR(N1695=lookup_codes!T1859)))</f>
        <v>1</v>
      </c>
    </row>
    <row r="1696" spans="1:30" ht="18.75" customHeight="1" x14ac:dyDescent="0.2">
      <c r="A1696" s="8" t="s">
        <v>769</v>
      </c>
      <c r="B1696" s="8" t="s">
        <v>804</v>
      </c>
      <c r="C1696" s="2" t="s">
        <v>734</v>
      </c>
      <c r="D1696" s="6" t="s">
        <v>742</v>
      </c>
      <c r="E1696" s="60" t="s">
        <v>745</v>
      </c>
      <c r="F1696" s="8"/>
      <c r="G1696" s="8"/>
      <c r="H1696" s="8"/>
      <c r="I1696" s="8"/>
      <c r="J1696" s="8"/>
      <c r="K1696" s="8"/>
      <c r="L1696" s="8" t="s">
        <v>755</v>
      </c>
      <c r="M1696" s="9">
        <v>44470</v>
      </c>
      <c r="N1696" s="9">
        <v>44470</v>
      </c>
      <c r="O1696" s="20">
        <v>178571.43</v>
      </c>
      <c r="P1696" s="20"/>
      <c r="Q1696" s="61"/>
      <c r="R1696" s="29"/>
      <c r="S1696" s="29"/>
      <c r="T1696" s="29"/>
      <c r="U1696" s="29"/>
      <c r="X1696" s="22" t="str">
        <f>IF(B1696="",VLOOKUP(A1696,items_lookup!A:B,2,FALSE),B1696)</f>
        <v>12. Item 12</v>
      </c>
      <c r="Y1696" s="22">
        <f t="shared" si="120"/>
        <v>10</v>
      </c>
      <c r="Z1696" s="22">
        <f t="shared" si="120"/>
        <v>10</v>
      </c>
      <c r="AA1696" s="22">
        <f t="shared" si="117"/>
        <v>2021</v>
      </c>
      <c r="AB1696" s="22">
        <f t="shared" si="118"/>
        <v>2021</v>
      </c>
      <c r="AC1696" s="22">
        <f t="shared" si="119"/>
        <v>2021</v>
      </c>
      <c r="AD1696" s="25" t="b">
        <f>AND(ROUND(O1696,2)=O1696,ROUND(P1696,2)=P1696,OR(AND(O1696&lt;&gt;0,L1696="p"),AND(P1696&lt;&gt;0,L1696="f")),_xlfn.ISFORMULA(X1696),_xlfn.ISFORMULA(Y1696),_xlfn.ISFORMULA(Z1696),_xlfn.ISFORMULA(AA1696),_xlfn.ISFORMULA(AB1696),_xlfn.ISFORMULA(AC1696),NOT(_xlfn.ISFORMULA(O1696)),NOT(_xlfn.ISFORMULA(P1696)),M1696&lt;&gt;0,N1696&lt;&gt;0,OR(YEAR(M1696=lookup_codes!T1858),YEAR(M1696=lookup_codes!T1859),YEAR(M1696=lookup_codes!T1860)),OR(YEAR(N1696=lookup_codes!T1858),YEAR(N1696=lookup_codes!T1859),YEAR(N1696=lookup_codes!T1860)))</f>
        <v>1</v>
      </c>
    </row>
    <row r="1697" spans="1:30" ht="15" customHeight="1" x14ac:dyDescent="0.2">
      <c r="A1697" s="8" t="s">
        <v>773</v>
      </c>
      <c r="B1697" s="8" t="s">
        <v>803</v>
      </c>
      <c r="C1697" s="2" t="s">
        <v>734</v>
      </c>
      <c r="D1697" s="6" t="s">
        <v>742</v>
      </c>
      <c r="E1697" s="60" t="s">
        <v>745</v>
      </c>
      <c r="F1697" s="8"/>
      <c r="G1697" s="8"/>
      <c r="H1697" s="8"/>
      <c r="I1697" s="8"/>
      <c r="J1697" s="8"/>
      <c r="K1697" s="8"/>
      <c r="L1697" s="8" t="s">
        <v>755</v>
      </c>
      <c r="M1697" s="9">
        <v>44470</v>
      </c>
      <c r="N1697" s="9">
        <v>44470</v>
      </c>
      <c r="O1697" s="20">
        <v>2738095.24</v>
      </c>
      <c r="P1697" s="20"/>
      <c r="Q1697" s="61"/>
      <c r="R1697" s="11"/>
      <c r="S1697" s="11"/>
      <c r="T1697" s="11"/>
      <c r="U1697" s="11"/>
      <c r="X1697" s="22" t="str">
        <f>IF(B1697="",VLOOKUP(A1697,items_lookup!A:B,2,FALSE),B1697)</f>
        <v>13. Item 13</v>
      </c>
      <c r="Y1697" s="22">
        <f t="shared" si="120"/>
        <v>10</v>
      </c>
      <c r="Z1697" s="22">
        <f t="shared" si="120"/>
        <v>10</v>
      </c>
      <c r="AA1697" s="22">
        <f t="shared" si="117"/>
        <v>2021</v>
      </c>
      <c r="AB1697" s="22">
        <f t="shared" si="118"/>
        <v>2021</v>
      </c>
      <c r="AC1697" s="22">
        <f t="shared" si="119"/>
        <v>2021</v>
      </c>
      <c r="AD1697" s="25" t="b">
        <f>AND(ROUND(O1697,2)=O1697,ROUND(P1697,2)=P1697,OR(AND(O1697&lt;&gt;0,L1697="p"),AND(P1697&lt;&gt;0,L1697="f")),_xlfn.ISFORMULA(X1697),_xlfn.ISFORMULA(Y1697),_xlfn.ISFORMULA(Z1697),_xlfn.ISFORMULA(AA1697),_xlfn.ISFORMULA(AB1697),_xlfn.ISFORMULA(AC1697),NOT(_xlfn.ISFORMULA(O1697)),NOT(_xlfn.ISFORMULA(P1697)),M1697&lt;&gt;0,N1697&lt;&gt;0,OR(YEAR(M1697=lookup_codes!T1859),YEAR(M1697=lookup_codes!T1860),YEAR(M1697=lookup_codes!T1861)),OR(YEAR(N1697=lookup_codes!T1859),YEAR(N1697=lookup_codes!T1860),YEAR(N1697=lookup_codes!T1861)))</f>
        <v>1</v>
      </c>
    </row>
    <row r="1698" spans="1:30" ht="15" customHeight="1" x14ac:dyDescent="0.2">
      <c r="A1698" s="8" t="s">
        <v>769</v>
      </c>
      <c r="B1698" s="8"/>
      <c r="C1698" s="2" t="s">
        <v>734</v>
      </c>
      <c r="D1698" s="6" t="s">
        <v>742</v>
      </c>
      <c r="E1698" s="60" t="s">
        <v>745</v>
      </c>
      <c r="F1698" s="8"/>
      <c r="G1698" s="8"/>
      <c r="H1698" s="8"/>
      <c r="I1698" s="8"/>
      <c r="J1698" s="8"/>
      <c r="K1698" s="8"/>
      <c r="L1698" s="8" t="s">
        <v>755</v>
      </c>
      <c r="M1698" s="9">
        <v>44470</v>
      </c>
      <c r="N1698" s="9">
        <v>44470</v>
      </c>
      <c r="O1698" s="20">
        <v>4032971.12</v>
      </c>
      <c r="P1698" s="20"/>
      <c r="Q1698" s="61"/>
      <c r="R1698" s="29"/>
      <c r="S1698" s="29"/>
      <c r="T1698" s="29"/>
      <c r="U1698" s="29"/>
      <c r="X1698" s="22" t="str">
        <f>IF(B1698="",VLOOKUP(A1698,items_lookup!A:B,2,FALSE),B1698)</f>
        <v>09. Item 09</v>
      </c>
      <c r="Y1698" s="22">
        <f t="shared" si="120"/>
        <v>10</v>
      </c>
      <c r="Z1698" s="22">
        <f t="shared" si="120"/>
        <v>10</v>
      </c>
      <c r="AA1698" s="22">
        <f t="shared" si="117"/>
        <v>2021</v>
      </c>
      <c r="AB1698" s="22">
        <f t="shared" si="118"/>
        <v>2021</v>
      </c>
      <c r="AC1698" s="22">
        <f t="shared" si="119"/>
        <v>2021</v>
      </c>
      <c r="AD1698" s="25" t="b">
        <f>AND(ROUND(O1698,2)=O1698,ROUND(P1698,2)=P1698,OR(AND(O1698&lt;&gt;0,L1698="p"),AND(P1698&lt;&gt;0,L1698="f")),_xlfn.ISFORMULA(X1698),_xlfn.ISFORMULA(Y1698),_xlfn.ISFORMULA(Z1698),_xlfn.ISFORMULA(AA1698),_xlfn.ISFORMULA(AB1698),_xlfn.ISFORMULA(AC1698),NOT(_xlfn.ISFORMULA(O1698)),NOT(_xlfn.ISFORMULA(P1698)),M1698&lt;&gt;0,N1698&lt;&gt;0,OR(YEAR(M1698=lookup_codes!T1860),YEAR(M1698=lookup_codes!T1861),YEAR(M1698=lookup_codes!T1862)),OR(YEAR(N1698=lookup_codes!T1860),YEAR(N1698=lookup_codes!T1861),YEAR(N1698=lookup_codes!T1862)))</f>
        <v>1</v>
      </c>
    </row>
    <row r="1699" spans="1:30" ht="15" customHeight="1" x14ac:dyDescent="0.2">
      <c r="A1699" s="8" t="s">
        <v>776</v>
      </c>
      <c r="B1699" s="8"/>
      <c r="C1699" s="2" t="s">
        <v>734</v>
      </c>
      <c r="D1699" s="6" t="s">
        <v>742</v>
      </c>
      <c r="E1699" s="60" t="s">
        <v>745</v>
      </c>
      <c r="F1699" s="8"/>
      <c r="G1699" s="8"/>
      <c r="H1699" s="8"/>
      <c r="I1699" s="8"/>
      <c r="J1699" s="8"/>
      <c r="K1699" s="8"/>
      <c r="L1699" s="8" t="s">
        <v>755</v>
      </c>
      <c r="M1699" s="9">
        <v>44470</v>
      </c>
      <c r="N1699" s="9">
        <v>44470</v>
      </c>
      <c r="O1699" s="20">
        <v>249523.81</v>
      </c>
      <c r="P1699" s="20"/>
      <c r="Q1699" s="61"/>
      <c r="R1699" s="29"/>
      <c r="S1699" s="29"/>
      <c r="T1699" s="29"/>
      <c r="U1699" s="29"/>
      <c r="X1699" s="22" t="str">
        <f>IF(B1699="",VLOOKUP(A1699,items_lookup!A:B,2,FALSE),B1699)</f>
        <v>_1. Item _1</v>
      </c>
      <c r="Y1699" s="22">
        <f t="shared" si="120"/>
        <v>10</v>
      </c>
      <c r="Z1699" s="22">
        <f t="shared" si="120"/>
        <v>10</v>
      </c>
      <c r="AA1699" s="22">
        <f t="shared" si="117"/>
        <v>2021</v>
      </c>
      <c r="AB1699" s="22">
        <f t="shared" si="118"/>
        <v>2021</v>
      </c>
      <c r="AC1699" s="22">
        <f t="shared" si="119"/>
        <v>2021</v>
      </c>
      <c r="AD1699" s="25" t="b">
        <f>AND(ROUND(O1699,2)=O1699,ROUND(P1699,2)=P1699,OR(AND(O1699&lt;&gt;0,L1699="p"),AND(P1699&lt;&gt;0,L1699="f")),_xlfn.ISFORMULA(X1699),_xlfn.ISFORMULA(Y1699),_xlfn.ISFORMULA(Z1699),_xlfn.ISFORMULA(AA1699),_xlfn.ISFORMULA(AB1699),_xlfn.ISFORMULA(AC1699),NOT(_xlfn.ISFORMULA(O1699)),NOT(_xlfn.ISFORMULA(P1699)),M1699&lt;&gt;0,N1699&lt;&gt;0,OR(YEAR(M1699=lookup_codes!T1861),YEAR(M1699=lookup_codes!T1862),YEAR(M1699=lookup_codes!T1863)),OR(YEAR(N1699=lookup_codes!T1861),YEAR(N1699=lookup_codes!T1862),YEAR(N1699=lookup_codes!T1863)))</f>
        <v>1</v>
      </c>
    </row>
    <row r="1700" spans="1:30" ht="27.75" customHeight="1" x14ac:dyDescent="0.2">
      <c r="A1700" s="8" t="s">
        <v>764</v>
      </c>
      <c r="B1700" s="8"/>
      <c r="C1700" s="2" t="s">
        <v>734</v>
      </c>
      <c r="D1700" s="6" t="s">
        <v>743</v>
      </c>
      <c r="E1700" s="60" t="s">
        <v>745</v>
      </c>
      <c r="F1700" s="8"/>
      <c r="G1700" s="8"/>
      <c r="H1700" s="8"/>
      <c r="I1700" s="8"/>
      <c r="J1700" s="8"/>
      <c r="K1700" s="8"/>
      <c r="L1700" s="8" t="s">
        <v>755</v>
      </c>
      <c r="M1700" s="9">
        <v>44501</v>
      </c>
      <c r="N1700" s="9">
        <v>44501</v>
      </c>
      <c r="O1700" s="20">
        <v>580952.38</v>
      </c>
      <c r="P1700" s="20"/>
      <c r="Q1700" s="61"/>
      <c r="R1700" s="11"/>
      <c r="S1700" s="11"/>
      <c r="T1700" s="11"/>
      <c r="U1700" s="11"/>
      <c r="X1700" s="22" t="str">
        <f>IF(B1700="",VLOOKUP(A1700,items_lookup!A:B,2,FALSE),B1700)</f>
        <v>05. Item 05</v>
      </c>
      <c r="Y1700" s="22">
        <f t="shared" si="120"/>
        <v>11</v>
      </c>
      <c r="Z1700" s="22">
        <f t="shared" si="120"/>
        <v>11</v>
      </c>
      <c r="AA1700" s="22">
        <f t="shared" si="117"/>
        <v>2021</v>
      </c>
      <c r="AB1700" s="22">
        <f t="shared" si="118"/>
        <v>2021</v>
      </c>
      <c r="AC1700" s="22">
        <f t="shared" si="119"/>
        <v>2021</v>
      </c>
      <c r="AD1700" s="25" t="b">
        <f>AND(ROUND(O1700,2)=O1700,ROUND(P1700,2)=P1700,OR(AND(O1700&lt;&gt;0,L1700="p"),AND(P1700&lt;&gt;0,L1700="f")),_xlfn.ISFORMULA(X1700),_xlfn.ISFORMULA(Y1700),_xlfn.ISFORMULA(Z1700),_xlfn.ISFORMULA(AA1700),_xlfn.ISFORMULA(AB1700),_xlfn.ISFORMULA(AC1700),NOT(_xlfn.ISFORMULA(O1700)),NOT(_xlfn.ISFORMULA(P1700)),M1700&lt;&gt;0,N1700&lt;&gt;0,OR(YEAR(M1700=lookup_codes!T1862),YEAR(M1700=lookup_codes!T1863),YEAR(M1700=lookup_codes!T1864)),OR(YEAR(N1700=lookup_codes!T1862),YEAR(N1700=lookup_codes!T1863),YEAR(N1700=lookup_codes!T1864)))</f>
        <v>1</v>
      </c>
    </row>
    <row r="1701" spans="1:30" ht="15" customHeight="1" x14ac:dyDescent="0.2">
      <c r="A1701" s="8" t="s">
        <v>776</v>
      </c>
      <c r="B1701" s="8"/>
      <c r="C1701" s="2" t="s">
        <v>734</v>
      </c>
      <c r="D1701" s="6" t="s">
        <v>742</v>
      </c>
      <c r="E1701" s="60" t="s">
        <v>745</v>
      </c>
      <c r="F1701" s="8"/>
      <c r="G1701" s="8"/>
      <c r="H1701" s="8"/>
      <c r="I1701" s="8"/>
      <c r="J1701" s="8"/>
      <c r="K1701" s="8"/>
      <c r="L1701" s="8" t="s">
        <v>755</v>
      </c>
      <c r="M1701" s="9">
        <v>44501</v>
      </c>
      <c r="N1701" s="9">
        <v>44501</v>
      </c>
      <c r="O1701" s="20">
        <v>6244761.9000000004</v>
      </c>
      <c r="P1701" s="20"/>
      <c r="Q1701" s="61"/>
      <c r="R1701" s="11"/>
      <c r="S1701" s="11"/>
      <c r="T1701" s="11"/>
      <c r="U1701" s="11"/>
      <c r="X1701" s="22" t="str">
        <f>IF(B1701="",VLOOKUP(A1701,items_lookup!A:B,2,FALSE),B1701)</f>
        <v>_1. Item _1</v>
      </c>
      <c r="Y1701" s="22">
        <f t="shared" si="120"/>
        <v>11</v>
      </c>
      <c r="Z1701" s="22">
        <f t="shared" si="120"/>
        <v>11</v>
      </c>
      <c r="AA1701" s="22">
        <f t="shared" si="117"/>
        <v>2021</v>
      </c>
      <c r="AB1701" s="22">
        <f t="shared" si="118"/>
        <v>2021</v>
      </c>
      <c r="AC1701" s="22">
        <f t="shared" si="119"/>
        <v>2021</v>
      </c>
      <c r="AD1701" s="25" t="b">
        <f>AND(ROUND(O1701,2)=O1701,ROUND(P1701,2)=P1701,OR(AND(O1701&lt;&gt;0,L1701="p"),AND(P1701&lt;&gt;0,L1701="f")),_xlfn.ISFORMULA(X1701),_xlfn.ISFORMULA(Y1701),_xlfn.ISFORMULA(Z1701),_xlfn.ISFORMULA(AA1701),_xlfn.ISFORMULA(AB1701),_xlfn.ISFORMULA(AC1701),NOT(_xlfn.ISFORMULA(O1701)),NOT(_xlfn.ISFORMULA(P1701)),M1701&lt;&gt;0,N1701&lt;&gt;0,OR(YEAR(M1701=lookup_codes!T1863),YEAR(M1701=lookup_codes!T1864),YEAR(M1701=lookup_codes!T1865)),OR(YEAR(N1701=lookup_codes!T1863),YEAR(N1701=lookup_codes!T1864),YEAR(N1701=lookup_codes!T1865)))</f>
        <v>1</v>
      </c>
    </row>
    <row r="1702" spans="1:30" ht="15" customHeight="1" x14ac:dyDescent="0.2">
      <c r="A1702" s="8" t="s">
        <v>796</v>
      </c>
      <c r="B1702" s="8"/>
      <c r="C1702" s="2" t="s">
        <v>734</v>
      </c>
      <c r="D1702" s="6" t="s">
        <v>742</v>
      </c>
      <c r="E1702" s="60" t="s">
        <v>745</v>
      </c>
      <c r="F1702" s="8"/>
      <c r="G1702" s="8"/>
      <c r="H1702" s="8"/>
      <c r="I1702" s="8"/>
      <c r="J1702" s="8"/>
      <c r="K1702" s="8"/>
      <c r="L1702" s="8" t="s">
        <v>755</v>
      </c>
      <c r="M1702" s="9">
        <v>44501</v>
      </c>
      <c r="N1702" s="9">
        <v>44501</v>
      </c>
      <c r="O1702" s="20">
        <v>1547619.05</v>
      </c>
      <c r="P1702" s="20"/>
      <c r="Q1702" s="61"/>
      <c r="R1702" s="11"/>
      <c r="S1702" s="11"/>
      <c r="T1702" s="11"/>
      <c r="U1702" s="11"/>
      <c r="X1702" s="22" t="str">
        <f>IF(B1702="",VLOOKUP(A1702,items_lookup!A:B,2,FALSE),B1702)</f>
        <v>_3. Item _3</v>
      </c>
      <c r="Y1702" s="22">
        <f t="shared" si="120"/>
        <v>11</v>
      </c>
      <c r="Z1702" s="22">
        <f t="shared" si="120"/>
        <v>11</v>
      </c>
      <c r="AA1702" s="22">
        <f t="shared" si="117"/>
        <v>2021</v>
      </c>
      <c r="AB1702" s="22">
        <f t="shared" si="118"/>
        <v>2021</v>
      </c>
      <c r="AC1702" s="22">
        <f t="shared" si="119"/>
        <v>2021</v>
      </c>
      <c r="AD1702" s="25" t="b">
        <f>AND(ROUND(O1702,2)=O1702,ROUND(P1702,2)=P1702,OR(AND(O1702&lt;&gt;0,L1702="p"),AND(P1702&lt;&gt;0,L1702="f")),_xlfn.ISFORMULA(X1702),_xlfn.ISFORMULA(Y1702),_xlfn.ISFORMULA(Z1702),_xlfn.ISFORMULA(AA1702),_xlfn.ISFORMULA(AB1702),_xlfn.ISFORMULA(AC1702),NOT(_xlfn.ISFORMULA(O1702)),NOT(_xlfn.ISFORMULA(P1702)),M1702&lt;&gt;0,N1702&lt;&gt;0,OR(YEAR(M1702=lookup_codes!T1864),YEAR(M1702=lookup_codes!T1865),YEAR(M1702=lookup_codes!T1866)),OR(YEAR(N1702=lookup_codes!T1864),YEAR(N1702=lookup_codes!T1865),YEAR(N1702=lookup_codes!T1866)))</f>
        <v>1</v>
      </c>
    </row>
    <row r="1703" spans="1:30" ht="15" customHeight="1" x14ac:dyDescent="0.2">
      <c r="A1703" s="8" t="s">
        <v>776</v>
      </c>
      <c r="B1703" s="8" t="s">
        <v>801</v>
      </c>
      <c r="C1703" s="2" t="s">
        <v>734</v>
      </c>
      <c r="D1703" s="6" t="s">
        <v>742</v>
      </c>
      <c r="E1703" s="60" t="s">
        <v>745</v>
      </c>
      <c r="F1703" s="8"/>
      <c r="G1703" s="8"/>
      <c r="H1703" s="8"/>
      <c r="I1703" s="8"/>
      <c r="J1703" s="8"/>
      <c r="K1703" s="8"/>
      <c r="L1703" s="8" t="s">
        <v>755</v>
      </c>
      <c r="M1703" s="9">
        <v>44501</v>
      </c>
      <c r="N1703" s="9">
        <v>44501</v>
      </c>
      <c r="O1703" s="20">
        <v>3500000</v>
      </c>
      <c r="P1703" s="20"/>
      <c r="Q1703" s="61"/>
      <c r="R1703" s="11"/>
      <c r="S1703" s="11"/>
      <c r="T1703" s="11"/>
      <c r="U1703" s="11"/>
      <c r="X1703" s="22" t="str">
        <f>IF(B1703="",VLOOKUP(A1703,items_lookup!A:B,2,FALSE),B1703)</f>
        <v>03. Item 03</v>
      </c>
      <c r="Y1703" s="22">
        <f t="shared" si="120"/>
        <v>11</v>
      </c>
      <c r="Z1703" s="22">
        <f t="shared" si="120"/>
        <v>11</v>
      </c>
      <c r="AA1703" s="22">
        <f t="shared" si="117"/>
        <v>2021</v>
      </c>
      <c r="AB1703" s="22">
        <f t="shared" si="118"/>
        <v>2021</v>
      </c>
      <c r="AC1703" s="22">
        <f t="shared" si="119"/>
        <v>2021</v>
      </c>
      <c r="AD1703" s="25" t="b">
        <f>AND(ROUND(O1703,2)=O1703,ROUND(P1703,2)=P1703,OR(AND(O1703&lt;&gt;0,L1703="p"),AND(P1703&lt;&gt;0,L1703="f")),_xlfn.ISFORMULA(X1703),_xlfn.ISFORMULA(Y1703),_xlfn.ISFORMULA(Z1703),_xlfn.ISFORMULA(AA1703),_xlfn.ISFORMULA(AB1703),_xlfn.ISFORMULA(AC1703),NOT(_xlfn.ISFORMULA(O1703)),NOT(_xlfn.ISFORMULA(P1703)),M1703&lt;&gt;0,N1703&lt;&gt;0,OR(YEAR(M1703=lookup_codes!T1865),YEAR(M1703=lookup_codes!T1866),YEAR(M1703=lookup_codes!T1867)),OR(YEAR(N1703=lookup_codes!T1865),YEAR(N1703=lookup_codes!T1866),YEAR(N1703=lookup_codes!T1867)))</f>
        <v>1</v>
      </c>
    </row>
    <row r="1704" spans="1:30" ht="15" customHeight="1" x14ac:dyDescent="0.2">
      <c r="A1704" s="8" t="s">
        <v>776</v>
      </c>
      <c r="B1704" s="8"/>
      <c r="C1704" s="2" t="s">
        <v>734</v>
      </c>
      <c r="D1704" s="6" t="s">
        <v>742</v>
      </c>
      <c r="E1704" s="60" t="s">
        <v>745</v>
      </c>
      <c r="F1704" s="8"/>
      <c r="G1704" s="8"/>
      <c r="H1704" s="8"/>
      <c r="I1704" s="8"/>
      <c r="J1704" s="8"/>
      <c r="K1704" s="8"/>
      <c r="L1704" s="8" t="s">
        <v>755</v>
      </c>
      <c r="M1704" s="9">
        <v>44501</v>
      </c>
      <c r="N1704" s="9">
        <v>44501</v>
      </c>
      <c r="O1704" s="20">
        <v>621667.38</v>
      </c>
      <c r="P1704" s="20"/>
      <c r="Q1704" s="61"/>
      <c r="R1704" s="29"/>
      <c r="S1704" s="29"/>
      <c r="T1704" s="29"/>
      <c r="U1704" s="29"/>
      <c r="X1704" s="22" t="str">
        <f>IF(B1704="",VLOOKUP(A1704,items_lookup!A:B,2,FALSE),B1704)</f>
        <v>_1. Item _1</v>
      </c>
      <c r="Y1704" s="22">
        <f t="shared" si="120"/>
        <v>11</v>
      </c>
      <c r="Z1704" s="22">
        <f t="shared" si="120"/>
        <v>11</v>
      </c>
      <c r="AA1704" s="22">
        <f t="shared" si="117"/>
        <v>2021</v>
      </c>
      <c r="AB1704" s="22">
        <f t="shared" si="118"/>
        <v>2021</v>
      </c>
      <c r="AC1704" s="22">
        <f t="shared" si="119"/>
        <v>2021</v>
      </c>
      <c r="AD1704" s="25" t="b">
        <f>AND(ROUND(O1704,2)=O1704,ROUND(P1704,2)=P1704,OR(AND(O1704&lt;&gt;0,L1704="p"),AND(P1704&lt;&gt;0,L1704="f")),_xlfn.ISFORMULA(X1704),_xlfn.ISFORMULA(Y1704),_xlfn.ISFORMULA(Z1704),_xlfn.ISFORMULA(AA1704),_xlfn.ISFORMULA(AB1704),_xlfn.ISFORMULA(AC1704),NOT(_xlfn.ISFORMULA(O1704)),NOT(_xlfn.ISFORMULA(P1704)),M1704&lt;&gt;0,N1704&lt;&gt;0,OR(YEAR(M1704=lookup_codes!T1866),YEAR(M1704=lookup_codes!T1867),YEAR(M1704=lookup_codes!T1868)),OR(YEAR(N1704=lookup_codes!T1866),YEAR(N1704=lookup_codes!T1867),YEAR(N1704=lookup_codes!T1868)))</f>
        <v>1</v>
      </c>
    </row>
    <row r="1705" spans="1:30" ht="15" customHeight="1" x14ac:dyDescent="0.2">
      <c r="A1705" s="8" t="s">
        <v>796</v>
      </c>
      <c r="B1705" s="8"/>
      <c r="C1705" s="2" t="s">
        <v>734</v>
      </c>
      <c r="D1705" s="6" t="s">
        <v>742</v>
      </c>
      <c r="E1705" s="60" t="s">
        <v>745</v>
      </c>
      <c r="F1705" s="8"/>
      <c r="G1705" s="8"/>
      <c r="H1705" s="8"/>
      <c r="I1705" s="8"/>
      <c r="J1705" s="8"/>
      <c r="K1705" s="8"/>
      <c r="L1705" s="8" t="s">
        <v>755</v>
      </c>
      <c r="M1705" s="9">
        <v>44501</v>
      </c>
      <c r="N1705" s="9">
        <v>44501</v>
      </c>
      <c r="O1705" s="20">
        <v>52856.43</v>
      </c>
      <c r="P1705" s="20"/>
      <c r="Q1705" s="61"/>
      <c r="R1705" s="29"/>
      <c r="S1705" s="29"/>
      <c r="T1705" s="29"/>
      <c r="U1705" s="29"/>
      <c r="X1705" s="22" t="str">
        <f>IF(B1705="",VLOOKUP(A1705,items_lookup!A:B,2,FALSE),B1705)</f>
        <v>_3. Item _3</v>
      </c>
      <c r="Y1705" s="22">
        <f t="shared" si="120"/>
        <v>11</v>
      </c>
      <c r="Z1705" s="22">
        <f t="shared" si="120"/>
        <v>11</v>
      </c>
      <c r="AA1705" s="22">
        <f t="shared" si="117"/>
        <v>2021</v>
      </c>
      <c r="AB1705" s="22">
        <f t="shared" si="118"/>
        <v>2021</v>
      </c>
      <c r="AC1705" s="22">
        <f t="shared" si="119"/>
        <v>2021</v>
      </c>
      <c r="AD1705" s="25" t="b">
        <f>AND(ROUND(O1705,2)=O1705,ROUND(P1705,2)=P1705,OR(AND(O1705&lt;&gt;0,L1705="p"),AND(P1705&lt;&gt;0,L1705="f")),_xlfn.ISFORMULA(X1705),_xlfn.ISFORMULA(Y1705),_xlfn.ISFORMULA(Z1705),_xlfn.ISFORMULA(AA1705),_xlfn.ISFORMULA(AB1705),_xlfn.ISFORMULA(AC1705),NOT(_xlfn.ISFORMULA(O1705)),NOT(_xlfn.ISFORMULA(P1705)),M1705&lt;&gt;0,N1705&lt;&gt;0,OR(YEAR(M1705=lookup_codes!T1867),YEAR(M1705=lookup_codes!T1868),YEAR(M1705=lookup_codes!T1869)),OR(YEAR(N1705=lookup_codes!T1867),YEAR(N1705=lookup_codes!T1868),YEAR(N1705=lookup_codes!T1869)))</f>
        <v>1</v>
      </c>
    </row>
    <row r="1706" spans="1:30" ht="15" customHeight="1" x14ac:dyDescent="0.2">
      <c r="A1706" s="8" t="s">
        <v>795</v>
      </c>
      <c r="B1706" s="8"/>
      <c r="C1706" s="2" t="s">
        <v>734</v>
      </c>
      <c r="D1706" s="6" t="s">
        <v>742</v>
      </c>
      <c r="E1706" s="60" t="s">
        <v>745</v>
      </c>
      <c r="F1706" s="8"/>
      <c r="G1706" s="8"/>
      <c r="H1706" s="8"/>
      <c r="I1706" s="8"/>
      <c r="J1706" s="8"/>
      <c r="K1706" s="8"/>
      <c r="L1706" s="8" t="s">
        <v>755</v>
      </c>
      <c r="M1706" s="9">
        <v>44501</v>
      </c>
      <c r="N1706" s="9">
        <v>44501</v>
      </c>
      <c r="O1706" s="20">
        <v>3845238.1</v>
      </c>
      <c r="P1706" s="20"/>
      <c r="Q1706" s="61"/>
      <c r="R1706" s="11"/>
      <c r="S1706" s="11"/>
      <c r="T1706" s="11"/>
      <c r="U1706" s="11"/>
      <c r="X1706" s="22" t="str">
        <f>IF(B1706="",VLOOKUP(A1706,items_lookup!A:B,2,FALSE),B1706)</f>
        <v>17. Item 17</v>
      </c>
      <c r="Y1706" s="22">
        <f t="shared" si="120"/>
        <v>11</v>
      </c>
      <c r="Z1706" s="22">
        <f t="shared" si="120"/>
        <v>11</v>
      </c>
      <c r="AA1706" s="22">
        <f t="shared" si="117"/>
        <v>2021</v>
      </c>
      <c r="AB1706" s="22">
        <f t="shared" si="118"/>
        <v>2021</v>
      </c>
      <c r="AC1706" s="22">
        <f t="shared" si="119"/>
        <v>2021</v>
      </c>
      <c r="AD1706" s="25" t="b">
        <f>AND(ROUND(O1706,2)=O1706,ROUND(P1706,2)=P1706,OR(AND(O1706&lt;&gt;0,L1706="p"),AND(P1706&lt;&gt;0,L1706="f")),_xlfn.ISFORMULA(X1706),_xlfn.ISFORMULA(Y1706),_xlfn.ISFORMULA(Z1706),_xlfn.ISFORMULA(AA1706),_xlfn.ISFORMULA(AB1706),_xlfn.ISFORMULA(AC1706),NOT(_xlfn.ISFORMULA(O1706)),NOT(_xlfn.ISFORMULA(P1706)),M1706&lt;&gt;0,N1706&lt;&gt;0,OR(YEAR(M1706=lookup_codes!T1868),YEAR(M1706=lookup_codes!T1869),YEAR(M1706=lookup_codes!T1870)),OR(YEAR(N1706=lookup_codes!T1868),YEAR(N1706=lookup_codes!T1869),YEAR(N1706=lookup_codes!T1870)))</f>
        <v>1</v>
      </c>
    </row>
    <row r="1707" spans="1:30" ht="15" customHeight="1" x14ac:dyDescent="0.2">
      <c r="A1707" s="8" t="s">
        <v>773</v>
      </c>
      <c r="B1707" s="8"/>
      <c r="C1707" s="2" t="s">
        <v>734</v>
      </c>
      <c r="D1707" s="6" t="s">
        <v>742</v>
      </c>
      <c r="E1707" s="60" t="s">
        <v>745</v>
      </c>
      <c r="F1707" s="8"/>
      <c r="G1707" s="8"/>
      <c r="H1707" s="8"/>
      <c r="I1707" s="8"/>
      <c r="J1707" s="8"/>
      <c r="K1707" s="8"/>
      <c r="L1707" s="8" t="s">
        <v>755</v>
      </c>
      <c r="M1707" s="9">
        <v>44501</v>
      </c>
      <c r="N1707" s="9">
        <v>44501</v>
      </c>
      <c r="O1707" s="20">
        <v>26190.48</v>
      </c>
      <c r="P1707" s="20"/>
      <c r="Q1707" s="61"/>
      <c r="R1707" s="11"/>
      <c r="S1707" s="11"/>
      <c r="T1707" s="11"/>
      <c r="U1707" s="11"/>
      <c r="X1707" s="22" t="str">
        <f>IF(B1707="",VLOOKUP(A1707,items_lookup!A:B,2,FALSE),B1707)</f>
        <v>13. Item 13</v>
      </c>
      <c r="Y1707" s="22">
        <f t="shared" si="120"/>
        <v>11</v>
      </c>
      <c r="Z1707" s="22">
        <f t="shared" si="120"/>
        <v>11</v>
      </c>
      <c r="AA1707" s="22">
        <f t="shared" si="117"/>
        <v>2021</v>
      </c>
      <c r="AB1707" s="22">
        <f t="shared" si="118"/>
        <v>2021</v>
      </c>
      <c r="AC1707" s="22">
        <f t="shared" si="119"/>
        <v>2021</v>
      </c>
      <c r="AD1707" s="25" t="b">
        <f>AND(ROUND(O1707,2)=O1707,ROUND(P1707,2)=P1707,OR(AND(O1707&lt;&gt;0,L1707="p"),AND(P1707&lt;&gt;0,L1707="f")),_xlfn.ISFORMULA(X1707),_xlfn.ISFORMULA(Y1707),_xlfn.ISFORMULA(Z1707),_xlfn.ISFORMULA(AA1707),_xlfn.ISFORMULA(AB1707),_xlfn.ISFORMULA(AC1707),NOT(_xlfn.ISFORMULA(O1707)),NOT(_xlfn.ISFORMULA(P1707)),M1707&lt;&gt;0,N1707&lt;&gt;0,OR(YEAR(M1707=lookup_codes!T1869),YEAR(M1707=lookup_codes!T1870),YEAR(M1707=lookup_codes!T1871)),OR(YEAR(N1707=lookup_codes!T1869),YEAR(N1707=lookup_codes!T1870),YEAR(N1707=lookup_codes!T1871)))</f>
        <v>1</v>
      </c>
    </row>
    <row r="1708" spans="1:30" ht="15" customHeight="1" x14ac:dyDescent="0.2">
      <c r="A1708" s="8" t="s">
        <v>771</v>
      </c>
      <c r="B1708" s="8"/>
      <c r="C1708" s="2" t="s">
        <v>734</v>
      </c>
      <c r="D1708" s="6" t="s">
        <v>742</v>
      </c>
      <c r="E1708" s="60" t="s">
        <v>745</v>
      </c>
      <c r="F1708" s="8"/>
      <c r="G1708" s="8"/>
      <c r="H1708" s="8"/>
      <c r="I1708" s="8"/>
      <c r="J1708" s="8"/>
      <c r="K1708" s="8"/>
      <c r="L1708" s="8" t="s">
        <v>755</v>
      </c>
      <c r="M1708" s="9">
        <v>44501</v>
      </c>
      <c r="N1708" s="9">
        <v>44501</v>
      </c>
      <c r="O1708" s="20">
        <v>5476190.4800000004</v>
      </c>
      <c r="P1708" s="20"/>
      <c r="Q1708" s="61"/>
      <c r="R1708" s="11"/>
      <c r="S1708" s="11"/>
      <c r="T1708" s="11"/>
      <c r="U1708" s="11"/>
      <c r="X1708" s="22" t="str">
        <f>IF(B1708="",VLOOKUP(A1708,items_lookup!A:B,2,FALSE),B1708)</f>
        <v>13. Item 13</v>
      </c>
      <c r="Y1708" s="22">
        <f t="shared" si="120"/>
        <v>11</v>
      </c>
      <c r="Z1708" s="22">
        <f t="shared" si="120"/>
        <v>11</v>
      </c>
      <c r="AA1708" s="22">
        <f t="shared" si="117"/>
        <v>2021</v>
      </c>
      <c r="AB1708" s="22">
        <f t="shared" si="118"/>
        <v>2021</v>
      </c>
      <c r="AC1708" s="22">
        <f t="shared" si="119"/>
        <v>2021</v>
      </c>
      <c r="AD1708" s="25" t="b">
        <f>AND(ROUND(O1708,2)=O1708,ROUND(P1708,2)=P1708,OR(AND(O1708&lt;&gt;0,L1708="p"),AND(P1708&lt;&gt;0,L1708="f")),_xlfn.ISFORMULA(X1708),_xlfn.ISFORMULA(Y1708),_xlfn.ISFORMULA(Z1708),_xlfn.ISFORMULA(AA1708),_xlfn.ISFORMULA(AB1708),_xlfn.ISFORMULA(AC1708),NOT(_xlfn.ISFORMULA(O1708)),NOT(_xlfn.ISFORMULA(P1708)),M1708&lt;&gt;0,N1708&lt;&gt;0,OR(YEAR(M1708=lookup_codes!T1870),YEAR(M1708=lookup_codes!T1871),YEAR(M1708=lookup_codes!T1872)),OR(YEAR(N1708=lookup_codes!T1870),YEAR(N1708=lookup_codes!T1871),YEAR(N1708=lookup_codes!T1872)))</f>
        <v>1</v>
      </c>
    </row>
    <row r="1709" spans="1:30" ht="18" customHeight="1" x14ac:dyDescent="0.2">
      <c r="A1709" s="8" t="s">
        <v>770</v>
      </c>
      <c r="B1709" s="8"/>
      <c r="C1709" s="2" t="s">
        <v>734</v>
      </c>
      <c r="D1709" s="6" t="s">
        <v>742</v>
      </c>
      <c r="E1709" s="60" t="s">
        <v>745</v>
      </c>
      <c r="F1709" s="8"/>
      <c r="G1709" s="8"/>
      <c r="H1709" s="8"/>
      <c r="I1709" s="8"/>
      <c r="J1709" s="8"/>
      <c r="K1709" s="8"/>
      <c r="L1709" s="8" t="s">
        <v>755</v>
      </c>
      <c r="M1709" s="9">
        <v>44501</v>
      </c>
      <c r="N1709" s="9">
        <v>44501</v>
      </c>
      <c r="O1709" s="20">
        <v>10773809.52</v>
      </c>
      <c r="P1709" s="20"/>
      <c r="Q1709" s="61"/>
      <c r="R1709" s="11"/>
      <c r="S1709" s="11"/>
      <c r="T1709" s="11"/>
      <c r="U1709" s="11"/>
      <c r="X1709" s="22" t="str">
        <f>IF(B1709="",VLOOKUP(A1709,items_lookup!A:B,2,FALSE),B1709)</f>
        <v>11. Item 11</v>
      </c>
      <c r="Y1709" s="22">
        <f t="shared" si="120"/>
        <v>11</v>
      </c>
      <c r="Z1709" s="22">
        <f t="shared" si="120"/>
        <v>11</v>
      </c>
      <c r="AA1709" s="22">
        <f t="shared" si="117"/>
        <v>2021</v>
      </c>
      <c r="AB1709" s="22">
        <f t="shared" si="118"/>
        <v>2021</v>
      </c>
      <c r="AC1709" s="22">
        <f t="shared" si="119"/>
        <v>2021</v>
      </c>
      <c r="AD1709" s="25" t="b">
        <f>AND(ROUND(O1709,2)=O1709,ROUND(P1709,2)=P1709,OR(AND(O1709&lt;&gt;0,L1709="p"),AND(P1709&lt;&gt;0,L1709="f")),_xlfn.ISFORMULA(X1709),_xlfn.ISFORMULA(Y1709),_xlfn.ISFORMULA(Z1709),_xlfn.ISFORMULA(AA1709),_xlfn.ISFORMULA(AB1709),_xlfn.ISFORMULA(AC1709),NOT(_xlfn.ISFORMULA(O1709)),NOT(_xlfn.ISFORMULA(P1709)),M1709&lt;&gt;0,N1709&lt;&gt;0,OR(YEAR(M1709=lookup_codes!T1871),YEAR(M1709=lookup_codes!T1872),YEAR(M1709=lookup_codes!T1873)),OR(YEAR(N1709=lookup_codes!T1871),YEAR(N1709=lookup_codes!T1872),YEAR(N1709=lookup_codes!T1873)))</f>
        <v>1</v>
      </c>
    </row>
    <row r="1710" spans="1:30" ht="15" customHeight="1" x14ac:dyDescent="0.2">
      <c r="A1710" s="8" t="s">
        <v>773</v>
      </c>
      <c r="B1710" s="8"/>
      <c r="C1710" s="2" t="s">
        <v>734</v>
      </c>
      <c r="D1710" s="6" t="s">
        <v>742</v>
      </c>
      <c r="E1710" s="60" t="s">
        <v>745</v>
      </c>
      <c r="F1710" s="8"/>
      <c r="G1710" s="8"/>
      <c r="H1710" s="8"/>
      <c r="I1710" s="8"/>
      <c r="J1710" s="8"/>
      <c r="K1710" s="8"/>
      <c r="L1710" s="8" t="s">
        <v>755</v>
      </c>
      <c r="M1710" s="9">
        <v>44501</v>
      </c>
      <c r="N1710" s="9">
        <v>44501</v>
      </c>
      <c r="O1710" s="20">
        <v>78703.27</v>
      </c>
      <c r="P1710" s="20"/>
      <c r="Q1710" s="61"/>
      <c r="R1710" s="11"/>
      <c r="S1710" s="11"/>
      <c r="T1710" s="11"/>
      <c r="U1710" s="11"/>
      <c r="X1710" s="22" t="str">
        <f>IF(B1710="",VLOOKUP(A1710,items_lookup!A:B,2,FALSE),B1710)</f>
        <v>13. Item 13</v>
      </c>
      <c r="Y1710" s="22">
        <f t="shared" si="120"/>
        <v>11</v>
      </c>
      <c r="Z1710" s="22">
        <f t="shared" si="120"/>
        <v>11</v>
      </c>
      <c r="AA1710" s="22">
        <f t="shared" si="117"/>
        <v>2021</v>
      </c>
      <c r="AB1710" s="22">
        <f t="shared" si="118"/>
        <v>2021</v>
      </c>
      <c r="AC1710" s="22">
        <f t="shared" si="119"/>
        <v>2021</v>
      </c>
      <c r="AD1710" s="25" t="b">
        <f>AND(ROUND(O1710,2)=O1710,ROUND(P1710,2)=P1710,OR(AND(O1710&lt;&gt;0,L1710="p"),AND(P1710&lt;&gt;0,L1710="f")),_xlfn.ISFORMULA(X1710),_xlfn.ISFORMULA(Y1710),_xlfn.ISFORMULA(Z1710),_xlfn.ISFORMULA(AA1710),_xlfn.ISFORMULA(AB1710),_xlfn.ISFORMULA(AC1710),NOT(_xlfn.ISFORMULA(O1710)),NOT(_xlfn.ISFORMULA(P1710)),M1710&lt;&gt;0,N1710&lt;&gt;0,OR(YEAR(M1710=lookup_codes!T1872),YEAR(M1710=lookup_codes!T1873),YEAR(M1710=lookup_codes!T1874)),OR(YEAR(N1710=lookup_codes!T1872),YEAR(N1710=lookup_codes!T1873),YEAR(N1710=lookup_codes!T1874)))</f>
        <v>1</v>
      </c>
    </row>
    <row r="1711" spans="1:30" ht="15" customHeight="1" x14ac:dyDescent="0.2">
      <c r="A1711" s="8" t="s">
        <v>773</v>
      </c>
      <c r="B1711" s="27"/>
      <c r="C1711" s="2" t="s">
        <v>734</v>
      </c>
      <c r="D1711" s="6" t="s">
        <v>742</v>
      </c>
      <c r="E1711" s="60" t="s">
        <v>745</v>
      </c>
      <c r="F1711" s="8"/>
      <c r="G1711" s="8"/>
      <c r="H1711" s="8"/>
      <c r="I1711" s="8"/>
      <c r="J1711" s="8"/>
      <c r="K1711" s="8"/>
      <c r="L1711" s="8" t="s">
        <v>755</v>
      </c>
      <c r="M1711" s="9">
        <v>44501</v>
      </c>
      <c r="N1711" s="9">
        <v>44501</v>
      </c>
      <c r="O1711" s="20">
        <v>1102619.05</v>
      </c>
      <c r="P1711" s="20"/>
      <c r="Q1711" s="61"/>
      <c r="R1711" s="11"/>
      <c r="S1711" s="11"/>
      <c r="T1711" s="11"/>
      <c r="U1711" s="11"/>
      <c r="X1711" s="22" t="str">
        <f>IF(B1711="",VLOOKUP(A1711,items_lookup!A:B,2,FALSE),B1711)</f>
        <v>13. Item 13</v>
      </c>
      <c r="Y1711" s="22">
        <f t="shared" si="120"/>
        <v>11</v>
      </c>
      <c r="Z1711" s="22">
        <f t="shared" si="120"/>
        <v>11</v>
      </c>
      <c r="AA1711" s="22">
        <f t="shared" ref="AA1711:AA1765" si="121">YEAR(N1711)</f>
        <v>2021</v>
      </c>
      <c r="AB1711" s="22">
        <f t="shared" ref="AB1711:AB1765" si="122">YEAR(M1711)</f>
        <v>2021</v>
      </c>
      <c r="AC1711" s="22">
        <f t="shared" ref="AC1711:AC1765" si="123">IF(F1711="X",AA1711-1,AA1711)</f>
        <v>2021</v>
      </c>
      <c r="AD1711" s="25" t="b">
        <f>AND(ROUND(O1711,2)=O1711,ROUND(P1711,2)=P1711,OR(AND(O1711&lt;&gt;0,L1711="p"),AND(P1711&lt;&gt;0,L1711="f")),_xlfn.ISFORMULA(X1711),_xlfn.ISFORMULA(Y1711),_xlfn.ISFORMULA(Z1711),_xlfn.ISFORMULA(AA1711),_xlfn.ISFORMULA(AB1711),_xlfn.ISFORMULA(AC1711),NOT(_xlfn.ISFORMULA(O1711)),NOT(_xlfn.ISFORMULA(P1711)),M1711&lt;&gt;0,N1711&lt;&gt;0,OR(YEAR(M1711=lookup_codes!T1873),YEAR(M1711=lookup_codes!T1874),YEAR(M1711=lookup_codes!T1875)),OR(YEAR(N1711=lookup_codes!T1873),YEAR(N1711=lookup_codes!T1874),YEAR(N1711=lookup_codes!T1875)))</f>
        <v>1</v>
      </c>
    </row>
    <row r="1712" spans="1:30" ht="15" customHeight="1" x14ac:dyDescent="0.2">
      <c r="A1712" s="8" t="s">
        <v>773</v>
      </c>
      <c r="B1712" s="8"/>
      <c r="C1712" s="2" t="s">
        <v>734</v>
      </c>
      <c r="D1712" s="6" t="s">
        <v>742</v>
      </c>
      <c r="E1712" s="60" t="s">
        <v>745</v>
      </c>
      <c r="F1712" s="8"/>
      <c r="G1712" s="8"/>
      <c r="H1712" s="8"/>
      <c r="I1712" s="8"/>
      <c r="J1712" s="8"/>
      <c r="K1712" s="8"/>
      <c r="L1712" s="8" t="s">
        <v>755</v>
      </c>
      <c r="M1712" s="9">
        <v>44501</v>
      </c>
      <c r="N1712" s="9">
        <v>44501</v>
      </c>
      <c r="O1712" s="20">
        <v>394047.62</v>
      </c>
      <c r="P1712" s="20"/>
      <c r="Q1712" s="61"/>
      <c r="R1712" s="11"/>
      <c r="S1712" s="11"/>
      <c r="T1712" s="11"/>
      <c r="U1712" s="11"/>
      <c r="X1712" s="22" t="str">
        <f>IF(B1712="",VLOOKUP(A1712,items_lookup!A:B,2,FALSE),B1712)</f>
        <v>13. Item 13</v>
      </c>
      <c r="Y1712" s="22">
        <f t="shared" si="120"/>
        <v>11</v>
      </c>
      <c r="Z1712" s="22">
        <f t="shared" si="120"/>
        <v>11</v>
      </c>
      <c r="AA1712" s="22">
        <f t="shared" si="121"/>
        <v>2021</v>
      </c>
      <c r="AB1712" s="22">
        <f t="shared" si="122"/>
        <v>2021</v>
      </c>
      <c r="AC1712" s="22">
        <f t="shared" si="123"/>
        <v>2021</v>
      </c>
      <c r="AD1712" s="25" t="b">
        <f>AND(ROUND(O1712,2)=O1712,ROUND(P1712,2)=P1712,OR(AND(O1712&lt;&gt;0,L1712="p"),AND(P1712&lt;&gt;0,L1712="f")),_xlfn.ISFORMULA(X1712),_xlfn.ISFORMULA(Y1712),_xlfn.ISFORMULA(Z1712),_xlfn.ISFORMULA(AA1712),_xlfn.ISFORMULA(AB1712),_xlfn.ISFORMULA(AC1712),NOT(_xlfn.ISFORMULA(O1712)),NOT(_xlfn.ISFORMULA(P1712)),M1712&lt;&gt;0,N1712&lt;&gt;0,OR(YEAR(M1712=lookup_codes!T1874),YEAR(M1712=lookup_codes!T1875),YEAR(M1712=lookup_codes!T1876)),OR(YEAR(N1712=lookup_codes!T1874),YEAR(N1712=lookup_codes!T1875),YEAR(N1712=lookup_codes!T1876)))</f>
        <v>1</v>
      </c>
    </row>
    <row r="1713" spans="1:30" ht="15" customHeight="1" x14ac:dyDescent="0.2">
      <c r="A1713" s="8" t="s">
        <v>773</v>
      </c>
      <c r="B1713" s="8"/>
      <c r="C1713" s="2" t="s">
        <v>734</v>
      </c>
      <c r="D1713" s="6" t="s">
        <v>742</v>
      </c>
      <c r="E1713" s="60" t="s">
        <v>745</v>
      </c>
      <c r="F1713" s="8"/>
      <c r="G1713" s="8"/>
      <c r="H1713" s="8"/>
      <c r="I1713" s="8"/>
      <c r="J1713" s="8"/>
      <c r="K1713" s="8"/>
      <c r="L1713" s="8" t="s">
        <v>755</v>
      </c>
      <c r="M1713" s="9">
        <v>44501</v>
      </c>
      <c r="N1713" s="9">
        <v>44501</v>
      </c>
      <c r="O1713" s="20">
        <v>238095.24</v>
      </c>
      <c r="P1713" s="20"/>
      <c r="Q1713" s="61"/>
      <c r="R1713" s="11"/>
      <c r="S1713" s="11"/>
      <c r="T1713" s="11"/>
      <c r="U1713" s="11"/>
      <c r="X1713" s="22" t="str">
        <f>IF(B1713="",VLOOKUP(A1713,items_lookup!A:B,2,FALSE),B1713)</f>
        <v>13. Item 13</v>
      </c>
      <c r="Y1713" s="22">
        <f t="shared" si="120"/>
        <v>11</v>
      </c>
      <c r="Z1713" s="22">
        <f t="shared" si="120"/>
        <v>11</v>
      </c>
      <c r="AA1713" s="22">
        <f t="shared" si="121"/>
        <v>2021</v>
      </c>
      <c r="AB1713" s="22">
        <f t="shared" si="122"/>
        <v>2021</v>
      </c>
      <c r="AC1713" s="22">
        <f t="shared" si="123"/>
        <v>2021</v>
      </c>
      <c r="AD1713" s="25" t="b">
        <f>AND(ROUND(O1713,2)=O1713,ROUND(P1713,2)=P1713,OR(AND(O1713&lt;&gt;0,L1713="p"),AND(P1713&lt;&gt;0,L1713="f")),_xlfn.ISFORMULA(X1713),_xlfn.ISFORMULA(Y1713),_xlfn.ISFORMULA(Z1713),_xlfn.ISFORMULA(AA1713),_xlfn.ISFORMULA(AB1713),_xlfn.ISFORMULA(AC1713),NOT(_xlfn.ISFORMULA(O1713)),NOT(_xlfn.ISFORMULA(P1713)),M1713&lt;&gt;0,N1713&lt;&gt;0,OR(YEAR(M1713=lookup_codes!T1875),YEAR(M1713=lookup_codes!T1876),YEAR(M1713=lookup_codes!T1877)),OR(YEAR(N1713=lookup_codes!T1875),YEAR(N1713=lookup_codes!T1876),YEAR(N1713=lookup_codes!T1877)))</f>
        <v>1</v>
      </c>
    </row>
    <row r="1714" spans="1:30" ht="15" customHeight="1" x14ac:dyDescent="0.2">
      <c r="A1714" s="8" t="s">
        <v>773</v>
      </c>
      <c r="B1714" s="8" t="s">
        <v>805</v>
      </c>
      <c r="C1714" s="2" t="s">
        <v>734</v>
      </c>
      <c r="D1714" s="6" t="s">
        <v>742</v>
      </c>
      <c r="E1714" s="60" t="s">
        <v>745</v>
      </c>
      <c r="F1714" s="8"/>
      <c r="G1714" s="8"/>
      <c r="H1714" s="8"/>
      <c r="I1714" s="8"/>
      <c r="J1714" s="8"/>
      <c r="K1714" s="8"/>
      <c r="L1714" s="8" t="s">
        <v>755</v>
      </c>
      <c r="M1714" s="9">
        <v>44501</v>
      </c>
      <c r="N1714" s="9">
        <v>44501</v>
      </c>
      <c r="O1714" s="20">
        <v>79285.710000000006</v>
      </c>
      <c r="P1714" s="20"/>
      <c r="Q1714" s="61"/>
      <c r="R1714" s="29"/>
      <c r="S1714" s="29"/>
      <c r="T1714" s="29"/>
      <c r="U1714" s="29"/>
      <c r="X1714" s="22" t="str">
        <f>IF(B1714="",VLOOKUP(A1714,items_lookup!A:B,2,FALSE),B1714)</f>
        <v>10. Item 10</v>
      </c>
      <c r="Y1714" s="22">
        <f t="shared" si="120"/>
        <v>11</v>
      </c>
      <c r="Z1714" s="22">
        <f t="shared" si="120"/>
        <v>11</v>
      </c>
      <c r="AA1714" s="22">
        <f t="shared" si="121"/>
        <v>2021</v>
      </c>
      <c r="AB1714" s="22">
        <f t="shared" si="122"/>
        <v>2021</v>
      </c>
      <c r="AC1714" s="22">
        <f t="shared" si="123"/>
        <v>2021</v>
      </c>
      <c r="AD1714" s="25" t="b">
        <f>AND(ROUND(O1714,2)=O1714,ROUND(P1714,2)=P1714,OR(AND(O1714&lt;&gt;0,L1714="p"),AND(P1714&lt;&gt;0,L1714="f")),_xlfn.ISFORMULA(X1714),_xlfn.ISFORMULA(Y1714),_xlfn.ISFORMULA(Z1714),_xlfn.ISFORMULA(AA1714),_xlfn.ISFORMULA(AB1714),_xlfn.ISFORMULA(AC1714),NOT(_xlfn.ISFORMULA(O1714)),NOT(_xlfn.ISFORMULA(P1714)),M1714&lt;&gt;0,N1714&lt;&gt;0,OR(YEAR(M1714=lookup_codes!T1876),YEAR(M1714=lookup_codes!T1877),YEAR(M1714=lookup_codes!T1878)),OR(YEAR(N1714=lookup_codes!T1876),YEAR(N1714=lookup_codes!T1877),YEAR(N1714=lookup_codes!T1878)))</f>
        <v>1</v>
      </c>
    </row>
    <row r="1715" spans="1:30" ht="15" customHeight="1" x14ac:dyDescent="0.2">
      <c r="A1715" s="8" t="s">
        <v>773</v>
      </c>
      <c r="B1715" s="8"/>
      <c r="C1715" s="2" t="s">
        <v>734</v>
      </c>
      <c r="D1715" s="6" t="s">
        <v>742</v>
      </c>
      <c r="E1715" s="60" t="s">
        <v>745</v>
      </c>
      <c r="F1715" s="8"/>
      <c r="G1715" s="8"/>
      <c r="H1715" s="8"/>
      <c r="I1715" s="8"/>
      <c r="J1715" s="8"/>
      <c r="K1715" s="8"/>
      <c r="L1715" s="8" t="s">
        <v>755</v>
      </c>
      <c r="M1715" s="9">
        <v>44501</v>
      </c>
      <c r="N1715" s="9">
        <v>44501</v>
      </c>
      <c r="O1715" s="20">
        <v>42142.86</v>
      </c>
      <c r="P1715" s="20"/>
      <c r="Q1715" s="61"/>
      <c r="R1715" s="29"/>
      <c r="S1715" s="29"/>
      <c r="T1715" s="29"/>
      <c r="U1715" s="29"/>
      <c r="X1715" s="22" t="str">
        <f>IF(B1715="",VLOOKUP(A1715,items_lookup!A:B,2,FALSE),B1715)</f>
        <v>13. Item 13</v>
      </c>
      <c r="Y1715" s="22">
        <f t="shared" si="120"/>
        <v>11</v>
      </c>
      <c r="Z1715" s="22">
        <f t="shared" si="120"/>
        <v>11</v>
      </c>
      <c r="AA1715" s="22">
        <f t="shared" si="121"/>
        <v>2021</v>
      </c>
      <c r="AB1715" s="22">
        <f t="shared" si="122"/>
        <v>2021</v>
      </c>
      <c r="AC1715" s="22">
        <f t="shared" si="123"/>
        <v>2021</v>
      </c>
      <c r="AD1715" s="25" t="b">
        <f>AND(ROUND(O1715,2)=O1715,ROUND(P1715,2)=P1715,OR(AND(O1715&lt;&gt;0,L1715="p"),AND(P1715&lt;&gt;0,L1715="f")),_xlfn.ISFORMULA(X1715),_xlfn.ISFORMULA(Y1715),_xlfn.ISFORMULA(Z1715),_xlfn.ISFORMULA(AA1715),_xlfn.ISFORMULA(AB1715),_xlfn.ISFORMULA(AC1715),NOT(_xlfn.ISFORMULA(O1715)),NOT(_xlfn.ISFORMULA(P1715)),M1715&lt;&gt;0,N1715&lt;&gt;0,OR(YEAR(M1715=lookup_codes!T1877),YEAR(M1715=lookup_codes!T1878),YEAR(M1715=lookup_codes!T1879)),OR(YEAR(N1715=lookup_codes!T1877),YEAR(N1715=lookup_codes!T1878),YEAR(N1715=lookup_codes!T1879)))</f>
        <v>1</v>
      </c>
    </row>
    <row r="1716" spans="1:30" ht="15" customHeight="1" x14ac:dyDescent="0.2">
      <c r="A1716" s="8" t="s">
        <v>771</v>
      </c>
      <c r="B1716" s="27"/>
      <c r="C1716" s="2" t="s">
        <v>734</v>
      </c>
      <c r="D1716" s="6" t="s">
        <v>742</v>
      </c>
      <c r="E1716" s="60" t="s">
        <v>745</v>
      </c>
      <c r="F1716" s="8"/>
      <c r="G1716" s="8"/>
      <c r="H1716" s="8"/>
      <c r="I1716" s="8"/>
      <c r="J1716" s="8"/>
      <c r="K1716" s="8"/>
      <c r="L1716" s="8" t="s">
        <v>755</v>
      </c>
      <c r="M1716" s="9">
        <v>44501</v>
      </c>
      <c r="N1716" s="9">
        <v>44501</v>
      </c>
      <c r="O1716" s="20">
        <v>91133.1</v>
      </c>
      <c r="P1716" s="20"/>
      <c r="Q1716" s="61"/>
      <c r="R1716" s="29"/>
      <c r="S1716" s="29"/>
      <c r="T1716" s="29"/>
      <c r="U1716" s="29"/>
      <c r="X1716" s="22" t="str">
        <f>IF(B1716="",VLOOKUP(A1716,items_lookup!A:B,2,FALSE),B1716)</f>
        <v>13. Item 13</v>
      </c>
      <c r="Y1716" s="22">
        <f t="shared" si="120"/>
        <v>11</v>
      </c>
      <c r="Z1716" s="22">
        <f t="shared" si="120"/>
        <v>11</v>
      </c>
      <c r="AA1716" s="22">
        <f t="shared" si="121"/>
        <v>2021</v>
      </c>
      <c r="AB1716" s="22">
        <f t="shared" si="122"/>
        <v>2021</v>
      </c>
      <c r="AC1716" s="22">
        <f t="shared" si="123"/>
        <v>2021</v>
      </c>
      <c r="AD1716" s="25" t="b">
        <f>AND(ROUND(O1716,2)=O1716,ROUND(P1716,2)=P1716,OR(AND(O1716&lt;&gt;0,L1716="p"),AND(P1716&lt;&gt;0,L1716="f")),_xlfn.ISFORMULA(X1716),_xlfn.ISFORMULA(Y1716),_xlfn.ISFORMULA(Z1716),_xlfn.ISFORMULA(AA1716),_xlfn.ISFORMULA(AB1716),_xlfn.ISFORMULA(AC1716),NOT(_xlfn.ISFORMULA(O1716)),NOT(_xlfn.ISFORMULA(P1716)),M1716&lt;&gt;0,N1716&lt;&gt;0,OR(YEAR(M1716=lookup_codes!T1878),YEAR(M1716=lookup_codes!T1879),YEAR(M1716=lookup_codes!T1880)),OR(YEAR(N1716=lookup_codes!T1878),YEAR(N1716=lookup_codes!T1879),YEAR(N1716=lookup_codes!T1880)))</f>
        <v>1</v>
      </c>
    </row>
    <row r="1717" spans="1:30" ht="18.75" customHeight="1" x14ac:dyDescent="0.2">
      <c r="A1717" s="8" t="s">
        <v>765</v>
      </c>
      <c r="B1717" s="8" t="s">
        <v>804</v>
      </c>
      <c r="C1717" s="2" t="s">
        <v>734</v>
      </c>
      <c r="D1717" s="6" t="s">
        <v>742</v>
      </c>
      <c r="E1717" s="60" t="s">
        <v>745</v>
      </c>
      <c r="F1717" s="8"/>
      <c r="G1717" s="8"/>
      <c r="H1717" s="8"/>
      <c r="I1717" s="8"/>
      <c r="J1717" s="8"/>
      <c r="K1717" s="8"/>
      <c r="L1717" s="8" t="s">
        <v>755</v>
      </c>
      <c r="M1717" s="9">
        <v>44501</v>
      </c>
      <c r="N1717" s="9">
        <v>44501</v>
      </c>
      <c r="O1717" s="20">
        <v>2335714.29</v>
      </c>
      <c r="P1717" s="20"/>
      <c r="Q1717" s="61"/>
      <c r="R1717" s="29"/>
      <c r="S1717" s="29"/>
      <c r="T1717" s="29"/>
      <c r="U1717" s="29"/>
      <c r="X1717" s="22" t="str">
        <f>IF(B1717="",VLOOKUP(A1717,items_lookup!A:B,2,FALSE),B1717)</f>
        <v>12. Item 12</v>
      </c>
      <c r="Y1717" s="22">
        <f t="shared" si="120"/>
        <v>11</v>
      </c>
      <c r="Z1717" s="22">
        <f t="shared" si="120"/>
        <v>11</v>
      </c>
      <c r="AA1717" s="22">
        <f t="shared" si="121"/>
        <v>2021</v>
      </c>
      <c r="AB1717" s="22">
        <f t="shared" si="122"/>
        <v>2021</v>
      </c>
      <c r="AC1717" s="22">
        <f t="shared" si="123"/>
        <v>2021</v>
      </c>
      <c r="AD1717" s="25" t="b">
        <f>AND(ROUND(O1717,2)=O1717,ROUND(P1717,2)=P1717,OR(AND(O1717&lt;&gt;0,L1717="p"),AND(P1717&lt;&gt;0,L1717="f")),_xlfn.ISFORMULA(X1717),_xlfn.ISFORMULA(Y1717),_xlfn.ISFORMULA(Z1717),_xlfn.ISFORMULA(AA1717),_xlfn.ISFORMULA(AB1717),_xlfn.ISFORMULA(AC1717),NOT(_xlfn.ISFORMULA(O1717)),NOT(_xlfn.ISFORMULA(P1717)),M1717&lt;&gt;0,N1717&lt;&gt;0,OR(YEAR(M1717=lookup_codes!T1879),YEAR(M1717=lookup_codes!T1880),YEAR(M1717=lookup_codes!T1881)),OR(YEAR(N1717=lookup_codes!T1879),YEAR(N1717=lookup_codes!T1880),YEAR(N1717=lookup_codes!T1881)))</f>
        <v>1</v>
      </c>
    </row>
    <row r="1718" spans="1:30" ht="15" customHeight="1" x14ac:dyDescent="0.2">
      <c r="A1718" s="8" t="s">
        <v>763</v>
      </c>
      <c r="B1718" s="8" t="s">
        <v>803</v>
      </c>
      <c r="C1718" s="2" t="s">
        <v>734</v>
      </c>
      <c r="D1718" s="6" t="s">
        <v>742</v>
      </c>
      <c r="E1718" s="60" t="s">
        <v>745</v>
      </c>
      <c r="F1718" s="8"/>
      <c r="G1718" s="8"/>
      <c r="H1718" s="8"/>
      <c r="I1718" s="8"/>
      <c r="J1718" s="8"/>
      <c r="K1718" s="8"/>
      <c r="L1718" s="8" t="s">
        <v>755</v>
      </c>
      <c r="M1718" s="9">
        <v>44501</v>
      </c>
      <c r="N1718" s="9">
        <v>44501</v>
      </c>
      <c r="O1718" s="20">
        <v>1452380.95</v>
      </c>
      <c r="P1718" s="20"/>
      <c r="Q1718" s="61"/>
      <c r="R1718" s="11"/>
      <c r="S1718" s="11"/>
      <c r="T1718" s="11"/>
      <c r="U1718" s="11"/>
      <c r="X1718" s="22" t="str">
        <f>IF(B1718="",VLOOKUP(A1718,items_lookup!A:B,2,FALSE),B1718)</f>
        <v>13. Item 13</v>
      </c>
      <c r="Y1718" s="22">
        <f t="shared" si="120"/>
        <v>11</v>
      </c>
      <c r="Z1718" s="22">
        <f t="shared" si="120"/>
        <v>11</v>
      </c>
      <c r="AA1718" s="22">
        <f t="shared" si="121"/>
        <v>2021</v>
      </c>
      <c r="AB1718" s="22">
        <f t="shared" si="122"/>
        <v>2021</v>
      </c>
      <c r="AC1718" s="22">
        <f t="shared" si="123"/>
        <v>2021</v>
      </c>
      <c r="AD1718" s="25" t="b">
        <f>AND(ROUND(O1718,2)=O1718,ROUND(P1718,2)=P1718,OR(AND(O1718&lt;&gt;0,L1718="p"),AND(P1718&lt;&gt;0,L1718="f")),_xlfn.ISFORMULA(X1718),_xlfn.ISFORMULA(Y1718),_xlfn.ISFORMULA(Z1718),_xlfn.ISFORMULA(AA1718),_xlfn.ISFORMULA(AB1718),_xlfn.ISFORMULA(AC1718),NOT(_xlfn.ISFORMULA(O1718)),NOT(_xlfn.ISFORMULA(P1718)),M1718&lt;&gt;0,N1718&lt;&gt;0,OR(YEAR(M1718=lookup_codes!T1880),YEAR(M1718=lookup_codes!T1881),YEAR(M1718=lookup_codes!T1882)),OR(YEAR(N1718=lookup_codes!T1880),YEAR(N1718=lookup_codes!T1881),YEAR(N1718=lookup_codes!T1882)))</f>
        <v>1</v>
      </c>
    </row>
    <row r="1719" spans="1:30" ht="15" customHeight="1" x14ac:dyDescent="0.2">
      <c r="A1719" s="8" t="s">
        <v>763</v>
      </c>
      <c r="B1719" s="8"/>
      <c r="C1719" s="2" t="s">
        <v>734</v>
      </c>
      <c r="D1719" s="6" t="s">
        <v>742</v>
      </c>
      <c r="E1719" s="60" t="s">
        <v>745</v>
      </c>
      <c r="F1719" s="8"/>
      <c r="G1719" s="8"/>
      <c r="H1719" s="8"/>
      <c r="I1719" s="8"/>
      <c r="J1719" s="8"/>
      <c r="K1719" s="8"/>
      <c r="L1719" s="8" t="s">
        <v>755</v>
      </c>
      <c r="M1719" s="9">
        <v>44501</v>
      </c>
      <c r="N1719" s="9">
        <v>44501</v>
      </c>
      <c r="O1719" s="20">
        <v>1056890.52</v>
      </c>
      <c r="P1719" s="20"/>
      <c r="Q1719" s="61"/>
      <c r="R1719" s="29"/>
      <c r="S1719" s="29"/>
      <c r="T1719" s="29"/>
      <c r="U1719" s="29"/>
      <c r="X1719" s="22" t="str">
        <f>IF(B1719="",VLOOKUP(A1719,items_lookup!A:B,2,FALSE),B1719)</f>
        <v>04. Item 04</v>
      </c>
      <c r="Y1719" s="22">
        <f t="shared" si="120"/>
        <v>11</v>
      </c>
      <c r="Z1719" s="22">
        <f t="shared" si="120"/>
        <v>11</v>
      </c>
      <c r="AA1719" s="22">
        <f t="shared" si="121"/>
        <v>2021</v>
      </c>
      <c r="AB1719" s="22">
        <f t="shared" si="122"/>
        <v>2021</v>
      </c>
      <c r="AC1719" s="22">
        <f t="shared" si="123"/>
        <v>2021</v>
      </c>
      <c r="AD1719" s="25" t="b">
        <f>AND(ROUND(O1719,2)=O1719,ROUND(P1719,2)=P1719,OR(AND(O1719&lt;&gt;0,L1719="p"),AND(P1719&lt;&gt;0,L1719="f")),_xlfn.ISFORMULA(X1719),_xlfn.ISFORMULA(Y1719),_xlfn.ISFORMULA(Z1719),_xlfn.ISFORMULA(AA1719),_xlfn.ISFORMULA(AB1719),_xlfn.ISFORMULA(AC1719),NOT(_xlfn.ISFORMULA(O1719)),NOT(_xlfn.ISFORMULA(P1719)),M1719&lt;&gt;0,N1719&lt;&gt;0,OR(YEAR(M1719=lookup_codes!T1881),YEAR(M1719=lookup_codes!T1882),YEAR(M1719=lookup_codes!T1883)),OR(YEAR(N1719=lookup_codes!T1881),YEAR(N1719=lookup_codes!T1882),YEAR(N1719=lookup_codes!T1883)))</f>
        <v>1</v>
      </c>
    </row>
    <row r="1720" spans="1:30" ht="15" customHeight="1" x14ac:dyDescent="0.2">
      <c r="A1720" s="8" t="s">
        <v>780</v>
      </c>
      <c r="B1720" s="8"/>
      <c r="C1720" s="2" t="s">
        <v>734</v>
      </c>
      <c r="D1720" s="6" t="s">
        <v>742</v>
      </c>
      <c r="E1720" s="60" t="s">
        <v>745</v>
      </c>
      <c r="F1720" s="8"/>
      <c r="G1720" s="8"/>
      <c r="H1720" s="8"/>
      <c r="I1720" s="8"/>
      <c r="J1720" s="8"/>
      <c r="K1720" s="8"/>
      <c r="L1720" s="8" t="s">
        <v>755</v>
      </c>
      <c r="M1720" s="9">
        <v>44501</v>
      </c>
      <c r="N1720" s="9">
        <v>44501</v>
      </c>
      <c r="O1720" s="20">
        <v>523809.52</v>
      </c>
      <c r="P1720" s="20"/>
      <c r="Q1720" s="61"/>
      <c r="R1720" s="29"/>
      <c r="S1720" s="29"/>
      <c r="T1720" s="29"/>
      <c r="U1720" s="29"/>
      <c r="X1720" s="22" t="str">
        <f>IF(B1720="",VLOOKUP(A1720,items_lookup!A:B,2,FALSE),B1720)</f>
        <v>14. Item 14</v>
      </c>
      <c r="Y1720" s="22">
        <f t="shared" si="120"/>
        <v>11</v>
      </c>
      <c r="Z1720" s="22">
        <f t="shared" si="120"/>
        <v>11</v>
      </c>
      <c r="AA1720" s="22">
        <f t="shared" si="121"/>
        <v>2021</v>
      </c>
      <c r="AB1720" s="22">
        <f t="shared" si="122"/>
        <v>2021</v>
      </c>
      <c r="AC1720" s="22">
        <f t="shared" si="123"/>
        <v>2021</v>
      </c>
      <c r="AD1720" s="25" t="b">
        <f>AND(ROUND(O1720,2)=O1720,ROUND(P1720,2)=P1720,OR(AND(O1720&lt;&gt;0,L1720="p"),AND(P1720&lt;&gt;0,L1720="f")),_xlfn.ISFORMULA(X1720),_xlfn.ISFORMULA(Y1720),_xlfn.ISFORMULA(Z1720),_xlfn.ISFORMULA(AA1720),_xlfn.ISFORMULA(AB1720),_xlfn.ISFORMULA(AC1720),NOT(_xlfn.ISFORMULA(O1720)),NOT(_xlfn.ISFORMULA(P1720)),M1720&lt;&gt;0,N1720&lt;&gt;0,OR(YEAR(M1720=lookup_codes!T1882),YEAR(M1720=lookup_codes!T1883),YEAR(M1720=lookup_codes!T1884)),OR(YEAR(N1720=lookup_codes!T1882),YEAR(N1720=lookup_codes!T1883),YEAR(N1720=lookup_codes!T1884)))</f>
        <v>1</v>
      </c>
    </row>
    <row r="1721" spans="1:30" ht="27.75" customHeight="1" x14ac:dyDescent="0.2">
      <c r="A1721" s="8" t="s">
        <v>775</v>
      </c>
      <c r="B1721" s="8"/>
      <c r="C1721" s="2" t="s">
        <v>734</v>
      </c>
      <c r="D1721" s="6" t="s">
        <v>742</v>
      </c>
      <c r="E1721" s="60" t="s">
        <v>745</v>
      </c>
      <c r="F1721" s="8"/>
      <c r="G1721" s="8"/>
      <c r="H1721" s="8"/>
      <c r="I1721" s="8"/>
      <c r="J1721" s="8"/>
      <c r="K1721" s="8"/>
      <c r="L1721" s="8" t="s">
        <v>755</v>
      </c>
      <c r="M1721" s="9">
        <v>44531</v>
      </c>
      <c r="N1721" s="9">
        <v>44531</v>
      </c>
      <c r="O1721" s="20">
        <v>7579138.7599999998</v>
      </c>
      <c r="P1721" s="20"/>
      <c r="Q1721" s="61"/>
      <c r="R1721" s="11"/>
      <c r="S1721" s="11"/>
      <c r="T1721" s="11"/>
      <c r="U1721" s="11"/>
      <c r="X1721" s="22" t="str">
        <f>IF(B1721="",VLOOKUP(A1721,items_lookup!A:B,2,FALSE),B1721)</f>
        <v>06. Item 06</v>
      </c>
      <c r="Y1721" s="22">
        <f t="shared" si="120"/>
        <v>12</v>
      </c>
      <c r="Z1721" s="22">
        <f t="shared" si="120"/>
        <v>12</v>
      </c>
      <c r="AA1721" s="22">
        <f t="shared" si="121"/>
        <v>2021</v>
      </c>
      <c r="AB1721" s="22">
        <f t="shared" si="122"/>
        <v>2021</v>
      </c>
      <c r="AC1721" s="22">
        <f t="shared" si="123"/>
        <v>2021</v>
      </c>
      <c r="AD1721" s="25" t="b">
        <f>AND(ROUND(O1721,2)=O1721,ROUND(P1721,2)=P1721,OR(AND(O1721&lt;&gt;0,L1721="p"),AND(P1721&lt;&gt;0,L1721="f")),_xlfn.ISFORMULA(X1721),_xlfn.ISFORMULA(Y1721),_xlfn.ISFORMULA(Z1721),_xlfn.ISFORMULA(AA1721),_xlfn.ISFORMULA(AB1721),_xlfn.ISFORMULA(AC1721),NOT(_xlfn.ISFORMULA(O1721)),NOT(_xlfn.ISFORMULA(P1721)),M1721&lt;&gt;0,N1721&lt;&gt;0,OR(YEAR(M1721=lookup_codes!T1883),YEAR(M1721=lookup_codes!T1884),YEAR(M1721=lookup_codes!T1885)),OR(YEAR(N1721=lookup_codes!T1883),YEAR(N1721=lookup_codes!T1884),YEAR(N1721=lookup_codes!T1885)))</f>
        <v>1</v>
      </c>
    </row>
    <row r="1722" spans="1:30" ht="15" customHeight="1" x14ac:dyDescent="0.2">
      <c r="A1722" s="8" t="s">
        <v>795</v>
      </c>
      <c r="B1722" s="8"/>
      <c r="C1722" s="2" t="s">
        <v>734</v>
      </c>
      <c r="D1722" s="6" t="s">
        <v>742</v>
      </c>
      <c r="E1722" s="60" t="s">
        <v>745</v>
      </c>
      <c r="F1722" s="8"/>
      <c r="G1722" s="8"/>
      <c r="H1722" s="8"/>
      <c r="I1722" s="8"/>
      <c r="J1722" s="8"/>
      <c r="K1722" s="8"/>
      <c r="L1722" s="8" t="s">
        <v>755</v>
      </c>
      <c r="M1722" s="9">
        <v>44531</v>
      </c>
      <c r="N1722" s="9">
        <v>44531</v>
      </c>
      <c r="O1722" s="20">
        <v>1595238.1</v>
      </c>
      <c r="P1722" s="20"/>
      <c r="Q1722" s="61"/>
      <c r="R1722" s="11"/>
      <c r="S1722" s="11"/>
      <c r="T1722" s="11"/>
      <c r="U1722" s="11"/>
      <c r="X1722" s="22" t="str">
        <f>IF(B1722="",VLOOKUP(A1722,items_lookup!A:B,2,FALSE),B1722)</f>
        <v>17. Item 17</v>
      </c>
      <c r="Y1722" s="22">
        <f t="shared" si="120"/>
        <v>12</v>
      </c>
      <c r="Z1722" s="22">
        <f t="shared" si="120"/>
        <v>12</v>
      </c>
      <c r="AA1722" s="22">
        <f t="shared" si="121"/>
        <v>2021</v>
      </c>
      <c r="AB1722" s="22">
        <f t="shared" si="122"/>
        <v>2021</v>
      </c>
      <c r="AC1722" s="22">
        <f t="shared" si="123"/>
        <v>2021</v>
      </c>
      <c r="AD1722" s="25" t="b">
        <f>AND(ROUND(O1722,2)=O1722,ROUND(P1722,2)=P1722,OR(AND(O1722&lt;&gt;0,L1722="p"),AND(P1722&lt;&gt;0,L1722="f")),_xlfn.ISFORMULA(X1722),_xlfn.ISFORMULA(Y1722),_xlfn.ISFORMULA(Z1722),_xlfn.ISFORMULA(AA1722),_xlfn.ISFORMULA(AB1722),_xlfn.ISFORMULA(AC1722),NOT(_xlfn.ISFORMULA(O1722)),NOT(_xlfn.ISFORMULA(P1722)),M1722&lt;&gt;0,N1722&lt;&gt;0,OR(YEAR(M1722=lookup_codes!T1884),YEAR(M1722=lookup_codes!T1885),YEAR(M1722=lookup_codes!T1886)),OR(YEAR(N1722=lookup_codes!T1884),YEAR(N1722=lookup_codes!T1885),YEAR(N1722=lookup_codes!T1886)))</f>
        <v>1</v>
      </c>
    </row>
    <row r="1723" spans="1:30" ht="15" customHeight="1" x14ac:dyDescent="0.2">
      <c r="A1723" s="8" t="s">
        <v>768</v>
      </c>
      <c r="B1723" s="8" t="s">
        <v>801</v>
      </c>
      <c r="C1723" s="2" t="s">
        <v>734</v>
      </c>
      <c r="D1723" s="6" t="s">
        <v>742</v>
      </c>
      <c r="E1723" s="60" t="s">
        <v>745</v>
      </c>
      <c r="F1723" s="8"/>
      <c r="G1723" s="8"/>
      <c r="H1723" s="8"/>
      <c r="I1723" s="8"/>
      <c r="J1723" s="8"/>
      <c r="K1723" s="8"/>
      <c r="L1723" s="8" t="s">
        <v>755</v>
      </c>
      <c r="M1723" s="9">
        <v>44531</v>
      </c>
      <c r="N1723" s="9">
        <v>44531</v>
      </c>
      <c r="O1723" s="20">
        <v>3500000</v>
      </c>
      <c r="P1723" s="20"/>
      <c r="Q1723" s="61"/>
      <c r="R1723" s="11"/>
      <c r="S1723" s="11"/>
      <c r="T1723" s="11"/>
      <c r="U1723" s="11"/>
      <c r="X1723" s="22" t="str">
        <f>IF(B1723="",VLOOKUP(A1723,items_lookup!A:B,2,FALSE),B1723)</f>
        <v>03. Item 03</v>
      </c>
      <c r="Y1723" s="22">
        <f t="shared" si="120"/>
        <v>12</v>
      </c>
      <c r="Z1723" s="22">
        <f t="shared" si="120"/>
        <v>12</v>
      </c>
      <c r="AA1723" s="22">
        <f t="shared" si="121"/>
        <v>2021</v>
      </c>
      <c r="AB1723" s="22">
        <f t="shared" si="122"/>
        <v>2021</v>
      </c>
      <c r="AC1723" s="22">
        <f t="shared" si="123"/>
        <v>2021</v>
      </c>
      <c r="AD1723" s="25" t="b">
        <f>AND(ROUND(O1723,2)=O1723,ROUND(P1723,2)=P1723,OR(AND(O1723&lt;&gt;0,L1723="p"),AND(P1723&lt;&gt;0,L1723="f")),_xlfn.ISFORMULA(X1723),_xlfn.ISFORMULA(Y1723),_xlfn.ISFORMULA(Z1723),_xlfn.ISFORMULA(AA1723),_xlfn.ISFORMULA(AB1723),_xlfn.ISFORMULA(AC1723),NOT(_xlfn.ISFORMULA(O1723)),NOT(_xlfn.ISFORMULA(P1723)),M1723&lt;&gt;0,N1723&lt;&gt;0,OR(YEAR(M1723=lookup_codes!T1885),YEAR(M1723=lookup_codes!T1886),YEAR(M1723=lookup_codes!T1887)),OR(YEAR(N1723=lookup_codes!T1885),YEAR(N1723=lookup_codes!T1886),YEAR(N1723=lookup_codes!T1887)))</f>
        <v>1</v>
      </c>
    </row>
    <row r="1724" spans="1:30" ht="15" customHeight="1" x14ac:dyDescent="0.2">
      <c r="A1724" s="8" t="s">
        <v>768</v>
      </c>
      <c r="B1724" s="8"/>
      <c r="C1724" s="2" t="s">
        <v>734</v>
      </c>
      <c r="D1724" s="6" t="s">
        <v>742</v>
      </c>
      <c r="E1724" s="60" t="s">
        <v>745</v>
      </c>
      <c r="F1724" s="8"/>
      <c r="G1724" s="8"/>
      <c r="H1724" s="8"/>
      <c r="I1724" s="8"/>
      <c r="J1724" s="8"/>
      <c r="K1724" s="8"/>
      <c r="L1724" s="8" t="s">
        <v>755</v>
      </c>
      <c r="M1724" s="9">
        <v>44531</v>
      </c>
      <c r="N1724" s="9">
        <v>44531</v>
      </c>
      <c r="O1724" s="20">
        <v>9295085.3200000003</v>
      </c>
      <c r="P1724" s="20"/>
      <c r="Q1724" s="61"/>
      <c r="R1724" s="11"/>
      <c r="S1724" s="11"/>
      <c r="T1724" s="11"/>
      <c r="U1724" s="11"/>
      <c r="X1724" s="22" t="str">
        <f>IF(B1724="",VLOOKUP(A1724,items_lookup!A:B,2,FALSE),B1724)</f>
        <v>09. Item 09</v>
      </c>
      <c r="Y1724" s="22">
        <f t="shared" si="120"/>
        <v>12</v>
      </c>
      <c r="Z1724" s="22">
        <f t="shared" si="120"/>
        <v>12</v>
      </c>
      <c r="AA1724" s="22">
        <f t="shared" si="121"/>
        <v>2021</v>
      </c>
      <c r="AB1724" s="22">
        <f t="shared" si="122"/>
        <v>2021</v>
      </c>
      <c r="AC1724" s="22">
        <f t="shared" si="123"/>
        <v>2021</v>
      </c>
      <c r="AD1724" s="25" t="b">
        <f>AND(ROUND(O1724,2)=O1724,ROUND(P1724,2)=P1724,OR(AND(O1724&lt;&gt;0,L1724="p"),AND(P1724&lt;&gt;0,L1724="f")),_xlfn.ISFORMULA(X1724),_xlfn.ISFORMULA(Y1724),_xlfn.ISFORMULA(Z1724),_xlfn.ISFORMULA(AA1724),_xlfn.ISFORMULA(AB1724),_xlfn.ISFORMULA(AC1724),NOT(_xlfn.ISFORMULA(O1724)),NOT(_xlfn.ISFORMULA(P1724)),M1724&lt;&gt;0,N1724&lt;&gt;0,OR(YEAR(M1724=lookup_codes!T1886),YEAR(M1724=lookup_codes!T1887),YEAR(M1724=lookup_codes!T1888)),OR(YEAR(N1724=lookup_codes!T1886),YEAR(N1724=lookup_codes!T1887),YEAR(N1724=lookup_codes!T1888)))</f>
        <v>1</v>
      </c>
    </row>
    <row r="1725" spans="1:30" ht="15" customHeight="1" x14ac:dyDescent="0.2">
      <c r="A1725" s="8" t="s">
        <v>796</v>
      </c>
      <c r="B1725" s="8"/>
      <c r="C1725" s="2" t="s">
        <v>734</v>
      </c>
      <c r="D1725" s="6" t="s">
        <v>742</v>
      </c>
      <c r="E1725" s="60" t="s">
        <v>745</v>
      </c>
      <c r="F1725" s="8"/>
      <c r="G1725" s="8"/>
      <c r="H1725" s="8"/>
      <c r="I1725" s="8"/>
      <c r="J1725" s="8"/>
      <c r="K1725" s="8"/>
      <c r="L1725" s="8" t="s">
        <v>755</v>
      </c>
      <c r="M1725" s="9">
        <v>44531</v>
      </c>
      <c r="N1725" s="9">
        <v>44531</v>
      </c>
      <c r="O1725" s="20">
        <v>100089.41</v>
      </c>
      <c r="P1725" s="20"/>
      <c r="Q1725" s="61"/>
      <c r="R1725" s="11"/>
      <c r="S1725" s="11"/>
      <c r="T1725" s="11"/>
      <c r="U1725" s="11"/>
      <c r="X1725" s="22" t="str">
        <f>IF(B1725="",VLOOKUP(A1725,items_lookup!A:B,2,FALSE),B1725)</f>
        <v>_3. Item _3</v>
      </c>
      <c r="Y1725" s="22">
        <f t="shared" si="120"/>
        <v>12</v>
      </c>
      <c r="Z1725" s="22">
        <f t="shared" si="120"/>
        <v>12</v>
      </c>
      <c r="AA1725" s="22">
        <f t="shared" si="121"/>
        <v>2021</v>
      </c>
      <c r="AB1725" s="22">
        <f t="shared" si="122"/>
        <v>2021</v>
      </c>
      <c r="AC1725" s="22">
        <f t="shared" si="123"/>
        <v>2021</v>
      </c>
      <c r="AD1725" s="25" t="b">
        <f>AND(ROUND(O1725,2)=O1725,ROUND(P1725,2)=P1725,OR(AND(O1725&lt;&gt;0,L1725="p"),AND(P1725&lt;&gt;0,L1725="f")),_xlfn.ISFORMULA(X1725),_xlfn.ISFORMULA(Y1725),_xlfn.ISFORMULA(Z1725),_xlfn.ISFORMULA(AA1725),_xlfn.ISFORMULA(AB1725),_xlfn.ISFORMULA(AC1725),NOT(_xlfn.ISFORMULA(O1725)),NOT(_xlfn.ISFORMULA(P1725)),M1725&lt;&gt;0,N1725&lt;&gt;0,OR(YEAR(M1725=lookup_codes!T1887),YEAR(M1725=lookup_codes!T1888),YEAR(M1725=lookup_codes!T1889)),OR(YEAR(N1725=lookup_codes!T1887),YEAR(N1725=lookup_codes!T1888),YEAR(N1725=lookup_codes!T1889)))</f>
        <v>1</v>
      </c>
    </row>
    <row r="1726" spans="1:30" ht="15" customHeight="1" x14ac:dyDescent="0.2">
      <c r="A1726" s="8" t="s">
        <v>776</v>
      </c>
      <c r="B1726" s="8"/>
      <c r="C1726" s="2" t="s">
        <v>734</v>
      </c>
      <c r="D1726" s="6" t="s">
        <v>742</v>
      </c>
      <c r="E1726" s="60" t="s">
        <v>745</v>
      </c>
      <c r="F1726" s="8"/>
      <c r="G1726" s="8"/>
      <c r="H1726" s="8"/>
      <c r="I1726" s="8"/>
      <c r="J1726" s="8"/>
      <c r="K1726" s="8"/>
      <c r="L1726" s="8" t="s">
        <v>755</v>
      </c>
      <c r="M1726" s="9">
        <v>44531</v>
      </c>
      <c r="N1726" s="9">
        <v>44531</v>
      </c>
      <c r="O1726" s="20">
        <v>4708809.5199999996</v>
      </c>
      <c r="P1726" s="20"/>
      <c r="Q1726" s="61"/>
      <c r="R1726" s="11"/>
      <c r="S1726" s="11"/>
      <c r="T1726" s="11"/>
      <c r="U1726" s="11"/>
      <c r="X1726" s="22" t="str">
        <f>IF(B1726="",VLOOKUP(A1726,items_lookup!A:B,2,FALSE),B1726)</f>
        <v>_1. Item _1</v>
      </c>
      <c r="Y1726" s="22">
        <f t="shared" si="120"/>
        <v>12</v>
      </c>
      <c r="Z1726" s="22">
        <f t="shared" si="120"/>
        <v>12</v>
      </c>
      <c r="AA1726" s="22">
        <f t="shared" si="121"/>
        <v>2021</v>
      </c>
      <c r="AB1726" s="22">
        <f t="shared" si="122"/>
        <v>2021</v>
      </c>
      <c r="AC1726" s="22">
        <f t="shared" si="123"/>
        <v>2021</v>
      </c>
      <c r="AD1726" s="25" t="b">
        <f>AND(ROUND(O1726,2)=O1726,ROUND(P1726,2)=P1726,OR(AND(O1726&lt;&gt;0,L1726="p"),AND(P1726&lt;&gt;0,L1726="f")),_xlfn.ISFORMULA(X1726),_xlfn.ISFORMULA(Y1726),_xlfn.ISFORMULA(Z1726),_xlfn.ISFORMULA(AA1726),_xlfn.ISFORMULA(AB1726),_xlfn.ISFORMULA(AC1726),NOT(_xlfn.ISFORMULA(O1726)),NOT(_xlfn.ISFORMULA(P1726)),M1726&lt;&gt;0,N1726&lt;&gt;0,OR(YEAR(M1726=lookup_codes!T1888),YEAR(M1726=lookup_codes!T1889),YEAR(M1726=lookup_codes!T1890)),OR(YEAR(N1726=lookup_codes!T1888),YEAR(N1726=lookup_codes!T1889),YEAR(N1726=lookup_codes!T1890)))</f>
        <v>1</v>
      </c>
    </row>
    <row r="1727" spans="1:30" ht="18" customHeight="1" x14ac:dyDescent="0.2">
      <c r="A1727" s="8" t="s">
        <v>790</v>
      </c>
      <c r="B1727" s="8"/>
      <c r="C1727" s="2" t="s">
        <v>734</v>
      </c>
      <c r="D1727" s="6" t="s">
        <v>742</v>
      </c>
      <c r="E1727" s="60" t="s">
        <v>745</v>
      </c>
      <c r="F1727" s="8"/>
      <c r="G1727" s="8"/>
      <c r="H1727" s="8"/>
      <c r="I1727" s="8"/>
      <c r="J1727" s="8"/>
      <c r="K1727" s="8"/>
      <c r="L1727" s="8" t="s">
        <v>755</v>
      </c>
      <c r="M1727" s="9">
        <v>44531</v>
      </c>
      <c r="N1727" s="9">
        <v>44531</v>
      </c>
      <c r="O1727" s="20">
        <v>9272888.0899999999</v>
      </c>
      <c r="P1727" s="20"/>
      <c r="Q1727" s="61"/>
      <c r="R1727" s="11"/>
      <c r="S1727" s="11"/>
      <c r="T1727" s="11"/>
      <c r="U1727" s="11"/>
      <c r="X1727" s="22" t="str">
        <f>IF(B1727="",VLOOKUP(A1727,items_lookup!A:B,2,FALSE),B1727)</f>
        <v>10. Item 10</v>
      </c>
      <c r="Y1727" s="22">
        <f t="shared" ref="Y1727:Z1778" si="124">MONTH(M1727)</f>
        <v>12</v>
      </c>
      <c r="Z1727" s="22">
        <f t="shared" si="124"/>
        <v>12</v>
      </c>
      <c r="AA1727" s="22">
        <f t="shared" si="121"/>
        <v>2021</v>
      </c>
      <c r="AB1727" s="22">
        <f t="shared" si="122"/>
        <v>2021</v>
      </c>
      <c r="AC1727" s="22">
        <f t="shared" si="123"/>
        <v>2021</v>
      </c>
      <c r="AD1727" s="25" t="b">
        <f>AND(ROUND(O1727,2)=O1727,ROUND(P1727,2)=P1727,OR(AND(O1727&lt;&gt;0,L1727="p"),AND(P1727&lt;&gt;0,L1727="f")),_xlfn.ISFORMULA(X1727),_xlfn.ISFORMULA(Y1727),_xlfn.ISFORMULA(Z1727),_xlfn.ISFORMULA(AA1727),_xlfn.ISFORMULA(AB1727),_xlfn.ISFORMULA(AC1727),NOT(_xlfn.ISFORMULA(O1727)),NOT(_xlfn.ISFORMULA(P1727)),M1727&lt;&gt;0,N1727&lt;&gt;0,OR(YEAR(M1727=lookup_codes!T1889),YEAR(M1727=lookup_codes!T1890),YEAR(M1727=lookup_codes!T1891)),OR(YEAR(N1727=lookup_codes!T1889),YEAR(N1727=lookup_codes!T1890),YEAR(N1727=lookup_codes!T1891)))</f>
        <v>1</v>
      </c>
    </row>
    <row r="1728" spans="1:30" ht="15" customHeight="1" x14ac:dyDescent="0.2">
      <c r="A1728" s="8" t="s">
        <v>792</v>
      </c>
      <c r="B1728" s="27"/>
      <c r="C1728" s="2" t="s">
        <v>734</v>
      </c>
      <c r="D1728" s="6" t="s">
        <v>742</v>
      </c>
      <c r="E1728" s="60" t="s">
        <v>745</v>
      </c>
      <c r="F1728" s="8"/>
      <c r="G1728" s="8"/>
      <c r="H1728" s="8"/>
      <c r="I1728" s="8"/>
      <c r="J1728" s="8"/>
      <c r="K1728" s="8"/>
      <c r="L1728" s="8" t="s">
        <v>755</v>
      </c>
      <c r="M1728" s="9">
        <v>44531</v>
      </c>
      <c r="N1728" s="9">
        <v>44531</v>
      </c>
      <c r="O1728" s="20">
        <v>7902666.6699999999</v>
      </c>
      <c r="P1728" s="20"/>
      <c r="Q1728" s="61"/>
      <c r="R1728" s="11"/>
      <c r="S1728" s="11"/>
      <c r="T1728" s="11"/>
      <c r="U1728" s="11"/>
      <c r="X1728" s="22" t="str">
        <f>IF(B1728="",VLOOKUP(A1728,items_lookup!A:B,2,FALSE),B1728)</f>
        <v>12. Item 12</v>
      </c>
      <c r="Y1728" s="22">
        <f t="shared" si="124"/>
        <v>12</v>
      </c>
      <c r="Z1728" s="22">
        <f t="shared" si="124"/>
        <v>12</v>
      </c>
      <c r="AA1728" s="22">
        <f t="shared" si="121"/>
        <v>2021</v>
      </c>
      <c r="AB1728" s="22">
        <f t="shared" si="122"/>
        <v>2021</v>
      </c>
      <c r="AC1728" s="22">
        <f t="shared" si="123"/>
        <v>2021</v>
      </c>
      <c r="AD1728" s="25" t="b">
        <f>AND(ROUND(O1728,2)=O1728,ROUND(P1728,2)=P1728,OR(AND(O1728&lt;&gt;0,L1728="p"),AND(P1728&lt;&gt;0,L1728="f")),_xlfn.ISFORMULA(X1728),_xlfn.ISFORMULA(Y1728),_xlfn.ISFORMULA(Z1728),_xlfn.ISFORMULA(AA1728),_xlfn.ISFORMULA(AB1728),_xlfn.ISFORMULA(AC1728),NOT(_xlfn.ISFORMULA(O1728)),NOT(_xlfn.ISFORMULA(P1728)),M1728&lt;&gt;0,N1728&lt;&gt;0,OR(YEAR(M1728=lookup_codes!T1890),YEAR(M1728=lookup_codes!T1891),YEAR(M1728=lookup_codes!T1892)),OR(YEAR(N1728=lookup_codes!T1890),YEAR(N1728=lookup_codes!T1891),YEAR(N1728=lookup_codes!T1892)))</f>
        <v>1</v>
      </c>
    </row>
    <row r="1729" spans="1:30" ht="15" customHeight="1" x14ac:dyDescent="0.2">
      <c r="A1729" s="8" t="s">
        <v>791</v>
      </c>
      <c r="B1729" s="8"/>
      <c r="C1729" s="2" t="s">
        <v>734</v>
      </c>
      <c r="D1729" s="6" t="s">
        <v>742</v>
      </c>
      <c r="E1729" s="60" t="s">
        <v>745</v>
      </c>
      <c r="F1729" s="8"/>
      <c r="G1729" s="8"/>
      <c r="H1729" s="8"/>
      <c r="I1729" s="8"/>
      <c r="J1729" s="8"/>
      <c r="K1729" s="8"/>
      <c r="L1729" s="8" t="s">
        <v>755</v>
      </c>
      <c r="M1729" s="9">
        <v>44531</v>
      </c>
      <c r="N1729" s="9">
        <v>44531</v>
      </c>
      <c r="O1729" s="20">
        <v>284751.77</v>
      </c>
      <c r="P1729" s="20"/>
      <c r="Q1729" s="61"/>
      <c r="R1729" s="11"/>
      <c r="S1729" s="11"/>
      <c r="T1729" s="11"/>
      <c r="U1729" s="11"/>
      <c r="X1729" s="22" t="str">
        <f>IF(B1729="",VLOOKUP(A1729,items_lookup!A:B,2,FALSE),B1729)</f>
        <v>10. Item 10</v>
      </c>
      <c r="Y1729" s="22">
        <f t="shared" si="124"/>
        <v>12</v>
      </c>
      <c r="Z1729" s="22">
        <f t="shared" si="124"/>
        <v>12</v>
      </c>
      <c r="AA1729" s="22">
        <f t="shared" si="121"/>
        <v>2021</v>
      </c>
      <c r="AB1729" s="22">
        <f t="shared" si="122"/>
        <v>2021</v>
      </c>
      <c r="AC1729" s="22">
        <f t="shared" si="123"/>
        <v>2021</v>
      </c>
      <c r="AD1729" s="25" t="b">
        <f>AND(ROUND(O1729,2)=O1729,ROUND(P1729,2)=P1729,OR(AND(O1729&lt;&gt;0,L1729="p"),AND(P1729&lt;&gt;0,L1729="f")),_xlfn.ISFORMULA(X1729),_xlfn.ISFORMULA(Y1729),_xlfn.ISFORMULA(Z1729),_xlfn.ISFORMULA(AA1729),_xlfn.ISFORMULA(AB1729),_xlfn.ISFORMULA(AC1729),NOT(_xlfn.ISFORMULA(O1729)),NOT(_xlfn.ISFORMULA(P1729)),M1729&lt;&gt;0,N1729&lt;&gt;0,OR(YEAR(M1729=lookup_codes!T1891),YEAR(M1729=lookup_codes!T1892),YEAR(M1729=lookup_codes!T1893)),OR(YEAR(N1729=lookup_codes!T1891),YEAR(N1729=lookup_codes!T1892),YEAR(N1729=lookup_codes!T1893)))</f>
        <v>1</v>
      </c>
    </row>
    <row r="1730" spans="1:30" ht="15.75" customHeight="1" x14ac:dyDescent="0.2">
      <c r="A1730" s="8" t="s">
        <v>764</v>
      </c>
      <c r="B1730" s="8"/>
      <c r="C1730" s="2" t="s">
        <v>734</v>
      </c>
      <c r="D1730" s="6" t="s">
        <v>742</v>
      </c>
      <c r="E1730" s="60" t="s">
        <v>745</v>
      </c>
      <c r="F1730" s="8"/>
      <c r="G1730" s="8"/>
      <c r="H1730" s="8"/>
      <c r="I1730" s="8"/>
      <c r="J1730" s="8"/>
      <c r="K1730" s="8"/>
      <c r="L1730" s="8" t="s">
        <v>755</v>
      </c>
      <c r="M1730" s="9">
        <v>44531</v>
      </c>
      <c r="N1730" s="9">
        <v>44531</v>
      </c>
      <c r="O1730" s="20">
        <v>215768.59</v>
      </c>
      <c r="P1730" s="20"/>
      <c r="Q1730" s="61"/>
      <c r="R1730" s="11"/>
      <c r="S1730" s="11"/>
      <c r="T1730" s="11"/>
      <c r="U1730" s="11"/>
      <c r="X1730" s="22" t="str">
        <f>IF(B1730="",VLOOKUP(A1730,items_lookup!A:B,2,FALSE),B1730)</f>
        <v>05. Item 05</v>
      </c>
      <c r="Y1730" s="22">
        <f t="shared" si="124"/>
        <v>12</v>
      </c>
      <c r="Z1730" s="22">
        <f t="shared" si="124"/>
        <v>12</v>
      </c>
      <c r="AA1730" s="22">
        <f t="shared" si="121"/>
        <v>2021</v>
      </c>
      <c r="AB1730" s="22">
        <f t="shared" si="122"/>
        <v>2021</v>
      </c>
      <c r="AC1730" s="22">
        <f t="shared" si="123"/>
        <v>2021</v>
      </c>
      <c r="AD1730" s="25" t="b">
        <f>AND(ROUND(O1730,2)=O1730,ROUND(P1730,2)=P1730,OR(AND(O1730&lt;&gt;0,L1730="p"),AND(P1730&lt;&gt;0,L1730="f")),_xlfn.ISFORMULA(X1730),_xlfn.ISFORMULA(Y1730),_xlfn.ISFORMULA(Z1730),_xlfn.ISFORMULA(AA1730),_xlfn.ISFORMULA(AB1730),_xlfn.ISFORMULA(AC1730),NOT(_xlfn.ISFORMULA(O1730)),NOT(_xlfn.ISFORMULA(P1730)),M1730&lt;&gt;0,N1730&lt;&gt;0,OR(YEAR(M1730=lookup_codes!T1892),YEAR(M1730=lookup_codes!T1893),YEAR(M1730=lookup_codes!T1894)),OR(YEAR(N1730=lookup_codes!T1892),YEAR(N1730=lookup_codes!T1893),YEAR(N1730=lookup_codes!T1894)))</f>
        <v>1</v>
      </c>
    </row>
    <row r="1731" spans="1:30" ht="15" customHeight="1" x14ac:dyDescent="0.2">
      <c r="A1731" s="8" t="s">
        <v>761</v>
      </c>
      <c r="B1731" s="8" t="s">
        <v>805</v>
      </c>
      <c r="C1731" s="2" t="s">
        <v>734</v>
      </c>
      <c r="D1731" s="6" t="s">
        <v>742</v>
      </c>
      <c r="E1731" s="60" t="s">
        <v>745</v>
      </c>
      <c r="F1731" s="8"/>
      <c r="G1731" s="8"/>
      <c r="H1731" s="8"/>
      <c r="I1731" s="8"/>
      <c r="J1731" s="8"/>
      <c r="K1731" s="8"/>
      <c r="L1731" s="8" t="s">
        <v>755</v>
      </c>
      <c r="M1731" s="9">
        <v>44531</v>
      </c>
      <c r="N1731" s="9">
        <v>44531</v>
      </c>
      <c r="O1731" s="20">
        <v>13015.75</v>
      </c>
      <c r="P1731" s="20"/>
      <c r="Q1731" s="61"/>
      <c r="R1731" s="29"/>
      <c r="S1731" s="29"/>
      <c r="T1731" s="29"/>
      <c r="U1731" s="29"/>
      <c r="X1731" s="22" t="str">
        <f>IF(B1731="",VLOOKUP(A1731,items_lookup!A:B,2,FALSE),B1731)</f>
        <v>10. Item 10</v>
      </c>
      <c r="Y1731" s="22">
        <f t="shared" si="124"/>
        <v>12</v>
      </c>
      <c r="Z1731" s="22">
        <f t="shared" si="124"/>
        <v>12</v>
      </c>
      <c r="AA1731" s="22">
        <f t="shared" si="121"/>
        <v>2021</v>
      </c>
      <c r="AB1731" s="22">
        <f t="shared" si="122"/>
        <v>2021</v>
      </c>
      <c r="AC1731" s="22">
        <f t="shared" si="123"/>
        <v>2021</v>
      </c>
      <c r="AD1731" s="25" t="b">
        <f>AND(ROUND(O1731,2)=O1731,ROUND(P1731,2)=P1731,OR(AND(O1731&lt;&gt;0,L1731="p"),AND(P1731&lt;&gt;0,L1731="f")),_xlfn.ISFORMULA(X1731),_xlfn.ISFORMULA(Y1731),_xlfn.ISFORMULA(Z1731),_xlfn.ISFORMULA(AA1731),_xlfn.ISFORMULA(AB1731),_xlfn.ISFORMULA(AC1731),NOT(_xlfn.ISFORMULA(O1731)),NOT(_xlfn.ISFORMULA(P1731)),M1731&lt;&gt;0,N1731&lt;&gt;0,OR(YEAR(M1731=lookup_codes!T1893),YEAR(M1731=lookup_codes!T1894),YEAR(M1731=lookup_codes!T1895)),OR(YEAR(N1731=lookup_codes!T1893),YEAR(N1731=lookup_codes!T1894),YEAR(N1731=lookup_codes!T1895)))</f>
        <v>1</v>
      </c>
    </row>
    <row r="1732" spans="1:30" ht="15" customHeight="1" x14ac:dyDescent="0.2">
      <c r="A1732" s="8" t="s">
        <v>762</v>
      </c>
      <c r="B1732" s="8"/>
      <c r="C1732" s="2" t="s">
        <v>734</v>
      </c>
      <c r="D1732" s="6" t="s">
        <v>742</v>
      </c>
      <c r="E1732" s="60" t="s">
        <v>745</v>
      </c>
      <c r="F1732" s="8"/>
      <c r="G1732" s="8"/>
      <c r="H1732" s="8"/>
      <c r="I1732" s="8"/>
      <c r="J1732" s="8"/>
      <c r="K1732" s="8"/>
      <c r="L1732" s="8" t="s">
        <v>755</v>
      </c>
      <c r="M1732" s="9">
        <v>44531</v>
      </c>
      <c r="N1732" s="9">
        <v>44531</v>
      </c>
      <c r="O1732" s="20">
        <v>48841.68</v>
      </c>
      <c r="P1732" s="20"/>
      <c r="Q1732" s="61"/>
      <c r="R1732" s="29"/>
      <c r="S1732" s="29"/>
      <c r="T1732" s="29"/>
      <c r="U1732" s="29"/>
      <c r="X1732" s="22" t="str">
        <f>IF(B1732="",VLOOKUP(A1732,items_lookup!A:B,2,FALSE),B1732)</f>
        <v>02. Item 02</v>
      </c>
      <c r="Y1732" s="22">
        <f t="shared" si="124"/>
        <v>12</v>
      </c>
      <c r="Z1732" s="22">
        <f t="shared" si="124"/>
        <v>12</v>
      </c>
      <c r="AA1732" s="22">
        <f t="shared" si="121"/>
        <v>2021</v>
      </c>
      <c r="AB1732" s="22">
        <f t="shared" si="122"/>
        <v>2021</v>
      </c>
      <c r="AC1732" s="22">
        <f t="shared" si="123"/>
        <v>2021</v>
      </c>
      <c r="AD1732" s="25" t="b">
        <f>AND(ROUND(O1732,2)=O1732,ROUND(P1732,2)=P1732,OR(AND(O1732&lt;&gt;0,L1732="p"),AND(P1732&lt;&gt;0,L1732="f")),_xlfn.ISFORMULA(X1732),_xlfn.ISFORMULA(Y1732),_xlfn.ISFORMULA(Z1732),_xlfn.ISFORMULA(AA1732),_xlfn.ISFORMULA(AB1732),_xlfn.ISFORMULA(AC1732),NOT(_xlfn.ISFORMULA(O1732)),NOT(_xlfn.ISFORMULA(P1732)),M1732&lt;&gt;0,N1732&lt;&gt;0,OR(YEAR(M1732=lookup_codes!T1894),YEAR(M1732=lookup_codes!T1895),YEAR(M1732=lookup_codes!T1896)),OR(YEAR(N1732=lookup_codes!T1894),YEAR(N1732=lookup_codes!T1895),YEAR(N1732=lookup_codes!T1896)))</f>
        <v>1</v>
      </c>
    </row>
    <row r="1733" spans="1:30" ht="18.75" customHeight="1" x14ac:dyDescent="0.2">
      <c r="A1733" s="8" t="s">
        <v>782</v>
      </c>
      <c r="B1733" s="8" t="s">
        <v>804</v>
      </c>
      <c r="C1733" s="2" t="s">
        <v>734</v>
      </c>
      <c r="D1733" s="6" t="s">
        <v>742</v>
      </c>
      <c r="E1733" s="60" t="s">
        <v>745</v>
      </c>
      <c r="F1733" s="8"/>
      <c r="G1733" s="8"/>
      <c r="H1733" s="8"/>
      <c r="I1733" s="8"/>
      <c r="J1733" s="8"/>
      <c r="K1733" s="8"/>
      <c r="L1733" s="8" t="s">
        <v>755</v>
      </c>
      <c r="M1733" s="9">
        <v>44531</v>
      </c>
      <c r="N1733" s="9">
        <v>44531</v>
      </c>
      <c r="O1733" s="20">
        <v>473845.93</v>
      </c>
      <c r="P1733" s="20"/>
      <c r="Q1733" s="61"/>
      <c r="R1733" s="29"/>
      <c r="S1733" s="29"/>
      <c r="T1733" s="29"/>
      <c r="U1733" s="29"/>
      <c r="X1733" s="22" t="str">
        <f>IF(B1733="",VLOOKUP(A1733,items_lookup!A:B,2,FALSE),B1733)</f>
        <v>12. Item 12</v>
      </c>
      <c r="Y1733" s="22">
        <f t="shared" si="124"/>
        <v>12</v>
      </c>
      <c r="Z1733" s="22">
        <f t="shared" si="124"/>
        <v>12</v>
      </c>
      <c r="AA1733" s="22">
        <f t="shared" si="121"/>
        <v>2021</v>
      </c>
      <c r="AB1733" s="22">
        <f t="shared" si="122"/>
        <v>2021</v>
      </c>
      <c r="AC1733" s="22">
        <f t="shared" si="123"/>
        <v>2021</v>
      </c>
      <c r="AD1733" s="25" t="b">
        <f>AND(ROUND(O1733,2)=O1733,ROUND(P1733,2)=P1733,OR(AND(O1733&lt;&gt;0,L1733="p"),AND(P1733&lt;&gt;0,L1733="f")),_xlfn.ISFORMULA(X1733),_xlfn.ISFORMULA(Y1733),_xlfn.ISFORMULA(Z1733),_xlfn.ISFORMULA(AA1733),_xlfn.ISFORMULA(AB1733),_xlfn.ISFORMULA(AC1733),NOT(_xlfn.ISFORMULA(O1733)),NOT(_xlfn.ISFORMULA(P1733)),M1733&lt;&gt;0,N1733&lt;&gt;0,OR(YEAR(M1733=lookup_codes!T1896),YEAR(M1733=lookup_codes!T1897),YEAR(M1733=lookup_codes!T1898)),OR(YEAR(N1733=lookup_codes!T1896),YEAR(N1733=lookup_codes!T1897),YEAR(N1733=lookup_codes!T1898)))</f>
        <v>1</v>
      </c>
    </row>
    <row r="1734" spans="1:30" ht="15" customHeight="1" x14ac:dyDescent="0.2">
      <c r="A1734" s="8" t="s">
        <v>763</v>
      </c>
      <c r="B1734" s="8" t="s">
        <v>803</v>
      </c>
      <c r="C1734" s="2" t="s">
        <v>734</v>
      </c>
      <c r="D1734" s="6" t="s">
        <v>742</v>
      </c>
      <c r="E1734" s="60" t="s">
        <v>745</v>
      </c>
      <c r="F1734" s="8"/>
      <c r="G1734" s="8"/>
      <c r="H1734" s="8"/>
      <c r="I1734" s="8"/>
      <c r="J1734" s="8"/>
      <c r="K1734" s="8"/>
      <c r="L1734" s="8" t="s">
        <v>755</v>
      </c>
      <c r="M1734" s="9">
        <v>44531</v>
      </c>
      <c r="N1734" s="9">
        <v>44531</v>
      </c>
      <c r="O1734" s="20">
        <v>2126101.87</v>
      </c>
      <c r="P1734" s="20"/>
      <c r="Q1734" s="61"/>
      <c r="R1734" s="11"/>
      <c r="S1734" s="11"/>
      <c r="T1734" s="11"/>
      <c r="U1734" s="11"/>
      <c r="X1734" s="22" t="str">
        <f>IF(B1734="",VLOOKUP(A1734,items_lookup!A:B,2,FALSE),B1734)</f>
        <v>13. Item 13</v>
      </c>
      <c r="Y1734" s="22">
        <f t="shared" si="124"/>
        <v>12</v>
      </c>
      <c r="Z1734" s="22">
        <f t="shared" si="124"/>
        <v>12</v>
      </c>
      <c r="AA1734" s="22">
        <f t="shared" si="121"/>
        <v>2021</v>
      </c>
      <c r="AB1734" s="22">
        <f t="shared" si="122"/>
        <v>2021</v>
      </c>
      <c r="AC1734" s="22">
        <f t="shared" si="123"/>
        <v>2021</v>
      </c>
      <c r="AD1734" s="25" t="b">
        <f>AND(ROUND(O1734,2)=O1734,ROUND(P1734,2)=P1734,OR(AND(O1734&lt;&gt;0,L1734="p"),AND(P1734&lt;&gt;0,L1734="f")),_xlfn.ISFORMULA(X1734),_xlfn.ISFORMULA(Y1734),_xlfn.ISFORMULA(Z1734),_xlfn.ISFORMULA(AA1734),_xlfn.ISFORMULA(AB1734),_xlfn.ISFORMULA(AC1734),NOT(_xlfn.ISFORMULA(O1734)),NOT(_xlfn.ISFORMULA(P1734)),M1734&lt;&gt;0,N1734&lt;&gt;0,OR(YEAR(M1734=lookup_codes!T1897),YEAR(M1734=lookup_codes!T1898),YEAR(M1734=lookup_codes!T1899)),OR(YEAR(N1734=lookup_codes!T1897),YEAR(N1734=lookup_codes!T1898),YEAR(N1734=lookup_codes!T1899)))</f>
        <v>1</v>
      </c>
    </row>
    <row r="1735" spans="1:30" ht="15" customHeight="1" x14ac:dyDescent="0.2">
      <c r="A1735" s="8" t="s">
        <v>764</v>
      </c>
      <c r="B1735" s="8"/>
      <c r="C1735" s="2" t="s">
        <v>734</v>
      </c>
      <c r="D1735" s="6" t="s">
        <v>742</v>
      </c>
      <c r="E1735" s="60" t="s">
        <v>745</v>
      </c>
      <c r="F1735" s="8"/>
      <c r="G1735" s="8"/>
      <c r="H1735" s="8"/>
      <c r="I1735" s="8"/>
      <c r="J1735" s="8"/>
      <c r="K1735" s="8"/>
      <c r="L1735" s="8" t="s">
        <v>755</v>
      </c>
      <c r="M1735" s="9">
        <v>44531</v>
      </c>
      <c r="N1735" s="9">
        <v>44531</v>
      </c>
      <c r="O1735" s="20">
        <v>1057137.24</v>
      </c>
      <c r="P1735" s="20"/>
      <c r="Q1735" s="61"/>
      <c r="R1735" s="29"/>
      <c r="S1735" s="29"/>
      <c r="T1735" s="29"/>
      <c r="U1735" s="29"/>
      <c r="X1735" s="22" t="str">
        <f>IF(B1735="",VLOOKUP(A1735,items_lookup!A:B,2,FALSE),B1735)</f>
        <v>05. Item 05</v>
      </c>
      <c r="Y1735" s="22">
        <f t="shared" si="124"/>
        <v>12</v>
      </c>
      <c r="Z1735" s="22">
        <f t="shared" si="124"/>
        <v>12</v>
      </c>
      <c r="AA1735" s="22">
        <f t="shared" si="121"/>
        <v>2021</v>
      </c>
      <c r="AB1735" s="22">
        <f t="shared" si="122"/>
        <v>2021</v>
      </c>
      <c r="AC1735" s="22">
        <f t="shared" si="123"/>
        <v>2021</v>
      </c>
      <c r="AD1735" s="25" t="b">
        <f>AND(ROUND(O1735,2)=O1735,ROUND(P1735,2)=P1735,OR(AND(O1735&lt;&gt;0,L1735="p"),AND(P1735&lt;&gt;0,L1735="f")),_xlfn.ISFORMULA(X1735),_xlfn.ISFORMULA(Y1735),_xlfn.ISFORMULA(Z1735),_xlfn.ISFORMULA(AA1735),_xlfn.ISFORMULA(AB1735),_xlfn.ISFORMULA(AC1735),NOT(_xlfn.ISFORMULA(O1735)),NOT(_xlfn.ISFORMULA(P1735)),M1735&lt;&gt;0,N1735&lt;&gt;0,OR(YEAR(M1735=lookup_codes!T1898),YEAR(M1735=lookup_codes!T1899),YEAR(M1735=lookup_codes!T1900)),OR(YEAR(N1735=lookup_codes!T1898),YEAR(N1735=lookup_codes!T1899),YEAR(N1735=lookup_codes!T1900)))</f>
        <v>1</v>
      </c>
    </row>
    <row r="1736" spans="1:30" ht="15" customHeight="1" x14ac:dyDescent="0.2">
      <c r="A1736" s="8" t="s">
        <v>765</v>
      </c>
      <c r="B1736" s="8"/>
      <c r="C1736" s="2" t="s">
        <v>734</v>
      </c>
      <c r="D1736" s="6" t="s">
        <v>742</v>
      </c>
      <c r="E1736" s="60" t="s">
        <v>745</v>
      </c>
      <c r="F1736" s="8"/>
      <c r="G1736" s="8"/>
      <c r="H1736" s="8"/>
      <c r="I1736" s="8"/>
      <c r="J1736" s="8"/>
      <c r="K1736" s="8"/>
      <c r="L1736" s="8" t="s">
        <v>755</v>
      </c>
      <c r="M1736" s="9">
        <v>44531</v>
      </c>
      <c r="N1736" s="9">
        <v>44531</v>
      </c>
      <c r="O1736" s="20">
        <v>1047625.12</v>
      </c>
      <c r="P1736" s="20"/>
      <c r="Q1736" s="61"/>
      <c r="R1736" s="29"/>
      <c r="S1736" s="29"/>
      <c r="T1736" s="29"/>
      <c r="U1736" s="29"/>
      <c r="X1736" s="22" t="str">
        <f>IF(B1736="",VLOOKUP(A1736,items_lookup!A:B,2,FALSE),B1736)</f>
        <v>05. Item 05</v>
      </c>
      <c r="Y1736" s="22">
        <f t="shared" si="124"/>
        <v>12</v>
      </c>
      <c r="Z1736" s="22">
        <f t="shared" si="124"/>
        <v>12</v>
      </c>
      <c r="AA1736" s="22">
        <f t="shared" si="121"/>
        <v>2021</v>
      </c>
      <c r="AB1736" s="22">
        <f t="shared" si="122"/>
        <v>2021</v>
      </c>
      <c r="AC1736" s="22">
        <f t="shared" si="123"/>
        <v>2021</v>
      </c>
      <c r="AD1736" s="25" t="b">
        <f>AND(ROUND(O1736,2)=O1736,ROUND(P1736,2)=P1736,OR(AND(O1736&lt;&gt;0,L1736="p"),AND(P1736&lt;&gt;0,L1736="f")),_xlfn.ISFORMULA(X1736),_xlfn.ISFORMULA(Y1736),_xlfn.ISFORMULA(Z1736),_xlfn.ISFORMULA(AA1736),_xlfn.ISFORMULA(AB1736),_xlfn.ISFORMULA(AC1736),NOT(_xlfn.ISFORMULA(O1736)),NOT(_xlfn.ISFORMULA(P1736)),M1736&lt;&gt;0,N1736&lt;&gt;0,OR(YEAR(M1736=lookup_codes!T1899),YEAR(M1736=lookup_codes!T1900),YEAR(M1736=lookup_codes!T1901)),OR(YEAR(N1736=lookup_codes!T1899),YEAR(N1736=lookup_codes!T1900),YEAR(N1736=lookup_codes!T1901)))</f>
        <v>1</v>
      </c>
    </row>
    <row r="1737" spans="1:30" ht="27.75" customHeight="1" x14ac:dyDescent="0.2">
      <c r="A1737" s="8" t="s">
        <v>775</v>
      </c>
      <c r="B1737" s="27"/>
      <c r="C1737" s="2" t="s">
        <v>734</v>
      </c>
      <c r="D1737" s="6" t="s">
        <v>742</v>
      </c>
      <c r="E1737" s="60" t="s">
        <v>745</v>
      </c>
      <c r="F1737" s="8"/>
      <c r="G1737" s="8"/>
      <c r="H1737" s="8"/>
      <c r="I1737" s="8"/>
      <c r="J1737" s="8">
        <v>3</v>
      </c>
      <c r="K1737" s="8" t="s">
        <v>753</v>
      </c>
      <c r="L1737" s="8" t="s">
        <v>756</v>
      </c>
      <c r="M1737" s="9">
        <v>44481</v>
      </c>
      <c r="N1737" s="9">
        <v>44489</v>
      </c>
      <c r="O1737" s="20"/>
      <c r="P1737" s="20">
        <v>353.26</v>
      </c>
      <c r="Q1737" s="61"/>
      <c r="R1737" s="29"/>
      <c r="S1737" s="29"/>
      <c r="T1737" s="29"/>
      <c r="U1737" s="29"/>
      <c r="X1737" s="22" t="str">
        <f>IF(B1737="",VLOOKUP(A1737,items_lookup!A:B,2,FALSE),B1737)</f>
        <v>06. Item 06</v>
      </c>
      <c r="Y1737" s="22">
        <f t="shared" si="124"/>
        <v>10</v>
      </c>
      <c r="Z1737" s="22">
        <f t="shared" si="124"/>
        <v>10</v>
      </c>
      <c r="AA1737" s="22">
        <f t="shared" si="121"/>
        <v>2021</v>
      </c>
      <c r="AB1737" s="22">
        <f t="shared" si="122"/>
        <v>2021</v>
      </c>
      <c r="AC1737" s="22">
        <f t="shared" si="123"/>
        <v>2021</v>
      </c>
      <c r="AD1737" s="25" t="b">
        <f>AND(ROUND(O1737,2)=O1737,ROUND(P1737,2)=P1737,OR(AND(O1737&lt;&gt;0,L1737="p"),AND(P1737&lt;&gt;0,L1737="f")),_xlfn.ISFORMULA(X1737),_xlfn.ISFORMULA(Y1737),_xlfn.ISFORMULA(Z1737),_xlfn.ISFORMULA(AA1737),_xlfn.ISFORMULA(AB1737),_xlfn.ISFORMULA(AC1737),NOT(_xlfn.ISFORMULA(O1737)),NOT(_xlfn.ISFORMULA(P1737)),M1737&lt;&gt;0,N1737&lt;&gt;0,OR(YEAR(M1737=lookup_codes!T1900),YEAR(M1737=lookup_codes!T1901),YEAR(M1737=lookup_codes!T1902)),OR(YEAR(N1737=lookup_codes!T1900),YEAR(N1737=lookup_codes!T1901),YEAR(N1737=lookup_codes!T1902)))</f>
        <v>1</v>
      </c>
    </row>
    <row r="1738" spans="1:30" ht="15.75" customHeight="1" x14ac:dyDescent="0.2">
      <c r="A1738" s="8" t="s">
        <v>766</v>
      </c>
      <c r="B1738" s="27"/>
      <c r="C1738" s="2" t="s">
        <v>734</v>
      </c>
      <c r="D1738" s="6" t="s">
        <v>742</v>
      </c>
      <c r="E1738" s="60" t="s">
        <v>745</v>
      </c>
      <c r="F1738" s="8"/>
      <c r="G1738" s="8"/>
      <c r="H1738" s="8"/>
      <c r="I1738" s="8"/>
      <c r="J1738" s="8">
        <v>1</v>
      </c>
      <c r="K1738" s="8" t="s">
        <v>753</v>
      </c>
      <c r="L1738" s="8" t="s">
        <v>756</v>
      </c>
      <c r="M1738" s="9">
        <v>44470</v>
      </c>
      <c r="N1738" s="9">
        <v>44484</v>
      </c>
      <c r="O1738" s="20"/>
      <c r="P1738" s="20">
        <v>15237.26</v>
      </c>
      <c r="Q1738" s="61"/>
      <c r="R1738" s="11"/>
      <c r="S1738" s="11"/>
      <c r="T1738" s="11"/>
      <c r="U1738" s="11"/>
      <c r="X1738" s="22" t="str">
        <f>IF(B1738="",VLOOKUP(A1738,items_lookup!A:B,2,FALSE),B1738)</f>
        <v>07. Item 07</v>
      </c>
      <c r="Y1738" s="22">
        <f t="shared" si="124"/>
        <v>10</v>
      </c>
      <c r="Z1738" s="22">
        <f t="shared" si="124"/>
        <v>10</v>
      </c>
      <c r="AA1738" s="22">
        <f t="shared" si="121"/>
        <v>2021</v>
      </c>
      <c r="AB1738" s="22">
        <f t="shared" si="122"/>
        <v>2021</v>
      </c>
      <c r="AC1738" s="22">
        <f t="shared" si="123"/>
        <v>2021</v>
      </c>
      <c r="AD1738" s="25" t="b">
        <f>AND(ROUND(O1738,2)=O1738,ROUND(P1738,2)=P1738,OR(AND(O1738&lt;&gt;0,L1738="p"),AND(P1738&lt;&gt;0,L1738="f")),_xlfn.ISFORMULA(X1738),_xlfn.ISFORMULA(Y1738),_xlfn.ISFORMULA(Z1738),_xlfn.ISFORMULA(AA1738),_xlfn.ISFORMULA(AB1738),_xlfn.ISFORMULA(AC1738),NOT(_xlfn.ISFORMULA(O1738)),NOT(_xlfn.ISFORMULA(P1738)),M1738&lt;&gt;0,N1738&lt;&gt;0,OR(YEAR(M1738=lookup_codes!T1901),YEAR(M1738=lookup_codes!T1902),YEAR(M1738=lookup_codes!T1903)),OR(YEAR(N1738=lookup_codes!T1901),YEAR(N1738=lookup_codes!T1902),YEAR(N1738=lookup_codes!T1903)))</f>
        <v>1</v>
      </c>
    </row>
    <row r="1739" spans="1:30" ht="15" customHeight="1" x14ac:dyDescent="0.2">
      <c r="A1739" s="8" t="s">
        <v>767</v>
      </c>
      <c r="B1739" s="8"/>
      <c r="C1739" s="2" t="s">
        <v>734</v>
      </c>
      <c r="D1739" s="6" t="s">
        <v>742</v>
      </c>
      <c r="E1739" s="60" t="s">
        <v>745</v>
      </c>
      <c r="F1739" s="8"/>
      <c r="G1739" s="8"/>
      <c r="H1739" s="8"/>
      <c r="I1739" s="8" t="s">
        <v>25</v>
      </c>
      <c r="J1739" s="8">
        <v>2</v>
      </c>
      <c r="K1739" s="8" t="s">
        <v>753</v>
      </c>
      <c r="L1739" s="8" t="s">
        <v>756</v>
      </c>
      <c r="M1739" s="9">
        <v>44479</v>
      </c>
      <c r="N1739" s="9">
        <v>44488</v>
      </c>
      <c r="O1739" s="20"/>
      <c r="P1739" s="20">
        <v>63074.84</v>
      </c>
      <c r="Q1739" s="61"/>
      <c r="R1739" s="11"/>
      <c r="S1739" s="11"/>
      <c r="T1739" s="11"/>
      <c r="U1739" s="11"/>
      <c r="X1739" s="22" t="str">
        <f>IF(B1739="",VLOOKUP(A1739,items_lookup!A:B,2,FALSE),B1739)</f>
        <v>08. Item 08</v>
      </c>
      <c r="Y1739" s="22">
        <f t="shared" si="124"/>
        <v>10</v>
      </c>
      <c r="Z1739" s="22">
        <f t="shared" si="124"/>
        <v>10</v>
      </c>
      <c r="AA1739" s="22">
        <f t="shared" si="121"/>
        <v>2021</v>
      </c>
      <c r="AB1739" s="22">
        <f t="shared" si="122"/>
        <v>2021</v>
      </c>
      <c r="AC1739" s="22">
        <f t="shared" si="123"/>
        <v>2021</v>
      </c>
      <c r="AD1739" s="25" t="b">
        <f>AND(ROUND(O1739,2)=O1739,ROUND(P1739,2)=P1739,OR(AND(O1739&lt;&gt;0,L1739="p"),AND(P1739&lt;&gt;0,L1739="f")),_xlfn.ISFORMULA(X1739),_xlfn.ISFORMULA(Y1739),_xlfn.ISFORMULA(Z1739),_xlfn.ISFORMULA(AA1739),_xlfn.ISFORMULA(AB1739),_xlfn.ISFORMULA(AC1739),NOT(_xlfn.ISFORMULA(O1739)),NOT(_xlfn.ISFORMULA(P1739)),M1739&lt;&gt;0,N1739&lt;&gt;0,OR(YEAR(M1739=lookup_codes!T1902),YEAR(M1739=lookup_codes!T1903),YEAR(M1739=lookup_codes!T1904)),OR(YEAR(N1739=lookup_codes!T1902),YEAR(N1739=lookup_codes!T1903),YEAR(N1739=lookup_codes!T1904)))</f>
        <v>1</v>
      </c>
    </row>
    <row r="1740" spans="1:30" ht="15" customHeight="1" x14ac:dyDescent="0.2">
      <c r="A1740" s="8" t="s">
        <v>781</v>
      </c>
      <c r="B1740" s="27"/>
      <c r="C1740" s="2" t="s">
        <v>734</v>
      </c>
      <c r="D1740" s="6" t="s">
        <v>742</v>
      </c>
      <c r="E1740" s="60" t="s">
        <v>745</v>
      </c>
      <c r="F1740" s="8"/>
      <c r="G1740" s="8"/>
      <c r="H1740" s="8"/>
      <c r="I1740" s="8"/>
      <c r="J1740" s="8">
        <v>3</v>
      </c>
      <c r="K1740" s="8" t="s">
        <v>753</v>
      </c>
      <c r="L1740" s="8" t="s">
        <v>756</v>
      </c>
      <c r="M1740" s="9">
        <v>44481</v>
      </c>
      <c r="N1740" s="9">
        <v>44489</v>
      </c>
      <c r="O1740" s="20"/>
      <c r="P1740" s="20">
        <v>17313.29</v>
      </c>
      <c r="Q1740" s="61"/>
      <c r="R1740" s="29"/>
      <c r="S1740" s="29"/>
      <c r="T1740" s="29"/>
      <c r="U1740" s="29"/>
      <c r="X1740" s="22" t="str">
        <f>IF(B1740="",VLOOKUP(A1740,items_lookup!A:B,2,FALSE),B1740)</f>
        <v>09. Item 09</v>
      </c>
      <c r="Y1740" s="22">
        <f t="shared" si="124"/>
        <v>10</v>
      </c>
      <c r="Z1740" s="22">
        <f t="shared" si="124"/>
        <v>10</v>
      </c>
      <c r="AA1740" s="22">
        <f t="shared" si="121"/>
        <v>2021</v>
      </c>
      <c r="AB1740" s="22">
        <f t="shared" si="122"/>
        <v>2021</v>
      </c>
      <c r="AC1740" s="22">
        <f t="shared" si="123"/>
        <v>2021</v>
      </c>
      <c r="AD1740" s="25" t="b">
        <f>AND(ROUND(O1740,2)=O1740,ROUND(P1740,2)=P1740,OR(AND(O1740&lt;&gt;0,L1740="p"),AND(P1740&lt;&gt;0,L1740="f")),_xlfn.ISFORMULA(X1740),_xlfn.ISFORMULA(Y1740),_xlfn.ISFORMULA(Z1740),_xlfn.ISFORMULA(AA1740),_xlfn.ISFORMULA(AB1740),_xlfn.ISFORMULA(AC1740),NOT(_xlfn.ISFORMULA(O1740)),NOT(_xlfn.ISFORMULA(P1740)),M1740&lt;&gt;0,N1740&lt;&gt;0,OR(YEAR(M1740=lookup_codes!T1903),YEAR(M1740=lookup_codes!T1904),YEAR(M1740=lookup_codes!T1905)),OR(YEAR(N1740=lookup_codes!T1903),YEAR(N1740=lookup_codes!T1904),YEAR(N1740=lookup_codes!T1905)))</f>
        <v>1</v>
      </c>
    </row>
    <row r="1741" spans="1:30" ht="15.75" customHeight="1" x14ac:dyDescent="0.2">
      <c r="A1741" s="8" t="s">
        <v>768</v>
      </c>
      <c r="B1741" s="8"/>
      <c r="C1741" s="2" t="s">
        <v>734</v>
      </c>
      <c r="D1741" s="6" t="s">
        <v>742</v>
      </c>
      <c r="E1741" s="60" t="s">
        <v>745</v>
      </c>
      <c r="F1741" s="8"/>
      <c r="G1741" s="8"/>
      <c r="H1741" s="8"/>
      <c r="I1741" s="8"/>
      <c r="J1741" s="8">
        <v>4</v>
      </c>
      <c r="K1741" s="8" t="s">
        <v>753</v>
      </c>
      <c r="L1741" s="8" t="s">
        <v>756</v>
      </c>
      <c r="M1741" s="9">
        <v>44479</v>
      </c>
      <c r="N1741" s="9">
        <v>44489</v>
      </c>
      <c r="O1741" s="20"/>
      <c r="P1741" s="20">
        <v>12543.09</v>
      </c>
      <c r="Q1741" s="61"/>
      <c r="R1741" s="29"/>
      <c r="S1741" s="29"/>
      <c r="T1741" s="29"/>
      <c r="U1741" s="29"/>
      <c r="X1741" s="22" t="str">
        <f>IF(B1741="",VLOOKUP(A1741,items_lookup!A:B,2,FALSE),B1741)</f>
        <v>09. Item 09</v>
      </c>
      <c r="Y1741" s="22">
        <f t="shared" si="124"/>
        <v>10</v>
      </c>
      <c r="Z1741" s="22">
        <f t="shared" si="124"/>
        <v>10</v>
      </c>
      <c r="AA1741" s="22">
        <f t="shared" si="121"/>
        <v>2021</v>
      </c>
      <c r="AB1741" s="22">
        <f t="shared" si="122"/>
        <v>2021</v>
      </c>
      <c r="AC1741" s="22">
        <f t="shared" si="123"/>
        <v>2021</v>
      </c>
      <c r="AD1741" s="25" t="b">
        <f>AND(ROUND(O1741,2)=O1741,ROUND(P1741,2)=P1741,OR(AND(O1741&lt;&gt;0,L1741="p"),AND(P1741&lt;&gt;0,L1741="f")),_xlfn.ISFORMULA(X1741),_xlfn.ISFORMULA(Y1741),_xlfn.ISFORMULA(Z1741),_xlfn.ISFORMULA(AA1741),_xlfn.ISFORMULA(AB1741),_xlfn.ISFORMULA(AC1741),NOT(_xlfn.ISFORMULA(O1741)),NOT(_xlfn.ISFORMULA(P1741)),M1741&lt;&gt;0,N1741&lt;&gt;0,OR(YEAR(M1741=lookup_codes!T1904),YEAR(M1741=lookup_codes!T1905),YEAR(M1741=lookup_codes!T1906)),OR(YEAR(N1741=lookup_codes!T1904),YEAR(N1741=lookup_codes!T1905),YEAR(N1741=lookup_codes!T1906)))</f>
        <v>1</v>
      </c>
    </row>
    <row r="1742" spans="1:30" ht="12.6" customHeight="1" x14ac:dyDescent="0.2">
      <c r="A1742" s="8" t="s">
        <v>769</v>
      </c>
      <c r="B1742" s="8"/>
      <c r="C1742" s="2" t="s">
        <v>734</v>
      </c>
      <c r="D1742" s="6" t="s">
        <v>742</v>
      </c>
      <c r="E1742" s="60" t="s">
        <v>744</v>
      </c>
      <c r="F1742" s="8"/>
      <c r="G1742" s="8"/>
      <c r="H1742" s="8"/>
      <c r="I1742" s="8"/>
      <c r="J1742" s="8"/>
      <c r="K1742" s="8" t="s">
        <v>753</v>
      </c>
      <c r="L1742" s="8" t="s">
        <v>756</v>
      </c>
      <c r="M1742" s="9">
        <v>44480</v>
      </c>
      <c r="N1742" s="9">
        <v>44480</v>
      </c>
      <c r="O1742" s="20"/>
      <c r="P1742" s="20">
        <v>72679.38</v>
      </c>
      <c r="Q1742" s="61"/>
      <c r="R1742" s="29"/>
      <c r="S1742" s="29"/>
      <c r="T1742" s="29"/>
      <c r="U1742" s="29"/>
      <c r="X1742" s="22" t="str">
        <f>IF(B1742="",VLOOKUP(A1742,items_lookup!A:B,2,FALSE),B1742)</f>
        <v>09. Item 09</v>
      </c>
      <c r="Y1742" s="22">
        <f t="shared" si="124"/>
        <v>10</v>
      </c>
      <c r="Z1742" s="22">
        <f t="shared" si="124"/>
        <v>10</v>
      </c>
      <c r="AA1742" s="22">
        <f t="shared" si="121"/>
        <v>2021</v>
      </c>
      <c r="AB1742" s="22">
        <f t="shared" si="122"/>
        <v>2021</v>
      </c>
      <c r="AC1742" s="22">
        <f t="shared" si="123"/>
        <v>2021</v>
      </c>
      <c r="AD1742" s="25" t="b">
        <f>AND(ROUND(O1742,2)=O1742,ROUND(P1742,2)=P1742,OR(AND(O1742&lt;&gt;0,L1742="p"),AND(P1742&lt;&gt;0,L1742="f")),_xlfn.ISFORMULA(X1742),_xlfn.ISFORMULA(Y1742),_xlfn.ISFORMULA(Z1742),_xlfn.ISFORMULA(AA1742),_xlfn.ISFORMULA(AB1742),_xlfn.ISFORMULA(AC1742),NOT(_xlfn.ISFORMULA(O1742)),NOT(_xlfn.ISFORMULA(P1742)),M1742&lt;&gt;0,N1742&lt;&gt;0,OR(YEAR(M1742=lookup_codes!T1905),YEAR(M1742=lookup_codes!T1906),YEAR(M1742=lookup_codes!T1907)),OR(YEAR(N1742=lookup_codes!T1905),YEAR(N1742=lookup_codes!T1906),YEAR(N1742=lookup_codes!T1907)))</f>
        <v>1</v>
      </c>
    </row>
    <row r="1743" spans="1:30" ht="15" customHeight="1" x14ac:dyDescent="0.2">
      <c r="A1743" s="8" t="s">
        <v>770</v>
      </c>
      <c r="B1743" s="8"/>
      <c r="C1743" s="2" t="s">
        <v>734</v>
      </c>
      <c r="D1743" s="6" t="s">
        <v>743</v>
      </c>
      <c r="E1743" s="60" t="s">
        <v>745</v>
      </c>
      <c r="F1743" s="8"/>
      <c r="G1743" s="8"/>
      <c r="H1743" s="8"/>
      <c r="I1743" s="8"/>
      <c r="J1743" s="8">
        <v>1</v>
      </c>
      <c r="K1743" s="8" t="s">
        <v>753</v>
      </c>
      <c r="L1743" s="8" t="s">
        <v>756</v>
      </c>
      <c r="M1743" s="9">
        <v>44470</v>
      </c>
      <c r="N1743" s="9">
        <v>44483</v>
      </c>
      <c r="O1743" s="20"/>
      <c r="P1743" s="20">
        <v>59232.42</v>
      </c>
      <c r="Q1743" s="61"/>
      <c r="R1743" s="29"/>
      <c r="S1743" s="29"/>
      <c r="T1743" s="29"/>
      <c r="U1743" s="29"/>
      <c r="X1743" s="22" t="str">
        <f>IF(B1743="",VLOOKUP(A1743,items_lookup!A:B,2,FALSE),B1743)</f>
        <v>11. Item 11</v>
      </c>
      <c r="Y1743" s="22">
        <f t="shared" si="124"/>
        <v>10</v>
      </c>
      <c r="Z1743" s="22">
        <f t="shared" si="124"/>
        <v>10</v>
      </c>
      <c r="AA1743" s="22">
        <f t="shared" si="121"/>
        <v>2021</v>
      </c>
      <c r="AB1743" s="22">
        <f t="shared" si="122"/>
        <v>2021</v>
      </c>
      <c r="AC1743" s="22">
        <f t="shared" si="123"/>
        <v>2021</v>
      </c>
      <c r="AD1743" s="25" t="b">
        <f>AND(ROUND(O1743,2)=O1743,ROUND(P1743,2)=P1743,OR(AND(O1743&lt;&gt;0,L1743="p"),AND(P1743&lt;&gt;0,L1743="f")),_xlfn.ISFORMULA(X1743),_xlfn.ISFORMULA(Y1743),_xlfn.ISFORMULA(Z1743),_xlfn.ISFORMULA(AA1743),_xlfn.ISFORMULA(AB1743),_xlfn.ISFORMULA(AC1743),NOT(_xlfn.ISFORMULA(O1743)),NOT(_xlfn.ISFORMULA(P1743)),M1743&lt;&gt;0,N1743&lt;&gt;0,OR(YEAR(M1743=lookup_codes!T1907),YEAR(M1743=lookup_codes!T1908),YEAR(M1743=lookup_codes!T1909)),OR(YEAR(N1743=lookup_codes!T1907),YEAR(N1743=lookup_codes!T1908),YEAR(N1743=lookup_codes!T1909)))</f>
        <v>1</v>
      </c>
    </row>
    <row r="1744" spans="1:30" ht="12.6" customHeight="1" x14ac:dyDescent="0.2">
      <c r="A1744" s="8" t="s">
        <v>783</v>
      </c>
      <c r="B1744" s="8"/>
      <c r="C1744" s="2" t="s">
        <v>741</v>
      </c>
      <c r="D1744" s="6" t="s">
        <v>742</v>
      </c>
      <c r="E1744" s="60" t="s">
        <v>744</v>
      </c>
      <c r="F1744" s="8"/>
      <c r="G1744" s="8"/>
      <c r="H1744" s="8"/>
      <c r="I1744" s="8"/>
      <c r="J1744" s="8"/>
      <c r="K1744" s="8"/>
      <c r="L1744" s="8" t="s">
        <v>756</v>
      </c>
      <c r="M1744" s="9">
        <v>44469</v>
      </c>
      <c r="N1744" s="9">
        <v>44469</v>
      </c>
      <c r="O1744" s="20"/>
      <c r="P1744" s="20">
        <v>55699930.079999998</v>
      </c>
      <c r="Q1744" s="61"/>
      <c r="R1744" s="29"/>
      <c r="S1744" s="29"/>
      <c r="T1744" s="29"/>
      <c r="U1744" s="29"/>
      <c r="X1744" s="22" t="str">
        <f>IF(B1744="",VLOOKUP(A1744,items_lookup!A:B,2,FALSE),B1744)</f>
        <v>21. Item 21</v>
      </c>
      <c r="Y1744" s="22">
        <f t="shared" si="124"/>
        <v>9</v>
      </c>
      <c r="Z1744" s="22">
        <f t="shared" si="124"/>
        <v>9</v>
      </c>
      <c r="AA1744" s="22">
        <f t="shared" si="121"/>
        <v>2021</v>
      </c>
      <c r="AB1744" s="22">
        <f t="shared" si="122"/>
        <v>2021</v>
      </c>
      <c r="AC1744" s="22">
        <f t="shared" si="123"/>
        <v>2021</v>
      </c>
      <c r="AD1744" s="25" t="b">
        <f>AND(ROUND(O1744,2)=O1744,ROUND(P1744,2)=P1744,OR(AND(O1744&lt;&gt;0,L1744="p"),AND(P1744&lt;&gt;0,L1744="f")),_xlfn.ISFORMULA(X1744),_xlfn.ISFORMULA(Y1744),_xlfn.ISFORMULA(Z1744),_xlfn.ISFORMULA(AA1744),_xlfn.ISFORMULA(AB1744),_xlfn.ISFORMULA(AC1744),NOT(_xlfn.ISFORMULA(O1744)),NOT(_xlfn.ISFORMULA(P1744)),M1744&lt;&gt;0,N1744&lt;&gt;0,OR(YEAR(M1744=lookup_codes!T1908),YEAR(M1744=lookup_codes!T1909),YEAR(M1744=lookup_codes!T1910)),OR(YEAR(N1744=lookup_codes!T1908),YEAR(N1744=lookup_codes!T1909),YEAR(N1744=lookup_codes!T1910)))</f>
        <v>1</v>
      </c>
    </row>
    <row r="1745" spans="1:30" ht="15" customHeight="1" x14ac:dyDescent="0.2">
      <c r="A1745" s="8" t="s">
        <v>774</v>
      </c>
      <c r="B1745" s="8"/>
      <c r="C1745" s="2" t="s">
        <v>741</v>
      </c>
      <c r="D1745" s="6" t="s">
        <v>742</v>
      </c>
      <c r="E1745" s="60" t="s">
        <v>745</v>
      </c>
      <c r="F1745" s="8"/>
      <c r="G1745" s="8"/>
      <c r="H1745" s="8"/>
      <c r="I1745" s="8"/>
      <c r="J1745" s="8"/>
      <c r="K1745" s="8"/>
      <c r="L1745" s="8" t="s">
        <v>756</v>
      </c>
      <c r="M1745" s="9">
        <v>44470</v>
      </c>
      <c r="N1745" s="9">
        <v>44470</v>
      </c>
      <c r="O1745" s="20"/>
      <c r="P1745" s="20">
        <v>6180641.7999999998</v>
      </c>
      <c r="Q1745" s="61"/>
      <c r="R1745" s="29"/>
      <c r="S1745" s="29"/>
      <c r="T1745" s="29"/>
      <c r="U1745" s="29"/>
      <c r="X1745" s="22" t="str">
        <f>IF(B1745="",VLOOKUP(A1745,items_lookup!A:B,2,FALSE),B1745)</f>
        <v>19. Item 19</v>
      </c>
      <c r="Y1745" s="22">
        <f t="shared" si="124"/>
        <v>10</v>
      </c>
      <c r="Z1745" s="22">
        <f t="shared" si="124"/>
        <v>10</v>
      </c>
      <c r="AA1745" s="22">
        <f t="shared" si="121"/>
        <v>2021</v>
      </c>
      <c r="AB1745" s="22">
        <f t="shared" si="122"/>
        <v>2021</v>
      </c>
      <c r="AC1745" s="22">
        <f t="shared" si="123"/>
        <v>2021</v>
      </c>
      <c r="AD1745" s="25" t="b">
        <f>AND(ROUND(O1745,2)=O1745,ROUND(P1745,2)=P1745,OR(AND(O1745&lt;&gt;0,L1745="p"),AND(P1745&lt;&gt;0,L1745="f")),_xlfn.ISFORMULA(X1745),_xlfn.ISFORMULA(Y1745),_xlfn.ISFORMULA(Z1745),_xlfn.ISFORMULA(AA1745),_xlfn.ISFORMULA(AB1745),_xlfn.ISFORMULA(AC1745),NOT(_xlfn.ISFORMULA(O1745)),NOT(_xlfn.ISFORMULA(P1745)),M1745&lt;&gt;0,N1745&lt;&gt;0,OR(YEAR(M1745=lookup_codes!T1911),YEAR(M1745=lookup_codes!T1912),YEAR(M1745=lookup_codes!T1913)),OR(YEAR(N1745=lookup_codes!T1911),YEAR(N1745=lookup_codes!T1912),YEAR(N1745=lookup_codes!T1913)))</f>
        <v>1</v>
      </c>
    </row>
    <row r="1746" spans="1:30" ht="15" customHeight="1" x14ac:dyDescent="0.2">
      <c r="A1746" s="8" t="s">
        <v>780</v>
      </c>
      <c r="B1746" s="8"/>
      <c r="C1746" s="2" t="s">
        <v>741</v>
      </c>
      <c r="D1746" s="6" t="s">
        <v>742</v>
      </c>
      <c r="E1746" s="60" t="s">
        <v>745</v>
      </c>
      <c r="F1746" s="8"/>
      <c r="G1746" s="8"/>
      <c r="H1746" s="8"/>
      <c r="I1746" s="8"/>
      <c r="J1746" s="8"/>
      <c r="K1746" s="8"/>
      <c r="L1746" s="8" t="s">
        <v>756</v>
      </c>
      <c r="M1746" s="9">
        <v>44470</v>
      </c>
      <c r="N1746" s="9">
        <v>44470</v>
      </c>
      <c r="O1746" s="20"/>
      <c r="P1746" s="20">
        <v>6860616</v>
      </c>
      <c r="Q1746" s="61"/>
      <c r="R1746" s="29"/>
      <c r="S1746" s="29"/>
      <c r="T1746" s="29"/>
      <c r="U1746" s="29"/>
      <c r="X1746" s="22" t="str">
        <f>IF(B1746="",VLOOKUP(A1746,items_lookup!A:B,2,FALSE),B1746)</f>
        <v>14. Item 14</v>
      </c>
      <c r="Y1746" s="22">
        <f t="shared" si="124"/>
        <v>10</v>
      </c>
      <c r="Z1746" s="22">
        <f t="shared" si="124"/>
        <v>10</v>
      </c>
      <c r="AA1746" s="22">
        <f t="shared" si="121"/>
        <v>2021</v>
      </c>
      <c r="AB1746" s="22">
        <f t="shared" si="122"/>
        <v>2021</v>
      </c>
      <c r="AC1746" s="22">
        <f t="shared" si="123"/>
        <v>2021</v>
      </c>
      <c r="AD1746" s="25" t="b">
        <f>AND(ROUND(O1746,2)=O1746,ROUND(P1746,2)=P1746,OR(AND(O1746&lt;&gt;0,L1746="p"),AND(P1746&lt;&gt;0,L1746="f")),_xlfn.ISFORMULA(X1746),_xlfn.ISFORMULA(Y1746),_xlfn.ISFORMULA(Z1746),_xlfn.ISFORMULA(AA1746),_xlfn.ISFORMULA(AB1746),_xlfn.ISFORMULA(AC1746),NOT(_xlfn.ISFORMULA(O1746)),NOT(_xlfn.ISFORMULA(P1746)),M1746&lt;&gt;0,N1746&lt;&gt;0,OR(YEAR(M1746=lookup_codes!T1912),YEAR(M1746=lookup_codes!T1913),YEAR(M1746=lookup_codes!T1914)),OR(YEAR(N1746=lookup_codes!T1912),YEAR(N1746=lookup_codes!T1913),YEAR(N1746=lookup_codes!T1914)))</f>
        <v>1</v>
      </c>
    </row>
    <row r="1747" spans="1:30" ht="15" customHeight="1" x14ac:dyDescent="0.2">
      <c r="A1747" s="8" t="s">
        <v>764</v>
      </c>
      <c r="B1747" s="8"/>
      <c r="C1747" s="2" t="s">
        <v>741</v>
      </c>
      <c r="D1747" s="6" t="s">
        <v>742</v>
      </c>
      <c r="E1747" s="60" t="s">
        <v>745</v>
      </c>
      <c r="F1747" s="8"/>
      <c r="G1747" s="8"/>
      <c r="H1747" s="8"/>
      <c r="I1747" s="8"/>
      <c r="J1747" s="8"/>
      <c r="K1747" s="8"/>
      <c r="L1747" s="8" t="s">
        <v>756</v>
      </c>
      <c r="M1747" s="9">
        <v>44470</v>
      </c>
      <c r="N1747" s="9">
        <v>44470</v>
      </c>
      <c r="O1747" s="20">
        <v>764.6</v>
      </c>
      <c r="P1747" s="20">
        <v>9649.77</v>
      </c>
      <c r="Q1747" s="61"/>
      <c r="R1747" s="29"/>
      <c r="S1747" s="29"/>
      <c r="T1747" s="29"/>
      <c r="U1747" s="29"/>
      <c r="X1747" s="22" t="str">
        <f>IF(B1747="",VLOOKUP(A1747,items_lookup!A:B,2,FALSE),B1747)</f>
        <v>05. Item 05</v>
      </c>
      <c r="Y1747" s="22">
        <f t="shared" si="124"/>
        <v>10</v>
      </c>
      <c r="Z1747" s="22">
        <f t="shared" si="124"/>
        <v>10</v>
      </c>
      <c r="AA1747" s="22">
        <f t="shared" si="121"/>
        <v>2021</v>
      </c>
      <c r="AB1747" s="22">
        <f t="shared" si="122"/>
        <v>2021</v>
      </c>
      <c r="AC1747" s="22">
        <f t="shared" si="123"/>
        <v>2021</v>
      </c>
      <c r="AD1747" s="25" t="b">
        <f>AND(ROUND(O1747,2)=O1747,ROUND(P1747,2)=P1747,OR(AND(O1747&lt;&gt;0,L1747="p"),AND(P1747&lt;&gt;0,L1747="f")),_xlfn.ISFORMULA(X1747),_xlfn.ISFORMULA(Y1747),_xlfn.ISFORMULA(Z1747),_xlfn.ISFORMULA(AA1747),_xlfn.ISFORMULA(AB1747),_xlfn.ISFORMULA(AC1747),NOT(_xlfn.ISFORMULA(O1747)),NOT(_xlfn.ISFORMULA(P1747)),M1747&lt;&gt;0,N1747&lt;&gt;0,OR(YEAR(M1747=lookup_codes!T1913),YEAR(M1747=lookup_codes!T1914),YEAR(M1747=lookup_codes!T1915)),OR(YEAR(N1747=lookup_codes!T1913),YEAR(N1747=lookup_codes!T1914),YEAR(N1747=lookup_codes!T1915)))</f>
        <v>1</v>
      </c>
    </row>
    <row r="1748" spans="1:30" ht="15" customHeight="1" x14ac:dyDescent="0.2">
      <c r="A1748" s="8" t="s">
        <v>761</v>
      </c>
      <c r="B1748" s="8"/>
      <c r="C1748" s="2" t="s">
        <v>741</v>
      </c>
      <c r="D1748" s="6" t="s">
        <v>742</v>
      </c>
      <c r="E1748" s="60" t="s">
        <v>745</v>
      </c>
      <c r="F1748" s="8"/>
      <c r="G1748" s="8"/>
      <c r="H1748" s="8"/>
      <c r="I1748" s="8"/>
      <c r="J1748" s="8"/>
      <c r="K1748" s="8"/>
      <c r="L1748" s="8" t="s">
        <v>756</v>
      </c>
      <c r="M1748" s="9">
        <v>44470</v>
      </c>
      <c r="N1748" s="9">
        <v>44470</v>
      </c>
      <c r="O1748" s="20"/>
      <c r="P1748" s="20">
        <v>304370.01</v>
      </c>
      <c r="Q1748" s="61"/>
      <c r="R1748" s="29"/>
      <c r="S1748" s="29"/>
      <c r="T1748" s="29"/>
      <c r="U1748" s="29"/>
      <c r="X1748" s="22" t="str">
        <f>IF(B1748="",VLOOKUP(A1748,items_lookup!A:B,2,FALSE),B1748)</f>
        <v>01. Item 01</v>
      </c>
      <c r="Y1748" s="22">
        <f t="shared" si="124"/>
        <v>10</v>
      </c>
      <c r="Z1748" s="22">
        <f t="shared" si="124"/>
        <v>10</v>
      </c>
      <c r="AA1748" s="22">
        <f t="shared" si="121"/>
        <v>2021</v>
      </c>
      <c r="AB1748" s="22">
        <f t="shared" si="122"/>
        <v>2021</v>
      </c>
      <c r="AC1748" s="22">
        <f t="shared" si="123"/>
        <v>2021</v>
      </c>
      <c r="AD1748" s="25" t="b">
        <f>AND(ROUND(O1748,2)=O1748,ROUND(P1748,2)=P1748,OR(AND(O1748&lt;&gt;0,L1748="p"),AND(P1748&lt;&gt;0,L1748="f")),_xlfn.ISFORMULA(X1748),_xlfn.ISFORMULA(Y1748),_xlfn.ISFORMULA(Z1748),_xlfn.ISFORMULA(AA1748),_xlfn.ISFORMULA(AB1748),_xlfn.ISFORMULA(AC1748),NOT(_xlfn.ISFORMULA(O1748)),NOT(_xlfn.ISFORMULA(P1748)),M1748&lt;&gt;0,N1748&lt;&gt;0,OR(YEAR(M1748=lookup_codes!T1914),YEAR(M1748=lookup_codes!T1915),YEAR(M1748=lookup_codes!T1916)),OR(YEAR(N1748=lookup_codes!T1914),YEAR(N1748=lookup_codes!T1915),YEAR(N1748=lookup_codes!T1916)))</f>
        <v>1</v>
      </c>
    </row>
    <row r="1749" spans="1:30" ht="15" customHeight="1" x14ac:dyDescent="0.2">
      <c r="A1749" s="8" t="s">
        <v>762</v>
      </c>
      <c r="B1749" s="8"/>
      <c r="C1749" s="2" t="s">
        <v>741</v>
      </c>
      <c r="D1749" s="6" t="s">
        <v>742</v>
      </c>
      <c r="E1749" s="60" t="s">
        <v>745</v>
      </c>
      <c r="F1749" s="8"/>
      <c r="G1749" s="8"/>
      <c r="H1749" s="8"/>
      <c r="I1749" s="8"/>
      <c r="J1749" s="8"/>
      <c r="K1749" s="8"/>
      <c r="L1749" s="8" t="s">
        <v>756</v>
      </c>
      <c r="M1749" s="9">
        <v>44470</v>
      </c>
      <c r="N1749" s="9">
        <v>44470</v>
      </c>
      <c r="O1749" s="20"/>
      <c r="P1749" s="20">
        <v>11129845.52</v>
      </c>
      <c r="Q1749" s="61"/>
      <c r="R1749" s="29"/>
      <c r="S1749" s="29"/>
      <c r="T1749" s="29"/>
      <c r="U1749" s="29"/>
      <c r="X1749" s="22" t="str">
        <f>IF(B1749="",VLOOKUP(A1749,items_lookup!A:B,2,FALSE),B1749)</f>
        <v>02. Item 02</v>
      </c>
      <c r="Y1749" s="22">
        <f t="shared" si="124"/>
        <v>10</v>
      </c>
      <c r="Z1749" s="22">
        <f t="shared" si="124"/>
        <v>10</v>
      </c>
      <c r="AA1749" s="22">
        <f t="shared" si="121"/>
        <v>2021</v>
      </c>
      <c r="AB1749" s="22">
        <f t="shared" si="122"/>
        <v>2021</v>
      </c>
      <c r="AC1749" s="22">
        <f t="shared" si="123"/>
        <v>2021</v>
      </c>
      <c r="AD1749" s="25" t="b">
        <f>AND(ROUND(O1749,2)=O1749,ROUND(P1749,2)=P1749,OR(AND(O1749&lt;&gt;0,L1749="p"),AND(P1749&lt;&gt;0,L1749="f")),_xlfn.ISFORMULA(X1749),_xlfn.ISFORMULA(Y1749),_xlfn.ISFORMULA(Z1749),_xlfn.ISFORMULA(AA1749),_xlfn.ISFORMULA(AB1749),_xlfn.ISFORMULA(AC1749),NOT(_xlfn.ISFORMULA(O1749)),NOT(_xlfn.ISFORMULA(P1749)),M1749&lt;&gt;0,N1749&lt;&gt;0,OR(YEAR(M1749=lookup_codes!T1915),YEAR(M1749=lookup_codes!T1916),YEAR(M1749=lookup_codes!T1917)),OR(YEAR(N1749=lookup_codes!T1915),YEAR(N1749=lookup_codes!T1916),YEAR(N1749=lookup_codes!T1917)))</f>
        <v>1</v>
      </c>
    </row>
    <row r="1750" spans="1:30" ht="15" customHeight="1" x14ac:dyDescent="0.2">
      <c r="A1750" s="8" t="s">
        <v>782</v>
      </c>
      <c r="B1750" s="8"/>
      <c r="C1750" s="2" t="s">
        <v>741</v>
      </c>
      <c r="D1750" s="6" t="s">
        <v>742</v>
      </c>
      <c r="E1750" s="60" t="s">
        <v>745</v>
      </c>
      <c r="F1750" s="8"/>
      <c r="G1750" s="8"/>
      <c r="H1750" s="8"/>
      <c r="I1750" s="8"/>
      <c r="J1750" s="8"/>
      <c r="K1750" s="8"/>
      <c r="L1750" s="8" t="s">
        <v>756</v>
      </c>
      <c r="M1750" s="9">
        <v>44470</v>
      </c>
      <c r="N1750" s="9">
        <v>44470</v>
      </c>
      <c r="O1750" s="20"/>
      <c r="P1750" s="20">
        <v>1003292.61</v>
      </c>
      <c r="Q1750" s="61"/>
      <c r="X1750" s="22" t="str">
        <f>IF(B1750="",VLOOKUP(A1750,items_lookup!A:B,2,FALSE),B1750)</f>
        <v>04. Item 04</v>
      </c>
      <c r="Y1750" s="22">
        <f t="shared" si="124"/>
        <v>10</v>
      </c>
      <c r="Z1750" s="22">
        <f t="shared" si="124"/>
        <v>10</v>
      </c>
      <c r="AA1750" s="22">
        <f t="shared" si="121"/>
        <v>2021</v>
      </c>
      <c r="AB1750" s="22">
        <f t="shared" si="122"/>
        <v>2021</v>
      </c>
      <c r="AC1750" s="22">
        <f t="shared" si="123"/>
        <v>2021</v>
      </c>
      <c r="AD1750" s="25" t="b">
        <f>AND(ROUND(O1750,2)=O1750,ROUND(P1750,2)=P1750,OR(AND(O1750&lt;&gt;0,L1750="p"),AND(P1750&lt;&gt;0,L1750="f")),_xlfn.ISFORMULA(X1750),_xlfn.ISFORMULA(Y1750),_xlfn.ISFORMULA(Z1750),_xlfn.ISFORMULA(AA1750),_xlfn.ISFORMULA(AB1750),_xlfn.ISFORMULA(AC1750),NOT(_xlfn.ISFORMULA(O1750)),NOT(_xlfn.ISFORMULA(P1750)),M1750&lt;&gt;0,N1750&lt;&gt;0,OR(YEAR(M1750=lookup_codes!T1917),YEAR(M1750=lookup_codes!T1918),YEAR(M1750=lookup_codes!T1919)),OR(YEAR(N1750=lookup_codes!T1917),YEAR(N1750=lookup_codes!T1918),YEAR(N1750=lookup_codes!T1919)))</f>
        <v>1</v>
      </c>
    </row>
    <row r="1751" spans="1:30" ht="15" customHeight="1" x14ac:dyDescent="0.2">
      <c r="A1751" s="8" t="s">
        <v>763</v>
      </c>
      <c r="B1751" s="8"/>
      <c r="C1751" s="2" t="s">
        <v>741</v>
      </c>
      <c r="D1751" s="6" t="s">
        <v>742</v>
      </c>
      <c r="E1751" s="60" t="s">
        <v>745</v>
      </c>
      <c r="F1751" s="8"/>
      <c r="G1751" s="8"/>
      <c r="H1751" s="8"/>
      <c r="I1751" s="8"/>
      <c r="J1751" s="8"/>
      <c r="K1751" s="8"/>
      <c r="L1751" s="8" t="s">
        <v>756</v>
      </c>
      <c r="M1751" s="9">
        <v>44470</v>
      </c>
      <c r="N1751" s="9">
        <v>44470</v>
      </c>
      <c r="O1751" s="20"/>
      <c r="P1751" s="20">
        <v>201853.6</v>
      </c>
      <c r="Q1751" s="61"/>
      <c r="X1751" s="22" t="str">
        <f>IF(B1751="",VLOOKUP(A1751,items_lookup!A:B,2,FALSE),B1751)</f>
        <v>04. Item 04</v>
      </c>
      <c r="Y1751" s="22">
        <f t="shared" si="124"/>
        <v>10</v>
      </c>
      <c r="Z1751" s="22">
        <f t="shared" si="124"/>
        <v>10</v>
      </c>
      <c r="AA1751" s="22">
        <f t="shared" si="121"/>
        <v>2021</v>
      </c>
      <c r="AB1751" s="22">
        <f t="shared" si="122"/>
        <v>2021</v>
      </c>
      <c r="AC1751" s="22">
        <f t="shared" si="123"/>
        <v>2021</v>
      </c>
      <c r="AD1751" s="25" t="b">
        <f>AND(ROUND(O1751,2)=O1751,ROUND(P1751,2)=P1751,OR(AND(O1751&lt;&gt;0,L1751="p"),AND(P1751&lt;&gt;0,L1751="f")),_xlfn.ISFORMULA(X1751),_xlfn.ISFORMULA(Y1751),_xlfn.ISFORMULA(Z1751),_xlfn.ISFORMULA(AA1751),_xlfn.ISFORMULA(AB1751),_xlfn.ISFORMULA(AC1751),NOT(_xlfn.ISFORMULA(O1751)),NOT(_xlfn.ISFORMULA(P1751)),M1751&lt;&gt;0,N1751&lt;&gt;0,OR(YEAR(M1751=lookup_codes!T1918),YEAR(M1751=lookup_codes!T1919),YEAR(M1751=lookup_codes!T1920)),OR(YEAR(N1751=lookup_codes!T1918),YEAR(N1751=lookup_codes!T1919),YEAR(N1751=lookup_codes!T1920)))</f>
        <v>1</v>
      </c>
    </row>
    <row r="1752" spans="1:30" ht="15" customHeight="1" x14ac:dyDescent="0.2">
      <c r="A1752" s="8" t="s">
        <v>764</v>
      </c>
      <c r="B1752" s="8"/>
      <c r="C1752" s="2" t="s">
        <v>741</v>
      </c>
      <c r="D1752" s="6" t="s">
        <v>742</v>
      </c>
      <c r="E1752" s="60" t="s">
        <v>745</v>
      </c>
      <c r="F1752" s="8"/>
      <c r="G1752" s="8"/>
      <c r="H1752" s="8"/>
      <c r="I1752" s="8"/>
      <c r="J1752" s="8"/>
      <c r="K1752" s="8"/>
      <c r="L1752" s="8" t="s">
        <v>756</v>
      </c>
      <c r="M1752" s="9">
        <v>44470</v>
      </c>
      <c r="N1752" s="9">
        <v>44470</v>
      </c>
      <c r="O1752" s="20">
        <v>5960.47</v>
      </c>
      <c r="P1752" s="20">
        <v>61823.75</v>
      </c>
      <c r="Q1752" s="61"/>
      <c r="X1752" s="22" t="str">
        <f>IF(B1752="",VLOOKUP(A1752,items_lookup!A:B,2,FALSE),B1752)</f>
        <v>05. Item 05</v>
      </c>
      <c r="Y1752" s="22">
        <f t="shared" si="124"/>
        <v>10</v>
      </c>
      <c r="Z1752" s="22">
        <f t="shared" si="124"/>
        <v>10</v>
      </c>
      <c r="AA1752" s="22">
        <f t="shared" si="121"/>
        <v>2021</v>
      </c>
      <c r="AB1752" s="22">
        <f t="shared" si="122"/>
        <v>2021</v>
      </c>
      <c r="AC1752" s="22">
        <f t="shared" si="123"/>
        <v>2021</v>
      </c>
      <c r="AD1752" s="25" t="b">
        <f>AND(ROUND(O1752,2)=O1752,ROUND(P1752,2)=P1752,OR(AND(O1752&lt;&gt;0,L1752="p"),AND(P1752&lt;&gt;0,L1752="f")),_xlfn.ISFORMULA(X1752),_xlfn.ISFORMULA(Y1752),_xlfn.ISFORMULA(Z1752),_xlfn.ISFORMULA(AA1752),_xlfn.ISFORMULA(AB1752),_xlfn.ISFORMULA(AC1752),NOT(_xlfn.ISFORMULA(O1752)),NOT(_xlfn.ISFORMULA(P1752)),M1752&lt;&gt;0,N1752&lt;&gt;0,OR(YEAR(M1752=lookup_codes!T1919),YEAR(M1752=lookup_codes!T1920),YEAR(M1752=lookup_codes!T1921)),OR(YEAR(N1752=lookup_codes!T1919),YEAR(N1752=lookup_codes!T1920),YEAR(N1752=lookup_codes!T1921)))</f>
        <v>1</v>
      </c>
    </row>
    <row r="1753" spans="1:30" ht="12.75" customHeight="1" x14ac:dyDescent="0.2">
      <c r="A1753" s="8" t="s">
        <v>765</v>
      </c>
      <c r="B1753" s="8"/>
      <c r="C1753" s="2" t="s">
        <v>741</v>
      </c>
      <c r="D1753" s="6" t="s">
        <v>742</v>
      </c>
      <c r="E1753" s="60" t="s">
        <v>745</v>
      </c>
      <c r="F1753" s="8"/>
      <c r="G1753" s="8"/>
      <c r="H1753" s="8"/>
      <c r="I1753" s="8"/>
      <c r="J1753" s="8"/>
      <c r="K1753" s="8"/>
      <c r="L1753" s="8" t="s">
        <v>756</v>
      </c>
      <c r="M1753" s="9">
        <v>44470</v>
      </c>
      <c r="N1753" s="9">
        <v>44470</v>
      </c>
      <c r="O1753" s="20"/>
      <c r="P1753" s="20">
        <v>15389.44</v>
      </c>
      <c r="Q1753" s="61"/>
      <c r="R1753" s="29"/>
      <c r="S1753" s="29"/>
      <c r="T1753" s="29"/>
      <c r="U1753" s="29"/>
      <c r="X1753" s="22" t="str">
        <f>IF(B1753="",VLOOKUP(A1753,items_lookup!A:B,2,FALSE),B1753)</f>
        <v>05. Item 05</v>
      </c>
      <c r="Y1753" s="22">
        <f t="shared" si="124"/>
        <v>10</v>
      </c>
      <c r="Z1753" s="22">
        <f t="shared" si="124"/>
        <v>10</v>
      </c>
      <c r="AA1753" s="22">
        <f t="shared" si="121"/>
        <v>2021</v>
      </c>
      <c r="AB1753" s="22">
        <f t="shared" si="122"/>
        <v>2021</v>
      </c>
      <c r="AC1753" s="22">
        <f t="shared" si="123"/>
        <v>2021</v>
      </c>
      <c r="AD1753" s="25" t="b">
        <f>AND(ROUND(O1753,2)=O1753,ROUND(P1753,2)=P1753,OR(AND(O1753&lt;&gt;0,L1753="p"),AND(P1753&lt;&gt;0,L1753="f")),_xlfn.ISFORMULA(X1753),_xlfn.ISFORMULA(Y1753),_xlfn.ISFORMULA(Z1753),_xlfn.ISFORMULA(AA1753),_xlfn.ISFORMULA(AB1753),_xlfn.ISFORMULA(AC1753),NOT(_xlfn.ISFORMULA(O1753)),NOT(_xlfn.ISFORMULA(P1753)),M1753&lt;&gt;0,N1753&lt;&gt;0,OR(YEAR(M1753=lookup_codes!T1920),YEAR(M1753=lookup_codes!T1921),YEAR(M1753=lookup_codes!T1922)),OR(YEAR(N1753=lookup_codes!T1920),YEAR(N1753=lookup_codes!T1921),YEAR(N1753=lookup_codes!T1922)))</f>
        <v>1</v>
      </c>
    </row>
    <row r="1754" spans="1:30" ht="15.75" customHeight="1" x14ac:dyDescent="0.2">
      <c r="A1754" s="8" t="s">
        <v>775</v>
      </c>
      <c r="B1754" s="8"/>
      <c r="C1754" s="2" t="s">
        <v>741</v>
      </c>
      <c r="D1754" s="6" t="s">
        <v>742</v>
      </c>
      <c r="E1754" s="60" t="s">
        <v>745</v>
      </c>
      <c r="F1754" s="8"/>
      <c r="G1754" s="8"/>
      <c r="H1754" s="8"/>
      <c r="I1754" s="8"/>
      <c r="J1754" s="8"/>
      <c r="K1754" s="8"/>
      <c r="L1754" s="8" t="s">
        <v>756</v>
      </c>
      <c r="M1754" s="9">
        <v>44470</v>
      </c>
      <c r="N1754" s="9">
        <v>44470</v>
      </c>
      <c r="O1754" s="20"/>
      <c r="P1754" s="20">
        <v>33968.660000000003</v>
      </c>
      <c r="Q1754" s="61"/>
      <c r="R1754" s="29"/>
      <c r="S1754" s="29"/>
      <c r="T1754" s="29"/>
      <c r="U1754" s="29"/>
      <c r="X1754" s="22" t="str">
        <f>IF(B1754="",VLOOKUP(A1754,items_lookup!A:B,2,FALSE),B1754)</f>
        <v>06. Item 06</v>
      </c>
      <c r="Y1754" s="22">
        <f t="shared" si="124"/>
        <v>10</v>
      </c>
      <c r="Z1754" s="22">
        <f t="shared" si="124"/>
        <v>10</v>
      </c>
      <c r="AA1754" s="22">
        <f t="shared" si="121"/>
        <v>2021</v>
      </c>
      <c r="AB1754" s="22">
        <f t="shared" si="122"/>
        <v>2021</v>
      </c>
      <c r="AC1754" s="22">
        <f t="shared" si="123"/>
        <v>2021</v>
      </c>
      <c r="AD1754" s="25" t="b">
        <f>AND(ROUND(O1754,2)=O1754,ROUND(P1754,2)=P1754,OR(AND(O1754&lt;&gt;0,L1754="p"),AND(P1754&lt;&gt;0,L1754="f")),_xlfn.ISFORMULA(X1754),_xlfn.ISFORMULA(Y1754),_xlfn.ISFORMULA(Z1754),_xlfn.ISFORMULA(AA1754),_xlfn.ISFORMULA(AB1754),_xlfn.ISFORMULA(AC1754),NOT(_xlfn.ISFORMULA(O1754)),NOT(_xlfn.ISFORMULA(P1754)),M1754&lt;&gt;0,N1754&lt;&gt;0,OR(YEAR(M1754=lookup_codes!T1921),YEAR(M1754=lookup_codes!T1922),YEAR(M1754=lookup_codes!T1923)),OR(YEAR(N1754=lookup_codes!T1921),YEAR(N1754=lookup_codes!T1922),YEAR(N1754=lookup_codes!T1923)))</f>
        <v>1</v>
      </c>
    </row>
    <row r="1755" spans="1:30" ht="15.75" customHeight="1" x14ac:dyDescent="0.2">
      <c r="A1755" s="8" t="s">
        <v>766</v>
      </c>
      <c r="B1755" s="8"/>
      <c r="C1755" s="2" t="s">
        <v>741</v>
      </c>
      <c r="D1755" s="6" t="s">
        <v>742</v>
      </c>
      <c r="E1755" s="60" t="s">
        <v>745</v>
      </c>
      <c r="F1755" s="8"/>
      <c r="G1755" s="8"/>
      <c r="H1755" s="8"/>
      <c r="I1755" s="8"/>
      <c r="J1755" s="8"/>
      <c r="K1755" s="8"/>
      <c r="L1755" s="8" t="s">
        <v>756</v>
      </c>
      <c r="M1755" s="9">
        <v>44470</v>
      </c>
      <c r="N1755" s="9">
        <v>44470</v>
      </c>
      <c r="O1755" s="20"/>
      <c r="P1755" s="20">
        <v>32288.54</v>
      </c>
      <c r="Q1755" s="61"/>
      <c r="R1755" s="29"/>
      <c r="S1755" s="29"/>
      <c r="T1755" s="29"/>
      <c r="U1755" s="29"/>
      <c r="X1755" s="22" t="str">
        <f>IF(B1755="",VLOOKUP(A1755,items_lookup!A:B,2,FALSE),B1755)</f>
        <v>07. Item 07</v>
      </c>
      <c r="Y1755" s="22">
        <f t="shared" si="124"/>
        <v>10</v>
      </c>
      <c r="Z1755" s="22">
        <f t="shared" si="124"/>
        <v>10</v>
      </c>
      <c r="AA1755" s="22">
        <f t="shared" si="121"/>
        <v>2021</v>
      </c>
      <c r="AB1755" s="22">
        <f t="shared" si="122"/>
        <v>2021</v>
      </c>
      <c r="AC1755" s="22">
        <f t="shared" si="123"/>
        <v>2021</v>
      </c>
      <c r="AD1755" s="25" t="b">
        <f>AND(ROUND(O1755,2)=O1755,ROUND(P1755,2)=P1755,OR(AND(O1755&lt;&gt;0,L1755="p"),AND(P1755&lt;&gt;0,L1755="f")),_xlfn.ISFORMULA(X1755),_xlfn.ISFORMULA(Y1755),_xlfn.ISFORMULA(Z1755),_xlfn.ISFORMULA(AA1755),_xlfn.ISFORMULA(AB1755),_xlfn.ISFORMULA(AC1755),NOT(_xlfn.ISFORMULA(O1755)),NOT(_xlfn.ISFORMULA(P1755)),M1755&lt;&gt;0,N1755&lt;&gt;0,OR(YEAR(M1755=lookup_codes!T1922),YEAR(M1755=lookup_codes!T1923),YEAR(M1755=lookup_codes!T1924)),OR(YEAR(N1755=lookup_codes!T1922),YEAR(N1755=lookup_codes!T1923),YEAR(N1755=lookup_codes!T1924)))</f>
        <v>1</v>
      </c>
    </row>
    <row r="1756" spans="1:30" ht="15" customHeight="1" x14ac:dyDescent="0.2">
      <c r="A1756" s="8" t="s">
        <v>767</v>
      </c>
      <c r="B1756" s="8"/>
      <c r="C1756" s="2" t="s">
        <v>741</v>
      </c>
      <c r="D1756" s="6" t="s">
        <v>742</v>
      </c>
      <c r="E1756" s="60" t="s">
        <v>745</v>
      </c>
      <c r="F1756" s="8"/>
      <c r="G1756" s="8"/>
      <c r="H1756" s="8"/>
      <c r="I1756" s="8"/>
      <c r="J1756" s="8"/>
      <c r="K1756" s="8"/>
      <c r="L1756" s="8" t="s">
        <v>756</v>
      </c>
      <c r="M1756" s="9">
        <v>44470</v>
      </c>
      <c r="N1756" s="9">
        <v>44470</v>
      </c>
      <c r="O1756" s="20">
        <v>1605.04</v>
      </c>
      <c r="P1756" s="20">
        <v>396802.13</v>
      </c>
      <c r="Q1756" s="61"/>
      <c r="R1756" s="29"/>
      <c r="S1756" s="29"/>
      <c r="T1756" s="29"/>
      <c r="U1756" s="29"/>
      <c r="X1756" s="22" t="str">
        <f>IF(B1756="",VLOOKUP(A1756,items_lookup!A:B,2,FALSE),B1756)</f>
        <v>08. Item 08</v>
      </c>
      <c r="Y1756" s="22">
        <f t="shared" si="124"/>
        <v>10</v>
      </c>
      <c r="Z1756" s="22">
        <f t="shared" si="124"/>
        <v>10</v>
      </c>
      <c r="AA1756" s="22">
        <f t="shared" si="121"/>
        <v>2021</v>
      </c>
      <c r="AB1756" s="22">
        <f t="shared" si="122"/>
        <v>2021</v>
      </c>
      <c r="AC1756" s="22">
        <f t="shared" si="123"/>
        <v>2021</v>
      </c>
      <c r="AD1756" s="25" t="b">
        <f>AND(ROUND(O1756,2)=O1756,ROUND(P1756,2)=P1756,OR(AND(O1756&lt;&gt;0,L1756="p"),AND(P1756&lt;&gt;0,L1756="f")),_xlfn.ISFORMULA(X1756),_xlfn.ISFORMULA(Y1756),_xlfn.ISFORMULA(Z1756),_xlfn.ISFORMULA(AA1756),_xlfn.ISFORMULA(AB1756),_xlfn.ISFORMULA(AC1756),NOT(_xlfn.ISFORMULA(O1756)),NOT(_xlfn.ISFORMULA(P1756)),M1756&lt;&gt;0,N1756&lt;&gt;0,OR(YEAR(M1756=lookup_codes!T1923),YEAR(M1756=lookup_codes!T1924),YEAR(M1756=lookup_codes!T1925)),OR(YEAR(N1756=lookup_codes!T1923),YEAR(N1756=lookup_codes!T1924),YEAR(N1756=lookup_codes!T1925)))</f>
        <v>1</v>
      </c>
    </row>
    <row r="1757" spans="1:30" ht="15" customHeight="1" x14ac:dyDescent="0.2">
      <c r="A1757" s="8" t="s">
        <v>781</v>
      </c>
      <c r="B1757" s="8"/>
      <c r="C1757" s="2" t="s">
        <v>741</v>
      </c>
      <c r="D1757" s="6" t="s">
        <v>742</v>
      </c>
      <c r="E1757" s="60" t="s">
        <v>745</v>
      </c>
      <c r="F1757" s="8"/>
      <c r="G1757" s="8"/>
      <c r="H1757" s="8"/>
      <c r="I1757" s="8"/>
      <c r="J1757" s="8"/>
      <c r="K1757" s="8"/>
      <c r="L1757" s="8" t="s">
        <v>756</v>
      </c>
      <c r="M1757" s="9">
        <v>44470</v>
      </c>
      <c r="N1757" s="9">
        <v>44470</v>
      </c>
      <c r="O1757" s="20"/>
      <c r="P1757" s="20">
        <v>1429898.17</v>
      </c>
      <c r="Q1757" s="61"/>
      <c r="R1757" s="29"/>
      <c r="S1757" s="29"/>
      <c r="T1757" s="29"/>
      <c r="U1757" s="29"/>
      <c r="X1757" s="22" t="str">
        <f>IF(B1757="",VLOOKUP(A1757,items_lookup!A:B,2,FALSE),B1757)</f>
        <v>09. Item 09</v>
      </c>
      <c r="Y1757" s="22">
        <f t="shared" si="124"/>
        <v>10</v>
      </c>
      <c r="Z1757" s="22">
        <f t="shared" si="124"/>
        <v>10</v>
      </c>
      <c r="AA1757" s="22">
        <f t="shared" si="121"/>
        <v>2021</v>
      </c>
      <c r="AB1757" s="22">
        <f t="shared" si="122"/>
        <v>2021</v>
      </c>
      <c r="AC1757" s="22">
        <f t="shared" si="123"/>
        <v>2021</v>
      </c>
      <c r="AD1757" s="25" t="b">
        <f>AND(ROUND(O1757,2)=O1757,ROUND(P1757,2)=P1757,OR(AND(O1757&lt;&gt;0,L1757="p"),AND(P1757&lt;&gt;0,L1757="f")),_xlfn.ISFORMULA(X1757),_xlfn.ISFORMULA(Y1757),_xlfn.ISFORMULA(Z1757),_xlfn.ISFORMULA(AA1757),_xlfn.ISFORMULA(AB1757),_xlfn.ISFORMULA(AC1757),NOT(_xlfn.ISFORMULA(O1757)),NOT(_xlfn.ISFORMULA(P1757)),M1757&lt;&gt;0,N1757&lt;&gt;0,OR(YEAR(M1757=lookup_codes!T1924),YEAR(M1757=lookup_codes!T1925),YEAR(M1757=lookup_codes!T1926)),OR(YEAR(N1757=lookup_codes!T1924),YEAR(N1757=lookup_codes!T1925),YEAR(N1757=lookup_codes!T1926)))</f>
        <v>1</v>
      </c>
    </row>
    <row r="1758" spans="1:30" ht="17.25" customHeight="1" x14ac:dyDescent="0.2">
      <c r="A1758" s="8" t="s">
        <v>768</v>
      </c>
      <c r="B1758" s="8"/>
      <c r="C1758" s="2" t="s">
        <v>741</v>
      </c>
      <c r="D1758" s="6" t="s">
        <v>742</v>
      </c>
      <c r="E1758" s="60" t="s">
        <v>745</v>
      </c>
      <c r="F1758" s="8"/>
      <c r="G1758" s="8"/>
      <c r="H1758" s="8"/>
      <c r="I1758" s="8"/>
      <c r="J1758" s="8"/>
      <c r="K1758" s="8"/>
      <c r="L1758" s="8" t="s">
        <v>756</v>
      </c>
      <c r="M1758" s="9">
        <v>44470</v>
      </c>
      <c r="N1758" s="9">
        <v>44470</v>
      </c>
      <c r="O1758" s="20"/>
      <c r="P1758" s="20">
        <v>217826.84</v>
      </c>
      <c r="Q1758" s="61"/>
      <c r="R1758" s="29"/>
      <c r="S1758" s="29"/>
      <c r="T1758" s="29"/>
      <c r="U1758" s="29"/>
      <c r="X1758" s="22" t="str">
        <f>IF(B1758="",VLOOKUP(A1758,items_lookup!A:B,2,FALSE),B1758)</f>
        <v>09. Item 09</v>
      </c>
      <c r="Y1758" s="22">
        <f t="shared" si="124"/>
        <v>10</v>
      </c>
      <c r="Z1758" s="22">
        <f t="shared" si="124"/>
        <v>10</v>
      </c>
      <c r="AA1758" s="22">
        <f t="shared" si="121"/>
        <v>2021</v>
      </c>
      <c r="AB1758" s="22">
        <f t="shared" si="122"/>
        <v>2021</v>
      </c>
      <c r="AC1758" s="22">
        <f t="shared" si="123"/>
        <v>2021</v>
      </c>
      <c r="AD1758" s="25" t="b">
        <f>AND(ROUND(O1758,2)=O1758,ROUND(P1758,2)=P1758,OR(AND(O1758&lt;&gt;0,L1758="p"),AND(P1758&lt;&gt;0,L1758="f")),_xlfn.ISFORMULA(X1758),_xlfn.ISFORMULA(Y1758),_xlfn.ISFORMULA(Z1758),_xlfn.ISFORMULA(AA1758),_xlfn.ISFORMULA(AB1758),_xlfn.ISFORMULA(AC1758),NOT(_xlfn.ISFORMULA(O1758)),NOT(_xlfn.ISFORMULA(P1758)),M1758&lt;&gt;0,N1758&lt;&gt;0,OR(YEAR(M1758=lookup_codes!T1925),YEAR(M1758=lookup_codes!T1926),YEAR(M1758=lookup_codes!T1927)),OR(YEAR(N1758=lookup_codes!T1925),YEAR(N1758=lookup_codes!T1926),YEAR(N1758=lookup_codes!T1927)))</f>
        <v>1</v>
      </c>
    </row>
    <row r="1759" spans="1:30" ht="15" customHeight="1" x14ac:dyDescent="0.2">
      <c r="A1759" s="8" t="s">
        <v>769</v>
      </c>
      <c r="B1759" s="8"/>
      <c r="C1759" s="2" t="s">
        <v>741</v>
      </c>
      <c r="D1759" s="6" t="s">
        <v>742</v>
      </c>
      <c r="E1759" s="60" t="s">
        <v>745</v>
      </c>
      <c r="F1759" s="8"/>
      <c r="G1759" s="8"/>
      <c r="H1759" s="8"/>
      <c r="I1759" s="8"/>
      <c r="J1759" s="8"/>
      <c r="K1759" s="8"/>
      <c r="L1759" s="8" t="s">
        <v>756</v>
      </c>
      <c r="M1759" s="9">
        <v>44470</v>
      </c>
      <c r="N1759" s="9">
        <v>44470</v>
      </c>
      <c r="O1759" s="20"/>
      <c r="P1759" s="20">
        <v>141.9</v>
      </c>
      <c r="Q1759" s="61"/>
      <c r="R1759" s="29"/>
      <c r="S1759" s="29"/>
      <c r="T1759" s="29"/>
      <c r="U1759" s="29"/>
      <c r="X1759" s="22" t="str">
        <f>IF(B1759="",VLOOKUP(A1759,items_lookup!A:B,2,FALSE),B1759)</f>
        <v>09. Item 09</v>
      </c>
      <c r="Y1759" s="22">
        <f t="shared" si="124"/>
        <v>10</v>
      </c>
      <c r="Z1759" s="22">
        <f t="shared" si="124"/>
        <v>10</v>
      </c>
      <c r="AA1759" s="22">
        <f t="shared" si="121"/>
        <v>2021</v>
      </c>
      <c r="AB1759" s="22">
        <f t="shared" si="122"/>
        <v>2021</v>
      </c>
      <c r="AC1759" s="22">
        <f t="shared" si="123"/>
        <v>2021</v>
      </c>
      <c r="AD1759" s="25" t="b">
        <f>AND(ROUND(O1759,2)=O1759,ROUND(P1759,2)=P1759,OR(AND(O1759&lt;&gt;0,L1759="p"),AND(P1759&lt;&gt;0,L1759="f")),_xlfn.ISFORMULA(X1759),_xlfn.ISFORMULA(Y1759),_xlfn.ISFORMULA(Z1759),_xlfn.ISFORMULA(AA1759),_xlfn.ISFORMULA(AB1759),_xlfn.ISFORMULA(AC1759),NOT(_xlfn.ISFORMULA(O1759)),NOT(_xlfn.ISFORMULA(P1759)),M1759&lt;&gt;0,N1759&lt;&gt;0,OR(YEAR(M1759=lookup_codes!T1926),YEAR(M1759=lookup_codes!T1927),YEAR(M1759=lookup_codes!T1928)),OR(YEAR(N1759=lookup_codes!T1926),YEAR(N1759=lookup_codes!T1927),YEAR(N1759=lookup_codes!T1928)))</f>
        <v>1</v>
      </c>
    </row>
    <row r="1760" spans="1:30" ht="13.5" x14ac:dyDescent="0.2">
      <c r="A1760" s="8" t="s">
        <v>770</v>
      </c>
      <c r="B1760" s="8"/>
      <c r="C1760" s="2" t="s">
        <v>741</v>
      </c>
      <c r="D1760" s="6" t="s">
        <v>742</v>
      </c>
      <c r="E1760" s="60" t="s">
        <v>745</v>
      </c>
      <c r="F1760" s="8"/>
      <c r="G1760" s="8"/>
      <c r="H1760" s="8"/>
      <c r="I1760" s="8"/>
      <c r="J1760" s="8"/>
      <c r="K1760" s="8"/>
      <c r="L1760" s="8" t="s">
        <v>756</v>
      </c>
      <c r="M1760" s="9">
        <v>44470</v>
      </c>
      <c r="N1760" s="9">
        <v>44470</v>
      </c>
      <c r="O1760" s="20">
        <v>25069.279999999999</v>
      </c>
      <c r="P1760" s="20">
        <v>587489.11</v>
      </c>
      <c r="Q1760" s="61"/>
      <c r="R1760" s="29"/>
      <c r="S1760" s="29"/>
      <c r="T1760" s="29"/>
      <c r="U1760" s="29"/>
      <c r="X1760" s="22" t="str">
        <f>IF(B1760="",VLOOKUP(A1760,items_lookup!A:B,2,FALSE),B1760)</f>
        <v>11. Item 11</v>
      </c>
      <c r="Y1760" s="22">
        <f t="shared" si="124"/>
        <v>10</v>
      </c>
      <c r="Z1760" s="22">
        <f t="shared" si="124"/>
        <v>10</v>
      </c>
      <c r="AA1760" s="22">
        <f t="shared" si="121"/>
        <v>2021</v>
      </c>
      <c r="AB1760" s="22">
        <f t="shared" si="122"/>
        <v>2021</v>
      </c>
      <c r="AC1760" s="22">
        <f t="shared" si="123"/>
        <v>2021</v>
      </c>
      <c r="AD1760" s="25" t="b">
        <f>AND(ROUND(O1760,2)=O1760,ROUND(P1760,2)=P1760,OR(AND(O1760&lt;&gt;0,L1760="p"),AND(P1760&lt;&gt;0,L1760="f")),_xlfn.ISFORMULA(X1760),_xlfn.ISFORMULA(Y1760),_xlfn.ISFORMULA(Z1760),_xlfn.ISFORMULA(AA1760),_xlfn.ISFORMULA(AB1760),_xlfn.ISFORMULA(AC1760),NOT(_xlfn.ISFORMULA(O1760)),NOT(_xlfn.ISFORMULA(P1760)),M1760&lt;&gt;0,N1760&lt;&gt;0,OR(YEAR(M1760=lookup_codes!T1928),YEAR(M1760=lookup_codes!T1929),YEAR(M1760=lookup_codes!T1930)),OR(YEAR(N1760=lookup_codes!T1928),YEAR(N1760=lookup_codes!T1929),YEAR(N1760=lookup_codes!T1930)))</f>
        <v>1</v>
      </c>
    </row>
    <row r="1761" spans="1:30" ht="15" customHeight="1" x14ac:dyDescent="0.2">
      <c r="A1761" s="8" t="s">
        <v>783</v>
      </c>
      <c r="B1761" s="8"/>
      <c r="C1761" s="2" t="s">
        <v>741</v>
      </c>
      <c r="D1761" s="6" t="s">
        <v>742</v>
      </c>
      <c r="E1761" s="60" t="s">
        <v>745</v>
      </c>
      <c r="F1761" s="8"/>
      <c r="G1761" s="8"/>
      <c r="H1761" s="8"/>
      <c r="I1761" s="8"/>
      <c r="J1761" s="8"/>
      <c r="K1761" s="8"/>
      <c r="L1761" s="8" t="s">
        <v>756</v>
      </c>
      <c r="M1761" s="9">
        <v>44470</v>
      </c>
      <c r="N1761" s="9">
        <v>44470</v>
      </c>
      <c r="O1761" s="20"/>
      <c r="P1761" s="20">
        <v>249792.73</v>
      </c>
      <c r="Q1761" s="61"/>
      <c r="R1761" s="29"/>
      <c r="S1761" s="29"/>
      <c r="T1761" s="29"/>
      <c r="U1761" s="29"/>
      <c r="X1761" s="22" t="str">
        <f>IF(B1761="",VLOOKUP(A1761,items_lookup!A:B,2,FALSE),B1761)</f>
        <v>21. Item 21</v>
      </c>
      <c r="Y1761" s="22">
        <f t="shared" si="124"/>
        <v>10</v>
      </c>
      <c r="Z1761" s="22">
        <f t="shared" si="124"/>
        <v>10</v>
      </c>
      <c r="AA1761" s="22">
        <f t="shared" si="121"/>
        <v>2021</v>
      </c>
      <c r="AB1761" s="22">
        <f t="shared" si="122"/>
        <v>2021</v>
      </c>
      <c r="AC1761" s="22">
        <f t="shared" si="123"/>
        <v>2021</v>
      </c>
      <c r="AD1761" s="25" t="b">
        <f>AND(ROUND(O1761,2)=O1761,ROUND(P1761,2)=P1761,OR(AND(O1761&lt;&gt;0,L1761="p"),AND(P1761&lt;&gt;0,L1761="f")),_xlfn.ISFORMULA(X1761),_xlfn.ISFORMULA(Y1761),_xlfn.ISFORMULA(Z1761),_xlfn.ISFORMULA(AA1761),_xlfn.ISFORMULA(AB1761),_xlfn.ISFORMULA(AC1761),NOT(_xlfn.ISFORMULA(O1761)),NOT(_xlfn.ISFORMULA(P1761)),M1761&lt;&gt;0,N1761&lt;&gt;0,OR(YEAR(M1761=lookup_codes!T1929),YEAR(M1761=lookup_codes!T1930),YEAR(M1761=lookup_codes!T1931)),OR(YEAR(N1761=lookup_codes!T1929),YEAR(N1761=lookup_codes!T1930),YEAR(N1761=lookup_codes!T1931)))</f>
        <v>1</v>
      </c>
    </row>
    <row r="1762" spans="1:30" ht="15" customHeight="1" x14ac:dyDescent="0.2">
      <c r="A1762" s="8" t="s">
        <v>774</v>
      </c>
      <c r="B1762" s="8"/>
      <c r="C1762" s="2" t="s">
        <v>734</v>
      </c>
      <c r="D1762" s="6" t="s">
        <v>742</v>
      </c>
      <c r="E1762" s="60" t="s">
        <v>745</v>
      </c>
      <c r="F1762" s="8"/>
      <c r="G1762" s="8"/>
      <c r="H1762" s="8"/>
      <c r="I1762" s="8"/>
      <c r="J1762" s="8">
        <v>3</v>
      </c>
      <c r="K1762" s="8" t="s">
        <v>753</v>
      </c>
      <c r="L1762" s="8" t="s">
        <v>756</v>
      </c>
      <c r="M1762" s="9">
        <v>44484</v>
      </c>
      <c r="N1762" s="9">
        <v>44491</v>
      </c>
      <c r="O1762" s="20"/>
      <c r="P1762" s="20">
        <v>306972.42</v>
      </c>
      <c r="Q1762" s="61"/>
      <c r="X1762" s="22" t="str">
        <f>IF(B1762="",VLOOKUP(A1762,items_lookup!A:B,2,FALSE),B1762)</f>
        <v>19. Item 19</v>
      </c>
      <c r="Y1762" s="22">
        <f t="shared" si="124"/>
        <v>10</v>
      </c>
      <c r="Z1762" s="22">
        <f t="shared" si="124"/>
        <v>10</v>
      </c>
      <c r="AA1762" s="22">
        <f t="shared" si="121"/>
        <v>2021</v>
      </c>
      <c r="AB1762" s="22">
        <f t="shared" si="122"/>
        <v>2021</v>
      </c>
      <c r="AC1762" s="22">
        <f t="shared" si="123"/>
        <v>2021</v>
      </c>
      <c r="AD1762" s="25" t="b">
        <f>AND(ROUND(O1762,2)=O1762,ROUND(P1762,2)=P1762,OR(AND(O1762&lt;&gt;0,L1762="p"),AND(P1762&lt;&gt;0,L1762="f")),_xlfn.ISFORMULA(X1762),_xlfn.ISFORMULA(Y1762),_xlfn.ISFORMULA(Z1762),_xlfn.ISFORMULA(AA1762),_xlfn.ISFORMULA(AB1762),_xlfn.ISFORMULA(AC1762),NOT(_xlfn.ISFORMULA(O1762)),NOT(_xlfn.ISFORMULA(P1762)),M1762&lt;&gt;0,N1762&lt;&gt;0,OR(YEAR(M1762=lookup_codes!T1932),YEAR(M1762=lookup_codes!T1933),YEAR(M1762=lookup_codes!T1934)),OR(YEAR(N1762=lookup_codes!T1932),YEAR(N1762=lookup_codes!T1933),YEAR(N1762=lookup_codes!T1934)))</f>
        <v>1</v>
      </c>
    </row>
    <row r="1763" spans="1:30" ht="14.25" customHeight="1" x14ac:dyDescent="0.2">
      <c r="A1763" s="8" t="s">
        <v>780</v>
      </c>
      <c r="B1763" s="8"/>
      <c r="C1763" s="2" t="s">
        <v>734</v>
      </c>
      <c r="D1763" s="6" t="s">
        <v>742</v>
      </c>
      <c r="E1763" s="60" t="s">
        <v>745</v>
      </c>
      <c r="F1763" s="8"/>
      <c r="G1763" s="8"/>
      <c r="H1763" s="8"/>
      <c r="I1763" s="8" t="s">
        <v>25</v>
      </c>
      <c r="J1763" s="8">
        <v>3</v>
      </c>
      <c r="K1763" s="8" t="s">
        <v>753</v>
      </c>
      <c r="L1763" s="8" t="s">
        <v>756</v>
      </c>
      <c r="M1763" s="9">
        <v>44484</v>
      </c>
      <c r="N1763" s="9">
        <v>44496</v>
      </c>
      <c r="O1763" s="20"/>
      <c r="P1763" s="20">
        <v>27547.39</v>
      </c>
      <c r="Q1763" s="61"/>
      <c r="X1763" s="22" t="str">
        <f>IF(B1763="",VLOOKUP(A1763,items_lookup!A:B,2,FALSE),B1763)</f>
        <v>14. Item 14</v>
      </c>
      <c r="Y1763" s="22">
        <f t="shared" si="124"/>
        <v>10</v>
      </c>
      <c r="Z1763" s="22">
        <f t="shared" si="124"/>
        <v>10</v>
      </c>
      <c r="AA1763" s="22">
        <f t="shared" si="121"/>
        <v>2021</v>
      </c>
      <c r="AB1763" s="22">
        <f t="shared" si="122"/>
        <v>2021</v>
      </c>
      <c r="AC1763" s="22">
        <f t="shared" si="123"/>
        <v>2021</v>
      </c>
      <c r="AD1763" s="25" t="b">
        <f>AND(ROUND(O1763,2)=O1763,ROUND(P1763,2)=P1763,OR(AND(O1763&lt;&gt;0,L1763="p"),AND(P1763&lt;&gt;0,L1763="f")),_xlfn.ISFORMULA(X1763),_xlfn.ISFORMULA(Y1763),_xlfn.ISFORMULA(Z1763),_xlfn.ISFORMULA(AA1763),_xlfn.ISFORMULA(AB1763),_xlfn.ISFORMULA(AC1763),NOT(_xlfn.ISFORMULA(O1763)),NOT(_xlfn.ISFORMULA(P1763)),M1763&lt;&gt;0,N1763&lt;&gt;0,OR(YEAR(M1763=lookup_codes!T1933),YEAR(M1763=lookup_codes!T1934),YEAR(M1763=lookup_codes!T1935)),OR(YEAR(N1763=lookup_codes!T1933),YEAR(N1763=lookup_codes!T1934),YEAR(N1763=lookup_codes!T1935)))</f>
        <v>1</v>
      </c>
    </row>
    <row r="1764" spans="1:30" ht="14.25" customHeight="1" x14ac:dyDescent="0.2">
      <c r="A1764" s="8" t="s">
        <v>761</v>
      </c>
      <c r="B1764" s="8"/>
      <c r="C1764" s="2" t="s">
        <v>734</v>
      </c>
      <c r="D1764" s="6" t="s">
        <v>742</v>
      </c>
      <c r="E1764" s="60" t="s">
        <v>745</v>
      </c>
      <c r="F1764" s="8"/>
      <c r="G1764" s="8"/>
      <c r="H1764" s="8"/>
      <c r="I1764" s="8" t="s">
        <v>25</v>
      </c>
      <c r="J1764" s="8">
        <v>3</v>
      </c>
      <c r="K1764" s="8" t="s">
        <v>753</v>
      </c>
      <c r="L1764" s="8" t="s">
        <v>756</v>
      </c>
      <c r="M1764" s="9">
        <v>44484</v>
      </c>
      <c r="N1764" s="9">
        <v>44497</v>
      </c>
      <c r="O1764" s="20"/>
      <c r="P1764" s="20">
        <v>3972.86</v>
      </c>
      <c r="Q1764" s="61"/>
      <c r="X1764" s="22" t="str">
        <f>IF(B1764="",VLOOKUP(A1764,items_lookup!A:B,2,FALSE),B1764)</f>
        <v>01. Item 01</v>
      </c>
      <c r="Y1764" s="22">
        <f t="shared" si="124"/>
        <v>10</v>
      </c>
      <c r="Z1764" s="22">
        <f t="shared" si="124"/>
        <v>10</v>
      </c>
      <c r="AA1764" s="22">
        <f t="shared" si="121"/>
        <v>2021</v>
      </c>
      <c r="AB1764" s="22">
        <f t="shared" si="122"/>
        <v>2021</v>
      </c>
      <c r="AC1764" s="22">
        <f t="shared" si="123"/>
        <v>2021</v>
      </c>
      <c r="AD1764" s="25" t="b">
        <f>AND(ROUND(O1764,2)=O1764,ROUND(P1764,2)=P1764,OR(AND(O1764&lt;&gt;0,L1764="p"),AND(P1764&lt;&gt;0,L1764="f")),_xlfn.ISFORMULA(X1764),_xlfn.ISFORMULA(Y1764),_xlfn.ISFORMULA(Z1764),_xlfn.ISFORMULA(AA1764),_xlfn.ISFORMULA(AB1764),_xlfn.ISFORMULA(AC1764),NOT(_xlfn.ISFORMULA(O1764)),NOT(_xlfn.ISFORMULA(P1764)),M1764&lt;&gt;0,N1764&lt;&gt;0,OR(YEAR(M1764=lookup_codes!T1934),YEAR(M1764=lookup_codes!T1935),YEAR(M1764=lookup_codes!T1936)),OR(YEAR(N1764=lookup_codes!T1934),YEAR(N1764=lookup_codes!T1935),YEAR(N1764=lookup_codes!T1936)))</f>
        <v>1</v>
      </c>
    </row>
    <row r="1765" spans="1:30" ht="14.25" customHeight="1" x14ac:dyDescent="0.2">
      <c r="A1765" s="8" t="s">
        <v>762</v>
      </c>
      <c r="B1765" s="8"/>
      <c r="C1765" s="2" t="s">
        <v>734</v>
      </c>
      <c r="D1765" s="6" t="s">
        <v>742</v>
      </c>
      <c r="E1765" s="60" t="s">
        <v>745</v>
      </c>
      <c r="F1765" s="8"/>
      <c r="G1765" s="8"/>
      <c r="H1765" s="8"/>
      <c r="I1765" s="8"/>
      <c r="J1765" s="8">
        <v>3</v>
      </c>
      <c r="K1765" s="8" t="s">
        <v>753</v>
      </c>
      <c r="L1765" s="8" t="s">
        <v>756</v>
      </c>
      <c r="M1765" s="9">
        <v>44484</v>
      </c>
      <c r="N1765" s="9">
        <v>44495</v>
      </c>
      <c r="O1765" s="20"/>
      <c r="P1765" s="20">
        <v>2571.4299999999998</v>
      </c>
      <c r="Q1765" s="61"/>
      <c r="X1765" s="22" t="str">
        <f>IF(B1765="",VLOOKUP(A1765,items_lookup!A:B,2,FALSE),B1765)</f>
        <v>02. Item 02</v>
      </c>
      <c r="Y1765" s="22">
        <f t="shared" si="124"/>
        <v>10</v>
      </c>
      <c r="Z1765" s="22">
        <f t="shared" si="124"/>
        <v>10</v>
      </c>
      <c r="AA1765" s="22">
        <f t="shared" si="121"/>
        <v>2021</v>
      </c>
      <c r="AB1765" s="22">
        <f t="shared" si="122"/>
        <v>2021</v>
      </c>
      <c r="AC1765" s="22">
        <f t="shared" si="123"/>
        <v>2021</v>
      </c>
      <c r="AD1765" s="25" t="b">
        <f>AND(ROUND(O1765,2)=O1765,ROUND(P1765,2)=P1765,OR(AND(O1765&lt;&gt;0,L1765="p"),AND(P1765&lt;&gt;0,L1765="f")),_xlfn.ISFORMULA(X1765),_xlfn.ISFORMULA(Y1765),_xlfn.ISFORMULA(Z1765),_xlfn.ISFORMULA(AA1765),_xlfn.ISFORMULA(AB1765),_xlfn.ISFORMULA(AC1765),NOT(_xlfn.ISFORMULA(O1765)),NOT(_xlfn.ISFORMULA(P1765)),M1765&lt;&gt;0,N1765&lt;&gt;0,OR(YEAR(M1765=lookup_codes!T1935),YEAR(M1765=lookup_codes!T1936),YEAR(M1765=lookup_codes!T1937)),OR(YEAR(N1765=lookup_codes!T1935),YEAR(N1765=lookup_codes!T1936),YEAR(N1765=lookup_codes!T1937)))</f>
        <v>1</v>
      </c>
    </row>
    <row r="1766" spans="1:30" ht="14.25" customHeight="1" x14ac:dyDescent="0.2">
      <c r="A1766" s="8" t="s">
        <v>764</v>
      </c>
      <c r="B1766" s="8"/>
      <c r="C1766" s="2" t="s">
        <v>734</v>
      </c>
      <c r="D1766" s="6" t="s">
        <v>742</v>
      </c>
      <c r="E1766" s="60" t="s">
        <v>745</v>
      </c>
      <c r="F1766" s="8"/>
      <c r="G1766" s="8"/>
      <c r="H1766" s="8"/>
      <c r="I1766" s="8"/>
      <c r="J1766" s="8">
        <v>3</v>
      </c>
      <c r="K1766" s="8" t="s">
        <v>753</v>
      </c>
      <c r="L1766" s="8" t="s">
        <v>756</v>
      </c>
      <c r="M1766" s="9">
        <v>44509</v>
      </c>
      <c r="N1766" s="9">
        <v>44559</v>
      </c>
      <c r="O1766" s="20"/>
      <c r="P1766" s="20">
        <v>121.07</v>
      </c>
      <c r="Q1766" s="61"/>
      <c r="X1766" s="22" t="str">
        <f>IF(B1766="",VLOOKUP(A1766,items_lookup!A:B,2,FALSE),B1766)</f>
        <v>05. Item 05</v>
      </c>
      <c r="Y1766" s="22">
        <f t="shared" si="124"/>
        <v>11</v>
      </c>
      <c r="Z1766" s="22">
        <f t="shared" si="124"/>
        <v>12</v>
      </c>
      <c r="AA1766" s="22">
        <f t="shared" ref="AA1766:AA1826" si="125">YEAR(N1766)</f>
        <v>2021</v>
      </c>
      <c r="AB1766" s="22">
        <f t="shared" ref="AB1766:AB1826" si="126">YEAR(M1766)</f>
        <v>2021</v>
      </c>
      <c r="AC1766" s="22">
        <f t="shared" ref="AC1766:AC1826" si="127">IF(F1766="X",AA1766-1,AA1766)</f>
        <v>2021</v>
      </c>
      <c r="AD1766" s="25" t="b">
        <f>AND(ROUND(O1766,2)=O1766,ROUND(P1766,2)=P1766,OR(AND(O1766&lt;&gt;0,L1766="p"),AND(P1766&lt;&gt;0,L1766="f")),_xlfn.ISFORMULA(X1766),_xlfn.ISFORMULA(Y1766),_xlfn.ISFORMULA(Z1766),_xlfn.ISFORMULA(AA1766),_xlfn.ISFORMULA(AB1766),_xlfn.ISFORMULA(AC1766),NOT(_xlfn.ISFORMULA(O1766)),NOT(_xlfn.ISFORMULA(P1766)),M1766&lt;&gt;0,N1766&lt;&gt;0,OR(YEAR(M1766=lookup_codes!T1937),YEAR(M1766=lookup_codes!T1938),YEAR(M1766=lookup_codes!T1939)),OR(YEAR(N1766=lookup_codes!T1937),YEAR(N1766=lookup_codes!T1938),YEAR(N1766=lookup_codes!T1939)))</f>
        <v>1</v>
      </c>
    </row>
    <row r="1767" spans="1:30" ht="14.25" customHeight="1" x14ac:dyDescent="0.2">
      <c r="A1767" s="8" t="s">
        <v>765</v>
      </c>
      <c r="B1767" s="8"/>
      <c r="C1767" s="2" t="s">
        <v>734</v>
      </c>
      <c r="D1767" s="6" t="s">
        <v>742</v>
      </c>
      <c r="E1767" s="60" t="s">
        <v>745</v>
      </c>
      <c r="F1767" s="8"/>
      <c r="G1767" s="8"/>
      <c r="H1767" s="8"/>
      <c r="I1767" s="8"/>
      <c r="J1767" s="8">
        <v>3</v>
      </c>
      <c r="K1767" s="8" t="s">
        <v>753</v>
      </c>
      <c r="L1767" s="8" t="s">
        <v>756</v>
      </c>
      <c r="M1767" s="9">
        <v>44484</v>
      </c>
      <c r="N1767" s="9">
        <v>44496</v>
      </c>
      <c r="O1767" s="20"/>
      <c r="P1767" s="20">
        <v>25173.33</v>
      </c>
      <c r="Q1767" s="61"/>
      <c r="R1767" s="29"/>
      <c r="S1767" s="29"/>
      <c r="T1767" s="29"/>
      <c r="U1767" s="29"/>
      <c r="X1767" s="22" t="str">
        <f>IF(B1767="",VLOOKUP(A1767,items_lookup!A:B,2,FALSE),B1767)</f>
        <v>05. Item 05</v>
      </c>
      <c r="Y1767" s="22">
        <f t="shared" si="124"/>
        <v>10</v>
      </c>
      <c r="Z1767" s="22">
        <f t="shared" si="124"/>
        <v>10</v>
      </c>
      <c r="AA1767" s="22">
        <f t="shared" si="125"/>
        <v>2021</v>
      </c>
      <c r="AB1767" s="22">
        <f t="shared" si="126"/>
        <v>2021</v>
      </c>
      <c r="AC1767" s="22">
        <f t="shared" si="127"/>
        <v>2021</v>
      </c>
      <c r="AD1767" s="25" t="b">
        <f>AND(ROUND(O1767,2)=O1767,ROUND(P1767,2)=P1767,OR(AND(O1767&lt;&gt;0,L1767="p"),AND(P1767&lt;&gt;0,L1767="f")),_xlfn.ISFORMULA(X1767),_xlfn.ISFORMULA(Y1767),_xlfn.ISFORMULA(Z1767),_xlfn.ISFORMULA(AA1767),_xlfn.ISFORMULA(AB1767),_xlfn.ISFORMULA(AC1767),NOT(_xlfn.ISFORMULA(O1767)),NOT(_xlfn.ISFORMULA(P1767)),M1767&lt;&gt;0,N1767&lt;&gt;0,OR(YEAR(M1767=lookup_codes!T1938),YEAR(M1767=lookup_codes!T1939),YEAR(M1767=lookup_codes!T1940)),OR(YEAR(N1767=lookup_codes!T1938),YEAR(N1767=lookup_codes!T1939),YEAR(N1767=lookup_codes!T1940)))</f>
        <v>1</v>
      </c>
    </row>
    <row r="1768" spans="1:30" ht="12.6" customHeight="1" x14ac:dyDescent="0.2">
      <c r="A1768" s="8" t="s">
        <v>775</v>
      </c>
      <c r="B1768" s="27"/>
      <c r="C1768" s="2" t="s">
        <v>734</v>
      </c>
      <c r="D1768" s="6" t="s">
        <v>742</v>
      </c>
      <c r="E1768" s="60" t="s">
        <v>745</v>
      </c>
      <c r="F1768" s="8"/>
      <c r="G1768" s="8"/>
      <c r="H1768" s="8"/>
      <c r="I1768" s="8"/>
      <c r="J1768" s="8">
        <v>3</v>
      </c>
      <c r="K1768" s="8" t="s">
        <v>753</v>
      </c>
      <c r="L1768" s="8" t="s">
        <v>756</v>
      </c>
      <c r="M1768" s="9">
        <v>44484</v>
      </c>
      <c r="N1768" s="9">
        <v>44495</v>
      </c>
      <c r="O1768" s="20"/>
      <c r="P1768" s="20">
        <v>9245.39</v>
      </c>
      <c r="Q1768" s="61"/>
      <c r="R1768" s="11"/>
      <c r="S1768" s="11"/>
      <c r="T1768" s="11"/>
      <c r="U1768" s="11"/>
      <c r="X1768" s="22" t="str">
        <f>IF(B1768="",VLOOKUP(A1768,items_lookup!A:B,2,FALSE),B1768)</f>
        <v>06. Item 06</v>
      </c>
      <c r="Y1768" s="22">
        <f t="shared" si="124"/>
        <v>10</v>
      </c>
      <c r="Z1768" s="22">
        <f t="shared" si="124"/>
        <v>10</v>
      </c>
      <c r="AA1768" s="22">
        <f t="shared" si="125"/>
        <v>2021</v>
      </c>
      <c r="AB1768" s="22">
        <f t="shared" si="126"/>
        <v>2021</v>
      </c>
      <c r="AC1768" s="22">
        <f t="shared" si="127"/>
        <v>2021</v>
      </c>
      <c r="AD1768" s="25" t="b">
        <f>AND(ROUND(O1768,2)=O1768,ROUND(P1768,2)=P1768,OR(AND(O1768&lt;&gt;0,L1768="p"),AND(P1768&lt;&gt;0,L1768="f")),_xlfn.ISFORMULA(X1768),_xlfn.ISFORMULA(Y1768),_xlfn.ISFORMULA(Z1768),_xlfn.ISFORMULA(AA1768),_xlfn.ISFORMULA(AB1768),_xlfn.ISFORMULA(AC1768),NOT(_xlfn.ISFORMULA(O1768)),NOT(_xlfn.ISFORMULA(P1768)),M1768&lt;&gt;0,N1768&lt;&gt;0,OR(YEAR(M1768=lookup_codes!T1939),YEAR(M1768=lookup_codes!T1940),YEAR(M1768=lookup_codes!T1941)),OR(YEAR(N1768=lookup_codes!T1939),YEAR(N1768=lookup_codes!T1940),YEAR(N1768=lookup_codes!T1941)))</f>
        <v>1</v>
      </c>
    </row>
    <row r="1769" spans="1:30" ht="15" customHeight="1" x14ac:dyDescent="0.2">
      <c r="A1769" s="8" t="s">
        <v>766</v>
      </c>
      <c r="B1769" s="27"/>
      <c r="C1769" s="2" t="s">
        <v>734</v>
      </c>
      <c r="D1769" s="6" t="s">
        <v>742</v>
      </c>
      <c r="E1769" s="60" t="s">
        <v>745</v>
      </c>
      <c r="F1769" s="8"/>
      <c r="G1769" s="8"/>
      <c r="H1769" s="8"/>
      <c r="I1769" s="8" t="s">
        <v>25</v>
      </c>
      <c r="J1769" s="8">
        <v>3</v>
      </c>
      <c r="K1769" s="8" t="s">
        <v>753</v>
      </c>
      <c r="L1769" s="8" t="s">
        <v>756</v>
      </c>
      <c r="M1769" s="9">
        <v>44484</v>
      </c>
      <c r="N1769" s="9">
        <v>44495</v>
      </c>
      <c r="O1769" s="20"/>
      <c r="P1769" s="20">
        <v>20567.009999999998</v>
      </c>
      <c r="Q1769" s="61"/>
      <c r="R1769" s="11"/>
      <c r="S1769" s="11"/>
      <c r="T1769" s="11"/>
      <c r="U1769" s="11"/>
      <c r="X1769" s="22" t="str">
        <f>IF(B1769="",VLOOKUP(A1769,items_lookup!A:B,2,FALSE),B1769)</f>
        <v>07. Item 07</v>
      </c>
      <c r="Y1769" s="22">
        <f t="shared" si="124"/>
        <v>10</v>
      </c>
      <c r="Z1769" s="22">
        <f t="shared" si="124"/>
        <v>10</v>
      </c>
      <c r="AA1769" s="22">
        <f t="shared" si="125"/>
        <v>2021</v>
      </c>
      <c r="AB1769" s="22">
        <f t="shared" si="126"/>
        <v>2021</v>
      </c>
      <c r="AC1769" s="22">
        <f t="shared" si="127"/>
        <v>2021</v>
      </c>
      <c r="AD1769" s="25" t="b">
        <f>AND(ROUND(O1769,2)=O1769,ROUND(P1769,2)=P1769,OR(AND(O1769&lt;&gt;0,L1769="p"),AND(P1769&lt;&gt;0,L1769="f")),_xlfn.ISFORMULA(X1769),_xlfn.ISFORMULA(Y1769),_xlfn.ISFORMULA(Z1769),_xlfn.ISFORMULA(AA1769),_xlfn.ISFORMULA(AB1769),_xlfn.ISFORMULA(AC1769),NOT(_xlfn.ISFORMULA(O1769)),NOT(_xlfn.ISFORMULA(P1769)),M1769&lt;&gt;0,N1769&lt;&gt;0,OR(YEAR(M1769=lookup_codes!T1940),YEAR(M1769=lookup_codes!T1941),YEAR(M1769=lookup_codes!T1942)),OR(YEAR(N1769=lookup_codes!T1940),YEAR(N1769=lookup_codes!T1941),YEAR(N1769=lookup_codes!T1942)))</f>
        <v>1</v>
      </c>
    </row>
    <row r="1770" spans="1:30" ht="15" customHeight="1" x14ac:dyDescent="0.2">
      <c r="A1770" s="8" t="s">
        <v>781</v>
      </c>
      <c r="B1770" s="8"/>
      <c r="C1770" s="2" t="s">
        <v>734</v>
      </c>
      <c r="D1770" s="6" t="s">
        <v>742</v>
      </c>
      <c r="E1770" s="60" t="s">
        <v>745</v>
      </c>
      <c r="F1770" s="8"/>
      <c r="G1770" s="8"/>
      <c r="H1770" s="8"/>
      <c r="I1770" s="8"/>
      <c r="J1770" s="8">
        <v>3</v>
      </c>
      <c r="K1770" s="8" t="s">
        <v>753</v>
      </c>
      <c r="L1770" s="8" t="s">
        <v>756</v>
      </c>
      <c r="M1770" s="9">
        <v>44484</v>
      </c>
      <c r="N1770" s="9">
        <v>44495</v>
      </c>
      <c r="O1770" s="20"/>
      <c r="P1770" s="20">
        <v>5914531.1600000001</v>
      </c>
      <c r="Q1770" s="61"/>
      <c r="R1770" s="29"/>
      <c r="S1770" s="29"/>
      <c r="T1770" s="29"/>
      <c r="U1770" s="29"/>
      <c r="X1770" s="22" t="str">
        <f>IF(B1770="",VLOOKUP(A1770,items_lookup!A:B,2,FALSE),B1770)</f>
        <v>09. Item 09</v>
      </c>
      <c r="Y1770" s="22">
        <f t="shared" si="124"/>
        <v>10</v>
      </c>
      <c r="Z1770" s="22">
        <f t="shared" si="124"/>
        <v>10</v>
      </c>
      <c r="AA1770" s="22">
        <f t="shared" si="125"/>
        <v>2021</v>
      </c>
      <c r="AB1770" s="22">
        <f t="shared" si="126"/>
        <v>2021</v>
      </c>
      <c r="AC1770" s="22">
        <f t="shared" si="127"/>
        <v>2021</v>
      </c>
      <c r="AD1770" s="25" t="b">
        <f>AND(ROUND(O1770,2)=O1770,ROUND(P1770,2)=P1770,OR(AND(O1770&lt;&gt;0,L1770="p"),AND(P1770&lt;&gt;0,L1770="f")),_xlfn.ISFORMULA(X1770),_xlfn.ISFORMULA(Y1770),_xlfn.ISFORMULA(Z1770),_xlfn.ISFORMULA(AA1770),_xlfn.ISFORMULA(AB1770),_xlfn.ISFORMULA(AC1770),NOT(_xlfn.ISFORMULA(O1770)),NOT(_xlfn.ISFORMULA(P1770)),M1770&lt;&gt;0,N1770&lt;&gt;0,OR(YEAR(M1770=lookup_codes!T1941),YEAR(M1770=lookup_codes!T1942),YEAR(M1770=lookup_codes!T1943)),OR(YEAR(N1770=lookup_codes!T1941),YEAR(N1770=lookup_codes!T1942),YEAR(N1770=lookup_codes!T1943)))</f>
        <v>1</v>
      </c>
    </row>
    <row r="1771" spans="1:30" ht="15" customHeight="1" x14ac:dyDescent="0.2">
      <c r="A1771" s="8" t="s">
        <v>768</v>
      </c>
      <c r="B1771" s="8"/>
      <c r="C1771" s="2" t="s">
        <v>734</v>
      </c>
      <c r="D1771" s="6" t="s">
        <v>742</v>
      </c>
      <c r="E1771" s="60" t="s">
        <v>745</v>
      </c>
      <c r="F1771" s="8"/>
      <c r="G1771" s="8"/>
      <c r="H1771" s="8"/>
      <c r="I1771" s="8"/>
      <c r="J1771" s="8">
        <v>3</v>
      </c>
      <c r="K1771" s="8" t="s">
        <v>753</v>
      </c>
      <c r="L1771" s="8" t="s">
        <v>756</v>
      </c>
      <c r="M1771" s="9">
        <v>44484</v>
      </c>
      <c r="N1771" s="9">
        <v>44498</v>
      </c>
      <c r="O1771" s="20"/>
      <c r="P1771" s="20">
        <v>6252996.9500000002</v>
      </c>
      <c r="Q1771" s="61"/>
      <c r="R1771" s="29"/>
      <c r="S1771" s="29"/>
      <c r="T1771" s="29"/>
      <c r="U1771" s="29"/>
      <c r="X1771" s="22" t="str">
        <f>IF(B1771="",VLOOKUP(A1771,items_lookup!A:B,2,FALSE),B1771)</f>
        <v>09. Item 09</v>
      </c>
      <c r="Y1771" s="22">
        <f t="shared" si="124"/>
        <v>10</v>
      </c>
      <c r="Z1771" s="22">
        <f t="shared" si="124"/>
        <v>10</v>
      </c>
      <c r="AA1771" s="22">
        <f t="shared" si="125"/>
        <v>2021</v>
      </c>
      <c r="AB1771" s="22">
        <f t="shared" si="126"/>
        <v>2021</v>
      </c>
      <c r="AC1771" s="22">
        <f t="shared" si="127"/>
        <v>2021</v>
      </c>
      <c r="AD1771" s="25" t="b">
        <f>AND(ROUND(O1771,2)=O1771,ROUND(P1771,2)=P1771,OR(AND(O1771&lt;&gt;0,L1771="p"),AND(P1771&lt;&gt;0,L1771="f")),_xlfn.ISFORMULA(X1771),_xlfn.ISFORMULA(Y1771),_xlfn.ISFORMULA(Z1771),_xlfn.ISFORMULA(AA1771),_xlfn.ISFORMULA(AB1771),_xlfn.ISFORMULA(AC1771),NOT(_xlfn.ISFORMULA(O1771)),NOT(_xlfn.ISFORMULA(P1771)),M1771&lt;&gt;0,N1771&lt;&gt;0,OR(YEAR(M1771=lookup_codes!T1942),YEAR(M1771=lookup_codes!T1943),YEAR(M1771=lookup_codes!T1944)),OR(YEAR(N1771=lookup_codes!T1942),YEAR(N1771=lookup_codes!T1943),YEAR(N1771=lookup_codes!T1944)))</f>
        <v>1</v>
      </c>
    </row>
    <row r="1772" spans="1:30" ht="12.6" customHeight="1" x14ac:dyDescent="0.2">
      <c r="A1772" s="8" t="s">
        <v>769</v>
      </c>
      <c r="B1772" s="8"/>
      <c r="C1772" s="2" t="s">
        <v>734</v>
      </c>
      <c r="D1772" s="6" t="s">
        <v>742</v>
      </c>
      <c r="E1772" s="60" t="s">
        <v>745</v>
      </c>
      <c r="F1772" s="8"/>
      <c r="G1772" s="8"/>
      <c r="H1772" s="8"/>
      <c r="I1772" s="8"/>
      <c r="J1772" s="8">
        <v>1</v>
      </c>
      <c r="K1772" s="8" t="s">
        <v>753</v>
      </c>
      <c r="L1772" s="8" t="s">
        <v>756</v>
      </c>
      <c r="M1772" s="9">
        <v>44487</v>
      </c>
      <c r="N1772" s="9">
        <v>44495</v>
      </c>
      <c r="O1772" s="20"/>
      <c r="P1772" s="20">
        <v>304278.59999999998</v>
      </c>
      <c r="Q1772" s="61"/>
      <c r="R1772" s="29"/>
      <c r="S1772" s="29"/>
      <c r="T1772" s="29"/>
      <c r="U1772" s="29"/>
      <c r="X1772" s="22" t="str">
        <f>IF(B1772="",VLOOKUP(A1772,items_lookup!A:B,2,FALSE),B1772)</f>
        <v>09. Item 09</v>
      </c>
      <c r="Y1772" s="22">
        <f t="shared" si="124"/>
        <v>10</v>
      </c>
      <c r="Z1772" s="22">
        <f t="shared" si="124"/>
        <v>10</v>
      </c>
      <c r="AA1772" s="22">
        <f t="shared" si="125"/>
        <v>2021</v>
      </c>
      <c r="AB1772" s="22">
        <f t="shared" si="126"/>
        <v>2021</v>
      </c>
      <c r="AC1772" s="22">
        <f t="shared" si="127"/>
        <v>2021</v>
      </c>
      <c r="AD1772" s="25" t="b">
        <f>AND(ROUND(O1772,2)=O1772,ROUND(P1772,2)=P1772,OR(AND(O1772&lt;&gt;0,L1772="p"),AND(P1772&lt;&gt;0,L1772="f")),_xlfn.ISFORMULA(X1772),_xlfn.ISFORMULA(Y1772),_xlfn.ISFORMULA(Z1772),_xlfn.ISFORMULA(AA1772),_xlfn.ISFORMULA(AB1772),_xlfn.ISFORMULA(AC1772),NOT(_xlfn.ISFORMULA(O1772)),NOT(_xlfn.ISFORMULA(P1772)),M1772&lt;&gt;0,N1772&lt;&gt;0,OR(YEAR(M1772=lookup_codes!T1943),YEAR(M1772=lookup_codes!T1944),YEAR(M1772=lookup_codes!T1945)),OR(YEAR(N1772=lookup_codes!T1943),YEAR(N1772=lookup_codes!T1944),YEAR(N1772=lookup_codes!T1945)))</f>
        <v>1</v>
      </c>
    </row>
    <row r="1773" spans="1:30" ht="15" customHeight="1" x14ac:dyDescent="0.2">
      <c r="A1773" s="8" t="s">
        <v>770</v>
      </c>
      <c r="B1773" s="8"/>
      <c r="C1773" s="2" t="s">
        <v>734</v>
      </c>
      <c r="D1773" s="6" t="s">
        <v>742</v>
      </c>
      <c r="E1773" s="60" t="s">
        <v>745</v>
      </c>
      <c r="F1773" s="8"/>
      <c r="G1773" s="8"/>
      <c r="H1773" s="8"/>
      <c r="I1773" s="8"/>
      <c r="J1773" s="8">
        <v>3</v>
      </c>
      <c r="K1773" s="8" t="s">
        <v>753</v>
      </c>
      <c r="L1773" s="8" t="s">
        <v>756</v>
      </c>
      <c r="M1773" s="9">
        <v>44484</v>
      </c>
      <c r="N1773" s="9">
        <v>44495</v>
      </c>
      <c r="O1773" s="20"/>
      <c r="P1773" s="20">
        <v>797000.91</v>
      </c>
      <c r="Q1773" s="61"/>
      <c r="R1773" s="29"/>
      <c r="S1773" s="29"/>
      <c r="T1773" s="29"/>
      <c r="U1773" s="29"/>
      <c r="X1773" s="22" t="str">
        <f>IF(B1773="",VLOOKUP(A1773,items_lookup!A:B,2,FALSE),B1773)</f>
        <v>11. Item 11</v>
      </c>
      <c r="Y1773" s="22">
        <f t="shared" si="124"/>
        <v>10</v>
      </c>
      <c r="Z1773" s="22">
        <f t="shared" si="124"/>
        <v>10</v>
      </c>
      <c r="AA1773" s="22">
        <f t="shared" si="125"/>
        <v>2021</v>
      </c>
      <c r="AB1773" s="22">
        <f t="shared" si="126"/>
        <v>2021</v>
      </c>
      <c r="AC1773" s="22">
        <f t="shared" si="127"/>
        <v>2021</v>
      </c>
      <c r="AD1773" s="25" t="b">
        <f>AND(ROUND(O1773,2)=O1773,ROUND(P1773,2)=P1773,OR(AND(O1773&lt;&gt;0,L1773="p"),AND(P1773&lt;&gt;0,L1773="f")),_xlfn.ISFORMULA(X1773),_xlfn.ISFORMULA(Y1773),_xlfn.ISFORMULA(Z1773),_xlfn.ISFORMULA(AA1773),_xlfn.ISFORMULA(AB1773),_xlfn.ISFORMULA(AC1773),NOT(_xlfn.ISFORMULA(O1773)),NOT(_xlfn.ISFORMULA(P1773)),M1773&lt;&gt;0,N1773&lt;&gt;0,OR(YEAR(M1773=lookup_codes!T1945),YEAR(M1773=lookup_codes!T1946),YEAR(M1773=lookup_codes!T1947)),OR(YEAR(N1773=lookup_codes!T1945),YEAR(N1773=lookup_codes!T1946),YEAR(N1773=lookup_codes!T1947)))</f>
        <v>1</v>
      </c>
    </row>
    <row r="1774" spans="1:30" ht="15" customHeight="1" x14ac:dyDescent="0.2">
      <c r="A1774" s="8" t="s">
        <v>783</v>
      </c>
      <c r="B1774" s="8"/>
      <c r="C1774" s="2" t="s">
        <v>734</v>
      </c>
      <c r="D1774" s="6" t="s">
        <v>742</v>
      </c>
      <c r="E1774" s="60" t="s">
        <v>745</v>
      </c>
      <c r="F1774" s="8"/>
      <c r="G1774" s="8"/>
      <c r="H1774" s="8"/>
      <c r="I1774" s="8"/>
      <c r="J1774" s="8">
        <v>4</v>
      </c>
      <c r="K1774" s="8" t="s">
        <v>753</v>
      </c>
      <c r="L1774" s="8" t="s">
        <v>756</v>
      </c>
      <c r="M1774" s="9">
        <v>44484</v>
      </c>
      <c r="N1774" s="9">
        <v>44497</v>
      </c>
      <c r="O1774" s="20"/>
      <c r="P1774" s="20">
        <v>33968.660000000003</v>
      </c>
      <c r="Q1774" s="61"/>
      <c r="R1774" s="29"/>
      <c r="S1774" s="29"/>
      <c r="T1774" s="29"/>
      <c r="U1774" s="29"/>
      <c r="X1774" s="22" t="str">
        <f>IF(B1774="",VLOOKUP(A1774,items_lookup!A:B,2,FALSE),B1774)</f>
        <v>21. Item 21</v>
      </c>
      <c r="Y1774" s="22">
        <f t="shared" si="124"/>
        <v>10</v>
      </c>
      <c r="Z1774" s="22">
        <f t="shared" si="124"/>
        <v>10</v>
      </c>
      <c r="AA1774" s="22">
        <f t="shared" si="125"/>
        <v>2021</v>
      </c>
      <c r="AB1774" s="22">
        <f t="shared" si="126"/>
        <v>2021</v>
      </c>
      <c r="AC1774" s="22">
        <f t="shared" si="127"/>
        <v>2021</v>
      </c>
      <c r="AD1774" s="25" t="b">
        <f>AND(ROUND(O1774,2)=O1774,ROUND(P1774,2)=P1774,OR(AND(O1774&lt;&gt;0,L1774="p"),AND(P1774&lt;&gt;0,L1774="f")),_xlfn.ISFORMULA(X1774),_xlfn.ISFORMULA(Y1774),_xlfn.ISFORMULA(Z1774),_xlfn.ISFORMULA(AA1774),_xlfn.ISFORMULA(AB1774),_xlfn.ISFORMULA(AC1774),NOT(_xlfn.ISFORMULA(O1774)),NOT(_xlfn.ISFORMULA(P1774)),M1774&lt;&gt;0,N1774&lt;&gt;0,OR(YEAR(M1774=lookup_codes!T1946),YEAR(M1774=lookup_codes!T1947),YEAR(M1774=lookup_codes!T1948)),OR(YEAR(N1774=lookup_codes!T1946),YEAR(N1774=lookup_codes!T1947),YEAR(N1774=lookup_codes!T1948)))</f>
        <v>1</v>
      </c>
    </row>
    <row r="1775" spans="1:30" ht="15" customHeight="1" x14ac:dyDescent="0.2">
      <c r="A1775" s="8" t="s">
        <v>774</v>
      </c>
      <c r="B1775" s="8"/>
      <c r="C1775" s="2" t="s">
        <v>734</v>
      </c>
      <c r="D1775" s="6" t="s">
        <v>742</v>
      </c>
      <c r="E1775" s="60" t="s">
        <v>745</v>
      </c>
      <c r="F1775" s="8"/>
      <c r="G1775" s="8"/>
      <c r="H1775" s="8"/>
      <c r="I1775" s="8"/>
      <c r="J1775" s="8">
        <v>3</v>
      </c>
      <c r="K1775" s="8" t="s">
        <v>753</v>
      </c>
      <c r="L1775" s="8" t="s">
        <v>756</v>
      </c>
      <c r="M1775" s="9">
        <v>44484</v>
      </c>
      <c r="N1775" s="9">
        <v>44496</v>
      </c>
      <c r="O1775" s="20"/>
      <c r="P1775" s="20">
        <v>37013.949999999997</v>
      </c>
      <c r="Q1775" s="61"/>
      <c r="R1775" s="29"/>
      <c r="S1775" s="29"/>
      <c r="T1775" s="29"/>
      <c r="U1775" s="29"/>
      <c r="X1775" s="22" t="str">
        <f>IF(B1775="",VLOOKUP(A1775,items_lookup!A:B,2,FALSE),B1775)</f>
        <v>19. Item 19</v>
      </c>
      <c r="Y1775" s="22">
        <f t="shared" si="124"/>
        <v>10</v>
      </c>
      <c r="Z1775" s="22">
        <f t="shared" si="124"/>
        <v>10</v>
      </c>
      <c r="AA1775" s="22">
        <f t="shared" si="125"/>
        <v>2021</v>
      </c>
      <c r="AB1775" s="22">
        <f t="shared" si="126"/>
        <v>2021</v>
      </c>
      <c r="AC1775" s="22">
        <f t="shared" si="127"/>
        <v>2021</v>
      </c>
      <c r="AD1775" s="25" t="b">
        <f>AND(ROUND(O1775,2)=O1775,ROUND(P1775,2)=P1775,OR(AND(O1775&lt;&gt;0,L1775="p"),AND(P1775&lt;&gt;0,L1775="f")),_xlfn.ISFORMULA(X1775),_xlfn.ISFORMULA(Y1775),_xlfn.ISFORMULA(Z1775),_xlfn.ISFORMULA(AA1775),_xlfn.ISFORMULA(AB1775),_xlfn.ISFORMULA(AC1775),NOT(_xlfn.ISFORMULA(O1775)),NOT(_xlfn.ISFORMULA(P1775)),M1775&lt;&gt;0,N1775&lt;&gt;0,OR(YEAR(M1775=lookup_codes!T1949),YEAR(M1775=lookup_codes!T1950),YEAR(M1775=lookup_codes!T1951)),OR(YEAR(N1775=lookup_codes!T1949),YEAR(N1775=lookup_codes!T1950),YEAR(N1775=lookup_codes!T1951)))</f>
        <v>1</v>
      </c>
    </row>
    <row r="1776" spans="1:30" ht="15" customHeight="1" x14ac:dyDescent="0.2">
      <c r="A1776" s="8" t="s">
        <v>780</v>
      </c>
      <c r="B1776" s="8"/>
      <c r="C1776" s="2" t="s">
        <v>734</v>
      </c>
      <c r="D1776" s="6" t="s">
        <v>742</v>
      </c>
      <c r="E1776" s="60" t="s">
        <v>745</v>
      </c>
      <c r="F1776" s="8"/>
      <c r="G1776" s="8"/>
      <c r="H1776" s="8"/>
      <c r="I1776" s="8"/>
      <c r="J1776" s="8">
        <v>4</v>
      </c>
      <c r="K1776" s="8" t="s">
        <v>753</v>
      </c>
      <c r="L1776" s="8" t="s">
        <v>756</v>
      </c>
      <c r="M1776" s="9">
        <v>44488</v>
      </c>
      <c r="N1776" s="9">
        <v>44498</v>
      </c>
      <c r="O1776" s="20"/>
      <c r="P1776" s="20">
        <v>19324.88</v>
      </c>
      <c r="Q1776" s="61"/>
      <c r="R1776" s="29"/>
      <c r="S1776" s="29"/>
      <c r="T1776" s="29"/>
      <c r="U1776" s="29"/>
      <c r="X1776" s="22" t="str">
        <f>IF(B1776="",VLOOKUP(A1776,items_lookup!A:B,2,FALSE),B1776)</f>
        <v>14. Item 14</v>
      </c>
      <c r="Y1776" s="22">
        <f t="shared" si="124"/>
        <v>10</v>
      </c>
      <c r="Z1776" s="22">
        <f t="shared" si="124"/>
        <v>10</v>
      </c>
      <c r="AA1776" s="22">
        <f t="shared" si="125"/>
        <v>2021</v>
      </c>
      <c r="AB1776" s="22">
        <f t="shared" si="126"/>
        <v>2021</v>
      </c>
      <c r="AC1776" s="22">
        <f t="shared" si="127"/>
        <v>2021</v>
      </c>
      <c r="AD1776" s="25" t="b">
        <f>AND(ROUND(O1776,2)=O1776,ROUND(P1776,2)=P1776,OR(AND(O1776&lt;&gt;0,L1776="p"),AND(P1776&lt;&gt;0,L1776="f")),_xlfn.ISFORMULA(X1776),_xlfn.ISFORMULA(Y1776),_xlfn.ISFORMULA(Z1776),_xlfn.ISFORMULA(AA1776),_xlfn.ISFORMULA(AB1776),_xlfn.ISFORMULA(AC1776),NOT(_xlfn.ISFORMULA(O1776)),NOT(_xlfn.ISFORMULA(P1776)),M1776&lt;&gt;0,N1776&lt;&gt;0,OR(YEAR(M1776=lookup_codes!T1950),YEAR(M1776=lookup_codes!T1951),YEAR(M1776=lookup_codes!T1952)),OR(YEAR(N1776=lookup_codes!T1950),YEAR(N1776=lookup_codes!T1951),YEAR(N1776=lookup_codes!T1952)))</f>
        <v>1</v>
      </c>
    </row>
    <row r="1777" spans="1:30" ht="15" customHeight="1" x14ac:dyDescent="0.2">
      <c r="A1777" s="8" t="s">
        <v>784</v>
      </c>
      <c r="B1777" s="8"/>
      <c r="C1777" s="2" t="s">
        <v>734</v>
      </c>
      <c r="D1777" s="6" t="s">
        <v>742</v>
      </c>
      <c r="E1777" s="60" t="s">
        <v>745</v>
      </c>
      <c r="F1777" s="8"/>
      <c r="G1777" s="8"/>
      <c r="H1777" s="8"/>
      <c r="I1777" s="8"/>
      <c r="J1777" s="8">
        <v>4</v>
      </c>
      <c r="K1777" s="8" t="s">
        <v>753</v>
      </c>
      <c r="L1777" s="8" t="s">
        <v>756</v>
      </c>
      <c r="M1777" s="9">
        <v>44488</v>
      </c>
      <c r="N1777" s="9">
        <v>44498</v>
      </c>
      <c r="O1777" s="20"/>
      <c r="P1777" s="20">
        <v>43939.33</v>
      </c>
      <c r="Q1777" s="61"/>
      <c r="R1777" s="29"/>
      <c r="S1777" s="29"/>
      <c r="T1777" s="29"/>
      <c r="U1777" s="29"/>
      <c r="X1777" s="22" t="str">
        <f>IF(B1777="",VLOOKUP(A1777,items_lookup!A:B,2,FALSE),B1777)</f>
        <v>03. Item 03</v>
      </c>
      <c r="Y1777" s="22">
        <f t="shared" si="124"/>
        <v>10</v>
      </c>
      <c r="Z1777" s="22">
        <f t="shared" si="124"/>
        <v>10</v>
      </c>
      <c r="AA1777" s="22">
        <f t="shared" si="125"/>
        <v>2021</v>
      </c>
      <c r="AB1777" s="22">
        <f t="shared" si="126"/>
        <v>2021</v>
      </c>
      <c r="AC1777" s="22">
        <f t="shared" si="127"/>
        <v>2021</v>
      </c>
      <c r="AD1777" s="25" t="b">
        <f>AND(ROUND(O1777,2)=O1777,ROUND(P1777,2)=P1777,OR(AND(O1777&lt;&gt;0,L1777="p"),AND(P1777&lt;&gt;0,L1777="f")),_xlfn.ISFORMULA(X1777),_xlfn.ISFORMULA(Y1777),_xlfn.ISFORMULA(Z1777),_xlfn.ISFORMULA(AA1777),_xlfn.ISFORMULA(AB1777),_xlfn.ISFORMULA(AC1777),NOT(_xlfn.ISFORMULA(O1777)),NOT(_xlfn.ISFORMULA(P1777)),M1777&lt;&gt;0,N1777&lt;&gt;0,OR(YEAR(M1777=lookup_codes!T1951),YEAR(M1777=lookup_codes!T1952),YEAR(M1777=lookup_codes!T1953)),OR(YEAR(N1777=lookup_codes!T1951),YEAR(N1777=lookup_codes!T1952),YEAR(N1777=lookup_codes!T1953)))</f>
        <v>1</v>
      </c>
    </row>
    <row r="1778" spans="1:30" ht="15" customHeight="1" x14ac:dyDescent="0.2">
      <c r="A1778" s="8" t="s">
        <v>768</v>
      </c>
      <c r="B1778" s="8"/>
      <c r="C1778" s="2" t="s">
        <v>734</v>
      </c>
      <c r="D1778" s="6" t="s">
        <v>742</v>
      </c>
      <c r="E1778" s="60" t="s">
        <v>745</v>
      </c>
      <c r="F1778" s="8"/>
      <c r="G1778" s="8"/>
      <c r="H1778" s="8"/>
      <c r="I1778" s="8"/>
      <c r="J1778" s="8">
        <v>4</v>
      </c>
      <c r="K1778" s="8" t="s">
        <v>753</v>
      </c>
      <c r="L1778" s="8" t="s">
        <v>756</v>
      </c>
      <c r="M1778" s="9">
        <v>44488</v>
      </c>
      <c r="N1778" s="9">
        <v>44497</v>
      </c>
      <c r="O1778" s="20"/>
      <c r="P1778" s="20">
        <v>190.95</v>
      </c>
      <c r="Q1778" s="61"/>
      <c r="R1778" s="29"/>
      <c r="S1778" s="29"/>
      <c r="T1778" s="29"/>
      <c r="U1778" s="29"/>
      <c r="X1778" s="22" t="str">
        <f>IF(B1778="",VLOOKUP(A1778,items_lookup!A:B,2,FALSE),B1778)</f>
        <v>09. Item 09</v>
      </c>
      <c r="Y1778" s="22">
        <f t="shared" si="124"/>
        <v>10</v>
      </c>
      <c r="Z1778" s="22">
        <f t="shared" si="124"/>
        <v>10</v>
      </c>
      <c r="AA1778" s="22">
        <f t="shared" si="125"/>
        <v>2021</v>
      </c>
      <c r="AB1778" s="22">
        <f t="shared" si="126"/>
        <v>2021</v>
      </c>
      <c r="AC1778" s="22">
        <f t="shared" si="127"/>
        <v>2021</v>
      </c>
      <c r="AD1778" s="25" t="b">
        <f>AND(ROUND(O1778,2)=O1778,ROUND(P1778,2)=P1778,OR(AND(O1778&lt;&gt;0,L1778="p"),AND(P1778&lt;&gt;0,L1778="f")),_xlfn.ISFORMULA(X1778),_xlfn.ISFORMULA(Y1778),_xlfn.ISFORMULA(Z1778),_xlfn.ISFORMULA(AA1778),_xlfn.ISFORMULA(AB1778),_xlfn.ISFORMULA(AC1778),NOT(_xlfn.ISFORMULA(O1778)),NOT(_xlfn.ISFORMULA(P1778)),M1778&lt;&gt;0,N1778&lt;&gt;0,OR(YEAR(M1778=lookup_codes!T1952),YEAR(M1778=lookup_codes!T1953),YEAR(M1778=lookup_codes!T1954)),OR(YEAR(N1778=lookup_codes!T1952),YEAR(N1778=lookup_codes!T1953),YEAR(N1778=lookup_codes!T1954)))</f>
        <v>1</v>
      </c>
    </row>
    <row r="1779" spans="1:30" ht="15" customHeight="1" x14ac:dyDescent="0.2">
      <c r="A1779" s="8" t="s">
        <v>783</v>
      </c>
      <c r="B1779" s="8"/>
      <c r="C1779" s="2" t="s">
        <v>734</v>
      </c>
      <c r="D1779" s="6" t="s">
        <v>742</v>
      </c>
      <c r="E1779" s="60" t="s">
        <v>745</v>
      </c>
      <c r="F1779" s="8"/>
      <c r="G1779" s="8"/>
      <c r="H1779" s="8"/>
      <c r="I1779" s="8"/>
      <c r="J1779" s="8">
        <v>4</v>
      </c>
      <c r="K1779" s="8" t="s">
        <v>753</v>
      </c>
      <c r="L1779" s="8" t="s">
        <v>756</v>
      </c>
      <c r="M1779" s="9">
        <v>44488</v>
      </c>
      <c r="N1779" s="9">
        <v>44498</v>
      </c>
      <c r="O1779" s="20"/>
      <c r="P1779" s="20">
        <v>302064.02</v>
      </c>
      <c r="Q1779" s="61"/>
      <c r="R1779" s="29"/>
      <c r="S1779" s="29"/>
      <c r="T1779" s="29"/>
      <c r="U1779" s="29"/>
      <c r="X1779" s="22" t="str">
        <f>IF(B1779="",VLOOKUP(A1779,items_lookup!A:B,2,FALSE),B1779)</f>
        <v>21. Item 21</v>
      </c>
      <c r="Y1779" s="22">
        <f t="shared" ref="Y1779:Z1842" si="128">MONTH(M1779)</f>
        <v>10</v>
      </c>
      <c r="Z1779" s="22">
        <f t="shared" si="128"/>
        <v>10</v>
      </c>
      <c r="AA1779" s="22">
        <f t="shared" si="125"/>
        <v>2021</v>
      </c>
      <c r="AB1779" s="22">
        <f t="shared" si="126"/>
        <v>2021</v>
      </c>
      <c r="AC1779" s="22">
        <f t="shared" si="127"/>
        <v>2021</v>
      </c>
      <c r="AD1779" s="25" t="b">
        <f>AND(ROUND(O1779,2)=O1779,ROUND(P1779,2)=P1779,OR(AND(O1779&lt;&gt;0,L1779="p"),AND(P1779&lt;&gt;0,L1779="f")),_xlfn.ISFORMULA(X1779),_xlfn.ISFORMULA(Y1779),_xlfn.ISFORMULA(Z1779),_xlfn.ISFORMULA(AA1779),_xlfn.ISFORMULA(AB1779),_xlfn.ISFORMULA(AC1779),NOT(_xlfn.ISFORMULA(O1779)),NOT(_xlfn.ISFORMULA(P1779)),M1779&lt;&gt;0,N1779&lt;&gt;0,OR(YEAR(M1779=lookup_codes!T1953),YEAR(M1779=lookup_codes!T1954),YEAR(M1779=lookup_codes!T1955)),OR(YEAR(N1779=lookup_codes!T1953),YEAR(N1779=lookup_codes!T1954),YEAR(N1779=lookup_codes!T1955)))</f>
        <v>1</v>
      </c>
    </row>
    <row r="1780" spans="1:30" ht="15" customHeight="1" x14ac:dyDescent="0.2">
      <c r="A1780" s="8" t="s">
        <v>788</v>
      </c>
      <c r="B1780" s="8"/>
      <c r="C1780" s="2" t="s">
        <v>734</v>
      </c>
      <c r="D1780" s="6" t="s">
        <v>742</v>
      </c>
      <c r="E1780" s="60" t="s">
        <v>745</v>
      </c>
      <c r="F1780" s="8"/>
      <c r="G1780" s="8"/>
      <c r="H1780" s="8"/>
      <c r="I1780" s="8"/>
      <c r="J1780" s="8">
        <v>3</v>
      </c>
      <c r="K1780" s="8" t="s">
        <v>753</v>
      </c>
      <c r="L1780" s="8" t="s">
        <v>756</v>
      </c>
      <c r="M1780" s="9">
        <v>44484</v>
      </c>
      <c r="N1780" s="9">
        <v>44494</v>
      </c>
      <c r="O1780" s="20"/>
      <c r="P1780" s="20">
        <v>3500000</v>
      </c>
      <c r="Q1780" s="61"/>
      <c r="R1780" s="29"/>
      <c r="S1780" s="29"/>
      <c r="T1780" s="29"/>
      <c r="U1780" s="29"/>
      <c r="X1780" s="22" t="str">
        <f>IF(B1780="",VLOOKUP(A1780,items_lookup!A:B,2,FALSE),B1780)</f>
        <v>03. Item 03</v>
      </c>
      <c r="Y1780" s="22">
        <f t="shared" si="128"/>
        <v>10</v>
      </c>
      <c r="Z1780" s="22">
        <f t="shared" si="128"/>
        <v>10</v>
      </c>
      <c r="AA1780" s="22">
        <f t="shared" si="125"/>
        <v>2021</v>
      </c>
      <c r="AB1780" s="22">
        <f t="shared" si="126"/>
        <v>2021</v>
      </c>
      <c r="AC1780" s="22">
        <f t="shared" si="127"/>
        <v>2021</v>
      </c>
      <c r="AD1780" s="25" t="b">
        <f>AND(ROUND(O1780,2)=O1780,ROUND(P1780,2)=P1780,OR(AND(O1780&lt;&gt;0,L1780="p"),AND(P1780&lt;&gt;0,L1780="f")),_xlfn.ISFORMULA(X1780),_xlfn.ISFORMULA(Y1780),_xlfn.ISFORMULA(Z1780),_xlfn.ISFORMULA(AA1780),_xlfn.ISFORMULA(AB1780),_xlfn.ISFORMULA(AC1780),NOT(_xlfn.ISFORMULA(O1780)),NOT(_xlfn.ISFORMULA(P1780)),M1780&lt;&gt;0,N1780&lt;&gt;0,OR(YEAR(M1780=lookup_codes!T1954),YEAR(M1780=lookup_codes!T1955),YEAR(M1780=lookup_codes!T1956)),OR(YEAR(N1780=lookup_codes!T1954),YEAR(N1780=lookup_codes!T1955),YEAR(N1780=lookup_codes!T1956)))</f>
        <v>1</v>
      </c>
    </row>
    <row r="1781" spans="1:30" ht="15" customHeight="1" x14ac:dyDescent="0.2">
      <c r="A1781" s="8" t="s">
        <v>780</v>
      </c>
      <c r="B1781" s="8"/>
      <c r="C1781" s="2" t="s">
        <v>734</v>
      </c>
      <c r="D1781" s="6" t="s">
        <v>742</v>
      </c>
      <c r="E1781" s="60" t="s">
        <v>744</v>
      </c>
      <c r="F1781" s="8"/>
      <c r="G1781" s="8"/>
      <c r="H1781" s="8"/>
      <c r="I1781" s="8"/>
      <c r="J1781" s="8"/>
      <c r="K1781" s="8" t="s">
        <v>753</v>
      </c>
      <c r="L1781" s="8" t="s">
        <v>756</v>
      </c>
      <c r="M1781" s="9">
        <v>44487</v>
      </c>
      <c r="N1781" s="9">
        <v>44487</v>
      </c>
      <c r="O1781" s="20"/>
      <c r="P1781" s="20">
        <v>145331.38</v>
      </c>
      <c r="Q1781" s="61"/>
      <c r="R1781" s="29"/>
      <c r="S1781" s="29"/>
      <c r="T1781" s="29"/>
      <c r="U1781" s="29"/>
      <c r="X1781" s="22" t="str">
        <f>IF(B1781="",VLOOKUP(A1781,items_lookup!A:B,2,FALSE),B1781)</f>
        <v>14. Item 14</v>
      </c>
      <c r="Y1781" s="22">
        <f t="shared" si="128"/>
        <v>10</v>
      </c>
      <c r="Z1781" s="22">
        <f t="shared" si="128"/>
        <v>10</v>
      </c>
      <c r="AA1781" s="22">
        <f t="shared" si="125"/>
        <v>2021</v>
      </c>
      <c r="AB1781" s="22">
        <f t="shared" si="126"/>
        <v>2021</v>
      </c>
      <c r="AC1781" s="22">
        <f t="shared" si="127"/>
        <v>2021</v>
      </c>
      <c r="AD1781" s="25" t="b">
        <f>AND(ROUND(O1781,2)=O1781,ROUND(P1781,2)=P1781,OR(AND(O1781&lt;&gt;0,L1781="p"),AND(P1781&lt;&gt;0,L1781="f")),_xlfn.ISFORMULA(X1781),_xlfn.ISFORMULA(Y1781),_xlfn.ISFORMULA(Z1781),_xlfn.ISFORMULA(AA1781),_xlfn.ISFORMULA(AB1781),_xlfn.ISFORMULA(AC1781),NOT(_xlfn.ISFORMULA(O1781)),NOT(_xlfn.ISFORMULA(P1781)),M1781&lt;&gt;0,N1781&lt;&gt;0,OR(YEAR(M1781=lookup_codes!T1955),YEAR(M1781=lookup_codes!T1956),YEAR(M1781=lookup_codes!T1957)),OR(YEAR(N1781=lookup_codes!T1955),YEAR(N1781=lookup_codes!T1956),YEAR(N1781=lookup_codes!T1957)))</f>
        <v>1</v>
      </c>
    </row>
    <row r="1782" spans="1:30" ht="15" customHeight="1" x14ac:dyDescent="0.2">
      <c r="A1782" s="8" t="s">
        <v>776</v>
      </c>
      <c r="B1782" s="8"/>
      <c r="C1782" s="2" t="s">
        <v>734</v>
      </c>
      <c r="D1782" s="6" t="s">
        <v>742</v>
      </c>
      <c r="E1782" s="60" t="s">
        <v>744</v>
      </c>
      <c r="F1782" s="8"/>
      <c r="G1782" s="8"/>
      <c r="H1782" s="8"/>
      <c r="I1782" s="8"/>
      <c r="J1782" s="8"/>
      <c r="K1782" s="8" t="s">
        <v>753</v>
      </c>
      <c r="L1782" s="8" t="s">
        <v>756</v>
      </c>
      <c r="M1782" s="9">
        <v>44484</v>
      </c>
      <c r="N1782" s="9">
        <v>44484</v>
      </c>
      <c r="O1782" s="20"/>
      <c r="P1782" s="20">
        <v>3363287.22</v>
      </c>
      <c r="Q1782" s="61"/>
      <c r="R1782" s="29"/>
      <c r="S1782" s="29"/>
      <c r="T1782" s="29"/>
      <c r="U1782" s="29"/>
      <c r="X1782" s="22" t="str">
        <f>IF(B1782="",VLOOKUP(A1782,items_lookup!A:B,2,FALSE),B1782)</f>
        <v>_1. Item _1</v>
      </c>
      <c r="Y1782" s="22">
        <f t="shared" si="128"/>
        <v>10</v>
      </c>
      <c r="Z1782" s="22">
        <f t="shared" si="128"/>
        <v>10</v>
      </c>
      <c r="AA1782" s="22">
        <f t="shared" si="125"/>
        <v>2021</v>
      </c>
      <c r="AB1782" s="22">
        <f t="shared" si="126"/>
        <v>2021</v>
      </c>
      <c r="AC1782" s="22">
        <f t="shared" si="127"/>
        <v>2021</v>
      </c>
      <c r="AD1782" s="25" t="b">
        <f>AND(ROUND(O1782,2)=O1782,ROUND(P1782,2)=P1782,OR(AND(O1782&lt;&gt;0,L1782="p"),AND(P1782&lt;&gt;0,L1782="f")),_xlfn.ISFORMULA(X1782),_xlfn.ISFORMULA(Y1782),_xlfn.ISFORMULA(Z1782),_xlfn.ISFORMULA(AA1782),_xlfn.ISFORMULA(AB1782),_xlfn.ISFORMULA(AC1782),NOT(_xlfn.ISFORMULA(O1782)),NOT(_xlfn.ISFORMULA(P1782)),M1782&lt;&gt;0,N1782&lt;&gt;0,OR(YEAR(M1782=lookup_codes!T1956),YEAR(M1782=lookup_codes!T1957),YEAR(M1782=lookup_codes!T1958)),OR(YEAR(N1782=lookup_codes!T1956),YEAR(N1782=lookup_codes!T1957),YEAR(N1782=lookup_codes!T1958)))</f>
        <v>1</v>
      </c>
    </row>
    <row r="1783" spans="1:30" ht="15" customHeight="1" x14ac:dyDescent="0.2">
      <c r="A1783" s="8" t="s">
        <v>776</v>
      </c>
      <c r="B1783" s="8"/>
      <c r="C1783" s="2" t="s">
        <v>734</v>
      </c>
      <c r="D1783" s="6" t="s">
        <v>742</v>
      </c>
      <c r="E1783" s="60" t="s">
        <v>745</v>
      </c>
      <c r="F1783" s="8"/>
      <c r="G1783" s="8"/>
      <c r="H1783" s="8"/>
      <c r="I1783" s="8"/>
      <c r="J1783" s="8">
        <v>3</v>
      </c>
      <c r="K1783" s="8" t="s">
        <v>753</v>
      </c>
      <c r="L1783" s="8" t="s">
        <v>756</v>
      </c>
      <c r="M1783" s="9">
        <v>44484</v>
      </c>
      <c r="N1783" s="9">
        <v>44498</v>
      </c>
      <c r="O1783" s="20"/>
      <c r="P1783" s="20">
        <v>9874.77</v>
      </c>
      <c r="Q1783" s="61"/>
      <c r="R1783" s="29"/>
      <c r="S1783" s="29"/>
      <c r="T1783" s="29"/>
      <c r="U1783" s="29"/>
      <c r="X1783" s="22" t="str">
        <f>IF(B1783="",VLOOKUP(A1783,items_lookup!A:B,2,FALSE),B1783)</f>
        <v>_1. Item _1</v>
      </c>
      <c r="Y1783" s="22">
        <f t="shared" si="128"/>
        <v>10</v>
      </c>
      <c r="Z1783" s="22">
        <f t="shared" si="128"/>
        <v>10</v>
      </c>
      <c r="AA1783" s="22">
        <f t="shared" si="125"/>
        <v>2021</v>
      </c>
      <c r="AB1783" s="22">
        <f t="shared" si="126"/>
        <v>2021</v>
      </c>
      <c r="AC1783" s="22">
        <f t="shared" si="127"/>
        <v>2021</v>
      </c>
      <c r="AD1783" s="25" t="b">
        <f>AND(ROUND(O1783,2)=O1783,ROUND(P1783,2)=P1783,OR(AND(O1783&lt;&gt;0,L1783="p"),AND(P1783&lt;&gt;0,L1783="f")),_xlfn.ISFORMULA(X1783),_xlfn.ISFORMULA(Y1783),_xlfn.ISFORMULA(Z1783),_xlfn.ISFORMULA(AA1783),_xlfn.ISFORMULA(AB1783),_xlfn.ISFORMULA(AC1783),NOT(_xlfn.ISFORMULA(O1783)),NOT(_xlfn.ISFORMULA(P1783)),M1783&lt;&gt;0,N1783&lt;&gt;0,OR(YEAR(M1783=lookup_codes!T1957),YEAR(M1783=lookup_codes!T1958),YEAR(M1783=lookup_codes!T1959)),OR(YEAR(N1783=lookup_codes!T1957),YEAR(N1783=lookup_codes!T1958),YEAR(N1783=lookup_codes!T1959)))</f>
        <v>1</v>
      </c>
    </row>
    <row r="1784" spans="1:30" ht="15" customHeight="1" x14ac:dyDescent="0.2">
      <c r="A1784" s="8" t="s">
        <v>795</v>
      </c>
      <c r="B1784" s="8"/>
      <c r="C1784" s="2" t="s">
        <v>734</v>
      </c>
      <c r="D1784" s="6" t="s">
        <v>742</v>
      </c>
      <c r="E1784" s="60" t="s">
        <v>745</v>
      </c>
      <c r="F1784" s="8"/>
      <c r="G1784" s="8"/>
      <c r="H1784" s="8"/>
      <c r="I1784" s="8" t="s">
        <v>25</v>
      </c>
      <c r="J1784" s="8">
        <v>1</v>
      </c>
      <c r="K1784" s="8" t="s">
        <v>753</v>
      </c>
      <c r="L1784" s="8" t="s">
        <v>756</v>
      </c>
      <c r="M1784" s="9">
        <v>44487</v>
      </c>
      <c r="N1784" s="9">
        <v>44496</v>
      </c>
      <c r="O1784" s="20"/>
      <c r="P1784" s="20">
        <v>2621911.88</v>
      </c>
      <c r="Q1784" s="61"/>
      <c r="R1784" s="29"/>
      <c r="S1784" s="29"/>
      <c r="T1784" s="29"/>
      <c r="U1784" s="29"/>
      <c r="X1784" s="22" t="str">
        <f>IF(B1784="",VLOOKUP(A1784,items_lookup!A:B,2,FALSE),B1784)</f>
        <v>17. Item 17</v>
      </c>
      <c r="Y1784" s="22">
        <f t="shared" si="128"/>
        <v>10</v>
      </c>
      <c r="Z1784" s="22">
        <f t="shared" si="128"/>
        <v>10</v>
      </c>
      <c r="AA1784" s="22">
        <f t="shared" si="125"/>
        <v>2021</v>
      </c>
      <c r="AB1784" s="22">
        <f t="shared" si="126"/>
        <v>2021</v>
      </c>
      <c r="AC1784" s="22">
        <f t="shared" si="127"/>
        <v>2021</v>
      </c>
      <c r="AD1784" s="25" t="b">
        <f>AND(ROUND(O1784,2)=O1784,ROUND(P1784,2)=P1784,OR(AND(O1784&lt;&gt;0,L1784="p"),AND(P1784&lt;&gt;0,L1784="f")),_xlfn.ISFORMULA(X1784),_xlfn.ISFORMULA(Y1784),_xlfn.ISFORMULA(Z1784),_xlfn.ISFORMULA(AA1784),_xlfn.ISFORMULA(AB1784),_xlfn.ISFORMULA(AC1784),NOT(_xlfn.ISFORMULA(O1784)),NOT(_xlfn.ISFORMULA(P1784)),M1784&lt;&gt;0,N1784&lt;&gt;0,OR(YEAR(M1784=lookup_codes!T1958),YEAR(M1784=lookup_codes!T1959),YEAR(M1784=lookup_codes!T1960)),OR(YEAR(N1784=lookup_codes!T1958),YEAR(N1784=lookup_codes!T1959),YEAR(N1784=lookup_codes!T1960)))</f>
        <v>1</v>
      </c>
    </row>
    <row r="1785" spans="1:30" ht="15" customHeight="1" x14ac:dyDescent="0.2">
      <c r="A1785" s="8" t="s">
        <v>776</v>
      </c>
      <c r="B1785" s="27"/>
      <c r="C1785" s="2" t="s">
        <v>734</v>
      </c>
      <c r="D1785" s="6" t="s">
        <v>742</v>
      </c>
      <c r="E1785" s="60" t="s">
        <v>745</v>
      </c>
      <c r="F1785" s="8"/>
      <c r="G1785" s="8"/>
      <c r="H1785" s="8"/>
      <c r="I1785" s="8"/>
      <c r="J1785" s="8">
        <v>2</v>
      </c>
      <c r="K1785" s="8" t="s">
        <v>753</v>
      </c>
      <c r="L1785" s="8" t="s">
        <v>756</v>
      </c>
      <c r="M1785" s="9">
        <v>44480</v>
      </c>
      <c r="N1785" s="9">
        <v>44491</v>
      </c>
      <c r="O1785" s="20"/>
      <c r="P1785" s="20">
        <v>2318.7399999999998</v>
      </c>
      <c r="Q1785" s="61"/>
      <c r="R1785" s="11"/>
      <c r="S1785" s="11"/>
      <c r="T1785" s="11"/>
      <c r="U1785" s="11"/>
      <c r="X1785" s="22" t="str">
        <f>IF(B1785="",VLOOKUP(A1785,items_lookup!A:B,2,FALSE),B1785)</f>
        <v>_1. Item _1</v>
      </c>
      <c r="Y1785" s="22">
        <f t="shared" si="128"/>
        <v>10</v>
      </c>
      <c r="Z1785" s="22">
        <f t="shared" si="128"/>
        <v>10</v>
      </c>
      <c r="AA1785" s="22">
        <f t="shared" si="125"/>
        <v>2021</v>
      </c>
      <c r="AB1785" s="22">
        <f t="shared" si="126"/>
        <v>2021</v>
      </c>
      <c r="AC1785" s="22">
        <f t="shared" si="127"/>
        <v>2021</v>
      </c>
      <c r="AD1785" s="25" t="b">
        <f>AND(ROUND(O1785,2)=O1785,ROUND(P1785,2)=P1785,OR(AND(O1785&lt;&gt;0,L1785="p"),AND(P1785&lt;&gt;0,L1785="f")),_xlfn.ISFORMULA(X1785),_xlfn.ISFORMULA(Y1785),_xlfn.ISFORMULA(Z1785),_xlfn.ISFORMULA(AA1785),_xlfn.ISFORMULA(AB1785),_xlfn.ISFORMULA(AC1785),NOT(_xlfn.ISFORMULA(O1785)),NOT(_xlfn.ISFORMULA(P1785)),M1785&lt;&gt;0,N1785&lt;&gt;0,OR(YEAR(M1785=lookup_codes!T1959),YEAR(M1785=lookup_codes!T1960),YEAR(M1785=lookup_codes!T1961)),OR(YEAR(N1785=lookup_codes!T1959),YEAR(N1785=lookup_codes!T1960),YEAR(N1785=lookup_codes!T1961)))</f>
        <v>1</v>
      </c>
    </row>
    <row r="1786" spans="1:30" ht="15" customHeight="1" x14ac:dyDescent="0.2">
      <c r="A1786" s="8" t="s">
        <v>776</v>
      </c>
      <c r="B1786" s="27"/>
      <c r="C1786" s="2" t="s">
        <v>734</v>
      </c>
      <c r="D1786" s="6" t="s">
        <v>742</v>
      </c>
      <c r="E1786" s="60" t="s">
        <v>745</v>
      </c>
      <c r="F1786" s="8"/>
      <c r="G1786" s="8"/>
      <c r="H1786" s="8"/>
      <c r="I1786" s="8"/>
      <c r="J1786" s="8">
        <v>3</v>
      </c>
      <c r="K1786" s="8" t="s">
        <v>753</v>
      </c>
      <c r="L1786" s="8" t="s">
        <v>756</v>
      </c>
      <c r="M1786" s="9">
        <v>44470</v>
      </c>
      <c r="N1786" s="9">
        <v>44495</v>
      </c>
      <c r="O1786" s="20"/>
      <c r="P1786" s="20">
        <v>10726.76</v>
      </c>
      <c r="Q1786" s="61"/>
      <c r="R1786" s="11"/>
      <c r="S1786" s="11"/>
      <c r="T1786" s="11"/>
      <c r="U1786" s="11"/>
      <c r="X1786" s="22" t="str">
        <f>IF(B1786="",VLOOKUP(A1786,items_lookup!A:B,2,FALSE),B1786)</f>
        <v>_1. Item _1</v>
      </c>
      <c r="Y1786" s="22">
        <f t="shared" si="128"/>
        <v>10</v>
      </c>
      <c r="Z1786" s="22">
        <f t="shared" si="128"/>
        <v>10</v>
      </c>
      <c r="AA1786" s="22">
        <f t="shared" si="125"/>
        <v>2021</v>
      </c>
      <c r="AB1786" s="22">
        <f t="shared" si="126"/>
        <v>2021</v>
      </c>
      <c r="AC1786" s="22">
        <f t="shared" si="127"/>
        <v>2021</v>
      </c>
      <c r="AD1786" s="25" t="b">
        <f>AND(ROUND(O1786,2)=O1786,ROUND(P1786,2)=P1786,OR(AND(O1786&lt;&gt;0,L1786="p"),AND(P1786&lt;&gt;0,L1786="f")),_xlfn.ISFORMULA(X1786),_xlfn.ISFORMULA(Y1786),_xlfn.ISFORMULA(Z1786),_xlfn.ISFORMULA(AA1786),_xlfn.ISFORMULA(AB1786),_xlfn.ISFORMULA(AC1786),NOT(_xlfn.ISFORMULA(O1786)),NOT(_xlfn.ISFORMULA(P1786)),M1786&lt;&gt;0,N1786&lt;&gt;0,OR(YEAR(M1786=lookup_codes!T1960),YEAR(M1786=lookup_codes!T1961),YEAR(M1786=lookup_codes!T1962)),OR(YEAR(N1786=lookup_codes!T1960),YEAR(N1786=lookup_codes!T1961),YEAR(N1786=lookup_codes!T1962)))</f>
        <v>1</v>
      </c>
    </row>
    <row r="1787" spans="1:30" ht="15" customHeight="1" x14ac:dyDescent="0.2">
      <c r="A1787" s="8" t="s">
        <v>763</v>
      </c>
      <c r="B1787" s="8"/>
      <c r="C1787" s="2" t="s">
        <v>734</v>
      </c>
      <c r="D1787" s="6" t="s">
        <v>742</v>
      </c>
      <c r="E1787" s="60" t="s">
        <v>745</v>
      </c>
      <c r="F1787" s="8"/>
      <c r="G1787" s="8"/>
      <c r="H1787" s="8"/>
      <c r="I1787" s="8"/>
      <c r="J1787" s="8">
        <v>3</v>
      </c>
      <c r="K1787" s="8" t="s">
        <v>753</v>
      </c>
      <c r="L1787" s="8" t="s">
        <v>756</v>
      </c>
      <c r="M1787" s="9">
        <v>44484</v>
      </c>
      <c r="N1787" s="9">
        <v>44495</v>
      </c>
      <c r="O1787" s="20"/>
      <c r="P1787" s="20">
        <v>201853.6</v>
      </c>
      <c r="Q1787" s="61"/>
      <c r="R1787" s="29"/>
      <c r="S1787" s="29"/>
      <c r="T1787" s="29"/>
      <c r="U1787" s="29"/>
      <c r="X1787" s="22" t="str">
        <f>IF(B1787="",VLOOKUP(A1787,items_lookup!A:B,2,FALSE),B1787)</f>
        <v>04. Item 04</v>
      </c>
      <c r="Y1787" s="22">
        <f t="shared" si="128"/>
        <v>10</v>
      </c>
      <c r="Z1787" s="22">
        <f t="shared" si="128"/>
        <v>10</v>
      </c>
      <c r="AA1787" s="22">
        <f t="shared" si="125"/>
        <v>2021</v>
      </c>
      <c r="AB1787" s="22">
        <f t="shared" si="126"/>
        <v>2021</v>
      </c>
      <c r="AC1787" s="22">
        <f t="shared" si="127"/>
        <v>2021</v>
      </c>
      <c r="AD1787" s="25" t="b">
        <f>AND(ROUND(O1787,2)=O1787,ROUND(P1787,2)=P1787,OR(AND(O1787&lt;&gt;0,L1787="p"),AND(P1787&lt;&gt;0,L1787="f")),_xlfn.ISFORMULA(X1787),_xlfn.ISFORMULA(Y1787),_xlfn.ISFORMULA(Z1787),_xlfn.ISFORMULA(AA1787),_xlfn.ISFORMULA(AB1787),_xlfn.ISFORMULA(AC1787),NOT(_xlfn.ISFORMULA(O1787)),NOT(_xlfn.ISFORMULA(P1787)),M1787&lt;&gt;0,N1787&lt;&gt;0,OR(YEAR(M1787=lookup_codes!T1961),YEAR(M1787=lookup_codes!T1962),YEAR(M1787=lookup_codes!T1963)),OR(YEAR(N1787=lookup_codes!T1961),YEAR(N1787=lookup_codes!T1962),YEAR(N1787=lookup_codes!T1963)))</f>
        <v>1</v>
      </c>
    </row>
    <row r="1788" spans="1:30" ht="15" customHeight="1" x14ac:dyDescent="0.2">
      <c r="A1788" s="8" t="s">
        <v>782</v>
      </c>
      <c r="B1788" s="27"/>
      <c r="C1788" s="2" t="s">
        <v>734</v>
      </c>
      <c r="D1788" s="6" t="s">
        <v>742</v>
      </c>
      <c r="E1788" s="60" t="s">
        <v>745</v>
      </c>
      <c r="F1788" s="8"/>
      <c r="G1788" s="8"/>
      <c r="H1788" s="8"/>
      <c r="I1788" s="8"/>
      <c r="J1788" s="8">
        <v>3</v>
      </c>
      <c r="K1788" s="8" t="s">
        <v>753</v>
      </c>
      <c r="L1788" s="8" t="s">
        <v>756</v>
      </c>
      <c r="M1788" s="9">
        <v>44487</v>
      </c>
      <c r="N1788" s="9">
        <v>44497</v>
      </c>
      <c r="O1788" s="20"/>
      <c r="P1788" s="20">
        <v>540045.72</v>
      </c>
      <c r="Q1788" s="61"/>
      <c r="R1788" s="29"/>
      <c r="S1788" s="29"/>
      <c r="T1788" s="29"/>
      <c r="U1788" s="29"/>
      <c r="X1788" s="22" t="str">
        <f>IF(B1788="",VLOOKUP(A1788,items_lookup!A:B,2,FALSE),B1788)</f>
        <v>04. Item 04</v>
      </c>
      <c r="Y1788" s="22">
        <f t="shared" si="128"/>
        <v>10</v>
      </c>
      <c r="Z1788" s="22">
        <f t="shared" si="128"/>
        <v>10</v>
      </c>
      <c r="AA1788" s="22">
        <f t="shared" si="125"/>
        <v>2021</v>
      </c>
      <c r="AB1788" s="22">
        <f t="shared" si="126"/>
        <v>2021</v>
      </c>
      <c r="AC1788" s="22">
        <f t="shared" si="127"/>
        <v>2021</v>
      </c>
      <c r="AD1788" s="25" t="b">
        <f>AND(ROUND(O1788,2)=O1788,ROUND(P1788,2)=P1788,OR(AND(O1788&lt;&gt;0,L1788="p"),AND(P1788&lt;&gt;0,L1788="f")),_xlfn.ISFORMULA(X1788),_xlfn.ISFORMULA(Y1788),_xlfn.ISFORMULA(Z1788),_xlfn.ISFORMULA(AA1788),_xlfn.ISFORMULA(AB1788),_xlfn.ISFORMULA(AC1788),NOT(_xlfn.ISFORMULA(O1788)),NOT(_xlfn.ISFORMULA(P1788)),M1788&lt;&gt;0,N1788&lt;&gt;0,OR(YEAR(M1788=lookup_codes!T1962),YEAR(M1788=lookup_codes!T1963),YEAR(M1788=lookup_codes!T1964)),OR(YEAR(N1788=lookup_codes!T1962),YEAR(N1788=lookup_codes!T1963),YEAR(N1788=lookup_codes!T1964)))</f>
        <v>1</v>
      </c>
    </row>
    <row r="1789" spans="1:30" ht="15.75" customHeight="1" x14ac:dyDescent="0.2">
      <c r="A1789" s="8" t="s">
        <v>764</v>
      </c>
      <c r="B1789" s="8"/>
      <c r="C1789" s="2" t="s">
        <v>734</v>
      </c>
      <c r="D1789" s="6" t="s">
        <v>742</v>
      </c>
      <c r="E1789" s="60" t="s">
        <v>745</v>
      </c>
      <c r="F1789" s="8"/>
      <c r="G1789" s="8"/>
      <c r="H1789" s="8"/>
      <c r="I1789" s="8"/>
      <c r="J1789" s="8">
        <v>4</v>
      </c>
      <c r="K1789" s="8" t="s">
        <v>753</v>
      </c>
      <c r="L1789" s="8" t="s">
        <v>756</v>
      </c>
      <c r="M1789" s="9">
        <v>44482</v>
      </c>
      <c r="N1789" s="9">
        <v>44497</v>
      </c>
      <c r="O1789" s="20"/>
      <c r="P1789" s="20">
        <v>3165.6</v>
      </c>
      <c r="Q1789" s="61"/>
      <c r="R1789" s="29"/>
      <c r="S1789" s="29"/>
      <c r="T1789" s="29"/>
      <c r="U1789" s="29"/>
      <c r="X1789" s="22" t="str">
        <f>IF(B1789="",VLOOKUP(A1789,items_lookup!A:B,2,FALSE),B1789)</f>
        <v>05. Item 05</v>
      </c>
      <c r="Y1789" s="22">
        <f t="shared" si="128"/>
        <v>10</v>
      </c>
      <c r="Z1789" s="22">
        <f t="shared" si="128"/>
        <v>10</v>
      </c>
      <c r="AA1789" s="22">
        <f t="shared" si="125"/>
        <v>2021</v>
      </c>
      <c r="AB1789" s="22">
        <f t="shared" si="126"/>
        <v>2021</v>
      </c>
      <c r="AC1789" s="22">
        <f t="shared" si="127"/>
        <v>2021</v>
      </c>
      <c r="AD1789" s="25" t="b">
        <f>AND(ROUND(O1789,2)=O1789,ROUND(P1789,2)=P1789,OR(AND(O1789&lt;&gt;0,L1789="p"),AND(P1789&lt;&gt;0,L1789="f")),_xlfn.ISFORMULA(X1789),_xlfn.ISFORMULA(Y1789),_xlfn.ISFORMULA(Z1789),_xlfn.ISFORMULA(AA1789),_xlfn.ISFORMULA(AB1789),_xlfn.ISFORMULA(AC1789),NOT(_xlfn.ISFORMULA(O1789)),NOT(_xlfn.ISFORMULA(P1789)),M1789&lt;&gt;0,N1789&lt;&gt;0,OR(YEAR(M1789=lookup_codes!T1963),YEAR(M1789=lookup_codes!T1964),YEAR(M1789=lookup_codes!T1965)),OR(YEAR(N1789=lookup_codes!T1963),YEAR(N1789=lookup_codes!T1964),YEAR(N1789=lookup_codes!T1965)))</f>
        <v>1</v>
      </c>
    </row>
    <row r="1790" spans="1:30" ht="15" customHeight="1" x14ac:dyDescent="0.2">
      <c r="A1790" s="8" t="s">
        <v>765</v>
      </c>
      <c r="B1790" s="8"/>
      <c r="C1790" s="2" t="s">
        <v>734</v>
      </c>
      <c r="D1790" s="6" t="s">
        <v>742</v>
      </c>
      <c r="E1790" s="60" t="s">
        <v>745</v>
      </c>
      <c r="F1790" s="8"/>
      <c r="G1790" s="8"/>
      <c r="H1790" s="8"/>
      <c r="I1790" s="8"/>
      <c r="J1790" s="8">
        <v>4</v>
      </c>
      <c r="K1790" s="8" t="s">
        <v>753</v>
      </c>
      <c r="L1790" s="8" t="s">
        <v>756</v>
      </c>
      <c r="M1790" s="9">
        <v>44479</v>
      </c>
      <c r="N1790" s="9">
        <v>44497</v>
      </c>
      <c r="O1790" s="20"/>
      <c r="P1790" s="20">
        <v>141434.17000000001</v>
      </c>
      <c r="Q1790" s="61"/>
      <c r="R1790" s="29"/>
      <c r="S1790" s="29"/>
      <c r="T1790" s="29"/>
      <c r="U1790" s="29"/>
      <c r="X1790" s="22" t="str">
        <f>IF(B1790="",VLOOKUP(A1790,items_lookup!A:B,2,FALSE),B1790)</f>
        <v>05. Item 05</v>
      </c>
      <c r="Y1790" s="22">
        <f t="shared" si="128"/>
        <v>10</v>
      </c>
      <c r="Z1790" s="22">
        <f t="shared" si="128"/>
        <v>10</v>
      </c>
      <c r="AA1790" s="22">
        <f t="shared" si="125"/>
        <v>2021</v>
      </c>
      <c r="AB1790" s="22">
        <f t="shared" si="126"/>
        <v>2021</v>
      </c>
      <c r="AC1790" s="22">
        <f t="shared" si="127"/>
        <v>2021</v>
      </c>
      <c r="AD1790" s="25" t="b">
        <f>AND(ROUND(O1790,2)=O1790,ROUND(P1790,2)=P1790,OR(AND(O1790&lt;&gt;0,L1790="p"),AND(P1790&lt;&gt;0,L1790="f")),_xlfn.ISFORMULA(X1790),_xlfn.ISFORMULA(Y1790),_xlfn.ISFORMULA(Z1790),_xlfn.ISFORMULA(AA1790),_xlfn.ISFORMULA(AB1790),_xlfn.ISFORMULA(AC1790),NOT(_xlfn.ISFORMULA(O1790)),NOT(_xlfn.ISFORMULA(P1790)),M1790&lt;&gt;0,N1790&lt;&gt;0,OR(YEAR(M1790=lookup_codes!T1964),YEAR(M1790=lookup_codes!T1965),YEAR(M1790=lookup_codes!T1966)),OR(YEAR(N1790=lookup_codes!T1964),YEAR(N1790=lookup_codes!T1965),YEAR(N1790=lookup_codes!T1966)))</f>
        <v>1</v>
      </c>
    </row>
    <row r="1791" spans="1:30" ht="12.6" customHeight="1" x14ac:dyDescent="0.2">
      <c r="A1791" s="8" t="s">
        <v>775</v>
      </c>
      <c r="B1791" s="8"/>
      <c r="C1791" s="2" t="s">
        <v>734</v>
      </c>
      <c r="D1791" s="6" t="s">
        <v>742</v>
      </c>
      <c r="E1791" s="60" t="s">
        <v>745</v>
      </c>
      <c r="F1791" s="8"/>
      <c r="G1791" s="8"/>
      <c r="H1791" s="8"/>
      <c r="I1791" s="8"/>
      <c r="J1791" s="8">
        <v>4</v>
      </c>
      <c r="K1791" s="8" t="s">
        <v>753</v>
      </c>
      <c r="L1791" s="8" t="s">
        <v>756</v>
      </c>
      <c r="M1791" s="9">
        <v>44488</v>
      </c>
      <c r="N1791" s="9">
        <v>44497</v>
      </c>
      <c r="O1791" s="20"/>
      <c r="P1791" s="20">
        <v>4032971.12</v>
      </c>
      <c r="Q1791" s="61"/>
      <c r="R1791" s="29"/>
      <c r="S1791" s="29"/>
      <c r="T1791" s="29"/>
      <c r="U1791" s="29"/>
      <c r="X1791" s="22" t="str">
        <f>IF(B1791="",VLOOKUP(A1791,items_lookup!A:B,2,FALSE),B1791)</f>
        <v>06. Item 06</v>
      </c>
      <c r="Y1791" s="22">
        <f t="shared" si="128"/>
        <v>10</v>
      </c>
      <c r="Z1791" s="22">
        <f t="shared" si="128"/>
        <v>10</v>
      </c>
      <c r="AA1791" s="22">
        <f t="shared" si="125"/>
        <v>2021</v>
      </c>
      <c r="AB1791" s="22">
        <f t="shared" si="126"/>
        <v>2021</v>
      </c>
      <c r="AC1791" s="22">
        <f t="shared" si="127"/>
        <v>2021</v>
      </c>
      <c r="AD1791" s="25" t="b">
        <f>AND(ROUND(O1791,2)=O1791,ROUND(P1791,2)=P1791,OR(AND(O1791&lt;&gt;0,L1791="p"),AND(P1791&lt;&gt;0,L1791="f")),_xlfn.ISFORMULA(X1791),_xlfn.ISFORMULA(Y1791),_xlfn.ISFORMULA(Z1791),_xlfn.ISFORMULA(AA1791),_xlfn.ISFORMULA(AB1791),_xlfn.ISFORMULA(AC1791),NOT(_xlfn.ISFORMULA(O1791)),NOT(_xlfn.ISFORMULA(P1791)),M1791&lt;&gt;0,N1791&lt;&gt;0,OR(YEAR(M1791=lookup_codes!T1965),YEAR(M1791=lookup_codes!T1966),YEAR(M1791=lookup_codes!T1967)),OR(YEAR(N1791=lookup_codes!T1965),YEAR(N1791=lookup_codes!T1966),YEAR(N1791=lookup_codes!T1967)))</f>
        <v>1</v>
      </c>
    </row>
    <row r="1792" spans="1:30" ht="13.5" customHeight="1" x14ac:dyDescent="0.2">
      <c r="A1792" s="8" t="s">
        <v>766</v>
      </c>
      <c r="B1792" s="27"/>
      <c r="C1792" s="2" t="s">
        <v>734</v>
      </c>
      <c r="D1792" s="6" t="s">
        <v>742</v>
      </c>
      <c r="E1792" s="60" t="s">
        <v>745</v>
      </c>
      <c r="F1792" s="8"/>
      <c r="G1792" s="8"/>
      <c r="H1792" s="8"/>
      <c r="I1792" s="8"/>
      <c r="J1792" s="8">
        <v>3</v>
      </c>
      <c r="K1792" s="8" t="s">
        <v>753</v>
      </c>
      <c r="L1792" s="8" t="s">
        <v>756</v>
      </c>
      <c r="M1792" s="9">
        <v>44489</v>
      </c>
      <c r="N1792" s="9">
        <v>44497</v>
      </c>
      <c r="O1792" s="20"/>
      <c r="P1792" s="20">
        <v>2640</v>
      </c>
      <c r="Q1792" s="61"/>
      <c r="R1792" s="11"/>
      <c r="S1792" s="11"/>
      <c r="T1792" s="11"/>
      <c r="U1792" s="11"/>
      <c r="X1792" s="22" t="str">
        <f>IF(B1792="",VLOOKUP(A1792,items_lookup!A:B,2,FALSE),B1792)</f>
        <v>07. Item 07</v>
      </c>
      <c r="Y1792" s="22">
        <f t="shared" si="128"/>
        <v>10</v>
      </c>
      <c r="Z1792" s="22">
        <f t="shared" si="128"/>
        <v>10</v>
      </c>
      <c r="AA1792" s="22">
        <f t="shared" si="125"/>
        <v>2021</v>
      </c>
      <c r="AB1792" s="22">
        <f t="shared" si="126"/>
        <v>2021</v>
      </c>
      <c r="AC1792" s="22">
        <f t="shared" si="127"/>
        <v>2021</v>
      </c>
      <c r="AD1792" s="25" t="b">
        <f>AND(ROUND(O1792,2)=O1792,ROUND(P1792,2)=P1792,OR(AND(O1792&lt;&gt;0,L1792="p"),AND(P1792&lt;&gt;0,L1792="f")),_xlfn.ISFORMULA(X1792),_xlfn.ISFORMULA(Y1792),_xlfn.ISFORMULA(Z1792),_xlfn.ISFORMULA(AA1792),_xlfn.ISFORMULA(AB1792),_xlfn.ISFORMULA(AC1792),NOT(_xlfn.ISFORMULA(O1792)),NOT(_xlfn.ISFORMULA(P1792)),M1792&lt;&gt;0,N1792&lt;&gt;0,OR(YEAR(M1792=lookup_codes!T1966),YEAR(M1792=lookup_codes!T1967),YEAR(M1792=lookup_codes!T1968)),OR(YEAR(N1792=lookup_codes!T1966),YEAR(N1792=lookup_codes!T1967),YEAR(N1792=lookup_codes!T1968)))</f>
        <v>1</v>
      </c>
    </row>
    <row r="1793" spans="1:30" ht="15" customHeight="1" x14ac:dyDescent="0.2">
      <c r="A1793" s="8" t="s">
        <v>767</v>
      </c>
      <c r="B1793" s="8"/>
      <c r="C1793" s="2" t="s">
        <v>734</v>
      </c>
      <c r="D1793" s="6" t="s">
        <v>742</v>
      </c>
      <c r="E1793" s="60" t="s">
        <v>744</v>
      </c>
      <c r="F1793" s="8"/>
      <c r="G1793" s="8"/>
      <c r="H1793" s="8"/>
      <c r="I1793" s="8"/>
      <c r="J1793" s="8"/>
      <c r="K1793" s="8" t="s">
        <v>753</v>
      </c>
      <c r="L1793" s="8" t="s">
        <v>756</v>
      </c>
      <c r="M1793" s="9">
        <v>44488</v>
      </c>
      <c r="N1793" s="9">
        <v>44488</v>
      </c>
      <c r="O1793" s="20"/>
      <c r="P1793" s="20">
        <v>155369.29999999999</v>
      </c>
      <c r="Q1793" s="61"/>
      <c r="R1793" s="29"/>
      <c r="S1793" s="29"/>
      <c r="T1793" s="29"/>
      <c r="U1793" s="29"/>
      <c r="X1793" s="22" t="str">
        <f>IF(B1793="",VLOOKUP(A1793,items_lookup!A:B,2,FALSE),B1793)</f>
        <v>08. Item 08</v>
      </c>
      <c r="Y1793" s="22">
        <f t="shared" si="128"/>
        <v>10</v>
      </c>
      <c r="Z1793" s="22">
        <f t="shared" si="128"/>
        <v>10</v>
      </c>
      <c r="AA1793" s="22">
        <f t="shared" si="125"/>
        <v>2021</v>
      </c>
      <c r="AB1793" s="22">
        <f t="shared" si="126"/>
        <v>2021</v>
      </c>
      <c r="AC1793" s="22">
        <f t="shared" si="127"/>
        <v>2021</v>
      </c>
      <c r="AD1793" s="25" t="b">
        <f>AND(ROUND(O1793,2)=O1793,ROUND(P1793,2)=P1793,OR(AND(O1793&lt;&gt;0,L1793="p"),AND(P1793&lt;&gt;0,L1793="f")),_xlfn.ISFORMULA(X1793),_xlfn.ISFORMULA(Y1793),_xlfn.ISFORMULA(Z1793),_xlfn.ISFORMULA(AA1793),_xlfn.ISFORMULA(AB1793),_xlfn.ISFORMULA(AC1793),NOT(_xlfn.ISFORMULA(O1793)),NOT(_xlfn.ISFORMULA(P1793)),M1793&lt;&gt;0,N1793&lt;&gt;0,OR(YEAR(M1793=lookup_codes!T1967),YEAR(M1793=lookup_codes!T1968),YEAR(M1793=lookup_codes!T1969)),OR(YEAR(N1793=lookup_codes!T1967),YEAR(N1793=lookup_codes!T1968),YEAR(N1793=lookup_codes!T1969)))</f>
        <v>1</v>
      </c>
    </row>
    <row r="1794" spans="1:30" ht="15" customHeight="1" x14ac:dyDescent="0.2">
      <c r="A1794" s="8" t="s">
        <v>781</v>
      </c>
      <c r="B1794" s="8"/>
      <c r="C1794" s="2" t="s">
        <v>734</v>
      </c>
      <c r="D1794" s="6" t="s">
        <v>742</v>
      </c>
      <c r="E1794" s="60" t="s">
        <v>744</v>
      </c>
      <c r="F1794" s="8"/>
      <c r="G1794" s="8"/>
      <c r="H1794" s="8"/>
      <c r="I1794" s="8"/>
      <c r="J1794" s="8"/>
      <c r="K1794" s="8" t="s">
        <v>753</v>
      </c>
      <c r="L1794" s="8" t="s">
        <v>756</v>
      </c>
      <c r="M1794" s="9">
        <v>44489</v>
      </c>
      <c r="N1794" s="9">
        <v>44489</v>
      </c>
      <c r="O1794" s="20"/>
      <c r="P1794" s="20">
        <v>30209.63</v>
      </c>
      <c r="Q1794" s="61"/>
      <c r="R1794" s="29"/>
      <c r="S1794" s="29"/>
      <c r="T1794" s="29"/>
      <c r="U1794" s="29"/>
      <c r="X1794" s="22" t="str">
        <f>IF(B1794="",VLOOKUP(A1794,items_lookup!A:B,2,FALSE),B1794)</f>
        <v>09. Item 09</v>
      </c>
      <c r="Y1794" s="22">
        <f t="shared" si="128"/>
        <v>10</v>
      </c>
      <c r="Z1794" s="22">
        <f t="shared" si="128"/>
        <v>10</v>
      </c>
      <c r="AA1794" s="22">
        <f t="shared" si="125"/>
        <v>2021</v>
      </c>
      <c r="AB1794" s="22">
        <f t="shared" si="126"/>
        <v>2021</v>
      </c>
      <c r="AC1794" s="22">
        <f t="shared" si="127"/>
        <v>2021</v>
      </c>
      <c r="AD1794" s="25" t="b">
        <f>AND(ROUND(O1794,2)=O1794,ROUND(P1794,2)=P1794,OR(AND(O1794&lt;&gt;0,L1794="p"),AND(P1794&lt;&gt;0,L1794="f")),_xlfn.ISFORMULA(X1794),_xlfn.ISFORMULA(Y1794),_xlfn.ISFORMULA(Z1794),_xlfn.ISFORMULA(AA1794),_xlfn.ISFORMULA(AB1794),_xlfn.ISFORMULA(AC1794),NOT(_xlfn.ISFORMULA(O1794)),NOT(_xlfn.ISFORMULA(P1794)),M1794&lt;&gt;0,N1794&lt;&gt;0,OR(YEAR(M1794=lookup_codes!T1968),YEAR(M1794=lookup_codes!T1969),YEAR(M1794=lookup_codes!T1970)),OR(YEAR(N1794=lookup_codes!T1968),YEAR(N1794=lookup_codes!T1969),YEAR(N1794=lookup_codes!T1970)))</f>
        <v>1</v>
      </c>
    </row>
    <row r="1795" spans="1:30" ht="15" customHeight="1" x14ac:dyDescent="0.2">
      <c r="A1795" s="8" t="s">
        <v>769</v>
      </c>
      <c r="B1795" s="8"/>
      <c r="C1795" s="2" t="s">
        <v>734</v>
      </c>
      <c r="D1795" s="6" t="s">
        <v>742</v>
      </c>
      <c r="E1795" s="60" t="s">
        <v>744</v>
      </c>
      <c r="F1795" s="8"/>
      <c r="G1795" s="8"/>
      <c r="H1795" s="8"/>
      <c r="I1795" s="8"/>
      <c r="J1795" s="8"/>
      <c r="K1795" s="8" t="s">
        <v>753</v>
      </c>
      <c r="L1795" s="8" t="s">
        <v>756</v>
      </c>
      <c r="M1795" s="9">
        <v>44491</v>
      </c>
      <c r="N1795" s="9">
        <v>44491</v>
      </c>
      <c r="O1795" s="20"/>
      <c r="P1795" s="20">
        <v>523395.77</v>
      </c>
      <c r="Q1795" s="61"/>
      <c r="R1795" s="29"/>
      <c r="S1795" s="29"/>
      <c r="T1795" s="29"/>
      <c r="U1795" s="29"/>
      <c r="X1795" s="22" t="str">
        <f>IF(B1795="",VLOOKUP(A1795,items_lookup!A:B,2,FALSE),B1795)</f>
        <v>09. Item 09</v>
      </c>
      <c r="Y1795" s="22">
        <f t="shared" si="128"/>
        <v>10</v>
      </c>
      <c r="Z1795" s="22">
        <f t="shared" si="128"/>
        <v>10</v>
      </c>
      <c r="AA1795" s="22">
        <f t="shared" si="125"/>
        <v>2021</v>
      </c>
      <c r="AB1795" s="22">
        <f t="shared" si="126"/>
        <v>2021</v>
      </c>
      <c r="AC1795" s="22">
        <f t="shared" si="127"/>
        <v>2021</v>
      </c>
      <c r="AD1795" s="25" t="b">
        <f>AND(ROUND(O1795,2)=O1795,ROUND(P1795,2)=P1795,OR(AND(O1795&lt;&gt;0,L1795="p"),AND(P1795&lt;&gt;0,L1795="f")),_xlfn.ISFORMULA(X1795),_xlfn.ISFORMULA(Y1795),_xlfn.ISFORMULA(Z1795),_xlfn.ISFORMULA(AA1795),_xlfn.ISFORMULA(AB1795),_xlfn.ISFORMULA(AC1795),NOT(_xlfn.ISFORMULA(O1795)),NOT(_xlfn.ISFORMULA(P1795)),M1795&lt;&gt;0,N1795&lt;&gt;0,OR(YEAR(M1795=lookup_codes!T1969),YEAR(M1795=lookup_codes!T1970),YEAR(M1795=lookup_codes!T1971)),OR(YEAR(N1795=lookup_codes!T1969),YEAR(N1795=lookup_codes!T1970),YEAR(N1795=lookup_codes!T1971)))</f>
        <v>1</v>
      </c>
    </row>
    <row r="1796" spans="1:30" ht="15" customHeight="1" x14ac:dyDescent="0.2">
      <c r="A1796" s="8" t="s">
        <v>768</v>
      </c>
      <c r="B1796" s="8"/>
      <c r="C1796" s="2" t="s">
        <v>734</v>
      </c>
      <c r="D1796" s="6" t="s">
        <v>742</v>
      </c>
      <c r="E1796" s="60" t="s">
        <v>745</v>
      </c>
      <c r="F1796" s="8"/>
      <c r="G1796" s="8"/>
      <c r="H1796" s="8"/>
      <c r="I1796" s="8"/>
      <c r="J1796" s="8">
        <v>3</v>
      </c>
      <c r="K1796" s="8" t="s">
        <v>753</v>
      </c>
      <c r="L1796" s="8" t="s">
        <v>756</v>
      </c>
      <c r="M1796" s="9">
        <v>44501</v>
      </c>
      <c r="N1796" s="9">
        <v>44519</v>
      </c>
      <c r="O1796" s="20"/>
      <c r="P1796" s="20">
        <v>239674.3</v>
      </c>
      <c r="Q1796" s="61"/>
      <c r="R1796" s="29"/>
      <c r="S1796" s="29"/>
      <c r="T1796" s="29"/>
      <c r="U1796" s="29"/>
      <c r="X1796" s="22" t="str">
        <f>IF(B1796="",VLOOKUP(A1796,items_lookup!A:B,2,FALSE),B1796)</f>
        <v>09. Item 09</v>
      </c>
      <c r="Y1796" s="22">
        <f t="shared" si="128"/>
        <v>11</v>
      </c>
      <c r="Z1796" s="22">
        <f t="shared" si="128"/>
        <v>11</v>
      </c>
      <c r="AA1796" s="22">
        <f t="shared" si="125"/>
        <v>2021</v>
      </c>
      <c r="AB1796" s="22">
        <f t="shared" si="126"/>
        <v>2021</v>
      </c>
      <c r="AC1796" s="22">
        <f t="shared" si="127"/>
        <v>2021</v>
      </c>
      <c r="AD1796" s="25" t="b">
        <f>AND(ROUND(O1796,2)=O1796,ROUND(P1796,2)=P1796,OR(AND(O1796&lt;&gt;0,L1796="p"),AND(P1796&lt;&gt;0,L1796="f")),_xlfn.ISFORMULA(X1796),_xlfn.ISFORMULA(Y1796),_xlfn.ISFORMULA(Z1796),_xlfn.ISFORMULA(AA1796),_xlfn.ISFORMULA(AB1796),_xlfn.ISFORMULA(AC1796),NOT(_xlfn.ISFORMULA(O1796)),NOT(_xlfn.ISFORMULA(P1796)),M1796&lt;&gt;0,N1796&lt;&gt;0,OR(YEAR(M1796=lookup_codes!T1970),YEAR(M1796=lookup_codes!T1971),YEAR(M1796=lookup_codes!T1972)),OR(YEAR(N1796=lookup_codes!T1970),YEAR(N1796=lookup_codes!T1971),YEAR(N1796=lookup_codes!T1972)))</f>
        <v>1</v>
      </c>
    </row>
    <row r="1797" spans="1:30" ht="15" customHeight="1" x14ac:dyDescent="0.2">
      <c r="A1797" s="8" t="s">
        <v>790</v>
      </c>
      <c r="B1797" s="27"/>
      <c r="C1797" s="2" t="s">
        <v>734</v>
      </c>
      <c r="D1797" s="6" t="s">
        <v>742</v>
      </c>
      <c r="E1797" s="60" t="s">
        <v>745</v>
      </c>
      <c r="F1797" s="8"/>
      <c r="G1797" s="8"/>
      <c r="H1797" s="8"/>
      <c r="I1797" s="8"/>
      <c r="J1797" s="8">
        <v>3</v>
      </c>
      <c r="K1797" s="8" t="s">
        <v>753</v>
      </c>
      <c r="L1797" s="8" t="s">
        <v>756</v>
      </c>
      <c r="M1797" s="9">
        <v>44487</v>
      </c>
      <c r="N1797" s="9">
        <v>44498</v>
      </c>
      <c r="O1797" s="20"/>
      <c r="P1797" s="20">
        <v>793958.15</v>
      </c>
      <c r="Q1797" s="61"/>
      <c r="R1797" s="29"/>
      <c r="S1797" s="29"/>
      <c r="T1797" s="29"/>
      <c r="U1797" s="29"/>
      <c r="X1797" s="22" t="str">
        <f>IF(B1797="",VLOOKUP(A1797,items_lookup!A:B,2,FALSE),B1797)</f>
        <v>10. Item 10</v>
      </c>
      <c r="Y1797" s="22">
        <f t="shared" si="128"/>
        <v>10</v>
      </c>
      <c r="Z1797" s="22">
        <f t="shared" si="128"/>
        <v>10</v>
      </c>
      <c r="AA1797" s="22">
        <f t="shared" si="125"/>
        <v>2021</v>
      </c>
      <c r="AB1797" s="22">
        <f t="shared" si="126"/>
        <v>2021</v>
      </c>
      <c r="AC1797" s="22">
        <f t="shared" si="127"/>
        <v>2021</v>
      </c>
      <c r="AD1797" s="25" t="b">
        <f>AND(ROUND(O1797,2)=O1797,ROUND(P1797,2)=P1797,OR(AND(O1797&lt;&gt;0,L1797="p"),AND(P1797&lt;&gt;0,L1797="f")),_xlfn.ISFORMULA(X1797),_xlfn.ISFORMULA(Y1797),_xlfn.ISFORMULA(Z1797),_xlfn.ISFORMULA(AA1797),_xlfn.ISFORMULA(AB1797),_xlfn.ISFORMULA(AC1797),NOT(_xlfn.ISFORMULA(O1797)),NOT(_xlfn.ISFORMULA(P1797)),M1797&lt;&gt;0,N1797&lt;&gt;0,OR(YEAR(M1797=lookup_codes!T1971),YEAR(M1797=lookup_codes!T1972),YEAR(M1797=lookup_codes!T1973)),OR(YEAR(N1797=lookup_codes!T1971),YEAR(N1797=lookup_codes!T1972),YEAR(N1797=lookup_codes!T1973)))</f>
        <v>1</v>
      </c>
    </row>
    <row r="1798" spans="1:30" ht="15.75" customHeight="1" x14ac:dyDescent="0.2">
      <c r="A1798" s="8" t="s">
        <v>791</v>
      </c>
      <c r="B1798" s="8"/>
      <c r="C1798" s="2" t="s">
        <v>734</v>
      </c>
      <c r="D1798" s="6" t="s">
        <v>743</v>
      </c>
      <c r="E1798" s="60" t="s">
        <v>745</v>
      </c>
      <c r="F1798" s="8"/>
      <c r="G1798" s="8"/>
      <c r="H1798" s="8"/>
      <c r="I1798" s="8"/>
      <c r="J1798" s="8">
        <v>4</v>
      </c>
      <c r="K1798" s="8" t="s">
        <v>753</v>
      </c>
      <c r="L1798" s="8" t="s">
        <v>756</v>
      </c>
      <c r="M1798" s="9">
        <v>44470</v>
      </c>
      <c r="N1798" s="9">
        <v>44474</v>
      </c>
      <c r="O1798" s="20"/>
      <c r="P1798" s="20">
        <v>223780.11</v>
      </c>
      <c r="Q1798" s="61"/>
      <c r="R1798" s="29"/>
      <c r="S1798" s="29"/>
      <c r="T1798" s="29"/>
      <c r="U1798" s="29"/>
      <c r="X1798" s="22" t="str">
        <f>IF(B1798="",VLOOKUP(A1798,items_lookup!A:B,2,FALSE),B1798)</f>
        <v>10. Item 10</v>
      </c>
      <c r="Y1798" s="22">
        <f t="shared" si="128"/>
        <v>10</v>
      </c>
      <c r="Z1798" s="22">
        <f t="shared" si="128"/>
        <v>10</v>
      </c>
      <c r="AA1798" s="22">
        <f t="shared" si="125"/>
        <v>2021</v>
      </c>
      <c r="AB1798" s="22">
        <f t="shared" si="126"/>
        <v>2021</v>
      </c>
      <c r="AC1798" s="22">
        <f t="shared" si="127"/>
        <v>2021</v>
      </c>
      <c r="AD1798" s="25" t="b">
        <f>AND(ROUND(O1798,2)=O1798,ROUND(P1798,2)=P1798,OR(AND(O1798&lt;&gt;0,L1798="p"),AND(P1798&lt;&gt;0,L1798="f")),_xlfn.ISFORMULA(X1798),_xlfn.ISFORMULA(Y1798),_xlfn.ISFORMULA(Z1798),_xlfn.ISFORMULA(AA1798),_xlfn.ISFORMULA(AB1798),_xlfn.ISFORMULA(AC1798),NOT(_xlfn.ISFORMULA(O1798)),NOT(_xlfn.ISFORMULA(P1798)),M1798&lt;&gt;0,N1798&lt;&gt;0,OR(YEAR(M1798=lookup_codes!T1972),YEAR(M1798=lookup_codes!T1973),YEAR(M1798=lookup_codes!T1974)),OR(YEAR(N1798=lookup_codes!T1972),YEAR(N1798=lookup_codes!T1973),YEAR(N1798=lookup_codes!T1974)))</f>
        <v>1</v>
      </c>
    </row>
    <row r="1799" spans="1:30" ht="12.6" customHeight="1" x14ac:dyDescent="0.2">
      <c r="A1799" s="8" t="s">
        <v>770</v>
      </c>
      <c r="B1799" s="8"/>
      <c r="C1799" s="2" t="s">
        <v>734</v>
      </c>
      <c r="D1799" s="6" t="s">
        <v>742</v>
      </c>
      <c r="E1799" s="60" t="s">
        <v>744</v>
      </c>
      <c r="F1799" s="8"/>
      <c r="G1799" s="8"/>
      <c r="H1799" s="8"/>
      <c r="I1799" s="8"/>
      <c r="J1799" s="8"/>
      <c r="K1799" s="8" t="s">
        <v>753</v>
      </c>
      <c r="L1799" s="8" t="s">
        <v>756</v>
      </c>
      <c r="M1799" s="9">
        <v>44494</v>
      </c>
      <c r="N1799" s="9">
        <v>44494</v>
      </c>
      <c r="O1799" s="20"/>
      <c r="P1799" s="20">
        <v>3500000</v>
      </c>
      <c r="Q1799" s="61"/>
      <c r="R1799" s="29"/>
      <c r="S1799" s="29"/>
      <c r="T1799" s="29"/>
      <c r="U1799" s="29"/>
      <c r="X1799" s="22" t="str">
        <f>IF(B1799="",VLOOKUP(A1799,items_lookup!A:B,2,FALSE),B1799)</f>
        <v>11. Item 11</v>
      </c>
      <c r="Y1799" s="22">
        <f t="shared" si="128"/>
        <v>10</v>
      </c>
      <c r="Z1799" s="22">
        <f t="shared" si="128"/>
        <v>10</v>
      </c>
      <c r="AA1799" s="22">
        <f t="shared" si="125"/>
        <v>2021</v>
      </c>
      <c r="AB1799" s="22">
        <f t="shared" si="126"/>
        <v>2021</v>
      </c>
      <c r="AC1799" s="22">
        <f t="shared" si="127"/>
        <v>2021</v>
      </c>
      <c r="AD1799" s="25" t="b">
        <f>AND(ROUND(O1799,2)=O1799,ROUND(P1799,2)=P1799,OR(AND(O1799&lt;&gt;0,L1799="p"),AND(P1799&lt;&gt;0,L1799="f")),_xlfn.ISFORMULA(X1799),_xlfn.ISFORMULA(Y1799),_xlfn.ISFORMULA(Z1799),_xlfn.ISFORMULA(AA1799),_xlfn.ISFORMULA(AB1799),_xlfn.ISFORMULA(AC1799),NOT(_xlfn.ISFORMULA(O1799)),NOT(_xlfn.ISFORMULA(P1799)),M1799&lt;&gt;0,N1799&lt;&gt;0,OR(YEAR(M1799=lookup_codes!T1973),YEAR(M1799=lookup_codes!T1974),YEAR(M1799=lookup_codes!T1975)),OR(YEAR(N1799=lookup_codes!T1973),YEAR(N1799=lookup_codes!T1974),YEAR(N1799=lookup_codes!T1975)))</f>
        <v>1</v>
      </c>
    </row>
    <row r="1800" spans="1:30" ht="15" customHeight="1" x14ac:dyDescent="0.2">
      <c r="A1800" s="8" t="s">
        <v>792</v>
      </c>
      <c r="B1800" s="8"/>
      <c r="C1800" s="2" t="s">
        <v>734</v>
      </c>
      <c r="D1800" s="6" t="s">
        <v>742</v>
      </c>
      <c r="E1800" s="60" t="s">
        <v>744</v>
      </c>
      <c r="F1800" s="8"/>
      <c r="G1800" s="8"/>
      <c r="H1800" s="8"/>
      <c r="I1800" s="8"/>
      <c r="J1800" s="8"/>
      <c r="K1800" s="8" t="s">
        <v>753</v>
      </c>
      <c r="L1800" s="8" t="s">
        <v>756</v>
      </c>
      <c r="M1800" s="9">
        <v>44495</v>
      </c>
      <c r="N1800" s="9">
        <v>44495</v>
      </c>
      <c r="O1800" s="20"/>
      <c r="P1800" s="20">
        <v>7302410.0999999996</v>
      </c>
      <c r="Q1800" s="61"/>
      <c r="R1800" s="29"/>
      <c r="S1800" s="29"/>
      <c r="T1800" s="29"/>
      <c r="U1800" s="29"/>
      <c r="X1800" s="22" t="str">
        <f>IF(B1800="",VLOOKUP(A1800,items_lookup!A:B,2,FALSE),B1800)</f>
        <v>12. Item 12</v>
      </c>
      <c r="Y1800" s="22">
        <f t="shared" si="128"/>
        <v>10</v>
      </c>
      <c r="Z1800" s="22">
        <f t="shared" si="128"/>
        <v>10</v>
      </c>
      <c r="AA1800" s="22">
        <f t="shared" si="125"/>
        <v>2021</v>
      </c>
      <c r="AB1800" s="22">
        <f t="shared" si="126"/>
        <v>2021</v>
      </c>
      <c r="AC1800" s="22">
        <f t="shared" si="127"/>
        <v>2021</v>
      </c>
      <c r="AD1800" s="25" t="b">
        <f>AND(ROUND(O1800,2)=O1800,ROUND(P1800,2)=P1800,OR(AND(O1800&lt;&gt;0,L1800="p"),AND(P1800&lt;&gt;0,L1800="f")),_xlfn.ISFORMULA(X1800),_xlfn.ISFORMULA(Y1800),_xlfn.ISFORMULA(Z1800),_xlfn.ISFORMULA(AA1800),_xlfn.ISFORMULA(AB1800),_xlfn.ISFORMULA(AC1800),NOT(_xlfn.ISFORMULA(O1800)),NOT(_xlfn.ISFORMULA(P1800)),M1800&lt;&gt;0,N1800&lt;&gt;0,OR(YEAR(M1800=lookup_codes!T1974),YEAR(M1800=lookup_codes!T1975),YEAR(M1800=lookup_codes!T1976)),OR(YEAR(N1800=lookup_codes!T1974),YEAR(N1800=lookup_codes!T1975),YEAR(N1800=lookup_codes!T1976)))</f>
        <v>1</v>
      </c>
    </row>
    <row r="1801" spans="1:30" ht="15" customHeight="1" x14ac:dyDescent="0.2">
      <c r="A1801" s="8" t="s">
        <v>789</v>
      </c>
      <c r="B1801" s="8"/>
      <c r="C1801" s="2" t="s">
        <v>734</v>
      </c>
      <c r="D1801" s="6" t="s">
        <v>742</v>
      </c>
      <c r="E1801" s="60" t="s">
        <v>744</v>
      </c>
      <c r="F1801" s="8"/>
      <c r="G1801" s="8"/>
      <c r="H1801" s="8"/>
      <c r="I1801" s="8"/>
      <c r="J1801" s="8"/>
      <c r="K1801" s="8" t="s">
        <v>753</v>
      </c>
      <c r="L1801" s="8" t="s">
        <v>756</v>
      </c>
      <c r="M1801" s="9">
        <v>44496</v>
      </c>
      <c r="N1801" s="9">
        <v>44496</v>
      </c>
      <c r="O1801" s="20"/>
      <c r="P1801" s="20">
        <v>4301184.83</v>
      </c>
      <c r="Q1801" s="61"/>
      <c r="R1801" s="29"/>
      <c r="S1801" s="29"/>
      <c r="T1801" s="29"/>
      <c r="U1801" s="29"/>
      <c r="X1801" s="22" t="str">
        <f>IF(B1801="",VLOOKUP(A1801,items_lookup!A:B,2,FALSE),B1801)</f>
        <v>13. Item 13</v>
      </c>
      <c r="Y1801" s="22">
        <f t="shared" si="128"/>
        <v>10</v>
      </c>
      <c r="Z1801" s="22">
        <f t="shared" si="128"/>
        <v>10</v>
      </c>
      <c r="AA1801" s="22">
        <f t="shared" si="125"/>
        <v>2021</v>
      </c>
      <c r="AB1801" s="22">
        <f t="shared" si="126"/>
        <v>2021</v>
      </c>
      <c r="AC1801" s="22">
        <f t="shared" si="127"/>
        <v>2021</v>
      </c>
      <c r="AD1801" s="25" t="b">
        <f>AND(ROUND(O1801,2)=O1801,ROUND(P1801,2)=P1801,OR(AND(O1801&lt;&gt;0,L1801="p"),AND(P1801&lt;&gt;0,L1801="f")),_xlfn.ISFORMULA(X1801),_xlfn.ISFORMULA(Y1801),_xlfn.ISFORMULA(Z1801),_xlfn.ISFORMULA(AA1801),_xlfn.ISFORMULA(AB1801),_xlfn.ISFORMULA(AC1801),NOT(_xlfn.ISFORMULA(O1801)),NOT(_xlfn.ISFORMULA(P1801)),M1801&lt;&gt;0,N1801&lt;&gt;0,OR(YEAR(M1801=lookup_codes!T1975),YEAR(M1801=lookup_codes!T1976),YEAR(M1801=lookup_codes!T1977)),OR(YEAR(N1801=lookup_codes!T1975),YEAR(N1801=lookup_codes!T1976),YEAR(N1801=lookup_codes!T1977)))</f>
        <v>1</v>
      </c>
    </row>
    <row r="1802" spans="1:30" ht="15" customHeight="1" x14ac:dyDescent="0.2">
      <c r="A1802" s="8" t="s">
        <v>771</v>
      </c>
      <c r="B1802" s="8"/>
      <c r="C1802" s="2" t="s">
        <v>734</v>
      </c>
      <c r="D1802" s="6" t="s">
        <v>742</v>
      </c>
      <c r="E1802" s="60" t="s">
        <v>744</v>
      </c>
      <c r="F1802" s="8"/>
      <c r="G1802" s="8"/>
      <c r="H1802" s="8"/>
      <c r="I1802" s="8"/>
      <c r="J1802" s="8"/>
      <c r="K1802" s="8" t="s">
        <v>753</v>
      </c>
      <c r="L1802" s="8" t="s">
        <v>756</v>
      </c>
      <c r="M1802" s="9">
        <v>44497</v>
      </c>
      <c r="N1802" s="9">
        <v>44497</v>
      </c>
      <c r="O1802" s="20"/>
      <c r="P1802" s="20">
        <v>4758389.08</v>
      </c>
      <c r="Q1802" s="61"/>
      <c r="R1802" s="29"/>
      <c r="S1802" s="29"/>
      <c r="T1802" s="29"/>
      <c r="U1802" s="29"/>
      <c r="X1802" s="22" t="str">
        <f>IF(B1802="",VLOOKUP(A1802,items_lookup!A:B,2,FALSE),B1802)</f>
        <v>13. Item 13</v>
      </c>
      <c r="Y1802" s="22">
        <f t="shared" si="128"/>
        <v>10</v>
      </c>
      <c r="Z1802" s="22">
        <f t="shared" si="128"/>
        <v>10</v>
      </c>
      <c r="AA1802" s="22">
        <f t="shared" si="125"/>
        <v>2021</v>
      </c>
      <c r="AB1802" s="22">
        <f t="shared" si="126"/>
        <v>2021</v>
      </c>
      <c r="AC1802" s="22">
        <f t="shared" si="127"/>
        <v>2021</v>
      </c>
      <c r="AD1802" s="25" t="b">
        <f>AND(ROUND(O1802,2)=O1802,ROUND(P1802,2)=P1802,OR(AND(O1802&lt;&gt;0,L1802="p"),AND(P1802&lt;&gt;0,L1802="f")),_xlfn.ISFORMULA(X1802),_xlfn.ISFORMULA(Y1802),_xlfn.ISFORMULA(Z1802),_xlfn.ISFORMULA(AA1802),_xlfn.ISFORMULA(AB1802),_xlfn.ISFORMULA(AC1802),NOT(_xlfn.ISFORMULA(O1802)),NOT(_xlfn.ISFORMULA(P1802)),M1802&lt;&gt;0,N1802&lt;&gt;0,OR(YEAR(M1802=lookup_codes!T1976),YEAR(M1802=lookup_codes!T1977),YEAR(M1802=lookup_codes!T1978)),OR(YEAR(N1802=lookup_codes!T1976),YEAR(N1802=lookup_codes!T1977),YEAR(N1802=lookup_codes!T1978)))</f>
        <v>1</v>
      </c>
    </row>
    <row r="1803" spans="1:30" ht="15" customHeight="1" x14ac:dyDescent="0.2">
      <c r="A1803" s="8" t="s">
        <v>793</v>
      </c>
      <c r="B1803" s="8"/>
      <c r="C1803" s="2" t="s">
        <v>734</v>
      </c>
      <c r="D1803" s="6" t="s">
        <v>742</v>
      </c>
      <c r="E1803" s="60" t="s">
        <v>745</v>
      </c>
      <c r="F1803" s="8"/>
      <c r="G1803" s="8"/>
      <c r="H1803" s="8"/>
      <c r="I1803" s="8" t="s">
        <v>25</v>
      </c>
      <c r="J1803" s="8">
        <v>1</v>
      </c>
      <c r="K1803" s="8" t="s">
        <v>753</v>
      </c>
      <c r="L1803" s="8" t="s">
        <v>756</v>
      </c>
      <c r="M1803" s="9">
        <v>44501</v>
      </c>
      <c r="N1803" s="9">
        <v>44519</v>
      </c>
      <c r="O1803" s="20"/>
      <c r="P1803" s="20">
        <v>2690476.19</v>
      </c>
      <c r="Q1803" s="61"/>
      <c r="R1803" s="29"/>
      <c r="S1803" s="29"/>
      <c r="T1803" s="29"/>
      <c r="U1803" s="29"/>
      <c r="X1803" s="22" t="str">
        <f>IF(B1803="",VLOOKUP(A1803,items_lookup!A:B,2,FALSE),B1803)</f>
        <v>13. Item 13</v>
      </c>
      <c r="Y1803" s="22">
        <f t="shared" si="128"/>
        <v>11</v>
      </c>
      <c r="Z1803" s="22">
        <f t="shared" si="128"/>
        <v>11</v>
      </c>
      <c r="AA1803" s="22">
        <f t="shared" si="125"/>
        <v>2021</v>
      </c>
      <c r="AB1803" s="22">
        <f t="shared" si="126"/>
        <v>2021</v>
      </c>
      <c r="AC1803" s="22">
        <f t="shared" si="127"/>
        <v>2021</v>
      </c>
      <c r="AD1803" s="25" t="b">
        <f>AND(ROUND(O1803,2)=O1803,ROUND(P1803,2)=P1803,OR(AND(O1803&lt;&gt;0,L1803="p"),AND(P1803&lt;&gt;0,L1803="f")),_xlfn.ISFORMULA(X1803),_xlfn.ISFORMULA(Y1803),_xlfn.ISFORMULA(Z1803),_xlfn.ISFORMULA(AA1803),_xlfn.ISFORMULA(AB1803),_xlfn.ISFORMULA(AC1803),NOT(_xlfn.ISFORMULA(O1803)),NOT(_xlfn.ISFORMULA(P1803)),M1803&lt;&gt;0,N1803&lt;&gt;0,OR(YEAR(M1803=lookup_codes!T1977),YEAR(M1803=lookup_codes!T1978),YEAR(M1803=lookup_codes!T1979)),OR(YEAR(N1803=lookup_codes!T1977),YEAR(N1803=lookup_codes!T1978),YEAR(N1803=lookup_codes!T1979)))</f>
        <v>1</v>
      </c>
    </row>
    <row r="1804" spans="1:30" ht="15" customHeight="1" x14ac:dyDescent="0.2">
      <c r="A1804" s="8" t="s">
        <v>794</v>
      </c>
      <c r="B1804" s="8"/>
      <c r="C1804" s="2" t="s">
        <v>734</v>
      </c>
      <c r="D1804" s="6" t="s">
        <v>742</v>
      </c>
      <c r="E1804" s="60" t="s">
        <v>745</v>
      </c>
      <c r="F1804" s="8"/>
      <c r="G1804" s="8"/>
      <c r="H1804" s="8"/>
      <c r="I1804" s="8"/>
      <c r="J1804" s="8">
        <v>1</v>
      </c>
      <c r="K1804" s="8" t="s">
        <v>753</v>
      </c>
      <c r="L1804" s="8" t="s">
        <v>756</v>
      </c>
      <c r="M1804" s="9">
        <v>44501</v>
      </c>
      <c r="N1804" s="9">
        <v>44519</v>
      </c>
      <c r="O1804" s="20"/>
      <c r="P1804" s="20">
        <v>11724.21</v>
      </c>
      <c r="Q1804" s="61"/>
      <c r="R1804" s="29"/>
      <c r="S1804" s="29"/>
      <c r="T1804" s="29"/>
      <c r="U1804" s="29"/>
      <c r="X1804" s="22" t="str">
        <f>IF(B1804="",VLOOKUP(A1804,items_lookup!A:B,2,FALSE),B1804)</f>
        <v>13. Item 13</v>
      </c>
      <c r="Y1804" s="22">
        <f t="shared" si="128"/>
        <v>11</v>
      </c>
      <c r="Z1804" s="22">
        <f t="shared" si="128"/>
        <v>11</v>
      </c>
      <c r="AA1804" s="22">
        <f t="shared" si="125"/>
        <v>2021</v>
      </c>
      <c r="AB1804" s="22">
        <f t="shared" si="126"/>
        <v>2021</v>
      </c>
      <c r="AC1804" s="22">
        <f t="shared" si="127"/>
        <v>2021</v>
      </c>
      <c r="AD1804" s="25" t="b">
        <f>AND(ROUND(O1804,2)=O1804,ROUND(P1804,2)=P1804,OR(AND(O1804&lt;&gt;0,L1804="p"),AND(P1804&lt;&gt;0,L1804="f")),_xlfn.ISFORMULA(X1804),_xlfn.ISFORMULA(Y1804),_xlfn.ISFORMULA(Z1804),_xlfn.ISFORMULA(AA1804),_xlfn.ISFORMULA(AB1804),_xlfn.ISFORMULA(AC1804),NOT(_xlfn.ISFORMULA(O1804)),NOT(_xlfn.ISFORMULA(P1804)),M1804&lt;&gt;0,N1804&lt;&gt;0,OR(YEAR(M1804=lookup_codes!T1978),YEAR(M1804=lookup_codes!T1979),YEAR(M1804=lookup_codes!T1980)),OR(YEAR(N1804=lookup_codes!T1978),YEAR(N1804=lookup_codes!T1979),YEAR(N1804=lookup_codes!T1980)))</f>
        <v>1</v>
      </c>
    </row>
    <row r="1805" spans="1:30" ht="15" customHeight="1" x14ac:dyDescent="0.2">
      <c r="A1805" s="8" t="s">
        <v>773</v>
      </c>
      <c r="B1805" s="8"/>
      <c r="C1805" s="2" t="s">
        <v>734</v>
      </c>
      <c r="D1805" s="6" t="s">
        <v>742</v>
      </c>
      <c r="E1805" s="60" t="s">
        <v>745</v>
      </c>
      <c r="F1805" s="8"/>
      <c r="G1805" s="8"/>
      <c r="H1805" s="8"/>
      <c r="I1805" s="8"/>
      <c r="J1805" s="8">
        <v>1</v>
      </c>
      <c r="K1805" s="8" t="s">
        <v>753</v>
      </c>
      <c r="L1805" s="8" t="s">
        <v>756</v>
      </c>
      <c r="M1805" s="9">
        <v>44501</v>
      </c>
      <c r="N1805" s="9">
        <v>44516</v>
      </c>
      <c r="O1805" s="20"/>
      <c r="P1805" s="20">
        <v>32038.94</v>
      </c>
      <c r="Q1805" s="61"/>
      <c r="R1805" s="29"/>
      <c r="S1805" s="29"/>
      <c r="T1805" s="29"/>
      <c r="U1805" s="29"/>
      <c r="X1805" s="22" t="str">
        <f>IF(B1805="",VLOOKUP(A1805,items_lookup!A:B,2,FALSE),B1805)</f>
        <v>13. Item 13</v>
      </c>
      <c r="Y1805" s="22">
        <f t="shared" si="128"/>
        <v>11</v>
      </c>
      <c r="Z1805" s="22">
        <f t="shared" si="128"/>
        <v>11</v>
      </c>
      <c r="AA1805" s="22">
        <f t="shared" si="125"/>
        <v>2021</v>
      </c>
      <c r="AB1805" s="22">
        <f t="shared" si="126"/>
        <v>2021</v>
      </c>
      <c r="AC1805" s="22">
        <f t="shared" si="127"/>
        <v>2021</v>
      </c>
      <c r="AD1805" s="25" t="b">
        <f>AND(ROUND(O1805,2)=O1805,ROUND(P1805,2)=P1805,OR(AND(O1805&lt;&gt;0,L1805="p"),AND(P1805&lt;&gt;0,L1805="f")),_xlfn.ISFORMULA(X1805),_xlfn.ISFORMULA(Y1805),_xlfn.ISFORMULA(Z1805),_xlfn.ISFORMULA(AA1805),_xlfn.ISFORMULA(AB1805),_xlfn.ISFORMULA(AC1805),NOT(_xlfn.ISFORMULA(O1805)),NOT(_xlfn.ISFORMULA(P1805)),M1805&lt;&gt;0,N1805&lt;&gt;0,OR(YEAR(M1805=lookup_codes!T1979),YEAR(M1805=lookup_codes!T1980),YEAR(M1805=lookup_codes!T1981)),OR(YEAR(N1805=lookup_codes!T1979),YEAR(N1805=lookup_codes!T1980),YEAR(N1805=lookup_codes!T1981)))</f>
        <v>1</v>
      </c>
    </row>
    <row r="1806" spans="1:30" ht="15" customHeight="1" x14ac:dyDescent="0.2">
      <c r="A1806" s="8" t="s">
        <v>780</v>
      </c>
      <c r="B1806" s="8"/>
      <c r="C1806" s="2" t="s">
        <v>734</v>
      </c>
      <c r="D1806" s="6" t="s">
        <v>742</v>
      </c>
      <c r="E1806" s="60" t="s">
        <v>744</v>
      </c>
      <c r="F1806" s="8"/>
      <c r="G1806" s="8"/>
      <c r="H1806" s="8"/>
      <c r="I1806" s="8"/>
      <c r="J1806" s="8"/>
      <c r="K1806" s="8" t="s">
        <v>753</v>
      </c>
      <c r="L1806" s="8" t="s">
        <v>756</v>
      </c>
      <c r="M1806" s="9">
        <v>44498</v>
      </c>
      <c r="N1806" s="9">
        <v>44498</v>
      </c>
      <c r="O1806" s="20"/>
      <c r="P1806" s="20">
        <v>18552003.620000001</v>
      </c>
      <c r="Q1806" s="61"/>
      <c r="R1806" s="29"/>
      <c r="S1806" s="29"/>
      <c r="T1806" s="29"/>
      <c r="U1806" s="29"/>
      <c r="X1806" s="22" t="str">
        <f>IF(B1806="",VLOOKUP(A1806,items_lookup!A:B,2,FALSE),B1806)</f>
        <v>14. Item 14</v>
      </c>
      <c r="Y1806" s="22">
        <f t="shared" si="128"/>
        <v>10</v>
      </c>
      <c r="Z1806" s="22">
        <f t="shared" si="128"/>
        <v>10</v>
      </c>
      <c r="AA1806" s="22">
        <f t="shared" si="125"/>
        <v>2021</v>
      </c>
      <c r="AB1806" s="22">
        <f t="shared" si="126"/>
        <v>2021</v>
      </c>
      <c r="AC1806" s="22">
        <f t="shared" si="127"/>
        <v>2021</v>
      </c>
      <c r="AD1806" s="25" t="b">
        <f>AND(ROUND(O1806,2)=O1806,ROUND(P1806,2)=P1806,OR(AND(O1806&lt;&gt;0,L1806="p"),AND(P1806&lt;&gt;0,L1806="f")),_xlfn.ISFORMULA(X1806),_xlfn.ISFORMULA(Y1806),_xlfn.ISFORMULA(Z1806),_xlfn.ISFORMULA(AA1806),_xlfn.ISFORMULA(AB1806),_xlfn.ISFORMULA(AC1806),NOT(_xlfn.ISFORMULA(O1806)),NOT(_xlfn.ISFORMULA(P1806)),M1806&lt;&gt;0,N1806&lt;&gt;0,OR(YEAR(M1806=lookup_codes!T1980),YEAR(M1806=lookup_codes!T1981),YEAR(M1806=lookup_codes!T1982)),OR(YEAR(N1806=lookup_codes!T1980),YEAR(N1806=lookup_codes!T1981),YEAR(N1806=lookup_codes!T1982)))</f>
        <v>1</v>
      </c>
    </row>
    <row r="1807" spans="1:30" ht="15" customHeight="1" x14ac:dyDescent="0.2">
      <c r="A1807" s="8" t="s">
        <v>795</v>
      </c>
      <c r="B1807" s="8"/>
      <c r="C1807" s="2" t="s">
        <v>734</v>
      </c>
      <c r="D1807" s="6" t="s">
        <v>742</v>
      </c>
      <c r="E1807" s="60" t="s">
        <v>745</v>
      </c>
      <c r="F1807" s="8"/>
      <c r="G1807" s="8"/>
      <c r="H1807" s="8"/>
      <c r="I1807" s="8" t="s">
        <v>25</v>
      </c>
      <c r="J1807" s="8">
        <v>1</v>
      </c>
      <c r="K1807" s="8" t="s">
        <v>753</v>
      </c>
      <c r="L1807" s="8" t="s">
        <v>756</v>
      </c>
      <c r="M1807" s="9">
        <v>44508</v>
      </c>
      <c r="N1807" s="9">
        <v>44519</v>
      </c>
      <c r="O1807" s="20"/>
      <c r="P1807" s="20">
        <v>8582.16</v>
      </c>
      <c r="Q1807" s="61"/>
      <c r="R1807" s="29"/>
      <c r="S1807" s="29"/>
      <c r="T1807" s="29"/>
      <c r="U1807" s="29"/>
      <c r="X1807" s="22" t="str">
        <f>IF(B1807="",VLOOKUP(A1807,items_lookup!A:B,2,FALSE),B1807)</f>
        <v>17. Item 17</v>
      </c>
      <c r="Y1807" s="22">
        <f t="shared" si="128"/>
        <v>11</v>
      </c>
      <c r="Z1807" s="22">
        <f t="shared" si="128"/>
        <v>11</v>
      </c>
      <c r="AA1807" s="22">
        <f t="shared" si="125"/>
        <v>2021</v>
      </c>
      <c r="AB1807" s="22">
        <f t="shared" si="126"/>
        <v>2021</v>
      </c>
      <c r="AC1807" s="22">
        <f t="shared" si="127"/>
        <v>2021</v>
      </c>
      <c r="AD1807" s="25" t="b">
        <f>AND(ROUND(O1807,2)=O1807,ROUND(P1807,2)=P1807,OR(AND(O1807&lt;&gt;0,L1807="p"),AND(P1807&lt;&gt;0,L1807="f")),_xlfn.ISFORMULA(X1807),_xlfn.ISFORMULA(Y1807),_xlfn.ISFORMULA(Z1807),_xlfn.ISFORMULA(AA1807),_xlfn.ISFORMULA(AB1807),_xlfn.ISFORMULA(AC1807),NOT(_xlfn.ISFORMULA(O1807)),NOT(_xlfn.ISFORMULA(P1807)),M1807&lt;&gt;0,N1807&lt;&gt;0,OR(YEAR(M1807=lookup_codes!T1981),YEAR(M1807=lookup_codes!T1982),YEAR(M1807=lookup_codes!T1983)),OR(YEAR(N1807=lookup_codes!T1981),YEAR(N1807=lookup_codes!T1982),YEAR(N1807=lookup_codes!T1983)))</f>
        <v>1</v>
      </c>
    </row>
    <row r="1808" spans="1:30" ht="15" customHeight="1" x14ac:dyDescent="0.2">
      <c r="A1808" s="8" t="s">
        <v>770</v>
      </c>
      <c r="B1808" s="8"/>
      <c r="C1808" s="2" t="s">
        <v>734</v>
      </c>
      <c r="D1808" s="6" t="s">
        <v>742</v>
      </c>
      <c r="E1808" s="60" t="s">
        <v>745</v>
      </c>
      <c r="F1808" s="8"/>
      <c r="G1808" s="8"/>
      <c r="H1808" s="8"/>
      <c r="I1808" s="8"/>
      <c r="J1808" s="8">
        <v>3</v>
      </c>
      <c r="K1808" s="8" t="s">
        <v>753</v>
      </c>
      <c r="L1808" s="8" t="s">
        <v>756</v>
      </c>
      <c r="M1808" s="9">
        <v>44501</v>
      </c>
      <c r="N1808" s="9">
        <v>44512</v>
      </c>
      <c r="O1808" s="20"/>
      <c r="P1808" s="20">
        <v>66.55</v>
      </c>
      <c r="Q1808" s="61"/>
      <c r="X1808" s="22" t="str">
        <f>IF(B1808="",VLOOKUP(A1808,items_lookup!A:B,2,FALSE),B1808)</f>
        <v>11. Item 11</v>
      </c>
      <c r="Y1808" s="22">
        <f t="shared" si="128"/>
        <v>11</v>
      </c>
      <c r="Z1808" s="22">
        <f t="shared" si="128"/>
        <v>11</v>
      </c>
      <c r="AA1808" s="22">
        <f t="shared" si="125"/>
        <v>2021</v>
      </c>
      <c r="AB1808" s="22">
        <f t="shared" si="126"/>
        <v>2021</v>
      </c>
      <c r="AC1808" s="22">
        <f t="shared" si="127"/>
        <v>2021</v>
      </c>
      <c r="AD1808" s="25" t="b">
        <f>AND(ROUND(O1808,2)=O1808,ROUND(P1808,2)=P1808,OR(AND(O1808&lt;&gt;0,L1808="p"),AND(P1808&lt;&gt;0,L1808="f")),_xlfn.ISFORMULA(X1808),_xlfn.ISFORMULA(Y1808),_xlfn.ISFORMULA(Z1808),_xlfn.ISFORMULA(AA1808),_xlfn.ISFORMULA(AB1808),_xlfn.ISFORMULA(AC1808),NOT(_xlfn.ISFORMULA(O1808)),NOT(_xlfn.ISFORMULA(P1808)),M1808&lt;&gt;0,N1808&lt;&gt;0,OR(YEAR(M1808=lookup_codes!T1982),YEAR(M1808=lookup_codes!T1983),YEAR(M1808=lookup_codes!T1984)),OR(YEAR(N1808=lookup_codes!T1982),YEAR(N1808=lookup_codes!T1983),YEAR(N1808=lookup_codes!T1984)))</f>
        <v>1</v>
      </c>
    </row>
    <row r="1809" spans="1:30" ht="14.25" customHeight="1" x14ac:dyDescent="0.2">
      <c r="A1809" s="8" t="s">
        <v>773</v>
      </c>
      <c r="B1809" s="8"/>
      <c r="C1809" s="2" t="s">
        <v>734</v>
      </c>
      <c r="D1809" s="6" t="s">
        <v>742</v>
      </c>
      <c r="E1809" s="60" t="s">
        <v>745</v>
      </c>
      <c r="F1809" s="8"/>
      <c r="G1809" s="8"/>
      <c r="H1809" s="8"/>
      <c r="I1809" s="8" t="s">
        <v>25</v>
      </c>
      <c r="J1809" s="8">
        <v>1</v>
      </c>
      <c r="K1809" s="8" t="s">
        <v>753</v>
      </c>
      <c r="L1809" s="8" t="s">
        <v>756</v>
      </c>
      <c r="M1809" s="9">
        <v>44508</v>
      </c>
      <c r="N1809" s="9">
        <v>44516</v>
      </c>
      <c r="O1809" s="20"/>
      <c r="P1809" s="20">
        <v>595.24</v>
      </c>
      <c r="Q1809" s="61"/>
      <c r="X1809" s="22" t="str">
        <f>IF(B1809="",VLOOKUP(A1809,items_lookup!A:B,2,FALSE),B1809)</f>
        <v>13. Item 13</v>
      </c>
      <c r="Y1809" s="22">
        <f t="shared" si="128"/>
        <v>11</v>
      </c>
      <c r="Z1809" s="22">
        <f t="shared" si="128"/>
        <v>11</v>
      </c>
      <c r="AA1809" s="22">
        <f t="shared" si="125"/>
        <v>2021</v>
      </c>
      <c r="AB1809" s="22">
        <f t="shared" si="126"/>
        <v>2021</v>
      </c>
      <c r="AC1809" s="22">
        <f t="shared" si="127"/>
        <v>2021</v>
      </c>
      <c r="AD1809" s="25" t="b">
        <f>AND(ROUND(O1809,2)=O1809,ROUND(P1809,2)=P1809,OR(AND(O1809&lt;&gt;0,L1809="p"),AND(P1809&lt;&gt;0,L1809="f")),_xlfn.ISFORMULA(X1809),_xlfn.ISFORMULA(Y1809),_xlfn.ISFORMULA(Z1809),_xlfn.ISFORMULA(AA1809),_xlfn.ISFORMULA(AB1809),_xlfn.ISFORMULA(AC1809),NOT(_xlfn.ISFORMULA(O1809)),NOT(_xlfn.ISFORMULA(P1809)),M1809&lt;&gt;0,N1809&lt;&gt;0,OR(YEAR(M1809=lookup_codes!T1983),YEAR(M1809=lookup_codes!T1984),YEAR(M1809=lookup_codes!T1985)),OR(YEAR(N1809=lookup_codes!T1983),YEAR(N1809=lookup_codes!T1984),YEAR(N1809=lookup_codes!T1985)))</f>
        <v>1</v>
      </c>
    </row>
    <row r="1810" spans="1:30" ht="14.25" customHeight="1" x14ac:dyDescent="0.2">
      <c r="A1810" s="8" t="s">
        <v>773</v>
      </c>
      <c r="B1810" s="8"/>
      <c r="C1810" s="2" t="s">
        <v>734</v>
      </c>
      <c r="D1810" s="6" t="s">
        <v>742</v>
      </c>
      <c r="E1810" s="60" t="s">
        <v>745</v>
      </c>
      <c r="F1810" s="8"/>
      <c r="G1810" s="8"/>
      <c r="H1810" s="8"/>
      <c r="I1810" s="8"/>
      <c r="J1810" s="8">
        <v>1</v>
      </c>
      <c r="K1810" s="8" t="s">
        <v>753</v>
      </c>
      <c r="L1810" s="8" t="s">
        <v>756</v>
      </c>
      <c r="M1810" s="9">
        <v>44508</v>
      </c>
      <c r="N1810" s="9">
        <v>44516</v>
      </c>
      <c r="O1810" s="20"/>
      <c r="P1810" s="20">
        <v>29605.77</v>
      </c>
      <c r="Q1810" s="61"/>
      <c r="X1810" s="22" t="str">
        <f>IF(B1810="",VLOOKUP(A1810,items_lookup!A:B,2,FALSE),B1810)</f>
        <v>13. Item 13</v>
      </c>
      <c r="Y1810" s="22">
        <f t="shared" si="128"/>
        <v>11</v>
      </c>
      <c r="Z1810" s="22">
        <f t="shared" si="128"/>
        <v>11</v>
      </c>
      <c r="AA1810" s="22">
        <f t="shared" si="125"/>
        <v>2021</v>
      </c>
      <c r="AB1810" s="22">
        <f t="shared" si="126"/>
        <v>2021</v>
      </c>
      <c r="AC1810" s="22">
        <f t="shared" si="127"/>
        <v>2021</v>
      </c>
      <c r="AD1810" s="25" t="b">
        <f>AND(ROUND(O1810,2)=O1810,ROUND(P1810,2)=P1810,OR(AND(O1810&lt;&gt;0,L1810="p"),AND(P1810&lt;&gt;0,L1810="f")),_xlfn.ISFORMULA(X1810),_xlfn.ISFORMULA(Y1810),_xlfn.ISFORMULA(Z1810),_xlfn.ISFORMULA(AA1810),_xlfn.ISFORMULA(AB1810),_xlfn.ISFORMULA(AC1810),NOT(_xlfn.ISFORMULA(O1810)),NOT(_xlfn.ISFORMULA(P1810)),M1810&lt;&gt;0,N1810&lt;&gt;0,OR(YEAR(M1810=lookup_codes!T1984),YEAR(M1810=lookup_codes!T1985),YEAR(M1810=lookup_codes!T1986)),OR(YEAR(N1810=lookup_codes!T1984),YEAR(N1810=lookup_codes!T1985),YEAR(N1810=lookup_codes!T1986)))</f>
        <v>1</v>
      </c>
    </row>
    <row r="1811" spans="1:30" ht="14.25" customHeight="1" x14ac:dyDescent="0.2">
      <c r="A1811" s="8" t="s">
        <v>773</v>
      </c>
      <c r="B1811" s="8"/>
      <c r="C1811" s="2" t="s">
        <v>734</v>
      </c>
      <c r="D1811" s="6" t="s">
        <v>742</v>
      </c>
      <c r="E1811" s="60" t="s">
        <v>745</v>
      </c>
      <c r="F1811" s="8"/>
      <c r="G1811" s="8"/>
      <c r="H1811" s="8"/>
      <c r="I1811" s="8" t="s">
        <v>25</v>
      </c>
      <c r="J1811" s="8">
        <v>1</v>
      </c>
      <c r="K1811" s="8" t="s">
        <v>753</v>
      </c>
      <c r="L1811" s="8" t="s">
        <v>756</v>
      </c>
      <c r="M1811" s="9">
        <v>44508</v>
      </c>
      <c r="N1811" s="9">
        <v>44517</v>
      </c>
      <c r="O1811" s="20"/>
      <c r="P1811" s="20">
        <v>4544.05</v>
      </c>
      <c r="Q1811" s="61"/>
      <c r="X1811" s="22" t="str">
        <f>IF(B1811="",VLOOKUP(A1811,items_lookup!A:B,2,FALSE),B1811)</f>
        <v>13. Item 13</v>
      </c>
      <c r="Y1811" s="22">
        <f t="shared" si="128"/>
        <v>11</v>
      </c>
      <c r="Z1811" s="22">
        <f t="shared" si="128"/>
        <v>11</v>
      </c>
      <c r="AA1811" s="22">
        <f t="shared" si="125"/>
        <v>2021</v>
      </c>
      <c r="AB1811" s="22">
        <f t="shared" si="126"/>
        <v>2021</v>
      </c>
      <c r="AC1811" s="22">
        <f t="shared" si="127"/>
        <v>2021</v>
      </c>
      <c r="AD1811" s="25" t="b">
        <f>AND(ROUND(O1811,2)=O1811,ROUND(P1811,2)=P1811,OR(AND(O1811&lt;&gt;0,L1811="p"),AND(P1811&lt;&gt;0,L1811="f")),_xlfn.ISFORMULA(X1811),_xlfn.ISFORMULA(Y1811),_xlfn.ISFORMULA(Z1811),_xlfn.ISFORMULA(AA1811),_xlfn.ISFORMULA(AB1811),_xlfn.ISFORMULA(AC1811),NOT(_xlfn.ISFORMULA(O1811)),NOT(_xlfn.ISFORMULA(P1811)),M1811&lt;&gt;0,N1811&lt;&gt;0,OR(YEAR(M1811=lookup_codes!T1985),YEAR(M1811=lookup_codes!T1986),YEAR(M1811=lookup_codes!T1987)),OR(YEAR(N1811=lookup_codes!T1985),YEAR(N1811=lookup_codes!T1986),YEAR(N1811=lookup_codes!T1987)))</f>
        <v>1</v>
      </c>
    </row>
    <row r="1812" spans="1:30" ht="14.25" customHeight="1" x14ac:dyDescent="0.2">
      <c r="A1812" s="8" t="s">
        <v>773</v>
      </c>
      <c r="B1812" s="8"/>
      <c r="C1812" s="2" t="s">
        <v>734</v>
      </c>
      <c r="D1812" s="6" t="s">
        <v>742</v>
      </c>
      <c r="E1812" s="60" t="s">
        <v>745</v>
      </c>
      <c r="F1812" s="8"/>
      <c r="G1812" s="8"/>
      <c r="H1812" s="8"/>
      <c r="I1812" s="8"/>
      <c r="J1812" s="8">
        <v>1</v>
      </c>
      <c r="K1812" s="8" t="s">
        <v>753</v>
      </c>
      <c r="L1812" s="8" t="s">
        <v>756</v>
      </c>
      <c r="M1812" s="9">
        <v>44508</v>
      </c>
      <c r="N1812" s="9">
        <v>44517</v>
      </c>
      <c r="O1812" s="20"/>
      <c r="P1812" s="20">
        <v>6612.32</v>
      </c>
      <c r="Q1812" s="61"/>
      <c r="X1812" s="22" t="str">
        <f>IF(B1812="",VLOOKUP(A1812,items_lookup!A:B,2,FALSE),B1812)</f>
        <v>13. Item 13</v>
      </c>
      <c r="Y1812" s="22">
        <f t="shared" si="128"/>
        <v>11</v>
      </c>
      <c r="Z1812" s="22">
        <f t="shared" si="128"/>
        <v>11</v>
      </c>
      <c r="AA1812" s="22">
        <f t="shared" si="125"/>
        <v>2021</v>
      </c>
      <c r="AB1812" s="22">
        <f t="shared" si="126"/>
        <v>2021</v>
      </c>
      <c r="AC1812" s="22">
        <f t="shared" si="127"/>
        <v>2021</v>
      </c>
      <c r="AD1812" s="25" t="b">
        <f>AND(ROUND(O1812,2)=O1812,ROUND(P1812,2)=P1812,OR(AND(O1812&lt;&gt;0,L1812="p"),AND(P1812&lt;&gt;0,L1812="f")),_xlfn.ISFORMULA(X1812),_xlfn.ISFORMULA(Y1812),_xlfn.ISFORMULA(Z1812),_xlfn.ISFORMULA(AA1812),_xlfn.ISFORMULA(AB1812),_xlfn.ISFORMULA(AC1812),NOT(_xlfn.ISFORMULA(O1812)),NOT(_xlfn.ISFORMULA(P1812)),M1812&lt;&gt;0,N1812&lt;&gt;0,OR(YEAR(M1812=lookup_codes!T1986),YEAR(M1812=lookup_codes!T1987),YEAR(M1812=lookup_codes!T1988)),OR(YEAR(N1812=lookup_codes!T1986),YEAR(N1812=lookup_codes!T1987),YEAR(N1812=lookup_codes!T1988)))</f>
        <v>1</v>
      </c>
    </row>
    <row r="1813" spans="1:30" ht="14.25" customHeight="1" x14ac:dyDescent="0.2">
      <c r="A1813" s="8" t="s">
        <v>773</v>
      </c>
      <c r="B1813" s="8"/>
      <c r="C1813" s="2" t="s">
        <v>734</v>
      </c>
      <c r="D1813" s="6" t="s">
        <v>742</v>
      </c>
      <c r="E1813" s="60" t="s">
        <v>745</v>
      </c>
      <c r="F1813" s="8"/>
      <c r="G1813" s="8"/>
      <c r="H1813" s="8"/>
      <c r="I1813" s="8"/>
      <c r="J1813" s="8"/>
      <c r="K1813" s="8" t="s">
        <v>753</v>
      </c>
      <c r="L1813" s="8" t="s">
        <v>756</v>
      </c>
      <c r="M1813" s="9">
        <v>44509</v>
      </c>
      <c r="N1813" s="9">
        <v>44518</v>
      </c>
      <c r="O1813" s="20"/>
      <c r="P1813" s="20">
        <v>51810.89</v>
      </c>
      <c r="Q1813" s="61"/>
      <c r="X1813" s="22" t="str">
        <f>IF(B1813="",VLOOKUP(A1813,items_lookup!A:B,2,FALSE),B1813)</f>
        <v>13. Item 13</v>
      </c>
      <c r="Y1813" s="22">
        <f t="shared" si="128"/>
        <v>11</v>
      </c>
      <c r="Z1813" s="22">
        <f t="shared" si="128"/>
        <v>11</v>
      </c>
      <c r="AA1813" s="22">
        <f t="shared" si="125"/>
        <v>2021</v>
      </c>
      <c r="AB1813" s="22">
        <f t="shared" si="126"/>
        <v>2021</v>
      </c>
      <c r="AC1813" s="22">
        <f t="shared" si="127"/>
        <v>2021</v>
      </c>
      <c r="AD1813" s="25" t="b">
        <f>AND(ROUND(O1813,2)=O1813,ROUND(P1813,2)=P1813,OR(AND(O1813&lt;&gt;0,L1813="p"),AND(P1813&lt;&gt;0,L1813="f")),_xlfn.ISFORMULA(X1813),_xlfn.ISFORMULA(Y1813),_xlfn.ISFORMULA(Z1813),_xlfn.ISFORMULA(AA1813),_xlfn.ISFORMULA(AB1813),_xlfn.ISFORMULA(AC1813),NOT(_xlfn.ISFORMULA(O1813)),NOT(_xlfn.ISFORMULA(P1813)),M1813&lt;&gt;0,N1813&lt;&gt;0,OR(YEAR(M1813=lookup_codes!T1987),YEAR(M1813=lookup_codes!T1988),YEAR(M1813=lookup_codes!T1989)),OR(YEAR(N1813=lookup_codes!T1987),YEAR(N1813=lookup_codes!T1988),YEAR(N1813=lookup_codes!T1989)))</f>
        <v>1</v>
      </c>
    </row>
    <row r="1814" spans="1:30" ht="14.25" customHeight="1" x14ac:dyDescent="0.2">
      <c r="A1814" s="8" t="s">
        <v>773</v>
      </c>
      <c r="B1814" s="8"/>
      <c r="C1814" s="2" t="s">
        <v>734</v>
      </c>
      <c r="D1814" s="6" t="s">
        <v>742</v>
      </c>
      <c r="E1814" s="60" t="s">
        <v>745</v>
      </c>
      <c r="F1814" s="8"/>
      <c r="G1814" s="8"/>
      <c r="H1814" s="8"/>
      <c r="I1814" s="8" t="s">
        <v>25</v>
      </c>
      <c r="J1814" s="8"/>
      <c r="K1814" s="8" t="s">
        <v>753</v>
      </c>
      <c r="L1814" s="8" t="s">
        <v>756</v>
      </c>
      <c r="M1814" s="9">
        <v>44510</v>
      </c>
      <c r="N1814" s="9">
        <v>44522</v>
      </c>
      <c r="O1814" s="20"/>
      <c r="P1814" s="20">
        <v>256714.83</v>
      </c>
      <c r="Q1814" s="61"/>
      <c r="X1814" s="22" t="str">
        <f>IF(B1814="",VLOOKUP(A1814,items_lookup!A:B,2,FALSE),B1814)</f>
        <v>13. Item 13</v>
      </c>
      <c r="Y1814" s="22">
        <f t="shared" si="128"/>
        <v>11</v>
      </c>
      <c r="Z1814" s="22">
        <f t="shared" si="128"/>
        <v>11</v>
      </c>
      <c r="AA1814" s="22">
        <f t="shared" si="125"/>
        <v>2021</v>
      </c>
      <c r="AB1814" s="22">
        <f t="shared" si="126"/>
        <v>2021</v>
      </c>
      <c r="AC1814" s="22">
        <f t="shared" si="127"/>
        <v>2021</v>
      </c>
      <c r="AD1814" s="25" t="b">
        <f>AND(ROUND(O1814,2)=O1814,ROUND(P1814,2)=P1814,OR(AND(O1814&lt;&gt;0,L1814="p"),AND(P1814&lt;&gt;0,L1814="f")),_xlfn.ISFORMULA(X1814),_xlfn.ISFORMULA(Y1814),_xlfn.ISFORMULA(Z1814),_xlfn.ISFORMULA(AA1814),_xlfn.ISFORMULA(AB1814),_xlfn.ISFORMULA(AC1814),NOT(_xlfn.ISFORMULA(O1814)),NOT(_xlfn.ISFORMULA(P1814)),M1814&lt;&gt;0,N1814&lt;&gt;0,OR(YEAR(M1814=lookup_codes!T1988),YEAR(M1814=lookup_codes!T1989),YEAR(M1814=lookup_codes!T1990)),OR(YEAR(N1814=lookup_codes!T1988),YEAR(N1814=lookup_codes!T1989),YEAR(N1814=lookup_codes!T1990)))</f>
        <v>1</v>
      </c>
    </row>
    <row r="1815" spans="1:30" ht="14.25" customHeight="1" x14ac:dyDescent="0.2">
      <c r="A1815" s="8" t="s">
        <v>794</v>
      </c>
      <c r="B1815" s="8"/>
      <c r="C1815" s="2" t="s">
        <v>734</v>
      </c>
      <c r="D1815" s="6" t="s">
        <v>742</v>
      </c>
      <c r="E1815" s="60" t="s">
        <v>745</v>
      </c>
      <c r="F1815" s="8"/>
      <c r="G1815" s="8"/>
      <c r="H1815" s="8"/>
      <c r="I1815" s="8" t="s">
        <v>25</v>
      </c>
      <c r="J1815" s="8"/>
      <c r="K1815" s="8" t="s">
        <v>753</v>
      </c>
      <c r="L1815" s="8" t="s">
        <v>756</v>
      </c>
      <c r="M1815" s="9">
        <v>44510</v>
      </c>
      <c r="N1815" s="9">
        <v>44519</v>
      </c>
      <c r="O1815" s="20"/>
      <c r="P1815" s="20">
        <v>14003.76</v>
      </c>
      <c r="Q1815" s="61"/>
      <c r="X1815" s="22" t="str">
        <f>IF(B1815="",VLOOKUP(A1815,items_lookup!A:B,2,FALSE),B1815)</f>
        <v>13. Item 13</v>
      </c>
      <c r="Y1815" s="22">
        <f t="shared" si="128"/>
        <v>11</v>
      </c>
      <c r="Z1815" s="22">
        <f t="shared" si="128"/>
        <v>11</v>
      </c>
      <c r="AA1815" s="22">
        <f t="shared" si="125"/>
        <v>2021</v>
      </c>
      <c r="AB1815" s="22">
        <f t="shared" si="126"/>
        <v>2021</v>
      </c>
      <c r="AC1815" s="22">
        <f t="shared" si="127"/>
        <v>2021</v>
      </c>
      <c r="AD1815" s="25" t="b">
        <f>AND(ROUND(O1815,2)=O1815,ROUND(P1815,2)=P1815,OR(AND(O1815&lt;&gt;0,L1815="p"),AND(P1815&lt;&gt;0,L1815="f")),_xlfn.ISFORMULA(X1815),_xlfn.ISFORMULA(Y1815),_xlfn.ISFORMULA(Z1815),_xlfn.ISFORMULA(AA1815),_xlfn.ISFORMULA(AB1815),_xlfn.ISFORMULA(AC1815),NOT(_xlfn.ISFORMULA(O1815)),NOT(_xlfn.ISFORMULA(P1815)),M1815&lt;&gt;0,N1815&lt;&gt;0,OR(YEAR(M1815=lookup_codes!T1989),YEAR(M1815=lookup_codes!T1990),YEAR(M1815=lookup_codes!T1991)),OR(YEAR(N1815=lookup_codes!T1989),YEAR(N1815=lookup_codes!T1990),YEAR(N1815=lookup_codes!T1991)))</f>
        <v>1</v>
      </c>
    </row>
    <row r="1816" spans="1:30" ht="14.25" customHeight="1" x14ac:dyDescent="0.2">
      <c r="A1816" s="8" t="s">
        <v>765</v>
      </c>
      <c r="B1816" s="8"/>
      <c r="C1816" s="2" t="s">
        <v>734</v>
      </c>
      <c r="D1816" s="6" t="s">
        <v>742</v>
      </c>
      <c r="E1816" s="60" t="s">
        <v>745</v>
      </c>
      <c r="F1816" s="8"/>
      <c r="G1816" s="8"/>
      <c r="H1816" s="8"/>
      <c r="I1816" s="8"/>
      <c r="J1816" s="8"/>
      <c r="K1816" s="8" t="s">
        <v>753</v>
      </c>
      <c r="L1816" s="8" t="s">
        <v>756</v>
      </c>
      <c r="M1816" s="9">
        <v>44510</v>
      </c>
      <c r="N1816" s="9">
        <v>44519</v>
      </c>
      <c r="O1816" s="20"/>
      <c r="P1816" s="20">
        <v>10009</v>
      </c>
      <c r="Q1816" s="61"/>
      <c r="X1816" s="22" t="str">
        <f>IF(B1816="",VLOOKUP(A1816,items_lookup!A:B,2,FALSE),B1816)</f>
        <v>05. Item 05</v>
      </c>
      <c r="Y1816" s="22">
        <f t="shared" si="128"/>
        <v>11</v>
      </c>
      <c r="Z1816" s="22">
        <f t="shared" si="128"/>
        <v>11</v>
      </c>
      <c r="AA1816" s="22">
        <f t="shared" si="125"/>
        <v>2021</v>
      </c>
      <c r="AB1816" s="22">
        <f t="shared" si="126"/>
        <v>2021</v>
      </c>
      <c r="AC1816" s="22">
        <f t="shared" si="127"/>
        <v>2021</v>
      </c>
      <c r="AD1816" s="25" t="b">
        <f>AND(ROUND(O1816,2)=O1816,ROUND(P1816,2)=P1816,OR(AND(O1816&lt;&gt;0,L1816="p"),AND(P1816&lt;&gt;0,L1816="f")),_xlfn.ISFORMULA(X1816),_xlfn.ISFORMULA(Y1816),_xlfn.ISFORMULA(Z1816),_xlfn.ISFORMULA(AA1816),_xlfn.ISFORMULA(AB1816),_xlfn.ISFORMULA(AC1816),NOT(_xlfn.ISFORMULA(O1816)),NOT(_xlfn.ISFORMULA(P1816)),M1816&lt;&gt;0,N1816&lt;&gt;0,OR(YEAR(M1816=lookup_codes!T1990),YEAR(M1816=lookup_codes!T1991),YEAR(M1816=lookup_codes!T1992)),OR(YEAR(N1816=lookup_codes!T1990),YEAR(N1816=lookup_codes!T1991),YEAR(N1816=lookup_codes!T1992)))</f>
        <v>1</v>
      </c>
    </row>
    <row r="1817" spans="1:30" ht="14.25" customHeight="1" x14ac:dyDescent="0.2">
      <c r="A1817" s="8" t="s">
        <v>763</v>
      </c>
      <c r="B1817" s="27"/>
      <c r="C1817" s="2" t="s">
        <v>734</v>
      </c>
      <c r="D1817" s="6" t="s">
        <v>742</v>
      </c>
      <c r="E1817" s="60" t="s">
        <v>745</v>
      </c>
      <c r="F1817" s="8"/>
      <c r="G1817" s="8"/>
      <c r="H1817" s="8"/>
      <c r="I1817" s="8" t="s">
        <v>25</v>
      </c>
      <c r="J1817" s="8">
        <v>1</v>
      </c>
      <c r="K1817" s="8" t="s">
        <v>753</v>
      </c>
      <c r="L1817" s="8" t="s">
        <v>756</v>
      </c>
      <c r="M1817" s="9">
        <v>44508</v>
      </c>
      <c r="N1817" s="9">
        <v>44519</v>
      </c>
      <c r="O1817" s="20"/>
      <c r="P1817" s="20">
        <v>5621.27</v>
      </c>
      <c r="Q1817" s="61"/>
      <c r="R1817" s="11"/>
      <c r="S1817" s="11"/>
      <c r="T1817" s="11"/>
      <c r="U1817" s="11"/>
      <c r="X1817" s="22" t="str">
        <f>IF(B1817="",VLOOKUP(A1817,items_lookup!A:B,2,FALSE),B1817)</f>
        <v>04. Item 04</v>
      </c>
      <c r="Y1817" s="22">
        <f t="shared" si="128"/>
        <v>11</v>
      </c>
      <c r="Z1817" s="22">
        <f t="shared" si="128"/>
        <v>11</v>
      </c>
      <c r="AA1817" s="22">
        <f t="shared" si="125"/>
        <v>2021</v>
      </c>
      <c r="AB1817" s="22">
        <f t="shared" si="126"/>
        <v>2021</v>
      </c>
      <c r="AC1817" s="22">
        <f t="shared" si="127"/>
        <v>2021</v>
      </c>
      <c r="AD1817" s="25" t="b">
        <f>AND(ROUND(O1817,2)=O1817,ROUND(P1817,2)=P1817,OR(AND(O1817&lt;&gt;0,L1817="p"),AND(P1817&lt;&gt;0,L1817="f")),_xlfn.ISFORMULA(X1817),_xlfn.ISFORMULA(Y1817),_xlfn.ISFORMULA(Z1817),_xlfn.ISFORMULA(AA1817),_xlfn.ISFORMULA(AB1817),_xlfn.ISFORMULA(AC1817),NOT(_xlfn.ISFORMULA(O1817)),NOT(_xlfn.ISFORMULA(P1817)),M1817&lt;&gt;0,N1817&lt;&gt;0,OR(YEAR(M1817=lookup_codes!T1991),YEAR(M1817=lookup_codes!T1992),YEAR(M1817=lookup_codes!T1993)),OR(YEAR(N1817=lookup_codes!T1991),YEAR(N1817=lookup_codes!T1992),YEAR(N1817=lookup_codes!T1993)))</f>
        <v>1</v>
      </c>
    </row>
    <row r="1818" spans="1:30" ht="15" customHeight="1" x14ac:dyDescent="0.2">
      <c r="A1818" s="8" t="s">
        <v>782</v>
      </c>
      <c r="B1818" s="27"/>
      <c r="C1818" s="2" t="s">
        <v>734</v>
      </c>
      <c r="D1818" s="6" t="s">
        <v>742</v>
      </c>
      <c r="E1818" s="60" t="s">
        <v>745</v>
      </c>
      <c r="F1818" s="8"/>
      <c r="G1818" s="8"/>
      <c r="H1818" s="8"/>
      <c r="I1818" s="8"/>
      <c r="J1818" s="8">
        <v>1</v>
      </c>
      <c r="K1818" s="8" t="s">
        <v>753</v>
      </c>
      <c r="L1818" s="8" t="s">
        <v>756</v>
      </c>
      <c r="M1818" s="9">
        <v>44508</v>
      </c>
      <c r="N1818" s="9">
        <v>44519</v>
      </c>
      <c r="O1818" s="20"/>
      <c r="P1818" s="20">
        <v>54216.75</v>
      </c>
      <c r="Q1818" s="61"/>
      <c r="R1818" s="11"/>
      <c r="S1818" s="11"/>
      <c r="T1818" s="11"/>
      <c r="U1818" s="11"/>
      <c r="X1818" s="22" t="str">
        <f>IF(B1818="",VLOOKUP(A1818,items_lookup!A:B,2,FALSE),B1818)</f>
        <v>04. Item 04</v>
      </c>
      <c r="Y1818" s="22">
        <f t="shared" si="128"/>
        <v>11</v>
      </c>
      <c r="Z1818" s="22">
        <f t="shared" si="128"/>
        <v>11</v>
      </c>
      <c r="AA1818" s="22">
        <f t="shared" si="125"/>
        <v>2021</v>
      </c>
      <c r="AB1818" s="22">
        <f t="shared" si="126"/>
        <v>2021</v>
      </c>
      <c r="AC1818" s="22">
        <f t="shared" si="127"/>
        <v>2021</v>
      </c>
      <c r="AD1818" s="25" t="b">
        <f>AND(ROUND(O1818,2)=O1818,ROUND(P1818,2)=P1818,OR(AND(O1818&lt;&gt;0,L1818="p"),AND(P1818&lt;&gt;0,L1818="f")),_xlfn.ISFORMULA(X1818),_xlfn.ISFORMULA(Y1818),_xlfn.ISFORMULA(Z1818),_xlfn.ISFORMULA(AA1818),_xlfn.ISFORMULA(AB1818),_xlfn.ISFORMULA(AC1818),NOT(_xlfn.ISFORMULA(O1818)),NOT(_xlfn.ISFORMULA(P1818)),M1818&lt;&gt;0,N1818&lt;&gt;0,OR(YEAR(M1818=lookup_codes!T1992),YEAR(M1818=lookup_codes!T1993),YEAR(M1818=lookup_codes!T1994)),OR(YEAR(N1818=lookup_codes!T1992),YEAR(N1818=lookup_codes!T1993),YEAR(N1818=lookup_codes!T1994)))</f>
        <v>1</v>
      </c>
    </row>
    <row r="1819" spans="1:30" ht="15" customHeight="1" x14ac:dyDescent="0.2">
      <c r="A1819" s="8" t="s">
        <v>764</v>
      </c>
      <c r="B1819" s="27"/>
      <c r="C1819" s="2" t="s">
        <v>734</v>
      </c>
      <c r="D1819" s="6" t="s">
        <v>742</v>
      </c>
      <c r="E1819" s="60" t="s">
        <v>745</v>
      </c>
      <c r="F1819" s="8"/>
      <c r="G1819" s="8"/>
      <c r="H1819" s="8"/>
      <c r="I1819" s="8" t="s">
        <v>25</v>
      </c>
      <c r="J1819" s="8">
        <v>1</v>
      </c>
      <c r="K1819" s="8" t="s">
        <v>753</v>
      </c>
      <c r="L1819" s="8" t="s">
        <v>756</v>
      </c>
      <c r="M1819" s="9">
        <v>44508</v>
      </c>
      <c r="N1819" s="9">
        <v>44519</v>
      </c>
      <c r="O1819" s="20"/>
      <c r="P1819" s="20">
        <v>15116.28</v>
      </c>
      <c r="Q1819" s="61"/>
      <c r="R1819" s="11"/>
      <c r="S1819" s="11"/>
      <c r="T1819" s="11"/>
      <c r="U1819" s="11"/>
      <c r="X1819" s="22" t="str">
        <f>IF(B1819="",VLOOKUP(A1819,items_lookup!A:B,2,FALSE),B1819)</f>
        <v>05. Item 05</v>
      </c>
      <c r="Y1819" s="22">
        <f t="shared" si="128"/>
        <v>11</v>
      </c>
      <c r="Z1819" s="22">
        <f t="shared" si="128"/>
        <v>11</v>
      </c>
      <c r="AA1819" s="22">
        <f t="shared" si="125"/>
        <v>2021</v>
      </c>
      <c r="AB1819" s="22">
        <f t="shared" si="126"/>
        <v>2021</v>
      </c>
      <c r="AC1819" s="22">
        <f t="shared" si="127"/>
        <v>2021</v>
      </c>
      <c r="AD1819" s="25" t="b">
        <f>AND(ROUND(O1819,2)=O1819,ROUND(P1819,2)=P1819,OR(AND(O1819&lt;&gt;0,L1819="p"),AND(P1819&lt;&gt;0,L1819="f")),_xlfn.ISFORMULA(X1819),_xlfn.ISFORMULA(Y1819),_xlfn.ISFORMULA(Z1819),_xlfn.ISFORMULA(AA1819),_xlfn.ISFORMULA(AB1819),_xlfn.ISFORMULA(AC1819),NOT(_xlfn.ISFORMULA(O1819)),NOT(_xlfn.ISFORMULA(P1819)),M1819&lt;&gt;0,N1819&lt;&gt;0,OR(YEAR(M1819=lookup_codes!T1993),YEAR(M1819=lookup_codes!T1994),YEAR(M1819=lookup_codes!T1995)),OR(YEAR(N1819=lookup_codes!T1993),YEAR(N1819=lookup_codes!T1994),YEAR(N1819=lookup_codes!T1995)))</f>
        <v>1</v>
      </c>
    </row>
    <row r="1820" spans="1:30" ht="15" customHeight="1" x14ac:dyDescent="0.2">
      <c r="A1820" s="8" t="s">
        <v>775</v>
      </c>
      <c r="B1820" s="8"/>
      <c r="C1820" s="2" t="s">
        <v>734</v>
      </c>
      <c r="D1820" s="6" t="s">
        <v>742</v>
      </c>
      <c r="E1820" s="60" t="s">
        <v>745</v>
      </c>
      <c r="F1820" s="8"/>
      <c r="G1820" s="8"/>
      <c r="H1820" s="8"/>
      <c r="I1820" s="8"/>
      <c r="J1820" s="8">
        <v>4</v>
      </c>
      <c r="K1820" s="8" t="s">
        <v>753</v>
      </c>
      <c r="L1820" s="8" t="s">
        <v>756</v>
      </c>
      <c r="M1820" s="9">
        <v>44501</v>
      </c>
      <c r="N1820" s="9">
        <v>44523</v>
      </c>
      <c r="O1820" s="20"/>
      <c r="P1820" s="20">
        <v>336054.53</v>
      </c>
      <c r="Q1820" s="61"/>
      <c r="R1820" s="29"/>
      <c r="S1820" s="29"/>
      <c r="T1820" s="29"/>
      <c r="U1820" s="29"/>
      <c r="X1820" s="22" t="str">
        <f>IF(B1820="",VLOOKUP(A1820,items_lookup!A:B,2,FALSE),B1820)</f>
        <v>06. Item 06</v>
      </c>
      <c r="Y1820" s="22">
        <f t="shared" si="128"/>
        <v>11</v>
      </c>
      <c r="Z1820" s="22">
        <f t="shared" si="128"/>
        <v>11</v>
      </c>
      <c r="AA1820" s="22">
        <f t="shared" si="125"/>
        <v>2021</v>
      </c>
      <c r="AB1820" s="22">
        <f t="shared" si="126"/>
        <v>2021</v>
      </c>
      <c r="AC1820" s="22">
        <f t="shared" si="127"/>
        <v>2021</v>
      </c>
      <c r="AD1820" s="25" t="b">
        <f>AND(ROUND(O1820,2)=O1820,ROUND(P1820,2)=P1820,OR(AND(O1820&lt;&gt;0,L1820="p"),AND(P1820&lt;&gt;0,L1820="f")),_xlfn.ISFORMULA(X1820),_xlfn.ISFORMULA(Y1820),_xlfn.ISFORMULA(Z1820),_xlfn.ISFORMULA(AA1820),_xlfn.ISFORMULA(AB1820),_xlfn.ISFORMULA(AC1820),NOT(_xlfn.ISFORMULA(O1820)),NOT(_xlfn.ISFORMULA(P1820)),M1820&lt;&gt;0,N1820&lt;&gt;0,OR(YEAR(M1820=lookup_codes!T1994),YEAR(M1820=lookup_codes!T1995),YEAR(M1820=lookup_codes!T1996)),OR(YEAR(N1820=lookup_codes!T1994),YEAR(N1820=lookup_codes!T1995),YEAR(N1820=lookup_codes!T1996)))</f>
        <v>1</v>
      </c>
    </row>
    <row r="1821" spans="1:30" ht="12.6" customHeight="1" x14ac:dyDescent="0.2">
      <c r="A1821" s="8" t="s">
        <v>766</v>
      </c>
      <c r="B1821" s="27"/>
      <c r="C1821" s="2" t="s">
        <v>734</v>
      </c>
      <c r="D1821" s="6" t="s">
        <v>742</v>
      </c>
      <c r="E1821" s="60" t="s">
        <v>745</v>
      </c>
      <c r="F1821" s="8"/>
      <c r="G1821" s="8"/>
      <c r="H1821" s="8"/>
      <c r="I1821" s="8"/>
      <c r="J1821" s="8">
        <v>1</v>
      </c>
      <c r="K1821" s="8" t="s">
        <v>753</v>
      </c>
      <c r="L1821" s="8" t="s">
        <v>756</v>
      </c>
      <c r="M1821" s="9">
        <v>44501</v>
      </c>
      <c r="N1821" s="9">
        <v>44516</v>
      </c>
      <c r="O1821" s="20"/>
      <c r="P1821" s="20">
        <v>14429.46</v>
      </c>
      <c r="Q1821" s="61"/>
      <c r="R1821" s="11"/>
      <c r="S1821" s="11"/>
      <c r="T1821" s="11"/>
      <c r="U1821" s="11"/>
      <c r="X1821" s="22" t="str">
        <f>IF(B1821="",VLOOKUP(A1821,items_lookup!A:B,2,FALSE),B1821)</f>
        <v>07. Item 07</v>
      </c>
      <c r="Y1821" s="22">
        <f t="shared" si="128"/>
        <v>11</v>
      </c>
      <c r="Z1821" s="22">
        <f t="shared" si="128"/>
        <v>11</v>
      </c>
      <c r="AA1821" s="22">
        <f t="shared" si="125"/>
        <v>2021</v>
      </c>
      <c r="AB1821" s="22">
        <f t="shared" si="126"/>
        <v>2021</v>
      </c>
      <c r="AC1821" s="22">
        <f t="shared" si="127"/>
        <v>2021</v>
      </c>
      <c r="AD1821" s="25" t="b">
        <f>AND(ROUND(O1821,2)=O1821,ROUND(P1821,2)=P1821,OR(AND(O1821&lt;&gt;0,L1821="p"),AND(P1821&lt;&gt;0,L1821="f")),_xlfn.ISFORMULA(X1821),_xlfn.ISFORMULA(Y1821),_xlfn.ISFORMULA(Z1821),_xlfn.ISFORMULA(AA1821),_xlfn.ISFORMULA(AB1821),_xlfn.ISFORMULA(AC1821),NOT(_xlfn.ISFORMULA(O1821)),NOT(_xlfn.ISFORMULA(P1821)),M1821&lt;&gt;0,N1821&lt;&gt;0,OR(YEAR(M1821=lookup_codes!T1995),YEAR(M1821=lookup_codes!T1996),YEAR(M1821=lookup_codes!T1997)),OR(YEAR(N1821=lookup_codes!T1995),YEAR(N1821=lookup_codes!T1996),YEAR(N1821=lookup_codes!T1997)))</f>
        <v>1</v>
      </c>
    </row>
    <row r="1822" spans="1:30" ht="15" customHeight="1" x14ac:dyDescent="0.2">
      <c r="A1822" s="8" t="s">
        <v>767</v>
      </c>
      <c r="B1822" s="27"/>
      <c r="C1822" s="2" t="s">
        <v>734</v>
      </c>
      <c r="D1822" s="6" t="s">
        <v>742</v>
      </c>
      <c r="E1822" s="60" t="s">
        <v>745</v>
      </c>
      <c r="F1822" s="8"/>
      <c r="G1822" s="8"/>
      <c r="H1822" s="8"/>
      <c r="I1822" s="8"/>
      <c r="J1822" s="8">
        <v>1</v>
      </c>
      <c r="K1822" s="8" t="s">
        <v>753</v>
      </c>
      <c r="L1822" s="8" t="s">
        <v>756</v>
      </c>
      <c r="M1822" s="9">
        <v>44501</v>
      </c>
      <c r="N1822" s="9">
        <v>44517</v>
      </c>
      <c r="O1822" s="20"/>
      <c r="P1822" s="20">
        <v>57446.33</v>
      </c>
      <c r="Q1822" s="61"/>
      <c r="R1822" s="11"/>
      <c r="S1822" s="11"/>
      <c r="T1822" s="11"/>
      <c r="U1822" s="11"/>
      <c r="X1822" s="22" t="str">
        <f>IF(B1822="",VLOOKUP(A1822,items_lookup!A:B,2,FALSE),B1822)</f>
        <v>08. Item 08</v>
      </c>
      <c r="Y1822" s="22">
        <f t="shared" si="128"/>
        <v>11</v>
      </c>
      <c r="Z1822" s="22">
        <f t="shared" si="128"/>
        <v>11</v>
      </c>
      <c r="AA1822" s="22">
        <f t="shared" si="125"/>
        <v>2021</v>
      </c>
      <c r="AB1822" s="22">
        <f t="shared" si="126"/>
        <v>2021</v>
      </c>
      <c r="AC1822" s="22">
        <f t="shared" si="127"/>
        <v>2021</v>
      </c>
      <c r="AD1822" s="25" t="b">
        <f>AND(ROUND(O1822,2)=O1822,ROUND(P1822,2)=P1822,OR(AND(O1822&lt;&gt;0,L1822="p"),AND(P1822&lt;&gt;0,L1822="f")),_xlfn.ISFORMULA(X1822),_xlfn.ISFORMULA(Y1822),_xlfn.ISFORMULA(Z1822),_xlfn.ISFORMULA(AA1822),_xlfn.ISFORMULA(AB1822),_xlfn.ISFORMULA(AC1822),NOT(_xlfn.ISFORMULA(O1822)),NOT(_xlfn.ISFORMULA(P1822)),M1822&lt;&gt;0,N1822&lt;&gt;0,OR(YEAR(M1822=lookup_codes!T1996),YEAR(M1822=lookup_codes!T1997),YEAR(M1822=lookup_codes!T1998)),OR(YEAR(N1822=lookup_codes!T1996),YEAR(N1822=lookup_codes!T1997),YEAR(N1822=lookup_codes!T1998)))</f>
        <v>1</v>
      </c>
    </row>
    <row r="1823" spans="1:30" ht="15" customHeight="1" x14ac:dyDescent="0.2">
      <c r="A1823" s="8" t="s">
        <v>791</v>
      </c>
      <c r="B1823" s="8"/>
      <c r="C1823" s="2" t="s">
        <v>734</v>
      </c>
      <c r="D1823" s="6" t="s">
        <v>742</v>
      </c>
      <c r="E1823" s="60" t="s">
        <v>745</v>
      </c>
      <c r="F1823" s="8"/>
      <c r="G1823" s="8"/>
      <c r="H1823" s="8"/>
      <c r="I1823" s="8"/>
      <c r="J1823" s="8">
        <v>3</v>
      </c>
      <c r="K1823" s="8" t="s">
        <v>753</v>
      </c>
      <c r="L1823" s="8" t="s">
        <v>756</v>
      </c>
      <c r="M1823" s="9">
        <v>44501</v>
      </c>
      <c r="N1823" s="9">
        <v>44524</v>
      </c>
      <c r="O1823" s="20"/>
      <c r="P1823" s="20">
        <v>666580.30000000005</v>
      </c>
      <c r="Q1823" s="61"/>
      <c r="R1823" s="29"/>
      <c r="S1823" s="29"/>
      <c r="T1823" s="29"/>
      <c r="U1823" s="29"/>
      <c r="X1823" s="22" t="str">
        <f>IF(B1823="",VLOOKUP(A1823,items_lookup!A:B,2,FALSE),B1823)</f>
        <v>10. Item 10</v>
      </c>
      <c r="Y1823" s="22">
        <f t="shared" si="128"/>
        <v>11</v>
      </c>
      <c r="Z1823" s="22">
        <f t="shared" si="128"/>
        <v>11</v>
      </c>
      <c r="AA1823" s="22">
        <f t="shared" si="125"/>
        <v>2021</v>
      </c>
      <c r="AB1823" s="22">
        <f t="shared" si="126"/>
        <v>2021</v>
      </c>
      <c r="AC1823" s="22">
        <f t="shared" si="127"/>
        <v>2021</v>
      </c>
      <c r="AD1823" s="25" t="b">
        <f>AND(ROUND(O1823,2)=O1823,ROUND(P1823,2)=P1823,OR(AND(O1823&lt;&gt;0,L1823="p"),AND(P1823&lt;&gt;0,L1823="f")),_xlfn.ISFORMULA(X1823),_xlfn.ISFORMULA(Y1823),_xlfn.ISFORMULA(Z1823),_xlfn.ISFORMULA(AA1823),_xlfn.ISFORMULA(AB1823),_xlfn.ISFORMULA(AC1823),NOT(_xlfn.ISFORMULA(O1823)),NOT(_xlfn.ISFORMULA(P1823)),M1823&lt;&gt;0,N1823&lt;&gt;0,OR(YEAR(M1823=lookup_codes!T1997),YEAR(M1823=lookup_codes!T1998),YEAR(M1823=lookup_codes!T1999)),OR(YEAR(N1823=lookup_codes!T1997),YEAR(N1823=lookup_codes!T1998),YEAR(N1823=lookup_codes!T1999)))</f>
        <v>1</v>
      </c>
    </row>
    <row r="1824" spans="1:30" ht="15" customHeight="1" x14ac:dyDescent="0.2">
      <c r="A1824" s="8" t="s">
        <v>771</v>
      </c>
      <c r="B1824" s="8"/>
      <c r="C1824" s="2" t="s">
        <v>734</v>
      </c>
      <c r="D1824" s="6" t="s">
        <v>742</v>
      </c>
      <c r="E1824" s="60" t="s">
        <v>745</v>
      </c>
      <c r="F1824" s="8"/>
      <c r="G1824" s="8"/>
      <c r="H1824" s="8"/>
      <c r="I1824" s="8"/>
      <c r="J1824" s="8">
        <v>3</v>
      </c>
      <c r="K1824" s="8" t="s">
        <v>753</v>
      </c>
      <c r="L1824" s="8" t="s">
        <v>756</v>
      </c>
      <c r="M1824" s="9">
        <v>44512</v>
      </c>
      <c r="N1824" s="9">
        <v>44530</v>
      </c>
      <c r="O1824" s="20"/>
      <c r="P1824" s="20">
        <v>50042.400000000001</v>
      </c>
      <c r="Q1824" s="61"/>
      <c r="R1824" s="29"/>
      <c r="S1824" s="29"/>
      <c r="T1824" s="29"/>
      <c r="U1824" s="29"/>
      <c r="X1824" s="22" t="str">
        <f>IF(B1824="",VLOOKUP(A1824,items_lookup!A:B,2,FALSE),B1824)</f>
        <v>13. Item 13</v>
      </c>
      <c r="Y1824" s="22">
        <f t="shared" si="128"/>
        <v>11</v>
      </c>
      <c r="Z1824" s="22">
        <f t="shared" si="128"/>
        <v>11</v>
      </c>
      <c r="AA1824" s="22">
        <f t="shared" si="125"/>
        <v>2021</v>
      </c>
      <c r="AB1824" s="22">
        <f t="shared" si="126"/>
        <v>2021</v>
      </c>
      <c r="AC1824" s="22">
        <f t="shared" si="127"/>
        <v>2021</v>
      </c>
      <c r="AD1824" s="25" t="b">
        <f>AND(ROUND(O1824,2)=O1824,ROUND(P1824,2)=P1824,OR(AND(O1824&lt;&gt;0,L1824="p"),AND(P1824&lt;&gt;0,L1824="f")),_xlfn.ISFORMULA(X1824),_xlfn.ISFORMULA(Y1824),_xlfn.ISFORMULA(Z1824),_xlfn.ISFORMULA(AA1824),_xlfn.ISFORMULA(AB1824),_xlfn.ISFORMULA(AC1824),NOT(_xlfn.ISFORMULA(O1824)),NOT(_xlfn.ISFORMULA(P1824)),M1824&lt;&gt;0,N1824&lt;&gt;0,OR(YEAR(M1824=lookup_codes!T1998),YEAR(M1824=lookup_codes!T1999),YEAR(M1824=lookup_codes!T2000)),OR(YEAR(N1824=lookup_codes!T1998),YEAR(N1824=lookup_codes!T1999),YEAR(N1824=lookup_codes!T2000)))</f>
        <v>1</v>
      </c>
    </row>
    <row r="1825" spans="1:30" ht="15" customHeight="1" x14ac:dyDescent="0.2">
      <c r="A1825" s="8" t="s">
        <v>789</v>
      </c>
      <c r="B1825" s="8"/>
      <c r="C1825" s="2" t="s">
        <v>741</v>
      </c>
      <c r="D1825" s="6" t="s">
        <v>742</v>
      </c>
      <c r="E1825" s="60" t="s">
        <v>744</v>
      </c>
      <c r="F1825" s="8"/>
      <c r="G1825" s="8"/>
      <c r="H1825" s="8"/>
      <c r="I1825" s="8"/>
      <c r="J1825" s="8"/>
      <c r="K1825" s="8"/>
      <c r="L1825" s="8" t="s">
        <v>756</v>
      </c>
      <c r="M1825" s="9">
        <v>44500</v>
      </c>
      <c r="N1825" s="9">
        <v>44500</v>
      </c>
      <c r="O1825" s="20"/>
      <c r="P1825" s="20">
        <v>45012017.759999998</v>
      </c>
      <c r="Q1825" s="61"/>
      <c r="R1825" s="29"/>
      <c r="S1825" s="29"/>
      <c r="T1825" s="29"/>
      <c r="U1825" s="29"/>
      <c r="X1825" s="22" t="str">
        <f>IF(B1825="",VLOOKUP(A1825,items_lookup!A:B,2,FALSE),B1825)</f>
        <v>13. Item 13</v>
      </c>
      <c r="Y1825" s="22">
        <f t="shared" si="128"/>
        <v>10</v>
      </c>
      <c r="Z1825" s="22">
        <f t="shared" si="128"/>
        <v>10</v>
      </c>
      <c r="AA1825" s="22">
        <f t="shared" si="125"/>
        <v>2021</v>
      </c>
      <c r="AB1825" s="22">
        <f t="shared" si="126"/>
        <v>2021</v>
      </c>
      <c r="AC1825" s="22">
        <f t="shared" si="127"/>
        <v>2021</v>
      </c>
      <c r="AD1825" s="25" t="b">
        <f>AND(ROUND(O1825,2)=O1825,ROUND(P1825,2)=P1825,OR(AND(O1825&lt;&gt;0,L1825="p"),AND(P1825&lt;&gt;0,L1825="f")),_xlfn.ISFORMULA(X1825),_xlfn.ISFORMULA(Y1825),_xlfn.ISFORMULA(Z1825),_xlfn.ISFORMULA(AA1825),_xlfn.ISFORMULA(AB1825),_xlfn.ISFORMULA(AC1825),NOT(_xlfn.ISFORMULA(O1825)),NOT(_xlfn.ISFORMULA(P1825)),M1825&lt;&gt;0,N1825&lt;&gt;0,OR(YEAR(M1825=lookup_codes!T1999),YEAR(M1825=lookup_codes!T2000),YEAR(M1825=lookup_codes!T2001)),OR(YEAR(N1825=lookup_codes!T1999),YEAR(N1825=lookup_codes!T2000),YEAR(N1825=lookup_codes!T2001)))</f>
        <v>1</v>
      </c>
    </row>
    <row r="1826" spans="1:30" ht="15" customHeight="1" x14ac:dyDescent="0.2">
      <c r="A1826" s="8" t="s">
        <v>771</v>
      </c>
      <c r="B1826" s="8"/>
      <c r="C1826" s="2" t="s">
        <v>741</v>
      </c>
      <c r="D1826" s="6" t="s">
        <v>742</v>
      </c>
      <c r="E1826" s="60" t="s">
        <v>745</v>
      </c>
      <c r="F1826" s="8"/>
      <c r="G1826" s="8"/>
      <c r="H1826" s="8"/>
      <c r="I1826" s="8"/>
      <c r="J1826" s="8"/>
      <c r="K1826" s="8"/>
      <c r="L1826" s="8" t="s">
        <v>756</v>
      </c>
      <c r="M1826" s="9">
        <v>44501</v>
      </c>
      <c r="N1826" s="9">
        <v>44501</v>
      </c>
      <c r="O1826" s="20"/>
      <c r="P1826" s="20">
        <v>54489.7</v>
      </c>
      <c r="Q1826" s="61"/>
      <c r="R1826" s="29"/>
      <c r="S1826" s="29"/>
      <c r="T1826" s="29"/>
      <c r="U1826" s="29"/>
      <c r="X1826" s="22" t="str">
        <f>IF(B1826="",VLOOKUP(A1826,items_lookup!A:B,2,FALSE),B1826)</f>
        <v>13. Item 13</v>
      </c>
      <c r="Y1826" s="22">
        <f t="shared" si="128"/>
        <v>11</v>
      </c>
      <c r="Z1826" s="22">
        <f t="shared" si="128"/>
        <v>11</v>
      </c>
      <c r="AA1826" s="22">
        <f t="shared" si="125"/>
        <v>2021</v>
      </c>
      <c r="AB1826" s="22">
        <f t="shared" si="126"/>
        <v>2021</v>
      </c>
      <c r="AC1826" s="22">
        <f t="shared" si="127"/>
        <v>2021</v>
      </c>
      <c r="AD1826" s="25" t="b">
        <f>AND(ROUND(O1826,2)=O1826,ROUND(P1826,2)=P1826,OR(AND(O1826&lt;&gt;0,L1826="p"),AND(P1826&lt;&gt;0,L1826="f")),_xlfn.ISFORMULA(X1826),_xlfn.ISFORMULA(Y1826),_xlfn.ISFORMULA(Z1826),_xlfn.ISFORMULA(AA1826),_xlfn.ISFORMULA(AB1826),_xlfn.ISFORMULA(AC1826),NOT(_xlfn.ISFORMULA(O1826)),NOT(_xlfn.ISFORMULA(P1826)),M1826&lt;&gt;0,N1826&lt;&gt;0,OR(YEAR(M1826=lookup_codes!T2000),YEAR(M1826=lookup_codes!T2001),YEAR(M1826=lookup_codes!T2002)),OR(YEAR(N1826=lookup_codes!T2000),YEAR(N1826=lookup_codes!T2001),YEAR(N1826=lookup_codes!T2002)))</f>
        <v>1</v>
      </c>
    </row>
    <row r="1827" spans="1:30" ht="15" customHeight="1" x14ac:dyDescent="0.2">
      <c r="A1827" s="8" t="s">
        <v>798</v>
      </c>
      <c r="B1827" s="8"/>
      <c r="C1827" s="2" t="s">
        <v>741</v>
      </c>
      <c r="D1827" s="6" t="s">
        <v>742</v>
      </c>
      <c r="E1827" s="60" t="s">
        <v>745</v>
      </c>
      <c r="F1827" s="8"/>
      <c r="G1827" s="8"/>
      <c r="H1827" s="8"/>
      <c r="I1827" s="8"/>
      <c r="J1827" s="8"/>
      <c r="K1827" s="8"/>
      <c r="L1827" s="8" t="s">
        <v>756</v>
      </c>
      <c r="M1827" s="9">
        <v>44501</v>
      </c>
      <c r="N1827" s="9">
        <v>44501</v>
      </c>
      <c r="O1827" s="20"/>
      <c r="P1827" s="20">
        <v>956475.99</v>
      </c>
      <c r="Q1827" s="61"/>
      <c r="R1827" s="29"/>
      <c r="S1827" s="29"/>
      <c r="T1827" s="29"/>
      <c r="U1827" s="29"/>
      <c r="X1827" s="22" t="str">
        <f>IF(B1827="",VLOOKUP(A1827,items_lookup!A:B,2,FALSE),B1827)</f>
        <v>03. Item 03</v>
      </c>
      <c r="Y1827" s="22">
        <f t="shared" si="128"/>
        <v>11</v>
      </c>
      <c r="Z1827" s="22">
        <f t="shared" si="128"/>
        <v>11</v>
      </c>
      <c r="AA1827" s="22">
        <f t="shared" ref="AA1827:AA1890" si="129">YEAR(N1827)</f>
        <v>2021</v>
      </c>
      <c r="AB1827" s="22">
        <f t="shared" ref="AB1827:AB1890" si="130">YEAR(M1827)</f>
        <v>2021</v>
      </c>
      <c r="AC1827" s="22">
        <f t="shared" ref="AC1827:AC1890" si="131">IF(F1827="X",AA1827-1,AA1827)</f>
        <v>2021</v>
      </c>
      <c r="AD1827" s="25" t="b">
        <f>AND(ROUND(O1827,2)=O1827,ROUND(P1827,2)=P1827,OR(AND(O1827&lt;&gt;0,L1827="p"),AND(P1827&lt;&gt;0,L1827="f")),_xlfn.ISFORMULA(X1827),_xlfn.ISFORMULA(Y1827),_xlfn.ISFORMULA(Z1827),_xlfn.ISFORMULA(AA1827),_xlfn.ISFORMULA(AB1827),_xlfn.ISFORMULA(AC1827),NOT(_xlfn.ISFORMULA(O1827)),NOT(_xlfn.ISFORMULA(P1827)),M1827&lt;&gt;0,N1827&lt;&gt;0,OR(YEAR(M1827=lookup_codes!T2001),YEAR(M1827=lookup_codes!T2002),YEAR(M1827=lookup_codes!T2003)),OR(YEAR(N1827=lookup_codes!T2001),YEAR(N1827=lookup_codes!T2002),YEAR(N1827=lookup_codes!T2003)))</f>
        <v>1</v>
      </c>
    </row>
    <row r="1828" spans="1:30" ht="15" customHeight="1" x14ac:dyDescent="0.2">
      <c r="A1828" s="8" t="s">
        <v>787</v>
      </c>
      <c r="B1828" s="8"/>
      <c r="C1828" s="2" t="s">
        <v>741</v>
      </c>
      <c r="D1828" s="6" t="s">
        <v>742</v>
      </c>
      <c r="E1828" s="60" t="s">
        <v>745</v>
      </c>
      <c r="F1828" s="8"/>
      <c r="G1828" s="8"/>
      <c r="H1828" s="8"/>
      <c r="I1828" s="8"/>
      <c r="J1828" s="8"/>
      <c r="K1828" s="8"/>
      <c r="L1828" s="8" t="s">
        <v>756</v>
      </c>
      <c r="M1828" s="9">
        <v>44501</v>
      </c>
      <c r="N1828" s="9">
        <v>44501</v>
      </c>
      <c r="O1828" s="20"/>
      <c r="P1828" s="20">
        <v>4426203.8600000003</v>
      </c>
      <c r="Q1828" s="61"/>
      <c r="R1828" s="29"/>
      <c r="S1828" s="29"/>
      <c r="T1828" s="29"/>
      <c r="U1828" s="29"/>
      <c r="X1828" s="22" t="str">
        <f>IF(B1828="",VLOOKUP(A1828,items_lookup!A:B,2,FALSE),B1828)</f>
        <v>03. Item 03</v>
      </c>
      <c r="Y1828" s="22">
        <f t="shared" si="128"/>
        <v>11</v>
      </c>
      <c r="Z1828" s="22">
        <f t="shared" si="128"/>
        <v>11</v>
      </c>
      <c r="AA1828" s="22">
        <f t="shared" si="129"/>
        <v>2021</v>
      </c>
      <c r="AB1828" s="22">
        <f t="shared" si="130"/>
        <v>2021</v>
      </c>
      <c r="AC1828" s="22">
        <f t="shared" si="131"/>
        <v>2021</v>
      </c>
      <c r="AD1828" s="25" t="b">
        <f>AND(ROUND(O1828,2)=O1828,ROUND(P1828,2)=P1828,OR(AND(O1828&lt;&gt;0,L1828="p"),AND(P1828&lt;&gt;0,L1828="f")),_xlfn.ISFORMULA(X1828),_xlfn.ISFORMULA(Y1828),_xlfn.ISFORMULA(Z1828),_xlfn.ISFORMULA(AA1828),_xlfn.ISFORMULA(AB1828),_xlfn.ISFORMULA(AC1828),NOT(_xlfn.ISFORMULA(O1828)),NOT(_xlfn.ISFORMULA(P1828)),M1828&lt;&gt;0,N1828&lt;&gt;0,OR(YEAR(M1828=lookup_codes!T2002),YEAR(M1828=lookup_codes!T2003),YEAR(M1828=lookup_codes!T2004)),OR(YEAR(N1828=lookup_codes!T2002),YEAR(N1828=lookup_codes!T2003),YEAR(N1828=lookup_codes!T2004)))</f>
        <v>1</v>
      </c>
    </row>
    <row r="1829" spans="1:30" ht="15" customHeight="1" x14ac:dyDescent="0.2">
      <c r="A1829" s="8" t="s">
        <v>799</v>
      </c>
      <c r="B1829" s="8"/>
      <c r="C1829" s="2" t="s">
        <v>741</v>
      </c>
      <c r="D1829" s="6" t="s">
        <v>742</v>
      </c>
      <c r="E1829" s="60" t="s">
        <v>745</v>
      </c>
      <c r="F1829" s="8"/>
      <c r="G1829" s="8"/>
      <c r="H1829" s="8"/>
      <c r="I1829" s="8"/>
      <c r="J1829" s="8"/>
      <c r="K1829" s="8"/>
      <c r="L1829" s="8" t="s">
        <v>756</v>
      </c>
      <c r="M1829" s="9">
        <v>44501</v>
      </c>
      <c r="N1829" s="9">
        <v>44501</v>
      </c>
      <c r="O1829" s="20">
        <v>80.81</v>
      </c>
      <c r="P1829" s="20">
        <v>15676.35</v>
      </c>
      <c r="Q1829" s="61"/>
      <c r="R1829" s="29"/>
      <c r="S1829" s="29"/>
      <c r="T1829" s="29"/>
      <c r="U1829" s="29"/>
      <c r="X1829" s="22" t="str">
        <f>IF(B1829="",VLOOKUP(A1829,items_lookup!A:B,2,FALSE),B1829)</f>
        <v>03. Item 03</v>
      </c>
      <c r="Y1829" s="22">
        <f t="shared" si="128"/>
        <v>11</v>
      </c>
      <c r="Z1829" s="22">
        <f t="shared" si="128"/>
        <v>11</v>
      </c>
      <c r="AA1829" s="22">
        <f t="shared" si="129"/>
        <v>2021</v>
      </c>
      <c r="AB1829" s="22">
        <f t="shared" si="130"/>
        <v>2021</v>
      </c>
      <c r="AC1829" s="22">
        <f t="shared" si="131"/>
        <v>2021</v>
      </c>
      <c r="AD1829" s="25" t="b">
        <f>AND(ROUND(O1829,2)=O1829,ROUND(P1829,2)=P1829,OR(AND(O1829&lt;&gt;0,L1829="p"),AND(P1829&lt;&gt;0,L1829="f")),_xlfn.ISFORMULA(X1829),_xlfn.ISFORMULA(Y1829),_xlfn.ISFORMULA(Z1829),_xlfn.ISFORMULA(AA1829),_xlfn.ISFORMULA(AB1829),_xlfn.ISFORMULA(AC1829),NOT(_xlfn.ISFORMULA(O1829)),NOT(_xlfn.ISFORMULA(P1829)),M1829&lt;&gt;0,N1829&lt;&gt;0,OR(YEAR(M1829=lookup_codes!T2003),YEAR(M1829=lookup_codes!T2004),YEAR(M1829=lookup_codes!T2005)),OR(YEAR(N1829=lookup_codes!T2003),YEAR(N1829=lookup_codes!T2004),YEAR(N1829=lookup_codes!T2005)))</f>
        <v>1</v>
      </c>
    </row>
    <row r="1830" spans="1:30" ht="15" customHeight="1" x14ac:dyDescent="0.2">
      <c r="A1830" s="8" t="s">
        <v>799</v>
      </c>
      <c r="B1830" s="8"/>
      <c r="C1830" s="2" t="s">
        <v>741</v>
      </c>
      <c r="D1830" s="6" t="s">
        <v>742</v>
      </c>
      <c r="E1830" s="60" t="s">
        <v>745</v>
      </c>
      <c r="F1830" s="8"/>
      <c r="G1830" s="8"/>
      <c r="H1830" s="8"/>
      <c r="I1830" s="8"/>
      <c r="J1830" s="8"/>
      <c r="K1830" s="8"/>
      <c r="L1830" s="8" t="s">
        <v>756</v>
      </c>
      <c r="M1830" s="9">
        <v>44501</v>
      </c>
      <c r="N1830" s="9">
        <v>44501</v>
      </c>
      <c r="O1830" s="20"/>
      <c r="P1830" s="20">
        <v>10701643.25</v>
      </c>
      <c r="Q1830" s="61"/>
      <c r="R1830" s="29"/>
      <c r="S1830" s="29"/>
      <c r="T1830" s="29"/>
      <c r="U1830" s="29"/>
      <c r="X1830" s="22" t="str">
        <f>IF(B1830="",VLOOKUP(A1830,items_lookup!A:B,2,FALSE),B1830)</f>
        <v>03. Item 03</v>
      </c>
      <c r="Y1830" s="22">
        <f t="shared" si="128"/>
        <v>11</v>
      </c>
      <c r="Z1830" s="22">
        <f t="shared" si="128"/>
        <v>11</v>
      </c>
      <c r="AA1830" s="22">
        <f t="shared" si="129"/>
        <v>2021</v>
      </c>
      <c r="AB1830" s="22">
        <f t="shared" si="130"/>
        <v>2021</v>
      </c>
      <c r="AC1830" s="22">
        <f t="shared" si="131"/>
        <v>2021</v>
      </c>
      <c r="AD1830" s="25" t="b">
        <f>AND(ROUND(O1830,2)=O1830,ROUND(P1830,2)=P1830,OR(AND(O1830&lt;&gt;0,L1830="p"),AND(P1830&lt;&gt;0,L1830="f")),_xlfn.ISFORMULA(X1830),_xlfn.ISFORMULA(Y1830),_xlfn.ISFORMULA(Z1830),_xlfn.ISFORMULA(AA1830),_xlfn.ISFORMULA(AB1830),_xlfn.ISFORMULA(AC1830),NOT(_xlfn.ISFORMULA(O1830)),NOT(_xlfn.ISFORMULA(P1830)),M1830&lt;&gt;0,N1830&lt;&gt;0,OR(YEAR(M1830=lookup_codes!T2004),YEAR(M1830=lookup_codes!T2005),YEAR(M1830=lookup_codes!T2006)),OR(YEAR(N1830=lookup_codes!T2004),YEAR(N1830=lookup_codes!T2005),YEAR(N1830=lookup_codes!T2006)))</f>
        <v>1</v>
      </c>
    </row>
    <row r="1831" spans="1:30" ht="15" customHeight="1" x14ac:dyDescent="0.2">
      <c r="A1831" s="8" t="s">
        <v>785</v>
      </c>
      <c r="B1831" s="8"/>
      <c r="C1831" s="2" t="s">
        <v>741</v>
      </c>
      <c r="D1831" s="6" t="s">
        <v>742</v>
      </c>
      <c r="E1831" s="60" t="s">
        <v>745</v>
      </c>
      <c r="F1831" s="8"/>
      <c r="G1831" s="8"/>
      <c r="H1831" s="8"/>
      <c r="I1831" s="8"/>
      <c r="J1831" s="8"/>
      <c r="K1831" s="8"/>
      <c r="L1831" s="8" t="s">
        <v>756</v>
      </c>
      <c r="M1831" s="9">
        <v>44501</v>
      </c>
      <c r="N1831" s="9">
        <v>44501</v>
      </c>
      <c r="O1831" s="20"/>
      <c r="P1831" s="20">
        <v>66151.41</v>
      </c>
      <c r="Q1831" s="61"/>
      <c r="R1831" s="29"/>
      <c r="S1831" s="29"/>
      <c r="T1831" s="29"/>
      <c r="U1831" s="29"/>
      <c r="X1831" s="22" t="str">
        <f>IF(B1831="",VLOOKUP(A1831,items_lookup!A:B,2,FALSE),B1831)</f>
        <v>03. Item 03</v>
      </c>
      <c r="Y1831" s="22">
        <f t="shared" si="128"/>
        <v>11</v>
      </c>
      <c r="Z1831" s="22">
        <f t="shared" si="128"/>
        <v>11</v>
      </c>
      <c r="AA1831" s="22">
        <f t="shared" si="129"/>
        <v>2021</v>
      </c>
      <c r="AB1831" s="22">
        <f t="shared" si="130"/>
        <v>2021</v>
      </c>
      <c r="AC1831" s="22">
        <f t="shared" si="131"/>
        <v>2021</v>
      </c>
      <c r="AD1831" s="25" t="b">
        <f>AND(ROUND(O1831,2)=O1831,ROUND(P1831,2)=P1831,OR(AND(O1831&lt;&gt;0,L1831="p"),AND(P1831&lt;&gt;0,L1831="f")),_xlfn.ISFORMULA(X1831),_xlfn.ISFORMULA(Y1831),_xlfn.ISFORMULA(Z1831),_xlfn.ISFORMULA(AA1831),_xlfn.ISFORMULA(AB1831),_xlfn.ISFORMULA(AC1831),NOT(_xlfn.ISFORMULA(O1831)),NOT(_xlfn.ISFORMULA(P1831)),M1831&lt;&gt;0,N1831&lt;&gt;0,OR(YEAR(M1831=lookup_codes!T2005),YEAR(M1831=lookup_codes!T2006),YEAR(M1831=lookup_codes!T2007)),OR(YEAR(N1831=lookup_codes!T2005),YEAR(N1831=lookup_codes!T2006),YEAR(N1831=lookup_codes!T2007)))</f>
        <v>1</v>
      </c>
    </row>
    <row r="1832" spans="1:30" ht="15" customHeight="1" x14ac:dyDescent="0.2">
      <c r="A1832" s="8" t="s">
        <v>776</v>
      </c>
      <c r="B1832" s="8"/>
      <c r="C1832" s="2" t="s">
        <v>741</v>
      </c>
      <c r="D1832" s="6" t="s">
        <v>742</v>
      </c>
      <c r="E1832" s="60" t="s">
        <v>745</v>
      </c>
      <c r="F1832" s="8"/>
      <c r="G1832" s="8"/>
      <c r="H1832" s="8"/>
      <c r="I1832" s="8"/>
      <c r="J1832" s="8"/>
      <c r="K1832" s="8"/>
      <c r="L1832" s="8" t="s">
        <v>756</v>
      </c>
      <c r="M1832" s="9">
        <v>44501</v>
      </c>
      <c r="N1832" s="9">
        <v>44501</v>
      </c>
      <c r="O1832" s="20"/>
      <c r="P1832" s="20">
        <v>2615460.2799999998</v>
      </c>
      <c r="Q1832" s="61"/>
      <c r="X1832" s="22" t="str">
        <f>IF(B1832="",VLOOKUP(A1832,items_lookup!A:B,2,FALSE),B1832)</f>
        <v>_1. Item _1</v>
      </c>
      <c r="Y1832" s="22">
        <f t="shared" si="128"/>
        <v>11</v>
      </c>
      <c r="Z1832" s="22">
        <f t="shared" si="128"/>
        <v>11</v>
      </c>
      <c r="AA1832" s="22">
        <f t="shared" si="129"/>
        <v>2021</v>
      </c>
      <c r="AB1832" s="22">
        <f t="shared" si="130"/>
        <v>2021</v>
      </c>
      <c r="AC1832" s="22">
        <f t="shared" si="131"/>
        <v>2021</v>
      </c>
      <c r="AD1832" s="25" t="b">
        <f>AND(ROUND(O1832,2)=O1832,ROUND(P1832,2)=P1832,OR(AND(O1832&lt;&gt;0,L1832="p"),AND(P1832&lt;&gt;0,L1832="f")),_xlfn.ISFORMULA(X1832),_xlfn.ISFORMULA(Y1832),_xlfn.ISFORMULA(Z1832),_xlfn.ISFORMULA(AA1832),_xlfn.ISFORMULA(AB1832),_xlfn.ISFORMULA(AC1832),NOT(_xlfn.ISFORMULA(O1832)),NOT(_xlfn.ISFORMULA(P1832)),M1832&lt;&gt;0,N1832&lt;&gt;0,OR(YEAR(M1832=lookup_codes!T2006),YEAR(M1832=lookup_codes!T2007),YEAR(M1832=lookup_codes!T2008)),OR(YEAR(N1832=lookup_codes!T2006),YEAR(N1832=lookup_codes!T2007),YEAR(N1832=lookup_codes!T2008)))</f>
        <v>1</v>
      </c>
    </row>
    <row r="1833" spans="1:30" ht="15" customHeight="1" x14ac:dyDescent="0.2">
      <c r="A1833" s="8" t="s">
        <v>776</v>
      </c>
      <c r="B1833" s="8"/>
      <c r="C1833" s="2" t="s">
        <v>741</v>
      </c>
      <c r="D1833" s="6" t="s">
        <v>742</v>
      </c>
      <c r="E1833" s="60" t="s">
        <v>745</v>
      </c>
      <c r="F1833" s="8"/>
      <c r="G1833" s="8"/>
      <c r="H1833" s="8"/>
      <c r="I1833" s="8"/>
      <c r="J1833" s="8"/>
      <c r="K1833" s="8"/>
      <c r="L1833" s="8" t="s">
        <v>756</v>
      </c>
      <c r="M1833" s="9">
        <v>44501</v>
      </c>
      <c r="N1833" s="9">
        <v>44501</v>
      </c>
      <c r="O1833" s="20"/>
      <c r="P1833" s="20">
        <v>228028.08</v>
      </c>
      <c r="Q1833" s="61"/>
      <c r="X1833" s="22" t="str">
        <f>IF(B1833="",VLOOKUP(A1833,items_lookup!A:B,2,FALSE),B1833)</f>
        <v>_1. Item _1</v>
      </c>
      <c r="Y1833" s="22">
        <f t="shared" si="128"/>
        <v>11</v>
      </c>
      <c r="Z1833" s="22">
        <f t="shared" si="128"/>
        <v>11</v>
      </c>
      <c r="AA1833" s="22">
        <f t="shared" si="129"/>
        <v>2021</v>
      </c>
      <c r="AB1833" s="22">
        <f t="shared" si="130"/>
        <v>2021</v>
      </c>
      <c r="AC1833" s="22">
        <f t="shared" si="131"/>
        <v>2021</v>
      </c>
      <c r="AD1833" s="25" t="b">
        <f>AND(ROUND(O1833,2)=O1833,ROUND(P1833,2)=P1833,OR(AND(O1833&lt;&gt;0,L1833="p"),AND(P1833&lt;&gt;0,L1833="f")),_xlfn.ISFORMULA(X1833),_xlfn.ISFORMULA(Y1833),_xlfn.ISFORMULA(Z1833),_xlfn.ISFORMULA(AA1833),_xlfn.ISFORMULA(AB1833),_xlfn.ISFORMULA(AC1833),NOT(_xlfn.ISFORMULA(O1833)),NOT(_xlfn.ISFORMULA(P1833)),M1833&lt;&gt;0,N1833&lt;&gt;0,OR(YEAR(M1833=lookup_codes!T2007),YEAR(M1833=lookup_codes!T2008),YEAR(M1833=lookup_codes!T2009)),OR(YEAR(N1833=lookup_codes!T2007),YEAR(N1833=lookup_codes!T2008),YEAR(N1833=lookup_codes!T2009)))</f>
        <v>1</v>
      </c>
    </row>
    <row r="1834" spans="1:30" ht="15" customHeight="1" x14ac:dyDescent="0.2">
      <c r="A1834" s="8" t="s">
        <v>782</v>
      </c>
      <c r="B1834" s="8"/>
      <c r="C1834" s="2" t="s">
        <v>741</v>
      </c>
      <c r="D1834" s="6" t="s">
        <v>742</v>
      </c>
      <c r="E1834" s="60" t="s">
        <v>745</v>
      </c>
      <c r="F1834" s="8"/>
      <c r="G1834" s="8"/>
      <c r="H1834" s="8"/>
      <c r="I1834" s="8"/>
      <c r="J1834" s="8"/>
      <c r="K1834" s="8"/>
      <c r="L1834" s="8" t="s">
        <v>756</v>
      </c>
      <c r="M1834" s="9">
        <v>44501</v>
      </c>
      <c r="N1834" s="9">
        <v>44501</v>
      </c>
      <c r="O1834" s="20">
        <v>5960.47</v>
      </c>
      <c r="P1834" s="20">
        <v>92389.14</v>
      </c>
      <c r="Q1834" s="61"/>
      <c r="X1834" s="22" t="str">
        <f>IF(B1834="",VLOOKUP(A1834,items_lookup!A:B,2,FALSE),B1834)</f>
        <v>04. Item 04</v>
      </c>
      <c r="Y1834" s="22">
        <f t="shared" si="128"/>
        <v>11</v>
      </c>
      <c r="Z1834" s="22">
        <f t="shared" si="128"/>
        <v>11</v>
      </c>
      <c r="AA1834" s="22">
        <f t="shared" si="129"/>
        <v>2021</v>
      </c>
      <c r="AB1834" s="22">
        <f t="shared" si="130"/>
        <v>2021</v>
      </c>
      <c r="AC1834" s="22">
        <f t="shared" si="131"/>
        <v>2021</v>
      </c>
      <c r="AD1834" s="25" t="b">
        <f>AND(ROUND(O1834,2)=O1834,ROUND(P1834,2)=P1834,OR(AND(O1834&lt;&gt;0,L1834="p"),AND(P1834&lt;&gt;0,L1834="f")),_xlfn.ISFORMULA(X1834),_xlfn.ISFORMULA(Y1834),_xlfn.ISFORMULA(Z1834),_xlfn.ISFORMULA(AA1834),_xlfn.ISFORMULA(AB1834),_xlfn.ISFORMULA(AC1834),NOT(_xlfn.ISFORMULA(O1834)),NOT(_xlfn.ISFORMULA(P1834)),M1834&lt;&gt;0,N1834&lt;&gt;0,OR(YEAR(M1834=lookup_codes!T2008),YEAR(M1834=lookup_codes!T2009),YEAR(M1834=lookup_codes!T2010)),OR(YEAR(N1834=lookup_codes!T2008),YEAR(N1834=lookup_codes!T2009),YEAR(N1834=lookup_codes!T2010)))</f>
        <v>1</v>
      </c>
    </row>
    <row r="1835" spans="1:30" ht="12.75" customHeight="1" x14ac:dyDescent="0.2">
      <c r="A1835" s="8" t="s">
        <v>775</v>
      </c>
      <c r="B1835" s="8"/>
      <c r="C1835" s="2" t="s">
        <v>741</v>
      </c>
      <c r="D1835" s="6" t="s">
        <v>742</v>
      </c>
      <c r="E1835" s="60" t="s">
        <v>745</v>
      </c>
      <c r="F1835" s="8"/>
      <c r="G1835" s="8"/>
      <c r="H1835" s="8"/>
      <c r="I1835" s="8"/>
      <c r="J1835" s="8"/>
      <c r="K1835" s="8"/>
      <c r="L1835" s="8" t="s">
        <v>756</v>
      </c>
      <c r="M1835" s="9">
        <v>44501</v>
      </c>
      <c r="N1835" s="9">
        <v>44501</v>
      </c>
      <c r="O1835" s="20"/>
      <c r="P1835" s="20">
        <v>11724.21</v>
      </c>
      <c r="Q1835" s="61"/>
      <c r="R1835" s="29"/>
      <c r="S1835" s="29"/>
      <c r="T1835" s="29"/>
      <c r="U1835" s="29"/>
      <c r="X1835" s="22" t="str">
        <f>IF(B1835="",VLOOKUP(A1835,items_lookup!A:B,2,FALSE),B1835)</f>
        <v>06. Item 06</v>
      </c>
      <c r="Y1835" s="22">
        <f t="shared" si="128"/>
        <v>11</v>
      </c>
      <c r="Z1835" s="22">
        <f t="shared" si="128"/>
        <v>11</v>
      </c>
      <c r="AA1835" s="22">
        <f t="shared" si="129"/>
        <v>2021</v>
      </c>
      <c r="AB1835" s="22">
        <f t="shared" si="130"/>
        <v>2021</v>
      </c>
      <c r="AC1835" s="22">
        <f t="shared" si="131"/>
        <v>2021</v>
      </c>
      <c r="AD1835" s="25" t="b">
        <f>AND(ROUND(O1835,2)=O1835,ROUND(P1835,2)=P1835,OR(AND(O1835&lt;&gt;0,L1835="p"),AND(P1835&lt;&gt;0,L1835="f")),_xlfn.ISFORMULA(X1835),_xlfn.ISFORMULA(Y1835),_xlfn.ISFORMULA(Z1835),_xlfn.ISFORMULA(AA1835),_xlfn.ISFORMULA(AB1835),_xlfn.ISFORMULA(AC1835),NOT(_xlfn.ISFORMULA(O1835)),NOT(_xlfn.ISFORMULA(P1835)),M1835&lt;&gt;0,N1835&lt;&gt;0,OR(YEAR(M1835=lookup_codes!T2009),YEAR(M1835=lookup_codes!T2010),YEAR(M1835=lookup_codes!T2011)),OR(YEAR(N1835=lookup_codes!T2009),YEAR(N1835=lookup_codes!T2010),YEAR(N1835=lookup_codes!T2011)))</f>
        <v>1</v>
      </c>
    </row>
    <row r="1836" spans="1:30" ht="15.75" customHeight="1" x14ac:dyDescent="0.2">
      <c r="A1836" s="8" t="s">
        <v>768</v>
      </c>
      <c r="B1836" s="8"/>
      <c r="C1836" s="2" t="s">
        <v>741</v>
      </c>
      <c r="D1836" s="6" t="s">
        <v>742</v>
      </c>
      <c r="E1836" s="60" t="s">
        <v>745</v>
      </c>
      <c r="F1836" s="8"/>
      <c r="G1836" s="8"/>
      <c r="H1836" s="8"/>
      <c r="I1836" s="8"/>
      <c r="J1836" s="8"/>
      <c r="K1836" s="8"/>
      <c r="L1836" s="8" t="s">
        <v>756</v>
      </c>
      <c r="M1836" s="9">
        <v>44501</v>
      </c>
      <c r="N1836" s="9">
        <v>44501</v>
      </c>
      <c r="O1836" s="20"/>
      <c r="P1836" s="20">
        <v>34337.040000000001</v>
      </c>
      <c r="Q1836" s="61"/>
      <c r="R1836" s="29"/>
      <c r="S1836" s="29"/>
      <c r="T1836" s="29"/>
      <c r="U1836" s="29"/>
      <c r="X1836" s="22" t="str">
        <f>IF(B1836="",VLOOKUP(A1836,items_lookup!A:B,2,FALSE),B1836)</f>
        <v>09. Item 09</v>
      </c>
      <c r="Y1836" s="22">
        <f t="shared" si="128"/>
        <v>11</v>
      </c>
      <c r="Z1836" s="22">
        <f t="shared" si="128"/>
        <v>11</v>
      </c>
      <c r="AA1836" s="22">
        <f t="shared" si="129"/>
        <v>2021</v>
      </c>
      <c r="AB1836" s="22">
        <f t="shared" si="130"/>
        <v>2021</v>
      </c>
      <c r="AC1836" s="22">
        <f t="shared" si="131"/>
        <v>2021</v>
      </c>
      <c r="AD1836" s="25" t="b">
        <f>AND(ROUND(O1836,2)=O1836,ROUND(P1836,2)=P1836,OR(AND(O1836&lt;&gt;0,L1836="p"),AND(P1836&lt;&gt;0,L1836="f")),_xlfn.ISFORMULA(X1836),_xlfn.ISFORMULA(Y1836),_xlfn.ISFORMULA(Z1836),_xlfn.ISFORMULA(AA1836),_xlfn.ISFORMULA(AB1836),_xlfn.ISFORMULA(AC1836),NOT(_xlfn.ISFORMULA(O1836)),NOT(_xlfn.ISFORMULA(P1836)),M1836&lt;&gt;0,N1836&lt;&gt;0,OR(YEAR(M1836=lookup_codes!T2010),YEAR(M1836=lookup_codes!T2011),YEAR(M1836=lookup_codes!T2012)),OR(YEAR(N1836=lookup_codes!T2010),YEAR(N1836=lookup_codes!T2011),YEAR(N1836=lookup_codes!T2012)))</f>
        <v>1</v>
      </c>
    </row>
    <row r="1837" spans="1:30" ht="15.75" customHeight="1" x14ac:dyDescent="0.2">
      <c r="A1837" s="8" t="s">
        <v>768</v>
      </c>
      <c r="B1837" s="8"/>
      <c r="C1837" s="2" t="s">
        <v>741</v>
      </c>
      <c r="D1837" s="6" t="s">
        <v>742</v>
      </c>
      <c r="E1837" s="60" t="s">
        <v>745</v>
      </c>
      <c r="F1837" s="8"/>
      <c r="G1837" s="8"/>
      <c r="H1837" s="8"/>
      <c r="I1837" s="8"/>
      <c r="J1837" s="8"/>
      <c r="K1837" s="8"/>
      <c r="L1837" s="8" t="s">
        <v>756</v>
      </c>
      <c r="M1837" s="9">
        <v>44501</v>
      </c>
      <c r="N1837" s="9">
        <v>44501</v>
      </c>
      <c r="O1837" s="20"/>
      <c r="P1837" s="20">
        <v>32991.19</v>
      </c>
      <c r="Q1837" s="61"/>
      <c r="R1837" s="29"/>
      <c r="S1837" s="29"/>
      <c r="T1837" s="29"/>
      <c r="U1837" s="29"/>
      <c r="X1837" s="22" t="str">
        <f>IF(B1837="",VLOOKUP(A1837,items_lookup!A:B,2,FALSE),B1837)</f>
        <v>09. Item 09</v>
      </c>
      <c r="Y1837" s="22">
        <f t="shared" si="128"/>
        <v>11</v>
      </c>
      <c r="Z1837" s="22">
        <f t="shared" si="128"/>
        <v>11</v>
      </c>
      <c r="AA1837" s="22">
        <f t="shared" si="129"/>
        <v>2021</v>
      </c>
      <c r="AB1837" s="22">
        <f t="shared" si="130"/>
        <v>2021</v>
      </c>
      <c r="AC1837" s="22">
        <f t="shared" si="131"/>
        <v>2021</v>
      </c>
      <c r="AD1837" s="25" t="b">
        <f>AND(ROUND(O1837,2)=O1837,ROUND(P1837,2)=P1837,OR(AND(O1837&lt;&gt;0,L1837="p"),AND(P1837&lt;&gt;0,L1837="f")),_xlfn.ISFORMULA(X1837),_xlfn.ISFORMULA(Y1837),_xlfn.ISFORMULA(Z1837),_xlfn.ISFORMULA(AA1837),_xlfn.ISFORMULA(AB1837),_xlfn.ISFORMULA(AC1837),NOT(_xlfn.ISFORMULA(O1837)),NOT(_xlfn.ISFORMULA(P1837)),M1837&lt;&gt;0,N1837&lt;&gt;0,OR(YEAR(M1837=lookup_codes!T2011),YEAR(M1837=lookup_codes!T2012),YEAR(M1837=lookup_codes!T2013)),OR(YEAR(N1837=lookup_codes!T2011),YEAR(N1837=lookup_codes!T2012),YEAR(N1837=lookup_codes!T2013)))</f>
        <v>1</v>
      </c>
    </row>
    <row r="1838" spans="1:30" ht="15" customHeight="1" x14ac:dyDescent="0.2">
      <c r="A1838" s="8" t="s">
        <v>769</v>
      </c>
      <c r="B1838" s="8"/>
      <c r="C1838" s="2" t="s">
        <v>741</v>
      </c>
      <c r="D1838" s="6" t="s">
        <v>742</v>
      </c>
      <c r="E1838" s="60" t="s">
        <v>745</v>
      </c>
      <c r="F1838" s="8"/>
      <c r="G1838" s="8"/>
      <c r="H1838" s="8"/>
      <c r="I1838" s="8"/>
      <c r="J1838" s="8"/>
      <c r="K1838" s="8"/>
      <c r="L1838" s="8" t="s">
        <v>756</v>
      </c>
      <c r="M1838" s="9">
        <v>44501</v>
      </c>
      <c r="N1838" s="9">
        <v>44501</v>
      </c>
      <c r="O1838" s="20">
        <v>618.99</v>
      </c>
      <c r="P1838" s="20">
        <v>228903.23</v>
      </c>
      <c r="Q1838" s="61"/>
      <c r="R1838" s="29"/>
      <c r="S1838" s="29"/>
      <c r="T1838" s="29"/>
      <c r="U1838" s="29"/>
      <c r="X1838" s="22" t="str">
        <f>IF(B1838="",VLOOKUP(A1838,items_lookup!A:B,2,FALSE),B1838)</f>
        <v>09. Item 09</v>
      </c>
      <c r="Y1838" s="22">
        <f t="shared" si="128"/>
        <v>11</v>
      </c>
      <c r="Z1838" s="22">
        <f t="shared" si="128"/>
        <v>11</v>
      </c>
      <c r="AA1838" s="22">
        <f t="shared" si="129"/>
        <v>2021</v>
      </c>
      <c r="AB1838" s="22">
        <f t="shared" si="130"/>
        <v>2021</v>
      </c>
      <c r="AC1838" s="22">
        <f t="shared" si="131"/>
        <v>2021</v>
      </c>
      <c r="AD1838" s="25" t="b">
        <f>AND(ROUND(O1838,2)=O1838,ROUND(P1838,2)=P1838,OR(AND(O1838&lt;&gt;0,L1838="p"),AND(P1838&lt;&gt;0,L1838="f")),_xlfn.ISFORMULA(X1838),_xlfn.ISFORMULA(Y1838),_xlfn.ISFORMULA(Z1838),_xlfn.ISFORMULA(AA1838),_xlfn.ISFORMULA(AB1838),_xlfn.ISFORMULA(AC1838),NOT(_xlfn.ISFORMULA(O1838)),NOT(_xlfn.ISFORMULA(P1838)),M1838&lt;&gt;0,N1838&lt;&gt;0,OR(YEAR(M1838=lookup_codes!T2012),YEAR(M1838=lookup_codes!T2013),YEAR(M1838=lookup_codes!T2014)),OR(YEAR(N1838=lookup_codes!T2012),YEAR(N1838=lookup_codes!T2013),YEAR(N1838=lookup_codes!T2014)))</f>
        <v>1</v>
      </c>
    </row>
    <row r="1839" spans="1:30" ht="15" customHeight="1" x14ac:dyDescent="0.2">
      <c r="A1839" s="8" t="s">
        <v>781</v>
      </c>
      <c r="B1839" s="8"/>
      <c r="C1839" s="2" t="s">
        <v>741</v>
      </c>
      <c r="D1839" s="6" t="s">
        <v>742</v>
      </c>
      <c r="E1839" s="60" t="s">
        <v>745</v>
      </c>
      <c r="F1839" s="8"/>
      <c r="G1839" s="8"/>
      <c r="H1839" s="8"/>
      <c r="I1839" s="8"/>
      <c r="J1839" s="8"/>
      <c r="K1839" s="8"/>
      <c r="L1839" s="8" t="s">
        <v>756</v>
      </c>
      <c r="M1839" s="9">
        <v>44501</v>
      </c>
      <c r="N1839" s="9">
        <v>44501</v>
      </c>
      <c r="O1839" s="20"/>
      <c r="P1839" s="20">
        <v>89249.279999999999</v>
      </c>
      <c r="Q1839" s="61"/>
      <c r="R1839" s="29"/>
      <c r="S1839" s="29"/>
      <c r="T1839" s="29"/>
      <c r="U1839" s="29"/>
      <c r="X1839" s="22" t="str">
        <f>IF(B1839="",VLOOKUP(A1839,items_lookup!A:B,2,FALSE),B1839)</f>
        <v>09. Item 09</v>
      </c>
      <c r="Y1839" s="22">
        <f t="shared" si="128"/>
        <v>11</v>
      </c>
      <c r="Z1839" s="22">
        <f t="shared" si="128"/>
        <v>11</v>
      </c>
      <c r="AA1839" s="22">
        <f t="shared" si="129"/>
        <v>2021</v>
      </c>
      <c r="AB1839" s="22">
        <f t="shared" si="130"/>
        <v>2021</v>
      </c>
      <c r="AC1839" s="22">
        <f t="shared" si="131"/>
        <v>2021</v>
      </c>
      <c r="AD1839" s="25" t="b">
        <f>AND(ROUND(O1839,2)=O1839,ROUND(P1839,2)=P1839,OR(AND(O1839&lt;&gt;0,L1839="p"),AND(P1839&lt;&gt;0,L1839="f")),_xlfn.ISFORMULA(X1839),_xlfn.ISFORMULA(Y1839),_xlfn.ISFORMULA(Z1839),_xlfn.ISFORMULA(AA1839),_xlfn.ISFORMULA(AB1839),_xlfn.ISFORMULA(AC1839),NOT(_xlfn.ISFORMULA(O1839)),NOT(_xlfn.ISFORMULA(P1839)),M1839&lt;&gt;0,N1839&lt;&gt;0,OR(YEAR(M1839=lookup_codes!T2013),YEAR(M1839=lookup_codes!T2014),YEAR(M1839=lookup_codes!T2015)),OR(YEAR(N1839=lookup_codes!T2013),YEAR(N1839=lookup_codes!T2014),YEAR(N1839=lookup_codes!T2015)))</f>
        <v>1</v>
      </c>
    </row>
    <row r="1840" spans="1:30" ht="17.25" customHeight="1" x14ac:dyDescent="0.2">
      <c r="A1840" s="8" t="s">
        <v>780</v>
      </c>
      <c r="B1840" s="8"/>
      <c r="C1840" s="2" t="s">
        <v>741</v>
      </c>
      <c r="D1840" s="6" t="s">
        <v>742</v>
      </c>
      <c r="E1840" s="60" t="s">
        <v>745</v>
      </c>
      <c r="F1840" s="8"/>
      <c r="G1840" s="8"/>
      <c r="H1840" s="8"/>
      <c r="I1840" s="8"/>
      <c r="J1840" s="8"/>
      <c r="K1840" s="8"/>
      <c r="L1840" s="8" t="s">
        <v>756</v>
      </c>
      <c r="M1840" s="9">
        <v>44501</v>
      </c>
      <c r="N1840" s="9">
        <v>44501</v>
      </c>
      <c r="O1840" s="20"/>
      <c r="P1840" s="20">
        <v>14835.21</v>
      </c>
      <c r="Q1840" s="61"/>
      <c r="R1840" s="29"/>
      <c r="S1840" s="29"/>
      <c r="T1840" s="29"/>
      <c r="U1840" s="29"/>
      <c r="X1840" s="22" t="str">
        <f>IF(B1840="",VLOOKUP(A1840,items_lookup!A:B,2,FALSE),B1840)</f>
        <v>14. Item 14</v>
      </c>
      <c r="Y1840" s="22">
        <f t="shared" si="128"/>
        <v>11</v>
      </c>
      <c r="Z1840" s="22">
        <f t="shared" si="128"/>
        <v>11</v>
      </c>
      <c r="AA1840" s="22">
        <f t="shared" si="129"/>
        <v>2021</v>
      </c>
      <c r="AB1840" s="22">
        <f t="shared" si="130"/>
        <v>2021</v>
      </c>
      <c r="AC1840" s="22">
        <f t="shared" si="131"/>
        <v>2021</v>
      </c>
      <c r="AD1840" s="25" t="b">
        <f>AND(ROUND(O1840,2)=O1840,ROUND(P1840,2)=P1840,OR(AND(O1840&lt;&gt;0,L1840="p"),AND(P1840&lt;&gt;0,L1840="f")),_xlfn.ISFORMULA(X1840),_xlfn.ISFORMULA(Y1840),_xlfn.ISFORMULA(Z1840),_xlfn.ISFORMULA(AA1840),_xlfn.ISFORMULA(AB1840),_xlfn.ISFORMULA(AC1840),NOT(_xlfn.ISFORMULA(O1840)),NOT(_xlfn.ISFORMULA(P1840)),M1840&lt;&gt;0,N1840&lt;&gt;0,OR(YEAR(M1840=lookup_codes!T2014),YEAR(M1840=lookup_codes!T2015),YEAR(M1840=lookup_codes!T2016)),OR(YEAR(N1840=lookup_codes!T2014),YEAR(N1840=lookup_codes!T2015),YEAR(N1840=lookup_codes!T2016)))</f>
        <v>1</v>
      </c>
    </row>
    <row r="1841" spans="1:30" ht="15" customHeight="1" x14ac:dyDescent="0.2">
      <c r="A1841" s="8" t="s">
        <v>780</v>
      </c>
      <c r="B1841" s="8"/>
      <c r="C1841" s="2" t="s">
        <v>741</v>
      </c>
      <c r="D1841" s="6" t="s">
        <v>742</v>
      </c>
      <c r="E1841" s="60" t="s">
        <v>745</v>
      </c>
      <c r="F1841" s="8"/>
      <c r="G1841" s="8"/>
      <c r="H1841" s="8"/>
      <c r="I1841" s="8"/>
      <c r="J1841" s="8"/>
      <c r="K1841" s="8"/>
      <c r="L1841" s="8" t="s">
        <v>756</v>
      </c>
      <c r="M1841" s="9">
        <v>44501</v>
      </c>
      <c r="N1841" s="9">
        <v>44501</v>
      </c>
      <c r="O1841" s="20"/>
      <c r="P1841" s="20">
        <v>129.29</v>
      </c>
      <c r="Q1841" s="61"/>
      <c r="R1841" s="29"/>
      <c r="S1841" s="29"/>
      <c r="T1841" s="29"/>
      <c r="U1841" s="29"/>
      <c r="X1841" s="22" t="str">
        <f>IF(B1841="",VLOOKUP(A1841,items_lookup!A:B,2,FALSE),B1841)</f>
        <v>14. Item 14</v>
      </c>
      <c r="Y1841" s="22">
        <f t="shared" si="128"/>
        <v>11</v>
      </c>
      <c r="Z1841" s="22">
        <f t="shared" si="128"/>
        <v>11</v>
      </c>
      <c r="AA1841" s="22">
        <f t="shared" si="129"/>
        <v>2021</v>
      </c>
      <c r="AB1841" s="22">
        <f t="shared" si="130"/>
        <v>2021</v>
      </c>
      <c r="AC1841" s="22">
        <f t="shared" si="131"/>
        <v>2021</v>
      </c>
      <c r="AD1841" s="25" t="b">
        <f>AND(ROUND(O1841,2)=O1841,ROUND(P1841,2)=P1841,OR(AND(O1841&lt;&gt;0,L1841="p"),AND(P1841&lt;&gt;0,L1841="f")),_xlfn.ISFORMULA(X1841),_xlfn.ISFORMULA(Y1841),_xlfn.ISFORMULA(Z1841),_xlfn.ISFORMULA(AA1841),_xlfn.ISFORMULA(AB1841),_xlfn.ISFORMULA(AC1841),NOT(_xlfn.ISFORMULA(O1841)),NOT(_xlfn.ISFORMULA(P1841)),M1841&lt;&gt;0,N1841&lt;&gt;0,OR(YEAR(M1841=lookup_codes!T2015),YEAR(M1841=lookup_codes!T2016),YEAR(M1841=lookup_codes!T2017)),OR(YEAR(N1841=lookup_codes!T2015),YEAR(N1841=lookup_codes!T2016),YEAR(N1841=lookup_codes!T2017)))</f>
        <v>1</v>
      </c>
    </row>
    <row r="1842" spans="1:30" ht="15" customHeight="1" x14ac:dyDescent="0.2">
      <c r="A1842" s="8" t="s">
        <v>774</v>
      </c>
      <c r="B1842" s="8"/>
      <c r="C1842" s="2" t="s">
        <v>741</v>
      </c>
      <c r="D1842" s="6" t="s">
        <v>742</v>
      </c>
      <c r="E1842" s="60" t="s">
        <v>745</v>
      </c>
      <c r="F1842" s="8"/>
      <c r="G1842" s="8"/>
      <c r="H1842" s="8"/>
      <c r="I1842" s="8"/>
      <c r="J1842" s="8"/>
      <c r="K1842" s="8"/>
      <c r="L1842" s="8" t="s">
        <v>756</v>
      </c>
      <c r="M1842" s="9">
        <v>44501</v>
      </c>
      <c r="N1842" s="9">
        <v>44501</v>
      </c>
      <c r="O1842" s="20"/>
      <c r="P1842" s="20">
        <v>87773.33</v>
      </c>
      <c r="Q1842" s="61"/>
      <c r="R1842" s="29"/>
      <c r="S1842" s="29"/>
      <c r="T1842" s="29"/>
      <c r="U1842" s="29"/>
      <c r="X1842" s="22" t="str">
        <f>IF(B1842="",VLOOKUP(A1842,items_lookup!A:B,2,FALSE),B1842)</f>
        <v>19. Item 19</v>
      </c>
      <c r="Y1842" s="22">
        <f t="shared" si="128"/>
        <v>11</v>
      </c>
      <c r="Z1842" s="22">
        <f t="shared" si="128"/>
        <v>11</v>
      </c>
      <c r="AA1842" s="22">
        <f t="shared" si="129"/>
        <v>2021</v>
      </c>
      <c r="AB1842" s="22">
        <f t="shared" si="130"/>
        <v>2021</v>
      </c>
      <c r="AC1842" s="22">
        <f t="shared" si="131"/>
        <v>2021</v>
      </c>
      <c r="AD1842" s="25" t="b">
        <f>AND(ROUND(O1842,2)=O1842,ROUND(P1842,2)=P1842,OR(AND(O1842&lt;&gt;0,L1842="p"),AND(P1842&lt;&gt;0,L1842="f")),_xlfn.ISFORMULA(X1842),_xlfn.ISFORMULA(Y1842),_xlfn.ISFORMULA(Z1842),_xlfn.ISFORMULA(AA1842),_xlfn.ISFORMULA(AB1842),_xlfn.ISFORMULA(AC1842),NOT(_xlfn.ISFORMULA(O1842)),NOT(_xlfn.ISFORMULA(P1842)),M1842&lt;&gt;0,N1842&lt;&gt;0,OR(YEAR(M1842=lookup_codes!T2016),YEAR(M1842=lookup_codes!T2017),YEAR(M1842=lookup_codes!T2018)),OR(YEAR(N1842=lookup_codes!T2016),YEAR(N1842=lookup_codes!T2017),YEAR(N1842=lookup_codes!T2018)))</f>
        <v>1</v>
      </c>
    </row>
    <row r="1843" spans="1:30" ht="13.5" x14ac:dyDescent="0.2">
      <c r="A1843" s="8" t="s">
        <v>768</v>
      </c>
      <c r="B1843" s="8"/>
      <c r="C1843" s="2" t="s">
        <v>741</v>
      </c>
      <c r="D1843" s="6" t="s">
        <v>742</v>
      </c>
      <c r="E1843" s="60" t="s">
        <v>745</v>
      </c>
      <c r="F1843" s="8"/>
      <c r="G1843" s="8"/>
      <c r="H1843" s="8"/>
      <c r="I1843" s="8"/>
      <c r="J1843" s="8"/>
      <c r="K1843" s="8"/>
      <c r="L1843" s="8" t="s">
        <v>756</v>
      </c>
      <c r="M1843" s="9">
        <v>44501</v>
      </c>
      <c r="N1843" s="9">
        <v>44501</v>
      </c>
      <c r="O1843" s="20">
        <v>23878.799999999999</v>
      </c>
      <c r="P1843" s="20">
        <v>646548.23</v>
      </c>
      <c r="Q1843" s="61"/>
      <c r="R1843" s="29"/>
      <c r="S1843" s="29"/>
      <c r="T1843" s="29"/>
      <c r="U1843" s="29"/>
      <c r="X1843" s="22" t="str">
        <f>IF(B1843="",VLOOKUP(A1843,items_lookup!A:B,2,FALSE),B1843)</f>
        <v>09. Item 09</v>
      </c>
      <c r="Y1843" s="22">
        <f t="shared" ref="Y1843:Z1906" si="132">MONTH(M1843)</f>
        <v>11</v>
      </c>
      <c r="Z1843" s="22">
        <f t="shared" si="132"/>
        <v>11</v>
      </c>
      <c r="AA1843" s="22">
        <f t="shared" si="129"/>
        <v>2021</v>
      </c>
      <c r="AB1843" s="22">
        <f t="shared" si="130"/>
        <v>2021</v>
      </c>
      <c r="AC1843" s="22">
        <f t="shared" si="131"/>
        <v>2021</v>
      </c>
      <c r="AD1843" s="25" t="b">
        <f>AND(ROUND(O1843,2)=O1843,ROUND(P1843,2)=P1843,OR(AND(O1843&lt;&gt;0,L1843="p"),AND(P1843&lt;&gt;0,L1843="f")),_xlfn.ISFORMULA(X1843),_xlfn.ISFORMULA(Y1843),_xlfn.ISFORMULA(Z1843),_xlfn.ISFORMULA(AA1843),_xlfn.ISFORMULA(AB1843),_xlfn.ISFORMULA(AC1843),NOT(_xlfn.ISFORMULA(O1843)),NOT(_xlfn.ISFORMULA(P1843)),M1843&lt;&gt;0,N1843&lt;&gt;0,OR(YEAR(M1843=lookup_codes!T2017),YEAR(M1843=lookup_codes!T2018),YEAR(M1843=lookup_codes!T2019)),OR(YEAR(N1843=lookup_codes!T2017),YEAR(N1843=lookup_codes!T2018),YEAR(N1843=lookup_codes!T2019)))</f>
        <v>1</v>
      </c>
    </row>
    <row r="1844" spans="1:30" ht="15" customHeight="1" x14ac:dyDescent="0.2">
      <c r="A1844" s="8" t="s">
        <v>776</v>
      </c>
      <c r="B1844" s="8"/>
      <c r="C1844" s="2" t="s">
        <v>741</v>
      </c>
      <c r="D1844" s="6" t="s">
        <v>742</v>
      </c>
      <c r="E1844" s="60" t="s">
        <v>745</v>
      </c>
      <c r="F1844" s="8"/>
      <c r="G1844" s="8"/>
      <c r="H1844" s="8"/>
      <c r="I1844" s="8"/>
      <c r="J1844" s="8"/>
      <c r="K1844" s="8"/>
      <c r="L1844" s="8" t="s">
        <v>756</v>
      </c>
      <c r="M1844" s="9">
        <v>44501</v>
      </c>
      <c r="N1844" s="9">
        <v>44501</v>
      </c>
      <c r="O1844" s="20"/>
      <c r="P1844" s="20">
        <v>577331.96</v>
      </c>
      <c r="Q1844" s="61"/>
      <c r="R1844" s="29"/>
      <c r="S1844" s="29"/>
      <c r="T1844" s="29"/>
      <c r="U1844" s="29"/>
      <c r="X1844" s="22" t="str">
        <f>IF(B1844="",VLOOKUP(A1844,items_lookup!A:B,2,FALSE),B1844)</f>
        <v>_1. Item _1</v>
      </c>
      <c r="Y1844" s="22">
        <f t="shared" si="132"/>
        <v>11</v>
      </c>
      <c r="Z1844" s="22">
        <f t="shared" si="132"/>
        <v>11</v>
      </c>
      <c r="AA1844" s="22">
        <f t="shared" si="129"/>
        <v>2021</v>
      </c>
      <c r="AB1844" s="22">
        <f t="shared" si="130"/>
        <v>2021</v>
      </c>
      <c r="AC1844" s="22">
        <f t="shared" si="131"/>
        <v>2021</v>
      </c>
      <c r="AD1844" s="25" t="b">
        <f>AND(ROUND(O1844,2)=O1844,ROUND(P1844,2)=P1844,OR(AND(O1844&lt;&gt;0,L1844="p"),AND(P1844&lt;&gt;0,L1844="f")),_xlfn.ISFORMULA(X1844),_xlfn.ISFORMULA(Y1844),_xlfn.ISFORMULA(Z1844),_xlfn.ISFORMULA(AA1844),_xlfn.ISFORMULA(AB1844),_xlfn.ISFORMULA(AC1844),NOT(_xlfn.ISFORMULA(O1844)),NOT(_xlfn.ISFORMULA(P1844)),M1844&lt;&gt;0,N1844&lt;&gt;0,OR(YEAR(M1844=lookup_codes!T2018),YEAR(M1844=lookup_codes!T2019),YEAR(M1844=lookup_codes!T2020)),OR(YEAR(N1844=lookup_codes!T2018),YEAR(N1844=lookup_codes!T2019),YEAR(N1844=lookup_codes!T2020)))</f>
        <v>1</v>
      </c>
    </row>
    <row r="1845" spans="1:30" ht="15" customHeight="1" x14ac:dyDescent="0.2">
      <c r="A1845" s="8" t="s">
        <v>776</v>
      </c>
      <c r="B1845" s="8"/>
      <c r="C1845" s="2" t="s">
        <v>741</v>
      </c>
      <c r="D1845" s="6" t="s">
        <v>742</v>
      </c>
      <c r="E1845" s="60" t="s">
        <v>745</v>
      </c>
      <c r="F1845" s="8"/>
      <c r="G1845" s="8"/>
      <c r="H1845" s="8"/>
      <c r="I1845" s="8"/>
      <c r="J1845" s="8"/>
      <c r="K1845" s="8"/>
      <c r="L1845" s="8" t="s">
        <v>756</v>
      </c>
      <c r="M1845" s="9">
        <v>44501</v>
      </c>
      <c r="N1845" s="9">
        <v>44501</v>
      </c>
      <c r="O1845" s="20"/>
      <c r="P1845" s="20">
        <v>456163</v>
      </c>
      <c r="Q1845" s="61"/>
      <c r="R1845" s="29"/>
      <c r="S1845" s="29"/>
      <c r="T1845" s="29"/>
      <c r="U1845" s="29"/>
      <c r="X1845" s="22" t="str">
        <f>IF(B1845="",VLOOKUP(A1845,items_lookup!A:B,2,FALSE),B1845)</f>
        <v>_1. Item _1</v>
      </c>
      <c r="Y1845" s="22">
        <f t="shared" si="132"/>
        <v>11</v>
      </c>
      <c r="Z1845" s="22">
        <f t="shared" si="132"/>
        <v>11</v>
      </c>
      <c r="AA1845" s="22">
        <f t="shared" si="129"/>
        <v>2021</v>
      </c>
      <c r="AB1845" s="22">
        <f t="shared" si="130"/>
        <v>2021</v>
      </c>
      <c r="AC1845" s="22">
        <f t="shared" si="131"/>
        <v>2021</v>
      </c>
      <c r="AD1845" s="25" t="b">
        <f>AND(ROUND(O1845,2)=O1845,ROUND(P1845,2)=P1845,OR(AND(O1845&lt;&gt;0,L1845="p"),AND(P1845&lt;&gt;0,L1845="f")),_xlfn.ISFORMULA(X1845),_xlfn.ISFORMULA(Y1845),_xlfn.ISFORMULA(Z1845),_xlfn.ISFORMULA(AA1845),_xlfn.ISFORMULA(AB1845),_xlfn.ISFORMULA(AC1845),NOT(_xlfn.ISFORMULA(O1845)),NOT(_xlfn.ISFORMULA(P1845)),M1845&lt;&gt;0,N1845&lt;&gt;0,OR(YEAR(M1845=lookup_codes!T2019),YEAR(M1845=lookup_codes!T2020),YEAR(M1845=lookup_codes!T2021)),OR(YEAR(N1845=lookup_codes!T2019),YEAR(N1845=lookup_codes!T2020),YEAR(N1845=lookup_codes!T2021)))</f>
        <v>1</v>
      </c>
    </row>
    <row r="1846" spans="1:30" ht="15" customHeight="1" x14ac:dyDescent="0.2">
      <c r="A1846" s="8" t="s">
        <v>776</v>
      </c>
      <c r="B1846" s="8"/>
      <c r="C1846" s="2" t="s">
        <v>734</v>
      </c>
      <c r="D1846" s="6" t="s">
        <v>742</v>
      </c>
      <c r="E1846" s="60" t="s">
        <v>745</v>
      </c>
      <c r="F1846" s="8"/>
      <c r="G1846" s="8"/>
      <c r="H1846" s="8"/>
      <c r="I1846" s="8" t="s">
        <v>25</v>
      </c>
      <c r="J1846" s="8">
        <v>3</v>
      </c>
      <c r="K1846" s="8" t="s">
        <v>753</v>
      </c>
      <c r="L1846" s="8" t="s">
        <v>756</v>
      </c>
      <c r="M1846" s="9">
        <v>44515</v>
      </c>
      <c r="N1846" s="9">
        <v>44524</v>
      </c>
      <c r="O1846" s="20"/>
      <c r="P1846" s="20">
        <v>15332.19</v>
      </c>
      <c r="Q1846" s="61"/>
      <c r="X1846" s="22" t="str">
        <f>IF(B1846="",VLOOKUP(A1846,items_lookup!A:B,2,FALSE),B1846)</f>
        <v>_1. Item _1</v>
      </c>
      <c r="Y1846" s="22">
        <f t="shared" si="132"/>
        <v>11</v>
      </c>
      <c r="Z1846" s="22">
        <f t="shared" si="132"/>
        <v>11</v>
      </c>
      <c r="AA1846" s="22">
        <f t="shared" si="129"/>
        <v>2021</v>
      </c>
      <c r="AB1846" s="22">
        <f t="shared" si="130"/>
        <v>2021</v>
      </c>
      <c r="AC1846" s="22">
        <f t="shared" si="131"/>
        <v>2021</v>
      </c>
      <c r="AD1846" s="25" t="b">
        <f>AND(ROUND(O1846,2)=O1846,ROUND(P1846,2)=P1846,OR(AND(O1846&lt;&gt;0,L1846="p"),AND(P1846&lt;&gt;0,L1846="f")),_xlfn.ISFORMULA(X1846),_xlfn.ISFORMULA(Y1846),_xlfn.ISFORMULA(Z1846),_xlfn.ISFORMULA(AA1846),_xlfn.ISFORMULA(AB1846),_xlfn.ISFORMULA(AC1846),NOT(_xlfn.ISFORMULA(O1846)),NOT(_xlfn.ISFORMULA(P1846)),M1846&lt;&gt;0,N1846&lt;&gt;0,OR(YEAR(M1846=lookup_codes!T2020),YEAR(M1846=lookup_codes!T2021),YEAR(M1846=lookup_codes!T2022)),OR(YEAR(N1846=lookup_codes!T2020),YEAR(N1846=lookup_codes!T2021),YEAR(N1846=lookup_codes!T2022)))</f>
        <v>1</v>
      </c>
    </row>
    <row r="1847" spans="1:30" ht="14.25" customHeight="1" x14ac:dyDescent="0.2">
      <c r="A1847" s="8" t="s">
        <v>782</v>
      </c>
      <c r="B1847" s="8"/>
      <c r="C1847" s="2" t="s">
        <v>734</v>
      </c>
      <c r="D1847" s="6" t="s">
        <v>742</v>
      </c>
      <c r="E1847" s="60" t="s">
        <v>745</v>
      </c>
      <c r="F1847" s="8"/>
      <c r="G1847" s="8"/>
      <c r="H1847" s="8"/>
      <c r="I1847" s="8"/>
      <c r="J1847" s="8">
        <v>3</v>
      </c>
      <c r="K1847" s="8" t="s">
        <v>753</v>
      </c>
      <c r="L1847" s="8" t="s">
        <v>756</v>
      </c>
      <c r="M1847" s="9">
        <v>44515</v>
      </c>
      <c r="N1847" s="9">
        <v>44523</v>
      </c>
      <c r="O1847" s="20"/>
      <c r="P1847" s="20">
        <v>26079.62</v>
      </c>
      <c r="Q1847" s="61"/>
      <c r="X1847" s="22" t="str">
        <f>IF(B1847="",VLOOKUP(A1847,items_lookup!A:B,2,FALSE),B1847)</f>
        <v>04. Item 04</v>
      </c>
      <c r="Y1847" s="22">
        <f t="shared" si="132"/>
        <v>11</v>
      </c>
      <c r="Z1847" s="22">
        <f t="shared" si="132"/>
        <v>11</v>
      </c>
      <c r="AA1847" s="22">
        <f t="shared" si="129"/>
        <v>2021</v>
      </c>
      <c r="AB1847" s="22">
        <f t="shared" si="130"/>
        <v>2021</v>
      </c>
      <c r="AC1847" s="22">
        <f t="shared" si="131"/>
        <v>2021</v>
      </c>
      <c r="AD1847" s="25" t="b">
        <f>AND(ROUND(O1847,2)=O1847,ROUND(P1847,2)=P1847,OR(AND(O1847&lt;&gt;0,L1847="p"),AND(P1847&lt;&gt;0,L1847="f")),_xlfn.ISFORMULA(X1847),_xlfn.ISFORMULA(Y1847),_xlfn.ISFORMULA(Z1847),_xlfn.ISFORMULA(AA1847),_xlfn.ISFORMULA(AB1847),_xlfn.ISFORMULA(AC1847),NOT(_xlfn.ISFORMULA(O1847)),NOT(_xlfn.ISFORMULA(P1847)),M1847&lt;&gt;0,N1847&lt;&gt;0,OR(YEAR(M1847=lookup_codes!T2021),YEAR(M1847=lookup_codes!T2022),YEAR(M1847=lookup_codes!T2023)),OR(YEAR(N1847=lookup_codes!T2021),YEAR(N1847=lookup_codes!T2022),YEAR(N1847=lookup_codes!T2023)))</f>
        <v>1</v>
      </c>
    </row>
    <row r="1848" spans="1:30" ht="14.25" customHeight="1" x14ac:dyDescent="0.2">
      <c r="A1848" s="8" t="s">
        <v>781</v>
      </c>
      <c r="B1848" s="8"/>
      <c r="C1848" s="2" t="s">
        <v>734</v>
      </c>
      <c r="D1848" s="6" t="s">
        <v>742</v>
      </c>
      <c r="E1848" s="60" t="s">
        <v>745</v>
      </c>
      <c r="F1848" s="8"/>
      <c r="G1848" s="8"/>
      <c r="H1848" s="8"/>
      <c r="I1848" s="8"/>
      <c r="J1848" s="8">
        <v>3</v>
      </c>
      <c r="K1848" s="8" t="s">
        <v>753</v>
      </c>
      <c r="L1848" s="8" t="s">
        <v>756</v>
      </c>
      <c r="M1848" s="9">
        <v>44515</v>
      </c>
      <c r="N1848" s="9">
        <v>44524</v>
      </c>
      <c r="O1848" s="20"/>
      <c r="P1848" s="20">
        <v>436077.18</v>
      </c>
      <c r="Q1848" s="61"/>
      <c r="X1848" s="22" t="str">
        <f>IF(B1848="",VLOOKUP(A1848,items_lookup!A:B,2,FALSE),B1848)</f>
        <v>09. Item 09</v>
      </c>
      <c r="Y1848" s="22">
        <f t="shared" si="132"/>
        <v>11</v>
      </c>
      <c r="Z1848" s="22">
        <f t="shared" si="132"/>
        <v>11</v>
      </c>
      <c r="AA1848" s="22">
        <f t="shared" si="129"/>
        <v>2021</v>
      </c>
      <c r="AB1848" s="22">
        <f t="shared" si="130"/>
        <v>2021</v>
      </c>
      <c r="AC1848" s="22">
        <f t="shared" si="131"/>
        <v>2021</v>
      </c>
      <c r="AD1848" s="25" t="b">
        <f>AND(ROUND(O1848,2)=O1848,ROUND(P1848,2)=P1848,OR(AND(O1848&lt;&gt;0,L1848="p"),AND(P1848&lt;&gt;0,L1848="f")),_xlfn.ISFORMULA(X1848),_xlfn.ISFORMULA(Y1848),_xlfn.ISFORMULA(Z1848),_xlfn.ISFORMULA(AA1848),_xlfn.ISFORMULA(AB1848),_xlfn.ISFORMULA(AC1848),NOT(_xlfn.ISFORMULA(O1848)),NOT(_xlfn.ISFORMULA(P1848)),M1848&lt;&gt;0,N1848&lt;&gt;0,OR(YEAR(M1848=lookup_codes!T2022),YEAR(M1848=lookup_codes!T2023),YEAR(M1848=lookup_codes!T2024)),OR(YEAR(N1848=lookup_codes!T2022),YEAR(N1848=lookup_codes!T2023),YEAR(N1848=lookup_codes!T2024)))</f>
        <v>1</v>
      </c>
    </row>
    <row r="1849" spans="1:30" ht="14.25" customHeight="1" x14ac:dyDescent="0.2">
      <c r="A1849" s="8" t="s">
        <v>795</v>
      </c>
      <c r="B1849" s="8"/>
      <c r="C1849" s="2" t="s">
        <v>734</v>
      </c>
      <c r="D1849" s="6" t="s">
        <v>742</v>
      </c>
      <c r="E1849" s="60" t="s">
        <v>745</v>
      </c>
      <c r="F1849" s="8"/>
      <c r="G1849" s="8"/>
      <c r="H1849" s="8"/>
      <c r="I1849" s="8"/>
      <c r="J1849" s="8">
        <v>3</v>
      </c>
      <c r="K1849" s="8" t="s">
        <v>753</v>
      </c>
      <c r="L1849" s="8" t="s">
        <v>756</v>
      </c>
      <c r="M1849" s="9">
        <v>44515</v>
      </c>
      <c r="N1849" s="9">
        <v>44525</v>
      </c>
      <c r="O1849" s="20"/>
      <c r="P1849" s="20">
        <v>2854.67</v>
      </c>
      <c r="Q1849" s="61"/>
      <c r="X1849" s="22" t="str">
        <f>IF(B1849="",VLOOKUP(A1849,items_lookup!A:B,2,FALSE),B1849)</f>
        <v>17. Item 17</v>
      </c>
      <c r="Y1849" s="22">
        <f t="shared" si="132"/>
        <v>11</v>
      </c>
      <c r="Z1849" s="22">
        <f t="shared" si="132"/>
        <v>11</v>
      </c>
      <c r="AA1849" s="22">
        <f t="shared" si="129"/>
        <v>2021</v>
      </c>
      <c r="AB1849" s="22">
        <f t="shared" si="130"/>
        <v>2021</v>
      </c>
      <c r="AC1849" s="22">
        <f t="shared" si="131"/>
        <v>2021</v>
      </c>
      <c r="AD1849" s="25" t="b">
        <f>AND(ROUND(O1849,2)=O1849,ROUND(P1849,2)=P1849,OR(AND(O1849&lt;&gt;0,L1849="p"),AND(P1849&lt;&gt;0,L1849="f")),_xlfn.ISFORMULA(X1849),_xlfn.ISFORMULA(Y1849),_xlfn.ISFORMULA(Z1849),_xlfn.ISFORMULA(AA1849),_xlfn.ISFORMULA(AB1849),_xlfn.ISFORMULA(AC1849),NOT(_xlfn.ISFORMULA(O1849)),NOT(_xlfn.ISFORMULA(P1849)),M1849&lt;&gt;0,N1849&lt;&gt;0,OR(YEAR(M1849=lookup_codes!T2023),YEAR(M1849=lookup_codes!T2024),YEAR(M1849=lookup_codes!T2025)),OR(YEAR(N1849=lookup_codes!T2023),YEAR(N1849=lookup_codes!T2024),YEAR(N1849=lookup_codes!T2025)))</f>
        <v>1</v>
      </c>
    </row>
    <row r="1850" spans="1:30" ht="14.25" customHeight="1" x14ac:dyDescent="0.2">
      <c r="A1850" s="8" t="s">
        <v>776</v>
      </c>
      <c r="B1850" s="8"/>
      <c r="C1850" s="2" t="s">
        <v>734</v>
      </c>
      <c r="D1850" s="6" t="s">
        <v>742</v>
      </c>
      <c r="E1850" s="60" t="s">
        <v>745</v>
      </c>
      <c r="F1850" s="8"/>
      <c r="G1850" s="8"/>
      <c r="H1850" s="8"/>
      <c r="I1850" s="8"/>
      <c r="J1850" s="8">
        <v>3</v>
      </c>
      <c r="K1850" s="8" t="s">
        <v>753</v>
      </c>
      <c r="L1850" s="8" t="s">
        <v>756</v>
      </c>
      <c r="M1850" s="9">
        <v>44515</v>
      </c>
      <c r="N1850" s="9">
        <v>44524</v>
      </c>
      <c r="O1850" s="20"/>
      <c r="P1850" s="20">
        <v>87773.33</v>
      </c>
      <c r="Q1850" s="61"/>
      <c r="R1850" s="29"/>
      <c r="S1850" s="29"/>
      <c r="T1850" s="29"/>
      <c r="U1850" s="29"/>
      <c r="X1850" s="22" t="str">
        <f>IF(B1850="",VLOOKUP(A1850,items_lookup!A:B,2,FALSE),B1850)</f>
        <v>_1. Item _1</v>
      </c>
      <c r="Y1850" s="22">
        <f t="shared" si="132"/>
        <v>11</v>
      </c>
      <c r="Z1850" s="22">
        <f t="shared" si="132"/>
        <v>11</v>
      </c>
      <c r="AA1850" s="22">
        <f t="shared" si="129"/>
        <v>2021</v>
      </c>
      <c r="AB1850" s="22">
        <f t="shared" si="130"/>
        <v>2021</v>
      </c>
      <c r="AC1850" s="22">
        <f t="shared" si="131"/>
        <v>2021</v>
      </c>
      <c r="AD1850" s="25" t="b">
        <f>AND(ROUND(O1850,2)=O1850,ROUND(P1850,2)=P1850,OR(AND(O1850&lt;&gt;0,L1850="p"),AND(P1850&lt;&gt;0,L1850="f")),_xlfn.ISFORMULA(X1850),_xlfn.ISFORMULA(Y1850),_xlfn.ISFORMULA(Z1850),_xlfn.ISFORMULA(AA1850),_xlfn.ISFORMULA(AB1850),_xlfn.ISFORMULA(AC1850),NOT(_xlfn.ISFORMULA(O1850)),NOT(_xlfn.ISFORMULA(P1850)),M1850&lt;&gt;0,N1850&lt;&gt;0,OR(YEAR(M1850=lookup_codes!T2024),YEAR(M1850=lookup_codes!T2025),YEAR(M1850=lookup_codes!T2026)),OR(YEAR(N1850=lookup_codes!T2024),YEAR(N1850=lookup_codes!T2025),YEAR(N1850=lookup_codes!T2026)))</f>
        <v>1</v>
      </c>
    </row>
    <row r="1851" spans="1:30" ht="12.6" customHeight="1" x14ac:dyDescent="0.2">
      <c r="A1851" s="8" t="s">
        <v>776</v>
      </c>
      <c r="B1851" s="8"/>
      <c r="C1851" s="2" t="s">
        <v>734</v>
      </c>
      <c r="D1851" s="6" t="s">
        <v>742</v>
      </c>
      <c r="E1851" s="60" t="s">
        <v>745</v>
      </c>
      <c r="F1851" s="8"/>
      <c r="G1851" s="8"/>
      <c r="H1851" s="8"/>
      <c r="I1851" s="8"/>
      <c r="J1851" s="8">
        <v>3</v>
      </c>
      <c r="K1851" s="8" t="s">
        <v>753</v>
      </c>
      <c r="L1851" s="8" t="s">
        <v>756</v>
      </c>
      <c r="M1851" s="9">
        <v>44515</v>
      </c>
      <c r="N1851" s="9">
        <v>44525</v>
      </c>
      <c r="O1851" s="20"/>
      <c r="P1851" s="20">
        <v>33173.01</v>
      </c>
      <c r="Q1851" s="61"/>
      <c r="R1851" s="29"/>
      <c r="S1851" s="29"/>
      <c r="T1851" s="29"/>
      <c r="U1851" s="29"/>
      <c r="X1851" s="22" t="str">
        <f>IF(B1851="",VLOOKUP(A1851,items_lookup!A:B,2,FALSE),B1851)</f>
        <v>_1. Item _1</v>
      </c>
      <c r="Y1851" s="22">
        <f t="shared" si="132"/>
        <v>11</v>
      </c>
      <c r="Z1851" s="22">
        <f t="shared" si="132"/>
        <v>11</v>
      </c>
      <c r="AA1851" s="22">
        <f t="shared" si="129"/>
        <v>2021</v>
      </c>
      <c r="AB1851" s="22">
        <f t="shared" si="130"/>
        <v>2021</v>
      </c>
      <c r="AC1851" s="22">
        <f t="shared" si="131"/>
        <v>2021</v>
      </c>
      <c r="AD1851" s="25" t="b">
        <f>AND(ROUND(O1851,2)=O1851,ROUND(P1851,2)=P1851,OR(AND(O1851&lt;&gt;0,L1851="p"),AND(P1851&lt;&gt;0,L1851="f")),_xlfn.ISFORMULA(X1851),_xlfn.ISFORMULA(Y1851),_xlfn.ISFORMULA(Z1851),_xlfn.ISFORMULA(AA1851),_xlfn.ISFORMULA(AB1851),_xlfn.ISFORMULA(AC1851),NOT(_xlfn.ISFORMULA(O1851)),NOT(_xlfn.ISFORMULA(P1851)),M1851&lt;&gt;0,N1851&lt;&gt;0,OR(YEAR(M1851=lookup_codes!T2025),YEAR(M1851=lookup_codes!T2026),YEAR(M1851=lookup_codes!T2027)),OR(YEAR(N1851=lookup_codes!T2025),YEAR(N1851=lookup_codes!T2026),YEAR(N1851=lookup_codes!T2027)))</f>
        <v>1</v>
      </c>
    </row>
    <row r="1852" spans="1:30" ht="15" customHeight="1" x14ac:dyDescent="0.2">
      <c r="A1852" s="8" t="s">
        <v>776</v>
      </c>
      <c r="B1852" s="27"/>
      <c r="C1852" s="2" t="s">
        <v>734</v>
      </c>
      <c r="D1852" s="6" t="s">
        <v>742</v>
      </c>
      <c r="E1852" s="60" t="s">
        <v>745</v>
      </c>
      <c r="F1852" s="8"/>
      <c r="G1852" s="8"/>
      <c r="H1852" s="8"/>
      <c r="I1852" s="8"/>
      <c r="J1852" s="8">
        <v>3</v>
      </c>
      <c r="K1852" s="8" t="s">
        <v>753</v>
      </c>
      <c r="L1852" s="8" t="s">
        <v>756</v>
      </c>
      <c r="M1852" s="9">
        <v>44515</v>
      </c>
      <c r="N1852" s="9">
        <v>44525</v>
      </c>
      <c r="O1852" s="20"/>
      <c r="P1852" s="20">
        <v>8734.2900000000009</v>
      </c>
      <c r="Q1852" s="61"/>
      <c r="R1852" s="11"/>
      <c r="S1852" s="11"/>
      <c r="T1852" s="11"/>
      <c r="U1852" s="11"/>
      <c r="X1852" s="22" t="str">
        <f>IF(B1852="",VLOOKUP(A1852,items_lookup!A:B,2,FALSE),B1852)</f>
        <v>_1. Item _1</v>
      </c>
      <c r="Y1852" s="22">
        <f t="shared" si="132"/>
        <v>11</v>
      </c>
      <c r="Z1852" s="22">
        <f t="shared" si="132"/>
        <v>11</v>
      </c>
      <c r="AA1852" s="22">
        <f t="shared" si="129"/>
        <v>2021</v>
      </c>
      <c r="AB1852" s="22">
        <f t="shared" si="130"/>
        <v>2021</v>
      </c>
      <c r="AC1852" s="22">
        <f t="shared" si="131"/>
        <v>2021</v>
      </c>
      <c r="AD1852" s="25" t="b">
        <f>AND(ROUND(O1852,2)=O1852,ROUND(P1852,2)=P1852,OR(AND(O1852&lt;&gt;0,L1852="p"),AND(P1852&lt;&gt;0,L1852="f")),_xlfn.ISFORMULA(X1852),_xlfn.ISFORMULA(Y1852),_xlfn.ISFORMULA(Z1852),_xlfn.ISFORMULA(AA1852),_xlfn.ISFORMULA(AB1852),_xlfn.ISFORMULA(AC1852),NOT(_xlfn.ISFORMULA(O1852)),NOT(_xlfn.ISFORMULA(P1852)),M1852&lt;&gt;0,N1852&lt;&gt;0,OR(YEAR(M1852=lookup_codes!T2026),YEAR(M1852=lookup_codes!T2027),YEAR(M1852=lookup_codes!T2028)),OR(YEAR(N1852=lookup_codes!T2026),YEAR(N1852=lookup_codes!T2027),YEAR(N1852=lookup_codes!T2028)))</f>
        <v>1</v>
      </c>
    </row>
    <row r="1853" spans="1:30" ht="15" customHeight="1" x14ac:dyDescent="0.2">
      <c r="A1853" s="8" t="s">
        <v>776</v>
      </c>
      <c r="B1853" s="27"/>
      <c r="C1853" s="2" t="s">
        <v>734</v>
      </c>
      <c r="D1853" s="6" t="s">
        <v>742</v>
      </c>
      <c r="E1853" s="60" t="s">
        <v>745</v>
      </c>
      <c r="F1853" s="8"/>
      <c r="G1853" s="8"/>
      <c r="H1853" s="8"/>
      <c r="I1853" s="8" t="s">
        <v>25</v>
      </c>
      <c r="J1853" s="8">
        <v>3</v>
      </c>
      <c r="K1853" s="8" t="s">
        <v>753</v>
      </c>
      <c r="L1853" s="8" t="s">
        <v>756</v>
      </c>
      <c r="M1853" s="9">
        <v>44515</v>
      </c>
      <c r="N1853" s="9">
        <v>44525</v>
      </c>
      <c r="O1853" s="20"/>
      <c r="P1853" s="20">
        <v>24</v>
      </c>
      <c r="Q1853" s="61"/>
      <c r="R1853" s="11"/>
      <c r="S1853" s="11"/>
      <c r="T1853" s="11"/>
      <c r="U1853" s="11"/>
      <c r="X1853" s="22" t="str">
        <f>IF(B1853="",VLOOKUP(A1853,items_lookup!A:B,2,FALSE),B1853)</f>
        <v>_1. Item _1</v>
      </c>
      <c r="Y1853" s="22">
        <f t="shared" si="132"/>
        <v>11</v>
      </c>
      <c r="Z1853" s="22">
        <f t="shared" si="132"/>
        <v>11</v>
      </c>
      <c r="AA1853" s="22">
        <f t="shared" si="129"/>
        <v>2021</v>
      </c>
      <c r="AB1853" s="22">
        <f t="shared" si="130"/>
        <v>2021</v>
      </c>
      <c r="AC1853" s="22">
        <f t="shared" si="131"/>
        <v>2021</v>
      </c>
      <c r="AD1853" s="25" t="b">
        <f>AND(ROUND(O1853,2)=O1853,ROUND(P1853,2)=P1853,OR(AND(O1853&lt;&gt;0,L1853="p"),AND(P1853&lt;&gt;0,L1853="f")),_xlfn.ISFORMULA(X1853),_xlfn.ISFORMULA(Y1853),_xlfn.ISFORMULA(Z1853),_xlfn.ISFORMULA(AA1853),_xlfn.ISFORMULA(AB1853),_xlfn.ISFORMULA(AC1853),NOT(_xlfn.ISFORMULA(O1853)),NOT(_xlfn.ISFORMULA(P1853)),M1853&lt;&gt;0,N1853&lt;&gt;0,OR(YEAR(M1853=lookup_codes!T2027),YEAR(M1853=lookup_codes!T2028),YEAR(M1853=lookup_codes!T2029)),OR(YEAR(N1853=lookup_codes!T2027),YEAR(N1853=lookup_codes!T2028),YEAR(N1853=lookup_codes!T2029)))</f>
        <v>1</v>
      </c>
    </row>
    <row r="1854" spans="1:30" ht="15" customHeight="1" x14ac:dyDescent="0.2">
      <c r="A1854" s="8" t="s">
        <v>775</v>
      </c>
      <c r="B1854" s="8"/>
      <c r="C1854" s="2" t="s">
        <v>734</v>
      </c>
      <c r="D1854" s="6" t="s">
        <v>742</v>
      </c>
      <c r="E1854" s="60" t="s">
        <v>745</v>
      </c>
      <c r="F1854" s="8"/>
      <c r="G1854" s="8"/>
      <c r="H1854" s="8"/>
      <c r="I1854" s="8"/>
      <c r="J1854" s="8">
        <v>3</v>
      </c>
      <c r="K1854" s="8" t="s">
        <v>753</v>
      </c>
      <c r="L1854" s="8" t="s">
        <v>756</v>
      </c>
      <c r="M1854" s="9">
        <v>44515</v>
      </c>
      <c r="N1854" s="9">
        <v>44530</v>
      </c>
      <c r="O1854" s="20"/>
      <c r="P1854" s="20">
        <v>3845251.48</v>
      </c>
      <c r="Q1854" s="61"/>
      <c r="R1854" s="29"/>
      <c r="S1854" s="29"/>
      <c r="T1854" s="29"/>
      <c r="U1854" s="29"/>
      <c r="X1854" s="22" t="str">
        <f>IF(B1854="",VLOOKUP(A1854,items_lookup!A:B,2,FALSE),B1854)</f>
        <v>06. Item 06</v>
      </c>
      <c r="Y1854" s="22">
        <f t="shared" si="132"/>
        <v>11</v>
      </c>
      <c r="Z1854" s="22">
        <f t="shared" si="132"/>
        <v>11</v>
      </c>
      <c r="AA1854" s="22">
        <f t="shared" si="129"/>
        <v>2021</v>
      </c>
      <c r="AB1854" s="22">
        <f t="shared" si="130"/>
        <v>2021</v>
      </c>
      <c r="AC1854" s="22">
        <f t="shared" si="131"/>
        <v>2021</v>
      </c>
      <c r="AD1854" s="25" t="b">
        <f>AND(ROUND(O1854,2)=O1854,ROUND(P1854,2)=P1854,OR(AND(O1854&lt;&gt;0,L1854="p"),AND(P1854&lt;&gt;0,L1854="f")),_xlfn.ISFORMULA(X1854),_xlfn.ISFORMULA(Y1854),_xlfn.ISFORMULA(Z1854),_xlfn.ISFORMULA(AA1854),_xlfn.ISFORMULA(AB1854),_xlfn.ISFORMULA(AC1854),NOT(_xlfn.ISFORMULA(O1854)),NOT(_xlfn.ISFORMULA(P1854)),M1854&lt;&gt;0,N1854&lt;&gt;0,OR(YEAR(M1854=lookup_codes!T2028),YEAR(M1854=lookup_codes!T2029),YEAR(M1854=lookup_codes!T2030)),OR(YEAR(N1854=lookup_codes!T2028),YEAR(N1854=lookup_codes!T2029),YEAR(N1854=lookup_codes!T2030)))</f>
        <v>1</v>
      </c>
    </row>
    <row r="1855" spans="1:30" ht="12.6" customHeight="1" x14ac:dyDescent="0.2">
      <c r="A1855" s="8" t="s">
        <v>790</v>
      </c>
      <c r="B1855" s="8"/>
      <c r="C1855" s="2" t="s">
        <v>734</v>
      </c>
      <c r="D1855" s="6" t="s">
        <v>742</v>
      </c>
      <c r="E1855" s="60" t="s">
        <v>745</v>
      </c>
      <c r="F1855" s="8"/>
      <c r="G1855" s="8"/>
      <c r="H1855" s="8"/>
      <c r="I1855" s="8"/>
      <c r="J1855" s="8">
        <v>3</v>
      </c>
      <c r="K1855" s="8" t="s">
        <v>753</v>
      </c>
      <c r="L1855" s="8" t="s">
        <v>756</v>
      </c>
      <c r="M1855" s="9">
        <v>44515</v>
      </c>
      <c r="N1855" s="9">
        <v>44530</v>
      </c>
      <c r="O1855" s="20"/>
      <c r="P1855" s="20">
        <v>10701643.25</v>
      </c>
      <c r="Q1855" s="61"/>
      <c r="R1855" s="29"/>
      <c r="S1855" s="29"/>
      <c r="T1855" s="29"/>
      <c r="U1855" s="29"/>
      <c r="X1855" s="22" t="str">
        <f>IF(B1855="",VLOOKUP(A1855,items_lookup!A:B,2,FALSE),B1855)</f>
        <v>10. Item 10</v>
      </c>
      <c r="Y1855" s="22">
        <f t="shared" si="132"/>
        <v>11</v>
      </c>
      <c r="Z1855" s="22">
        <f t="shared" si="132"/>
        <v>11</v>
      </c>
      <c r="AA1855" s="22">
        <f t="shared" si="129"/>
        <v>2021</v>
      </c>
      <c r="AB1855" s="22">
        <f t="shared" si="130"/>
        <v>2021</v>
      </c>
      <c r="AC1855" s="22">
        <f t="shared" si="131"/>
        <v>2021</v>
      </c>
      <c r="AD1855" s="25" t="b">
        <f>AND(ROUND(O1855,2)=O1855,ROUND(P1855,2)=P1855,OR(AND(O1855&lt;&gt;0,L1855="p"),AND(P1855&lt;&gt;0,L1855="f")),_xlfn.ISFORMULA(X1855),_xlfn.ISFORMULA(Y1855),_xlfn.ISFORMULA(Z1855),_xlfn.ISFORMULA(AA1855),_xlfn.ISFORMULA(AB1855),_xlfn.ISFORMULA(AC1855),NOT(_xlfn.ISFORMULA(O1855)),NOT(_xlfn.ISFORMULA(P1855)),M1855&lt;&gt;0,N1855&lt;&gt;0,OR(YEAR(M1855=lookup_codes!T2029),YEAR(M1855=lookup_codes!T2030),YEAR(M1855=lookup_codes!T2031)),OR(YEAR(N1855=lookup_codes!T2029),YEAR(N1855=lookup_codes!T2030),YEAR(N1855=lookup_codes!T2031)))</f>
        <v>1</v>
      </c>
    </row>
    <row r="1856" spans="1:30" ht="15" customHeight="1" x14ac:dyDescent="0.2">
      <c r="A1856" s="8" t="s">
        <v>771</v>
      </c>
      <c r="B1856" s="8"/>
      <c r="C1856" s="2" t="s">
        <v>734</v>
      </c>
      <c r="D1856" s="6" t="s">
        <v>742</v>
      </c>
      <c r="E1856" s="60" t="s">
        <v>745</v>
      </c>
      <c r="F1856" s="8"/>
      <c r="G1856" s="8"/>
      <c r="H1856" s="8"/>
      <c r="I1856" s="8"/>
      <c r="J1856" s="8">
        <v>3</v>
      </c>
      <c r="K1856" s="8" t="s">
        <v>753</v>
      </c>
      <c r="L1856" s="8" t="s">
        <v>756</v>
      </c>
      <c r="M1856" s="9">
        <v>44515</v>
      </c>
      <c r="N1856" s="9">
        <v>44525</v>
      </c>
      <c r="O1856" s="20"/>
      <c r="P1856" s="20">
        <v>66151.41</v>
      </c>
      <c r="Q1856" s="61"/>
      <c r="R1856" s="29"/>
      <c r="S1856" s="29"/>
      <c r="T1856" s="29"/>
      <c r="U1856" s="29"/>
      <c r="X1856" s="22" t="str">
        <f>IF(B1856="",VLOOKUP(A1856,items_lookup!A:B,2,FALSE),B1856)</f>
        <v>13. Item 13</v>
      </c>
      <c r="Y1856" s="22">
        <f t="shared" si="132"/>
        <v>11</v>
      </c>
      <c r="Z1856" s="22">
        <f t="shared" si="132"/>
        <v>11</v>
      </c>
      <c r="AA1856" s="22">
        <f t="shared" si="129"/>
        <v>2021</v>
      </c>
      <c r="AB1856" s="22">
        <f t="shared" si="130"/>
        <v>2021</v>
      </c>
      <c r="AC1856" s="22">
        <f t="shared" si="131"/>
        <v>2021</v>
      </c>
      <c r="AD1856" s="25" t="b">
        <f>AND(ROUND(O1856,2)=O1856,ROUND(P1856,2)=P1856,OR(AND(O1856&lt;&gt;0,L1856="p"),AND(P1856&lt;&gt;0,L1856="f")),_xlfn.ISFORMULA(X1856),_xlfn.ISFORMULA(Y1856),_xlfn.ISFORMULA(Z1856),_xlfn.ISFORMULA(AA1856),_xlfn.ISFORMULA(AB1856),_xlfn.ISFORMULA(AC1856),NOT(_xlfn.ISFORMULA(O1856)),NOT(_xlfn.ISFORMULA(P1856)),M1856&lt;&gt;0,N1856&lt;&gt;0,OR(YEAR(M1856=lookup_codes!T2030),YEAR(M1856=lookup_codes!T2031),YEAR(M1856=lookup_codes!T2032)),OR(YEAR(N1856=lookup_codes!T2030),YEAR(N1856=lookup_codes!T2031),YEAR(N1856=lookup_codes!T2032)))</f>
        <v>1</v>
      </c>
    </row>
    <row r="1857" spans="1:30" ht="15" customHeight="1" x14ac:dyDescent="0.2">
      <c r="A1857" s="8" t="s">
        <v>776</v>
      </c>
      <c r="B1857" s="27"/>
      <c r="C1857" s="2" t="s">
        <v>734</v>
      </c>
      <c r="D1857" s="6" t="s">
        <v>742</v>
      </c>
      <c r="E1857" s="60" t="s">
        <v>745</v>
      </c>
      <c r="F1857" s="8"/>
      <c r="G1857" s="8"/>
      <c r="H1857" s="8"/>
      <c r="I1857" s="8"/>
      <c r="J1857" s="8">
        <v>3</v>
      </c>
      <c r="K1857" s="8" t="s">
        <v>753</v>
      </c>
      <c r="L1857" s="8" t="s">
        <v>756</v>
      </c>
      <c r="M1857" s="9">
        <v>44515</v>
      </c>
      <c r="N1857" s="9">
        <v>44519</v>
      </c>
      <c r="O1857" s="20"/>
      <c r="P1857" s="20">
        <v>48965.06</v>
      </c>
      <c r="Q1857" s="61"/>
      <c r="R1857" s="29"/>
      <c r="S1857" s="29"/>
      <c r="T1857" s="29"/>
      <c r="U1857" s="29"/>
      <c r="X1857" s="22" t="str">
        <f>IF(B1857="",VLOOKUP(A1857,items_lookup!A:B,2,FALSE),B1857)</f>
        <v>_1. Item _1</v>
      </c>
      <c r="Y1857" s="22">
        <f t="shared" si="132"/>
        <v>11</v>
      </c>
      <c r="Z1857" s="22">
        <f t="shared" si="132"/>
        <v>11</v>
      </c>
      <c r="AA1857" s="22">
        <f t="shared" si="129"/>
        <v>2021</v>
      </c>
      <c r="AB1857" s="22">
        <f t="shared" si="130"/>
        <v>2021</v>
      </c>
      <c r="AC1857" s="22">
        <f t="shared" si="131"/>
        <v>2021</v>
      </c>
      <c r="AD1857" s="25" t="b">
        <f>AND(ROUND(O1857,2)=O1857,ROUND(P1857,2)=P1857,OR(AND(O1857&lt;&gt;0,L1857="p"),AND(P1857&lt;&gt;0,L1857="f")),_xlfn.ISFORMULA(X1857),_xlfn.ISFORMULA(Y1857),_xlfn.ISFORMULA(Z1857),_xlfn.ISFORMULA(AA1857),_xlfn.ISFORMULA(AB1857),_xlfn.ISFORMULA(AC1857),NOT(_xlfn.ISFORMULA(O1857)),NOT(_xlfn.ISFORMULA(P1857)),M1857&lt;&gt;0,N1857&lt;&gt;0,OR(YEAR(M1857=lookup_codes!T2031),YEAR(M1857=lookup_codes!T2032),YEAR(M1857=lookup_codes!T2033)),OR(YEAR(N1857=lookup_codes!T2031),YEAR(N1857=lookup_codes!T2032),YEAR(N1857=lookup_codes!T2033)))</f>
        <v>1</v>
      </c>
    </row>
    <row r="1858" spans="1:30" ht="15.75" customHeight="1" x14ac:dyDescent="0.2">
      <c r="A1858" s="8" t="s">
        <v>770</v>
      </c>
      <c r="B1858" s="27"/>
      <c r="C1858" s="2" t="s">
        <v>734</v>
      </c>
      <c r="D1858" s="6" t="s">
        <v>742</v>
      </c>
      <c r="E1858" s="60" t="s">
        <v>745</v>
      </c>
      <c r="F1858" s="8"/>
      <c r="G1858" s="8"/>
      <c r="H1858" s="8"/>
      <c r="I1858" s="8"/>
      <c r="J1858" s="8">
        <v>3</v>
      </c>
      <c r="K1858" s="8" t="s">
        <v>753</v>
      </c>
      <c r="L1858" s="8" t="s">
        <v>756</v>
      </c>
      <c r="M1858" s="9">
        <v>44515</v>
      </c>
      <c r="N1858" s="9">
        <v>44519</v>
      </c>
      <c r="O1858" s="20"/>
      <c r="P1858" s="20">
        <v>214527.74</v>
      </c>
      <c r="Q1858" s="61"/>
      <c r="R1858" s="29"/>
      <c r="S1858" s="29"/>
      <c r="T1858" s="29"/>
      <c r="U1858" s="29"/>
      <c r="X1858" s="22" t="str">
        <f>IF(B1858="",VLOOKUP(A1858,items_lookup!A:B,2,FALSE),B1858)</f>
        <v>11. Item 11</v>
      </c>
      <c r="Y1858" s="22">
        <f t="shared" si="132"/>
        <v>11</v>
      </c>
      <c r="Z1858" s="22">
        <f t="shared" si="132"/>
        <v>11</v>
      </c>
      <c r="AA1858" s="22">
        <f t="shared" si="129"/>
        <v>2021</v>
      </c>
      <c r="AB1858" s="22">
        <f t="shared" si="130"/>
        <v>2021</v>
      </c>
      <c r="AC1858" s="22">
        <f t="shared" si="131"/>
        <v>2021</v>
      </c>
      <c r="AD1858" s="25" t="b">
        <f>AND(ROUND(O1858,2)=O1858,ROUND(P1858,2)=P1858,OR(AND(O1858&lt;&gt;0,L1858="p"),AND(P1858&lt;&gt;0,L1858="f")),_xlfn.ISFORMULA(X1858),_xlfn.ISFORMULA(Y1858),_xlfn.ISFORMULA(Z1858),_xlfn.ISFORMULA(AA1858),_xlfn.ISFORMULA(AB1858),_xlfn.ISFORMULA(AC1858),NOT(_xlfn.ISFORMULA(O1858)),NOT(_xlfn.ISFORMULA(P1858)),M1858&lt;&gt;0,N1858&lt;&gt;0,OR(YEAR(M1858=lookup_codes!T2032),YEAR(M1858=lookup_codes!T2033),YEAR(M1858=lookup_codes!T2034)),OR(YEAR(N1858=lookup_codes!T2032),YEAR(N1858=lookup_codes!T2033),YEAR(N1858=lookup_codes!T2034)))</f>
        <v>1</v>
      </c>
    </row>
    <row r="1859" spans="1:30" ht="15.75" customHeight="1" x14ac:dyDescent="0.2">
      <c r="A1859" s="8" t="s">
        <v>773</v>
      </c>
      <c r="B1859" s="8"/>
      <c r="C1859" s="2" t="s">
        <v>734</v>
      </c>
      <c r="D1859" s="6" t="s">
        <v>742</v>
      </c>
      <c r="E1859" s="60" t="s">
        <v>745</v>
      </c>
      <c r="F1859" s="8"/>
      <c r="G1859" s="8"/>
      <c r="H1859" s="8"/>
      <c r="I1859" s="8"/>
      <c r="J1859" s="8">
        <v>3</v>
      </c>
      <c r="K1859" s="8" t="s">
        <v>753</v>
      </c>
      <c r="L1859" s="8" t="s">
        <v>756</v>
      </c>
      <c r="M1859" s="9">
        <v>44515</v>
      </c>
      <c r="N1859" s="9">
        <v>44523</v>
      </c>
      <c r="O1859" s="20"/>
      <c r="P1859" s="20">
        <v>228028.08</v>
      </c>
      <c r="Q1859" s="61"/>
      <c r="R1859" s="29"/>
      <c r="S1859" s="29"/>
      <c r="T1859" s="29"/>
      <c r="U1859" s="29"/>
      <c r="X1859" s="22" t="str">
        <f>IF(B1859="",VLOOKUP(A1859,items_lookup!A:B,2,FALSE),B1859)</f>
        <v>13. Item 13</v>
      </c>
      <c r="Y1859" s="22">
        <f t="shared" si="132"/>
        <v>11</v>
      </c>
      <c r="Z1859" s="22">
        <f t="shared" si="132"/>
        <v>11</v>
      </c>
      <c r="AA1859" s="22">
        <f t="shared" si="129"/>
        <v>2021</v>
      </c>
      <c r="AB1859" s="22">
        <f t="shared" si="130"/>
        <v>2021</v>
      </c>
      <c r="AC1859" s="22">
        <f t="shared" si="131"/>
        <v>2021</v>
      </c>
      <c r="AD1859" s="25" t="b">
        <f>AND(ROUND(O1859,2)=O1859,ROUND(P1859,2)=P1859,OR(AND(O1859&lt;&gt;0,L1859="p"),AND(P1859&lt;&gt;0,L1859="f")),_xlfn.ISFORMULA(X1859),_xlfn.ISFORMULA(Y1859),_xlfn.ISFORMULA(Z1859),_xlfn.ISFORMULA(AA1859),_xlfn.ISFORMULA(AB1859),_xlfn.ISFORMULA(AC1859),NOT(_xlfn.ISFORMULA(O1859)),NOT(_xlfn.ISFORMULA(P1859)),M1859&lt;&gt;0,N1859&lt;&gt;0,OR(YEAR(M1859=lookup_codes!T2033),YEAR(M1859=lookup_codes!T2034),YEAR(M1859=lookup_codes!T2035)),OR(YEAR(N1859=lookup_codes!T2033),YEAR(N1859=lookup_codes!T2034),YEAR(N1859=lookup_codes!T2035)))</f>
        <v>1</v>
      </c>
    </row>
    <row r="1860" spans="1:30" ht="15" customHeight="1" x14ac:dyDescent="0.2">
      <c r="A1860" s="8" t="s">
        <v>773</v>
      </c>
      <c r="B1860" s="27"/>
      <c r="C1860" s="2" t="s">
        <v>734</v>
      </c>
      <c r="D1860" s="6" t="s">
        <v>742</v>
      </c>
      <c r="E1860" s="60" t="s">
        <v>745</v>
      </c>
      <c r="F1860" s="8"/>
      <c r="G1860" s="8"/>
      <c r="H1860" s="8"/>
      <c r="I1860" s="8"/>
      <c r="J1860" s="8">
        <v>1</v>
      </c>
      <c r="K1860" s="8" t="s">
        <v>753</v>
      </c>
      <c r="L1860" s="8" t="s">
        <v>756</v>
      </c>
      <c r="M1860" s="9">
        <v>44515</v>
      </c>
      <c r="N1860" s="9">
        <v>44524</v>
      </c>
      <c r="O1860" s="20"/>
      <c r="P1860" s="20">
        <v>14552.89</v>
      </c>
      <c r="Q1860" s="61"/>
      <c r="R1860" s="11"/>
      <c r="S1860" s="11"/>
      <c r="T1860" s="11"/>
      <c r="U1860" s="11"/>
      <c r="X1860" s="22" t="str">
        <f>IF(B1860="",VLOOKUP(A1860,items_lookup!A:B,2,FALSE),B1860)</f>
        <v>13. Item 13</v>
      </c>
      <c r="Y1860" s="22">
        <f t="shared" si="132"/>
        <v>11</v>
      </c>
      <c r="Z1860" s="22">
        <f t="shared" si="132"/>
        <v>11</v>
      </c>
      <c r="AA1860" s="22">
        <f t="shared" si="129"/>
        <v>2021</v>
      </c>
      <c r="AB1860" s="22">
        <f t="shared" si="130"/>
        <v>2021</v>
      </c>
      <c r="AC1860" s="22">
        <f t="shared" si="131"/>
        <v>2021</v>
      </c>
      <c r="AD1860" s="25" t="b">
        <f>AND(ROUND(O1860,2)=O1860,ROUND(P1860,2)=P1860,OR(AND(O1860&lt;&gt;0,L1860="p"),AND(P1860&lt;&gt;0,L1860="f")),_xlfn.ISFORMULA(X1860),_xlfn.ISFORMULA(Y1860),_xlfn.ISFORMULA(Z1860),_xlfn.ISFORMULA(AA1860),_xlfn.ISFORMULA(AB1860),_xlfn.ISFORMULA(AC1860),NOT(_xlfn.ISFORMULA(O1860)),NOT(_xlfn.ISFORMULA(P1860)),M1860&lt;&gt;0,N1860&lt;&gt;0,OR(YEAR(M1860=lookup_codes!T2034),YEAR(M1860=lookup_codes!T2035),YEAR(M1860=lookup_codes!T2036)),OR(YEAR(N1860=lookup_codes!T2034),YEAR(N1860=lookup_codes!T2035),YEAR(N1860=lookup_codes!T2036)))</f>
        <v>1</v>
      </c>
    </row>
    <row r="1861" spans="1:30" ht="15" customHeight="1" x14ac:dyDescent="0.2">
      <c r="A1861" s="8" t="s">
        <v>773</v>
      </c>
      <c r="B1861" s="8"/>
      <c r="C1861" s="2" t="s">
        <v>734</v>
      </c>
      <c r="D1861" s="6" t="s">
        <v>742</v>
      </c>
      <c r="E1861" s="60" t="s">
        <v>745</v>
      </c>
      <c r="F1861" s="8"/>
      <c r="G1861" s="8"/>
      <c r="H1861" s="8"/>
      <c r="I1861" s="8"/>
      <c r="J1861" s="8">
        <v>4</v>
      </c>
      <c r="K1861" s="8" t="s">
        <v>753</v>
      </c>
      <c r="L1861" s="8" t="s">
        <v>756</v>
      </c>
      <c r="M1861" s="9">
        <v>44515</v>
      </c>
      <c r="N1861" s="9">
        <v>44530</v>
      </c>
      <c r="O1861" s="20"/>
      <c r="P1861" s="20">
        <v>34337.040000000001</v>
      </c>
      <c r="Q1861" s="61"/>
      <c r="R1861" s="29"/>
      <c r="S1861" s="29"/>
      <c r="T1861" s="29"/>
      <c r="U1861" s="29"/>
      <c r="X1861" s="22" t="str">
        <f>IF(B1861="",VLOOKUP(A1861,items_lookup!A:B,2,FALSE),B1861)</f>
        <v>13. Item 13</v>
      </c>
      <c r="Y1861" s="22">
        <f t="shared" si="132"/>
        <v>11</v>
      </c>
      <c r="Z1861" s="22">
        <f t="shared" si="132"/>
        <v>11</v>
      </c>
      <c r="AA1861" s="22">
        <f t="shared" si="129"/>
        <v>2021</v>
      </c>
      <c r="AB1861" s="22">
        <f t="shared" si="130"/>
        <v>2021</v>
      </c>
      <c r="AC1861" s="22">
        <f t="shared" si="131"/>
        <v>2021</v>
      </c>
      <c r="AD1861" s="25" t="b">
        <f>AND(ROUND(O1861,2)=O1861,ROUND(P1861,2)=P1861,OR(AND(O1861&lt;&gt;0,L1861="p"),AND(P1861&lt;&gt;0,L1861="f")),_xlfn.ISFORMULA(X1861),_xlfn.ISFORMULA(Y1861),_xlfn.ISFORMULA(Z1861),_xlfn.ISFORMULA(AA1861),_xlfn.ISFORMULA(AB1861),_xlfn.ISFORMULA(AC1861),NOT(_xlfn.ISFORMULA(O1861)),NOT(_xlfn.ISFORMULA(P1861)),M1861&lt;&gt;0,N1861&lt;&gt;0,OR(YEAR(M1861=lookup_codes!T2035),YEAR(M1861=lookup_codes!T2036),YEAR(M1861=lookup_codes!T2037)),OR(YEAR(N1861=lookup_codes!T2035),YEAR(N1861=lookup_codes!T2036),YEAR(N1861=lookup_codes!T2037)))</f>
        <v>1</v>
      </c>
    </row>
    <row r="1862" spans="1:30" ht="15" customHeight="1" x14ac:dyDescent="0.2">
      <c r="A1862" s="8" t="s">
        <v>773</v>
      </c>
      <c r="B1862" s="8"/>
      <c r="C1862" s="2" t="s">
        <v>734</v>
      </c>
      <c r="D1862" s="6" t="s">
        <v>742</v>
      </c>
      <c r="E1862" s="60" t="s">
        <v>745</v>
      </c>
      <c r="F1862" s="8"/>
      <c r="G1862" s="8"/>
      <c r="H1862" s="8"/>
      <c r="I1862" s="8" t="s">
        <v>25</v>
      </c>
      <c r="J1862" s="8">
        <v>2</v>
      </c>
      <c r="K1862" s="8" t="s">
        <v>753</v>
      </c>
      <c r="L1862" s="8" t="s">
        <v>756</v>
      </c>
      <c r="M1862" s="9">
        <v>44510</v>
      </c>
      <c r="N1862" s="9">
        <v>44519</v>
      </c>
      <c r="O1862" s="20"/>
      <c r="P1862" s="20">
        <v>82289.149999999994</v>
      </c>
      <c r="Q1862" s="61"/>
      <c r="R1862" s="11"/>
      <c r="S1862" s="11"/>
      <c r="T1862" s="11"/>
      <c r="U1862" s="11"/>
      <c r="X1862" s="22" t="str">
        <f>IF(B1862="",VLOOKUP(A1862,items_lookup!A:B,2,FALSE),B1862)</f>
        <v>13. Item 13</v>
      </c>
      <c r="Y1862" s="22">
        <f t="shared" si="132"/>
        <v>11</v>
      </c>
      <c r="Z1862" s="22">
        <f t="shared" si="132"/>
        <v>11</v>
      </c>
      <c r="AA1862" s="22">
        <f t="shared" si="129"/>
        <v>2021</v>
      </c>
      <c r="AB1862" s="22">
        <f t="shared" si="130"/>
        <v>2021</v>
      </c>
      <c r="AC1862" s="22">
        <f t="shared" si="131"/>
        <v>2021</v>
      </c>
      <c r="AD1862" s="25" t="b">
        <f>AND(ROUND(O1862,2)=O1862,ROUND(P1862,2)=P1862,OR(AND(O1862&lt;&gt;0,L1862="p"),AND(P1862&lt;&gt;0,L1862="f")),_xlfn.ISFORMULA(X1862),_xlfn.ISFORMULA(Y1862),_xlfn.ISFORMULA(Z1862),_xlfn.ISFORMULA(AA1862),_xlfn.ISFORMULA(AB1862),_xlfn.ISFORMULA(AC1862),NOT(_xlfn.ISFORMULA(O1862)),NOT(_xlfn.ISFORMULA(P1862)),M1862&lt;&gt;0,N1862&lt;&gt;0,OR(YEAR(M1862=lookup_codes!T2036),YEAR(M1862=lookup_codes!T2037),YEAR(M1862=lookup_codes!T2038)),OR(YEAR(N1862=lookup_codes!T2036),YEAR(N1862=lookup_codes!T2037),YEAR(N1862=lookup_codes!T2038)))</f>
        <v>1</v>
      </c>
    </row>
    <row r="1863" spans="1:30" ht="15" customHeight="1" x14ac:dyDescent="0.2">
      <c r="A1863" s="8" t="s">
        <v>773</v>
      </c>
      <c r="B1863" s="8"/>
      <c r="C1863" s="2" t="s">
        <v>734</v>
      </c>
      <c r="D1863" s="6" t="s">
        <v>742</v>
      </c>
      <c r="E1863" s="60" t="s">
        <v>745</v>
      </c>
      <c r="F1863" s="8"/>
      <c r="G1863" s="8"/>
      <c r="H1863" s="8"/>
      <c r="I1863" s="8"/>
      <c r="J1863" s="8">
        <v>2</v>
      </c>
      <c r="K1863" s="8" t="s">
        <v>753</v>
      </c>
      <c r="L1863" s="8" t="s">
        <v>756</v>
      </c>
      <c r="M1863" s="9">
        <v>44505</v>
      </c>
      <c r="N1863" s="9">
        <v>44519</v>
      </c>
      <c r="O1863" s="20"/>
      <c r="P1863" s="20">
        <v>178571.43</v>
      </c>
      <c r="Q1863" s="61"/>
      <c r="R1863" s="29"/>
      <c r="S1863" s="29"/>
      <c r="T1863" s="29"/>
      <c r="U1863" s="29"/>
      <c r="X1863" s="22" t="str">
        <f>IF(B1863="",VLOOKUP(A1863,items_lookup!A:B,2,FALSE),B1863)</f>
        <v>13. Item 13</v>
      </c>
      <c r="Y1863" s="22">
        <f t="shared" si="132"/>
        <v>11</v>
      </c>
      <c r="Z1863" s="22">
        <f t="shared" si="132"/>
        <v>11</v>
      </c>
      <c r="AA1863" s="22">
        <f t="shared" si="129"/>
        <v>2021</v>
      </c>
      <c r="AB1863" s="22">
        <f t="shared" si="130"/>
        <v>2021</v>
      </c>
      <c r="AC1863" s="22">
        <f t="shared" si="131"/>
        <v>2021</v>
      </c>
      <c r="AD1863" s="25" t="b">
        <f>AND(ROUND(O1863,2)=O1863,ROUND(P1863,2)=P1863,OR(AND(O1863&lt;&gt;0,L1863="p"),AND(P1863&lt;&gt;0,L1863="f")),_xlfn.ISFORMULA(X1863),_xlfn.ISFORMULA(Y1863),_xlfn.ISFORMULA(Z1863),_xlfn.ISFORMULA(AA1863),_xlfn.ISFORMULA(AB1863),_xlfn.ISFORMULA(AC1863),NOT(_xlfn.ISFORMULA(O1863)),NOT(_xlfn.ISFORMULA(P1863)),M1863&lt;&gt;0,N1863&lt;&gt;0,OR(YEAR(M1863=lookup_codes!T2037),YEAR(M1863=lookup_codes!T2038),YEAR(M1863=lookup_codes!T2039)),OR(YEAR(N1863=lookup_codes!T2037),YEAR(N1863=lookup_codes!T2038),YEAR(N1863=lookup_codes!T2039)))</f>
        <v>1</v>
      </c>
    </row>
    <row r="1864" spans="1:30" ht="16.5" customHeight="1" x14ac:dyDescent="0.2">
      <c r="A1864" s="8" t="s">
        <v>773</v>
      </c>
      <c r="B1864" s="8"/>
      <c r="C1864" s="2" t="s">
        <v>734</v>
      </c>
      <c r="D1864" s="6" t="s">
        <v>742</v>
      </c>
      <c r="E1864" s="60" t="s">
        <v>745</v>
      </c>
      <c r="F1864" s="8"/>
      <c r="G1864" s="8"/>
      <c r="H1864" s="8"/>
      <c r="I1864" s="8"/>
      <c r="J1864" s="8">
        <v>1</v>
      </c>
      <c r="K1864" s="8" t="s">
        <v>753</v>
      </c>
      <c r="L1864" s="8" t="s">
        <v>756</v>
      </c>
      <c r="M1864" s="9">
        <v>44515</v>
      </c>
      <c r="N1864" s="9">
        <v>44523</v>
      </c>
      <c r="O1864" s="20"/>
      <c r="P1864" s="20">
        <v>2156128.71</v>
      </c>
      <c r="Q1864" s="61"/>
      <c r="R1864" s="29"/>
      <c r="S1864" s="29"/>
      <c r="T1864" s="29"/>
      <c r="U1864" s="29"/>
      <c r="X1864" s="22" t="str">
        <f>IF(B1864="",VLOOKUP(A1864,items_lookup!A:B,2,FALSE),B1864)</f>
        <v>13. Item 13</v>
      </c>
      <c r="Y1864" s="22">
        <f t="shared" si="132"/>
        <v>11</v>
      </c>
      <c r="Z1864" s="22">
        <f t="shared" si="132"/>
        <v>11</v>
      </c>
      <c r="AA1864" s="22">
        <f t="shared" si="129"/>
        <v>2021</v>
      </c>
      <c r="AB1864" s="22">
        <f t="shared" si="130"/>
        <v>2021</v>
      </c>
      <c r="AC1864" s="22">
        <f t="shared" si="131"/>
        <v>2021</v>
      </c>
      <c r="AD1864" s="25" t="b">
        <f>AND(ROUND(O1864,2)=O1864,ROUND(P1864,2)=P1864,OR(AND(O1864&lt;&gt;0,L1864="p"),AND(P1864&lt;&gt;0,L1864="f")),_xlfn.ISFORMULA(X1864),_xlfn.ISFORMULA(Y1864),_xlfn.ISFORMULA(Z1864),_xlfn.ISFORMULA(AA1864),_xlfn.ISFORMULA(AB1864),_xlfn.ISFORMULA(AC1864),NOT(_xlfn.ISFORMULA(O1864)),NOT(_xlfn.ISFORMULA(P1864)),M1864&lt;&gt;0,N1864&lt;&gt;0,OR(YEAR(M1864=lookup_codes!T2038),YEAR(M1864=lookup_codes!T2039),YEAR(M1864=lookup_codes!T2040)),OR(YEAR(N1864=lookup_codes!T2038),YEAR(N1864=lookup_codes!T2039),YEAR(N1864=lookup_codes!T2040)))</f>
        <v>1</v>
      </c>
    </row>
    <row r="1865" spans="1:30" ht="12.6" customHeight="1" x14ac:dyDescent="0.2">
      <c r="A1865" s="8" t="s">
        <v>773</v>
      </c>
      <c r="B1865" s="8"/>
      <c r="C1865" s="2" t="s">
        <v>734</v>
      </c>
      <c r="D1865" s="6" t="s">
        <v>742</v>
      </c>
      <c r="E1865" s="60" t="s">
        <v>745</v>
      </c>
      <c r="F1865" s="8"/>
      <c r="G1865" s="8"/>
      <c r="H1865" s="8"/>
      <c r="I1865" s="8"/>
      <c r="J1865" s="8">
        <v>3</v>
      </c>
      <c r="K1865" s="8" t="s">
        <v>753</v>
      </c>
      <c r="L1865" s="8" t="s">
        <v>756</v>
      </c>
      <c r="M1865" s="9">
        <v>44515</v>
      </c>
      <c r="N1865" s="9">
        <v>44524</v>
      </c>
      <c r="O1865" s="20"/>
      <c r="P1865" s="20">
        <v>184572.4</v>
      </c>
      <c r="Q1865" s="61"/>
      <c r="R1865" s="29"/>
      <c r="S1865" s="29"/>
      <c r="T1865" s="29"/>
      <c r="U1865" s="29"/>
      <c r="X1865" s="22" t="str">
        <f>IF(B1865="",VLOOKUP(A1865,items_lookup!A:B,2,FALSE),B1865)</f>
        <v>13. Item 13</v>
      </c>
      <c r="Y1865" s="22">
        <f t="shared" si="132"/>
        <v>11</v>
      </c>
      <c r="Z1865" s="22">
        <f t="shared" si="132"/>
        <v>11</v>
      </c>
      <c r="AA1865" s="22">
        <f t="shared" si="129"/>
        <v>2021</v>
      </c>
      <c r="AB1865" s="22">
        <f t="shared" si="130"/>
        <v>2021</v>
      </c>
      <c r="AC1865" s="22">
        <f t="shared" si="131"/>
        <v>2021</v>
      </c>
      <c r="AD1865" s="25" t="b">
        <f>AND(ROUND(O1865,2)=O1865,ROUND(P1865,2)=P1865,OR(AND(O1865&lt;&gt;0,L1865="p"),AND(P1865&lt;&gt;0,L1865="f")),_xlfn.ISFORMULA(X1865),_xlfn.ISFORMULA(Y1865),_xlfn.ISFORMULA(Z1865),_xlfn.ISFORMULA(AA1865),_xlfn.ISFORMULA(AB1865),_xlfn.ISFORMULA(AC1865),NOT(_xlfn.ISFORMULA(O1865)),NOT(_xlfn.ISFORMULA(P1865)),M1865&lt;&gt;0,N1865&lt;&gt;0,OR(YEAR(M1865=lookup_codes!T2039),YEAR(M1865=lookup_codes!T2040),YEAR(M1865=lookup_codes!T2041)),OR(YEAR(N1865=lookup_codes!T2039),YEAR(N1865=lookup_codes!T2040),YEAR(N1865=lookup_codes!T2041)))</f>
        <v>1</v>
      </c>
    </row>
    <row r="1866" spans="1:30" ht="15" customHeight="1" x14ac:dyDescent="0.2">
      <c r="A1866" s="8" t="s">
        <v>773</v>
      </c>
      <c r="B1866" s="8"/>
      <c r="C1866" s="2" t="s">
        <v>734</v>
      </c>
      <c r="D1866" s="6" t="s">
        <v>742</v>
      </c>
      <c r="E1866" s="60" t="s">
        <v>745</v>
      </c>
      <c r="F1866" s="8"/>
      <c r="G1866" s="8"/>
      <c r="H1866" s="8"/>
      <c r="I1866" s="8"/>
      <c r="J1866" s="8">
        <v>3</v>
      </c>
      <c r="K1866" s="8" t="s">
        <v>753</v>
      </c>
      <c r="L1866" s="8" t="s">
        <v>756</v>
      </c>
      <c r="M1866" s="9">
        <v>44515</v>
      </c>
      <c r="N1866" s="9">
        <v>44524</v>
      </c>
      <c r="O1866" s="20"/>
      <c r="P1866" s="20">
        <v>60725.79</v>
      </c>
      <c r="Q1866" s="61"/>
      <c r="R1866" s="29"/>
      <c r="S1866" s="29"/>
      <c r="T1866" s="29"/>
      <c r="U1866" s="29"/>
      <c r="X1866" s="22" t="str">
        <f>IF(B1866="",VLOOKUP(A1866,items_lookup!A:B,2,FALSE),B1866)</f>
        <v>13. Item 13</v>
      </c>
      <c r="Y1866" s="22">
        <f t="shared" si="132"/>
        <v>11</v>
      </c>
      <c r="Z1866" s="22">
        <f t="shared" si="132"/>
        <v>11</v>
      </c>
      <c r="AA1866" s="22">
        <f t="shared" si="129"/>
        <v>2021</v>
      </c>
      <c r="AB1866" s="22">
        <f t="shared" si="130"/>
        <v>2021</v>
      </c>
      <c r="AC1866" s="22">
        <f t="shared" si="131"/>
        <v>2021</v>
      </c>
      <c r="AD1866" s="25" t="b">
        <f>AND(ROUND(O1866,2)=O1866,ROUND(P1866,2)=P1866,OR(AND(O1866&lt;&gt;0,L1866="p"),AND(P1866&lt;&gt;0,L1866="f")),_xlfn.ISFORMULA(X1866),_xlfn.ISFORMULA(Y1866),_xlfn.ISFORMULA(Z1866),_xlfn.ISFORMULA(AA1866),_xlfn.ISFORMULA(AB1866),_xlfn.ISFORMULA(AC1866),NOT(_xlfn.ISFORMULA(O1866)),NOT(_xlfn.ISFORMULA(P1866)),M1866&lt;&gt;0,N1866&lt;&gt;0,OR(YEAR(M1866=lookup_codes!T2040),YEAR(M1866=lookup_codes!T2041),YEAR(M1866=lookup_codes!T2042)),OR(YEAR(N1866=lookup_codes!T2040),YEAR(N1866=lookup_codes!T2041),YEAR(N1866=lookup_codes!T2042)))</f>
        <v>1</v>
      </c>
    </row>
    <row r="1867" spans="1:30" ht="15" customHeight="1" x14ac:dyDescent="0.2">
      <c r="A1867" s="8" t="s">
        <v>773</v>
      </c>
      <c r="B1867" s="27"/>
      <c r="C1867" s="2" t="s">
        <v>734</v>
      </c>
      <c r="D1867" s="6" t="s">
        <v>742</v>
      </c>
      <c r="E1867" s="60" t="s">
        <v>745</v>
      </c>
      <c r="F1867" s="8"/>
      <c r="G1867" s="8"/>
      <c r="H1867" s="8"/>
      <c r="I1867" s="8"/>
      <c r="J1867" s="8">
        <v>1</v>
      </c>
      <c r="K1867" s="8" t="s">
        <v>753</v>
      </c>
      <c r="L1867" s="8" t="s">
        <v>756</v>
      </c>
      <c r="M1867" s="9">
        <v>44515</v>
      </c>
      <c r="N1867" s="9">
        <v>44524</v>
      </c>
      <c r="O1867" s="20"/>
      <c r="P1867" s="20">
        <v>363.93</v>
      </c>
      <c r="Q1867" s="61"/>
      <c r="R1867" s="11"/>
      <c r="S1867" s="11"/>
      <c r="T1867" s="11"/>
      <c r="U1867" s="11"/>
      <c r="X1867" s="22" t="str">
        <f>IF(B1867="",VLOOKUP(A1867,items_lookup!A:B,2,FALSE),B1867)</f>
        <v>13. Item 13</v>
      </c>
      <c r="Y1867" s="22">
        <f t="shared" si="132"/>
        <v>11</v>
      </c>
      <c r="Z1867" s="22">
        <f t="shared" si="132"/>
        <v>11</v>
      </c>
      <c r="AA1867" s="22">
        <f t="shared" si="129"/>
        <v>2021</v>
      </c>
      <c r="AB1867" s="22">
        <f t="shared" si="130"/>
        <v>2021</v>
      </c>
      <c r="AC1867" s="22">
        <f t="shared" si="131"/>
        <v>2021</v>
      </c>
      <c r="AD1867" s="25" t="b">
        <f>AND(ROUND(O1867,2)=O1867,ROUND(P1867,2)=P1867,OR(AND(O1867&lt;&gt;0,L1867="p"),AND(P1867&lt;&gt;0,L1867="f")),_xlfn.ISFORMULA(X1867),_xlfn.ISFORMULA(Y1867),_xlfn.ISFORMULA(Z1867),_xlfn.ISFORMULA(AA1867),_xlfn.ISFORMULA(AB1867),_xlfn.ISFORMULA(AC1867),NOT(_xlfn.ISFORMULA(O1867)),NOT(_xlfn.ISFORMULA(P1867)),M1867&lt;&gt;0,N1867&lt;&gt;0,OR(YEAR(M1867=lookup_codes!T2041),YEAR(M1867=lookup_codes!T2042),YEAR(M1867=lookup_codes!T2043)),OR(YEAR(N1867=lookup_codes!T2041),YEAR(N1867=lookup_codes!T2042),YEAR(N1867=lookup_codes!T2043)))</f>
        <v>1</v>
      </c>
    </row>
    <row r="1868" spans="1:30" ht="15" customHeight="1" x14ac:dyDescent="0.2">
      <c r="A1868" s="8" t="s">
        <v>763</v>
      </c>
      <c r="B1868" s="8"/>
      <c r="C1868" s="2" t="s">
        <v>734</v>
      </c>
      <c r="D1868" s="6" t="s">
        <v>742</v>
      </c>
      <c r="E1868" s="60" t="s">
        <v>744</v>
      </c>
      <c r="F1868" s="8"/>
      <c r="G1868" s="8"/>
      <c r="H1868" s="8"/>
      <c r="I1868" s="8"/>
      <c r="J1868" s="8"/>
      <c r="K1868" s="8" t="s">
        <v>753</v>
      </c>
      <c r="L1868" s="8" t="s">
        <v>756</v>
      </c>
      <c r="M1868" s="9">
        <v>44512</v>
      </c>
      <c r="N1868" s="9">
        <v>44512</v>
      </c>
      <c r="O1868" s="20"/>
      <c r="P1868" s="20">
        <v>66.55</v>
      </c>
      <c r="Q1868" s="61"/>
      <c r="R1868" s="29"/>
      <c r="S1868" s="29"/>
      <c r="T1868" s="29"/>
      <c r="U1868" s="29"/>
      <c r="X1868" s="22" t="str">
        <f>IF(B1868="",VLOOKUP(A1868,items_lookup!A:B,2,FALSE),B1868)</f>
        <v>04. Item 04</v>
      </c>
      <c r="Y1868" s="22">
        <f t="shared" si="132"/>
        <v>11</v>
      </c>
      <c r="Z1868" s="22">
        <f t="shared" si="132"/>
        <v>11</v>
      </c>
      <c r="AA1868" s="22">
        <f t="shared" si="129"/>
        <v>2021</v>
      </c>
      <c r="AB1868" s="22">
        <f t="shared" si="130"/>
        <v>2021</v>
      </c>
      <c r="AC1868" s="22">
        <f t="shared" si="131"/>
        <v>2021</v>
      </c>
      <c r="AD1868" s="25" t="b">
        <f>AND(ROUND(O1868,2)=O1868,ROUND(P1868,2)=P1868,OR(AND(O1868&lt;&gt;0,L1868="p"),AND(P1868&lt;&gt;0,L1868="f")),_xlfn.ISFORMULA(X1868),_xlfn.ISFORMULA(Y1868),_xlfn.ISFORMULA(Z1868),_xlfn.ISFORMULA(AA1868),_xlfn.ISFORMULA(AB1868),_xlfn.ISFORMULA(AC1868),NOT(_xlfn.ISFORMULA(O1868)),NOT(_xlfn.ISFORMULA(P1868)),M1868&lt;&gt;0,N1868&lt;&gt;0,OR(YEAR(M1868=lookup_codes!T2042),YEAR(M1868=lookup_codes!T2043),YEAR(M1868=lookup_codes!T2044)),OR(YEAR(N1868=lookup_codes!T2042),YEAR(N1868=lookup_codes!T2043),YEAR(N1868=lookup_codes!T2044)))</f>
        <v>1</v>
      </c>
    </row>
    <row r="1869" spans="1:30" ht="15" customHeight="1" x14ac:dyDescent="0.2">
      <c r="A1869" s="8" t="s">
        <v>763</v>
      </c>
      <c r="B1869" s="8"/>
      <c r="C1869" s="2" t="s">
        <v>734</v>
      </c>
      <c r="D1869" s="6" t="s">
        <v>742</v>
      </c>
      <c r="E1869" s="60" t="s">
        <v>744</v>
      </c>
      <c r="F1869" s="8"/>
      <c r="G1869" s="8"/>
      <c r="H1869" s="8"/>
      <c r="I1869" s="8"/>
      <c r="J1869" s="8"/>
      <c r="K1869" s="8" t="s">
        <v>753</v>
      </c>
      <c r="L1869" s="8" t="s">
        <v>756</v>
      </c>
      <c r="M1869" s="9">
        <v>44516</v>
      </c>
      <c r="N1869" s="9">
        <v>44516</v>
      </c>
      <c r="O1869" s="20"/>
      <c r="P1869" s="20">
        <v>76669.399999999994</v>
      </c>
      <c r="Q1869" s="61"/>
      <c r="R1869" s="29"/>
      <c r="S1869" s="29"/>
      <c r="T1869" s="29"/>
      <c r="U1869" s="29"/>
      <c r="X1869" s="22" t="str">
        <f>IF(B1869="",VLOOKUP(A1869,items_lookup!A:B,2,FALSE),B1869)</f>
        <v>04. Item 04</v>
      </c>
      <c r="Y1869" s="22">
        <f t="shared" si="132"/>
        <v>11</v>
      </c>
      <c r="Z1869" s="22">
        <f t="shared" si="132"/>
        <v>11</v>
      </c>
      <c r="AA1869" s="22">
        <f t="shared" si="129"/>
        <v>2021</v>
      </c>
      <c r="AB1869" s="22">
        <f t="shared" si="130"/>
        <v>2021</v>
      </c>
      <c r="AC1869" s="22">
        <f t="shared" si="131"/>
        <v>2021</v>
      </c>
      <c r="AD1869" s="25" t="b">
        <f>AND(ROUND(O1869,2)=O1869,ROUND(P1869,2)=P1869,OR(AND(O1869&lt;&gt;0,L1869="p"),AND(P1869&lt;&gt;0,L1869="f")),_xlfn.ISFORMULA(X1869),_xlfn.ISFORMULA(Y1869),_xlfn.ISFORMULA(Z1869),_xlfn.ISFORMULA(AA1869),_xlfn.ISFORMULA(AB1869),_xlfn.ISFORMULA(AC1869),NOT(_xlfn.ISFORMULA(O1869)),NOT(_xlfn.ISFORMULA(P1869)),M1869&lt;&gt;0,N1869&lt;&gt;0,OR(YEAR(M1869=lookup_codes!T2043),YEAR(M1869=lookup_codes!T2044),YEAR(M1869=lookup_codes!T2045)),OR(YEAR(N1869=lookup_codes!T2043),YEAR(N1869=lookup_codes!T2044),YEAR(N1869=lookup_codes!T2045)))</f>
        <v>1</v>
      </c>
    </row>
    <row r="1870" spans="1:30" ht="15" customHeight="1" x14ac:dyDescent="0.2">
      <c r="A1870" s="8" t="s">
        <v>765</v>
      </c>
      <c r="B1870" s="8"/>
      <c r="C1870" s="2" t="s">
        <v>734</v>
      </c>
      <c r="D1870" s="6" t="s">
        <v>742</v>
      </c>
      <c r="E1870" s="60" t="s">
        <v>745</v>
      </c>
      <c r="F1870" s="8"/>
      <c r="G1870" s="8"/>
      <c r="H1870" s="8"/>
      <c r="I1870" s="8"/>
      <c r="J1870" s="8">
        <v>3</v>
      </c>
      <c r="K1870" s="8" t="s">
        <v>753</v>
      </c>
      <c r="L1870" s="8" t="s">
        <v>756</v>
      </c>
      <c r="M1870" s="9">
        <v>44517</v>
      </c>
      <c r="N1870" s="9">
        <v>44526</v>
      </c>
      <c r="O1870" s="20"/>
      <c r="P1870" s="20">
        <v>11666.67</v>
      </c>
      <c r="Q1870" s="61"/>
      <c r="X1870" s="22" t="str">
        <f>IF(B1870="",VLOOKUP(A1870,items_lookup!A:B,2,FALSE),B1870)</f>
        <v>05. Item 05</v>
      </c>
      <c r="Y1870" s="22">
        <f t="shared" si="132"/>
        <v>11</v>
      </c>
      <c r="Z1870" s="22">
        <f t="shared" si="132"/>
        <v>11</v>
      </c>
      <c r="AA1870" s="22">
        <f t="shared" si="129"/>
        <v>2021</v>
      </c>
      <c r="AB1870" s="22">
        <f t="shared" si="130"/>
        <v>2021</v>
      </c>
      <c r="AC1870" s="22">
        <f t="shared" si="131"/>
        <v>2021</v>
      </c>
      <c r="AD1870" s="25" t="b">
        <f>AND(ROUND(O1870,2)=O1870,ROUND(P1870,2)=P1870,OR(AND(O1870&lt;&gt;0,L1870="p"),AND(P1870&lt;&gt;0,L1870="f")),_xlfn.ISFORMULA(X1870),_xlfn.ISFORMULA(Y1870),_xlfn.ISFORMULA(Z1870),_xlfn.ISFORMULA(AA1870),_xlfn.ISFORMULA(AB1870),_xlfn.ISFORMULA(AC1870),NOT(_xlfn.ISFORMULA(O1870)),NOT(_xlfn.ISFORMULA(P1870)),M1870&lt;&gt;0,N1870&lt;&gt;0,OR(YEAR(M1870=lookup_codes!T2044),YEAR(M1870=lookup_codes!T2045),YEAR(M1870=lookup_codes!T2046)),OR(YEAR(N1870=lookup_codes!T2044),YEAR(N1870=lookup_codes!T2045),YEAR(N1870=lookup_codes!T2046)))</f>
        <v>1</v>
      </c>
    </row>
    <row r="1871" spans="1:30" ht="14.25" customHeight="1" x14ac:dyDescent="0.2">
      <c r="A1871" s="8" t="s">
        <v>780</v>
      </c>
      <c r="B1871" s="8"/>
      <c r="C1871" s="2" t="s">
        <v>734</v>
      </c>
      <c r="D1871" s="6" t="s">
        <v>742</v>
      </c>
      <c r="E1871" s="60" t="s">
        <v>744</v>
      </c>
      <c r="F1871" s="8"/>
      <c r="G1871" s="8"/>
      <c r="H1871" s="8"/>
      <c r="I1871" s="8"/>
      <c r="J1871" s="8"/>
      <c r="K1871" s="8" t="s">
        <v>753</v>
      </c>
      <c r="L1871" s="8" t="s">
        <v>756</v>
      </c>
      <c r="M1871" s="9">
        <v>44517</v>
      </c>
      <c r="N1871" s="9">
        <v>44517</v>
      </c>
      <c r="O1871" s="20"/>
      <c r="P1871" s="20">
        <v>11156.36</v>
      </c>
      <c r="Q1871" s="61"/>
      <c r="R1871" s="29"/>
      <c r="S1871" s="29"/>
      <c r="T1871" s="29"/>
      <c r="U1871" s="29"/>
      <c r="X1871" s="22" t="str">
        <f>IF(B1871="",VLOOKUP(A1871,items_lookup!A:B,2,FALSE),B1871)</f>
        <v>14. Item 14</v>
      </c>
      <c r="Y1871" s="22">
        <f t="shared" si="132"/>
        <v>11</v>
      </c>
      <c r="Z1871" s="22">
        <f t="shared" si="132"/>
        <v>11</v>
      </c>
      <c r="AA1871" s="22">
        <f t="shared" si="129"/>
        <v>2021</v>
      </c>
      <c r="AB1871" s="22">
        <f t="shared" si="130"/>
        <v>2021</v>
      </c>
      <c r="AC1871" s="22">
        <f t="shared" si="131"/>
        <v>2021</v>
      </c>
      <c r="AD1871" s="25" t="b">
        <f>AND(ROUND(O1871,2)=O1871,ROUND(P1871,2)=P1871,OR(AND(O1871&lt;&gt;0,L1871="p"),AND(P1871&lt;&gt;0,L1871="f")),_xlfn.ISFORMULA(X1871),_xlfn.ISFORMULA(Y1871),_xlfn.ISFORMULA(Z1871),_xlfn.ISFORMULA(AA1871),_xlfn.ISFORMULA(AB1871),_xlfn.ISFORMULA(AC1871),NOT(_xlfn.ISFORMULA(O1871)),NOT(_xlfn.ISFORMULA(P1871)),M1871&lt;&gt;0,N1871&lt;&gt;0,OR(YEAR(M1871=lookup_codes!T2045),YEAR(M1871=lookup_codes!T2046),YEAR(M1871=lookup_codes!T2047)),OR(YEAR(N1871=lookup_codes!T2045),YEAR(N1871=lookup_codes!T2046),YEAR(N1871=lookup_codes!T2047)))</f>
        <v>1</v>
      </c>
    </row>
    <row r="1872" spans="1:30" ht="15" customHeight="1" x14ac:dyDescent="0.2">
      <c r="A1872" s="8" t="s">
        <v>768</v>
      </c>
      <c r="B1872" s="8"/>
      <c r="C1872" s="2" t="s">
        <v>734</v>
      </c>
      <c r="D1872" s="6" t="s">
        <v>742</v>
      </c>
      <c r="E1872" s="60" t="s">
        <v>744</v>
      </c>
      <c r="F1872" s="8"/>
      <c r="G1872" s="8"/>
      <c r="H1872" s="8"/>
      <c r="I1872" s="8"/>
      <c r="J1872" s="8"/>
      <c r="K1872" s="8" t="s">
        <v>753</v>
      </c>
      <c r="L1872" s="8" t="s">
        <v>756</v>
      </c>
      <c r="M1872" s="9">
        <v>44518</v>
      </c>
      <c r="N1872" s="9">
        <v>44518</v>
      </c>
      <c r="O1872" s="20"/>
      <c r="P1872" s="20">
        <v>109257.22</v>
      </c>
      <c r="Q1872" s="61"/>
      <c r="R1872" s="29"/>
      <c r="S1872" s="29"/>
      <c r="T1872" s="29"/>
      <c r="U1872" s="29"/>
      <c r="X1872" s="22" t="str">
        <f>IF(B1872="",VLOOKUP(A1872,items_lookup!A:B,2,FALSE),B1872)</f>
        <v>09. Item 09</v>
      </c>
      <c r="Y1872" s="22">
        <f t="shared" si="132"/>
        <v>11</v>
      </c>
      <c r="Z1872" s="22">
        <f t="shared" si="132"/>
        <v>11</v>
      </c>
      <c r="AA1872" s="22">
        <f t="shared" si="129"/>
        <v>2021</v>
      </c>
      <c r="AB1872" s="22">
        <f t="shared" si="130"/>
        <v>2021</v>
      </c>
      <c r="AC1872" s="22">
        <f t="shared" si="131"/>
        <v>2021</v>
      </c>
      <c r="AD1872" s="25" t="b">
        <f>AND(ROUND(O1872,2)=O1872,ROUND(P1872,2)=P1872,OR(AND(O1872&lt;&gt;0,L1872="p"),AND(P1872&lt;&gt;0,L1872="f")),_xlfn.ISFORMULA(X1872),_xlfn.ISFORMULA(Y1872),_xlfn.ISFORMULA(Z1872),_xlfn.ISFORMULA(AA1872),_xlfn.ISFORMULA(AB1872),_xlfn.ISFORMULA(AC1872),NOT(_xlfn.ISFORMULA(O1872)),NOT(_xlfn.ISFORMULA(P1872)),M1872&lt;&gt;0,N1872&lt;&gt;0,OR(YEAR(M1872=lookup_codes!T2046),YEAR(M1872=lookup_codes!T2047),YEAR(M1872=lookup_codes!T2048)),OR(YEAR(N1872=lookup_codes!T2046),YEAR(N1872=lookup_codes!T2047),YEAR(N1872=lookup_codes!T2048)))</f>
        <v>1</v>
      </c>
    </row>
    <row r="1873" spans="1:30" ht="15" customHeight="1" x14ac:dyDescent="0.2">
      <c r="A1873" s="8" t="s">
        <v>768</v>
      </c>
      <c r="B1873" s="27"/>
      <c r="C1873" s="2" t="s">
        <v>734</v>
      </c>
      <c r="D1873" s="6" t="s">
        <v>742</v>
      </c>
      <c r="E1873" s="60" t="s">
        <v>745</v>
      </c>
      <c r="F1873" s="8"/>
      <c r="G1873" s="8"/>
      <c r="H1873" s="8"/>
      <c r="I1873" s="8"/>
      <c r="J1873" s="8">
        <v>3</v>
      </c>
      <c r="K1873" s="8" t="s">
        <v>753</v>
      </c>
      <c r="L1873" s="8" t="s">
        <v>756</v>
      </c>
      <c r="M1873" s="9">
        <v>44515</v>
      </c>
      <c r="N1873" s="9">
        <v>44529</v>
      </c>
      <c r="O1873" s="20"/>
      <c r="P1873" s="20">
        <v>615015.68999999994</v>
      </c>
      <c r="Q1873" s="61"/>
      <c r="R1873" s="29"/>
      <c r="S1873" s="29"/>
      <c r="T1873" s="29"/>
      <c r="U1873" s="29"/>
      <c r="X1873" s="22" t="str">
        <f>IF(B1873="",VLOOKUP(A1873,items_lookup!A:B,2,FALSE),B1873)</f>
        <v>09. Item 09</v>
      </c>
      <c r="Y1873" s="22">
        <f t="shared" si="132"/>
        <v>11</v>
      </c>
      <c r="Z1873" s="22">
        <f t="shared" si="132"/>
        <v>11</v>
      </c>
      <c r="AA1873" s="22">
        <f t="shared" si="129"/>
        <v>2021</v>
      </c>
      <c r="AB1873" s="22">
        <f t="shared" si="130"/>
        <v>2021</v>
      </c>
      <c r="AC1873" s="22">
        <f t="shared" si="131"/>
        <v>2021</v>
      </c>
      <c r="AD1873" s="25" t="b">
        <f>AND(ROUND(O1873,2)=O1873,ROUND(P1873,2)=P1873,OR(AND(O1873&lt;&gt;0,L1873="p"),AND(P1873&lt;&gt;0,L1873="f")),_xlfn.ISFORMULA(X1873),_xlfn.ISFORMULA(Y1873),_xlfn.ISFORMULA(Z1873),_xlfn.ISFORMULA(AA1873),_xlfn.ISFORMULA(AB1873),_xlfn.ISFORMULA(AC1873),NOT(_xlfn.ISFORMULA(O1873)),NOT(_xlfn.ISFORMULA(P1873)),M1873&lt;&gt;0,N1873&lt;&gt;0,OR(YEAR(M1873=lookup_codes!T2047),YEAR(M1873=lookup_codes!T2048),YEAR(M1873=lookup_codes!T2049)),OR(YEAR(N1873=lookup_codes!T2047),YEAR(N1873=lookup_codes!T2048),YEAR(N1873=lookup_codes!T2049)))</f>
        <v>1</v>
      </c>
    </row>
    <row r="1874" spans="1:30" ht="15.75" customHeight="1" x14ac:dyDescent="0.2">
      <c r="A1874" s="8" t="s">
        <v>782</v>
      </c>
      <c r="B1874" s="27"/>
      <c r="C1874" s="2" t="s">
        <v>734</v>
      </c>
      <c r="D1874" s="6" t="s">
        <v>742</v>
      </c>
      <c r="E1874" s="60" t="s">
        <v>745</v>
      </c>
      <c r="F1874" s="8"/>
      <c r="G1874" s="8"/>
      <c r="H1874" s="8"/>
      <c r="I1874" s="8"/>
      <c r="J1874" s="8">
        <v>3</v>
      </c>
      <c r="K1874" s="8" t="s">
        <v>753</v>
      </c>
      <c r="L1874" s="8" t="s">
        <v>756</v>
      </c>
      <c r="M1874" s="9">
        <v>44515</v>
      </c>
      <c r="N1874" s="9">
        <v>44530</v>
      </c>
      <c r="O1874" s="20"/>
      <c r="P1874" s="20">
        <v>4107972.79</v>
      </c>
      <c r="Q1874" s="61"/>
      <c r="R1874" s="29"/>
      <c r="S1874" s="29"/>
      <c r="T1874" s="29"/>
      <c r="U1874" s="29"/>
      <c r="X1874" s="22" t="str">
        <f>IF(B1874="",VLOOKUP(A1874,items_lookup!A:B,2,FALSE),B1874)</f>
        <v>04. Item 04</v>
      </c>
      <c r="Y1874" s="22">
        <f t="shared" si="132"/>
        <v>11</v>
      </c>
      <c r="Z1874" s="22">
        <f t="shared" si="132"/>
        <v>11</v>
      </c>
      <c r="AA1874" s="22">
        <f t="shared" si="129"/>
        <v>2021</v>
      </c>
      <c r="AB1874" s="22">
        <f t="shared" si="130"/>
        <v>2021</v>
      </c>
      <c r="AC1874" s="22">
        <f t="shared" si="131"/>
        <v>2021</v>
      </c>
      <c r="AD1874" s="25" t="b">
        <f>AND(ROUND(O1874,2)=O1874,ROUND(P1874,2)=P1874,OR(AND(O1874&lt;&gt;0,L1874="p"),AND(P1874&lt;&gt;0,L1874="f")),_xlfn.ISFORMULA(X1874),_xlfn.ISFORMULA(Y1874),_xlfn.ISFORMULA(Z1874),_xlfn.ISFORMULA(AA1874),_xlfn.ISFORMULA(AB1874),_xlfn.ISFORMULA(AC1874),NOT(_xlfn.ISFORMULA(O1874)),NOT(_xlfn.ISFORMULA(P1874)),M1874&lt;&gt;0,N1874&lt;&gt;0,OR(YEAR(M1874=lookup_codes!T2048),YEAR(M1874=lookup_codes!T2049),YEAR(M1874=lookup_codes!T2050)),OR(YEAR(N1874=lookup_codes!T2048),YEAR(N1874=lookup_codes!T2049),YEAR(N1874=lookup_codes!T2050)))</f>
        <v>1</v>
      </c>
    </row>
    <row r="1875" spans="1:30" ht="15.75" customHeight="1" x14ac:dyDescent="0.2">
      <c r="A1875" s="8" t="s">
        <v>782</v>
      </c>
      <c r="B1875" s="8"/>
      <c r="C1875" s="2" t="s">
        <v>734</v>
      </c>
      <c r="D1875" s="6" t="s">
        <v>742</v>
      </c>
      <c r="E1875" s="60" t="s">
        <v>745</v>
      </c>
      <c r="F1875" s="8"/>
      <c r="G1875" s="8"/>
      <c r="H1875" s="8"/>
      <c r="I1875" s="8"/>
      <c r="J1875" s="8">
        <v>4</v>
      </c>
      <c r="K1875" s="8" t="s">
        <v>753</v>
      </c>
      <c r="L1875" s="8" t="s">
        <v>756</v>
      </c>
      <c r="M1875" s="9">
        <v>44501</v>
      </c>
      <c r="N1875" s="9">
        <v>44526</v>
      </c>
      <c r="O1875" s="20"/>
      <c r="P1875" s="20">
        <v>69369.710000000006</v>
      </c>
      <c r="Q1875" s="61"/>
      <c r="R1875" s="29"/>
      <c r="S1875" s="29"/>
      <c r="T1875" s="29"/>
      <c r="U1875" s="29"/>
      <c r="X1875" s="22" t="str">
        <f>IF(B1875="",VLOOKUP(A1875,items_lookup!A:B,2,FALSE),B1875)</f>
        <v>04. Item 04</v>
      </c>
      <c r="Y1875" s="22">
        <f t="shared" si="132"/>
        <v>11</v>
      </c>
      <c r="Z1875" s="22">
        <f t="shared" si="132"/>
        <v>11</v>
      </c>
      <c r="AA1875" s="22">
        <f t="shared" si="129"/>
        <v>2021</v>
      </c>
      <c r="AB1875" s="22">
        <f t="shared" si="130"/>
        <v>2021</v>
      </c>
      <c r="AC1875" s="22">
        <f t="shared" si="131"/>
        <v>2021</v>
      </c>
      <c r="AD1875" s="25" t="b">
        <f>AND(ROUND(O1875,2)=O1875,ROUND(P1875,2)=P1875,OR(AND(O1875&lt;&gt;0,L1875="p"),AND(P1875&lt;&gt;0,L1875="f")),_xlfn.ISFORMULA(X1875),_xlfn.ISFORMULA(Y1875),_xlfn.ISFORMULA(Z1875),_xlfn.ISFORMULA(AA1875),_xlfn.ISFORMULA(AB1875),_xlfn.ISFORMULA(AC1875),NOT(_xlfn.ISFORMULA(O1875)),NOT(_xlfn.ISFORMULA(P1875)),M1875&lt;&gt;0,N1875&lt;&gt;0,OR(YEAR(M1875=lookup_codes!T2049),YEAR(M1875=lookup_codes!T2050),YEAR(M1875=lookup_codes!T2051)),OR(YEAR(N1875=lookup_codes!T2049),YEAR(N1875=lookup_codes!T2050),YEAR(N1875=lookup_codes!T2051)))</f>
        <v>1</v>
      </c>
    </row>
    <row r="1876" spans="1:30" ht="12.6" customHeight="1" x14ac:dyDescent="0.2">
      <c r="A1876" s="8" t="s">
        <v>776</v>
      </c>
      <c r="B1876" s="8"/>
      <c r="C1876" s="2" t="s">
        <v>734</v>
      </c>
      <c r="D1876" s="6" t="s">
        <v>742</v>
      </c>
      <c r="E1876" s="60" t="s">
        <v>745</v>
      </c>
      <c r="F1876" s="8"/>
      <c r="G1876" s="8"/>
      <c r="H1876" s="8"/>
      <c r="I1876" s="8"/>
      <c r="J1876" s="8">
        <v>3</v>
      </c>
      <c r="K1876" s="8" t="s">
        <v>753</v>
      </c>
      <c r="L1876" s="8" t="s">
        <v>756</v>
      </c>
      <c r="M1876" s="9">
        <v>44515</v>
      </c>
      <c r="N1876" s="9">
        <v>44525</v>
      </c>
      <c r="O1876" s="20"/>
      <c r="P1876" s="20">
        <v>3500000</v>
      </c>
      <c r="Q1876" s="61"/>
      <c r="R1876" s="29"/>
      <c r="S1876" s="29"/>
      <c r="T1876" s="29"/>
      <c r="U1876" s="29"/>
      <c r="X1876" s="22" t="str">
        <f>IF(B1876="",VLOOKUP(A1876,items_lookup!A:B,2,FALSE),B1876)</f>
        <v>_1. Item _1</v>
      </c>
      <c r="Y1876" s="22">
        <f t="shared" si="132"/>
        <v>11</v>
      </c>
      <c r="Z1876" s="22">
        <f t="shared" si="132"/>
        <v>11</v>
      </c>
      <c r="AA1876" s="22">
        <f t="shared" si="129"/>
        <v>2021</v>
      </c>
      <c r="AB1876" s="22">
        <f t="shared" si="130"/>
        <v>2021</v>
      </c>
      <c r="AC1876" s="22">
        <f t="shared" si="131"/>
        <v>2021</v>
      </c>
      <c r="AD1876" s="25" t="b">
        <f>AND(ROUND(O1876,2)=O1876,ROUND(P1876,2)=P1876,OR(AND(O1876&lt;&gt;0,L1876="p"),AND(P1876&lt;&gt;0,L1876="f")),_xlfn.ISFORMULA(X1876),_xlfn.ISFORMULA(Y1876),_xlfn.ISFORMULA(Z1876),_xlfn.ISFORMULA(AA1876),_xlfn.ISFORMULA(AB1876),_xlfn.ISFORMULA(AC1876),NOT(_xlfn.ISFORMULA(O1876)),NOT(_xlfn.ISFORMULA(P1876)),M1876&lt;&gt;0,N1876&lt;&gt;0,OR(YEAR(M1876=lookup_codes!T2050),YEAR(M1876=lookup_codes!T2051),YEAR(M1876=lookup_codes!T2052)),OR(YEAR(N1876=lookup_codes!T2050),YEAR(N1876=lookup_codes!T2051),YEAR(N1876=lookup_codes!T2052)))</f>
        <v>1</v>
      </c>
    </row>
    <row r="1877" spans="1:30" ht="15" customHeight="1" x14ac:dyDescent="0.2">
      <c r="A1877" s="8" t="s">
        <v>763</v>
      </c>
      <c r="B1877" s="8"/>
      <c r="C1877" s="2" t="s">
        <v>734</v>
      </c>
      <c r="D1877" s="6" t="s">
        <v>742</v>
      </c>
      <c r="E1877" s="60" t="s">
        <v>745</v>
      </c>
      <c r="F1877" s="8"/>
      <c r="G1877" s="8"/>
      <c r="H1877" s="8"/>
      <c r="I1877" s="8"/>
      <c r="J1877" s="8">
        <v>4</v>
      </c>
      <c r="K1877" s="8" t="s">
        <v>753</v>
      </c>
      <c r="L1877" s="8" t="s">
        <v>756</v>
      </c>
      <c r="M1877" s="9">
        <v>44515</v>
      </c>
      <c r="N1877" s="9">
        <v>44529</v>
      </c>
      <c r="O1877" s="20"/>
      <c r="P1877" s="20">
        <v>1056890.52</v>
      </c>
      <c r="Q1877" s="61"/>
      <c r="R1877" s="29"/>
      <c r="S1877" s="29"/>
      <c r="T1877" s="29"/>
      <c r="U1877" s="29"/>
      <c r="X1877" s="22" t="str">
        <f>IF(B1877="",VLOOKUP(A1877,items_lookup!A:B,2,FALSE),B1877)</f>
        <v>04. Item 04</v>
      </c>
      <c r="Y1877" s="22">
        <f t="shared" si="132"/>
        <v>11</v>
      </c>
      <c r="Z1877" s="22">
        <f t="shared" si="132"/>
        <v>11</v>
      </c>
      <c r="AA1877" s="22">
        <f t="shared" si="129"/>
        <v>2021</v>
      </c>
      <c r="AB1877" s="22">
        <f t="shared" si="130"/>
        <v>2021</v>
      </c>
      <c r="AC1877" s="22">
        <f t="shared" si="131"/>
        <v>2021</v>
      </c>
      <c r="AD1877" s="25" t="b">
        <f>AND(ROUND(O1877,2)=O1877,ROUND(P1877,2)=P1877,OR(AND(O1877&lt;&gt;0,L1877="p"),AND(P1877&lt;&gt;0,L1877="f")),_xlfn.ISFORMULA(X1877),_xlfn.ISFORMULA(Y1877),_xlfn.ISFORMULA(Z1877),_xlfn.ISFORMULA(AA1877),_xlfn.ISFORMULA(AB1877),_xlfn.ISFORMULA(AC1877),NOT(_xlfn.ISFORMULA(O1877)),NOT(_xlfn.ISFORMULA(P1877)),M1877&lt;&gt;0,N1877&lt;&gt;0,OR(YEAR(M1877=lookup_codes!T2051),YEAR(M1877=lookup_codes!T2052),YEAR(M1877=lookup_codes!T2053)),OR(YEAR(N1877=lookup_codes!T2051),YEAR(N1877=lookup_codes!T2052),YEAR(N1877=lookup_codes!T2053)))</f>
        <v>1</v>
      </c>
    </row>
    <row r="1878" spans="1:30" ht="13.5" customHeight="1" x14ac:dyDescent="0.2">
      <c r="A1878" s="8" t="s">
        <v>782</v>
      </c>
      <c r="B1878" s="27"/>
      <c r="C1878" s="2" t="s">
        <v>734</v>
      </c>
      <c r="D1878" s="6" t="s">
        <v>742</v>
      </c>
      <c r="E1878" s="60" t="s">
        <v>745</v>
      </c>
      <c r="F1878" s="8"/>
      <c r="G1878" s="8"/>
      <c r="H1878" s="8"/>
      <c r="I1878" s="8"/>
      <c r="J1878" s="8">
        <v>1</v>
      </c>
      <c r="K1878" s="8" t="s">
        <v>753</v>
      </c>
      <c r="L1878" s="8" t="s">
        <v>756</v>
      </c>
      <c r="M1878" s="9">
        <v>44519</v>
      </c>
      <c r="N1878" s="9">
        <v>44530</v>
      </c>
      <c r="O1878" s="20"/>
      <c r="P1878" s="20">
        <v>21647.45</v>
      </c>
      <c r="Q1878" s="61"/>
      <c r="R1878" s="11"/>
      <c r="S1878" s="11"/>
      <c r="T1878" s="11"/>
      <c r="U1878" s="11"/>
      <c r="X1878" s="22" t="str">
        <f>IF(B1878="",VLOOKUP(A1878,items_lookup!A:B,2,FALSE),B1878)</f>
        <v>04. Item 04</v>
      </c>
      <c r="Y1878" s="22">
        <f t="shared" si="132"/>
        <v>11</v>
      </c>
      <c r="Z1878" s="22">
        <f t="shared" si="132"/>
        <v>11</v>
      </c>
      <c r="AA1878" s="22">
        <f t="shared" si="129"/>
        <v>2021</v>
      </c>
      <c r="AB1878" s="22">
        <f t="shared" si="130"/>
        <v>2021</v>
      </c>
      <c r="AC1878" s="22">
        <f t="shared" si="131"/>
        <v>2021</v>
      </c>
      <c r="AD1878" s="25" t="b">
        <f>AND(ROUND(O1878,2)=O1878,ROUND(P1878,2)=P1878,OR(AND(O1878&lt;&gt;0,L1878="p"),AND(P1878&lt;&gt;0,L1878="f")),_xlfn.ISFORMULA(X1878),_xlfn.ISFORMULA(Y1878),_xlfn.ISFORMULA(Z1878),_xlfn.ISFORMULA(AA1878),_xlfn.ISFORMULA(AB1878),_xlfn.ISFORMULA(AC1878),NOT(_xlfn.ISFORMULA(O1878)),NOT(_xlfn.ISFORMULA(P1878)),M1878&lt;&gt;0,N1878&lt;&gt;0,OR(YEAR(M1878=lookup_codes!T2052),YEAR(M1878=lookup_codes!T2053),YEAR(M1878=lookup_codes!T2054)),OR(YEAR(N1878=lookup_codes!T2052),YEAR(N1878=lookup_codes!T2053),YEAR(N1878=lookup_codes!T2054)))</f>
        <v>1</v>
      </c>
    </row>
    <row r="1879" spans="1:30" ht="15" customHeight="1" x14ac:dyDescent="0.2">
      <c r="A1879" s="8" t="s">
        <v>764</v>
      </c>
      <c r="B1879" s="8"/>
      <c r="C1879" s="2" t="s">
        <v>734</v>
      </c>
      <c r="D1879" s="6" t="s">
        <v>742</v>
      </c>
      <c r="E1879" s="60" t="s">
        <v>745</v>
      </c>
      <c r="F1879" s="8"/>
      <c r="G1879" s="8"/>
      <c r="H1879" s="8"/>
      <c r="I1879" s="8"/>
      <c r="J1879" s="8">
        <v>1</v>
      </c>
      <c r="K1879" s="8" t="s">
        <v>753</v>
      </c>
      <c r="L1879" s="8" t="s">
        <v>756</v>
      </c>
      <c r="M1879" s="9">
        <v>44501</v>
      </c>
      <c r="N1879" s="9">
        <v>44525</v>
      </c>
      <c r="O1879" s="20"/>
      <c r="P1879" s="20">
        <v>443104.42</v>
      </c>
      <c r="Q1879" s="61"/>
      <c r="R1879" s="29"/>
      <c r="S1879" s="29"/>
      <c r="T1879" s="29"/>
      <c r="U1879" s="29"/>
      <c r="X1879" s="22" t="str">
        <f>IF(B1879="",VLOOKUP(A1879,items_lookup!A:B,2,FALSE),B1879)</f>
        <v>05. Item 05</v>
      </c>
      <c r="Y1879" s="22">
        <f t="shared" si="132"/>
        <v>11</v>
      </c>
      <c r="Z1879" s="22">
        <f t="shared" si="132"/>
        <v>11</v>
      </c>
      <c r="AA1879" s="22">
        <f t="shared" si="129"/>
        <v>2021</v>
      </c>
      <c r="AB1879" s="22">
        <f t="shared" si="130"/>
        <v>2021</v>
      </c>
      <c r="AC1879" s="22">
        <f t="shared" si="131"/>
        <v>2021</v>
      </c>
      <c r="AD1879" s="25" t="b">
        <f>AND(ROUND(O1879,2)=O1879,ROUND(P1879,2)=P1879,OR(AND(O1879&lt;&gt;0,L1879="p"),AND(P1879&lt;&gt;0,L1879="f")),_xlfn.ISFORMULA(X1879),_xlfn.ISFORMULA(Y1879),_xlfn.ISFORMULA(Z1879),_xlfn.ISFORMULA(AA1879),_xlfn.ISFORMULA(AB1879),_xlfn.ISFORMULA(AC1879),NOT(_xlfn.ISFORMULA(O1879)),NOT(_xlfn.ISFORMULA(P1879)),M1879&lt;&gt;0,N1879&lt;&gt;0,OR(YEAR(M1879=lookup_codes!T2053),YEAR(M1879=lookup_codes!T2054),YEAR(M1879=lookup_codes!T2055)),OR(YEAR(N1879=lookup_codes!T2053),YEAR(N1879=lookup_codes!T2054),YEAR(N1879=lookup_codes!T2055)))</f>
        <v>1</v>
      </c>
    </row>
    <row r="1880" spans="1:30" ht="15" customHeight="1" x14ac:dyDescent="0.2">
      <c r="A1880" s="8" t="s">
        <v>765</v>
      </c>
      <c r="B1880" s="8"/>
      <c r="C1880" s="2" t="s">
        <v>734</v>
      </c>
      <c r="D1880" s="6" t="s">
        <v>742</v>
      </c>
      <c r="E1880" s="60" t="s">
        <v>745</v>
      </c>
      <c r="F1880" s="8"/>
      <c r="G1880" s="8"/>
      <c r="H1880" s="8"/>
      <c r="I1880" s="8" t="s">
        <v>25</v>
      </c>
      <c r="J1880" s="8">
        <v>1</v>
      </c>
      <c r="K1880" s="8" t="s">
        <v>753</v>
      </c>
      <c r="L1880" s="8" t="s">
        <v>756</v>
      </c>
      <c r="M1880" s="9">
        <v>44501</v>
      </c>
      <c r="N1880" s="9">
        <v>44526</v>
      </c>
      <c r="O1880" s="20"/>
      <c r="P1880" s="20">
        <v>2285467.0099999998</v>
      </c>
      <c r="Q1880" s="61"/>
      <c r="R1880" s="29"/>
      <c r="S1880" s="29"/>
      <c r="T1880" s="29"/>
      <c r="U1880" s="29"/>
      <c r="X1880" s="22" t="str">
        <f>IF(B1880="",VLOOKUP(A1880,items_lookup!A:B,2,FALSE),B1880)</f>
        <v>05. Item 05</v>
      </c>
      <c r="Y1880" s="22">
        <f t="shared" si="132"/>
        <v>11</v>
      </c>
      <c r="Z1880" s="22">
        <f t="shared" si="132"/>
        <v>11</v>
      </c>
      <c r="AA1880" s="22">
        <f t="shared" si="129"/>
        <v>2021</v>
      </c>
      <c r="AB1880" s="22">
        <f t="shared" si="130"/>
        <v>2021</v>
      </c>
      <c r="AC1880" s="22">
        <f t="shared" si="131"/>
        <v>2021</v>
      </c>
      <c r="AD1880" s="25" t="b">
        <f>AND(ROUND(O1880,2)=O1880,ROUND(P1880,2)=P1880,OR(AND(O1880&lt;&gt;0,L1880="p"),AND(P1880&lt;&gt;0,L1880="f")),_xlfn.ISFORMULA(X1880),_xlfn.ISFORMULA(Y1880),_xlfn.ISFORMULA(Z1880),_xlfn.ISFORMULA(AA1880),_xlfn.ISFORMULA(AB1880),_xlfn.ISFORMULA(AC1880),NOT(_xlfn.ISFORMULA(O1880)),NOT(_xlfn.ISFORMULA(P1880)),M1880&lt;&gt;0,N1880&lt;&gt;0,OR(YEAR(M1880=lookup_codes!T2054),YEAR(M1880=lookup_codes!T2055),YEAR(M1880=lookup_codes!T2056)),OR(YEAR(N1880=lookup_codes!T2054),YEAR(N1880=lookup_codes!T2055),YEAR(N1880=lookup_codes!T2056)))</f>
        <v>1</v>
      </c>
    </row>
    <row r="1881" spans="1:30" ht="15" customHeight="1" x14ac:dyDescent="0.2">
      <c r="A1881" s="8" t="s">
        <v>766</v>
      </c>
      <c r="B1881" s="8"/>
      <c r="C1881" s="2" t="s">
        <v>734</v>
      </c>
      <c r="D1881" s="6" t="s">
        <v>742</v>
      </c>
      <c r="E1881" s="60" t="s">
        <v>744</v>
      </c>
      <c r="F1881" s="8"/>
      <c r="G1881" s="8"/>
      <c r="H1881" s="8"/>
      <c r="I1881" s="8"/>
      <c r="J1881" s="8"/>
      <c r="K1881" s="8" t="s">
        <v>753</v>
      </c>
      <c r="L1881" s="8" t="s">
        <v>756</v>
      </c>
      <c r="M1881" s="9">
        <v>44519</v>
      </c>
      <c r="N1881" s="9">
        <v>44519</v>
      </c>
      <c r="O1881" s="20"/>
      <c r="P1881" s="20">
        <v>3573777.3</v>
      </c>
      <c r="Q1881" s="61"/>
      <c r="R1881" s="29"/>
      <c r="S1881" s="29"/>
      <c r="T1881" s="29"/>
      <c r="U1881" s="29"/>
      <c r="X1881" s="22" t="str">
        <f>IF(B1881="",VLOOKUP(A1881,items_lookup!A:B,2,FALSE),B1881)</f>
        <v>07. Item 07</v>
      </c>
      <c r="Y1881" s="22">
        <f t="shared" si="132"/>
        <v>11</v>
      </c>
      <c r="Z1881" s="22">
        <f t="shared" si="132"/>
        <v>11</v>
      </c>
      <c r="AA1881" s="22">
        <f t="shared" si="129"/>
        <v>2021</v>
      </c>
      <c r="AB1881" s="22">
        <f t="shared" si="130"/>
        <v>2021</v>
      </c>
      <c r="AC1881" s="22">
        <f t="shared" si="131"/>
        <v>2021</v>
      </c>
      <c r="AD1881" s="25" t="b">
        <f>AND(ROUND(O1881,2)=O1881,ROUND(P1881,2)=P1881,OR(AND(O1881&lt;&gt;0,L1881="p"),AND(P1881&lt;&gt;0,L1881="f")),_xlfn.ISFORMULA(X1881),_xlfn.ISFORMULA(Y1881),_xlfn.ISFORMULA(Z1881),_xlfn.ISFORMULA(AA1881),_xlfn.ISFORMULA(AB1881),_xlfn.ISFORMULA(AC1881),NOT(_xlfn.ISFORMULA(O1881)),NOT(_xlfn.ISFORMULA(P1881)),M1881&lt;&gt;0,N1881&lt;&gt;0,OR(YEAR(M1881=lookup_codes!T2055),YEAR(M1881=lookup_codes!T2056),YEAR(M1881=lookup_codes!T2057)),OR(YEAR(N1881=lookup_codes!T2055),YEAR(N1881=lookup_codes!T2056),YEAR(N1881=lookup_codes!T2057)))</f>
        <v>1</v>
      </c>
    </row>
    <row r="1882" spans="1:30" ht="15" customHeight="1" x14ac:dyDescent="0.2">
      <c r="A1882" s="8" t="s">
        <v>767</v>
      </c>
      <c r="B1882" s="8"/>
      <c r="C1882" s="2" t="s">
        <v>734</v>
      </c>
      <c r="D1882" s="6" t="s">
        <v>742</v>
      </c>
      <c r="E1882" s="60" t="s">
        <v>744</v>
      </c>
      <c r="F1882" s="8"/>
      <c r="G1882" s="8"/>
      <c r="H1882" s="8"/>
      <c r="I1882" s="8"/>
      <c r="J1882" s="8"/>
      <c r="K1882" s="8" t="s">
        <v>753</v>
      </c>
      <c r="L1882" s="8" t="s">
        <v>756</v>
      </c>
      <c r="M1882" s="9">
        <v>44522</v>
      </c>
      <c r="N1882" s="9">
        <v>44522</v>
      </c>
      <c r="O1882" s="20"/>
      <c r="P1882" s="20">
        <v>256714.83</v>
      </c>
      <c r="Q1882" s="61"/>
      <c r="R1882" s="29"/>
      <c r="S1882" s="29"/>
      <c r="T1882" s="29"/>
      <c r="U1882" s="29"/>
      <c r="X1882" s="22" t="str">
        <f>IF(B1882="",VLOOKUP(A1882,items_lookup!A:B,2,FALSE),B1882)</f>
        <v>08. Item 08</v>
      </c>
      <c r="Y1882" s="22">
        <f t="shared" si="132"/>
        <v>11</v>
      </c>
      <c r="Z1882" s="22">
        <f t="shared" si="132"/>
        <v>11</v>
      </c>
      <c r="AA1882" s="22">
        <f t="shared" si="129"/>
        <v>2021</v>
      </c>
      <c r="AB1882" s="22">
        <f t="shared" si="130"/>
        <v>2021</v>
      </c>
      <c r="AC1882" s="22">
        <f t="shared" si="131"/>
        <v>2021</v>
      </c>
      <c r="AD1882" s="25" t="b">
        <f>AND(ROUND(O1882,2)=O1882,ROUND(P1882,2)=P1882,OR(AND(O1882&lt;&gt;0,L1882="p"),AND(P1882&lt;&gt;0,L1882="f")),_xlfn.ISFORMULA(X1882),_xlfn.ISFORMULA(Y1882),_xlfn.ISFORMULA(Z1882),_xlfn.ISFORMULA(AA1882),_xlfn.ISFORMULA(AB1882),_xlfn.ISFORMULA(AC1882),NOT(_xlfn.ISFORMULA(O1882)),NOT(_xlfn.ISFORMULA(P1882)),M1882&lt;&gt;0,N1882&lt;&gt;0,OR(YEAR(M1882=lookup_codes!T2056),YEAR(M1882=lookup_codes!T2057),YEAR(M1882=lookup_codes!T2058)),OR(YEAR(N1882=lookup_codes!T2056),YEAR(N1882=lookup_codes!T2057),YEAR(N1882=lookup_codes!T2058)))</f>
        <v>1</v>
      </c>
    </row>
    <row r="1883" spans="1:30" ht="15" customHeight="1" x14ac:dyDescent="0.2">
      <c r="A1883" s="8" t="s">
        <v>781</v>
      </c>
      <c r="B1883" s="8"/>
      <c r="C1883" s="2" t="s">
        <v>734</v>
      </c>
      <c r="D1883" s="6" t="s">
        <v>742</v>
      </c>
      <c r="E1883" s="60" t="s">
        <v>744</v>
      </c>
      <c r="F1883" s="8"/>
      <c r="G1883" s="8"/>
      <c r="H1883" s="8"/>
      <c r="I1883" s="8"/>
      <c r="J1883" s="8"/>
      <c r="K1883" s="8" t="s">
        <v>753</v>
      </c>
      <c r="L1883" s="8" t="s">
        <v>756</v>
      </c>
      <c r="M1883" s="9">
        <v>44523</v>
      </c>
      <c r="N1883" s="9">
        <v>44523</v>
      </c>
      <c r="O1883" s="20"/>
      <c r="P1883" s="20">
        <v>2746290.95</v>
      </c>
      <c r="Q1883" s="61"/>
      <c r="R1883" s="29"/>
      <c r="S1883" s="29"/>
      <c r="T1883" s="29"/>
      <c r="U1883" s="29"/>
      <c r="X1883" s="22" t="str">
        <f>IF(B1883="",VLOOKUP(A1883,items_lookup!A:B,2,FALSE),B1883)</f>
        <v>09. Item 09</v>
      </c>
      <c r="Y1883" s="22">
        <f t="shared" si="132"/>
        <v>11</v>
      </c>
      <c r="Z1883" s="22">
        <f t="shared" si="132"/>
        <v>11</v>
      </c>
      <c r="AA1883" s="22">
        <f t="shared" si="129"/>
        <v>2021</v>
      </c>
      <c r="AB1883" s="22">
        <f t="shared" si="130"/>
        <v>2021</v>
      </c>
      <c r="AC1883" s="22">
        <f t="shared" si="131"/>
        <v>2021</v>
      </c>
      <c r="AD1883" s="25" t="b">
        <f>AND(ROUND(O1883,2)=O1883,ROUND(P1883,2)=P1883,OR(AND(O1883&lt;&gt;0,L1883="p"),AND(P1883&lt;&gt;0,L1883="f")),_xlfn.ISFORMULA(X1883),_xlfn.ISFORMULA(Y1883),_xlfn.ISFORMULA(Z1883),_xlfn.ISFORMULA(AA1883),_xlfn.ISFORMULA(AB1883),_xlfn.ISFORMULA(AC1883),NOT(_xlfn.ISFORMULA(O1883)),NOT(_xlfn.ISFORMULA(P1883)),M1883&lt;&gt;0,N1883&lt;&gt;0,OR(YEAR(M1883=lookup_codes!T2057),YEAR(M1883=lookup_codes!T2058),YEAR(M1883=lookup_codes!T2059)),OR(YEAR(N1883=lookup_codes!T2057),YEAR(N1883=lookup_codes!T2058),YEAR(N1883=lookup_codes!T2059)))</f>
        <v>1</v>
      </c>
    </row>
    <row r="1884" spans="1:30" ht="15" customHeight="1" x14ac:dyDescent="0.2">
      <c r="A1884" s="8" t="s">
        <v>769</v>
      </c>
      <c r="B1884" s="8"/>
      <c r="C1884" s="2" t="s">
        <v>734</v>
      </c>
      <c r="D1884" s="6" t="s">
        <v>742</v>
      </c>
      <c r="E1884" s="60" t="s">
        <v>745</v>
      </c>
      <c r="F1884" s="8"/>
      <c r="G1884" s="8"/>
      <c r="H1884" s="8"/>
      <c r="I1884" s="8"/>
      <c r="J1884" s="8">
        <v>3</v>
      </c>
      <c r="K1884" s="8" t="s">
        <v>753</v>
      </c>
      <c r="L1884" s="8" t="s">
        <v>756</v>
      </c>
      <c r="M1884" s="9">
        <v>44531</v>
      </c>
      <c r="N1884" s="9">
        <v>44545</v>
      </c>
      <c r="O1884" s="20"/>
      <c r="P1884" s="20">
        <v>178.98</v>
      </c>
      <c r="Q1884" s="61"/>
      <c r="R1884" s="29"/>
      <c r="S1884" s="29"/>
      <c r="T1884" s="29"/>
      <c r="U1884" s="29"/>
      <c r="X1884" s="22" t="str">
        <f>IF(B1884="",VLOOKUP(A1884,items_lookup!A:B,2,FALSE),B1884)</f>
        <v>09. Item 09</v>
      </c>
      <c r="Y1884" s="22">
        <f t="shared" si="132"/>
        <v>12</v>
      </c>
      <c r="Z1884" s="22">
        <f t="shared" si="132"/>
        <v>12</v>
      </c>
      <c r="AA1884" s="22">
        <f t="shared" si="129"/>
        <v>2021</v>
      </c>
      <c r="AB1884" s="22">
        <f t="shared" si="130"/>
        <v>2021</v>
      </c>
      <c r="AC1884" s="22">
        <f t="shared" si="131"/>
        <v>2021</v>
      </c>
      <c r="AD1884" s="25" t="b">
        <f>AND(ROUND(O1884,2)=O1884,ROUND(P1884,2)=P1884,OR(AND(O1884&lt;&gt;0,L1884="p"),AND(P1884&lt;&gt;0,L1884="f")),_xlfn.ISFORMULA(X1884),_xlfn.ISFORMULA(Y1884),_xlfn.ISFORMULA(Z1884),_xlfn.ISFORMULA(AA1884),_xlfn.ISFORMULA(AB1884),_xlfn.ISFORMULA(AC1884),NOT(_xlfn.ISFORMULA(O1884)),NOT(_xlfn.ISFORMULA(P1884)),M1884&lt;&gt;0,N1884&lt;&gt;0,OR(YEAR(M1884=lookup_codes!T2058),YEAR(M1884=lookup_codes!T2059),YEAR(M1884=lookup_codes!T2060)),OR(YEAR(N1884=lookup_codes!T2058),YEAR(N1884=lookup_codes!T2059),YEAR(N1884=lookup_codes!T2060)))</f>
        <v>1</v>
      </c>
    </row>
    <row r="1885" spans="1:30" ht="15" customHeight="1" x14ac:dyDescent="0.2">
      <c r="A1885" s="8" t="s">
        <v>768</v>
      </c>
      <c r="B1885" s="27"/>
      <c r="C1885" s="2" t="s">
        <v>734</v>
      </c>
      <c r="D1885" s="6" t="s">
        <v>742</v>
      </c>
      <c r="E1885" s="60" t="s">
        <v>745</v>
      </c>
      <c r="F1885" s="8"/>
      <c r="G1885" s="8"/>
      <c r="H1885" s="8"/>
      <c r="I1885" s="8"/>
      <c r="J1885" s="8">
        <v>1</v>
      </c>
      <c r="K1885" s="8" t="s">
        <v>753</v>
      </c>
      <c r="L1885" s="8" t="s">
        <v>756</v>
      </c>
      <c r="M1885" s="9">
        <v>44523</v>
      </c>
      <c r="N1885" s="9">
        <v>44531</v>
      </c>
      <c r="O1885" s="20"/>
      <c r="P1885" s="20">
        <v>19366.509999999998</v>
      </c>
      <c r="Q1885" s="61"/>
      <c r="R1885" s="11"/>
      <c r="S1885" s="11"/>
      <c r="T1885" s="11"/>
      <c r="U1885" s="11"/>
      <c r="X1885" s="22" t="str">
        <f>IF(B1885="",VLOOKUP(A1885,items_lookup!A:B,2,FALSE),B1885)</f>
        <v>09. Item 09</v>
      </c>
      <c r="Y1885" s="22">
        <f t="shared" si="132"/>
        <v>11</v>
      </c>
      <c r="Z1885" s="22">
        <f t="shared" si="132"/>
        <v>12</v>
      </c>
      <c r="AA1885" s="22">
        <f t="shared" si="129"/>
        <v>2021</v>
      </c>
      <c r="AB1885" s="22">
        <f t="shared" si="130"/>
        <v>2021</v>
      </c>
      <c r="AC1885" s="22">
        <f t="shared" si="131"/>
        <v>2021</v>
      </c>
      <c r="AD1885" s="25" t="b">
        <f>AND(ROUND(O1885,2)=O1885,ROUND(P1885,2)=P1885,OR(AND(O1885&lt;&gt;0,L1885="p"),AND(P1885&lt;&gt;0,L1885="f")),_xlfn.ISFORMULA(X1885),_xlfn.ISFORMULA(Y1885),_xlfn.ISFORMULA(Z1885),_xlfn.ISFORMULA(AA1885),_xlfn.ISFORMULA(AB1885),_xlfn.ISFORMULA(AC1885),NOT(_xlfn.ISFORMULA(O1885)),NOT(_xlfn.ISFORMULA(P1885)),M1885&lt;&gt;0,N1885&lt;&gt;0,OR(YEAR(M1885=lookup_codes!T2059),YEAR(M1885=lookup_codes!T2060),YEAR(M1885=lookup_codes!T2061)),OR(YEAR(N1885=lookup_codes!T2059),YEAR(N1885=lookup_codes!T2060),YEAR(N1885=lookup_codes!T2061)))</f>
        <v>1</v>
      </c>
    </row>
    <row r="1886" spans="1:30" ht="15" customHeight="1" x14ac:dyDescent="0.2">
      <c r="A1886" s="8" t="s">
        <v>790</v>
      </c>
      <c r="B1886" s="27"/>
      <c r="C1886" s="2" t="s">
        <v>734</v>
      </c>
      <c r="D1886" s="6" t="s">
        <v>742</v>
      </c>
      <c r="E1886" s="60" t="s">
        <v>745</v>
      </c>
      <c r="F1886" s="8"/>
      <c r="G1886" s="8"/>
      <c r="H1886" s="8"/>
      <c r="I1886" s="8"/>
      <c r="J1886" s="8">
        <v>1</v>
      </c>
      <c r="K1886" s="8" t="s">
        <v>753</v>
      </c>
      <c r="L1886" s="8" t="s">
        <v>756</v>
      </c>
      <c r="M1886" s="9">
        <v>44523</v>
      </c>
      <c r="N1886" s="9">
        <v>44532</v>
      </c>
      <c r="O1886" s="20"/>
      <c r="P1886" s="20">
        <v>7004.57</v>
      </c>
      <c r="Q1886" s="61"/>
      <c r="R1886" s="11"/>
      <c r="S1886" s="11"/>
      <c r="T1886" s="11"/>
      <c r="U1886" s="11"/>
      <c r="X1886" s="22" t="str">
        <f>IF(B1886="",VLOOKUP(A1886,items_lookup!A:B,2,FALSE),B1886)</f>
        <v>10. Item 10</v>
      </c>
      <c r="Y1886" s="22">
        <f t="shared" si="132"/>
        <v>11</v>
      </c>
      <c r="Z1886" s="22">
        <f t="shared" si="132"/>
        <v>12</v>
      </c>
      <c r="AA1886" s="22">
        <f t="shared" si="129"/>
        <v>2021</v>
      </c>
      <c r="AB1886" s="22">
        <f t="shared" si="130"/>
        <v>2021</v>
      </c>
      <c r="AC1886" s="22">
        <f t="shared" si="131"/>
        <v>2021</v>
      </c>
      <c r="AD1886" s="25" t="b">
        <f>AND(ROUND(O1886,2)=O1886,ROUND(P1886,2)=P1886,OR(AND(O1886&lt;&gt;0,L1886="p"),AND(P1886&lt;&gt;0,L1886="f")),_xlfn.ISFORMULA(X1886),_xlfn.ISFORMULA(Y1886),_xlfn.ISFORMULA(Z1886),_xlfn.ISFORMULA(AA1886),_xlfn.ISFORMULA(AB1886),_xlfn.ISFORMULA(AC1886),NOT(_xlfn.ISFORMULA(O1886)),NOT(_xlfn.ISFORMULA(P1886)),M1886&lt;&gt;0,N1886&lt;&gt;0,OR(YEAR(M1886=lookup_codes!T2060),YEAR(M1886=lookup_codes!T2061),YEAR(M1886=lookup_codes!T2062)),OR(YEAR(N1886=lookup_codes!T2060),YEAR(N1886=lookup_codes!T2061),YEAR(N1886=lookup_codes!T2062)))</f>
        <v>1</v>
      </c>
    </row>
    <row r="1887" spans="1:30" ht="15" customHeight="1" x14ac:dyDescent="0.2">
      <c r="A1887" s="8" t="s">
        <v>791</v>
      </c>
      <c r="B1887" s="8"/>
      <c r="C1887" s="2" t="s">
        <v>734</v>
      </c>
      <c r="D1887" s="6" t="s">
        <v>742</v>
      </c>
      <c r="E1887" s="60" t="s">
        <v>744</v>
      </c>
      <c r="F1887" s="8"/>
      <c r="G1887" s="8"/>
      <c r="H1887" s="8"/>
      <c r="I1887" s="8"/>
      <c r="J1887" s="8"/>
      <c r="K1887" s="8" t="s">
        <v>753</v>
      </c>
      <c r="L1887" s="8" t="s">
        <v>756</v>
      </c>
      <c r="M1887" s="9">
        <v>44524</v>
      </c>
      <c r="N1887" s="9">
        <v>44524</v>
      </c>
      <c r="O1887" s="20"/>
      <c r="P1887" s="20">
        <v>1465978</v>
      </c>
      <c r="Q1887" s="61"/>
      <c r="R1887" s="29"/>
      <c r="S1887" s="29"/>
      <c r="T1887" s="29"/>
      <c r="U1887" s="29"/>
      <c r="X1887" s="22" t="str">
        <f>IF(B1887="",VLOOKUP(A1887,items_lookup!A:B,2,FALSE),B1887)</f>
        <v>10. Item 10</v>
      </c>
      <c r="Y1887" s="22">
        <f t="shared" si="132"/>
        <v>11</v>
      </c>
      <c r="Z1887" s="22">
        <f t="shared" si="132"/>
        <v>11</v>
      </c>
      <c r="AA1887" s="22">
        <f t="shared" si="129"/>
        <v>2021</v>
      </c>
      <c r="AB1887" s="22">
        <f t="shared" si="130"/>
        <v>2021</v>
      </c>
      <c r="AC1887" s="22">
        <f t="shared" si="131"/>
        <v>2021</v>
      </c>
      <c r="AD1887" s="25" t="b">
        <f>AND(ROUND(O1887,2)=O1887,ROUND(P1887,2)=P1887,OR(AND(O1887&lt;&gt;0,L1887="p"),AND(P1887&lt;&gt;0,L1887="f")),_xlfn.ISFORMULA(X1887),_xlfn.ISFORMULA(Y1887),_xlfn.ISFORMULA(Z1887),_xlfn.ISFORMULA(AA1887),_xlfn.ISFORMULA(AB1887),_xlfn.ISFORMULA(AC1887),NOT(_xlfn.ISFORMULA(O1887)),NOT(_xlfn.ISFORMULA(P1887)),M1887&lt;&gt;0,N1887&lt;&gt;0,OR(YEAR(M1887=lookup_codes!T2061),YEAR(M1887=lookup_codes!T2062),YEAR(M1887=lookup_codes!T2063)),OR(YEAR(N1887=lookup_codes!T2061),YEAR(N1887=lookup_codes!T2062),YEAR(N1887=lookup_codes!T2063)))</f>
        <v>1</v>
      </c>
    </row>
    <row r="1888" spans="1:30" ht="15" customHeight="1" x14ac:dyDescent="0.2">
      <c r="A1888" s="8" t="s">
        <v>770</v>
      </c>
      <c r="B1888" s="8"/>
      <c r="C1888" s="2" t="s">
        <v>734</v>
      </c>
      <c r="D1888" s="6" t="s">
        <v>742</v>
      </c>
      <c r="E1888" s="60" t="s">
        <v>744</v>
      </c>
      <c r="F1888" s="8"/>
      <c r="G1888" s="8"/>
      <c r="H1888" s="8"/>
      <c r="I1888" s="8"/>
      <c r="J1888" s="8"/>
      <c r="K1888" s="8" t="s">
        <v>753</v>
      </c>
      <c r="L1888" s="8" t="s">
        <v>756</v>
      </c>
      <c r="M1888" s="9">
        <v>44525</v>
      </c>
      <c r="N1888" s="9">
        <v>44525</v>
      </c>
      <c r="O1888" s="20"/>
      <c r="P1888" s="20">
        <v>4054041.8</v>
      </c>
      <c r="Q1888" s="61"/>
      <c r="R1888" s="29"/>
      <c r="S1888" s="29"/>
      <c r="T1888" s="29"/>
      <c r="U1888" s="29"/>
      <c r="X1888" s="22" t="str">
        <f>IF(B1888="",VLOOKUP(A1888,items_lookup!A:B,2,FALSE),B1888)</f>
        <v>11. Item 11</v>
      </c>
      <c r="Y1888" s="22">
        <f t="shared" si="132"/>
        <v>11</v>
      </c>
      <c r="Z1888" s="22">
        <f t="shared" si="132"/>
        <v>11</v>
      </c>
      <c r="AA1888" s="22">
        <f t="shared" si="129"/>
        <v>2021</v>
      </c>
      <c r="AB1888" s="22">
        <f t="shared" si="130"/>
        <v>2021</v>
      </c>
      <c r="AC1888" s="22">
        <f t="shared" si="131"/>
        <v>2021</v>
      </c>
      <c r="AD1888" s="25" t="b">
        <f>AND(ROUND(O1888,2)=O1888,ROUND(P1888,2)=P1888,OR(AND(O1888&lt;&gt;0,L1888="p"),AND(P1888&lt;&gt;0,L1888="f")),_xlfn.ISFORMULA(X1888),_xlfn.ISFORMULA(Y1888),_xlfn.ISFORMULA(Z1888),_xlfn.ISFORMULA(AA1888),_xlfn.ISFORMULA(AB1888),_xlfn.ISFORMULA(AC1888),NOT(_xlfn.ISFORMULA(O1888)),NOT(_xlfn.ISFORMULA(P1888)),M1888&lt;&gt;0,N1888&lt;&gt;0,OR(YEAR(M1888=lookup_codes!T2062),YEAR(M1888=lookup_codes!T2063),YEAR(M1888=lookup_codes!T2064)),OR(YEAR(N1888=lookup_codes!T2062),YEAR(N1888=lookup_codes!T2063),YEAR(N1888=lookup_codes!T2064)))</f>
        <v>1</v>
      </c>
    </row>
    <row r="1889" spans="1:30" ht="15" customHeight="1" x14ac:dyDescent="0.2">
      <c r="A1889" s="8" t="s">
        <v>792</v>
      </c>
      <c r="B1889" s="8"/>
      <c r="C1889" s="2" t="s">
        <v>734</v>
      </c>
      <c r="D1889" s="6" t="s">
        <v>742</v>
      </c>
      <c r="E1889" s="60" t="s">
        <v>744</v>
      </c>
      <c r="F1889" s="8"/>
      <c r="G1889" s="8"/>
      <c r="H1889" s="8"/>
      <c r="I1889" s="8"/>
      <c r="J1889" s="8"/>
      <c r="K1889" s="8" t="s">
        <v>753</v>
      </c>
      <c r="L1889" s="8" t="s">
        <v>756</v>
      </c>
      <c r="M1889" s="9">
        <v>44526</v>
      </c>
      <c r="N1889" s="9">
        <v>44526</v>
      </c>
      <c r="O1889" s="20"/>
      <c r="P1889" s="20">
        <v>2366503.39</v>
      </c>
      <c r="Q1889" s="61"/>
      <c r="R1889" s="29"/>
      <c r="S1889" s="29"/>
      <c r="T1889" s="29"/>
      <c r="U1889" s="29"/>
      <c r="X1889" s="22" t="str">
        <f>IF(B1889="",VLOOKUP(A1889,items_lookup!A:B,2,FALSE),B1889)</f>
        <v>12. Item 12</v>
      </c>
      <c r="Y1889" s="22">
        <f t="shared" si="132"/>
        <v>11</v>
      </c>
      <c r="Z1889" s="22">
        <f t="shared" si="132"/>
        <v>11</v>
      </c>
      <c r="AA1889" s="22">
        <f t="shared" si="129"/>
        <v>2021</v>
      </c>
      <c r="AB1889" s="22">
        <f t="shared" si="130"/>
        <v>2021</v>
      </c>
      <c r="AC1889" s="22">
        <f t="shared" si="131"/>
        <v>2021</v>
      </c>
      <c r="AD1889" s="25" t="b">
        <f>AND(ROUND(O1889,2)=O1889,ROUND(P1889,2)=P1889,OR(AND(O1889&lt;&gt;0,L1889="p"),AND(P1889&lt;&gt;0,L1889="f")),_xlfn.ISFORMULA(X1889),_xlfn.ISFORMULA(Y1889),_xlfn.ISFORMULA(Z1889),_xlfn.ISFORMULA(AA1889),_xlfn.ISFORMULA(AB1889),_xlfn.ISFORMULA(AC1889),NOT(_xlfn.ISFORMULA(O1889)),NOT(_xlfn.ISFORMULA(P1889)),M1889&lt;&gt;0,N1889&lt;&gt;0,OR(YEAR(M1889=lookup_codes!T2063),YEAR(M1889=lookup_codes!T2064),YEAR(M1889=lookup_codes!T2065)),OR(YEAR(N1889=lookup_codes!T2063),YEAR(N1889=lookup_codes!T2064),YEAR(N1889=lookup_codes!T2065)))</f>
        <v>1</v>
      </c>
    </row>
    <row r="1890" spans="1:30" ht="15" customHeight="1" x14ac:dyDescent="0.2">
      <c r="A1890" s="8" t="s">
        <v>789</v>
      </c>
      <c r="B1890" s="8"/>
      <c r="C1890" s="2" t="s">
        <v>734</v>
      </c>
      <c r="D1890" s="6" t="s">
        <v>742</v>
      </c>
      <c r="E1890" s="60" t="s">
        <v>744</v>
      </c>
      <c r="F1890" s="8"/>
      <c r="G1890" s="8"/>
      <c r="H1890" s="8"/>
      <c r="I1890" s="8"/>
      <c r="J1890" s="8"/>
      <c r="K1890" s="8" t="s">
        <v>753</v>
      </c>
      <c r="L1890" s="8" t="s">
        <v>756</v>
      </c>
      <c r="M1890" s="9">
        <v>44529</v>
      </c>
      <c r="N1890" s="9">
        <v>44529</v>
      </c>
      <c r="O1890" s="20"/>
      <c r="P1890" s="20">
        <v>1671906.21</v>
      </c>
      <c r="Q1890" s="61"/>
      <c r="R1890" s="29"/>
      <c r="S1890" s="29"/>
      <c r="T1890" s="29"/>
      <c r="U1890" s="29"/>
      <c r="X1890" s="22" t="str">
        <f>IF(B1890="",VLOOKUP(A1890,items_lookup!A:B,2,FALSE),B1890)</f>
        <v>13. Item 13</v>
      </c>
      <c r="Y1890" s="22">
        <f t="shared" si="132"/>
        <v>11</v>
      </c>
      <c r="Z1890" s="22">
        <f t="shared" si="132"/>
        <v>11</v>
      </c>
      <c r="AA1890" s="22">
        <f t="shared" si="129"/>
        <v>2021</v>
      </c>
      <c r="AB1890" s="22">
        <f t="shared" si="130"/>
        <v>2021</v>
      </c>
      <c r="AC1890" s="22">
        <f t="shared" si="131"/>
        <v>2021</v>
      </c>
      <c r="AD1890" s="25" t="b">
        <f>AND(ROUND(O1890,2)=O1890,ROUND(P1890,2)=P1890,OR(AND(O1890&lt;&gt;0,L1890="p"),AND(P1890&lt;&gt;0,L1890="f")),_xlfn.ISFORMULA(X1890),_xlfn.ISFORMULA(Y1890),_xlfn.ISFORMULA(Z1890),_xlfn.ISFORMULA(AA1890),_xlfn.ISFORMULA(AB1890),_xlfn.ISFORMULA(AC1890),NOT(_xlfn.ISFORMULA(O1890)),NOT(_xlfn.ISFORMULA(P1890)),M1890&lt;&gt;0,N1890&lt;&gt;0,OR(YEAR(M1890=lookup_codes!T2064),YEAR(M1890=lookup_codes!T2065),YEAR(M1890=lookup_codes!T2066)),OR(YEAR(N1890=lookup_codes!T2064),YEAR(N1890=lookup_codes!T2065),YEAR(N1890=lookup_codes!T2066)))</f>
        <v>1</v>
      </c>
    </row>
    <row r="1891" spans="1:30" ht="15" customHeight="1" x14ac:dyDescent="0.2">
      <c r="A1891" s="8" t="s">
        <v>771</v>
      </c>
      <c r="B1891" s="8"/>
      <c r="C1891" s="2" t="s">
        <v>734</v>
      </c>
      <c r="D1891" s="6" t="s">
        <v>742</v>
      </c>
      <c r="E1891" s="60" t="s">
        <v>744</v>
      </c>
      <c r="F1891" s="8"/>
      <c r="G1891" s="8"/>
      <c r="H1891" s="8"/>
      <c r="I1891" s="8"/>
      <c r="J1891" s="8"/>
      <c r="K1891" s="8" t="s">
        <v>753</v>
      </c>
      <c r="L1891" s="8" t="s">
        <v>756</v>
      </c>
      <c r="M1891" s="9">
        <v>44530</v>
      </c>
      <c r="N1891" s="9">
        <v>44530</v>
      </c>
      <c r="O1891" s="20"/>
      <c r="P1891" s="20">
        <v>18760894.41</v>
      </c>
      <c r="Q1891" s="61"/>
      <c r="R1891" s="29"/>
      <c r="S1891" s="29"/>
      <c r="T1891" s="29"/>
      <c r="U1891" s="29"/>
      <c r="X1891" s="22" t="str">
        <f>IF(B1891="",VLOOKUP(A1891,items_lookup!A:B,2,FALSE),B1891)</f>
        <v>13. Item 13</v>
      </c>
      <c r="Y1891" s="22">
        <f t="shared" si="132"/>
        <v>11</v>
      </c>
      <c r="Z1891" s="22">
        <f t="shared" si="132"/>
        <v>11</v>
      </c>
      <c r="AA1891" s="22">
        <f t="shared" ref="AA1891:AA1954" si="133">YEAR(N1891)</f>
        <v>2021</v>
      </c>
      <c r="AB1891" s="22">
        <f t="shared" ref="AB1891:AB1954" si="134">YEAR(M1891)</f>
        <v>2021</v>
      </c>
      <c r="AC1891" s="22">
        <f t="shared" ref="AC1891:AC1954" si="135">IF(F1891="X",AA1891-1,AA1891)</f>
        <v>2021</v>
      </c>
      <c r="AD1891" s="25" t="b">
        <f>AND(ROUND(O1891,2)=O1891,ROUND(P1891,2)=P1891,OR(AND(O1891&lt;&gt;0,L1891="p"),AND(P1891&lt;&gt;0,L1891="f")),_xlfn.ISFORMULA(X1891),_xlfn.ISFORMULA(Y1891),_xlfn.ISFORMULA(Z1891),_xlfn.ISFORMULA(AA1891),_xlfn.ISFORMULA(AB1891),_xlfn.ISFORMULA(AC1891),NOT(_xlfn.ISFORMULA(O1891)),NOT(_xlfn.ISFORMULA(P1891)),M1891&lt;&gt;0,N1891&lt;&gt;0,OR(YEAR(M1891=lookup_codes!T2065),YEAR(M1891=lookup_codes!T2066),YEAR(M1891=lookup_codes!T2067)),OR(YEAR(N1891=lookup_codes!T2065),YEAR(N1891=lookup_codes!T2066),YEAR(N1891=lookup_codes!T2067)))</f>
        <v>1</v>
      </c>
    </row>
    <row r="1892" spans="1:30" ht="15" customHeight="1" x14ac:dyDescent="0.2">
      <c r="A1892" s="8" t="s">
        <v>793</v>
      </c>
      <c r="B1892" s="8"/>
      <c r="C1892" s="2" t="s">
        <v>734</v>
      </c>
      <c r="D1892" s="6" t="s">
        <v>742</v>
      </c>
      <c r="E1892" s="60" t="s">
        <v>744</v>
      </c>
      <c r="F1892" s="8"/>
      <c r="G1892" s="8"/>
      <c r="H1892" s="8"/>
      <c r="I1892" s="8"/>
      <c r="J1892" s="8"/>
      <c r="K1892" s="8" t="s">
        <v>753</v>
      </c>
      <c r="L1892" s="8" t="s">
        <v>756</v>
      </c>
      <c r="M1892" s="9">
        <v>44531</v>
      </c>
      <c r="N1892" s="9">
        <v>44531</v>
      </c>
      <c r="O1892" s="20"/>
      <c r="P1892" s="20">
        <v>19366.509999999998</v>
      </c>
      <c r="Q1892" s="61"/>
      <c r="R1892" s="29"/>
      <c r="S1892" s="29"/>
      <c r="T1892" s="29"/>
      <c r="U1892" s="29"/>
      <c r="X1892" s="22" t="str">
        <f>IF(B1892="",VLOOKUP(A1892,items_lookup!A:B,2,FALSE),B1892)</f>
        <v>13. Item 13</v>
      </c>
      <c r="Y1892" s="22">
        <f t="shared" si="132"/>
        <v>12</v>
      </c>
      <c r="Z1892" s="22">
        <f t="shared" si="132"/>
        <v>12</v>
      </c>
      <c r="AA1892" s="22">
        <f t="shared" si="133"/>
        <v>2021</v>
      </c>
      <c r="AB1892" s="22">
        <f t="shared" si="134"/>
        <v>2021</v>
      </c>
      <c r="AC1892" s="22">
        <f t="shared" si="135"/>
        <v>2021</v>
      </c>
      <c r="AD1892" s="25" t="b">
        <f>AND(ROUND(O1892,2)=O1892,ROUND(P1892,2)=P1892,OR(AND(O1892&lt;&gt;0,L1892="p"),AND(P1892&lt;&gt;0,L1892="f")),_xlfn.ISFORMULA(X1892),_xlfn.ISFORMULA(Y1892),_xlfn.ISFORMULA(Z1892),_xlfn.ISFORMULA(AA1892),_xlfn.ISFORMULA(AB1892),_xlfn.ISFORMULA(AC1892),NOT(_xlfn.ISFORMULA(O1892)),NOT(_xlfn.ISFORMULA(P1892)),M1892&lt;&gt;0,N1892&lt;&gt;0,OR(YEAR(M1892=lookup_codes!T2066),YEAR(M1892=lookup_codes!T2067),YEAR(M1892=lookup_codes!T2068)),OR(YEAR(N1892=lookup_codes!T2066),YEAR(N1892=lookup_codes!T2067),YEAR(N1892=lookup_codes!T2068)))</f>
        <v>1</v>
      </c>
    </row>
    <row r="1893" spans="1:30" ht="15" customHeight="1" x14ac:dyDescent="0.2">
      <c r="A1893" s="8" t="s">
        <v>794</v>
      </c>
      <c r="B1893" s="8"/>
      <c r="C1893" s="2" t="s">
        <v>734</v>
      </c>
      <c r="D1893" s="6" t="s">
        <v>742</v>
      </c>
      <c r="E1893" s="60" t="s">
        <v>744</v>
      </c>
      <c r="F1893" s="8"/>
      <c r="G1893" s="8"/>
      <c r="H1893" s="8"/>
      <c r="I1893" s="8"/>
      <c r="J1893" s="8"/>
      <c r="K1893" s="8" t="s">
        <v>753</v>
      </c>
      <c r="L1893" s="8" t="s">
        <v>756</v>
      </c>
      <c r="M1893" s="9">
        <v>44532</v>
      </c>
      <c r="N1893" s="9">
        <v>44532</v>
      </c>
      <c r="O1893" s="20"/>
      <c r="P1893" s="20">
        <v>7004.57</v>
      </c>
      <c r="Q1893" s="61"/>
      <c r="R1893" s="29"/>
      <c r="S1893" s="29"/>
      <c r="T1893" s="29"/>
      <c r="U1893" s="29"/>
      <c r="X1893" s="22" t="str">
        <f>IF(B1893="",VLOOKUP(A1893,items_lookup!A:B,2,FALSE),B1893)</f>
        <v>13. Item 13</v>
      </c>
      <c r="Y1893" s="22">
        <f t="shared" si="132"/>
        <v>12</v>
      </c>
      <c r="Z1893" s="22">
        <f t="shared" si="132"/>
        <v>12</v>
      </c>
      <c r="AA1893" s="22">
        <f t="shared" si="133"/>
        <v>2021</v>
      </c>
      <c r="AB1893" s="22">
        <f t="shared" si="134"/>
        <v>2021</v>
      </c>
      <c r="AC1893" s="22">
        <f t="shared" si="135"/>
        <v>2021</v>
      </c>
      <c r="AD1893" s="25" t="b">
        <f>AND(ROUND(O1893,2)=O1893,ROUND(P1893,2)=P1893,OR(AND(O1893&lt;&gt;0,L1893="p"),AND(P1893&lt;&gt;0,L1893="f")),_xlfn.ISFORMULA(X1893),_xlfn.ISFORMULA(Y1893),_xlfn.ISFORMULA(Z1893),_xlfn.ISFORMULA(AA1893),_xlfn.ISFORMULA(AB1893),_xlfn.ISFORMULA(AC1893),NOT(_xlfn.ISFORMULA(O1893)),NOT(_xlfn.ISFORMULA(P1893)),M1893&lt;&gt;0,N1893&lt;&gt;0,OR(YEAR(M1893=lookup_codes!T2067),YEAR(M1893=lookup_codes!T2068),YEAR(M1893=lookup_codes!T2069)),OR(YEAR(N1893=lookup_codes!T2067),YEAR(N1893=lookup_codes!T2068),YEAR(N1893=lookup_codes!T2069)))</f>
        <v>1</v>
      </c>
    </row>
    <row r="1894" spans="1:30" ht="15" customHeight="1" x14ac:dyDescent="0.2">
      <c r="A1894" s="8" t="s">
        <v>773</v>
      </c>
      <c r="B1894" s="8"/>
      <c r="C1894" s="2" t="s">
        <v>734</v>
      </c>
      <c r="D1894" s="6" t="s">
        <v>742</v>
      </c>
      <c r="E1894" s="60" t="s">
        <v>745</v>
      </c>
      <c r="F1894" s="8"/>
      <c r="G1894" s="8"/>
      <c r="H1894" s="8"/>
      <c r="I1894" s="8"/>
      <c r="J1894" s="8">
        <v>4</v>
      </c>
      <c r="K1894" s="8" t="s">
        <v>753</v>
      </c>
      <c r="L1894" s="8" t="s">
        <v>756</v>
      </c>
      <c r="M1894" s="9">
        <v>44531</v>
      </c>
      <c r="N1894" s="9">
        <v>44547</v>
      </c>
      <c r="O1894" s="20"/>
      <c r="P1894" s="20">
        <v>197428.42</v>
      </c>
      <c r="Q1894" s="61"/>
      <c r="R1894" s="29"/>
      <c r="S1894" s="29"/>
      <c r="T1894" s="29"/>
      <c r="U1894" s="29"/>
      <c r="X1894" s="22" t="str">
        <f>IF(B1894="",VLOOKUP(A1894,items_lookup!A:B,2,FALSE),B1894)</f>
        <v>13. Item 13</v>
      </c>
      <c r="Y1894" s="22">
        <f t="shared" si="132"/>
        <v>12</v>
      </c>
      <c r="Z1894" s="22">
        <f t="shared" si="132"/>
        <v>12</v>
      </c>
      <c r="AA1894" s="22">
        <f t="shared" si="133"/>
        <v>2021</v>
      </c>
      <c r="AB1894" s="22">
        <f t="shared" si="134"/>
        <v>2021</v>
      </c>
      <c r="AC1894" s="22">
        <f t="shared" si="135"/>
        <v>2021</v>
      </c>
      <c r="AD1894" s="25" t="b">
        <f>AND(ROUND(O1894,2)=O1894,ROUND(P1894,2)=P1894,OR(AND(O1894&lt;&gt;0,L1894="p"),AND(P1894&lt;&gt;0,L1894="f")),_xlfn.ISFORMULA(X1894),_xlfn.ISFORMULA(Y1894),_xlfn.ISFORMULA(Z1894),_xlfn.ISFORMULA(AA1894),_xlfn.ISFORMULA(AB1894),_xlfn.ISFORMULA(AC1894),NOT(_xlfn.ISFORMULA(O1894)),NOT(_xlfn.ISFORMULA(P1894)),M1894&lt;&gt;0,N1894&lt;&gt;0,OR(YEAR(M1894=lookup_codes!T2068),YEAR(M1894=lookup_codes!T2069),YEAR(M1894=lookup_codes!T2070)),OR(YEAR(N1894=lookup_codes!T2068),YEAR(N1894=lookup_codes!T2069),YEAR(N1894=lookup_codes!T2070)))</f>
        <v>1</v>
      </c>
    </row>
    <row r="1895" spans="1:30" ht="12.6" customHeight="1" x14ac:dyDescent="0.2">
      <c r="A1895" s="8" t="s">
        <v>780</v>
      </c>
      <c r="B1895" s="27"/>
      <c r="C1895" s="2" t="s">
        <v>734</v>
      </c>
      <c r="D1895" s="6" t="s">
        <v>742</v>
      </c>
      <c r="E1895" s="60" t="s">
        <v>745</v>
      </c>
      <c r="F1895" s="8"/>
      <c r="G1895" s="8"/>
      <c r="H1895" s="8"/>
      <c r="I1895" s="8"/>
      <c r="J1895" s="8">
        <v>1</v>
      </c>
      <c r="K1895" s="8" t="s">
        <v>753</v>
      </c>
      <c r="L1895" s="8" t="s">
        <v>756</v>
      </c>
      <c r="M1895" s="9">
        <v>44531</v>
      </c>
      <c r="N1895" s="9">
        <v>44539</v>
      </c>
      <c r="O1895" s="20"/>
      <c r="P1895" s="20">
        <v>25922.35</v>
      </c>
      <c r="Q1895" s="61"/>
      <c r="R1895" s="11"/>
      <c r="S1895" s="11"/>
      <c r="T1895" s="11"/>
      <c r="U1895" s="11"/>
      <c r="X1895" s="22" t="str">
        <f>IF(B1895="",VLOOKUP(A1895,items_lookup!A:B,2,FALSE),B1895)</f>
        <v>14. Item 14</v>
      </c>
      <c r="Y1895" s="22">
        <f t="shared" si="132"/>
        <v>12</v>
      </c>
      <c r="Z1895" s="22">
        <f t="shared" si="132"/>
        <v>12</v>
      </c>
      <c r="AA1895" s="22">
        <f t="shared" si="133"/>
        <v>2021</v>
      </c>
      <c r="AB1895" s="22">
        <f t="shared" si="134"/>
        <v>2021</v>
      </c>
      <c r="AC1895" s="22">
        <f t="shared" si="135"/>
        <v>2021</v>
      </c>
      <c r="AD1895" s="25" t="b">
        <f>AND(ROUND(O1895,2)=O1895,ROUND(P1895,2)=P1895,OR(AND(O1895&lt;&gt;0,L1895="p"),AND(P1895&lt;&gt;0,L1895="f")),_xlfn.ISFORMULA(X1895),_xlfn.ISFORMULA(Y1895),_xlfn.ISFORMULA(Z1895),_xlfn.ISFORMULA(AA1895),_xlfn.ISFORMULA(AB1895),_xlfn.ISFORMULA(AC1895),NOT(_xlfn.ISFORMULA(O1895)),NOT(_xlfn.ISFORMULA(P1895)),M1895&lt;&gt;0,N1895&lt;&gt;0,OR(YEAR(M1895=lookup_codes!T2069),YEAR(M1895=lookup_codes!T2070),YEAR(M1895=lookup_codes!T2071)),OR(YEAR(N1895=lookup_codes!T2069),YEAR(N1895=lookup_codes!T2070),YEAR(N1895=lookup_codes!T2071)))</f>
        <v>1</v>
      </c>
    </row>
    <row r="1896" spans="1:30" ht="15" customHeight="1" x14ac:dyDescent="0.2">
      <c r="A1896" s="8" t="s">
        <v>775</v>
      </c>
      <c r="B1896" s="27"/>
      <c r="C1896" s="2" t="s">
        <v>734</v>
      </c>
      <c r="D1896" s="6" t="s">
        <v>742</v>
      </c>
      <c r="E1896" s="60" t="s">
        <v>745</v>
      </c>
      <c r="F1896" s="8"/>
      <c r="G1896" s="8"/>
      <c r="H1896" s="8"/>
      <c r="I1896" s="8"/>
      <c r="J1896" s="8">
        <v>1</v>
      </c>
      <c r="K1896" s="8" t="s">
        <v>753</v>
      </c>
      <c r="L1896" s="8" t="s">
        <v>756</v>
      </c>
      <c r="M1896" s="9">
        <v>44531</v>
      </c>
      <c r="N1896" s="9">
        <v>44540</v>
      </c>
      <c r="O1896" s="20"/>
      <c r="P1896" s="20">
        <v>1842.86</v>
      </c>
      <c r="Q1896" s="61"/>
      <c r="R1896" s="11"/>
      <c r="S1896" s="11"/>
      <c r="T1896" s="11"/>
      <c r="U1896" s="11"/>
      <c r="X1896" s="22" t="str">
        <f>IF(B1896="",VLOOKUP(A1896,items_lookup!A:B,2,FALSE),B1896)</f>
        <v>06. Item 06</v>
      </c>
      <c r="Y1896" s="22">
        <f t="shared" si="132"/>
        <v>12</v>
      </c>
      <c r="Z1896" s="22">
        <f t="shared" si="132"/>
        <v>12</v>
      </c>
      <c r="AA1896" s="22">
        <f t="shared" si="133"/>
        <v>2021</v>
      </c>
      <c r="AB1896" s="22">
        <f t="shared" si="134"/>
        <v>2021</v>
      </c>
      <c r="AC1896" s="22">
        <f t="shared" si="135"/>
        <v>2021</v>
      </c>
      <c r="AD1896" s="25" t="b">
        <f>AND(ROUND(O1896,2)=O1896,ROUND(P1896,2)=P1896,OR(AND(O1896&lt;&gt;0,L1896="p"),AND(P1896&lt;&gt;0,L1896="f")),_xlfn.ISFORMULA(X1896),_xlfn.ISFORMULA(Y1896),_xlfn.ISFORMULA(Z1896),_xlfn.ISFORMULA(AA1896),_xlfn.ISFORMULA(AB1896),_xlfn.ISFORMULA(AC1896),NOT(_xlfn.ISFORMULA(O1896)),NOT(_xlfn.ISFORMULA(P1896)),M1896&lt;&gt;0,N1896&lt;&gt;0,OR(YEAR(M1896=lookup_codes!T2070),YEAR(M1896=lookup_codes!T2071),YEAR(M1896=lookup_codes!T2072)),OR(YEAR(N1896=lookup_codes!T2070),YEAR(N1896=lookup_codes!T2071),YEAR(N1896=lookup_codes!T2072)))</f>
        <v>1</v>
      </c>
    </row>
    <row r="1897" spans="1:30" ht="15" customHeight="1" x14ac:dyDescent="0.2">
      <c r="A1897" s="8" t="s">
        <v>773</v>
      </c>
      <c r="B1897" s="27"/>
      <c r="C1897" s="2" t="s">
        <v>734</v>
      </c>
      <c r="D1897" s="6" t="s">
        <v>742</v>
      </c>
      <c r="E1897" s="60" t="s">
        <v>745</v>
      </c>
      <c r="F1897" s="8"/>
      <c r="G1897" s="8"/>
      <c r="H1897" s="8"/>
      <c r="I1897" s="8"/>
      <c r="J1897" s="8">
        <v>1</v>
      </c>
      <c r="K1897" s="8" t="s">
        <v>753</v>
      </c>
      <c r="L1897" s="8" t="s">
        <v>756</v>
      </c>
      <c r="M1897" s="9">
        <v>44532</v>
      </c>
      <c r="N1897" s="9">
        <v>44545</v>
      </c>
      <c r="O1897" s="20"/>
      <c r="P1897" s="20">
        <v>1241.49</v>
      </c>
      <c r="Q1897" s="61"/>
      <c r="R1897" s="11"/>
      <c r="S1897" s="11"/>
      <c r="T1897" s="11"/>
      <c r="U1897" s="11"/>
      <c r="X1897" s="22" t="str">
        <f>IF(B1897="",VLOOKUP(A1897,items_lookup!A:B,2,FALSE),B1897)</f>
        <v>13. Item 13</v>
      </c>
      <c r="Y1897" s="22">
        <f t="shared" si="132"/>
        <v>12</v>
      </c>
      <c r="Z1897" s="22">
        <f t="shared" si="132"/>
        <v>12</v>
      </c>
      <c r="AA1897" s="22">
        <f t="shared" si="133"/>
        <v>2021</v>
      </c>
      <c r="AB1897" s="22">
        <f t="shared" si="134"/>
        <v>2021</v>
      </c>
      <c r="AC1897" s="22">
        <f t="shared" si="135"/>
        <v>2021</v>
      </c>
      <c r="AD1897" s="25" t="b">
        <f>AND(ROUND(O1897,2)=O1897,ROUND(P1897,2)=P1897,OR(AND(O1897&lt;&gt;0,L1897="p"),AND(P1897&lt;&gt;0,L1897="f")),_xlfn.ISFORMULA(X1897),_xlfn.ISFORMULA(Y1897),_xlfn.ISFORMULA(Z1897),_xlfn.ISFORMULA(AA1897),_xlfn.ISFORMULA(AB1897),_xlfn.ISFORMULA(AC1897),NOT(_xlfn.ISFORMULA(O1897)),NOT(_xlfn.ISFORMULA(P1897)),M1897&lt;&gt;0,N1897&lt;&gt;0,OR(YEAR(M1897=lookup_codes!T2071),YEAR(M1897=lookup_codes!T2072),YEAR(M1897=lookup_codes!T2073)),OR(YEAR(N1897=lookup_codes!T2071),YEAR(N1897=lookup_codes!T2072),YEAR(N1897=lookup_codes!T2073)))</f>
        <v>1</v>
      </c>
    </row>
    <row r="1898" spans="1:30" ht="15" customHeight="1" x14ac:dyDescent="0.2">
      <c r="A1898" s="8" t="s">
        <v>773</v>
      </c>
      <c r="B1898" s="8"/>
      <c r="C1898" s="2" t="s">
        <v>734</v>
      </c>
      <c r="D1898" s="6" t="s">
        <v>742</v>
      </c>
      <c r="E1898" s="60" t="s">
        <v>745</v>
      </c>
      <c r="F1898" s="8"/>
      <c r="G1898" s="8"/>
      <c r="H1898" s="8"/>
      <c r="I1898" s="8"/>
      <c r="J1898" s="8"/>
      <c r="K1898" s="8"/>
      <c r="L1898" s="8" t="s">
        <v>755</v>
      </c>
      <c r="M1898" s="9">
        <v>44531</v>
      </c>
      <c r="N1898" s="9">
        <v>44531</v>
      </c>
      <c r="O1898" s="20">
        <v>2974331.31</v>
      </c>
      <c r="P1898" s="20"/>
      <c r="Q1898" s="61"/>
      <c r="R1898" s="29"/>
      <c r="S1898" s="29"/>
      <c r="T1898" s="29"/>
      <c r="U1898" s="29"/>
      <c r="X1898" s="22" t="str">
        <f>IF(B1898="",VLOOKUP(A1898,items_lookup!A:B,2,FALSE),B1898)</f>
        <v>13. Item 13</v>
      </c>
      <c r="Y1898" s="22">
        <f t="shared" si="132"/>
        <v>12</v>
      </c>
      <c r="Z1898" s="22">
        <f t="shared" si="132"/>
        <v>12</v>
      </c>
      <c r="AA1898" s="22">
        <f t="shared" si="133"/>
        <v>2021</v>
      </c>
      <c r="AB1898" s="22">
        <f t="shared" si="134"/>
        <v>2021</v>
      </c>
      <c r="AC1898" s="22">
        <f t="shared" si="135"/>
        <v>2021</v>
      </c>
      <c r="AD1898" s="25" t="b">
        <f>AND(ROUND(O1898,2)=O1898,ROUND(P1898,2)=P1898,OR(AND(O1898&lt;&gt;0,L1898="p"),AND(P1898&lt;&gt;0,L1898="f")),_xlfn.ISFORMULA(X1898),_xlfn.ISFORMULA(Y1898),_xlfn.ISFORMULA(Z1898),_xlfn.ISFORMULA(AA1898),_xlfn.ISFORMULA(AB1898),_xlfn.ISFORMULA(AC1898),NOT(_xlfn.ISFORMULA(O1898)),NOT(_xlfn.ISFORMULA(P1898)),M1898&lt;&gt;0,N1898&lt;&gt;0,OR(YEAR(M1898=lookup_codes!T2072),YEAR(M1898=lookup_codes!T2073),YEAR(M1898=lookup_codes!T2074)),OR(YEAR(N1898=lookup_codes!T2072),YEAR(N1898=lookup_codes!T2073),YEAR(N1898=lookup_codes!T2074)))</f>
        <v>1</v>
      </c>
    </row>
    <row r="1899" spans="1:30" ht="15" customHeight="1" x14ac:dyDescent="0.2">
      <c r="A1899" s="8" t="s">
        <v>773</v>
      </c>
      <c r="B1899" s="8"/>
      <c r="C1899" s="2" t="s">
        <v>734</v>
      </c>
      <c r="D1899" s="6" t="s">
        <v>742</v>
      </c>
      <c r="E1899" s="60" t="s">
        <v>745</v>
      </c>
      <c r="F1899" s="8"/>
      <c r="G1899" s="8"/>
      <c r="H1899" s="8"/>
      <c r="I1899" s="8"/>
      <c r="J1899" s="8"/>
      <c r="K1899" s="8"/>
      <c r="L1899" s="8" t="s">
        <v>755</v>
      </c>
      <c r="M1899" s="9">
        <v>44531</v>
      </c>
      <c r="N1899" s="9">
        <v>44531</v>
      </c>
      <c r="O1899" s="20">
        <v>130367.86</v>
      </c>
      <c r="P1899" s="20"/>
      <c r="Q1899" s="61"/>
      <c r="R1899" s="29"/>
      <c r="S1899" s="29"/>
      <c r="T1899" s="29"/>
      <c r="U1899" s="29"/>
      <c r="X1899" s="22" t="str">
        <f>IF(B1899="",VLOOKUP(A1899,items_lookup!A:B,2,FALSE),B1899)</f>
        <v>13. Item 13</v>
      </c>
      <c r="Y1899" s="22">
        <f t="shared" si="132"/>
        <v>12</v>
      </c>
      <c r="Z1899" s="22">
        <f t="shared" si="132"/>
        <v>12</v>
      </c>
      <c r="AA1899" s="22">
        <f t="shared" si="133"/>
        <v>2021</v>
      </c>
      <c r="AB1899" s="22">
        <f t="shared" si="134"/>
        <v>2021</v>
      </c>
      <c r="AC1899" s="22">
        <f t="shared" si="135"/>
        <v>2021</v>
      </c>
      <c r="AD1899" s="25" t="b">
        <f>AND(ROUND(O1899,2)=O1899,ROUND(P1899,2)=P1899,OR(AND(O1899&lt;&gt;0,L1899="p"),AND(P1899&lt;&gt;0,L1899="f")),_xlfn.ISFORMULA(X1899),_xlfn.ISFORMULA(Y1899),_xlfn.ISFORMULA(Z1899),_xlfn.ISFORMULA(AA1899),_xlfn.ISFORMULA(AB1899),_xlfn.ISFORMULA(AC1899),NOT(_xlfn.ISFORMULA(O1899)),NOT(_xlfn.ISFORMULA(P1899)),M1899&lt;&gt;0,N1899&lt;&gt;0,OR(YEAR(M1899=lookup_codes!T2073),YEAR(M1899=lookup_codes!T2074),YEAR(M1899=lookup_codes!T2075)),OR(YEAR(N1899=lookup_codes!T2073),YEAR(N1899=lookup_codes!T2074),YEAR(N1899=lookup_codes!T2075)))</f>
        <v>1</v>
      </c>
    </row>
    <row r="1900" spans="1:30" ht="15" customHeight="1" x14ac:dyDescent="0.2">
      <c r="A1900" s="8" t="s">
        <v>773</v>
      </c>
      <c r="B1900" s="8"/>
      <c r="C1900" s="2" t="s">
        <v>734</v>
      </c>
      <c r="D1900" s="6" t="s">
        <v>742</v>
      </c>
      <c r="E1900" s="60" t="s">
        <v>745</v>
      </c>
      <c r="F1900" s="8"/>
      <c r="G1900" s="8"/>
      <c r="H1900" s="8"/>
      <c r="I1900" s="8"/>
      <c r="J1900" s="8"/>
      <c r="K1900" s="8"/>
      <c r="L1900" s="8" t="s">
        <v>755</v>
      </c>
      <c r="M1900" s="9">
        <v>44531</v>
      </c>
      <c r="N1900" s="9">
        <v>44531</v>
      </c>
      <c r="O1900" s="20">
        <v>609761.9</v>
      </c>
      <c r="P1900" s="20"/>
      <c r="Q1900" s="61"/>
      <c r="R1900" s="11"/>
      <c r="S1900" s="11"/>
      <c r="T1900" s="11"/>
      <c r="U1900" s="11"/>
      <c r="X1900" s="22" t="str">
        <f>IF(B1900="",VLOOKUP(A1900,items_lookup!A:B,2,FALSE),B1900)</f>
        <v>13. Item 13</v>
      </c>
      <c r="Y1900" s="22">
        <f t="shared" si="132"/>
        <v>12</v>
      </c>
      <c r="Z1900" s="22">
        <f t="shared" si="132"/>
        <v>12</v>
      </c>
      <c r="AA1900" s="22">
        <f t="shared" si="133"/>
        <v>2021</v>
      </c>
      <c r="AB1900" s="22">
        <f t="shared" si="134"/>
        <v>2021</v>
      </c>
      <c r="AC1900" s="22">
        <f t="shared" si="135"/>
        <v>2021</v>
      </c>
      <c r="AD1900" s="25" t="b">
        <f>AND(ROUND(O1900,2)=O1900,ROUND(P1900,2)=P1900,OR(AND(O1900&lt;&gt;0,L1900="p"),AND(P1900&lt;&gt;0,L1900="f")),_xlfn.ISFORMULA(X1900),_xlfn.ISFORMULA(Y1900),_xlfn.ISFORMULA(Z1900),_xlfn.ISFORMULA(AA1900),_xlfn.ISFORMULA(AB1900),_xlfn.ISFORMULA(AC1900),NOT(_xlfn.ISFORMULA(O1900)),NOT(_xlfn.ISFORMULA(P1900)),M1900&lt;&gt;0,N1900&lt;&gt;0,OR(YEAR(M1900=lookup_codes!T2074),YEAR(M1900=lookup_codes!T2075),YEAR(M1900=lookup_codes!T2076)),OR(YEAR(N1900=lookup_codes!T2074),YEAR(N1900=lookup_codes!T2075),YEAR(N1900=lookup_codes!T2076)))</f>
        <v>1</v>
      </c>
    </row>
    <row r="1901" spans="1:30" ht="15" customHeight="1" x14ac:dyDescent="0.2">
      <c r="A1901" s="8" t="s">
        <v>794</v>
      </c>
      <c r="B1901" s="8"/>
      <c r="C1901" s="2" t="s">
        <v>734</v>
      </c>
      <c r="D1901" s="6" t="s">
        <v>742</v>
      </c>
      <c r="E1901" s="60" t="s">
        <v>745</v>
      </c>
      <c r="F1901" s="8"/>
      <c r="G1901" s="8"/>
      <c r="H1901" s="8"/>
      <c r="I1901" s="8" t="s">
        <v>25</v>
      </c>
      <c r="J1901" s="8">
        <v>1</v>
      </c>
      <c r="K1901" s="8" t="s">
        <v>753</v>
      </c>
      <c r="L1901" s="8" t="s">
        <v>756</v>
      </c>
      <c r="M1901" s="9">
        <v>44533</v>
      </c>
      <c r="N1901" s="9">
        <v>44545</v>
      </c>
      <c r="O1901" s="20"/>
      <c r="P1901" s="20">
        <v>2500000</v>
      </c>
      <c r="Q1901" s="61"/>
      <c r="R1901" s="29"/>
      <c r="S1901" s="29"/>
      <c r="T1901" s="29"/>
      <c r="U1901" s="29"/>
      <c r="X1901" s="22" t="str">
        <f>IF(B1901="",VLOOKUP(A1901,items_lookup!A:B,2,FALSE),B1901)</f>
        <v>13. Item 13</v>
      </c>
      <c r="Y1901" s="22">
        <f t="shared" si="132"/>
        <v>12</v>
      </c>
      <c r="Z1901" s="22">
        <f t="shared" si="132"/>
        <v>12</v>
      </c>
      <c r="AA1901" s="22">
        <f t="shared" si="133"/>
        <v>2021</v>
      </c>
      <c r="AB1901" s="22">
        <f t="shared" si="134"/>
        <v>2021</v>
      </c>
      <c r="AC1901" s="22">
        <f t="shared" si="135"/>
        <v>2021</v>
      </c>
      <c r="AD1901" s="25" t="b">
        <f>AND(ROUND(O1901,2)=O1901,ROUND(P1901,2)=P1901,OR(AND(O1901&lt;&gt;0,L1901="p"),AND(P1901&lt;&gt;0,L1901="f")),_xlfn.ISFORMULA(X1901),_xlfn.ISFORMULA(Y1901),_xlfn.ISFORMULA(Z1901),_xlfn.ISFORMULA(AA1901),_xlfn.ISFORMULA(AB1901),_xlfn.ISFORMULA(AC1901),NOT(_xlfn.ISFORMULA(O1901)),NOT(_xlfn.ISFORMULA(P1901)),M1901&lt;&gt;0,N1901&lt;&gt;0,OR(YEAR(M1901=lookup_codes!T2075),YEAR(M1901=lookup_codes!T2076),YEAR(M1901=lookup_codes!T2077)),OR(YEAR(N1901=lookup_codes!T2075),YEAR(N1901=lookup_codes!T2076),YEAR(N1901=lookup_codes!T2077)))</f>
        <v>1</v>
      </c>
    </row>
    <row r="1902" spans="1:30" ht="15" customHeight="1" x14ac:dyDescent="0.2">
      <c r="A1902" s="8" t="s">
        <v>770</v>
      </c>
      <c r="B1902" s="8"/>
      <c r="C1902" s="2" t="s">
        <v>734</v>
      </c>
      <c r="D1902" s="6" t="s">
        <v>742</v>
      </c>
      <c r="E1902" s="60" t="s">
        <v>745</v>
      </c>
      <c r="F1902" s="8"/>
      <c r="G1902" s="8"/>
      <c r="H1902" s="8"/>
      <c r="I1902" s="8"/>
      <c r="J1902" s="8">
        <v>1</v>
      </c>
      <c r="K1902" s="8" t="s">
        <v>753</v>
      </c>
      <c r="L1902" s="8" t="s">
        <v>756</v>
      </c>
      <c r="M1902" s="9">
        <v>44533</v>
      </c>
      <c r="N1902" s="9">
        <v>44547</v>
      </c>
      <c r="O1902" s="20"/>
      <c r="P1902" s="20">
        <v>4302.72</v>
      </c>
      <c r="Q1902" s="61"/>
      <c r="R1902" s="29"/>
      <c r="S1902" s="29"/>
      <c r="T1902" s="29"/>
      <c r="U1902" s="29"/>
      <c r="X1902" s="22" t="str">
        <f>IF(B1902="",VLOOKUP(A1902,items_lookup!A:B,2,FALSE),B1902)</f>
        <v>11. Item 11</v>
      </c>
      <c r="Y1902" s="22">
        <f t="shared" si="132"/>
        <v>12</v>
      </c>
      <c r="Z1902" s="22">
        <f t="shared" si="132"/>
        <v>12</v>
      </c>
      <c r="AA1902" s="22">
        <f t="shared" si="133"/>
        <v>2021</v>
      </c>
      <c r="AB1902" s="22">
        <f t="shared" si="134"/>
        <v>2021</v>
      </c>
      <c r="AC1902" s="22">
        <f t="shared" si="135"/>
        <v>2021</v>
      </c>
      <c r="AD1902" s="25" t="b">
        <f>AND(ROUND(O1902,2)=O1902,ROUND(P1902,2)=P1902,OR(AND(O1902&lt;&gt;0,L1902="p"),AND(P1902&lt;&gt;0,L1902="f")),_xlfn.ISFORMULA(X1902),_xlfn.ISFORMULA(Y1902),_xlfn.ISFORMULA(Z1902),_xlfn.ISFORMULA(AA1902),_xlfn.ISFORMULA(AB1902),_xlfn.ISFORMULA(AC1902),NOT(_xlfn.ISFORMULA(O1902)),NOT(_xlfn.ISFORMULA(P1902)),M1902&lt;&gt;0,N1902&lt;&gt;0,OR(YEAR(M1902=lookup_codes!T2076),YEAR(M1902=lookup_codes!T2077),YEAR(M1902=lookup_codes!T2078)),OR(YEAR(N1902=lookup_codes!T2076),YEAR(N1902=lookup_codes!T2077),YEAR(N1902=lookup_codes!T2078)))</f>
        <v>1</v>
      </c>
    </row>
    <row r="1903" spans="1:30" ht="15" customHeight="1" x14ac:dyDescent="0.2">
      <c r="A1903" s="8" t="s">
        <v>765</v>
      </c>
      <c r="B1903" s="8"/>
      <c r="C1903" s="2" t="s">
        <v>734</v>
      </c>
      <c r="D1903" s="6" t="s">
        <v>742</v>
      </c>
      <c r="E1903" s="60" t="s">
        <v>745</v>
      </c>
      <c r="F1903" s="8"/>
      <c r="G1903" s="8"/>
      <c r="H1903" s="8"/>
      <c r="I1903" s="8" t="s">
        <v>25</v>
      </c>
      <c r="J1903" s="8">
        <v>1</v>
      </c>
      <c r="K1903" s="8" t="s">
        <v>753</v>
      </c>
      <c r="L1903" s="8" t="s">
        <v>756</v>
      </c>
      <c r="M1903" s="9">
        <v>44533</v>
      </c>
      <c r="N1903" s="9">
        <v>44546</v>
      </c>
      <c r="O1903" s="20"/>
      <c r="P1903" s="20">
        <v>11915.49</v>
      </c>
      <c r="Q1903" s="61"/>
      <c r="R1903" s="29"/>
      <c r="S1903" s="29"/>
      <c r="T1903" s="29"/>
      <c r="U1903" s="29"/>
      <c r="X1903" s="22" t="str">
        <f>IF(B1903="",VLOOKUP(A1903,items_lookup!A:B,2,FALSE),B1903)</f>
        <v>05. Item 05</v>
      </c>
      <c r="Y1903" s="22">
        <f t="shared" si="132"/>
        <v>12</v>
      </c>
      <c r="Z1903" s="22">
        <f t="shared" si="132"/>
        <v>12</v>
      </c>
      <c r="AA1903" s="22">
        <f t="shared" si="133"/>
        <v>2021</v>
      </c>
      <c r="AB1903" s="22">
        <f t="shared" si="134"/>
        <v>2021</v>
      </c>
      <c r="AC1903" s="22">
        <f t="shared" si="135"/>
        <v>2021</v>
      </c>
      <c r="AD1903" s="25" t="b">
        <f>AND(ROUND(O1903,2)=O1903,ROUND(P1903,2)=P1903,OR(AND(O1903&lt;&gt;0,L1903="p"),AND(P1903&lt;&gt;0,L1903="f")),_xlfn.ISFORMULA(X1903),_xlfn.ISFORMULA(Y1903),_xlfn.ISFORMULA(Z1903),_xlfn.ISFORMULA(AA1903),_xlfn.ISFORMULA(AB1903),_xlfn.ISFORMULA(AC1903),NOT(_xlfn.ISFORMULA(O1903)),NOT(_xlfn.ISFORMULA(P1903)),M1903&lt;&gt;0,N1903&lt;&gt;0,OR(YEAR(M1903=lookup_codes!T2077),YEAR(M1903=lookup_codes!T2078),YEAR(M1903=lookup_codes!T2079)),OR(YEAR(N1903=lookup_codes!T2077),YEAR(N1903=lookup_codes!T2078),YEAR(N1903=lookup_codes!T2079)))</f>
        <v>1</v>
      </c>
    </row>
    <row r="1904" spans="1:30" ht="15" customHeight="1" x14ac:dyDescent="0.2">
      <c r="A1904" s="8" t="s">
        <v>765</v>
      </c>
      <c r="B1904" s="8"/>
      <c r="C1904" s="2" t="s">
        <v>734</v>
      </c>
      <c r="D1904" s="6" t="s">
        <v>742</v>
      </c>
      <c r="E1904" s="60" t="s">
        <v>745</v>
      </c>
      <c r="F1904" s="8"/>
      <c r="G1904" s="8"/>
      <c r="H1904" s="8"/>
      <c r="I1904" s="8"/>
      <c r="J1904" s="8">
        <v>1</v>
      </c>
      <c r="K1904" s="8" t="s">
        <v>753</v>
      </c>
      <c r="L1904" s="8" t="s">
        <v>756</v>
      </c>
      <c r="M1904" s="9">
        <v>44533</v>
      </c>
      <c r="N1904" s="9">
        <v>44546</v>
      </c>
      <c r="O1904" s="20"/>
      <c r="P1904" s="20">
        <v>18.45</v>
      </c>
      <c r="Q1904" s="61"/>
      <c r="R1904" s="29"/>
      <c r="S1904" s="29"/>
      <c r="T1904" s="29"/>
      <c r="U1904" s="29"/>
      <c r="X1904" s="22" t="str">
        <f>IF(B1904="",VLOOKUP(A1904,items_lookup!A:B,2,FALSE),B1904)</f>
        <v>05. Item 05</v>
      </c>
      <c r="Y1904" s="22">
        <f t="shared" si="132"/>
        <v>12</v>
      </c>
      <c r="Z1904" s="22">
        <f t="shared" si="132"/>
        <v>12</v>
      </c>
      <c r="AA1904" s="22">
        <f t="shared" si="133"/>
        <v>2021</v>
      </c>
      <c r="AB1904" s="22">
        <f t="shared" si="134"/>
        <v>2021</v>
      </c>
      <c r="AC1904" s="22">
        <f t="shared" si="135"/>
        <v>2021</v>
      </c>
      <c r="AD1904" s="25" t="b">
        <f>AND(ROUND(O1904,2)=O1904,ROUND(P1904,2)=P1904,OR(AND(O1904&lt;&gt;0,L1904="p"),AND(P1904&lt;&gt;0,L1904="f")),_xlfn.ISFORMULA(X1904),_xlfn.ISFORMULA(Y1904),_xlfn.ISFORMULA(Z1904),_xlfn.ISFORMULA(AA1904),_xlfn.ISFORMULA(AB1904),_xlfn.ISFORMULA(AC1904),NOT(_xlfn.ISFORMULA(O1904)),NOT(_xlfn.ISFORMULA(P1904)),M1904&lt;&gt;0,N1904&lt;&gt;0,OR(YEAR(M1904=lookup_codes!T2078),YEAR(M1904=lookup_codes!T2079),YEAR(M1904=lookup_codes!T2080)),OR(YEAR(N1904=lookup_codes!T2078),YEAR(N1904=lookup_codes!T2079),YEAR(N1904=lookup_codes!T2080)))</f>
        <v>1</v>
      </c>
    </row>
    <row r="1905" spans="1:30" ht="15" customHeight="1" x14ac:dyDescent="0.2">
      <c r="A1905" s="8" t="s">
        <v>764</v>
      </c>
      <c r="B1905" s="27"/>
      <c r="C1905" s="2" t="s">
        <v>734</v>
      </c>
      <c r="D1905" s="6" t="s">
        <v>742</v>
      </c>
      <c r="E1905" s="60" t="s">
        <v>745</v>
      </c>
      <c r="F1905" s="8"/>
      <c r="G1905" s="8"/>
      <c r="H1905" s="8"/>
      <c r="I1905" s="8" t="s">
        <v>25</v>
      </c>
      <c r="J1905" s="8">
        <v>1</v>
      </c>
      <c r="K1905" s="8" t="s">
        <v>753</v>
      </c>
      <c r="L1905" s="8" t="s">
        <v>756</v>
      </c>
      <c r="M1905" s="9">
        <v>44533</v>
      </c>
      <c r="N1905" s="9">
        <v>44545</v>
      </c>
      <c r="O1905" s="20"/>
      <c r="P1905" s="20">
        <v>6332.86</v>
      </c>
      <c r="Q1905" s="61"/>
      <c r="R1905" s="11"/>
      <c r="S1905" s="11"/>
      <c r="T1905" s="11"/>
      <c r="U1905" s="11"/>
      <c r="X1905" s="22" t="str">
        <f>IF(B1905="",VLOOKUP(A1905,items_lookup!A:B,2,FALSE),B1905)</f>
        <v>05. Item 05</v>
      </c>
      <c r="Y1905" s="22">
        <f t="shared" si="132"/>
        <v>12</v>
      </c>
      <c r="Z1905" s="22">
        <f t="shared" si="132"/>
        <v>12</v>
      </c>
      <c r="AA1905" s="22">
        <f t="shared" si="133"/>
        <v>2021</v>
      </c>
      <c r="AB1905" s="22">
        <f t="shared" si="134"/>
        <v>2021</v>
      </c>
      <c r="AC1905" s="22">
        <f t="shared" si="135"/>
        <v>2021</v>
      </c>
      <c r="AD1905" s="25" t="b">
        <f>AND(ROUND(O1905,2)=O1905,ROUND(P1905,2)=P1905,OR(AND(O1905&lt;&gt;0,L1905="p"),AND(P1905&lt;&gt;0,L1905="f")),_xlfn.ISFORMULA(X1905),_xlfn.ISFORMULA(Y1905),_xlfn.ISFORMULA(Z1905),_xlfn.ISFORMULA(AA1905),_xlfn.ISFORMULA(AB1905),_xlfn.ISFORMULA(AC1905),NOT(_xlfn.ISFORMULA(O1905)),NOT(_xlfn.ISFORMULA(P1905)),M1905&lt;&gt;0,N1905&lt;&gt;0,OR(YEAR(M1905=lookup_codes!T2079),YEAR(M1905=lookup_codes!T2080),YEAR(M1905=lookup_codes!T2081)),OR(YEAR(N1905=lookup_codes!T2079),YEAR(N1905=lookup_codes!T2080),YEAR(N1905=lookup_codes!T2081)))</f>
        <v>1</v>
      </c>
    </row>
    <row r="1906" spans="1:30" ht="15" customHeight="1" x14ac:dyDescent="0.2">
      <c r="A1906" s="8" t="s">
        <v>766</v>
      </c>
      <c r="B1906" s="27"/>
      <c r="C1906" s="2" t="s">
        <v>734</v>
      </c>
      <c r="D1906" s="6" t="s">
        <v>742</v>
      </c>
      <c r="E1906" s="60" t="s">
        <v>745</v>
      </c>
      <c r="F1906" s="8"/>
      <c r="G1906" s="8"/>
      <c r="H1906" s="8"/>
      <c r="I1906" s="8"/>
      <c r="J1906" s="8">
        <v>1</v>
      </c>
      <c r="K1906" s="8" t="s">
        <v>753</v>
      </c>
      <c r="L1906" s="8" t="s">
        <v>756</v>
      </c>
      <c r="M1906" s="9">
        <v>44533</v>
      </c>
      <c r="N1906" s="9">
        <v>44545</v>
      </c>
      <c r="O1906" s="20"/>
      <c r="P1906" s="20">
        <v>124007.61</v>
      </c>
      <c r="Q1906" s="61"/>
      <c r="R1906" s="11"/>
      <c r="S1906" s="11"/>
      <c r="T1906" s="11"/>
      <c r="U1906" s="11"/>
      <c r="X1906" s="22" t="str">
        <f>IF(B1906="",VLOOKUP(A1906,items_lookup!A:B,2,FALSE),B1906)</f>
        <v>07. Item 07</v>
      </c>
      <c r="Y1906" s="22">
        <f t="shared" si="132"/>
        <v>12</v>
      </c>
      <c r="Z1906" s="22">
        <f t="shared" si="132"/>
        <v>12</v>
      </c>
      <c r="AA1906" s="22">
        <f t="shared" si="133"/>
        <v>2021</v>
      </c>
      <c r="AB1906" s="22">
        <f t="shared" si="134"/>
        <v>2021</v>
      </c>
      <c r="AC1906" s="22">
        <f t="shared" si="135"/>
        <v>2021</v>
      </c>
      <c r="AD1906" s="25" t="b">
        <f>AND(ROUND(O1906,2)=O1906,ROUND(P1906,2)=P1906,OR(AND(O1906&lt;&gt;0,L1906="p"),AND(P1906&lt;&gt;0,L1906="f")),_xlfn.ISFORMULA(X1906),_xlfn.ISFORMULA(Y1906),_xlfn.ISFORMULA(Z1906),_xlfn.ISFORMULA(AA1906),_xlfn.ISFORMULA(AB1906),_xlfn.ISFORMULA(AC1906),NOT(_xlfn.ISFORMULA(O1906)),NOT(_xlfn.ISFORMULA(P1906)),M1906&lt;&gt;0,N1906&lt;&gt;0,OR(YEAR(M1906=lookup_codes!T2080),YEAR(M1906=lookup_codes!T2081),YEAR(M1906=lookup_codes!T2082)),OR(YEAR(N1906=lookup_codes!T2080),YEAR(N1906=lookup_codes!T2081),YEAR(N1906=lookup_codes!T2082)))</f>
        <v>1</v>
      </c>
    </row>
    <row r="1907" spans="1:30" ht="15" customHeight="1" x14ac:dyDescent="0.2">
      <c r="A1907" s="8" t="s">
        <v>767</v>
      </c>
      <c r="B1907" s="27"/>
      <c r="C1907" s="2" t="s">
        <v>734</v>
      </c>
      <c r="D1907" s="6" t="s">
        <v>742</v>
      </c>
      <c r="E1907" s="60" t="s">
        <v>745</v>
      </c>
      <c r="F1907" s="8"/>
      <c r="G1907" s="8"/>
      <c r="H1907" s="8"/>
      <c r="I1907" s="8" t="s">
        <v>25</v>
      </c>
      <c r="J1907" s="8">
        <v>1</v>
      </c>
      <c r="K1907" s="8" t="s">
        <v>753</v>
      </c>
      <c r="L1907" s="8" t="s">
        <v>756</v>
      </c>
      <c r="M1907" s="9">
        <v>44533</v>
      </c>
      <c r="N1907" s="9">
        <v>44547</v>
      </c>
      <c r="O1907" s="20"/>
      <c r="P1907" s="20">
        <v>68724.61</v>
      </c>
      <c r="Q1907" s="61"/>
      <c r="R1907" s="11"/>
      <c r="S1907" s="11"/>
      <c r="T1907" s="11"/>
      <c r="U1907" s="11"/>
      <c r="X1907" s="22" t="str">
        <f>IF(B1907="",VLOOKUP(A1907,items_lookup!A:B,2,FALSE),B1907)</f>
        <v>08. Item 08</v>
      </c>
      <c r="Y1907" s="22">
        <f t="shared" ref="Y1907:Z1970" si="136">MONTH(M1907)</f>
        <v>12</v>
      </c>
      <c r="Z1907" s="22">
        <f t="shared" si="136"/>
        <v>12</v>
      </c>
      <c r="AA1907" s="22">
        <f t="shared" si="133"/>
        <v>2021</v>
      </c>
      <c r="AB1907" s="22">
        <f t="shared" si="134"/>
        <v>2021</v>
      </c>
      <c r="AC1907" s="22">
        <f t="shared" si="135"/>
        <v>2021</v>
      </c>
      <c r="AD1907" s="25" t="b">
        <f>AND(ROUND(O1907,2)=O1907,ROUND(P1907,2)=P1907,OR(AND(O1907&lt;&gt;0,L1907="p"),AND(P1907&lt;&gt;0,L1907="f")),_xlfn.ISFORMULA(X1907),_xlfn.ISFORMULA(Y1907),_xlfn.ISFORMULA(Z1907),_xlfn.ISFORMULA(AA1907),_xlfn.ISFORMULA(AB1907),_xlfn.ISFORMULA(AC1907),NOT(_xlfn.ISFORMULA(O1907)),NOT(_xlfn.ISFORMULA(P1907)),M1907&lt;&gt;0,N1907&lt;&gt;0,OR(YEAR(M1907=lookup_codes!T2081),YEAR(M1907=lookup_codes!T2082),YEAR(M1907=lookup_codes!T2083)),OR(YEAR(N1907=lookup_codes!T2081),YEAR(N1907=lookup_codes!T2082),YEAR(N1907=lookup_codes!T2083)))</f>
        <v>1</v>
      </c>
    </row>
    <row r="1908" spans="1:30" ht="15" customHeight="1" x14ac:dyDescent="0.2">
      <c r="A1908" s="8" t="s">
        <v>781</v>
      </c>
      <c r="B1908" s="27"/>
      <c r="C1908" s="2" t="s">
        <v>734</v>
      </c>
      <c r="D1908" s="6" t="s">
        <v>742</v>
      </c>
      <c r="E1908" s="60" t="s">
        <v>745</v>
      </c>
      <c r="F1908" s="8"/>
      <c r="G1908" s="8"/>
      <c r="H1908" s="8"/>
      <c r="I1908" s="8"/>
      <c r="J1908" s="8">
        <v>1</v>
      </c>
      <c r="K1908" s="8" t="s">
        <v>753</v>
      </c>
      <c r="L1908" s="8" t="s">
        <v>756</v>
      </c>
      <c r="M1908" s="9">
        <v>44533</v>
      </c>
      <c r="N1908" s="9">
        <v>44547</v>
      </c>
      <c r="O1908" s="20"/>
      <c r="P1908" s="20">
        <v>5948.21</v>
      </c>
      <c r="Q1908" s="61"/>
      <c r="R1908" s="11"/>
      <c r="S1908" s="11"/>
      <c r="T1908" s="11"/>
      <c r="U1908" s="11"/>
      <c r="X1908" s="22" t="str">
        <f>IF(B1908="",VLOOKUP(A1908,items_lookup!A:B,2,FALSE),B1908)</f>
        <v>09. Item 09</v>
      </c>
      <c r="Y1908" s="22">
        <f t="shared" si="136"/>
        <v>12</v>
      </c>
      <c r="Z1908" s="22">
        <f t="shared" si="136"/>
        <v>12</v>
      </c>
      <c r="AA1908" s="22">
        <f t="shared" si="133"/>
        <v>2021</v>
      </c>
      <c r="AB1908" s="22">
        <f t="shared" si="134"/>
        <v>2021</v>
      </c>
      <c r="AC1908" s="22">
        <f t="shared" si="135"/>
        <v>2021</v>
      </c>
      <c r="AD1908" s="25" t="b">
        <f>AND(ROUND(O1908,2)=O1908,ROUND(P1908,2)=P1908,OR(AND(O1908&lt;&gt;0,L1908="p"),AND(P1908&lt;&gt;0,L1908="f")),_xlfn.ISFORMULA(X1908),_xlfn.ISFORMULA(Y1908),_xlfn.ISFORMULA(Z1908),_xlfn.ISFORMULA(AA1908),_xlfn.ISFORMULA(AB1908),_xlfn.ISFORMULA(AC1908),NOT(_xlfn.ISFORMULA(O1908)),NOT(_xlfn.ISFORMULA(P1908)),M1908&lt;&gt;0,N1908&lt;&gt;0,OR(YEAR(M1908=lookup_codes!T2082),YEAR(M1908=lookup_codes!T2083),YEAR(M1908=lookup_codes!T2084)),OR(YEAR(N1908=lookup_codes!T2082),YEAR(N1908=lookup_codes!T2083),YEAR(N1908=lookup_codes!T2084)))</f>
        <v>1</v>
      </c>
    </row>
    <row r="1909" spans="1:30" ht="15" customHeight="1" x14ac:dyDescent="0.2">
      <c r="A1909" s="8" t="s">
        <v>781</v>
      </c>
      <c r="B1909" s="8"/>
      <c r="C1909" s="2" t="s">
        <v>734</v>
      </c>
      <c r="D1909" s="6" t="s">
        <v>742</v>
      </c>
      <c r="E1909" s="60" t="s">
        <v>745</v>
      </c>
      <c r="F1909" s="8"/>
      <c r="G1909" s="8"/>
      <c r="H1909" s="8"/>
      <c r="I1909" s="8"/>
      <c r="J1909" s="8">
        <v>1</v>
      </c>
      <c r="K1909" s="8" t="s">
        <v>753</v>
      </c>
      <c r="L1909" s="8" t="s">
        <v>756</v>
      </c>
      <c r="M1909" s="9">
        <v>44533</v>
      </c>
      <c r="N1909" s="9">
        <v>44547</v>
      </c>
      <c r="O1909" s="20"/>
      <c r="P1909" s="20">
        <v>4380.95</v>
      </c>
      <c r="Q1909" s="61"/>
      <c r="R1909" s="29"/>
      <c r="S1909" s="29"/>
      <c r="T1909" s="29"/>
      <c r="U1909" s="29"/>
      <c r="X1909" s="22" t="str">
        <f>IF(B1909="",VLOOKUP(A1909,items_lookup!A:B,2,FALSE),B1909)</f>
        <v>09. Item 09</v>
      </c>
      <c r="Y1909" s="22">
        <f t="shared" si="136"/>
        <v>12</v>
      </c>
      <c r="Z1909" s="22">
        <f t="shared" si="136"/>
        <v>12</v>
      </c>
      <c r="AA1909" s="22">
        <f t="shared" si="133"/>
        <v>2021</v>
      </c>
      <c r="AB1909" s="22">
        <f t="shared" si="134"/>
        <v>2021</v>
      </c>
      <c r="AC1909" s="22">
        <f t="shared" si="135"/>
        <v>2021</v>
      </c>
      <c r="AD1909" s="25" t="b">
        <f>AND(ROUND(O1909,2)=O1909,ROUND(P1909,2)=P1909,OR(AND(O1909&lt;&gt;0,L1909="p"),AND(P1909&lt;&gt;0,L1909="f")),_xlfn.ISFORMULA(X1909),_xlfn.ISFORMULA(Y1909),_xlfn.ISFORMULA(Z1909),_xlfn.ISFORMULA(AA1909),_xlfn.ISFORMULA(AB1909),_xlfn.ISFORMULA(AC1909),NOT(_xlfn.ISFORMULA(O1909)),NOT(_xlfn.ISFORMULA(P1909)),M1909&lt;&gt;0,N1909&lt;&gt;0,OR(YEAR(M1909=lookup_codes!T2083),YEAR(M1909=lookup_codes!T2084),YEAR(M1909=lookup_codes!T2085)),OR(YEAR(N1909=lookup_codes!T2083),YEAR(N1909=lookup_codes!T2084),YEAR(N1909=lookup_codes!T2085)))</f>
        <v>1</v>
      </c>
    </row>
    <row r="1910" spans="1:30" ht="12.6" customHeight="1" x14ac:dyDescent="0.2">
      <c r="A1910" s="8" t="s">
        <v>769</v>
      </c>
      <c r="B1910" s="8"/>
      <c r="C1910" s="2" t="s">
        <v>734</v>
      </c>
      <c r="D1910" s="6" t="s">
        <v>742</v>
      </c>
      <c r="E1910" s="60" t="s">
        <v>745</v>
      </c>
      <c r="F1910" s="8"/>
      <c r="G1910" s="8"/>
      <c r="H1910" s="8"/>
      <c r="I1910" s="8" t="s">
        <v>25</v>
      </c>
      <c r="J1910" s="8">
        <v>1</v>
      </c>
      <c r="K1910" s="8" t="s">
        <v>753</v>
      </c>
      <c r="L1910" s="8" t="s">
        <v>756</v>
      </c>
      <c r="M1910" s="9">
        <v>44533</v>
      </c>
      <c r="N1910" s="9">
        <v>44545</v>
      </c>
      <c r="O1910" s="20"/>
      <c r="P1910" s="20">
        <v>63887.86</v>
      </c>
      <c r="Q1910" s="61"/>
      <c r="X1910" s="22" t="str">
        <f>IF(B1910="",VLOOKUP(A1910,items_lookup!A:B,2,FALSE),B1910)</f>
        <v>09. Item 09</v>
      </c>
      <c r="Y1910" s="22">
        <f t="shared" si="136"/>
        <v>12</v>
      </c>
      <c r="Z1910" s="22">
        <f t="shared" si="136"/>
        <v>12</v>
      </c>
      <c r="AA1910" s="22">
        <f t="shared" si="133"/>
        <v>2021</v>
      </c>
      <c r="AB1910" s="22">
        <f t="shared" si="134"/>
        <v>2021</v>
      </c>
      <c r="AC1910" s="22">
        <f t="shared" si="135"/>
        <v>2021</v>
      </c>
      <c r="AD1910" s="25" t="b">
        <f>AND(ROUND(O1910,2)=O1910,ROUND(P1910,2)=P1910,OR(AND(O1910&lt;&gt;0,L1910="p"),AND(P1910&lt;&gt;0,L1910="f")),_xlfn.ISFORMULA(X1910),_xlfn.ISFORMULA(Y1910),_xlfn.ISFORMULA(Z1910),_xlfn.ISFORMULA(AA1910),_xlfn.ISFORMULA(AB1910),_xlfn.ISFORMULA(AC1910),NOT(_xlfn.ISFORMULA(O1910)),NOT(_xlfn.ISFORMULA(P1910)),M1910&lt;&gt;0,N1910&lt;&gt;0,OR(YEAR(M1910=lookup_codes!T2084),YEAR(M1910=lookup_codes!T2085),YEAR(M1910=lookup_codes!T2086)),OR(YEAR(N1910=lookup_codes!T2084),YEAR(N1910=lookup_codes!T2085),YEAR(N1910=lookup_codes!T2086)))</f>
        <v>1</v>
      </c>
    </row>
    <row r="1911" spans="1:30" ht="14.25" customHeight="1" x14ac:dyDescent="0.2">
      <c r="A1911" s="8" t="s">
        <v>768</v>
      </c>
      <c r="B1911" s="8"/>
      <c r="C1911" s="2" t="s">
        <v>734</v>
      </c>
      <c r="D1911" s="6" t="s">
        <v>742</v>
      </c>
      <c r="E1911" s="60" t="s">
        <v>745</v>
      </c>
      <c r="F1911" s="8"/>
      <c r="G1911" s="8"/>
      <c r="H1911" s="8"/>
      <c r="I1911" s="8" t="s">
        <v>25</v>
      </c>
      <c r="J1911" s="8">
        <v>1</v>
      </c>
      <c r="K1911" s="8" t="s">
        <v>753</v>
      </c>
      <c r="L1911" s="8" t="s">
        <v>756</v>
      </c>
      <c r="M1911" s="9">
        <v>44533</v>
      </c>
      <c r="N1911" s="9">
        <v>44547</v>
      </c>
      <c r="O1911" s="20"/>
      <c r="P1911" s="20">
        <v>916.67</v>
      </c>
      <c r="Q1911" s="61"/>
      <c r="X1911" s="22" t="str">
        <f>IF(B1911="",VLOOKUP(A1911,items_lookup!A:B,2,FALSE),B1911)</f>
        <v>09. Item 09</v>
      </c>
      <c r="Y1911" s="22">
        <f t="shared" si="136"/>
        <v>12</v>
      </c>
      <c r="Z1911" s="22">
        <f t="shared" si="136"/>
        <v>12</v>
      </c>
      <c r="AA1911" s="22">
        <f t="shared" si="133"/>
        <v>2021</v>
      </c>
      <c r="AB1911" s="22">
        <f t="shared" si="134"/>
        <v>2021</v>
      </c>
      <c r="AC1911" s="22">
        <f t="shared" si="135"/>
        <v>2021</v>
      </c>
      <c r="AD1911" s="25" t="b">
        <f>AND(ROUND(O1911,2)=O1911,ROUND(P1911,2)=P1911,OR(AND(O1911&lt;&gt;0,L1911="p"),AND(P1911&lt;&gt;0,L1911="f")),_xlfn.ISFORMULA(X1911),_xlfn.ISFORMULA(Y1911),_xlfn.ISFORMULA(Z1911),_xlfn.ISFORMULA(AA1911),_xlfn.ISFORMULA(AB1911),_xlfn.ISFORMULA(AC1911),NOT(_xlfn.ISFORMULA(O1911)),NOT(_xlfn.ISFORMULA(P1911)),M1911&lt;&gt;0,N1911&lt;&gt;0,OR(YEAR(M1911=lookup_codes!T2085),YEAR(M1911=lookup_codes!T2086),YEAR(M1911=lookup_codes!T2087)),OR(YEAR(N1911=lookup_codes!T2085),YEAR(N1911=lookup_codes!T2086),YEAR(N1911=lookup_codes!T2087)))</f>
        <v>1</v>
      </c>
    </row>
    <row r="1912" spans="1:30" ht="14.25" customHeight="1" x14ac:dyDescent="0.2">
      <c r="A1912" s="8" t="s">
        <v>791</v>
      </c>
      <c r="B1912" s="8"/>
      <c r="C1912" s="2" t="s">
        <v>734</v>
      </c>
      <c r="D1912" s="6" t="s">
        <v>742</v>
      </c>
      <c r="E1912" s="60" t="s">
        <v>745</v>
      </c>
      <c r="F1912" s="8"/>
      <c r="G1912" s="8"/>
      <c r="H1912" s="8"/>
      <c r="I1912" s="8"/>
      <c r="J1912" s="8">
        <v>1</v>
      </c>
      <c r="K1912" s="8" t="s">
        <v>753</v>
      </c>
      <c r="L1912" s="8" t="s">
        <v>756</v>
      </c>
      <c r="M1912" s="9">
        <v>44533</v>
      </c>
      <c r="N1912" s="9">
        <v>44547</v>
      </c>
      <c r="O1912" s="20"/>
      <c r="P1912" s="20">
        <v>157974.49</v>
      </c>
      <c r="Q1912" s="61"/>
      <c r="X1912" s="22" t="str">
        <f>IF(B1912="",VLOOKUP(A1912,items_lookup!A:B,2,FALSE),B1912)</f>
        <v>10. Item 10</v>
      </c>
      <c r="Y1912" s="22">
        <f t="shared" si="136"/>
        <v>12</v>
      </c>
      <c r="Z1912" s="22">
        <f t="shared" si="136"/>
        <v>12</v>
      </c>
      <c r="AA1912" s="22">
        <f t="shared" si="133"/>
        <v>2021</v>
      </c>
      <c r="AB1912" s="22">
        <f t="shared" si="134"/>
        <v>2021</v>
      </c>
      <c r="AC1912" s="22">
        <f t="shared" si="135"/>
        <v>2021</v>
      </c>
      <c r="AD1912" s="25" t="b">
        <f>AND(ROUND(O1912,2)=O1912,ROUND(P1912,2)=P1912,OR(AND(O1912&lt;&gt;0,L1912="p"),AND(P1912&lt;&gt;0,L1912="f")),_xlfn.ISFORMULA(X1912),_xlfn.ISFORMULA(Y1912),_xlfn.ISFORMULA(Z1912),_xlfn.ISFORMULA(AA1912),_xlfn.ISFORMULA(AB1912),_xlfn.ISFORMULA(AC1912),NOT(_xlfn.ISFORMULA(O1912)),NOT(_xlfn.ISFORMULA(P1912)),M1912&lt;&gt;0,N1912&lt;&gt;0,OR(YEAR(M1912=lookup_codes!T2086),YEAR(M1912=lookup_codes!T2087),YEAR(M1912=lookup_codes!T2088)),OR(YEAR(N1912=lookup_codes!T2086),YEAR(N1912=lookup_codes!T2087),YEAR(N1912=lookup_codes!T2088)))</f>
        <v>1</v>
      </c>
    </row>
    <row r="1913" spans="1:30" ht="14.25" customHeight="1" x14ac:dyDescent="0.2">
      <c r="A1913" s="8" t="s">
        <v>783</v>
      </c>
      <c r="B1913" s="8"/>
      <c r="C1913" s="2" t="s">
        <v>734</v>
      </c>
      <c r="D1913" s="6" t="s">
        <v>742</v>
      </c>
      <c r="E1913" s="60" t="s">
        <v>745</v>
      </c>
      <c r="F1913" s="8"/>
      <c r="G1913" s="8"/>
      <c r="H1913" s="8"/>
      <c r="I1913" s="8"/>
      <c r="J1913" s="8">
        <v>1</v>
      </c>
      <c r="K1913" s="8" t="s">
        <v>753</v>
      </c>
      <c r="L1913" s="8" t="s">
        <v>756</v>
      </c>
      <c r="M1913" s="9">
        <v>44533</v>
      </c>
      <c r="N1913" s="9">
        <v>44551</v>
      </c>
      <c r="O1913" s="20"/>
      <c r="P1913" s="20">
        <v>476.19</v>
      </c>
      <c r="Q1913" s="61"/>
      <c r="X1913" s="22" t="str">
        <f>IF(B1913="",VLOOKUP(A1913,items_lookup!A:B,2,FALSE),B1913)</f>
        <v>21. Item 21</v>
      </c>
      <c r="Y1913" s="22">
        <f t="shared" si="136"/>
        <v>12</v>
      </c>
      <c r="Z1913" s="22">
        <f t="shared" si="136"/>
        <v>12</v>
      </c>
      <c r="AA1913" s="22">
        <f t="shared" si="133"/>
        <v>2021</v>
      </c>
      <c r="AB1913" s="22">
        <f t="shared" si="134"/>
        <v>2021</v>
      </c>
      <c r="AC1913" s="22">
        <f t="shared" si="135"/>
        <v>2021</v>
      </c>
      <c r="AD1913" s="25" t="b">
        <f>AND(ROUND(O1913,2)=O1913,ROUND(P1913,2)=P1913,OR(AND(O1913&lt;&gt;0,L1913="p"),AND(P1913&lt;&gt;0,L1913="f")),_xlfn.ISFORMULA(X1913),_xlfn.ISFORMULA(Y1913),_xlfn.ISFORMULA(Z1913),_xlfn.ISFORMULA(AA1913),_xlfn.ISFORMULA(AB1913),_xlfn.ISFORMULA(AC1913),NOT(_xlfn.ISFORMULA(O1913)),NOT(_xlfn.ISFORMULA(P1913)),M1913&lt;&gt;0,N1913&lt;&gt;0,OR(YEAR(M1913=lookup_codes!T2087),YEAR(M1913=lookup_codes!T2088),YEAR(M1913=lookup_codes!T2089)),OR(YEAR(N1913=lookup_codes!T2087),YEAR(N1913=lookup_codes!T2088),YEAR(N1913=lookup_codes!T2089)))</f>
        <v>1</v>
      </c>
    </row>
    <row r="1914" spans="1:30" ht="14.25" customHeight="1" x14ac:dyDescent="0.2">
      <c r="A1914" s="8" t="s">
        <v>792</v>
      </c>
      <c r="B1914" s="8"/>
      <c r="C1914" s="2" t="s">
        <v>734</v>
      </c>
      <c r="D1914" s="6" t="s">
        <v>742</v>
      </c>
      <c r="E1914" s="60" t="s">
        <v>745</v>
      </c>
      <c r="F1914" s="8"/>
      <c r="G1914" s="8"/>
      <c r="H1914" s="8"/>
      <c r="I1914" s="8"/>
      <c r="J1914" s="8">
        <v>1</v>
      </c>
      <c r="K1914" s="8" t="s">
        <v>753</v>
      </c>
      <c r="L1914" s="8" t="s">
        <v>756</v>
      </c>
      <c r="M1914" s="9">
        <v>44533</v>
      </c>
      <c r="N1914" s="9">
        <v>44539</v>
      </c>
      <c r="O1914" s="20"/>
      <c r="P1914" s="20">
        <v>1105.5999999999999</v>
      </c>
      <c r="Q1914" s="61"/>
      <c r="X1914" s="22" t="str">
        <f>IF(B1914="",VLOOKUP(A1914,items_lookup!A:B,2,FALSE),B1914)</f>
        <v>12. Item 12</v>
      </c>
      <c r="Y1914" s="22">
        <f t="shared" si="136"/>
        <v>12</v>
      </c>
      <c r="Z1914" s="22">
        <f t="shared" si="136"/>
        <v>12</v>
      </c>
      <c r="AA1914" s="22">
        <f t="shared" si="133"/>
        <v>2021</v>
      </c>
      <c r="AB1914" s="22">
        <f t="shared" si="134"/>
        <v>2021</v>
      </c>
      <c r="AC1914" s="22">
        <f t="shared" si="135"/>
        <v>2021</v>
      </c>
      <c r="AD1914" s="25" t="b">
        <f>AND(ROUND(O1914,2)=O1914,ROUND(P1914,2)=P1914,OR(AND(O1914&lt;&gt;0,L1914="p"),AND(P1914&lt;&gt;0,L1914="f")),_xlfn.ISFORMULA(X1914),_xlfn.ISFORMULA(Y1914),_xlfn.ISFORMULA(Z1914),_xlfn.ISFORMULA(AA1914),_xlfn.ISFORMULA(AB1914),_xlfn.ISFORMULA(AC1914),NOT(_xlfn.ISFORMULA(O1914)),NOT(_xlfn.ISFORMULA(P1914)),M1914&lt;&gt;0,N1914&lt;&gt;0,OR(YEAR(M1914=lookup_codes!T2088),YEAR(M1914=lookup_codes!T2089),YEAR(M1914=lookup_codes!T2090)),OR(YEAR(N1914=lookup_codes!T2088),YEAR(N1914=lookup_codes!T2089),YEAR(N1914=lookup_codes!T2090)))</f>
        <v>1</v>
      </c>
    </row>
    <row r="1915" spans="1:30" ht="14.25" customHeight="1" x14ac:dyDescent="0.2">
      <c r="A1915" s="8" t="s">
        <v>792</v>
      </c>
      <c r="B1915" s="8"/>
      <c r="C1915" s="2" t="s">
        <v>734</v>
      </c>
      <c r="D1915" s="6" t="s">
        <v>742</v>
      </c>
      <c r="E1915" s="60" t="s">
        <v>745</v>
      </c>
      <c r="F1915" s="8"/>
      <c r="G1915" s="8"/>
      <c r="H1915" s="8"/>
      <c r="I1915" s="8"/>
      <c r="J1915" s="8">
        <v>1</v>
      </c>
      <c r="K1915" s="8" t="s">
        <v>753</v>
      </c>
      <c r="L1915" s="8" t="s">
        <v>756</v>
      </c>
      <c r="M1915" s="9">
        <v>44533</v>
      </c>
      <c r="N1915" s="9">
        <v>44540</v>
      </c>
      <c r="O1915" s="20"/>
      <c r="P1915" s="20">
        <v>23060.55</v>
      </c>
      <c r="Q1915" s="61"/>
      <c r="X1915" s="22" t="str">
        <f>IF(B1915="",VLOOKUP(A1915,items_lookup!A:B,2,FALSE),B1915)</f>
        <v>12. Item 12</v>
      </c>
      <c r="Y1915" s="22">
        <f t="shared" si="136"/>
        <v>12</v>
      </c>
      <c r="Z1915" s="22">
        <f t="shared" si="136"/>
        <v>12</v>
      </c>
      <c r="AA1915" s="22">
        <f t="shared" si="133"/>
        <v>2021</v>
      </c>
      <c r="AB1915" s="22">
        <f t="shared" si="134"/>
        <v>2021</v>
      </c>
      <c r="AC1915" s="22">
        <f t="shared" si="135"/>
        <v>2021</v>
      </c>
      <c r="AD1915" s="25" t="b">
        <f>AND(ROUND(O1915,2)=O1915,ROUND(P1915,2)=P1915,OR(AND(O1915&lt;&gt;0,L1915="p"),AND(P1915&lt;&gt;0,L1915="f")),_xlfn.ISFORMULA(X1915),_xlfn.ISFORMULA(Y1915),_xlfn.ISFORMULA(Z1915),_xlfn.ISFORMULA(AA1915),_xlfn.ISFORMULA(AB1915),_xlfn.ISFORMULA(AC1915),NOT(_xlfn.ISFORMULA(O1915)),NOT(_xlfn.ISFORMULA(P1915)),M1915&lt;&gt;0,N1915&lt;&gt;0,OR(YEAR(M1915=lookup_codes!T2089),YEAR(M1915=lookup_codes!T2090),YEAR(M1915=lookup_codes!T2091)),OR(YEAR(N1915=lookup_codes!T2089),YEAR(N1915=lookup_codes!T2090),YEAR(N1915=lookup_codes!T2091)))</f>
        <v>1</v>
      </c>
    </row>
    <row r="1916" spans="1:30" ht="14.25" customHeight="1" x14ac:dyDescent="0.2">
      <c r="A1916" s="8" t="s">
        <v>789</v>
      </c>
      <c r="B1916" s="8"/>
      <c r="C1916" s="2" t="s">
        <v>734</v>
      </c>
      <c r="D1916" s="6" t="s">
        <v>742</v>
      </c>
      <c r="E1916" s="60" t="s">
        <v>744</v>
      </c>
      <c r="F1916" s="8"/>
      <c r="G1916" s="8"/>
      <c r="H1916" s="8"/>
      <c r="I1916" s="8"/>
      <c r="J1916" s="8"/>
      <c r="K1916" s="8" t="s">
        <v>753</v>
      </c>
      <c r="L1916" s="8" t="s">
        <v>756</v>
      </c>
      <c r="M1916" s="9">
        <v>44537</v>
      </c>
      <c r="N1916" s="9">
        <v>44537</v>
      </c>
      <c r="O1916" s="20"/>
      <c r="P1916" s="20">
        <v>246.71</v>
      </c>
      <c r="Q1916" s="61"/>
      <c r="R1916" s="29"/>
      <c r="S1916" s="29"/>
      <c r="T1916" s="29"/>
      <c r="U1916" s="29"/>
      <c r="X1916" s="22" t="str">
        <f>IF(B1916="",VLOOKUP(A1916,items_lookup!A:B,2,FALSE),B1916)</f>
        <v>13. Item 13</v>
      </c>
      <c r="Y1916" s="22">
        <f t="shared" si="136"/>
        <v>12</v>
      </c>
      <c r="Z1916" s="22">
        <f t="shared" si="136"/>
        <v>12</v>
      </c>
      <c r="AA1916" s="22">
        <f t="shared" si="133"/>
        <v>2021</v>
      </c>
      <c r="AB1916" s="22">
        <f t="shared" si="134"/>
        <v>2021</v>
      </c>
      <c r="AC1916" s="22">
        <f t="shared" si="135"/>
        <v>2021</v>
      </c>
      <c r="AD1916" s="25" t="b">
        <f>AND(ROUND(O1916,2)=O1916,ROUND(P1916,2)=P1916,OR(AND(O1916&lt;&gt;0,L1916="p"),AND(P1916&lt;&gt;0,L1916="f")),_xlfn.ISFORMULA(X1916),_xlfn.ISFORMULA(Y1916),_xlfn.ISFORMULA(Z1916),_xlfn.ISFORMULA(AA1916),_xlfn.ISFORMULA(AB1916),_xlfn.ISFORMULA(AC1916),NOT(_xlfn.ISFORMULA(O1916)),NOT(_xlfn.ISFORMULA(P1916)),M1916&lt;&gt;0,N1916&lt;&gt;0,OR(YEAR(M1916=lookup_codes!T2090),YEAR(M1916=lookup_codes!T2091),YEAR(M1916=lookup_codes!T2092)),OR(YEAR(N1916=lookup_codes!T2090),YEAR(N1916=lookup_codes!T2091),YEAR(N1916=lookup_codes!T2092)))</f>
        <v>1</v>
      </c>
    </row>
    <row r="1917" spans="1:30" ht="15" customHeight="1" x14ac:dyDescent="0.2">
      <c r="A1917" s="8" t="s">
        <v>771</v>
      </c>
      <c r="B1917" s="8"/>
      <c r="C1917" s="2" t="s">
        <v>734</v>
      </c>
      <c r="D1917" s="6" t="s">
        <v>742</v>
      </c>
      <c r="E1917" s="60" t="s">
        <v>745</v>
      </c>
      <c r="F1917" s="8"/>
      <c r="G1917" s="8"/>
      <c r="H1917" s="8"/>
      <c r="I1917" s="8"/>
      <c r="J1917" s="8">
        <v>4</v>
      </c>
      <c r="K1917" s="8" t="s">
        <v>753</v>
      </c>
      <c r="L1917" s="8" t="s">
        <v>756</v>
      </c>
      <c r="M1917" s="9">
        <v>44531</v>
      </c>
      <c r="N1917" s="9">
        <v>44537</v>
      </c>
      <c r="O1917" s="20"/>
      <c r="P1917" s="20">
        <v>246.71</v>
      </c>
      <c r="Q1917" s="61"/>
      <c r="R1917" s="29"/>
      <c r="S1917" s="29"/>
      <c r="T1917" s="29"/>
      <c r="U1917" s="29"/>
      <c r="X1917" s="22" t="str">
        <f>IF(B1917="",VLOOKUP(A1917,items_lookup!A:B,2,FALSE),B1917)</f>
        <v>13. Item 13</v>
      </c>
      <c r="Y1917" s="22">
        <f t="shared" si="136"/>
        <v>12</v>
      </c>
      <c r="Z1917" s="22">
        <f t="shared" si="136"/>
        <v>12</v>
      </c>
      <c r="AA1917" s="22">
        <f t="shared" si="133"/>
        <v>2021</v>
      </c>
      <c r="AB1917" s="22">
        <f t="shared" si="134"/>
        <v>2021</v>
      </c>
      <c r="AC1917" s="22">
        <f t="shared" si="135"/>
        <v>2021</v>
      </c>
      <c r="AD1917" s="25" t="b">
        <f>AND(ROUND(O1917,2)=O1917,ROUND(P1917,2)=P1917,OR(AND(O1917&lt;&gt;0,L1917="p"),AND(P1917&lt;&gt;0,L1917="f")),_xlfn.ISFORMULA(X1917),_xlfn.ISFORMULA(Y1917),_xlfn.ISFORMULA(Z1917),_xlfn.ISFORMULA(AA1917),_xlfn.ISFORMULA(AB1917),_xlfn.ISFORMULA(AC1917),NOT(_xlfn.ISFORMULA(O1917)),NOT(_xlfn.ISFORMULA(P1917)),M1917&lt;&gt;0,N1917&lt;&gt;0,OR(YEAR(M1917=lookup_codes!T2091),YEAR(M1917=lookup_codes!T2092),YEAR(M1917=lookup_codes!T2093)),OR(YEAR(N1917=lookup_codes!T2091),YEAR(N1917=lookup_codes!T2092),YEAR(N1917=lookup_codes!T2093)))</f>
        <v>1</v>
      </c>
    </row>
    <row r="1918" spans="1:30" ht="13.5" customHeight="1" x14ac:dyDescent="0.2">
      <c r="A1918" s="8" t="s">
        <v>763</v>
      </c>
      <c r="B1918" s="8"/>
      <c r="C1918" s="2" t="s">
        <v>734</v>
      </c>
      <c r="D1918" s="6" t="s">
        <v>742</v>
      </c>
      <c r="E1918" s="60" t="s">
        <v>744</v>
      </c>
      <c r="F1918" s="8"/>
      <c r="G1918" s="8"/>
      <c r="H1918" s="8"/>
      <c r="I1918" s="8"/>
      <c r="J1918" s="8"/>
      <c r="K1918" s="8" t="s">
        <v>753</v>
      </c>
      <c r="L1918" s="8" t="s">
        <v>756</v>
      </c>
      <c r="M1918" s="9">
        <v>44539</v>
      </c>
      <c r="N1918" s="9">
        <v>44539</v>
      </c>
      <c r="O1918" s="20"/>
      <c r="P1918" s="20">
        <v>27027.94</v>
      </c>
      <c r="Q1918" s="61"/>
      <c r="R1918" s="29"/>
      <c r="S1918" s="29"/>
      <c r="T1918" s="29"/>
      <c r="U1918" s="29"/>
      <c r="X1918" s="22" t="str">
        <f>IF(B1918="",VLOOKUP(A1918,items_lookup!A:B,2,FALSE),B1918)</f>
        <v>04. Item 04</v>
      </c>
      <c r="Y1918" s="22">
        <f t="shared" si="136"/>
        <v>12</v>
      </c>
      <c r="Z1918" s="22">
        <f t="shared" si="136"/>
        <v>12</v>
      </c>
      <c r="AA1918" s="22">
        <f t="shared" si="133"/>
        <v>2021</v>
      </c>
      <c r="AB1918" s="22">
        <f t="shared" si="134"/>
        <v>2021</v>
      </c>
      <c r="AC1918" s="22">
        <f t="shared" si="135"/>
        <v>2021</v>
      </c>
      <c r="AD1918" s="25" t="b">
        <f>AND(ROUND(O1918,2)=O1918,ROUND(P1918,2)=P1918,OR(AND(O1918&lt;&gt;0,L1918="p"),AND(P1918&lt;&gt;0,L1918="f")),_xlfn.ISFORMULA(X1918),_xlfn.ISFORMULA(Y1918),_xlfn.ISFORMULA(Z1918),_xlfn.ISFORMULA(AA1918),_xlfn.ISFORMULA(AB1918),_xlfn.ISFORMULA(AC1918),NOT(_xlfn.ISFORMULA(O1918)),NOT(_xlfn.ISFORMULA(P1918)),M1918&lt;&gt;0,N1918&lt;&gt;0,OR(YEAR(M1918=lookup_codes!T2092),YEAR(M1918=lookup_codes!T2093),YEAR(M1918=lookup_codes!T2094)),OR(YEAR(N1918=lookup_codes!T2092),YEAR(N1918=lookup_codes!T2093),YEAR(N1918=lookup_codes!T2094)))</f>
        <v>1</v>
      </c>
    </row>
    <row r="1919" spans="1:30" ht="15" customHeight="1" x14ac:dyDescent="0.2">
      <c r="A1919" s="8" t="s">
        <v>776</v>
      </c>
      <c r="B1919" s="8"/>
      <c r="C1919" s="2" t="s">
        <v>734</v>
      </c>
      <c r="D1919" s="6" t="s">
        <v>742</v>
      </c>
      <c r="E1919" s="60" t="s">
        <v>744</v>
      </c>
      <c r="F1919" s="8"/>
      <c r="G1919" s="8"/>
      <c r="H1919" s="8"/>
      <c r="I1919" s="8"/>
      <c r="J1919" s="8"/>
      <c r="K1919" s="8" t="s">
        <v>753</v>
      </c>
      <c r="L1919" s="8" t="s">
        <v>756</v>
      </c>
      <c r="M1919" s="9">
        <v>44540</v>
      </c>
      <c r="N1919" s="9">
        <v>44540</v>
      </c>
      <c r="O1919" s="20"/>
      <c r="P1919" s="20">
        <v>24903.41</v>
      </c>
      <c r="Q1919" s="61"/>
      <c r="R1919" s="29"/>
      <c r="S1919" s="29"/>
      <c r="T1919" s="29"/>
      <c r="U1919" s="29"/>
      <c r="X1919" s="22" t="str">
        <f>IF(B1919="",VLOOKUP(A1919,items_lookup!A:B,2,FALSE),B1919)</f>
        <v>_1. Item _1</v>
      </c>
      <c r="Y1919" s="22">
        <f t="shared" si="136"/>
        <v>12</v>
      </c>
      <c r="Z1919" s="22">
        <f t="shared" si="136"/>
        <v>12</v>
      </c>
      <c r="AA1919" s="22">
        <f t="shared" si="133"/>
        <v>2021</v>
      </c>
      <c r="AB1919" s="22">
        <f t="shared" si="134"/>
        <v>2021</v>
      </c>
      <c r="AC1919" s="22">
        <f t="shared" si="135"/>
        <v>2021</v>
      </c>
      <c r="AD1919" s="25" t="b">
        <f>AND(ROUND(O1919,2)=O1919,ROUND(P1919,2)=P1919,OR(AND(O1919&lt;&gt;0,L1919="p"),AND(P1919&lt;&gt;0,L1919="f")),_xlfn.ISFORMULA(X1919),_xlfn.ISFORMULA(Y1919),_xlfn.ISFORMULA(Z1919),_xlfn.ISFORMULA(AA1919),_xlfn.ISFORMULA(AB1919),_xlfn.ISFORMULA(AC1919),NOT(_xlfn.ISFORMULA(O1919)),NOT(_xlfn.ISFORMULA(P1919)),M1919&lt;&gt;0,N1919&lt;&gt;0,OR(YEAR(M1919=lookup_codes!T2093),YEAR(M1919=lookup_codes!T2094),YEAR(M1919=lookup_codes!T2095)),OR(YEAR(N1919=lookup_codes!T2093),YEAR(N1919=lookup_codes!T2094),YEAR(N1919=lookup_codes!T2095)))</f>
        <v>1</v>
      </c>
    </row>
    <row r="1920" spans="1:30" ht="15" customHeight="1" x14ac:dyDescent="0.2">
      <c r="A1920" s="8" t="s">
        <v>776</v>
      </c>
      <c r="B1920" s="8"/>
      <c r="C1920" s="2" t="s">
        <v>741</v>
      </c>
      <c r="D1920" s="6" t="s">
        <v>742</v>
      </c>
      <c r="E1920" s="60" t="s">
        <v>744</v>
      </c>
      <c r="F1920" s="8"/>
      <c r="G1920" s="8"/>
      <c r="H1920" s="8"/>
      <c r="I1920" s="8"/>
      <c r="J1920" s="8"/>
      <c r="K1920" s="8"/>
      <c r="L1920" s="8" t="s">
        <v>756</v>
      </c>
      <c r="M1920" s="9">
        <v>44530</v>
      </c>
      <c r="N1920" s="9">
        <v>44530</v>
      </c>
      <c r="O1920" s="20"/>
      <c r="P1920" s="20">
        <v>45147075.460000001</v>
      </c>
      <c r="Q1920" s="61"/>
      <c r="R1920" s="29"/>
      <c r="S1920" s="29"/>
      <c r="T1920" s="29"/>
      <c r="U1920" s="29"/>
      <c r="X1920" s="22" t="str">
        <f>IF(B1920="",VLOOKUP(A1920,items_lookup!A:B,2,FALSE),B1920)</f>
        <v>_1. Item _1</v>
      </c>
      <c r="Y1920" s="22">
        <f t="shared" si="136"/>
        <v>11</v>
      </c>
      <c r="Z1920" s="22">
        <f t="shared" si="136"/>
        <v>11</v>
      </c>
      <c r="AA1920" s="22">
        <f t="shared" si="133"/>
        <v>2021</v>
      </c>
      <c r="AB1920" s="22">
        <f t="shared" si="134"/>
        <v>2021</v>
      </c>
      <c r="AC1920" s="22">
        <f t="shared" si="135"/>
        <v>2021</v>
      </c>
      <c r="AD1920" s="25" t="b">
        <f>AND(ROUND(O1920,2)=O1920,ROUND(P1920,2)=P1920,OR(AND(O1920&lt;&gt;0,L1920="p"),AND(P1920&lt;&gt;0,L1920="f")),_xlfn.ISFORMULA(X1920),_xlfn.ISFORMULA(Y1920),_xlfn.ISFORMULA(Z1920),_xlfn.ISFORMULA(AA1920),_xlfn.ISFORMULA(AB1920),_xlfn.ISFORMULA(AC1920),NOT(_xlfn.ISFORMULA(O1920)),NOT(_xlfn.ISFORMULA(P1920)),M1920&lt;&gt;0,N1920&lt;&gt;0,OR(YEAR(M1920=lookup_codes!T2094),YEAR(M1920=lookup_codes!T2095),YEAR(M1920=lookup_codes!T2096)),OR(YEAR(N1920=lookup_codes!T2094),YEAR(N1920=lookup_codes!T2095),YEAR(N1920=lookup_codes!T2096)))</f>
        <v>1</v>
      </c>
    </row>
    <row r="1921" spans="1:30" ht="15" customHeight="1" x14ac:dyDescent="0.2">
      <c r="A1921" s="8" t="s">
        <v>773</v>
      </c>
      <c r="B1921" s="8"/>
      <c r="C1921" s="2" t="s">
        <v>741</v>
      </c>
      <c r="D1921" s="6" t="s">
        <v>742</v>
      </c>
      <c r="E1921" s="60" t="s">
        <v>745</v>
      </c>
      <c r="F1921" s="8"/>
      <c r="G1921" s="8"/>
      <c r="H1921" s="8"/>
      <c r="I1921" s="8"/>
      <c r="J1921" s="8"/>
      <c r="K1921" s="8"/>
      <c r="L1921" s="8" t="s">
        <v>756</v>
      </c>
      <c r="M1921" s="9">
        <v>44531</v>
      </c>
      <c r="N1921" s="9">
        <v>44531</v>
      </c>
      <c r="O1921" s="20"/>
      <c r="P1921" s="20">
        <v>124007.61</v>
      </c>
      <c r="Q1921" s="61"/>
      <c r="R1921" s="29"/>
      <c r="S1921" s="29"/>
      <c r="T1921" s="29"/>
      <c r="U1921" s="29"/>
      <c r="X1921" s="22" t="str">
        <f>IF(B1921="",VLOOKUP(A1921,items_lookup!A:B,2,FALSE),B1921)</f>
        <v>13. Item 13</v>
      </c>
      <c r="Y1921" s="22">
        <f t="shared" si="136"/>
        <v>12</v>
      </c>
      <c r="Z1921" s="22">
        <f t="shared" si="136"/>
        <v>12</v>
      </c>
      <c r="AA1921" s="22">
        <f t="shared" si="133"/>
        <v>2021</v>
      </c>
      <c r="AB1921" s="22">
        <f t="shared" si="134"/>
        <v>2021</v>
      </c>
      <c r="AC1921" s="22">
        <f t="shared" si="135"/>
        <v>2021</v>
      </c>
      <c r="AD1921" s="25" t="b">
        <f>AND(ROUND(O1921,2)=O1921,ROUND(P1921,2)=P1921,OR(AND(O1921&lt;&gt;0,L1921="p"),AND(P1921&lt;&gt;0,L1921="f")),_xlfn.ISFORMULA(X1921),_xlfn.ISFORMULA(Y1921),_xlfn.ISFORMULA(Z1921),_xlfn.ISFORMULA(AA1921),_xlfn.ISFORMULA(AB1921),_xlfn.ISFORMULA(AC1921),NOT(_xlfn.ISFORMULA(O1921)),NOT(_xlfn.ISFORMULA(P1921)),M1921&lt;&gt;0,N1921&lt;&gt;0,OR(YEAR(M1921=lookup_codes!T2095),YEAR(M1921=lookup_codes!T2096),YEAR(M1921=lookup_codes!T2097)),OR(YEAR(N1921=lookup_codes!T2095),YEAR(N1921=lookup_codes!T2096),YEAR(N1921=lookup_codes!T2097)))</f>
        <v>1</v>
      </c>
    </row>
    <row r="1922" spans="1:30" ht="15" customHeight="1" x14ac:dyDescent="0.2">
      <c r="A1922" s="8" t="s">
        <v>776</v>
      </c>
      <c r="B1922" s="8"/>
      <c r="C1922" s="2" t="s">
        <v>741</v>
      </c>
      <c r="D1922" s="6" t="s">
        <v>742</v>
      </c>
      <c r="E1922" s="60" t="s">
        <v>745</v>
      </c>
      <c r="F1922" s="8"/>
      <c r="G1922" s="8"/>
      <c r="H1922" s="8"/>
      <c r="I1922" s="8"/>
      <c r="J1922" s="8"/>
      <c r="K1922" s="8"/>
      <c r="L1922" s="8" t="s">
        <v>756</v>
      </c>
      <c r="M1922" s="9">
        <v>44531</v>
      </c>
      <c r="N1922" s="9">
        <v>44531</v>
      </c>
      <c r="O1922" s="20"/>
      <c r="P1922" s="20">
        <v>1968179.94</v>
      </c>
      <c r="Q1922" s="61"/>
      <c r="R1922" s="29"/>
      <c r="S1922" s="29"/>
      <c r="T1922" s="29"/>
      <c r="U1922" s="29"/>
      <c r="X1922" s="22" t="str">
        <f>IF(B1922="",VLOOKUP(A1922,items_lookup!A:B,2,FALSE),B1922)</f>
        <v>_1. Item _1</v>
      </c>
      <c r="Y1922" s="22">
        <f t="shared" si="136"/>
        <v>12</v>
      </c>
      <c r="Z1922" s="22">
        <f t="shared" si="136"/>
        <v>12</v>
      </c>
      <c r="AA1922" s="22">
        <f t="shared" si="133"/>
        <v>2021</v>
      </c>
      <c r="AB1922" s="22">
        <f t="shared" si="134"/>
        <v>2021</v>
      </c>
      <c r="AC1922" s="22">
        <f t="shared" si="135"/>
        <v>2021</v>
      </c>
      <c r="AD1922" s="25" t="b">
        <f>AND(ROUND(O1922,2)=O1922,ROUND(P1922,2)=P1922,OR(AND(O1922&lt;&gt;0,L1922="p"),AND(P1922&lt;&gt;0,L1922="f")),_xlfn.ISFORMULA(X1922),_xlfn.ISFORMULA(Y1922),_xlfn.ISFORMULA(Z1922),_xlfn.ISFORMULA(AA1922),_xlfn.ISFORMULA(AB1922),_xlfn.ISFORMULA(AC1922),NOT(_xlfn.ISFORMULA(O1922)),NOT(_xlfn.ISFORMULA(P1922)),M1922&lt;&gt;0,N1922&lt;&gt;0,OR(YEAR(M1922=lookup_codes!T2096),YEAR(M1922=lookup_codes!T2097),YEAR(M1922=lookup_codes!T2098)),OR(YEAR(N1922=lookup_codes!T2096),YEAR(N1922=lookup_codes!T2097),YEAR(N1922=lookup_codes!T2098)))</f>
        <v>1</v>
      </c>
    </row>
    <row r="1923" spans="1:30" ht="15" customHeight="1" x14ac:dyDescent="0.2">
      <c r="A1923" s="8" t="s">
        <v>776</v>
      </c>
      <c r="B1923" s="8"/>
      <c r="C1923" s="2" t="s">
        <v>741</v>
      </c>
      <c r="D1923" s="6" t="s">
        <v>742</v>
      </c>
      <c r="E1923" s="60" t="s">
        <v>745</v>
      </c>
      <c r="F1923" s="8"/>
      <c r="G1923" s="8"/>
      <c r="H1923" s="8"/>
      <c r="I1923" s="8"/>
      <c r="J1923" s="8"/>
      <c r="K1923" s="8"/>
      <c r="L1923" s="8" t="s">
        <v>756</v>
      </c>
      <c r="M1923" s="9">
        <v>44531</v>
      </c>
      <c r="N1923" s="9">
        <v>44531</v>
      </c>
      <c r="O1923" s="20"/>
      <c r="P1923" s="20">
        <v>9295028.1400000006</v>
      </c>
      <c r="Q1923" s="61"/>
      <c r="R1923" s="29"/>
      <c r="S1923" s="29"/>
      <c r="T1923" s="29"/>
      <c r="U1923" s="29"/>
      <c r="X1923" s="22" t="str">
        <f>IF(B1923="",VLOOKUP(A1923,items_lookup!A:B,2,FALSE),B1923)</f>
        <v>_1. Item _1</v>
      </c>
      <c r="Y1923" s="22">
        <f t="shared" si="136"/>
        <v>12</v>
      </c>
      <c r="Z1923" s="22">
        <f t="shared" si="136"/>
        <v>12</v>
      </c>
      <c r="AA1923" s="22">
        <f t="shared" si="133"/>
        <v>2021</v>
      </c>
      <c r="AB1923" s="22">
        <f t="shared" si="134"/>
        <v>2021</v>
      </c>
      <c r="AC1923" s="22">
        <f t="shared" si="135"/>
        <v>2021</v>
      </c>
      <c r="AD1923" s="25" t="b">
        <f>AND(ROUND(O1923,2)=O1923,ROUND(P1923,2)=P1923,OR(AND(O1923&lt;&gt;0,L1923="p"),AND(P1923&lt;&gt;0,L1923="f")),_xlfn.ISFORMULA(X1923),_xlfn.ISFORMULA(Y1923),_xlfn.ISFORMULA(Z1923),_xlfn.ISFORMULA(AA1923),_xlfn.ISFORMULA(AB1923),_xlfn.ISFORMULA(AC1923),NOT(_xlfn.ISFORMULA(O1923)),NOT(_xlfn.ISFORMULA(P1923)),M1923&lt;&gt;0,N1923&lt;&gt;0,OR(YEAR(M1923=lookup_codes!T2097),YEAR(M1923=lookup_codes!T2098),YEAR(M1923=lookup_codes!T2099)),OR(YEAR(N1923=lookup_codes!T2097),YEAR(N1923=lookup_codes!T2098),YEAR(N1923=lookup_codes!T2099)))</f>
        <v>1</v>
      </c>
    </row>
    <row r="1924" spans="1:30" ht="15" customHeight="1" x14ac:dyDescent="0.2">
      <c r="A1924" s="8" t="s">
        <v>781</v>
      </c>
      <c r="B1924" s="8"/>
      <c r="C1924" s="2" t="s">
        <v>741</v>
      </c>
      <c r="D1924" s="6" t="s">
        <v>742</v>
      </c>
      <c r="E1924" s="60" t="s">
        <v>745</v>
      </c>
      <c r="F1924" s="8"/>
      <c r="G1924" s="8"/>
      <c r="H1924" s="8"/>
      <c r="I1924" s="8"/>
      <c r="J1924" s="8"/>
      <c r="K1924" s="8"/>
      <c r="L1924" s="8" t="s">
        <v>756</v>
      </c>
      <c r="M1924" s="9">
        <v>44531</v>
      </c>
      <c r="N1924" s="9">
        <v>44531</v>
      </c>
      <c r="O1924" s="20">
        <v>80.81</v>
      </c>
      <c r="P1924" s="20">
        <v>20633.189999999999</v>
      </c>
      <c r="Q1924" s="61"/>
      <c r="R1924" s="29"/>
      <c r="S1924" s="29"/>
      <c r="T1924" s="29"/>
      <c r="U1924" s="29"/>
      <c r="X1924" s="22" t="str">
        <f>IF(B1924="",VLOOKUP(A1924,items_lookup!A:B,2,FALSE),B1924)</f>
        <v>09. Item 09</v>
      </c>
      <c r="Y1924" s="22">
        <f t="shared" si="136"/>
        <v>12</v>
      </c>
      <c r="Z1924" s="22">
        <f t="shared" si="136"/>
        <v>12</v>
      </c>
      <c r="AA1924" s="22">
        <f t="shared" si="133"/>
        <v>2021</v>
      </c>
      <c r="AB1924" s="22">
        <f t="shared" si="134"/>
        <v>2021</v>
      </c>
      <c r="AC1924" s="22">
        <f t="shared" si="135"/>
        <v>2021</v>
      </c>
      <c r="AD1924" s="25" t="b">
        <f>AND(ROUND(O1924,2)=O1924,ROUND(P1924,2)=P1924,OR(AND(O1924&lt;&gt;0,L1924="p"),AND(P1924&lt;&gt;0,L1924="f")),_xlfn.ISFORMULA(X1924),_xlfn.ISFORMULA(Y1924),_xlfn.ISFORMULA(Z1924),_xlfn.ISFORMULA(AA1924),_xlfn.ISFORMULA(AB1924),_xlfn.ISFORMULA(AC1924),NOT(_xlfn.ISFORMULA(O1924)),NOT(_xlfn.ISFORMULA(P1924)),M1924&lt;&gt;0,N1924&lt;&gt;0,OR(YEAR(M1924=lookup_codes!T2098),YEAR(M1924=lookup_codes!T2099),YEAR(M1924=lookup_codes!T2100)),OR(YEAR(N1924=lookup_codes!T2098),YEAR(N1924=lookup_codes!T2099),YEAR(N1924=lookup_codes!T2100)))</f>
        <v>1</v>
      </c>
    </row>
    <row r="1925" spans="1:30" ht="15" customHeight="1" x14ac:dyDescent="0.2">
      <c r="A1925" s="8" t="s">
        <v>781</v>
      </c>
      <c r="B1925" s="8"/>
      <c r="C1925" s="2" t="s">
        <v>741</v>
      </c>
      <c r="D1925" s="6" t="s">
        <v>742</v>
      </c>
      <c r="E1925" s="60" t="s">
        <v>745</v>
      </c>
      <c r="F1925" s="8"/>
      <c r="G1925" s="8"/>
      <c r="H1925" s="8"/>
      <c r="I1925" s="8"/>
      <c r="J1925" s="8"/>
      <c r="K1925" s="8"/>
      <c r="L1925" s="8" t="s">
        <v>756</v>
      </c>
      <c r="M1925" s="9">
        <v>44531</v>
      </c>
      <c r="N1925" s="9">
        <v>44531</v>
      </c>
      <c r="O1925" s="20"/>
      <c r="P1925" s="20">
        <v>9897608.6099999994</v>
      </c>
      <c r="Q1925" s="61"/>
      <c r="R1925" s="29"/>
      <c r="S1925" s="29"/>
      <c r="T1925" s="29"/>
      <c r="U1925" s="29"/>
      <c r="X1925" s="22" t="str">
        <f>IF(B1925="",VLOOKUP(A1925,items_lookup!A:B,2,FALSE),B1925)</f>
        <v>09. Item 09</v>
      </c>
      <c r="Y1925" s="22">
        <f t="shared" si="136"/>
        <v>12</v>
      </c>
      <c r="Z1925" s="22">
        <f t="shared" si="136"/>
        <v>12</v>
      </c>
      <c r="AA1925" s="22">
        <f t="shared" si="133"/>
        <v>2021</v>
      </c>
      <c r="AB1925" s="22">
        <f t="shared" si="134"/>
        <v>2021</v>
      </c>
      <c r="AC1925" s="22">
        <f t="shared" si="135"/>
        <v>2021</v>
      </c>
      <c r="AD1925" s="25" t="b">
        <f>AND(ROUND(O1925,2)=O1925,ROUND(P1925,2)=P1925,OR(AND(O1925&lt;&gt;0,L1925="p"),AND(P1925&lt;&gt;0,L1925="f")),_xlfn.ISFORMULA(X1925),_xlfn.ISFORMULA(Y1925),_xlfn.ISFORMULA(Z1925),_xlfn.ISFORMULA(AA1925),_xlfn.ISFORMULA(AB1925),_xlfn.ISFORMULA(AC1925),NOT(_xlfn.ISFORMULA(O1925)),NOT(_xlfn.ISFORMULA(P1925)),M1925&lt;&gt;0,N1925&lt;&gt;0,OR(YEAR(M1925=lookup_codes!T2099),YEAR(M1925=lookup_codes!T2100),YEAR(M1925=lookup_codes!T2101)),OR(YEAR(N1925=lookup_codes!T2099),YEAR(N1925=lookup_codes!T2100),YEAR(N1925=lookup_codes!T2101)))</f>
        <v>1</v>
      </c>
    </row>
    <row r="1926" spans="1:30" ht="15" customHeight="1" x14ac:dyDescent="0.2">
      <c r="A1926" s="8" t="s">
        <v>780</v>
      </c>
      <c r="B1926" s="8"/>
      <c r="C1926" s="2" t="s">
        <v>741</v>
      </c>
      <c r="D1926" s="6" t="s">
        <v>742</v>
      </c>
      <c r="E1926" s="60" t="s">
        <v>745</v>
      </c>
      <c r="F1926" s="8"/>
      <c r="G1926" s="8"/>
      <c r="H1926" s="8"/>
      <c r="I1926" s="8"/>
      <c r="J1926" s="8"/>
      <c r="K1926" s="8"/>
      <c r="L1926" s="8" t="s">
        <v>756</v>
      </c>
      <c r="M1926" s="9">
        <v>44531</v>
      </c>
      <c r="N1926" s="9">
        <v>44531</v>
      </c>
      <c r="O1926" s="20"/>
      <c r="P1926" s="20">
        <v>615875.46</v>
      </c>
      <c r="Q1926" s="61"/>
      <c r="R1926" s="29"/>
      <c r="S1926" s="29"/>
      <c r="T1926" s="29"/>
      <c r="U1926" s="29"/>
      <c r="X1926" s="22" t="str">
        <f>IF(B1926="",VLOOKUP(A1926,items_lookup!A:B,2,FALSE),B1926)</f>
        <v>14. Item 14</v>
      </c>
      <c r="Y1926" s="22">
        <f t="shared" si="136"/>
        <v>12</v>
      </c>
      <c r="Z1926" s="22">
        <f t="shared" si="136"/>
        <v>12</v>
      </c>
      <c r="AA1926" s="22">
        <f t="shared" si="133"/>
        <v>2021</v>
      </c>
      <c r="AB1926" s="22">
        <f t="shared" si="134"/>
        <v>2021</v>
      </c>
      <c r="AC1926" s="22">
        <f t="shared" si="135"/>
        <v>2021</v>
      </c>
      <c r="AD1926" s="25" t="b">
        <f>AND(ROUND(O1926,2)=O1926,ROUND(P1926,2)=P1926,OR(AND(O1926&lt;&gt;0,L1926="p"),AND(P1926&lt;&gt;0,L1926="f")),_xlfn.ISFORMULA(X1926),_xlfn.ISFORMULA(Y1926),_xlfn.ISFORMULA(Z1926),_xlfn.ISFORMULA(AA1926),_xlfn.ISFORMULA(AB1926),_xlfn.ISFORMULA(AC1926),NOT(_xlfn.ISFORMULA(O1926)),NOT(_xlfn.ISFORMULA(P1926)),M1926&lt;&gt;0,N1926&lt;&gt;0,OR(YEAR(M1926=lookup_codes!T2100),YEAR(M1926=lookup_codes!T2101),YEAR(M1926=lookup_codes!T2102)),OR(YEAR(N1926=lookup_codes!T2100),YEAR(N1926=lookup_codes!T2101),YEAR(N1926=lookup_codes!T2102)))</f>
        <v>1</v>
      </c>
    </row>
    <row r="1927" spans="1:30" ht="15" customHeight="1" x14ac:dyDescent="0.2">
      <c r="A1927" s="8" t="s">
        <v>785</v>
      </c>
      <c r="B1927" s="8"/>
      <c r="C1927" s="2" t="s">
        <v>741</v>
      </c>
      <c r="D1927" s="6" t="s">
        <v>742</v>
      </c>
      <c r="E1927" s="60" t="s">
        <v>745</v>
      </c>
      <c r="F1927" s="8"/>
      <c r="G1927" s="8"/>
      <c r="H1927" s="8"/>
      <c r="I1927" s="8"/>
      <c r="J1927" s="8"/>
      <c r="K1927" s="8"/>
      <c r="L1927" s="8" t="s">
        <v>756</v>
      </c>
      <c r="M1927" s="9">
        <v>44531</v>
      </c>
      <c r="N1927" s="9">
        <v>44531</v>
      </c>
      <c r="O1927" s="20"/>
      <c r="P1927" s="20">
        <v>2012560.47</v>
      </c>
      <c r="Q1927" s="61"/>
      <c r="X1927" s="22" t="str">
        <f>IF(B1927="",VLOOKUP(A1927,items_lookup!A:B,2,FALSE),B1927)</f>
        <v>03. Item 03</v>
      </c>
      <c r="Y1927" s="22">
        <f t="shared" si="136"/>
        <v>12</v>
      </c>
      <c r="Z1927" s="22">
        <f t="shared" si="136"/>
        <v>12</v>
      </c>
      <c r="AA1927" s="22">
        <f t="shared" si="133"/>
        <v>2021</v>
      </c>
      <c r="AB1927" s="22">
        <f t="shared" si="134"/>
        <v>2021</v>
      </c>
      <c r="AC1927" s="22">
        <f t="shared" si="135"/>
        <v>2021</v>
      </c>
      <c r="AD1927" s="25" t="b">
        <f>AND(ROUND(O1927,2)=O1927,ROUND(P1927,2)=P1927,OR(AND(O1927&lt;&gt;0,L1927="p"),AND(P1927&lt;&gt;0,L1927="f")),_xlfn.ISFORMULA(X1927),_xlfn.ISFORMULA(Y1927),_xlfn.ISFORMULA(Z1927),_xlfn.ISFORMULA(AA1927),_xlfn.ISFORMULA(AB1927),_xlfn.ISFORMULA(AC1927),NOT(_xlfn.ISFORMULA(O1927)),NOT(_xlfn.ISFORMULA(P1927)),M1927&lt;&gt;0,N1927&lt;&gt;0,OR(YEAR(M1927=lookup_codes!T2101),YEAR(M1927=lookup_codes!T2102),YEAR(M1927=lookup_codes!T2103)),OR(YEAR(N1927=lookup_codes!T2101),YEAR(N1927=lookup_codes!T2102),YEAR(N1927=lookup_codes!T2103)))</f>
        <v>1</v>
      </c>
    </row>
    <row r="1928" spans="1:30" ht="15" customHeight="1" x14ac:dyDescent="0.2">
      <c r="A1928" s="8" t="s">
        <v>774</v>
      </c>
      <c r="B1928" s="8"/>
      <c r="C1928" s="2" t="s">
        <v>741</v>
      </c>
      <c r="D1928" s="6" t="s">
        <v>742</v>
      </c>
      <c r="E1928" s="60" t="s">
        <v>745</v>
      </c>
      <c r="F1928" s="8"/>
      <c r="G1928" s="8"/>
      <c r="H1928" s="8"/>
      <c r="I1928" s="8"/>
      <c r="J1928" s="8"/>
      <c r="K1928" s="8"/>
      <c r="L1928" s="8" t="s">
        <v>756</v>
      </c>
      <c r="M1928" s="9">
        <v>44531</v>
      </c>
      <c r="N1928" s="9">
        <v>44531</v>
      </c>
      <c r="O1928" s="20"/>
      <c r="P1928" s="20">
        <v>242600.63</v>
      </c>
      <c r="Q1928" s="61"/>
      <c r="X1928" s="22" t="str">
        <f>IF(B1928="",VLOOKUP(A1928,items_lookup!A:B,2,FALSE),B1928)</f>
        <v>19. Item 19</v>
      </c>
      <c r="Y1928" s="22">
        <f t="shared" si="136"/>
        <v>12</v>
      </c>
      <c r="Z1928" s="22">
        <f t="shared" si="136"/>
        <v>12</v>
      </c>
      <c r="AA1928" s="22">
        <f t="shared" si="133"/>
        <v>2021</v>
      </c>
      <c r="AB1928" s="22">
        <f t="shared" si="134"/>
        <v>2021</v>
      </c>
      <c r="AC1928" s="22">
        <f t="shared" si="135"/>
        <v>2021</v>
      </c>
      <c r="AD1928" s="25" t="b">
        <f>AND(ROUND(O1928,2)=O1928,ROUND(P1928,2)=P1928,OR(AND(O1928&lt;&gt;0,L1928="p"),AND(P1928&lt;&gt;0,L1928="f")),_xlfn.ISFORMULA(X1928),_xlfn.ISFORMULA(Y1928),_xlfn.ISFORMULA(Z1928),_xlfn.ISFORMULA(AA1928),_xlfn.ISFORMULA(AB1928),_xlfn.ISFORMULA(AC1928),NOT(_xlfn.ISFORMULA(O1928)),NOT(_xlfn.ISFORMULA(P1928)),M1928&lt;&gt;0,N1928&lt;&gt;0,OR(YEAR(M1928=lookup_codes!T2102),YEAR(M1928=lookup_codes!T2103),YEAR(M1928=lookup_codes!T2104)),OR(YEAR(N1928=lookup_codes!T2102),YEAR(N1928=lookup_codes!T2103),YEAR(N1928=lookup_codes!T2104)))</f>
        <v>1</v>
      </c>
    </row>
    <row r="1929" spans="1:30" ht="15" customHeight="1" x14ac:dyDescent="0.2">
      <c r="A1929" s="8" t="s">
        <v>768</v>
      </c>
      <c r="B1929" s="8"/>
      <c r="C1929" s="2" t="s">
        <v>741</v>
      </c>
      <c r="D1929" s="6" t="s">
        <v>742</v>
      </c>
      <c r="E1929" s="60" t="s">
        <v>745</v>
      </c>
      <c r="F1929" s="8"/>
      <c r="G1929" s="8"/>
      <c r="H1929" s="8"/>
      <c r="I1929" s="8"/>
      <c r="J1929" s="8"/>
      <c r="K1929" s="8"/>
      <c r="L1929" s="8" t="s">
        <v>756</v>
      </c>
      <c r="M1929" s="9">
        <v>44531</v>
      </c>
      <c r="N1929" s="9">
        <v>44531</v>
      </c>
      <c r="O1929" s="20">
        <v>5960.47</v>
      </c>
      <c r="P1929" s="20">
        <v>460782.45</v>
      </c>
      <c r="Q1929" s="61"/>
      <c r="X1929" s="22" t="str">
        <f>IF(B1929="",VLOOKUP(A1929,items_lookup!A:B,2,FALSE),B1929)</f>
        <v>09. Item 09</v>
      </c>
      <c r="Y1929" s="22">
        <f t="shared" si="136"/>
        <v>12</v>
      </c>
      <c r="Z1929" s="22">
        <f t="shared" si="136"/>
        <v>12</v>
      </c>
      <c r="AA1929" s="22">
        <f t="shared" si="133"/>
        <v>2021</v>
      </c>
      <c r="AB1929" s="22">
        <f t="shared" si="134"/>
        <v>2021</v>
      </c>
      <c r="AC1929" s="22">
        <f t="shared" si="135"/>
        <v>2021</v>
      </c>
      <c r="AD1929" s="25" t="b">
        <f>AND(ROUND(O1929,2)=O1929,ROUND(P1929,2)=P1929,OR(AND(O1929&lt;&gt;0,L1929="p"),AND(P1929&lt;&gt;0,L1929="f")),_xlfn.ISFORMULA(X1929),_xlfn.ISFORMULA(Y1929),_xlfn.ISFORMULA(Z1929),_xlfn.ISFORMULA(AA1929),_xlfn.ISFORMULA(AB1929),_xlfn.ISFORMULA(AC1929),NOT(_xlfn.ISFORMULA(O1929)),NOT(_xlfn.ISFORMULA(P1929)),M1929&lt;&gt;0,N1929&lt;&gt;0,OR(YEAR(M1929=lookup_codes!T2103),YEAR(M1929=lookup_codes!T2104),YEAR(M1929=lookup_codes!T2105)),OR(YEAR(N1929=lookup_codes!T2103),YEAR(N1929=lookup_codes!T2104),YEAR(N1929=lookup_codes!T2105)))</f>
        <v>1</v>
      </c>
    </row>
    <row r="1930" spans="1:30" ht="12.75" customHeight="1" x14ac:dyDescent="0.2">
      <c r="A1930" s="8" t="s">
        <v>775</v>
      </c>
      <c r="B1930" s="8"/>
      <c r="C1930" s="2" t="s">
        <v>741</v>
      </c>
      <c r="D1930" s="6" t="s">
        <v>742</v>
      </c>
      <c r="E1930" s="60" t="s">
        <v>745</v>
      </c>
      <c r="F1930" s="8"/>
      <c r="G1930" s="8"/>
      <c r="H1930" s="8"/>
      <c r="I1930" s="8"/>
      <c r="J1930" s="8"/>
      <c r="K1930" s="8"/>
      <c r="L1930" s="8" t="s">
        <v>756</v>
      </c>
      <c r="M1930" s="9">
        <v>44531</v>
      </c>
      <c r="N1930" s="9">
        <v>44531</v>
      </c>
      <c r="O1930" s="20"/>
      <c r="P1930" s="20">
        <v>4302.72</v>
      </c>
      <c r="Q1930" s="61"/>
      <c r="R1930" s="29"/>
      <c r="S1930" s="29"/>
      <c r="T1930" s="29"/>
      <c r="U1930" s="29"/>
      <c r="X1930" s="22" t="str">
        <f>IF(B1930="",VLOOKUP(A1930,items_lookup!A:B,2,FALSE),B1930)</f>
        <v>06. Item 06</v>
      </c>
      <c r="Y1930" s="22">
        <f t="shared" si="136"/>
        <v>12</v>
      </c>
      <c r="Z1930" s="22">
        <f t="shared" si="136"/>
        <v>12</v>
      </c>
      <c r="AA1930" s="22">
        <f t="shared" si="133"/>
        <v>2021</v>
      </c>
      <c r="AB1930" s="22">
        <f t="shared" si="134"/>
        <v>2021</v>
      </c>
      <c r="AC1930" s="22">
        <f t="shared" si="135"/>
        <v>2021</v>
      </c>
      <c r="AD1930" s="25" t="b">
        <f>AND(ROUND(O1930,2)=O1930,ROUND(P1930,2)=P1930,OR(AND(O1930&lt;&gt;0,L1930="p"),AND(P1930&lt;&gt;0,L1930="f")),_xlfn.ISFORMULA(X1930),_xlfn.ISFORMULA(Y1930),_xlfn.ISFORMULA(Z1930),_xlfn.ISFORMULA(AA1930),_xlfn.ISFORMULA(AB1930),_xlfn.ISFORMULA(AC1930),NOT(_xlfn.ISFORMULA(O1930)),NOT(_xlfn.ISFORMULA(P1930)),M1930&lt;&gt;0,N1930&lt;&gt;0,OR(YEAR(M1930=lookup_codes!T2104),YEAR(M1930=lookup_codes!T2105),YEAR(M1930=lookup_codes!T2106)),OR(YEAR(N1930=lookup_codes!T2104),YEAR(N1930=lookup_codes!T2105),YEAR(N1930=lookup_codes!T2106)))</f>
        <v>1</v>
      </c>
    </row>
    <row r="1931" spans="1:30" ht="15.75" customHeight="1" x14ac:dyDescent="0.2">
      <c r="A1931" s="8" t="s">
        <v>775</v>
      </c>
      <c r="B1931" s="8"/>
      <c r="C1931" s="2" t="s">
        <v>741</v>
      </c>
      <c r="D1931" s="6" t="s">
        <v>742</v>
      </c>
      <c r="E1931" s="60" t="s">
        <v>745</v>
      </c>
      <c r="F1931" s="8"/>
      <c r="G1931" s="8"/>
      <c r="H1931" s="8"/>
      <c r="I1931" s="8"/>
      <c r="J1931" s="8"/>
      <c r="K1931" s="8"/>
      <c r="L1931" s="8" t="s">
        <v>756</v>
      </c>
      <c r="M1931" s="9">
        <v>44531</v>
      </c>
      <c r="N1931" s="9">
        <v>44531</v>
      </c>
      <c r="O1931" s="20"/>
      <c r="P1931" s="20">
        <v>42740.77</v>
      </c>
      <c r="Q1931" s="61"/>
      <c r="R1931" s="29"/>
      <c r="S1931" s="29"/>
      <c r="T1931" s="29"/>
      <c r="U1931" s="29"/>
      <c r="X1931" s="22" t="str">
        <f>IF(B1931="",VLOOKUP(A1931,items_lookup!A:B,2,FALSE),B1931)</f>
        <v>06. Item 06</v>
      </c>
      <c r="Y1931" s="22">
        <f t="shared" si="136"/>
        <v>12</v>
      </c>
      <c r="Z1931" s="22">
        <f t="shared" si="136"/>
        <v>12</v>
      </c>
      <c r="AA1931" s="22">
        <f t="shared" si="133"/>
        <v>2021</v>
      </c>
      <c r="AB1931" s="22">
        <f t="shared" si="134"/>
        <v>2021</v>
      </c>
      <c r="AC1931" s="22">
        <f t="shared" si="135"/>
        <v>2021</v>
      </c>
      <c r="AD1931" s="25" t="b">
        <f>AND(ROUND(O1931,2)=O1931,ROUND(P1931,2)=P1931,OR(AND(O1931&lt;&gt;0,L1931="p"),AND(P1931&lt;&gt;0,L1931="f")),_xlfn.ISFORMULA(X1931),_xlfn.ISFORMULA(Y1931),_xlfn.ISFORMULA(Z1931),_xlfn.ISFORMULA(AA1931),_xlfn.ISFORMULA(AB1931),_xlfn.ISFORMULA(AC1931),NOT(_xlfn.ISFORMULA(O1931)),NOT(_xlfn.ISFORMULA(P1931)),M1931&lt;&gt;0,N1931&lt;&gt;0,OR(YEAR(M1931=lookup_codes!T2105),YEAR(M1931=lookup_codes!T2106),YEAR(M1931=lookup_codes!T2107)),OR(YEAR(N1931=lookup_codes!T2105),YEAR(N1931=lookup_codes!T2106),YEAR(N1931=lookup_codes!T2107)))</f>
        <v>1</v>
      </c>
    </row>
    <row r="1932" spans="1:30" ht="15.75" customHeight="1" x14ac:dyDescent="0.2">
      <c r="A1932" s="8" t="s">
        <v>776</v>
      </c>
      <c r="B1932" s="8"/>
      <c r="C1932" s="2" t="s">
        <v>741</v>
      </c>
      <c r="D1932" s="6" t="s">
        <v>742</v>
      </c>
      <c r="E1932" s="60" t="s">
        <v>745</v>
      </c>
      <c r="F1932" s="8"/>
      <c r="G1932" s="8"/>
      <c r="H1932" s="8"/>
      <c r="I1932" s="8"/>
      <c r="J1932" s="8"/>
      <c r="K1932" s="8"/>
      <c r="L1932" s="8" t="s">
        <v>756</v>
      </c>
      <c r="M1932" s="9">
        <v>44531</v>
      </c>
      <c r="N1932" s="9">
        <v>44531</v>
      </c>
      <c r="O1932" s="20"/>
      <c r="P1932" s="20">
        <v>29805.09</v>
      </c>
      <c r="Q1932" s="61"/>
      <c r="R1932" s="29"/>
      <c r="S1932" s="29"/>
      <c r="T1932" s="29"/>
      <c r="U1932" s="29"/>
      <c r="X1932" s="22" t="str">
        <f>IF(B1932="",VLOOKUP(A1932,items_lookup!A:B,2,FALSE),B1932)</f>
        <v>_1. Item _1</v>
      </c>
      <c r="Y1932" s="22">
        <f t="shared" si="136"/>
        <v>12</v>
      </c>
      <c r="Z1932" s="22">
        <f t="shared" si="136"/>
        <v>12</v>
      </c>
      <c r="AA1932" s="22">
        <f t="shared" si="133"/>
        <v>2021</v>
      </c>
      <c r="AB1932" s="22">
        <f t="shared" si="134"/>
        <v>2021</v>
      </c>
      <c r="AC1932" s="22">
        <f t="shared" si="135"/>
        <v>2021</v>
      </c>
      <c r="AD1932" s="25" t="b">
        <f>AND(ROUND(O1932,2)=O1932,ROUND(P1932,2)=P1932,OR(AND(O1932&lt;&gt;0,L1932="p"),AND(P1932&lt;&gt;0,L1932="f")),_xlfn.ISFORMULA(X1932),_xlfn.ISFORMULA(Y1932),_xlfn.ISFORMULA(Z1932),_xlfn.ISFORMULA(AA1932),_xlfn.ISFORMULA(AB1932),_xlfn.ISFORMULA(AC1932),NOT(_xlfn.ISFORMULA(O1932)),NOT(_xlfn.ISFORMULA(P1932)),M1932&lt;&gt;0,N1932&lt;&gt;0,OR(YEAR(M1932=lookup_codes!T2106),YEAR(M1932=lookup_codes!T2107),YEAR(M1932=lookup_codes!T2108)),OR(YEAR(N1932=lookup_codes!T2106),YEAR(N1932=lookup_codes!T2107),YEAR(N1932=lookup_codes!T2108)))</f>
        <v>1</v>
      </c>
    </row>
    <row r="1933" spans="1:30" ht="15" customHeight="1" x14ac:dyDescent="0.2">
      <c r="A1933" s="8" t="s">
        <v>776</v>
      </c>
      <c r="B1933" s="8"/>
      <c r="C1933" s="2" t="s">
        <v>741</v>
      </c>
      <c r="D1933" s="6" t="s">
        <v>742</v>
      </c>
      <c r="E1933" s="60" t="s">
        <v>745</v>
      </c>
      <c r="F1933" s="8"/>
      <c r="G1933" s="8"/>
      <c r="H1933" s="8"/>
      <c r="I1933" s="8"/>
      <c r="J1933" s="8"/>
      <c r="K1933" s="8"/>
      <c r="L1933" s="8" t="s">
        <v>756</v>
      </c>
      <c r="M1933" s="9">
        <v>44531</v>
      </c>
      <c r="N1933" s="9">
        <v>44531</v>
      </c>
      <c r="O1933" s="20"/>
      <c r="P1933" s="20">
        <v>353990.78</v>
      </c>
      <c r="Q1933" s="61"/>
      <c r="R1933" s="29"/>
      <c r="S1933" s="29"/>
      <c r="T1933" s="29"/>
      <c r="U1933" s="29"/>
      <c r="X1933" s="22" t="str">
        <f>IF(B1933="",VLOOKUP(A1933,items_lookup!A:B,2,FALSE),B1933)</f>
        <v>_1. Item _1</v>
      </c>
      <c r="Y1933" s="22">
        <f t="shared" si="136"/>
        <v>12</v>
      </c>
      <c r="Z1933" s="22">
        <f t="shared" si="136"/>
        <v>12</v>
      </c>
      <c r="AA1933" s="22">
        <f t="shared" si="133"/>
        <v>2021</v>
      </c>
      <c r="AB1933" s="22">
        <f t="shared" si="134"/>
        <v>2021</v>
      </c>
      <c r="AC1933" s="22">
        <f t="shared" si="135"/>
        <v>2021</v>
      </c>
      <c r="AD1933" s="25" t="b">
        <f>AND(ROUND(O1933,2)=O1933,ROUND(P1933,2)=P1933,OR(AND(O1933&lt;&gt;0,L1933="p"),AND(P1933&lt;&gt;0,L1933="f")),_xlfn.ISFORMULA(X1933),_xlfn.ISFORMULA(Y1933),_xlfn.ISFORMULA(Z1933),_xlfn.ISFORMULA(AA1933),_xlfn.ISFORMULA(AB1933),_xlfn.ISFORMULA(AC1933),NOT(_xlfn.ISFORMULA(O1933)),NOT(_xlfn.ISFORMULA(P1933)),M1933&lt;&gt;0,N1933&lt;&gt;0,OR(YEAR(M1933=lookup_codes!T2107),YEAR(M1933=lookup_codes!T2108),YEAR(M1933=lookup_codes!T2109)),OR(YEAR(N1933=lookup_codes!T2107),YEAR(N1933=lookup_codes!T2108),YEAR(N1933=lookup_codes!T2109)))</f>
        <v>1</v>
      </c>
    </row>
    <row r="1934" spans="1:30" ht="15" customHeight="1" x14ac:dyDescent="0.2">
      <c r="A1934" s="8" t="s">
        <v>776</v>
      </c>
      <c r="B1934" s="8"/>
      <c r="C1934" s="2" t="s">
        <v>741</v>
      </c>
      <c r="D1934" s="6" t="s">
        <v>742</v>
      </c>
      <c r="E1934" s="60" t="s">
        <v>745</v>
      </c>
      <c r="F1934" s="8"/>
      <c r="G1934" s="8"/>
      <c r="H1934" s="8"/>
      <c r="I1934" s="8"/>
      <c r="J1934" s="8"/>
      <c r="K1934" s="8"/>
      <c r="L1934" s="8" t="s">
        <v>756</v>
      </c>
      <c r="M1934" s="9">
        <v>44531</v>
      </c>
      <c r="N1934" s="9">
        <v>44531</v>
      </c>
      <c r="O1934" s="20"/>
      <c r="P1934" s="20">
        <v>308587.84000000003</v>
      </c>
      <c r="Q1934" s="61"/>
      <c r="R1934" s="29"/>
      <c r="S1934" s="29"/>
      <c r="T1934" s="29"/>
      <c r="U1934" s="29"/>
      <c r="X1934" s="22" t="str">
        <f>IF(B1934="",VLOOKUP(A1934,items_lookup!A:B,2,FALSE),B1934)</f>
        <v>_1. Item _1</v>
      </c>
      <c r="Y1934" s="22">
        <f t="shared" si="136"/>
        <v>12</v>
      </c>
      <c r="Z1934" s="22">
        <f t="shared" si="136"/>
        <v>12</v>
      </c>
      <c r="AA1934" s="22">
        <f t="shared" si="133"/>
        <v>2021</v>
      </c>
      <c r="AB1934" s="22">
        <f t="shared" si="134"/>
        <v>2021</v>
      </c>
      <c r="AC1934" s="22">
        <f t="shared" si="135"/>
        <v>2021</v>
      </c>
      <c r="AD1934" s="25" t="b">
        <f>AND(ROUND(O1934,2)=O1934,ROUND(P1934,2)=P1934,OR(AND(O1934&lt;&gt;0,L1934="p"),AND(P1934&lt;&gt;0,L1934="f")),_xlfn.ISFORMULA(X1934),_xlfn.ISFORMULA(Y1934),_xlfn.ISFORMULA(Z1934),_xlfn.ISFORMULA(AA1934),_xlfn.ISFORMULA(AB1934),_xlfn.ISFORMULA(AC1934),NOT(_xlfn.ISFORMULA(O1934)),NOT(_xlfn.ISFORMULA(P1934)),M1934&lt;&gt;0,N1934&lt;&gt;0,OR(YEAR(M1934=lookup_codes!T2108),YEAR(M1934=lookup_codes!T2109),YEAR(M1934=lookup_codes!T2110)),OR(YEAR(N1934=lookup_codes!T2108),YEAR(N1934=lookup_codes!T2109),YEAR(N1934=lookup_codes!T2110)))</f>
        <v>1</v>
      </c>
    </row>
    <row r="1935" spans="1:30" ht="15" customHeight="1" x14ac:dyDescent="0.2">
      <c r="A1935" s="8" t="s">
        <v>782</v>
      </c>
      <c r="B1935" s="8"/>
      <c r="C1935" s="2" t="s">
        <v>741</v>
      </c>
      <c r="D1935" s="6" t="s">
        <v>742</v>
      </c>
      <c r="E1935" s="60" t="s">
        <v>745</v>
      </c>
      <c r="F1935" s="8"/>
      <c r="G1935" s="8"/>
      <c r="H1935" s="8"/>
      <c r="I1935" s="8"/>
      <c r="J1935" s="8"/>
      <c r="K1935" s="8"/>
      <c r="L1935" s="8" t="s">
        <v>756</v>
      </c>
      <c r="M1935" s="9">
        <v>44531</v>
      </c>
      <c r="N1935" s="9">
        <v>44531</v>
      </c>
      <c r="O1935" s="20"/>
      <c r="P1935" s="20">
        <v>340614.59</v>
      </c>
      <c r="Q1935" s="61"/>
      <c r="R1935" s="29"/>
      <c r="S1935" s="29"/>
      <c r="T1935" s="29"/>
      <c r="U1935" s="29"/>
      <c r="X1935" s="22" t="str">
        <f>IF(B1935="",VLOOKUP(A1935,items_lookup!A:B,2,FALSE),B1935)</f>
        <v>04. Item 04</v>
      </c>
      <c r="Y1935" s="22">
        <f t="shared" si="136"/>
        <v>12</v>
      </c>
      <c r="Z1935" s="22">
        <f t="shared" si="136"/>
        <v>12</v>
      </c>
      <c r="AA1935" s="22">
        <f t="shared" si="133"/>
        <v>2021</v>
      </c>
      <c r="AB1935" s="22">
        <f t="shared" si="134"/>
        <v>2021</v>
      </c>
      <c r="AC1935" s="22">
        <f t="shared" si="135"/>
        <v>2021</v>
      </c>
      <c r="AD1935" s="25" t="b">
        <f>AND(ROUND(O1935,2)=O1935,ROUND(P1935,2)=P1935,OR(AND(O1935&lt;&gt;0,L1935="p"),AND(P1935&lt;&gt;0,L1935="f")),_xlfn.ISFORMULA(X1935),_xlfn.ISFORMULA(Y1935),_xlfn.ISFORMULA(Z1935),_xlfn.ISFORMULA(AA1935),_xlfn.ISFORMULA(AB1935),_xlfn.ISFORMULA(AC1935),NOT(_xlfn.ISFORMULA(O1935)),NOT(_xlfn.ISFORMULA(P1935)),M1935&lt;&gt;0,N1935&lt;&gt;0,OR(YEAR(M1935=lookup_codes!T2109),YEAR(M1935=lookup_codes!T2110),YEAR(M1935=lookup_codes!T2111)),OR(YEAR(N1935=lookup_codes!T2109),YEAR(N1935=lookup_codes!T2110),YEAR(N1935=lookup_codes!T2111)))</f>
        <v>1</v>
      </c>
    </row>
    <row r="1936" spans="1:30" ht="17.25" customHeight="1" x14ac:dyDescent="0.2">
      <c r="A1936" s="8" t="s">
        <v>768</v>
      </c>
      <c r="B1936" s="8"/>
      <c r="C1936" s="2" t="s">
        <v>741</v>
      </c>
      <c r="D1936" s="6" t="s">
        <v>742</v>
      </c>
      <c r="E1936" s="60" t="s">
        <v>745</v>
      </c>
      <c r="F1936" s="8"/>
      <c r="G1936" s="8"/>
      <c r="H1936" s="8"/>
      <c r="I1936" s="8"/>
      <c r="J1936" s="8"/>
      <c r="K1936" s="8"/>
      <c r="L1936" s="8" t="s">
        <v>756</v>
      </c>
      <c r="M1936" s="9">
        <v>44531</v>
      </c>
      <c r="N1936" s="9">
        <v>44531</v>
      </c>
      <c r="O1936" s="20"/>
      <c r="P1936" s="20">
        <v>148419.20000000001</v>
      </c>
      <c r="Q1936" s="61"/>
      <c r="R1936" s="29"/>
      <c r="S1936" s="29"/>
      <c r="T1936" s="29"/>
      <c r="U1936" s="29"/>
      <c r="X1936" s="22" t="str">
        <f>IF(B1936="",VLOOKUP(A1936,items_lookup!A:B,2,FALSE),B1936)</f>
        <v>09. Item 09</v>
      </c>
      <c r="Y1936" s="22">
        <f t="shared" si="136"/>
        <v>12</v>
      </c>
      <c r="Z1936" s="22">
        <f t="shared" si="136"/>
        <v>12</v>
      </c>
      <c r="AA1936" s="22">
        <f t="shared" si="133"/>
        <v>2021</v>
      </c>
      <c r="AB1936" s="22">
        <f t="shared" si="134"/>
        <v>2021</v>
      </c>
      <c r="AC1936" s="22">
        <f t="shared" si="135"/>
        <v>2021</v>
      </c>
      <c r="AD1936" s="25" t="b">
        <f>AND(ROUND(O1936,2)=O1936,ROUND(P1936,2)=P1936,OR(AND(O1936&lt;&gt;0,L1936="p"),AND(P1936&lt;&gt;0,L1936="f")),_xlfn.ISFORMULA(X1936),_xlfn.ISFORMULA(Y1936),_xlfn.ISFORMULA(Z1936),_xlfn.ISFORMULA(AA1936),_xlfn.ISFORMULA(AB1936),_xlfn.ISFORMULA(AC1936),NOT(_xlfn.ISFORMULA(O1936)),NOT(_xlfn.ISFORMULA(P1936)),M1936&lt;&gt;0,N1936&lt;&gt;0,OR(YEAR(M1936=lookup_codes!T2110),YEAR(M1936=lookup_codes!T2111),YEAR(M1936=lookup_codes!T2112)),OR(YEAR(N1936=lookup_codes!T2110),YEAR(N1936=lookup_codes!T2111),YEAR(N1936=lookup_codes!T2112)))</f>
        <v>1</v>
      </c>
    </row>
    <row r="1937" spans="1:30" ht="15" customHeight="1" x14ac:dyDescent="0.2">
      <c r="A1937" s="8" t="s">
        <v>768</v>
      </c>
      <c r="B1937" s="8"/>
      <c r="C1937" s="2" t="s">
        <v>741</v>
      </c>
      <c r="D1937" s="6" t="s">
        <v>742</v>
      </c>
      <c r="E1937" s="60" t="s">
        <v>745</v>
      </c>
      <c r="F1937" s="8"/>
      <c r="G1937" s="8"/>
      <c r="H1937" s="8"/>
      <c r="I1937" s="8"/>
      <c r="J1937" s="8"/>
      <c r="K1937" s="8"/>
      <c r="L1937" s="8" t="s">
        <v>756</v>
      </c>
      <c r="M1937" s="9">
        <v>44531</v>
      </c>
      <c r="N1937" s="9">
        <v>44531</v>
      </c>
      <c r="O1937" s="20"/>
      <c r="P1937" s="20">
        <v>143.57</v>
      </c>
      <c r="Q1937" s="61"/>
      <c r="R1937" s="29"/>
      <c r="S1937" s="29"/>
      <c r="T1937" s="29"/>
      <c r="U1937" s="29"/>
      <c r="X1937" s="22" t="str">
        <f>IF(B1937="",VLOOKUP(A1937,items_lookup!A:B,2,FALSE),B1937)</f>
        <v>09. Item 09</v>
      </c>
      <c r="Y1937" s="22">
        <f t="shared" si="136"/>
        <v>12</v>
      </c>
      <c r="Z1937" s="22">
        <f t="shared" si="136"/>
        <v>12</v>
      </c>
      <c r="AA1937" s="22">
        <f t="shared" si="133"/>
        <v>2021</v>
      </c>
      <c r="AB1937" s="22">
        <f t="shared" si="134"/>
        <v>2021</v>
      </c>
      <c r="AC1937" s="22">
        <f t="shared" si="135"/>
        <v>2021</v>
      </c>
      <c r="AD1937" s="25" t="b">
        <f>AND(ROUND(O1937,2)=O1937,ROUND(P1937,2)=P1937,OR(AND(O1937&lt;&gt;0,L1937="p"),AND(P1937&lt;&gt;0,L1937="f")),_xlfn.ISFORMULA(X1937),_xlfn.ISFORMULA(Y1937),_xlfn.ISFORMULA(Z1937),_xlfn.ISFORMULA(AA1937),_xlfn.ISFORMULA(AB1937),_xlfn.ISFORMULA(AC1937),NOT(_xlfn.ISFORMULA(O1937)),NOT(_xlfn.ISFORMULA(P1937)),M1937&lt;&gt;0,N1937&lt;&gt;0,OR(YEAR(M1937=lookup_codes!T2111),YEAR(M1937=lookup_codes!T2112),YEAR(M1937=lookup_codes!T2113)),OR(YEAR(N1937=lookup_codes!T2111),YEAR(N1937=lookup_codes!T2112),YEAR(N1937=lookup_codes!T2113)))</f>
        <v>1</v>
      </c>
    </row>
    <row r="1938" spans="1:30" ht="15" customHeight="1" x14ac:dyDescent="0.2">
      <c r="A1938" s="8" t="s">
        <v>776</v>
      </c>
      <c r="B1938" s="8"/>
      <c r="C1938" s="2" t="s">
        <v>741</v>
      </c>
      <c r="D1938" s="6" t="s">
        <v>742</v>
      </c>
      <c r="E1938" s="60" t="s">
        <v>745</v>
      </c>
      <c r="F1938" s="8"/>
      <c r="G1938" s="8"/>
      <c r="H1938" s="8"/>
      <c r="I1938" s="8"/>
      <c r="J1938" s="8"/>
      <c r="K1938" s="8"/>
      <c r="L1938" s="8" t="s">
        <v>756</v>
      </c>
      <c r="M1938" s="9">
        <v>44531</v>
      </c>
      <c r="N1938" s="9">
        <v>44531</v>
      </c>
      <c r="O1938" s="20"/>
      <c r="P1938" s="20">
        <v>80294.289999999994</v>
      </c>
      <c r="Q1938" s="61"/>
      <c r="R1938" s="29"/>
      <c r="S1938" s="29"/>
      <c r="T1938" s="29"/>
      <c r="U1938" s="29"/>
      <c r="X1938" s="22" t="str">
        <f>IF(B1938="",VLOOKUP(A1938,items_lookup!A:B,2,FALSE),B1938)</f>
        <v>_1. Item _1</v>
      </c>
      <c r="Y1938" s="22">
        <f t="shared" si="136"/>
        <v>12</v>
      </c>
      <c r="Z1938" s="22">
        <f t="shared" si="136"/>
        <v>12</v>
      </c>
      <c r="AA1938" s="22">
        <f t="shared" si="133"/>
        <v>2021</v>
      </c>
      <c r="AB1938" s="22">
        <f t="shared" si="134"/>
        <v>2021</v>
      </c>
      <c r="AC1938" s="22">
        <f t="shared" si="135"/>
        <v>2021</v>
      </c>
      <c r="AD1938" s="25" t="b">
        <f>AND(ROUND(O1938,2)=O1938,ROUND(P1938,2)=P1938,OR(AND(O1938&lt;&gt;0,L1938="p"),AND(P1938&lt;&gt;0,L1938="f")),_xlfn.ISFORMULA(X1938),_xlfn.ISFORMULA(Y1938),_xlfn.ISFORMULA(Z1938),_xlfn.ISFORMULA(AA1938),_xlfn.ISFORMULA(AB1938),_xlfn.ISFORMULA(AC1938),NOT(_xlfn.ISFORMULA(O1938)),NOT(_xlfn.ISFORMULA(P1938)),M1938&lt;&gt;0,N1938&lt;&gt;0,OR(YEAR(M1938=lookup_codes!T2112),YEAR(M1938=lookup_codes!T2113),YEAR(M1938=lookup_codes!T2114)),OR(YEAR(N1938=lookup_codes!T2112),YEAR(N1938=lookup_codes!T2113),YEAR(N1938=lookup_codes!T2114)))</f>
        <v>1</v>
      </c>
    </row>
    <row r="1939" spans="1:30" ht="13.5" x14ac:dyDescent="0.2">
      <c r="A1939" s="8" t="s">
        <v>776</v>
      </c>
      <c r="B1939" s="8"/>
      <c r="C1939" s="2" t="s">
        <v>741</v>
      </c>
      <c r="D1939" s="6" t="s">
        <v>742</v>
      </c>
      <c r="E1939" s="60" t="s">
        <v>745</v>
      </c>
      <c r="F1939" s="8"/>
      <c r="G1939" s="8"/>
      <c r="H1939" s="8"/>
      <c r="I1939" s="8"/>
      <c r="J1939" s="8"/>
      <c r="K1939" s="8"/>
      <c r="L1939" s="8" t="s">
        <v>756</v>
      </c>
      <c r="M1939" s="9">
        <v>44531</v>
      </c>
      <c r="N1939" s="9">
        <v>44531</v>
      </c>
      <c r="O1939" s="20"/>
      <c r="P1939" s="20">
        <v>8093.43</v>
      </c>
      <c r="Q1939" s="61"/>
      <c r="R1939" s="29"/>
      <c r="S1939" s="29"/>
      <c r="T1939" s="29"/>
      <c r="U1939" s="29"/>
      <c r="X1939" s="22" t="str">
        <f>IF(B1939="",VLOOKUP(A1939,items_lookup!A:B,2,FALSE),B1939)</f>
        <v>_1. Item _1</v>
      </c>
      <c r="Y1939" s="22">
        <f t="shared" si="136"/>
        <v>12</v>
      </c>
      <c r="Z1939" s="22">
        <f t="shared" si="136"/>
        <v>12</v>
      </c>
      <c r="AA1939" s="22">
        <f t="shared" si="133"/>
        <v>2021</v>
      </c>
      <c r="AB1939" s="22">
        <f t="shared" si="134"/>
        <v>2021</v>
      </c>
      <c r="AC1939" s="22">
        <f t="shared" si="135"/>
        <v>2021</v>
      </c>
      <c r="AD1939" s="25" t="b">
        <f>AND(ROUND(O1939,2)=O1939,ROUND(P1939,2)=P1939,OR(AND(O1939&lt;&gt;0,L1939="p"),AND(P1939&lt;&gt;0,L1939="f")),_xlfn.ISFORMULA(X1939),_xlfn.ISFORMULA(Y1939),_xlfn.ISFORMULA(Z1939),_xlfn.ISFORMULA(AA1939),_xlfn.ISFORMULA(AB1939),_xlfn.ISFORMULA(AC1939),NOT(_xlfn.ISFORMULA(O1939)),NOT(_xlfn.ISFORMULA(P1939)),M1939&lt;&gt;0,N1939&lt;&gt;0,OR(YEAR(M1939=lookup_codes!T2113),YEAR(M1939=lookup_codes!T2114),YEAR(M1939=lookup_codes!T2115)),OR(YEAR(N1939=lookup_codes!T2113),YEAR(N1939=lookup_codes!T2114),YEAR(N1939=lookup_codes!T2115)))</f>
        <v>1</v>
      </c>
    </row>
    <row r="1940" spans="1:30" ht="13.5" x14ac:dyDescent="0.2">
      <c r="A1940" s="8" t="s">
        <v>776</v>
      </c>
      <c r="B1940" s="8"/>
      <c r="C1940" s="2" t="s">
        <v>741</v>
      </c>
      <c r="D1940" s="6" t="s">
        <v>742</v>
      </c>
      <c r="E1940" s="60" t="s">
        <v>745</v>
      </c>
      <c r="F1940" s="8"/>
      <c r="G1940" s="8"/>
      <c r="H1940" s="8"/>
      <c r="I1940" s="8"/>
      <c r="J1940" s="8"/>
      <c r="K1940" s="8"/>
      <c r="L1940" s="8" t="s">
        <v>756</v>
      </c>
      <c r="M1940" s="9">
        <v>44531</v>
      </c>
      <c r="N1940" s="9">
        <v>44531</v>
      </c>
      <c r="O1940" s="20">
        <v>23878.799999999999</v>
      </c>
      <c r="P1940" s="20">
        <v>1418230.13</v>
      </c>
      <c r="Q1940" s="61"/>
      <c r="R1940" s="29"/>
      <c r="S1940" s="29"/>
      <c r="T1940" s="29"/>
      <c r="U1940" s="29"/>
      <c r="X1940" s="22" t="str">
        <f>IF(B1940="",VLOOKUP(A1940,items_lookup!A:B,2,FALSE),B1940)</f>
        <v>_1. Item _1</v>
      </c>
      <c r="Y1940" s="22">
        <f t="shared" si="136"/>
        <v>12</v>
      </c>
      <c r="Z1940" s="22">
        <f t="shared" si="136"/>
        <v>12</v>
      </c>
      <c r="AA1940" s="22">
        <f t="shared" si="133"/>
        <v>2021</v>
      </c>
      <c r="AB1940" s="22">
        <f t="shared" si="134"/>
        <v>2021</v>
      </c>
      <c r="AC1940" s="22">
        <f t="shared" si="135"/>
        <v>2021</v>
      </c>
      <c r="AD1940" s="25" t="b">
        <f>AND(ROUND(O1940,2)=O1940,ROUND(P1940,2)=P1940,OR(AND(O1940&lt;&gt;0,L1940="p"),AND(P1940&lt;&gt;0,L1940="f")),_xlfn.ISFORMULA(X1940),_xlfn.ISFORMULA(Y1940),_xlfn.ISFORMULA(Z1940),_xlfn.ISFORMULA(AA1940),_xlfn.ISFORMULA(AB1940),_xlfn.ISFORMULA(AC1940),NOT(_xlfn.ISFORMULA(O1940)),NOT(_xlfn.ISFORMULA(P1940)),M1940&lt;&gt;0,N1940&lt;&gt;0,OR(YEAR(M1940=lookup_codes!T2114),YEAR(M1940=lookup_codes!T2115),YEAR(M1940=lookup_codes!T2116)),OR(YEAR(N1940=lookup_codes!T2114),YEAR(N1940=lookup_codes!T2115),YEAR(N1940=lookup_codes!T2116)))</f>
        <v>1</v>
      </c>
    </row>
    <row r="1941" spans="1:30" ht="15" customHeight="1" x14ac:dyDescent="0.2">
      <c r="A1941" s="8" t="s">
        <v>776</v>
      </c>
      <c r="B1941" s="8"/>
      <c r="C1941" s="2" t="s">
        <v>741</v>
      </c>
      <c r="D1941" s="6" t="s">
        <v>742</v>
      </c>
      <c r="E1941" s="60" t="s">
        <v>745</v>
      </c>
      <c r="F1941" s="8"/>
      <c r="G1941" s="8"/>
      <c r="H1941" s="8"/>
      <c r="I1941" s="8"/>
      <c r="J1941" s="8"/>
      <c r="K1941" s="8"/>
      <c r="L1941" s="8" t="s">
        <v>756</v>
      </c>
      <c r="M1941" s="9">
        <v>44531</v>
      </c>
      <c r="N1941" s="9">
        <v>44531</v>
      </c>
      <c r="O1941" s="20"/>
      <c r="P1941" s="20">
        <v>4017361.97</v>
      </c>
      <c r="Q1941" s="61"/>
      <c r="R1941" s="29"/>
      <c r="S1941" s="29"/>
      <c r="T1941" s="29"/>
      <c r="U1941" s="29"/>
      <c r="X1941" s="22" t="str">
        <f>IF(B1941="",VLOOKUP(A1941,items_lookup!A:B,2,FALSE),B1941)</f>
        <v>_1. Item _1</v>
      </c>
      <c r="Y1941" s="22">
        <f t="shared" si="136"/>
        <v>12</v>
      </c>
      <c r="Z1941" s="22">
        <f t="shared" si="136"/>
        <v>12</v>
      </c>
      <c r="AA1941" s="22">
        <f t="shared" si="133"/>
        <v>2021</v>
      </c>
      <c r="AB1941" s="22">
        <f t="shared" si="134"/>
        <v>2021</v>
      </c>
      <c r="AC1941" s="22">
        <f t="shared" si="135"/>
        <v>2021</v>
      </c>
      <c r="AD1941" s="25" t="b">
        <f>AND(ROUND(O1941,2)=O1941,ROUND(P1941,2)=P1941,OR(AND(O1941&lt;&gt;0,L1941="p"),AND(P1941&lt;&gt;0,L1941="f")),_xlfn.ISFORMULA(X1941),_xlfn.ISFORMULA(Y1941),_xlfn.ISFORMULA(Z1941),_xlfn.ISFORMULA(AA1941),_xlfn.ISFORMULA(AB1941),_xlfn.ISFORMULA(AC1941),NOT(_xlfn.ISFORMULA(O1941)),NOT(_xlfn.ISFORMULA(P1941)),M1941&lt;&gt;0,N1941&lt;&gt;0,OR(YEAR(M1941=lookup_codes!T2115),YEAR(M1941=lookup_codes!T2116),YEAR(M1941=lookup_codes!T2117)),OR(YEAR(N1941=lookup_codes!T2115),YEAR(N1941=lookup_codes!T2116),YEAR(N1941=lookup_codes!T2117)))</f>
        <v>1</v>
      </c>
    </row>
    <row r="1942" spans="1:30" ht="15" customHeight="1" x14ac:dyDescent="0.2">
      <c r="A1942" s="8" t="s">
        <v>776</v>
      </c>
      <c r="B1942" s="8"/>
      <c r="C1942" s="2" t="s">
        <v>741</v>
      </c>
      <c r="D1942" s="6" t="s">
        <v>742</v>
      </c>
      <c r="E1942" s="60" t="s">
        <v>745</v>
      </c>
      <c r="F1942" s="8"/>
      <c r="G1942" s="8"/>
      <c r="H1942" s="8"/>
      <c r="I1942" s="8"/>
      <c r="J1942" s="8"/>
      <c r="K1942" s="8"/>
      <c r="L1942" s="8" t="s">
        <v>756</v>
      </c>
      <c r="M1942" s="9">
        <v>44531</v>
      </c>
      <c r="N1942" s="9">
        <v>44531</v>
      </c>
      <c r="O1942" s="20"/>
      <c r="P1942" s="20">
        <v>206117.36</v>
      </c>
      <c r="Q1942" s="61"/>
      <c r="R1942" s="29"/>
      <c r="S1942" s="29"/>
      <c r="T1942" s="29"/>
      <c r="U1942" s="29"/>
      <c r="X1942" s="22" t="str">
        <f>IF(B1942="",VLOOKUP(A1942,items_lookup!A:B,2,FALSE),B1942)</f>
        <v>_1. Item _1</v>
      </c>
      <c r="Y1942" s="22">
        <f t="shared" si="136"/>
        <v>12</v>
      </c>
      <c r="Z1942" s="22">
        <f t="shared" si="136"/>
        <v>12</v>
      </c>
      <c r="AA1942" s="22">
        <f t="shared" si="133"/>
        <v>2021</v>
      </c>
      <c r="AB1942" s="22">
        <f t="shared" si="134"/>
        <v>2021</v>
      </c>
      <c r="AC1942" s="22">
        <f t="shared" si="135"/>
        <v>2021</v>
      </c>
      <c r="AD1942" s="25" t="b">
        <f>AND(ROUND(O1942,2)=O1942,ROUND(P1942,2)=P1942,OR(AND(O1942&lt;&gt;0,L1942="p"),AND(P1942&lt;&gt;0,L1942="f")),_xlfn.ISFORMULA(X1942),_xlfn.ISFORMULA(Y1942),_xlfn.ISFORMULA(Z1942),_xlfn.ISFORMULA(AA1942),_xlfn.ISFORMULA(AB1942),_xlfn.ISFORMULA(AC1942),NOT(_xlfn.ISFORMULA(O1942)),NOT(_xlfn.ISFORMULA(P1942)),M1942&lt;&gt;0,N1942&lt;&gt;0,OR(YEAR(M1942=lookup_codes!T2116),YEAR(M1942=lookup_codes!T2117),YEAR(M1942=lookup_codes!T2118)),OR(YEAR(N1942=lookup_codes!T2116),YEAR(N1942=lookup_codes!T2117),YEAR(N1942=lookup_codes!T2118)))</f>
        <v>1</v>
      </c>
    </row>
    <row r="1943" spans="1:30" ht="15" customHeight="1" x14ac:dyDescent="0.2">
      <c r="A1943" s="8" t="s">
        <v>776</v>
      </c>
      <c r="B1943" s="8"/>
      <c r="C1943" s="2" t="s">
        <v>741</v>
      </c>
      <c r="D1943" s="6" t="s">
        <v>742</v>
      </c>
      <c r="E1943" s="60" t="s">
        <v>745</v>
      </c>
      <c r="F1943" s="8"/>
      <c r="G1943" s="8"/>
      <c r="H1943" s="8"/>
      <c r="I1943" s="8"/>
      <c r="J1943" s="8"/>
      <c r="K1943" s="8"/>
      <c r="L1943" s="8" t="s">
        <v>756</v>
      </c>
      <c r="M1943" s="9">
        <v>44531</v>
      </c>
      <c r="N1943" s="9">
        <v>44531</v>
      </c>
      <c r="O1943" s="20"/>
      <c r="P1943" s="20">
        <v>103255.49</v>
      </c>
      <c r="Q1943" s="61"/>
      <c r="R1943" s="29"/>
      <c r="S1943" s="29"/>
      <c r="T1943" s="29"/>
      <c r="U1943" s="29"/>
      <c r="X1943" s="22" t="str">
        <f>IF(B1943="",VLOOKUP(A1943,items_lookup!A:B,2,FALSE),B1943)</f>
        <v>_1. Item _1</v>
      </c>
      <c r="Y1943" s="22">
        <f t="shared" si="136"/>
        <v>12</v>
      </c>
      <c r="Z1943" s="22">
        <f t="shared" si="136"/>
        <v>12</v>
      </c>
      <c r="AA1943" s="22">
        <f t="shared" si="133"/>
        <v>2021</v>
      </c>
      <c r="AB1943" s="22">
        <f t="shared" si="134"/>
        <v>2021</v>
      </c>
      <c r="AC1943" s="22">
        <f t="shared" si="135"/>
        <v>2021</v>
      </c>
      <c r="AD1943" s="25" t="b">
        <f>AND(ROUND(O1943,2)=O1943,ROUND(P1943,2)=P1943,OR(AND(O1943&lt;&gt;0,L1943="p"),AND(P1943&lt;&gt;0,L1943="f")),_xlfn.ISFORMULA(X1943),_xlfn.ISFORMULA(Y1943),_xlfn.ISFORMULA(Z1943),_xlfn.ISFORMULA(AA1943),_xlfn.ISFORMULA(AB1943),_xlfn.ISFORMULA(AC1943),NOT(_xlfn.ISFORMULA(O1943)),NOT(_xlfn.ISFORMULA(P1943)),M1943&lt;&gt;0,N1943&lt;&gt;0,OR(YEAR(M1943=lookup_codes!T2117),YEAR(M1943=lookup_codes!T2118),YEAR(M1943=lookup_codes!T2119)),OR(YEAR(N1943=lookup_codes!T2117),YEAR(N1943=lookup_codes!T2118),YEAR(N1943=lookup_codes!T2119)))</f>
        <v>1</v>
      </c>
    </row>
    <row r="1944" spans="1:30" ht="15" customHeight="1" x14ac:dyDescent="0.2">
      <c r="A1944" s="8" t="s">
        <v>776</v>
      </c>
      <c r="B1944" s="8"/>
      <c r="C1944" s="2" t="s">
        <v>741</v>
      </c>
      <c r="D1944" s="6" t="s">
        <v>742</v>
      </c>
      <c r="E1944" s="60" t="s">
        <v>745</v>
      </c>
      <c r="F1944" s="8"/>
      <c r="G1944" s="8"/>
      <c r="H1944" s="8"/>
      <c r="I1944" s="8"/>
      <c r="J1944" s="8"/>
      <c r="K1944" s="8"/>
      <c r="L1944" s="8" t="s">
        <v>756</v>
      </c>
      <c r="M1944" s="9">
        <v>44531</v>
      </c>
      <c r="N1944" s="9">
        <v>44531</v>
      </c>
      <c r="O1944" s="20"/>
      <c r="P1944" s="20">
        <v>246.71</v>
      </c>
      <c r="Q1944" s="61"/>
      <c r="R1944" s="29"/>
      <c r="S1944" s="29"/>
      <c r="T1944" s="29"/>
      <c r="U1944" s="29"/>
      <c r="X1944" s="22" t="str">
        <f>IF(B1944="",VLOOKUP(A1944,items_lookup!A:B,2,FALSE),B1944)</f>
        <v>_1. Item _1</v>
      </c>
      <c r="Y1944" s="22">
        <f t="shared" si="136"/>
        <v>12</v>
      </c>
      <c r="Z1944" s="22">
        <f t="shared" si="136"/>
        <v>12</v>
      </c>
      <c r="AA1944" s="22">
        <f t="shared" si="133"/>
        <v>2021</v>
      </c>
      <c r="AB1944" s="22">
        <f t="shared" si="134"/>
        <v>2021</v>
      </c>
      <c r="AC1944" s="22">
        <f t="shared" si="135"/>
        <v>2021</v>
      </c>
      <c r="AD1944" s="25" t="b">
        <f>AND(ROUND(O1944,2)=O1944,ROUND(P1944,2)=P1944,OR(AND(O1944&lt;&gt;0,L1944="p"),AND(P1944&lt;&gt;0,L1944="f")),_xlfn.ISFORMULA(X1944),_xlfn.ISFORMULA(Y1944),_xlfn.ISFORMULA(Z1944),_xlfn.ISFORMULA(AA1944),_xlfn.ISFORMULA(AB1944),_xlfn.ISFORMULA(AC1944),NOT(_xlfn.ISFORMULA(O1944)),NOT(_xlfn.ISFORMULA(P1944)),M1944&lt;&gt;0,N1944&lt;&gt;0,OR(YEAR(M1944=lookup_codes!T2118),YEAR(M1944=lookup_codes!T2119),YEAR(M1944=lookup_codes!T2120)),OR(YEAR(N1944=lookup_codes!T2118),YEAR(N1944=lookup_codes!T2119),YEAR(N1944=lookup_codes!T2120)))</f>
        <v>1</v>
      </c>
    </row>
    <row r="1945" spans="1:30" ht="15" customHeight="1" x14ac:dyDescent="0.2">
      <c r="A1945" s="8" t="s">
        <v>780</v>
      </c>
      <c r="B1945" s="8"/>
      <c r="C1945" s="2" t="s">
        <v>734</v>
      </c>
      <c r="D1945" s="6" t="s">
        <v>742</v>
      </c>
      <c r="E1945" s="60" t="s">
        <v>744</v>
      </c>
      <c r="F1945" s="8"/>
      <c r="G1945" s="8"/>
      <c r="H1945" s="8"/>
      <c r="I1945" s="8"/>
      <c r="J1945" s="8"/>
      <c r="K1945" s="8" t="s">
        <v>753</v>
      </c>
      <c r="L1945" s="8" t="s">
        <v>756</v>
      </c>
      <c r="M1945" s="9">
        <v>44545</v>
      </c>
      <c r="N1945" s="9">
        <v>44545</v>
      </c>
      <c r="O1945" s="20"/>
      <c r="P1945" s="20">
        <v>2695648.81</v>
      </c>
      <c r="Q1945" s="61"/>
      <c r="R1945" s="29"/>
      <c r="S1945" s="29"/>
      <c r="T1945" s="29"/>
      <c r="U1945" s="29"/>
      <c r="X1945" s="22" t="str">
        <f>IF(B1945="",VLOOKUP(A1945,items_lookup!A:B,2,FALSE),B1945)</f>
        <v>14. Item 14</v>
      </c>
      <c r="Y1945" s="22">
        <f t="shared" si="136"/>
        <v>12</v>
      </c>
      <c r="Z1945" s="22">
        <f t="shared" si="136"/>
        <v>12</v>
      </c>
      <c r="AA1945" s="22">
        <f t="shared" si="133"/>
        <v>2021</v>
      </c>
      <c r="AB1945" s="22">
        <f t="shared" si="134"/>
        <v>2021</v>
      </c>
      <c r="AC1945" s="22">
        <f t="shared" si="135"/>
        <v>2021</v>
      </c>
      <c r="AD1945" s="25" t="b">
        <f>AND(ROUND(O1945,2)=O1945,ROUND(P1945,2)=P1945,OR(AND(O1945&lt;&gt;0,L1945="p"),AND(P1945&lt;&gt;0,L1945="f")),_xlfn.ISFORMULA(X1945),_xlfn.ISFORMULA(Y1945),_xlfn.ISFORMULA(Z1945),_xlfn.ISFORMULA(AA1945),_xlfn.ISFORMULA(AB1945),_xlfn.ISFORMULA(AC1945),NOT(_xlfn.ISFORMULA(O1945)),NOT(_xlfn.ISFORMULA(P1945)),M1945&lt;&gt;0,N1945&lt;&gt;0,OR(YEAR(M1945=lookup_codes!T2119),YEAR(M1945=lookup_codes!T2120),YEAR(M1945=lookup_codes!T2121)),OR(YEAR(N1945=lookup_codes!T2119),YEAR(N1945=lookup_codes!T2120),YEAR(N1945=lookup_codes!T2121)))</f>
        <v>1</v>
      </c>
    </row>
    <row r="1946" spans="1:30" ht="15" customHeight="1" x14ac:dyDescent="0.2">
      <c r="A1946" s="8" t="s">
        <v>768</v>
      </c>
      <c r="B1946" s="8"/>
      <c r="C1946" s="2" t="s">
        <v>734</v>
      </c>
      <c r="D1946" s="6" t="s">
        <v>742</v>
      </c>
      <c r="E1946" s="60" t="s">
        <v>745</v>
      </c>
      <c r="F1946" s="8"/>
      <c r="G1946" s="8"/>
      <c r="H1946" s="8"/>
      <c r="I1946" s="8" t="s">
        <v>25</v>
      </c>
      <c r="J1946" s="8">
        <v>3</v>
      </c>
      <c r="K1946" s="8" t="s">
        <v>753</v>
      </c>
      <c r="L1946" s="8" t="s">
        <v>756</v>
      </c>
      <c r="M1946" s="9">
        <v>44531</v>
      </c>
      <c r="N1946" s="9">
        <v>44547</v>
      </c>
      <c r="O1946" s="20"/>
      <c r="P1946" s="20">
        <v>846592.9</v>
      </c>
      <c r="Q1946" s="61"/>
      <c r="R1946" s="29"/>
      <c r="S1946" s="29"/>
      <c r="T1946" s="29"/>
      <c r="U1946" s="29"/>
      <c r="X1946" s="22" t="str">
        <f>IF(B1946="",VLOOKUP(A1946,items_lookup!A:B,2,FALSE),B1946)</f>
        <v>09. Item 09</v>
      </c>
      <c r="Y1946" s="22">
        <f t="shared" si="136"/>
        <v>12</v>
      </c>
      <c r="Z1946" s="22">
        <f t="shared" si="136"/>
        <v>12</v>
      </c>
      <c r="AA1946" s="22">
        <f t="shared" si="133"/>
        <v>2021</v>
      </c>
      <c r="AB1946" s="22">
        <f t="shared" si="134"/>
        <v>2021</v>
      </c>
      <c r="AC1946" s="22">
        <f t="shared" si="135"/>
        <v>2021</v>
      </c>
      <c r="AD1946" s="25" t="b">
        <f>AND(ROUND(O1946,2)=O1946,ROUND(P1946,2)=P1946,OR(AND(O1946&lt;&gt;0,L1946="p"),AND(P1946&lt;&gt;0,L1946="f")),_xlfn.ISFORMULA(X1946),_xlfn.ISFORMULA(Y1946),_xlfn.ISFORMULA(Z1946),_xlfn.ISFORMULA(AA1946),_xlfn.ISFORMULA(AB1946),_xlfn.ISFORMULA(AC1946),NOT(_xlfn.ISFORMULA(O1946)),NOT(_xlfn.ISFORMULA(P1946)),M1946&lt;&gt;0,N1946&lt;&gt;0,OR(YEAR(M1946=lookup_codes!T2120),YEAR(M1946=lookup_codes!T2121),YEAR(M1946=lookup_codes!T2122)),OR(YEAR(N1946=lookup_codes!T2120),YEAR(N1946=lookup_codes!T2121),YEAR(N1946=lookup_codes!T2122)))</f>
        <v>1</v>
      </c>
    </row>
    <row r="1947" spans="1:30" ht="15" customHeight="1" x14ac:dyDescent="0.2">
      <c r="A1947" s="8" t="s">
        <v>768</v>
      </c>
      <c r="B1947" s="8"/>
      <c r="C1947" s="2" t="s">
        <v>734</v>
      </c>
      <c r="D1947" s="6" t="s">
        <v>742</v>
      </c>
      <c r="E1947" s="60" t="s">
        <v>745</v>
      </c>
      <c r="F1947" s="8"/>
      <c r="G1947" s="8"/>
      <c r="H1947" s="8"/>
      <c r="I1947" s="8"/>
      <c r="J1947" s="8">
        <v>3</v>
      </c>
      <c r="K1947" s="8" t="s">
        <v>753</v>
      </c>
      <c r="L1947" s="8" t="s">
        <v>756</v>
      </c>
      <c r="M1947" s="9">
        <v>44531</v>
      </c>
      <c r="N1947" s="9">
        <v>44551</v>
      </c>
      <c r="O1947" s="20"/>
      <c r="P1947" s="20">
        <v>45608.53</v>
      </c>
      <c r="Q1947" s="61"/>
      <c r="R1947" s="29"/>
      <c r="S1947" s="29"/>
      <c r="T1947" s="29"/>
      <c r="U1947" s="29"/>
      <c r="X1947" s="22" t="str">
        <f>IF(B1947="",VLOOKUP(A1947,items_lookup!A:B,2,FALSE),B1947)</f>
        <v>09. Item 09</v>
      </c>
      <c r="Y1947" s="22">
        <f t="shared" si="136"/>
        <v>12</v>
      </c>
      <c r="Z1947" s="22">
        <f t="shared" si="136"/>
        <v>12</v>
      </c>
      <c r="AA1947" s="22">
        <f t="shared" si="133"/>
        <v>2021</v>
      </c>
      <c r="AB1947" s="22">
        <f t="shared" si="134"/>
        <v>2021</v>
      </c>
      <c r="AC1947" s="22">
        <f t="shared" si="135"/>
        <v>2021</v>
      </c>
      <c r="AD1947" s="25" t="b">
        <f>AND(ROUND(O1947,2)=O1947,ROUND(P1947,2)=P1947,OR(AND(O1947&lt;&gt;0,L1947="p"),AND(P1947&lt;&gt;0,L1947="f")),_xlfn.ISFORMULA(X1947),_xlfn.ISFORMULA(Y1947),_xlfn.ISFORMULA(Z1947),_xlfn.ISFORMULA(AA1947),_xlfn.ISFORMULA(AB1947),_xlfn.ISFORMULA(AC1947),NOT(_xlfn.ISFORMULA(O1947)),NOT(_xlfn.ISFORMULA(P1947)),M1947&lt;&gt;0,N1947&lt;&gt;0,OR(YEAR(M1947=lookup_codes!T2121),YEAR(M1947=lookup_codes!T2122),YEAR(M1947=lookup_codes!T2123)),OR(YEAR(N1947=lookup_codes!T2121),YEAR(N1947=lookup_codes!T2122),YEAR(N1947=lookup_codes!T2123)))</f>
        <v>1</v>
      </c>
    </row>
    <row r="1948" spans="1:30" ht="15" customHeight="1" x14ac:dyDescent="0.2">
      <c r="A1948" s="8" t="s">
        <v>768</v>
      </c>
      <c r="B1948" s="8"/>
      <c r="C1948" s="2" t="s">
        <v>734</v>
      </c>
      <c r="D1948" s="6" t="s">
        <v>742</v>
      </c>
      <c r="E1948" s="60" t="s">
        <v>745</v>
      </c>
      <c r="F1948" s="8"/>
      <c r="G1948" s="8"/>
      <c r="H1948" s="8"/>
      <c r="I1948" s="8"/>
      <c r="J1948" s="8">
        <v>3</v>
      </c>
      <c r="K1948" s="8" t="s">
        <v>753</v>
      </c>
      <c r="L1948" s="8" t="s">
        <v>756</v>
      </c>
      <c r="M1948" s="9">
        <v>44531</v>
      </c>
      <c r="N1948" s="9">
        <v>44553</v>
      </c>
      <c r="O1948" s="20"/>
      <c r="P1948" s="20">
        <v>728014.77</v>
      </c>
      <c r="Q1948" s="61"/>
      <c r="R1948" s="29"/>
      <c r="S1948" s="29"/>
      <c r="T1948" s="29"/>
      <c r="U1948" s="29"/>
      <c r="X1948" s="22" t="str">
        <f>IF(B1948="",VLOOKUP(A1948,items_lookup!A:B,2,FALSE),B1948)</f>
        <v>09. Item 09</v>
      </c>
      <c r="Y1948" s="22">
        <f t="shared" si="136"/>
        <v>12</v>
      </c>
      <c r="Z1948" s="22">
        <f t="shared" si="136"/>
        <v>12</v>
      </c>
      <c r="AA1948" s="22">
        <f t="shared" si="133"/>
        <v>2021</v>
      </c>
      <c r="AB1948" s="22">
        <f t="shared" si="134"/>
        <v>2021</v>
      </c>
      <c r="AC1948" s="22">
        <f t="shared" si="135"/>
        <v>2021</v>
      </c>
      <c r="AD1948" s="25" t="b">
        <f>AND(ROUND(O1948,2)=O1948,ROUND(P1948,2)=P1948,OR(AND(O1948&lt;&gt;0,L1948="p"),AND(P1948&lt;&gt;0,L1948="f")),_xlfn.ISFORMULA(X1948),_xlfn.ISFORMULA(Y1948),_xlfn.ISFORMULA(Z1948),_xlfn.ISFORMULA(AA1948),_xlfn.ISFORMULA(AB1948),_xlfn.ISFORMULA(AC1948),NOT(_xlfn.ISFORMULA(O1948)),NOT(_xlfn.ISFORMULA(P1948)),M1948&lt;&gt;0,N1948&lt;&gt;0,OR(YEAR(M1948=lookup_codes!T2122),YEAR(M1948=lookup_codes!T2123),YEAR(M1948=lookup_codes!T2124)),OR(YEAR(N1948=lookup_codes!T2122),YEAR(N1948=lookup_codes!T2123),YEAR(N1948=lookup_codes!T2124)))</f>
        <v>1</v>
      </c>
    </row>
    <row r="1949" spans="1:30" ht="15" customHeight="1" x14ac:dyDescent="0.2">
      <c r="A1949" s="8" t="s">
        <v>782</v>
      </c>
      <c r="B1949" s="8"/>
      <c r="C1949" s="2" t="s">
        <v>734</v>
      </c>
      <c r="D1949" s="6" t="s">
        <v>742</v>
      </c>
      <c r="E1949" s="60" t="s">
        <v>745</v>
      </c>
      <c r="F1949" s="8"/>
      <c r="G1949" s="8"/>
      <c r="H1949" s="8"/>
      <c r="I1949" s="8"/>
      <c r="J1949" s="8">
        <v>3</v>
      </c>
      <c r="K1949" s="8" t="s">
        <v>753</v>
      </c>
      <c r="L1949" s="8" t="s">
        <v>756</v>
      </c>
      <c r="M1949" s="9">
        <v>44545</v>
      </c>
      <c r="N1949" s="9">
        <v>44559</v>
      </c>
      <c r="O1949" s="20"/>
      <c r="P1949" s="20">
        <v>9897608.6099999994</v>
      </c>
      <c r="Q1949" s="61"/>
      <c r="R1949" s="29"/>
      <c r="S1949" s="29"/>
      <c r="T1949" s="29"/>
      <c r="U1949" s="29"/>
      <c r="X1949" s="22" t="str">
        <f>IF(B1949="",VLOOKUP(A1949,items_lookup!A:B,2,FALSE),B1949)</f>
        <v>04. Item 04</v>
      </c>
      <c r="Y1949" s="22">
        <f t="shared" si="136"/>
        <v>12</v>
      </c>
      <c r="Z1949" s="22">
        <f t="shared" si="136"/>
        <v>12</v>
      </c>
      <c r="AA1949" s="22">
        <f t="shared" si="133"/>
        <v>2021</v>
      </c>
      <c r="AB1949" s="22">
        <f t="shared" si="134"/>
        <v>2021</v>
      </c>
      <c r="AC1949" s="22">
        <f t="shared" si="135"/>
        <v>2021</v>
      </c>
      <c r="AD1949" s="25" t="b">
        <f>AND(ROUND(O1949,2)=O1949,ROUND(P1949,2)=P1949,OR(AND(O1949&lt;&gt;0,L1949="p"),AND(P1949&lt;&gt;0,L1949="f")),_xlfn.ISFORMULA(X1949),_xlfn.ISFORMULA(Y1949),_xlfn.ISFORMULA(Z1949),_xlfn.ISFORMULA(AA1949),_xlfn.ISFORMULA(AB1949),_xlfn.ISFORMULA(AC1949),NOT(_xlfn.ISFORMULA(O1949)),NOT(_xlfn.ISFORMULA(P1949)),M1949&lt;&gt;0,N1949&lt;&gt;0,OR(YEAR(M1949=lookup_codes!T2123),YEAR(M1949=lookup_codes!T2124),YEAR(M1949=lookup_codes!T2125)),OR(YEAR(N1949=lookup_codes!T2123),YEAR(N1949=lookup_codes!T2124),YEAR(N1949=lookup_codes!T2125)))</f>
        <v>1</v>
      </c>
    </row>
    <row r="1950" spans="1:30" ht="15" customHeight="1" x14ac:dyDescent="0.2">
      <c r="A1950" s="8" t="s">
        <v>763</v>
      </c>
      <c r="B1950" s="8"/>
      <c r="C1950" s="2" t="s">
        <v>734</v>
      </c>
      <c r="D1950" s="6" t="s">
        <v>742</v>
      </c>
      <c r="E1950" s="60" t="s">
        <v>745</v>
      </c>
      <c r="F1950" s="8"/>
      <c r="G1950" s="8"/>
      <c r="H1950" s="8"/>
      <c r="I1950" s="8"/>
      <c r="J1950" s="8">
        <v>3</v>
      </c>
      <c r="K1950" s="8" t="s">
        <v>753</v>
      </c>
      <c r="L1950" s="8" t="s">
        <v>756</v>
      </c>
      <c r="M1950" s="9">
        <v>44545</v>
      </c>
      <c r="N1950" s="9">
        <v>44553</v>
      </c>
      <c r="O1950" s="20"/>
      <c r="P1950" s="20">
        <v>615875.46</v>
      </c>
      <c r="Q1950" s="61"/>
      <c r="R1950" s="29"/>
      <c r="S1950" s="29"/>
      <c r="T1950" s="29"/>
      <c r="U1950" s="29"/>
      <c r="X1950" s="22" t="str">
        <f>IF(B1950="",VLOOKUP(A1950,items_lookup!A:B,2,FALSE),B1950)</f>
        <v>04. Item 04</v>
      </c>
      <c r="Y1950" s="22">
        <f t="shared" si="136"/>
        <v>12</v>
      </c>
      <c r="Z1950" s="22">
        <f t="shared" si="136"/>
        <v>12</v>
      </c>
      <c r="AA1950" s="22">
        <f t="shared" si="133"/>
        <v>2021</v>
      </c>
      <c r="AB1950" s="22">
        <f t="shared" si="134"/>
        <v>2021</v>
      </c>
      <c r="AC1950" s="22">
        <f t="shared" si="135"/>
        <v>2021</v>
      </c>
      <c r="AD1950" s="25" t="b">
        <f>AND(ROUND(O1950,2)=O1950,ROUND(P1950,2)=P1950,OR(AND(O1950&lt;&gt;0,L1950="p"),AND(P1950&lt;&gt;0,L1950="f")),_xlfn.ISFORMULA(X1950),_xlfn.ISFORMULA(Y1950),_xlfn.ISFORMULA(Z1950),_xlfn.ISFORMULA(AA1950),_xlfn.ISFORMULA(AB1950),_xlfn.ISFORMULA(AC1950),NOT(_xlfn.ISFORMULA(O1950)),NOT(_xlfn.ISFORMULA(P1950)),M1950&lt;&gt;0,N1950&lt;&gt;0,OR(YEAR(M1950=lookup_codes!T2124),YEAR(M1950=lookup_codes!T2125),YEAR(M1950=lookup_codes!T2126)),OR(YEAR(N1950=lookup_codes!T2124),YEAR(N1950=lookup_codes!T2125),YEAR(N1950=lookup_codes!T2126)))</f>
        <v>1</v>
      </c>
    </row>
    <row r="1951" spans="1:30" ht="15" customHeight="1" x14ac:dyDescent="0.2">
      <c r="A1951" s="8" t="s">
        <v>767</v>
      </c>
      <c r="B1951" s="8"/>
      <c r="C1951" s="2" t="s">
        <v>734</v>
      </c>
      <c r="D1951" s="6" t="s">
        <v>742</v>
      </c>
      <c r="E1951" s="60" t="s">
        <v>745</v>
      </c>
      <c r="F1951" s="8"/>
      <c r="G1951" s="8"/>
      <c r="H1951" s="8"/>
      <c r="I1951" s="8"/>
      <c r="J1951" s="8">
        <v>4</v>
      </c>
      <c r="K1951" s="8" t="s">
        <v>753</v>
      </c>
      <c r="L1951" s="8" t="s">
        <v>756</v>
      </c>
      <c r="M1951" s="9">
        <v>44545</v>
      </c>
      <c r="N1951" s="9">
        <v>44558</v>
      </c>
      <c r="O1951" s="20"/>
      <c r="P1951" s="20">
        <v>1056890.52</v>
      </c>
      <c r="Q1951" s="61"/>
      <c r="R1951" s="29"/>
      <c r="S1951" s="29"/>
      <c r="T1951" s="29"/>
      <c r="U1951" s="29"/>
      <c r="X1951" s="22" t="str">
        <f>IF(B1951="",VLOOKUP(A1951,items_lookup!A:B,2,FALSE),B1951)</f>
        <v>08. Item 08</v>
      </c>
      <c r="Y1951" s="22">
        <f t="shared" si="136"/>
        <v>12</v>
      </c>
      <c r="Z1951" s="22">
        <f t="shared" si="136"/>
        <v>12</v>
      </c>
      <c r="AA1951" s="22">
        <f t="shared" si="133"/>
        <v>2021</v>
      </c>
      <c r="AB1951" s="22">
        <f t="shared" si="134"/>
        <v>2021</v>
      </c>
      <c r="AC1951" s="22">
        <f t="shared" si="135"/>
        <v>2021</v>
      </c>
      <c r="AD1951" s="25" t="b">
        <f>AND(ROUND(O1951,2)=O1951,ROUND(P1951,2)=P1951,OR(AND(O1951&lt;&gt;0,L1951="p"),AND(P1951&lt;&gt;0,L1951="f")),_xlfn.ISFORMULA(X1951),_xlfn.ISFORMULA(Y1951),_xlfn.ISFORMULA(Z1951),_xlfn.ISFORMULA(AA1951),_xlfn.ISFORMULA(AB1951),_xlfn.ISFORMULA(AC1951),NOT(_xlfn.ISFORMULA(O1951)),NOT(_xlfn.ISFORMULA(P1951)),M1951&lt;&gt;0,N1951&lt;&gt;0,OR(YEAR(M1951=lookup_codes!T2125),YEAR(M1951=lookup_codes!T2126),YEAR(M1951=lookup_codes!T2127)),OR(YEAR(N1951=lookup_codes!T2125),YEAR(N1951=lookup_codes!T2126),YEAR(N1951=lookup_codes!T2127)))</f>
        <v>1</v>
      </c>
    </row>
    <row r="1952" spans="1:30" ht="13.5" customHeight="1" x14ac:dyDescent="0.2">
      <c r="A1952" s="8" t="s">
        <v>775</v>
      </c>
      <c r="B1952" s="8"/>
      <c r="C1952" s="2" t="s">
        <v>734</v>
      </c>
      <c r="D1952" s="6" t="s">
        <v>742</v>
      </c>
      <c r="E1952" s="60" t="s">
        <v>745</v>
      </c>
      <c r="F1952" s="8"/>
      <c r="G1952" s="8"/>
      <c r="H1952" s="8"/>
      <c r="I1952" s="8"/>
      <c r="J1952" s="8">
        <v>3</v>
      </c>
      <c r="K1952" s="8" t="s">
        <v>753</v>
      </c>
      <c r="L1952" s="8" t="s">
        <v>756</v>
      </c>
      <c r="M1952" s="9">
        <v>44545</v>
      </c>
      <c r="N1952" s="9">
        <v>44551</v>
      </c>
      <c r="O1952" s="20"/>
      <c r="P1952" s="20">
        <v>116408.31</v>
      </c>
      <c r="Q1952" s="61"/>
      <c r="R1952" s="29"/>
      <c r="S1952" s="29"/>
      <c r="T1952" s="29"/>
      <c r="U1952" s="29"/>
      <c r="X1952" s="22" t="str">
        <f>IF(B1952="",VLOOKUP(A1952,items_lookup!A:B,2,FALSE),B1952)</f>
        <v>06. Item 06</v>
      </c>
      <c r="Y1952" s="22">
        <f t="shared" si="136"/>
        <v>12</v>
      </c>
      <c r="Z1952" s="22">
        <f t="shared" si="136"/>
        <v>12</v>
      </c>
      <c r="AA1952" s="22">
        <f t="shared" si="133"/>
        <v>2021</v>
      </c>
      <c r="AB1952" s="22">
        <f t="shared" si="134"/>
        <v>2021</v>
      </c>
      <c r="AC1952" s="22">
        <f t="shared" si="135"/>
        <v>2021</v>
      </c>
      <c r="AD1952" s="25" t="b">
        <f>AND(ROUND(O1952,2)=O1952,ROUND(P1952,2)=P1952,OR(AND(O1952&lt;&gt;0,L1952="p"),AND(P1952&lt;&gt;0,L1952="f")),_xlfn.ISFORMULA(X1952),_xlfn.ISFORMULA(Y1952),_xlfn.ISFORMULA(Z1952),_xlfn.ISFORMULA(AA1952),_xlfn.ISFORMULA(AB1952),_xlfn.ISFORMULA(AC1952),NOT(_xlfn.ISFORMULA(O1952)),NOT(_xlfn.ISFORMULA(P1952)),M1952&lt;&gt;0,N1952&lt;&gt;0,OR(YEAR(M1952=lookup_codes!T2126),YEAR(M1952=lookup_codes!T2127),YEAR(M1952=lookup_codes!T2128)),OR(YEAR(N1952=lookup_codes!T2126),YEAR(N1952=lookup_codes!T2127),YEAR(N1952=lookup_codes!T2128)))</f>
        <v>1</v>
      </c>
    </row>
    <row r="1953" spans="1:30" ht="15" customHeight="1" x14ac:dyDescent="0.2">
      <c r="A1953" s="8" t="s">
        <v>790</v>
      </c>
      <c r="B1953" s="8"/>
      <c r="C1953" s="2" t="s">
        <v>734</v>
      </c>
      <c r="D1953" s="6" t="s">
        <v>742</v>
      </c>
      <c r="E1953" s="60" t="s">
        <v>745</v>
      </c>
      <c r="F1953" s="8"/>
      <c r="G1953" s="8"/>
      <c r="H1953" s="8"/>
      <c r="I1953" s="8"/>
      <c r="J1953" s="8">
        <v>3</v>
      </c>
      <c r="K1953" s="8" t="s">
        <v>753</v>
      </c>
      <c r="L1953" s="8" t="s">
        <v>756</v>
      </c>
      <c r="M1953" s="9">
        <v>44545</v>
      </c>
      <c r="N1953" s="9">
        <v>44552</v>
      </c>
      <c r="O1953" s="20"/>
      <c r="P1953" s="20">
        <v>30398.51</v>
      </c>
      <c r="Q1953" s="61"/>
      <c r="R1953" s="29"/>
      <c r="S1953" s="29"/>
      <c r="T1953" s="29"/>
      <c r="U1953" s="29"/>
      <c r="X1953" s="22" t="str">
        <f>IF(B1953="",VLOOKUP(A1953,items_lookup!A:B,2,FALSE),B1953)</f>
        <v>10. Item 10</v>
      </c>
      <c r="Y1953" s="22">
        <f t="shared" si="136"/>
        <v>12</v>
      </c>
      <c r="Z1953" s="22">
        <f t="shared" si="136"/>
        <v>12</v>
      </c>
      <c r="AA1953" s="22">
        <f t="shared" si="133"/>
        <v>2021</v>
      </c>
      <c r="AB1953" s="22">
        <f t="shared" si="134"/>
        <v>2021</v>
      </c>
      <c r="AC1953" s="22">
        <f t="shared" si="135"/>
        <v>2021</v>
      </c>
      <c r="AD1953" s="25" t="b">
        <f>AND(ROUND(O1953,2)=O1953,ROUND(P1953,2)=P1953,OR(AND(O1953&lt;&gt;0,L1953="p"),AND(P1953&lt;&gt;0,L1953="f")),_xlfn.ISFORMULA(X1953),_xlfn.ISFORMULA(Y1953),_xlfn.ISFORMULA(Z1953),_xlfn.ISFORMULA(AA1953),_xlfn.ISFORMULA(AB1953),_xlfn.ISFORMULA(AC1953),NOT(_xlfn.ISFORMULA(O1953)),NOT(_xlfn.ISFORMULA(P1953)),M1953&lt;&gt;0,N1953&lt;&gt;0,OR(YEAR(M1953=lookup_codes!T2127),YEAR(M1953=lookup_codes!T2128),YEAR(M1953=lookup_codes!T2129)),OR(YEAR(N1953=lookup_codes!T2127),YEAR(N1953=lookup_codes!T2128),YEAR(N1953=lookup_codes!T2129)))</f>
        <v>1</v>
      </c>
    </row>
    <row r="1954" spans="1:30" ht="15" customHeight="1" x14ac:dyDescent="0.2">
      <c r="A1954" s="8" t="s">
        <v>770</v>
      </c>
      <c r="B1954" s="8"/>
      <c r="C1954" s="2" t="s">
        <v>734</v>
      </c>
      <c r="D1954" s="6" t="s">
        <v>742</v>
      </c>
      <c r="E1954" s="60" t="s">
        <v>745</v>
      </c>
      <c r="F1954" s="8"/>
      <c r="G1954" s="8"/>
      <c r="H1954" s="8"/>
      <c r="I1954" s="8"/>
      <c r="J1954" s="8">
        <v>3</v>
      </c>
      <c r="K1954" s="8" t="s">
        <v>753</v>
      </c>
      <c r="L1954" s="8" t="s">
        <v>756</v>
      </c>
      <c r="M1954" s="9">
        <v>44545</v>
      </c>
      <c r="N1954" s="9">
        <v>44553</v>
      </c>
      <c r="O1954" s="20"/>
      <c r="P1954" s="20">
        <v>193807.76</v>
      </c>
      <c r="Q1954" s="61"/>
      <c r="R1954" s="29"/>
      <c r="S1954" s="29"/>
      <c r="T1954" s="29"/>
      <c r="U1954" s="29"/>
      <c r="X1954" s="22" t="str">
        <f>IF(B1954="",VLOOKUP(A1954,items_lookup!A:B,2,FALSE),B1954)</f>
        <v>11. Item 11</v>
      </c>
      <c r="Y1954" s="22">
        <f t="shared" si="136"/>
        <v>12</v>
      </c>
      <c r="Z1954" s="22">
        <f t="shared" si="136"/>
        <v>12</v>
      </c>
      <c r="AA1954" s="22">
        <f t="shared" si="133"/>
        <v>2021</v>
      </c>
      <c r="AB1954" s="22">
        <f t="shared" si="134"/>
        <v>2021</v>
      </c>
      <c r="AC1954" s="22">
        <f t="shared" si="135"/>
        <v>2021</v>
      </c>
      <c r="AD1954" s="25" t="b">
        <f>AND(ROUND(O1954,2)=O1954,ROUND(P1954,2)=P1954,OR(AND(O1954&lt;&gt;0,L1954="p"),AND(P1954&lt;&gt;0,L1954="f")),_xlfn.ISFORMULA(X1954),_xlfn.ISFORMULA(Y1954),_xlfn.ISFORMULA(Z1954),_xlfn.ISFORMULA(AA1954),_xlfn.ISFORMULA(AB1954),_xlfn.ISFORMULA(AC1954),NOT(_xlfn.ISFORMULA(O1954)),NOT(_xlfn.ISFORMULA(P1954)),M1954&lt;&gt;0,N1954&lt;&gt;0,OR(YEAR(M1954=lookup_codes!T2128),YEAR(M1954=lookup_codes!T2129),YEAR(M1954=lookup_codes!T2130)),OR(YEAR(N1954=lookup_codes!T2128),YEAR(N1954=lookup_codes!T2129),YEAR(N1954=lookup_codes!T2130)))</f>
        <v>1</v>
      </c>
    </row>
    <row r="1955" spans="1:30" ht="15" customHeight="1" x14ac:dyDescent="0.2">
      <c r="A1955" s="8" t="s">
        <v>770</v>
      </c>
      <c r="B1955" s="8"/>
      <c r="C1955" s="2" t="s">
        <v>734</v>
      </c>
      <c r="D1955" s="6" t="s">
        <v>742</v>
      </c>
      <c r="E1955" s="60" t="s">
        <v>745</v>
      </c>
      <c r="F1955" s="8"/>
      <c r="G1955" s="8"/>
      <c r="H1955" s="8"/>
      <c r="I1955" s="8"/>
      <c r="J1955" s="8">
        <v>3</v>
      </c>
      <c r="K1955" s="8" t="s">
        <v>753</v>
      </c>
      <c r="L1955" s="8" t="s">
        <v>756</v>
      </c>
      <c r="M1955" s="9">
        <v>44545</v>
      </c>
      <c r="N1955" s="9">
        <v>44547</v>
      </c>
      <c r="O1955" s="20"/>
      <c r="P1955" s="20">
        <v>84592.5</v>
      </c>
      <c r="Q1955" s="61"/>
      <c r="R1955" s="29"/>
      <c r="S1955" s="29"/>
      <c r="T1955" s="29"/>
      <c r="U1955" s="29"/>
      <c r="X1955" s="22" t="str">
        <f>IF(B1955="",VLOOKUP(A1955,items_lookup!A:B,2,FALSE),B1955)</f>
        <v>11. Item 11</v>
      </c>
      <c r="Y1955" s="22">
        <f t="shared" si="136"/>
        <v>12</v>
      </c>
      <c r="Z1955" s="22">
        <f t="shared" si="136"/>
        <v>12</v>
      </c>
      <c r="AA1955" s="22">
        <f t="shared" ref="AA1955:AA2018" si="137">YEAR(N1955)</f>
        <v>2021</v>
      </c>
      <c r="AB1955" s="22">
        <f t="shared" ref="AB1955:AB2018" si="138">YEAR(M1955)</f>
        <v>2021</v>
      </c>
      <c r="AC1955" s="22">
        <f t="shared" ref="AC1955:AC2018" si="139">IF(F1955="X",AA1955-1,AA1955)</f>
        <v>2021</v>
      </c>
      <c r="AD1955" s="25" t="b">
        <f>AND(ROUND(O1955,2)=O1955,ROUND(P1955,2)=P1955,OR(AND(O1955&lt;&gt;0,L1955="p"),AND(P1955&lt;&gt;0,L1955="f")),_xlfn.ISFORMULA(X1955),_xlfn.ISFORMULA(Y1955),_xlfn.ISFORMULA(Z1955),_xlfn.ISFORMULA(AA1955),_xlfn.ISFORMULA(AB1955),_xlfn.ISFORMULA(AC1955),NOT(_xlfn.ISFORMULA(O1955)),NOT(_xlfn.ISFORMULA(P1955)),M1955&lt;&gt;0,N1955&lt;&gt;0,OR(YEAR(M1955=lookup_codes!T2129),YEAR(M1955=lookup_codes!T2130),YEAR(M1955=lookup_codes!T2131)),OR(YEAR(N1955=lookup_codes!T2129),YEAR(N1955=lookup_codes!T2130),YEAR(N1955=lookup_codes!T2131)))</f>
        <v>1</v>
      </c>
    </row>
    <row r="1956" spans="1:30" ht="15" customHeight="1" x14ac:dyDescent="0.2">
      <c r="A1956" s="8" t="s">
        <v>763</v>
      </c>
      <c r="B1956" s="8"/>
      <c r="C1956" s="2" t="s">
        <v>734</v>
      </c>
      <c r="D1956" s="6" t="s">
        <v>742</v>
      </c>
      <c r="E1956" s="60" t="s">
        <v>745</v>
      </c>
      <c r="F1956" s="8"/>
      <c r="G1956" s="8"/>
      <c r="H1956" s="8"/>
      <c r="I1956" s="8"/>
      <c r="J1956" s="8">
        <v>3</v>
      </c>
      <c r="K1956" s="8" t="s">
        <v>753</v>
      </c>
      <c r="L1956" s="8" t="s">
        <v>756</v>
      </c>
      <c r="M1956" s="9">
        <v>44545</v>
      </c>
      <c r="N1956" s="9">
        <v>44554</v>
      </c>
      <c r="O1956" s="20"/>
      <c r="P1956" s="20">
        <v>63826.7</v>
      </c>
      <c r="Q1956" s="61"/>
      <c r="R1956" s="29"/>
      <c r="S1956" s="29"/>
      <c r="T1956" s="29"/>
      <c r="U1956" s="29"/>
      <c r="X1956" s="22" t="str">
        <f>IF(B1956="",VLOOKUP(A1956,items_lookup!A:B,2,FALSE),B1956)</f>
        <v>04. Item 04</v>
      </c>
      <c r="Y1956" s="22">
        <f t="shared" si="136"/>
        <v>12</v>
      </c>
      <c r="Z1956" s="22">
        <f t="shared" si="136"/>
        <v>12</v>
      </c>
      <c r="AA1956" s="22">
        <f t="shared" si="137"/>
        <v>2021</v>
      </c>
      <c r="AB1956" s="22">
        <f t="shared" si="138"/>
        <v>2021</v>
      </c>
      <c r="AC1956" s="22">
        <f t="shared" si="139"/>
        <v>2021</v>
      </c>
      <c r="AD1956" s="25" t="b">
        <f>AND(ROUND(O1956,2)=O1956,ROUND(P1956,2)=P1956,OR(AND(O1956&lt;&gt;0,L1956="p"),AND(P1956&lt;&gt;0,L1956="f")),_xlfn.ISFORMULA(X1956),_xlfn.ISFORMULA(Y1956),_xlfn.ISFORMULA(Z1956),_xlfn.ISFORMULA(AA1956),_xlfn.ISFORMULA(AB1956),_xlfn.ISFORMULA(AC1956),NOT(_xlfn.ISFORMULA(O1956)),NOT(_xlfn.ISFORMULA(P1956)),M1956&lt;&gt;0,N1956&lt;&gt;0,OR(YEAR(M1956=lookup_codes!T2130),YEAR(M1956=lookup_codes!T2131),YEAR(M1956=lookup_codes!T2132)),OR(YEAR(N1956=lookup_codes!T2130),YEAR(N1956=lookup_codes!T2131),YEAR(N1956=lookup_codes!T2132)))</f>
        <v>1</v>
      </c>
    </row>
    <row r="1957" spans="1:30" ht="15" customHeight="1" x14ac:dyDescent="0.2">
      <c r="A1957" s="8" t="s">
        <v>763</v>
      </c>
      <c r="B1957" s="27"/>
      <c r="C1957" s="2" t="s">
        <v>734</v>
      </c>
      <c r="D1957" s="6" t="s">
        <v>742</v>
      </c>
      <c r="E1957" s="60" t="s">
        <v>745</v>
      </c>
      <c r="F1957" s="8"/>
      <c r="G1957" s="8"/>
      <c r="H1957" s="8"/>
      <c r="I1957" s="8"/>
      <c r="J1957" s="8">
        <v>1</v>
      </c>
      <c r="K1957" s="8" t="s">
        <v>753</v>
      </c>
      <c r="L1957" s="8" t="s">
        <v>756</v>
      </c>
      <c r="M1957" s="9">
        <v>44532</v>
      </c>
      <c r="N1957" s="9">
        <v>44546</v>
      </c>
      <c r="O1957" s="20"/>
      <c r="P1957" s="20">
        <v>8393.14</v>
      </c>
      <c r="Q1957" s="61"/>
      <c r="R1957" s="11"/>
      <c r="S1957" s="11"/>
      <c r="T1957" s="11"/>
      <c r="U1957" s="11"/>
      <c r="X1957" s="22" t="str">
        <f>IF(B1957="",VLOOKUP(A1957,items_lookup!A:B,2,FALSE),B1957)</f>
        <v>04. Item 04</v>
      </c>
      <c r="Y1957" s="22">
        <f t="shared" si="136"/>
        <v>12</v>
      </c>
      <c r="Z1957" s="22">
        <f t="shared" si="136"/>
        <v>12</v>
      </c>
      <c r="AA1957" s="22">
        <f t="shared" si="137"/>
        <v>2021</v>
      </c>
      <c r="AB1957" s="22">
        <f t="shared" si="138"/>
        <v>2021</v>
      </c>
      <c r="AC1957" s="22">
        <f t="shared" si="139"/>
        <v>2021</v>
      </c>
      <c r="AD1957" s="25" t="b">
        <f>AND(ROUND(O1957,2)=O1957,ROUND(P1957,2)=P1957,OR(AND(O1957&lt;&gt;0,L1957="p"),AND(P1957&lt;&gt;0,L1957="f")),_xlfn.ISFORMULA(X1957),_xlfn.ISFORMULA(Y1957),_xlfn.ISFORMULA(Z1957),_xlfn.ISFORMULA(AA1957),_xlfn.ISFORMULA(AB1957),_xlfn.ISFORMULA(AC1957),NOT(_xlfn.ISFORMULA(O1957)),NOT(_xlfn.ISFORMULA(P1957)),M1957&lt;&gt;0,N1957&lt;&gt;0,OR(YEAR(M1957=lookup_codes!T2131),YEAR(M1957=lookup_codes!T2132),YEAR(M1957=lookup_codes!T2133)),OR(YEAR(N1957=lookup_codes!T2131),YEAR(N1957=lookup_codes!T2132),YEAR(N1957=lookup_codes!T2133)))</f>
        <v>1</v>
      </c>
    </row>
    <row r="1958" spans="1:30" ht="15" customHeight="1" x14ac:dyDescent="0.2">
      <c r="A1958" s="8" t="s">
        <v>765</v>
      </c>
      <c r="B1958" s="27"/>
      <c r="C1958" s="2" t="s">
        <v>734</v>
      </c>
      <c r="D1958" s="6" t="s">
        <v>742</v>
      </c>
      <c r="E1958" s="60" t="s">
        <v>745</v>
      </c>
      <c r="F1958" s="8"/>
      <c r="G1958" s="8"/>
      <c r="H1958" s="8"/>
      <c r="I1958" s="8"/>
      <c r="J1958" s="8">
        <v>1</v>
      </c>
      <c r="K1958" s="8" t="s">
        <v>753</v>
      </c>
      <c r="L1958" s="8" t="s">
        <v>756</v>
      </c>
      <c r="M1958" s="9">
        <v>44532</v>
      </c>
      <c r="N1958" s="9">
        <v>44547</v>
      </c>
      <c r="O1958" s="20"/>
      <c r="P1958" s="20">
        <v>4546.32</v>
      </c>
      <c r="Q1958" s="61"/>
      <c r="R1958" s="11"/>
      <c r="S1958" s="11"/>
      <c r="T1958" s="11"/>
      <c r="U1958" s="11"/>
      <c r="X1958" s="22" t="str">
        <f>IF(B1958="",VLOOKUP(A1958,items_lookup!A:B,2,FALSE),B1958)</f>
        <v>05. Item 05</v>
      </c>
      <c r="Y1958" s="22">
        <f t="shared" si="136"/>
        <v>12</v>
      </c>
      <c r="Z1958" s="22">
        <f t="shared" si="136"/>
        <v>12</v>
      </c>
      <c r="AA1958" s="22">
        <f t="shared" si="137"/>
        <v>2021</v>
      </c>
      <c r="AB1958" s="22">
        <f t="shared" si="138"/>
        <v>2021</v>
      </c>
      <c r="AC1958" s="22">
        <f t="shared" si="139"/>
        <v>2021</v>
      </c>
      <c r="AD1958" s="25" t="b">
        <f>AND(ROUND(O1958,2)=O1958,ROUND(P1958,2)=P1958,OR(AND(O1958&lt;&gt;0,L1958="p"),AND(P1958&lt;&gt;0,L1958="f")),_xlfn.ISFORMULA(X1958),_xlfn.ISFORMULA(Y1958),_xlfn.ISFORMULA(Z1958),_xlfn.ISFORMULA(AA1958),_xlfn.ISFORMULA(AB1958),_xlfn.ISFORMULA(AC1958),NOT(_xlfn.ISFORMULA(O1958)),NOT(_xlfn.ISFORMULA(P1958)),M1958&lt;&gt;0,N1958&lt;&gt;0,OR(YEAR(M1958=lookup_codes!T2132),YEAR(M1958=lookup_codes!T2133),YEAR(M1958=lookup_codes!T2134)),OR(YEAR(N1958=lookup_codes!T2132),YEAR(N1958=lookup_codes!T2133),YEAR(N1958=lookup_codes!T2134)))</f>
        <v>1</v>
      </c>
    </row>
    <row r="1959" spans="1:30" ht="15" customHeight="1" x14ac:dyDescent="0.2">
      <c r="A1959" s="8" t="s">
        <v>765</v>
      </c>
      <c r="B1959" s="27"/>
      <c r="C1959" s="2" t="s">
        <v>734</v>
      </c>
      <c r="D1959" s="6" t="s">
        <v>742</v>
      </c>
      <c r="E1959" s="60" t="s">
        <v>745</v>
      </c>
      <c r="F1959" s="8"/>
      <c r="G1959" s="8"/>
      <c r="H1959" s="8"/>
      <c r="I1959" s="8"/>
      <c r="J1959" s="8">
        <v>1</v>
      </c>
      <c r="K1959" s="8" t="s">
        <v>753</v>
      </c>
      <c r="L1959" s="8" t="s">
        <v>756</v>
      </c>
      <c r="M1959" s="9">
        <v>44532</v>
      </c>
      <c r="N1959" s="9">
        <v>44551</v>
      </c>
      <c r="O1959" s="20"/>
      <c r="P1959" s="20">
        <v>167148.93</v>
      </c>
      <c r="Q1959" s="61"/>
      <c r="R1959" s="11"/>
      <c r="S1959" s="11"/>
      <c r="T1959" s="11"/>
      <c r="U1959" s="11"/>
      <c r="X1959" s="22" t="str">
        <f>IF(B1959="",VLOOKUP(A1959,items_lookup!A:B,2,FALSE),B1959)</f>
        <v>05. Item 05</v>
      </c>
      <c r="Y1959" s="22">
        <f t="shared" si="136"/>
        <v>12</v>
      </c>
      <c r="Z1959" s="22">
        <f t="shared" si="136"/>
        <v>12</v>
      </c>
      <c r="AA1959" s="22">
        <f t="shared" si="137"/>
        <v>2021</v>
      </c>
      <c r="AB1959" s="22">
        <f t="shared" si="138"/>
        <v>2021</v>
      </c>
      <c r="AC1959" s="22">
        <f t="shared" si="139"/>
        <v>2021</v>
      </c>
      <c r="AD1959" s="25" t="b">
        <f>AND(ROUND(O1959,2)=O1959,ROUND(P1959,2)=P1959,OR(AND(O1959&lt;&gt;0,L1959="p"),AND(P1959&lt;&gt;0,L1959="f")),_xlfn.ISFORMULA(X1959),_xlfn.ISFORMULA(Y1959),_xlfn.ISFORMULA(Z1959),_xlfn.ISFORMULA(AA1959),_xlfn.ISFORMULA(AB1959),_xlfn.ISFORMULA(AC1959),NOT(_xlfn.ISFORMULA(O1959)),NOT(_xlfn.ISFORMULA(P1959)),M1959&lt;&gt;0,N1959&lt;&gt;0,OR(YEAR(M1959=lookup_codes!T2133),YEAR(M1959=lookup_codes!T2134),YEAR(M1959=lookup_codes!T2135)),OR(YEAR(N1959=lookup_codes!T2133),YEAR(N1959=lookup_codes!T2134),YEAR(N1959=lookup_codes!T2135)))</f>
        <v>1</v>
      </c>
    </row>
    <row r="1960" spans="1:30" ht="15" customHeight="1" x14ac:dyDescent="0.2">
      <c r="A1960" s="8" t="s">
        <v>794</v>
      </c>
      <c r="B1960" s="27"/>
      <c r="C1960" s="2" t="s">
        <v>734</v>
      </c>
      <c r="D1960" s="6" t="s">
        <v>742</v>
      </c>
      <c r="E1960" s="60" t="s">
        <v>745</v>
      </c>
      <c r="F1960" s="8"/>
      <c r="G1960" s="8"/>
      <c r="H1960" s="8"/>
      <c r="I1960" s="8"/>
      <c r="J1960" s="8">
        <v>3</v>
      </c>
      <c r="K1960" s="8" t="s">
        <v>753</v>
      </c>
      <c r="L1960" s="8" t="s">
        <v>756</v>
      </c>
      <c r="M1960" s="9">
        <v>44545</v>
      </c>
      <c r="N1960" s="9">
        <v>44553</v>
      </c>
      <c r="O1960" s="20"/>
      <c r="P1960" s="20">
        <v>23249.919999999998</v>
      </c>
      <c r="Q1960" s="61"/>
      <c r="R1960" s="11"/>
      <c r="S1960" s="11"/>
      <c r="T1960" s="11"/>
      <c r="U1960" s="11"/>
      <c r="X1960" s="22" t="str">
        <f>IF(B1960="",VLOOKUP(A1960,items_lookup!A:B,2,FALSE),B1960)</f>
        <v>13. Item 13</v>
      </c>
      <c r="Y1960" s="22">
        <f t="shared" si="136"/>
        <v>12</v>
      </c>
      <c r="Z1960" s="22">
        <f t="shared" si="136"/>
        <v>12</v>
      </c>
      <c r="AA1960" s="22">
        <f t="shared" si="137"/>
        <v>2021</v>
      </c>
      <c r="AB1960" s="22">
        <f t="shared" si="138"/>
        <v>2021</v>
      </c>
      <c r="AC1960" s="22">
        <f t="shared" si="139"/>
        <v>2021</v>
      </c>
      <c r="AD1960" s="25" t="b">
        <f>AND(ROUND(O1960,2)=O1960,ROUND(P1960,2)=P1960,OR(AND(O1960&lt;&gt;0,L1960="p"),AND(P1960&lt;&gt;0,L1960="f")),_xlfn.ISFORMULA(X1960),_xlfn.ISFORMULA(Y1960),_xlfn.ISFORMULA(Z1960),_xlfn.ISFORMULA(AA1960),_xlfn.ISFORMULA(AB1960),_xlfn.ISFORMULA(AC1960),NOT(_xlfn.ISFORMULA(O1960)),NOT(_xlfn.ISFORMULA(P1960)),M1960&lt;&gt;0,N1960&lt;&gt;0,OR(YEAR(M1960=lookup_codes!T2134),YEAR(M1960=lookup_codes!T2135),YEAR(M1960=lookup_codes!T2136)),OR(YEAR(N1960=lookup_codes!T2134),YEAR(N1960=lookup_codes!T2135),YEAR(N1960=lookup_codes!T2136)))</f>
        <v>1</v>
      </c>
    </row>
    <row r="1961" spans="1:30" ht="15" customHeight="1" x14ac:dyDescent="0.2">
      <c r="A1961" s="8" t="s">
        <v>773</v>
      </c>
      <c r="B1961" s="27"/>
      <c r="C1961" s="2" t="s">
        <v>734</v>
      </c>
      <c r="D1961" s="6" t="s">
        <v>742</v>
      </c>
      <c r="E1961" s="60" t="s">
        <v>745</v>
      </c>
      <c r="F1961" s="8"/>
      <c r="G1961" s="8"/>
      <c r="H1961" s="8"/>
      <c r="I1961" s="8"/>
      <c r="J1961" s="8">
        <v>3</v>
      </c>
      <c r="K1961" s="8" t="s">
        <v>753</v>
      </c>
      <c r="L1961" s="8" t="s">
        <v>756</v>
      </c>
      <c r="M1961" s="9">
        <v>44545</v>
      </c>
      <c r="N1961" s="9">
        <v>44557</v>
      </c>
      <c r="O1961" s="20"/>
      <c r="P1961" s="20">
        <v>6101.03</v>
      </c>
      <c r="Q1961" s="61"/>
      <c r="R1961" s="11"/>
      <c r="S1961" s="11"/>
      <c r="T1961" s="11"/>
      <c r="U1961" s="11"/>
      <c r="X1961" s="22" t="str">
        <f>IF(B1961="",VLOOKUP(A1961,items_lookup!A:B,2,FALSE),B1961)</f>
        <v>13. Item 13</v>
      </c>
      <c r="Y1961" s="22">
        <f t="shared" si="136"/>
        <v>12</v>
      </c>
      <c r="Z1961" s="22">
        <f t="shared" si="136"/>
        <v>12</v>
      </c>
      <c r="AA1961" s="22">
        <f t="shared" si="137"/>
        <v>2021</v>
      </c>
      <c r="AB1961" s="22">
        <f t="shared" si="138"/>
        <v>2021</v>
      </c>
      <c r="AC1961" s="22">
        <f t="shared" si="139"/>
        <v>2021</v>
      </c>
      <c r="AD1961" s="25" t="b">
        <f>AND(ROUND(O1961,2)=O1961,ROUND(P1961,2)=P1961,OR(AND(O1961&lt;&gt;0,L1961="p"),AND(P1961&lt;&gt;0,L1961="f")),_xlfn.ISFORMULA(X1961),_xlfn.ISFORMULA(Y1961),_xlfn.ISFORMULA(Z1961),_xlfn.ISFORMULA(AA1961),_xlfn.ISFORMULA(AB1961),_xlfn.ISFORMULA(AC1961),NOT(_xlfn.ISFORMULA(O1961)),NOT(_xlfn.ISFORMULA(P1961)),M1961&lt;&gt;0,N1961&lt;&gt;0,OR(YEAR(M1961=lookup_codes!T2135),YEAR(M1961=lookup_codes!T2136),YEAR(M1961=lookup_codes!T2137)),OR(YEAR(N1961=lookup_codes!T2135),YEAR(N1961=lookup_codes!T2136),YEAR(N1961=lookup_codes!T2137)))</f>
        <v>1</v>
      </c>
    </row>
    <row r="1962" spans="1:30" ht="15" customHeight="1" x14ac:dyDescent="0.2">
      <c r="A1962" s="8" t="s">
        <v>773</v>
      </c>
      <c r="B1962" s="27"/>
      <c r="C1962" s="2" t="s">
        <v>734</v>
      </c>
      <c r="D1962" s="6" t="s">
        <v>742</v>
      </c>
      <c r="E1962" s="60" t="s">
        <v>745</v>
      </c>
      <c r="F1962" s="8"/>
      <c r="G1962" s="8"/>
      <c r="H1962" s="8"/>
      <c r="I1962" s="8"/>
      <c r="J1962" s="8">
        <v>3</v>
      </c>
      <c r="K1962" s="8" t="s">
        <v>753</v>
      </c>
      <c r="L1962" s="8" t="s">
        <v>756</v>
      </c>
      <c r="M1962" s="9">
        <v>44545</v>
      </c>
      <c r="N1962" s="9">
        <v>44546</v>
      </c>
      <c r="O1962" s="20"/>
      <c r="P1962" s="20">
        <v>4297.7700000000004</v>
      </c>
      <c r="Q1962" s="61"/>
      <c r="R1962" s="29"/>
      <c r="S1962" s="29"/>
      <c r="T1962" s="29"/>
      <c r="U1962" s="29"/>
      <c r="X1962" s="22" t="str">
        <f>IF(B1962="",VLOOKUP(A1962,items_lookup!A:B,2,FALSE),B1962)</f>
        <v>13. Item 13</v>
      </c>
      <c r="Y1962" s="22">
        <f t="shared" si="136"/>
        <v>12</v>
      </c>
      <c r="Z1962" s="22">
        <f t="shared" si="136"/>
        <v>12</v>
      </c>
      <c r="AA1962" s="22">
        <f t="shared" si="137"/>
        <v>2021</v>
      </c>
      <c r="AB1962" s="22">
        <f t="shared" si="138"/>
        <v>2021</v>
      </c>
      <c r="AC1962" s="22">
        <f t="shared" si="139"/>
        <v>2021</v>
      </c>
      <c r="AD1962" s="25" t="b">
        <f>AND(ROUND(O1962,2)=O1962,ROUND(P1962,2)=P1962,OR(AND(O1962&lt;&gt;0,L1962="p"),AND(P1962&lt;&gt;0,L1962="f")),_xlfn.ISFORMULA(X1962),_xlfn.ISFORMULA(Y1962),_xlfn.ISFORMULA(Z1962),_xlfn.ISFORMULA(AA1962),_xlfn.ISFORMULA(AB1962),_xlfn.ISFORMULA(AC1962),NOT(_xlfn.ISFORMULA(O1962)),NOT(_xlfn.ISFORMULA(P1962)),M1962&lt;&gt;0,N1962&lt;&gt;0,OR(YEAR(M1962=lookup_codes!T2136),YEAR(M1962=lookup_codes!T2137),YEAR(M1962=lookup_codes!T2138)),OR(YEAR(N1962=lookup_codes!T2136),YEAR(N1962=lookup_codes!T2137),YEAR(N1962=lookup_codes!T2138)))</f>
        <v>1</v>
      </c>
    </row>
    <row r="1963" spans="1:30" ht="15.75" customHeight="1" x14ac:dyDescent="0.2">
      <c r="A1963" s="8" t="s">
        <v>773</v>
      </c>
      <c r="B1963" s="27"/>
      <c r="C1963" s="2" t="s">
        <v>734</v>
      </c>
      <c r="D1963" s="6" t="s">
        <v>742</v>
      </c>
      <c r="E1963" s="60" t="s">
        <v>745</v>
      </c>
      <c r="F1963" s="8"/>
      <c r="G1963" s="8"/>
      <c r="H1963" s="8"/>
      <c r="I1963" s="8" t="s">
        <v>25</v>
      </c>
      <c r="J1963" s="8">
        <v>3</v>
      </c>
      <c r="K1963" s="8" t="s">
        <v>753</v>
      </c>
      <c r="L1963" s="8" t="s">
        <v>756</v>
      </c>
      <c r="M1963" s="9">
        <v>44545</v>
      </c>
      <c r="N1963" s="9">
        <v>44559</v>
      </c>
      <c r="O1963" s="20"/>
      <c r="P1963" s="20">
        <v>718114.29</v>
      </c>
      <c r="Q1963" s="61"/>
      <c r="R1963" s="29"/>
      <c r="S1963" s="29"/>
      <c r="T1963" s="29"/>
      <c r="U1963" s="29"/>
      <c r="X1963" s="22" t="str">
        <f>IF(B1963="",VLOOKUP(A1963,items_lookup!A:B,2,FALSE),B1963)</f>
        <v>13. Item 13</v>
      </c>
      <c r="Y1963" s="22">
        <f t="shared" si="136"/>
        <v>12</v>
      </c>
      <c r="Z1963" s="22">
        <f t="shared" si="136"/>
        <v>12</v>
      </c>
      <c r="AA1963" s="22">
        <f t="shared" si="137"/>
        <v>2021</v>
      </c>
      <c r="AB1963" s="22">
        <f t="shared" si="138"/>
        <v>2021</v>
      </c>
      <c r="AC1963" s="22">
        <f t="shared" si="139"/>
        <v>2021</v>
      </c>
      <c r="AD1963" s="25" t="b">
        <f>AND(ROUND(O1963,2)=O1963,ROUND(P1963,2)=P1963,OR(AND(O1963&lt;&gt;0,L1963="p"),AND(P1963&lt;&gt;0,L1963="f")),_xlfn.ISFORMULA(X1963),_xlfn.ISFORMULA(Y1963),_xlfn.ISFORMULA(Z1963),_xlfn.ISFORMULA(AA1963),_xlfn.ISFORMULA(AB1963),_xlfn.ISFORMULA(AC1963),NOT(_xlfn.ISFORMULA(O1963)),NOT(_xlfn.ISFORMULA(P1963)),M1963&lt;&gt;0,N1963&lt;&gt;0,OR(YEAR(M1963=lookup_codes!T2137),YEAR(M1963=lookup_codes!T2138),YEAR(M1963=lookup_codes!T2139)),OR(YEAR(N1963=lookup_codes!T2137),YEAR(N1963=lookup_codes!T2138),YEAR(N1963=lookup_codes!T2139)))</f>
        <v>1</v>
      </c>
    </row>
    <row r="1964" spans="1:30" ht="15.75" customHeight="1" x14ac:dyDescent="0.2">
      <c r="A1964" s="8" t="s">
        <v>773</v>
      </c>
      <c r="B1964" s="27"/>
      <c r="C1964" s="2" t="s">
        <v>734</v>
      </c>
      <c r="D1964" s="6" t="s">
        <v>742</v>
      </c>
      <c r="E1964" s="60" t="s">
        <v>745</v>
      </c>
      <c r="F1964" s="8"/>
      <c r="G1964" s="8"/>
      <c r="H1964" s="8"/>
      <c r="I1964" s="8"/>
      <c r="J1964" s="8">
        <v>3</v>
      </c>
      <c r="K1964" s="8" t="s">
        <v>753</v>
      </c>
      <c r="L1964" s="8" t="s">
        <v>756</v>
      </c>
      <c r="M1964" s="9">
        <v>44545</v>
      </c>
      <c r="N1964" s="9">
        <v>44559</v>
      </c>
      <c r="O1964" s="20"/>
      <c r="P1964" s="20">
        <v>1682740.73</v>
      </c>
      <c r="Q1964" s="61"/>
      <c r="R1964" s="29"/>
      <c r="S1964" s="29"/>
      <c r="T1964" s="29"/>
      <c r="U1964" s="29"/>
      <c r="X1964" s="22" t="str">
        <f>IF(B1964="",VLOOKUP(A1964,items_lookup!A:B,2,FALSE),B1964)</f>
        <v>13. Item 13</v>
      </c>
      <c r="Y1964" s="22">
        <f t="shared" si="136"/>
        <v>12</v>
      </c>
      <c r="Z1964" s="22">
        <f t="shared" si="136"/>
        <v>12</v>
      </c>
      <c r="AA1964" s="22">
        <f t="shared" si="137"/>
        <v>2021</v>
      </c>
      <c r="AB1964" s="22">
        <f t="shared" si="138"/>
        <v>2021</v>
      </c>
      <c r="AC1964" s="22">
        <f t="shared" si="139"/>
        <v>2021</v>
      </c>
      <c r="AD1964" s="25" t="b">
        <f>AND(ROUND(O1964,2)=O1964,ROUND(P1964,2)=P1964,OR(AND(O1964&lt;&gt;0,L1964="p"),AND(P1964&lt;&gt;0,L1964="f")),_xlfn.ISFORMULA(X1964),_xlfn.ISFORMULA(Y1964),_xlfn.ISFORMULA(Z1964),_xlfn.ISFORMULA(AA1964),_xlfn.ISFORMULA(AB1964),_xlfn.ISFORMULA(AC1964),NOT(_xlfn.ISFORMULA(O1964)),NOT(_xlfn.ISFORMULA(P1964)),M1964&lt;&gt;0,N1964&lt;&gt;0,OR(YEAR(M1964=lookup_codes!T2138),YEAR(M1964=lookup_codes!T2139),YEAR(M1964=lookup_codes!T2140)),OR(YEAR(N1964=lookup_codes!T2138),YEAR(N1964=lookup_codes!T2139),YEAR(N1964=lookup_codes!T2140)))</f>
        <v>1</v>
      </c>
    </row>
    <row r="1965" spans="1:30" ht="15.75" customHeight="1" x14ac:dyDescent="0.2">
      <c r="A1965" s="8" t="s">
        <v>773</v>
      </c>
      <c r="B1965" s="27"/>
      <c r="C1965" s="2" t="s">
        <v>734</v>
      </c>
      <c r="D1965" s="6" t="s">
        <v>742</v>
      </c>
      <c r="E1965" s="60" t="s">
        <v>745</v>
      </c>
      <c r="F1965" s="8"/>
      <c r="G1965" s="8"/>
      <c r="H1965" s="8"/>
      <c r="I1965" s="8" t="s">
        <v>25</v>
      </c>
      <c r="J1965" s="8">
        <v>4</v>
      </c>
      <c r="K1965" s="8" t="s">
        <v>753</v>
      </c>
      <c r="L1965" s="8" t="s">
        <v>756</v>
      </c>
      <c r="M1965" s="9">
        <v>44545</v>
      </c>
      <c r="N1965" s="9">
        <v>44558</v>
      </c>
      <c r="O1965" s="20"/>
      <c r="P1965" s="20">
        <v>12582.91</v>
      </c>
      <c r="Q1965" s="61"/>
      <c r="R1965" s="11"/>
      <c r="S1965" s="11"/>
      <c r="T1965" s="11"/>
      <c r="U1965" s="11"/>
      <c r="X1965" s="22" t="str">
        <f>IF(B1965="",VLOOKUP(A1965,items_lookup!A:B,2,FALSE),B1965)</f>
        <v>13. Item 13</v>
      </c>
      <c r="Y1965" s="22">
        <f t="shared" si="136"/>
        <v>12</v>
      </c>
      <c r="Z1965" s="22">
        <f t="shared" si="136"/>
        <v>12</v>
      </c>
      <c r="AA1965" s="22">
        <f t="shared" si="137"/>
        <v>2021</v>
      </c>
      <c r="AB1965" s="22">
        <f t="shared" si="138"/>
        <v>2021</v>
      </c>
      <c r="AC1965" s="22">
        <f t="shared" si="139"/>
        <v>2021</v>
      </c>
      <c r="AD1965" s="25" t="b">
        <f>AND(ROUND(O1965,2)=O1965,ROUND(P1965,2)=P1965,OR(AND(O1965&lt;&gt;0,L1965="p"),AND(P1965&lt;&gt;0,L1965="f")),_xlfn.ISFORMULA(X1965),_xlfn.ISFORMULA(Y1965),_xlfn.ISFORMULA(Z1965),_xlfn.ISFORMULA(AA1965),_xlfn.ISFORMULA(AB1965),_xlfn.ISFORMULA(AC1965),NOT(_xlfn.ISFORMULA(O1965)),NOT(_xlfn.ISFORMULA(P1965)),M1965&lt;&gt;0,N1965&lt;&gt;0,OR(YEAR(M1965=lookup_codes!T2139),YEAR(M1965=lookup_codes!T2140),YEAR(M1965=lookup_codes!T2141)),OR(YEAR(N1965=lookup_codes!T2139),YEAR(N1965=lookup_codes!T2140),YEAR(N1965=lookup_codes!T2141)))</f>
        <v>1</v>
      </c>
    </row>
    <row r="1966" spans="1:30" ht="15" customHeight="1" x14ac:dyDescent="0.2">
      <c r="A1966" s="8" t="s">
        <v>773</v>
      </c>
      <c r="B1966" s="27"/>
      <c r="C1966" s="2" t="s">
        <v>734</v>
      </c>
      <c r="D1966" s="6" t="s">
        <v>742</v>
      </c>
      <c r="E1966" s="60" t="s">
        <v>745</v>
      </c>
      <c r="F1966" s="8"/>
      <c r="G1966" s="8"/>
      <c r="H1966" s="8"/>
      <c r="I1966" s="8"/>
      <c r="J1966" s="8">
        <v>4</v>
      </c>
      <c r="K1966" s="8" t="s">
        <v>753</v>
      </c>
      <c r="L1966" s="8" t="s">
        <v>756</v>
      </c>
      <c r="M1966" s="9">
        <v>44545</v>
      </c>
      <c r="N1966" s="9">
        <v>44558</v>
      </c>
      <c r="O1966" s="20"/>
      <c r="P1966" s="20">
        <v>10532.87</v>
      </c>
      <c r="Q1966" s="61"/>
      <c r="R1966" s="11"/>
      <c r="S1966" s="11"/>
      <c r="T1966" s="11"/>
      <c r="U1966" s="11"/>
      <c r="X1966" s="22" t="str">
        <f>IF(B1966="",VLOOKUP(A1966,items_lookup!A:B,2,FALSE),B1966)</f>
        <v>13. Item 13</v>
      </c>
      <c r="Y1966" s="22">
        <f t="shared" si="136"/>
        <v>12</v>
      </c>
      <c r="Z1966" s="22">
        <f t="shared" si="136"/>
        <v>12</v>
      </c>
      <c r="AA1966" s="22">
        <f t="shared" si="137"/>
        <v>2021</v>
      </c>
      <c r="AB1966" s="22">
        <f t="shared" si="138"/>
        <v>2021</v>
      </c>
      <c r="AC1966" s="22">
        <f t="shared" si="139"/>
        <v>2021</v>
      </c>
      <c r="AD1966" s="25" t="b">
        <f>AND(ROUND(O1966,2)=O1966,ROUND(P1966,2)=P1966,OR(AND(O1966&lt;&gt;0,L1966="p"),AND(P1966&lt;&gt;0,L1966="f")),_xlfn.ISFORMULA(X1966),_xlfn.ISFORMULA(Y1966),_xlfn.ISFORMULA(Z1966),_xlfn.ISFORMULA(AA1966),_xlfn.ISFORMULA(AB1966),_xlfn.ISFORMULA(AC1966),NOT(_xlfn.ISFORMULA(O1966)),NOT(_xlfn.ISFORMULA(P1966)),M1966&lt;&gt;0,N1966&lt;&gt;0,OR(YEAR(M1966=lookup_codes!T2140),YEAR(M1966=lookup_codes!T2141),YEAR(M1966=lookup_codes!T2142)),OR(YEAR(N1966=lookup_codes!T2140),YEAR(N1966=lookup_codes!T2141),YEAR(N1966=lookup_codes!T2142)))</f>
        <v>1</v>
      </c>
    </row>
    <row r="1967" spans="1:30" ht="15" customHeight="1" x14ac:dyDescent="0.2">
      <c r="A1967" s="8" t="s">
        <v>776</v>
      </c>
      <c r="B1967" s="8"/>
      <c r="C1967" s="2" t="s">
        <v>734</v>
      </c>
      <c r="D1967" s="6" t="s">
        <v>742</v>
      </c>
      <c r="E1967" s="60" t="s">
        <v>745</v>
      </c>
      <c r="F1967" s="8"/>
      <c r="G1967" s="8"/>
      <c r="H1967" s="8"/>
      <c r="I1967" s="8" t="s">
        <v>25</v>
      </c>
      <c r="J1967" s="8">
        <v>4</v>
      </c>
      <c r="K1967" s="8" t="s">
        <v>753</v>
      </c>
      <c r="L1967" s="8" t="s">
        <v>756</v>
      </c>
      <c r="M1967" s="9">
        <v>44545</v>
      </c>
      <c r="N1967" s="9">
        <v>44554</v>
      </c>
      <c r="O1967" s="20"/>
      <c r="P1967" s="20">
        <v>3940.48</v>
      </c>
      <c r="Q1967" s="61"/>
      <c r="R1967" s="29"/>
      <c r="S1967" s="29"/>
      <c r="T1967" s="29"/>
      <c r="U1967" s="29"/>
      <c r="X1967" s="22" t="str">
        <f>IF(B1967="",VLOOKUP(A1967,items_lookup!A:B,2,FALSE),B1967)</f>
        <v>_1. Item _1</v>
      </c>
      <c r="Y1967" s="22">
        <f t="shared" si="136"/>
        <v>12</v>
      </c>
      <c r="Z1967" s="22">
        <f t="shared" si="136"/>
        <v>12</v>
      </c>
      <c r="AA1967" s="22">
        <f t="shared" si="137"/>
        <v>2021</v>
      </c>
      <c r="AB1967" s="22">
        <f t="shared" si="138"/>
        <v>2021</v>
      </c>
      <c r="AC1967" s="22">
        <f t="shared" si="139"/>
        <v>2021</v>
      </c>
      <c r="AD1967" s="25" t="b">
        <f>AND(ROUND(O1967,2)=O1967,ROUND(P1967,2)=P1967,OR(AND(O1967&lt;&gt;0,L1967="p"),AND(P1967&lt;&gt;0,L1967="f")),_xlfn.ISFORMULA(X1967),_xlfn.ISFORMULA(Y1967),_xlfn.ISFORMULA(Z1967),_xlfn.ISFORMULA(AA1967),_xlfn.ISFORMULA(AB1967),_xlfn.ISFORMULA(AC1967),NOT(_xlfn.ISFORMULA(O1967)),NOT(_xlfn.ISFORMULA(P1967)),M1967&lt;&gt;0,N1967&lt;&gt;0,OR(YEAR(M1967=lookup_codes!T2141),YEAR(M1967=lookup_codes!T2142),YEAR(M1967=lookup_codes!T2143)),OR(YEAR(N1967=lookup_codes!T2141),YEAR(N1967=lookup_codes!T2142),YEAR(N1967=lookup_codes!T2143)))</f>
        <v>1</v>
      </c>
    </row>
    <row r="1968" spans="1:30" ht="15" customHeight="1" x14ac:dyDescent="0.2">
      <c r="A1968" s="8" t="s">
        <v>774</v>
      </c>
      <c r="B1968" s="8"/>
      <c r="C1968" s="2" t="s">
        <v>734</v>
      </c>
      <c r="D1968" s="6" t="s">
        <v>742</v>
      </c>
      <c r="E1968" s="60" t="s">
        <v>745</v>
      </c>
      <c r="F1968" s="8"/>
      <c r="G1968" s="8"/>
      <c r="H1968" s="8"/>
      <c r="I1968" s="8"/>
      <c r="J1968" s="8">
        <v>4</v>
      </c>
      <c r="K1968" s="8" t="s">
        <v>753</v>
      </c>
      <c r="L1968" s="8" t="s">
        <v>756</v>
      </c>
      <c r="M1968" s="9">
        <v>44545</v>
      </c>
      <c r="N1968" s="9">
        <v>44554</v>
      </c>
      <c r="O1968" s="20"/>
      <c r="P1968" s="20">
        <v>35246.75</v>
      </c>
      <c r="Q1968" s="61"/>
      <c r="R1968" s="29"/>
      <c r="S1968" s="29"/>
      <c r="T1968" s="29"/>
      <c r="U1968" s="29"/>
      <c r="X1968" s="22" t="str">
        <f>IF(B1968="",VLOOKUP(A1968,items_lookup!A:B,2,FALSE),B1968)</f>
        <v>19. Item 19</v>
      </c>
      <c r="Y1968" s="22">
        <f t="shared" si="136"/>
        <v>12</v>
      </c>
      <c r="Z1968" s="22">
        <f t="shared" si="136"/>
        <v>12</v>
      </c>
      <c r="AA1968" s="22">
        <f t="shared" si="137"/>
        <v>2021</v>
      </c>
      <c r="AB1968" s="22">
        <f t="shared" si="138"/>
        <v>2021</v>
      </c>
      <c r="AC1968" s="22">
        <f t="shared" si="139"/>
        <v>2021</v>
      </c>
      <c r="AD1968" s="25" t="b">
        <f>AND(ROUND(O1968,2)=O1968,ROUND(P1968,2)=P1968,OR(AND(O1968&lt;&gt;0,L1968="p"),AND(P1968&lt;&gt;0,L1968="f")),_xlfn.ISFORMULA(X1968),_xlfn.ISFORMULA(Y1968),_xlfn.ISFORMULA(Z1968),_xlfn.ISFORMULA(AA1968),_xlfn.ISFORMULA(AB1968),_xlfn.ISFORMULA(AC1968),NOT(_xlfn.ISFORMULA(O1968)),NOT(_xlfn.ISFORMULA(P1968)),M1968&lt;&gt;0,N1968&lt;&gt;0,OR(YEAR(M1968=lookup_codes!T2142),YEAR(M1968=lookup_codes!T2143),YEAR(M1968=lookup_codes!T2144)),OR(YEAR(N1968=lookup_codes!T2142),YEAR(N1968=lookup_codes!T2143),YEAR(N1968=lookup_codes!T2144)))</f>
        <v>1</v>
      </c>
    </row>
    <row r="1969" spans="1:30" ht="15" customHeight="1" x14ac:dyDescent="0.2">
      <c r="A1969" s="8" t="s">
        <v>776</v>
      </c>
      <c r="B1969" s="8"/>
      <c r="C1969" s="2" t="s">
        <v>734</v>
      </c>
      <c r="D1969" s="6" t="s">
        <v>742</v>
      </c>
      <c r="E1969" s="60" t="s">
        <v>745</v>
      </c>
      <c r="F1969" s="8"/>
      <c r="G1969" s="8"/>
      <c r="H1969" s="8"/>
      <c r="I1969" s="8"/>
      <c r="J1969" s="8">
        <v>4</v>
      </c>
      <c r="K1969" s="8" t="s">
        <v>753</v>
      </c>
      <c r="L1969" s="8" t="s">
        <v>756</v>
      </c>
      <c r="M1969" s="9">
        <v>44545</v>
      </c>
      <c r="N1969" s="9">
        <v>44554</v>
      </c>
      <c r="O1969" s="20"/>
      <c r="P1969" s="20">
        <v>75913.33</v>
      </c>
      <c r="Q1969" s="61"/>
      <c r="R1969" s="29"/>
      <c r="S1969" s="29"/>
      <c r="T1969" s="29"/>
      <c r="U1969" s="29"/>
      <c r="X1969" s="22" t="str">
        <f>IF(B1969="",VLOOKUP(A1969,items_lookup!A:B,2,FALSE),B1969)</f>
        <v>_1. Item _1</v>
      </c>
      <c r="Y1969" s="22">
        <f t="shared" si="136"/>
        <v>12</v>
      </c>
      <c r="Z1969" s="22">
        <f t="shared" si="136"/>
        <v>12</v>
      </c>
      <c r="AA1969" s="22">
        <f t="shared" si="137"/>
        <v>2021</v>
      </c>
      <c r="AB1969" s="22">
        <f t="shared" si="138"/>
        <v>2021</v>
      </c>
      <c r="AC1969" s="22">
        <f t="shared" si="139"/>
        <v>2021</v>
      </c>
      <c r="AD1969" s="25" t="b">
        <f>AND(ROUND(O1969,2)=O1969,ROUND(P1969,2)=P1969,OR(AND(O1969&lt;&gt;0,L1969="p"),AND(P1969&lt;&gt;0,L1969="f")),_xlfn.ISFORMULA(X1969),_xlfn.ISFORMULA(Y1969),_xlfn.ISFORMULA(Z1969),_xlfn.ISFORMULA(AA1969),_xlfn.ISFORMULA(AB1969),_xlfn.ISFORMULA(AC1969),NOT(_xlfn.ISFORMULA(O1969)),NOT(_xlfn.ISFORMULA(P1969)),M1969&lt;&gt;0,N1969&lt;&gt;0,OR(YEAR(M1969=lookup_codes!T2143),YEAR(M1969=lookup_codes!T2144),YEAR(M1969=lookup_codes!T2145)),OR(YEAR(N1969=lookup_codes!T2143),YEAR(N1969=lookup_codes!T2144),YEAR(N1969=lookup_codes!T2145)))</f>
        <v>1</v>
      </c>
    </row>
    <row r="1970" spans="1:30" ht="12.6" customHeight="1" x14ac:dyDescent="0.2">
      <c r="A1970" s="8" t="s">
        <v>776</v>
      </c>
      <c r="B1970" s="8"/>
      <c r="C1970" s="2" t="s">
        <v>734</v>
      </c>
      <c r="D1970" s="6" t="s">
        <v>742</v>
      </c>
      <c r="E1970" s="60" t="s">
        <v>745</v>
      </c>
      <c r="F1970" s="8"/>
      <c r="G1970" s="8"/>
      <c r="H1970" s="8"/>
      <c r="I1970" s="8" t="s">
        <v>25</v>
      </c>
      <c r="J1970" s="8">
        <v>4</v>
      </c>
      <c r="K1970" s="8" t="s">
        <v>753</v>
      </c>
      <c r="L1970" s="8" t="s">
        <v>756</v>
      </c>
      <c r="M1970" s="9">
        <v>44545</v>
      </c>
      <c r="N1970" s="9">
        <v>44554</v>
      </c>
      <c r="O1970" s="20"/>
      <c r="P1970" s="20">
        <v>9700.92</v>
      </c>
      <c r="Q1970" s="61"/>
      <c r="X1970" s="22" t="str">
        <f>IF(B1970="",VLOOKUP(A1970,items_lookup!A:B,2,FALSE),B1970)</f>
        <v>_1. Item _1</v>
      </c>
      <c r="Y1970" s="22">
        <f t="shared" si="136"/>
        <v>12</v>
      </c>
      <c r="Z1970" s="22">
        <f t="shared" si="136"/>
        <v>12</v>
      </c>
      <c r="AA1970" s="22">
        <f t="shared" si="137"/>
        <v>2021</v>
      </c>
      <c r="AB1970" s="22">
        <f t="shared" si="138"/>
        <v>2021</v>
      </c>
      <c r="AC1970" s="22">
        <f t="shared" si="139"/>
        <v>2021</v>
      </c>
      <c r="AD1970" s="25" t="b">
        <f>AND(ROUND(O1970,2)=O1970,ROUND(P1970,2)=P1970,OR(AND(O1970&lt;&gt;0,L1970="p"),AND(P1970&lt;&gt;0,L1970="f")),_xlfn.ISFORMULA(X1970),_xlfn.ISFORMULA(Y1970),_xlfn.ISFORMULA(Z1970),_xlfn.ISFORMULA(AA1970),_xlfn.ISFORMULA(AB1970),_xlfn.ISFORMULA(AC1970),NOT(_xlfn.ISFORMULA(O1970)),NOT(_xlfn.ISFORMULA(P1970)),M1970&lt;&gt;0,N1970&lt;&gt;0,OR(YEAR(M1970=lookup_codes!T2144),YEAR(M1970=lookup_codes!T2145),YEAR(M1970=lookup_codes!T2146)),OR(YEAR(N1970=lookup_codes!T2144),YEAR(N1970=lookup_codes!T2145),YEAR(N1970=lookup_codes!T2146)))</f>
        <v>1</v>
      </c>
    </row>
    <row r="1971" spans="1:30" ht="14.25" customHeight="1" x14ac:dyDescent="0.2">
      <c r="A1971" s="8" t="s">
        <v>776</v>
      </c>
      <c r="B1971" s="8"/>
      <c r="C1971" s="2" t="s">
        <v>734</v>
      </c>
      <c r="D1971" s="6" t="s">
        <v>742</v>
      </c>
      <c r="E1971" s="60" t="s">
        <v>745</v>
      </c>
      <c r="F1971" s="8"/>
      <c r="G1971" s="8"/>
      <c r="H1971" s="8"/>
      <c r="I1971" s="8"/>
      <c r="J1971" s="8">
        <v>4</v>
      </c>
      <c r="K1971" s="8" t="s">
        <v>753</v>
      </c>
      <c r="L1971" s="8" t="s">
        <v>756</v>
      </c>
      <c r="M1971" s="9">
        <v>44545</v>
      </c>
      <c r="N1971" s="9">
        <v>44554</v>
      </c>
      <c r="O1971" s="20"/>
      <c r="P1971" s="20">
        <v>1294547.21</v>
      </c>
      <c r="Q1971" s="61"/>
      <c r="X1971" s="22" t="str">
        <f>IF(B1971="",VLOOKUP(A1971,items_lookup!A:B,2,FALSE),B1971)</f>
        <v>_1. Item _1</v>
      </c>
      <c r="Y1971" s="22">
        <f t="shared" ref="Y1971:Z2034" si="140">MONTH(M1971)</f>
        <v>12</v>
      </c>
      <c r="Z1971" s="22">
        <f t="shared" si="140"/>
        <v>12</v>
      </c>
      <c r="AA1971" s="22">
        <f t="shared" si="137"/>
        <v>2021</v>
      </c>
      <c r="AB1971" s="22">
        <f t="shared" si="138"/>
        <v>2021</v>
      </c>
      <c r="AC1971" s="22">
        <f t="shared" si="139"/>
        <v>2021</v>
      </c>
      <c r="AD1971" s="25" t="b">
        <f>AND(ROUND(O1971,2)=O1971,ROUND(P1971,2)=P1971,OR(AND(O1971&lt;&gt;0,L1971="p"),AND(P1971&lt;&gt;0,L1971="f")),_xlfn.ISFORMULA(X1971),_xlfn.ISFORMULA(Y1971),_xlfn.ISFORMULA(Z1971),_xlfn.ISFORMULA(AA1971),_xlfn.ISFORMULA(AB1971),_xlfn.ISFORMULA(AC1971),NOT(_xlfn.ISFORMULA(O1971)),NOT(_xlfn.ISFORMULA(P1971)),M1971&lt;&gt;0,N1971&lt;&gt;0,OR(YEAR(M1971=lookup_codes!T2145),YEAR(M1971=lookup_codes!T2146),YEAR(M1971=lookup_codes!T2147)),OR(YEAR(N1971=lookup_codes!T2145),YEAR(N1971=lookup_codes!T2146),YEAR(N1971=lookup_codes!T2147)))</f>
        <v>1</v>
      </c>
    </row>
    <row r="1972" spans="1:30" ht="14.25" customHeight="1" x14ac:dyDescent="0.2">
      <c r="A1972" s="8" t="s">
        <v>763</v>
      </c>
      <c r="B1972" s="8"/>
      <c r="C1972" s="2" t="s">
        <v>734</v>
      </c>
      <c r="D1972" s="6" t="s">
        <v>742</v>
      </c>
      <c r="E1972" s="60" t="s">
        <v>744</v>
      </c>
      <c r="F1972" s="8"/>
      <c r="G1972" s="8"/>
      <c r="H1972" s="8"/>
      <c r="I1972" s="8"/>
      <c r="J1972" s="8"/>
      <c r="K1972" s="8" t="s">
        <v>753</v>
      </c>
      <c r="L1972" s="8" t="s">
        <v>756</v>
      </c>
      <c r="M1972" s="9">
        <v>44546</v>
      </c>
      <c r="N1972" s="9">
        <v>44546</v>
      </c>
      <c r="O1972" s="20"/>
      <c r="P1972" s="20">
        <v>24624.85</v>
      </c>
      <c r="Q1972" s="61"/>
      <c r="R1972" s="29"/>
      <c r="S1972" s="29"/>
      <c r="T1972" s="29"/>
      <c r="U1972" s="29"/>
      <c r="X1972" s="22" t="str">
        <f>IF(B1972="",VLOOKUP(A1972,items_lookup!A:B,2,FALSE),B1972)</f>
        <v>04. Item 04</v>
      </c>
      <c r="Y1972" s="22">
        <f t="shared" si="140"/>
        <v>12</v>
      </c>
      <c r="Z1972" s="22">
        <f t="shared" si="140"/>
        <v>12</v>
      </c>
      <c r="AA1972" s="22">
        <f t="shared" si="137"/>
        <v>2021</v>
      </c>
      <c r="AB1972" s="22">
        <f t="shared" si="138"/>
        <v>2021</v>
      </c>
      <c r="AC1972" s="22">
        <f t="shared" si="139"/>
        <v>2021</v>
      </c>
      <c r="AD1972" s="25" t="b">
        <f>AND(ROUND(O1972,2)=O1972,ROUND(P1972,2)=P1972,OR(AND(O1972&lt;&gt;0,L1972="p"),AND(P1972&lt;&gt;0,L1972="f")),_xlfn.ISFORMULA(X1972),_xlfn.ISFORMULA(Y1972),_xlfn.ISFORMULA(Z1972),_xlfn.ISFORMULA(AA1972),_xlfn.ISFORMULA(AB1972),_xlfn.ISFORMULA(AC1972),NOT(_xlfn.ISFORMULA(O1972)),NOT(_xlfn.ISFORMULA(P1972)),M1972&lt;&gt;0,N1972&lt;&gt;0,OR(YEAR(M1972=lookup_codes!T2146),YEAR(M1972=lookup_codes!T2147),YEAR(M1972=lookup_codes!T2148)),OR(YEAR(N1972=lookup_codes!T2146),YEAR(N1972=lookup_codes!T2147),YEAR(N1972=lookup_codes!T2148)))</f>
        <v>1</v>
      </c>
    </row>
    <row r="1973" spans="1:30" ht="15" customHeight="1" x14ac:dyDescent="0.2">
      <c r="A1973" s="8" t="s">
        <v>782</v>
      </c>
      <c r="B1973" s="8"/>
      <c r="C1973" s="2" t="s">
        <v>734</v>
      </c>
      <c r="D1973" s="6" t="s">
        <v>742</v>
      </c>
      <c r="E1973" s="60" t="s">
        <v>744</v>
      </c>
      <c r="F1973" s="8"/>
      <c r="G1973" s="8"/>
      <c r="H1973" s="8"/>
      <c r="I1973" s="8"/>
      <c r="J1973" s="8"/>
      <c r="K1973" s="8" t="s">
        <v>753</v>
      </c>
      <c r="L1973" s="8" t="s">
        <v>756</v>
      </c>
      <c r="M1973" s="9">
        <v>44547</v>
      </c>
      <c r="N1973" s="9">
        <v>44547</v>
      </c>
      <c r="O1973" s="20"/>
      <c r="P1973" s="20">
        <v>1418148.57</v>
      </c>
      <c r="Q1973" s="61"/>
      <c r="R1973" s="29"/>
      <c r="S1973" s="29"/>
      <c r="T1973" s="29"/>
      <c r="U1973" s="29"/>
      <c r="X1973" s="22" t="str">
        <f>IF(B1973="",VLOOKUP(A1973,items_lookup!A:B,2,FALSE),B1973)</f>
        <v>04. Item 04</v>
      </c>
      <c r="Y1973" s="22">
        <f t="shared" si="140"/>
        <v>12</v>
      </c>
      <c r="Z1973" s="22">
        <f t="shared" si="140"/>
        <v>12</v>
      </c>
      <c r="AA1973" s="22">
        <f t="shared" si="137"/>
        <v>2021</v>
      </c>
      <c r="AB1973" s="22">
        <f t="shared" si="138"/>
        <v>2021</v>
      </c>
      <c r="AC1973" s="22">
        <f t="shared" si="139"/>
        <v>2021</v>
      </c>
      <c r="AD1973" s="25" t="b">
        <f>AND(ROUND(O1973,2)=O1973,ROUND(P1973,2)=P1973,OR(AND(O1973&lt;&gt;0,L1973="p"),AND(P1973&lt;&gt;0,L1973="f")),_xlfn.ISFORMULA(X1973),_xlfn.ISFORMULA(Y1973),_xlfn.ISFORMULA(Z1973),_xlfn.ISFORMULA(AA1973),_xlfn.ISFORMULA(AB1973),_xlfn.ISFORMULA(AC1973),NOT(_xlfn.ISFORMULA(O1973)),NOT(_xlfn.ISFORMULA(P1973)),M1973&lt;&gt;0,N1973&lt;&gt;0,OR(YEAR(M1973=lookup_codes!T2147),YEAR(M1973=lookup_codes!T2148),YEAR(M1973=lookup_codes!T2149)),OR(YEAR(N1973=lookup_codes!T2147),YEAR(N1973=lookup_codes!T2148),YEAR(N1973=lookup_codes!T2149)))</f>
        <v>1</v>
      </c>
    </row>
    <row r="1974" spans="1:30" ht="15" customHeight="1" x14ac:dyDescent="0.2">
      <c r="A1974" s="8" t="s">
        <v>764</v>
      </c>
      <c r="B1974" s="8"/>
      <c r="C1974" s="2" t="s">
        <v>734</v>
      </c>
      <c r="D1974" s="6" t="s">
        <v>742</v>
      </c>
      <c r="E1974" s="60" t="s">
        <v>744</v>
      </c>
      <c r="F1974" s="8"/>
      <c r="G1974" s="8"/>
      <c r="H1974" s="8"/>
      <c r="I1974" s="8"/>
      <c r="J1974" s="8"/>
      <c r="K1974" s="8" t="s">
        <v>753</v>
      </c>
      <c r="L1974" s="8" t="s">
        <v>756</v>
      </c>
      <c r="M1974" s="9">
        <v>44550</v>
      </c>
      <c r="N1974" s="9">
        <v>44550</v>
      </c>
      <c r="O1974" s="20"/>
      <c r="P1974" s="20">
        <v>98303.11</v>
      </c>
      <c r="Q1974" s="61"/>
      <c r="R1974" s="29"/>
      <c r="S1974" s="29"/>
      <c r="T1974" s="29"/>
      <c r="U1974" s="29"/>
      <c r="X1974" s="22" t="str">
        <f>IF(B1974="",VLOOKUP(A1974,items_lookup!A:B,2,FALSE),B1974)</f>
        <v>05. Item 05</v>
      </c>
      <c r="Y1974" s="22">
        <f t="shared" si="140"/>
        <v>12</v>
      </c>
      <c r="Z1974" s="22">
        <f t="shared" si="140"/>
        <v>12</v>
      </c>
      <c r="AA1974" s="22">
        <f t="shared" si="137"/>
        <v>2021</v>
      </c>
      <c r="AB1974" s="22">
        <f t="shared" si="138"/>
        <v>2021</v>
      </c>
      <c r="AC1974" s="22">
        <f t="shared" si="139"/>
        <v>2021</v>
      </c>
      <c r="AD1974" s="25" t="b">
        <f>AND(ROUND(O1974,2)=O1974,ROUND(P1974,2)=P1974,OR(AND(O1974&lt;&gt;0,L1974="p"),AND(P1974&lt;&gt;0,L1974="f")),_xlfn.ISFORMULA(X1974),_xlfn.ISFORMULA(Y1974),_xlfn.ISFORMULA(Z1974),_xlfn.ISFORMULA(AA1974),_xlfn.ISFORMULA(AB1974),_xlfn.ISFORMULA(AC1974),NOT(_xlfn.ISFORMULA(O1974)),NOT(_xlfn.ISFORMULA(P1974)),M1974&lt;&gt;0,N1974&lt;&gt;0,OR(YEAR(M1974=lookup_codes!T2148),YEAR(M1974=lookup_codes!T2149),YEAR(M1974=lookup_codes!T2150)),OR(YEAR(N1974=lookup_codes!T2148),YEAR(N1974=lookup_codes!T2149),YEAR(N1974=lookup_codes!T2150)))</f>
        <v>1</v>
      </c>
    </row>
    <row r="1975" spans="1:30" ht="15" customHeight="1" x14ac:dyDescent="0.2">
      <c r="A1975" s="8" t="s">
        <v>765</v>
      </c>
      <c r="B1975" s="8"/>
      <c r="C1975" s="2" t="s">
        <v>734</v>
      </c>
      <c r="D1975" s="6" t="s">
        <v>743</v>
      </c>
      <c r="E1975" s="60" t="s">
        <v>745</v>
      </c>
      <c r="F1975" s="8"/>
      <c r="G1975" s="8"/>
      <c r="H1975" s="8"/>
      <c r="I1975" s="8"/>
      <c r="J1975" s="8">
        <v>1</v>
      </c>
      <c r="K1975" s="8" t="s">
        <v>753</v>
      </c>
      <c r="L1975" s="8" t="s">
        <v>756</v>
      </c>
      <c r="M1975" s="9">
        <v>44536</v>
      </c>
      <c r="N1975" s="9">
        <v>44550</v>
      </c>
      <c r="O1975" s="20"/>
      <c r="P1975" s="20">
        <v>98303.11</v>
      </c>
      <c r="Q1975" s="61"/>
      <c r="R1975" s="29"/>
      <c r="S1975" s="29"/>
      <c r="T1975" s="29"/>
      <c r="U1975" s="29"/>
      <c r="X1975" s="22" t="str">
        <f>IF(B1975="",VLOOKUP(A1975,items_lookup!A:B,2,FALSE),B1975)</f>
        <v>05. Item 05</v>
      </c>
      <c r="Y1975" s="22">
        <f t="shared" si="140"/>
        <v>12</v>
      </c>
      <c r="Z1975" s="22">
        <f t="shared" si="140"/>
        <v>12</v>
      </c>
      <c r="AA1975" s="22">
        <f t="shared" si="137"/>
        <v>2021</v>
      </c>
      <c r="AB1975" s="22">
        <f t="shared" si="138"/>
        <v>2021</v>
      </c>
      <c r="AC1975" s="22">
        <f t="shared" si="139"/>
        <v>2021</v>
      </c>
      <c r="AD1975" s="25" t="b">
        <f>AND(ROUND(O1975,2)=O1975,ROUND(P1975,2)=P1975,OR(AND(O1975&lt;&gt;0,L1975="p"),AND(P1975&lt;&gt;0,L1975="f")),_xlfn.ISFORMULA(X1975),_xlfn.ISFORMULA(Y1975),_xlfn.ISFORMULA(Z1975),_xlfn.ISFORMULA(AA1975),_xlfn.ISFORMULA(AB1975),_xlfn.ISFORMULA(AC1975),NOT(_xlfn.ISFORMULA(O1975)),NOT(_xlfn.ISFORMULA(P1975)),M1975&lt;&gt;0,N1975&lt;&gt;0,OR(YEAR(M1975=lookup_codes!T2149),YEAR(M1975=lookup_codes!T2150),YEAR(M1975=lookup_codes!T2151)),OR(YEAR(N1975=lookup_codes!T2149),YEAR(N1975=lookup_codes!T2150),YEAR(N1975=lookup_codes!T2151)))</f>
        <v>1</v>
      </c>
    </row>
    <row r="1976" spans="1:30" ht="12.6" customHeight="1" x14ac:dyDescent="0.2">
      <c r="A1976" s="8" t="s">
        <v>766</v>
      </c>
      <c r="B1976" s="8"/>
      <c r="C1976" s="2" t="s">
        <v>734</v>
      </c>
      <c r="D1976" s="6" t="s">
        <v>742</v>
      </c>
      <c r="E1976" s="60" t="s">
        <v>745</v>
      </c>
      <c r="F1976" s="8"/>
      <c r="G1976" s="8"/>
      <c r="H1976" s="8"/>
      <c r="I1976" s="8"/>
      <c r="J1976" s="8">
        <v>1</v>
      </c>
      <c r="K1976" s="8" t="s">
        <v>753</v>
      </c>
      <c r="L1976" s="8" t="s">
        <v>756</v>
      </c>
      <c r="M1976" s="9">
        <v>44533</v>
      </c>
      <c r="N1976" s="9">
        <v>44547</v>
      </c>
      <c r="O1976" s="20"/>
      <c r="P1976" s="20">
        <v>42740.77</v>
      </c>
      <c r="Q1976" s="61"/>
      <c r="R1976" s="29"/>
      <c r="S1976" s="29"/>
      <c r="T1976" s="29"/>
      <c r="U1976" s="29"/>
      <c r="X1976" s="22" t="str">
        <f>IF(B1976="",VLOOKUP(A1976,items_lookup!A:B,2,FALSE),B1976)</f>
        <v>07. Item 07</v>
      </c>
      <c r="Y1976" s="22">
        <f t="shared" si="140"/>
        <v>12</v>
      </c>
      <c r="Z1976" s="22">
        <f t="shared" si="140"/>
        <v>12</v>
      </c>
      <c r="AA1976" s="22">
        <f t="shared" si="137"/>
        <v>2021</v>
      </c>
      <c r="AB1976" s="22">
        <f t="shared" si="138"/>
        <v>2021</v>
      </c>
      <c r="AC1976" s="22">
        <f t="shared" si="139"/>
        <v>2021</v>
      </c>
      <c r="AD1976" s="25" t="b">
        <f>AND(ROUND(O1976,2)=O1976,ROUND(P1976,2)=P1976,OR(AND(O1976&lt;&gt;0,L1976="p"),AND(P1976&lt;&gt;0,L1976="f")),_xlfn.ISFORMULA(X1976),_xlfn.ISFORMULA(Y1976),_xlfn.ISFORMULA(Z1976),_xlfn.ISFORMULA(AA1976),_xlfn.ISFORMULA(AB1976),_xlfn.ISFORMULA(AC1976),NOT(_xlfn.ISFORMULA(O1976)),NOT(_xlfn.ISFORMULA(P1976)),M1976&lt;&gt;0,N1976&lt;&gt;0,OR(YEAR(M1976=lookup_codes!T2150),YEAR(M1976=lookup_codes!T2151),YEAR(M1976=lookup_codes!T2152)),OR(YEAR(N1976=lookup_codes!T2150),YEAR(N1976=lookup_codes!T2151),YEAR(N1976=lookup_codes!T2152)))</f>
        <v>1</v>
      </c>
    </row>
    <row r="1977" spans="1:30" ht="15" customHeight="1" x14ac:dyDescent="0.2">
      <c r="A1977" s="8" t="s">
        <v>767</v>
      </c>
      <c r="B1977" s="8"/>
      <c r="C1977" s="2" t="s">
        <v>734</v>
      </c>
      <c r="D1977" s="6" t="s">
        <v>742</v>
      </c>
      <c r="E1977" s="60" t="s">
        <v>745</v>
      </c>
      <c r="F1977" s="8"/>
      <c r="G1977" s="8"/>
      <c r="H1977" s="8"/>
      <c r="I1977" s="8" t="s">
        <v>25</v>
      </c>
      <c r="J1977" s="8">
        <v>2</v>
      </c>
      <c r="K1977" s="8" t="s">
        <v>753</v>
      </c>
      <c r="L1977" s="8" t="s">
        <v>756</v>
      </c>
      <c r="M1977" s="9">
        <v>44540</v>
      </c>
      <c r="N1977" s="9">
        <v>44551</v>
      </c>
      <c r="O1977" s="20"/>
      <c r="P1977" s="20">
        <v>88657.04</v>
      </c>
      <c r="Q1977" s="61"/>
      <c r="R1977" s="11"/>
      <c r="S1977" s="11"/>
      <c r="T1977" s="11"/>
      <c r="U1977" s="11"/>
      <c r="X1977" s="22" t="str">
        <f>IF(B1977="",VLOOKUP(A1977,items_lookup!A:B,2,FALSE),B1977)</f>
        <v>08. Item 08</v>
      </c>
      <c r="Y1977" s="22">
        <f t="shared" si="140"/>
        <v>12</v>
      </c>
      <c r="Z1977" s="22">
        <f t="shared" si="140"/>
        <v>12</v>
      </c>
      <c r="AA1977" s="22">
        <f t="shared" si="137"/>
        <v>2021</v>
      </c>
      <c r="AB1977" s="22">
        <f t="shared" si="138"/>
        <v>2021</v>
      </c>
      <c r="AC1977" s="22">
        <f t="shared" si="139"/>
        <v>2021</v>
      </c>
      <c r="AD1977" s="25" t="b">
        <f>AND(ROUND(O1977,2)=O1977,ROUND(P1977,2)=P1977,OR(AND(O1977&lt;&gt;0,L1977="p"),AND(P1977&lt;&gt;0,L1977="f")),_xlfn.ISFORMULA(X1977),_xlfn.ISFORMULA(Y1977),_xlfn.ISFORMULA(Z1977),_xlfn.ISFORMULA(AA1977),_xlfn.ISFORMULA(AB1977),_xlfn.ISFORMULA(AC1977),NOT(_xlfn.ISFORMULA(O1977)),NOT(_xlfn.ISFORMULA(P1977)),M1977&lt;&gt;0,N1977&lt;&gt;0,OR(YEAR(M1977=lookup_codes!T2151),YEAR(M1977=lookup_codes!T2152),YEAR(M1977=lookup_codes!T2153)),OR(YEAR(N1977=lookup_codes!T2151),YEAR(N1977=lookup_codes!T2152),YEAR(N1977=lookup_codes!T2153)))</f>
        <v>1</v>
      </c>
    </row>
    <row r="1978" spans="1:30" ht="15" customHeight="1" x14ac:dyDescent="0.2">
      <c r="A1978" s="8" t="s">
        <v>781</v>
      </c>
      <c r="B1978" s="8"/>
      <c r="C1978" s="2" t="s">
        <v>734</v>
      </c>
      <c r="D1978" s="6" t="s">
        <v>742</v>
      </c>
      <c r="E1978" s="60" t="s">
        <v>745</v>
      </c>
      <c r="F1978" s="8"/>
      <c r="G1978" s="8"/>
      <c r="H1978" s="8"/>
      <c r="I1978" s="8"/>
      <c r="J1978" s="8">
        <v>1</v>
      </c>
      <c r="K1978" s="8" t="s">
        <v>753</v>
      </c>
      <c r="L1978" s="8" t="s">
        <v>756</v>
      </c>
      <c r="M1978" s="9">
        <v>44543</v>
      </c>
      <c r="N1978" s="9">
        <v>44551</v>
      </c>
      <c r="O1978" s="20"/>
      <c r="P1978" s="20">
        <v>472699.67</v>
      </c>
      <c r="Q1978" s="61"/>
      <c r="R1978" s="29"/>
      <c r="S1978" s="29"/>
      <c r="T1978" s="29"/>
      <c r="U1978" s="29"/>
      <c r="X1978" s="22" t="str">
        <f>IF(B1978="",VLOOKUP(A1978,items_lookup!A:B,2,FALSE),B1978)</f>
        <v>09. Item 09</v>
      </c>
      <c r="Y1978" s="22">
        <f t="shared" si="140"/>
        <v>12</v>
      </c>
      <c r="Z1978" s="22">
        <f t="shared" si="140"/>
        <v>12</v>
      </c>
      <c r="AA1978" s="22">
        <f t="shared" si="137"/>
        <v>2021</v>
      </c>
      <c r="AB1978" s="22">
        <f t="shared" si="138"/>
        <v>2021</v>
      </c>
      <c r="AC1978" s="22">
        <f t="shared" si="139"/>
        <v>2021</v>
      </c>
      <c r="AD1978" s="25" t="b">
        <f>AND(ROUND(O1978,2)=O1978,ROUND(P1978,2)=P1978,OR(AND(O1978&lt;&gt;0,L1978="p"),AND(P1978&lt;&gt;0,L1978="f")),_xlfn.ISFORMULA(X1978),_xlfn.ISFORMULA(Y1978),_xlfn.ISFORMULA(Z1978),_xlfn.ISFORMULA(AA1978),_xlfn.ISFORMULA(AB1978),_xlfn.ISFORMULA(AC1978),NOT(_xlfn.ISFORMULA(O1978)),NOT(_xlfn.ISFORMULA(P1978)),M1978&lt;&gt;0,N1978&lt;&gt;0,OR(YEAR(M1978=lookup_codes!T2152),YEAR(M1978=lookup_codes!T2153),YEAR(M1978=lookup_codes!T2154)),OR(YEAR(N1978=lookup_codes!T2152),YEAR(N1978=lookup_codes!T2153),YEAR(N1978=lookup_codes!T2154)))</f>
        <v>1</v>
      </c>
    </row>
    <row r="1979" spans="1:30" ht="12.6" customHeight="1" x14ac:dyDescent="0.2">
      <c r="A1979" s="8" t="s">
        <v>769</v>
      </c>
      <c r="B1979" s="8"/>
      <c r="C1979" s="2" t="s">
        <v>734</v>
      </c>
      <c r="D1979" s="6" t="s">
        <v>742</v>
      </c>
      <c r="E1979" s="60" t="s">
        <v>745</v>
      </c>
      <c r="F1979" s="8"/>
      <c r="G1979" s="8"/>
      <c r="H1979" s="8"/>
      <c r="I1979" s="8" t="s">
        <v>25</v>
      </c>
      <c r="J1979" s="8">
        <v>1</v>
      </c>
      <c r="K1979" s="8" t="s">
        <v>753</v>
      </c>
      <c r="L1979" s="8" t="s">
        <v>756</v>
      </c>
      <c r="M1979" s="9">
        <v>44547</v>
      </c>
      <c r="N1979" s="9">
        <v>44558</v>
      </c>
      <c r="O1979" s="20"/>
      <c r="P1979" s="20">
        <v>2149285.71</v>
      </c>
      <c r="Q1979" s="61"/>
      <c r="R1979" s="29"/>
      <c r="S1979" s="29"/>
      <c r="T1979" s="29"/>
      <c r="U1979" s="29"/>
      <c r="X1979" s="22" t="str">
        <f>IF(B1979="",VLOOKUP(A1979,items_lookup!A:B,2,FALSE),B1979)</f>
        <v>09. Item 09</v>
      </c>
      <c r="Y1979" s="22">
        <f t="shared" si="140"/>
        <v>12</v>
      </c>
      <c r="Z1979" s="22">
        <f t="shared" si="140"/>
        <v>12</v>
      </c>
      <c r="AA1979" s="22">
        <f t="shared" si="137"/>
        <v>2021</v>
      </c>
      <c r="AB1979" s="22">
        <f t="shared" si="138"/>
        <v>2021</v>
      </c>
      <c r="AC1979" s="22">
        <f t="shared" si="139"/>
        <v>2021</v>
      </c>
      <c r="AD1979" s="25" t="b">
        <f>AND(ROUND(O1979,2)=O1979,ROUND(P1979,2)=P1979,OR(AND(O1979&lt;&gt;0,L1979="p"),AND(P1979&lt;&gt;0,L1979="f")),_xlfn.ISFORMULA(X1979),_xlfn.ISFORMULA(Y1979),_xlfn.ISFORMULA(Z1979),_xlfn.ISFORMULA(AA1979),_xlfn.ISFORMULA(AB1979),_xlfn.ISFORMULA(AC1979),NOT(_xlfn.ISFORMULA(O1979)),NOT(_xlfn.ISFORMULA(P1979)),M1979&lt;&gt;0,N1979&lt;&gt;0,OR(YEAR(M1979=lookup_codes!T2153),YEAR(M1979=lookup_codes!T2154),YEAR(M1979=lookup_codes!T2155)),OR(YEAR(N1979=lookup_codes!T2153),YEAR(N1979=lookup_codes!T2154),YEAR(N1979=lookup_codes!T2155)))</f>
        <v>1</v>
      </c>
    </row>
    <row r="1980" spans="1:30" ht="14.25" customHeight="1" x14ac:dyDescent="0.2">
      <c r="A1980" s="8" t="s">
        <v>768</v>
      </c>
      <c r="B1980" s="8"/>
      <c r="C1980" s="2" t="s">
        <v>734</v>
      </c>
      <c r="D1980" s="6" t="s">
        <v>742</v>
      </c>
      <c r="E1980" s="60" t="s">
        <v>744</v>
      </c>
      <c r="F1980" s="8"/>
      <c r="G1980" s="8"/>
      <c r="H1980" s="8"/>
      <c r="I1980" s="8"/>
      <c r="J1980" s="8"/>
      <c r="K1980" s="8" t="s">
        <v>753</v>
      </c>
      <c r="L1980" s="8" t="s">
        <v>756</v>
      </c>
      <c r="M1980" s="9">
        <v>44551</v>
      </c>
      <c r="N1980" s="9">
        <v>44551</v>
      </c>
      <c r="O1980" s="20"/>
      <c r="P1980" s="20">
        <v>890998.67</v>
      </c>
      <c r="Q1980" s="61"/>
      <c r="R1980" s="29"/>
      <c r="S1980" s="29"/>
      <c r="T1980" s="29"/>
      <c r="U1980" s="29"/>
      <c r="X1980" s="22" t="str">
        <f>IF(B1980="",VLOOKUP(A1980,items_lookup!A:B,2,FALSE),B1980)</f>
        <v>09. Item 09</v>
      </c>
      <c r="Y1980" s="22">
        <f t="shared" si="140"/>
        <v>12</v>
      </c>
      <c r="Z1980" s="22">
        <f t="shared" si="140"/>
        <v>12</v>
      </c>
      <c r="AA1980" s="22">
        <f t="shared" si="137"/>
        <v>2021</v>
      </c>
      <c r="AB1980" s="22">
        <f t="shared" si="138"/>
        <v>2021</v>
      </c>
      <c r="AC1980" s="22">
        <f t="shared" si="139"/>
        <v>2021</v>
      </c>
      <c r="AD1980" s="25" t="b">
        <f>AND(ROUND(O1980,2)=O1980,ROUND(P1980,2)=P1980,OR(AND(O1980&lt;&gt;0,L1980="p"),AND(P1980&lt;&gt;0,L1980="f")),_xlfn.ISFORMULA(X1980),_xlfn.ISFORMULA(Y1980),_xlfn.ISFORMULA(Z1980),_xlfn.ISFORMULA(AA1980),_xlfn.ISFORMULA(AB1980),_xlfn.ISFORMULA(AC1980),NOT(_xlfn.ISFORMULA(O1980)),NOT(_xlfn.ISFORMULA(P1980)),M1980&lt;&gt;0,N1980&lt;&gt;0,OR(YEAR(M1980=lookup_codes!T2154),YEAR(M1980=lookup_codes!T2155),YEAR(M1980=lookup_codes!T2156)),OR(YEAR(N1980=lookup_codes!T2154),YEAR(N1980=lookup_codes!T2155),YEAR(N1980=lookup_codes!T2156)))</f>
        <v>1</v>
      </c>
    </row>
    <row r="1981" spans="1:30" ht="15" customHeight="1" x14ac:dyDescent="0.2">
      <c r="A1981" s="8" t="s">
        <v>790</v>
      </c>
      <c r="B1981" s="8"/>
      <c r="C1981" s="2" t="s">
        <v>734</v>
      </c>
      <c r="D1981" s="6" t="s">
        <v>742</v>
      </c>
      <c r="E1981" s="60" t="s">
        <v>745</v>
      </c>
      <c r="F1981" s="8"/>
      <c r="G1981" s="8"/>
      <c r="H1981" s="8"/>
      <c r="I1981" s="8" t="s">
        <v>25</v>
      </c>
      <c r="J1981" s="8">
        <v>4</v>
      </c>
      <c r="K1981" s="8" t="s">
        <v>753</v>
      </c>
      <c r="L1981" s="8" t="s">
        <v>756</v>
      </c>
      <c r="M1981" s="9">
        <v>44545</v>
      </c>
      <c r="N1981" s="9">
        <v>44557</v>
      </c>
      <c r="O1981" s="20"/>
      <c r="P1981" s="20">
        <v>23.42</v>
      </c>
      <c r="Q1981" s="61"/>
      <c r="X1981" s="22" t="str">
        <f>IF(B1981="",VLOOKUP(A1981,items_lookup!A:B,2,FALSE),B1981)</f>
        <v>10. Item 10</v>
      </c>
      <c r="Y1981" s="22">
        <f t="shared" si="140"/>
        <v>12</v>
      </c>
      <c r="Z1981" s="22">
        <f t="shared" si="140"/>
        <v>12</v>
      </c>
      <c r="AA1981" s="22">
        <f t="shared" si="137"/>
        <v>2021</v>
      </c>
      <c r="AB1981" s="22">
        <f t="shared" si="138"/>
        <v>2021</v>
      </c>
      <c r="AC1981" s="22">
        <f t="shared" si="139"/>
        <v>2021</v>
      </c>
      <c r="AD1981" s="25" t="b">
        <f>AND(ROUND(O1981,2)=O1981,ROUND(P1981,2)=P1981,OR(AND(O1981&lt;&gt;0,L1981="p"),AND(P1981&lt;&gt;0,L1981="f")),_xlfn.ISFORMULA(X1981),_xlfn.ISFORMULA(Y1981),_xlfn.ISFORMULA(Z1981),_xlfn.ISFORMULA(AA1981),_xlfn.ISFORMULA(AB1981),_xlfn.ISFORMULA(AC1981),NOT(_xlfn.ISFORMULA(O1981)),NOT(_xlfn.ISFORMULA(P1981)),M1981&lt;&gt;0,N1981&lt;&gt;0,OR(YEAR(M1981=lookup_codes!T2155),YEAR(M1981=lookup_codes!T2156),YEAR(M1981=lookup_codes!T2157)),OR(YEAR(N1981=lookup_codes!T2155),YEAR(N1981=lookup_codes!T2156),YEAR(N1981=lookup_codes!T2157)))</f>
        <v>1</v>
      </c>
    </row>
    <row r="1982" spans="1:30" ht="14.25" customHeight="1" x14ac:dyDescent="0.2">
      <c r="A1982" s="8" t="s">
        <v>791</v>
      </c>
      <c r="B1982" s="8"/>
      <c r="C1982" s="2" t="s">
        <v>734</v>
      </c>
      <c r="D1982" s="6" t="s">
        <v>742</v>
      </c>
      <c r="E1982" s="60" t="s">
        <v>744</v>
      </c>
      <c r="F1982" s="8"/>
      <c r="G1982" s="8"/>
      <c r="H1982" s="8"/>
      <c r="I1982" s="8"/>
      <c r="J1982" s="8"/>
      <c r="K1982" s="8" t="s">
        <v>753</v>
      </c>
      <c r="L1982" s="8" t="s">
        <v>756</v>
      </c>
      <c r="M1982" s="9">
        <v>44552</v>
      </c>
      <c r="N1982" s="9">
        <v>44552</v>
      </c>
      <c r="O1982" s="20"/>
      <c r="P1982" s="20">
        <v>30398.51</v>
      </c>
      <c r="Q1982" s="61"/>
      <c r="R1982" s="29"/>
      <c r="S1982" s="29"/>
      <c r="T1982" s="29"/>
      <c r="U1982" s="29"/>
      <c r="X1982" s="22" t="str">
        <f>IF(B1982="",VLOOKUP(A1982,items_lookup!A:B,2,FALSE),B1982)</f>
        <v>10. Item 10</v>
      </c>
      <c r="Y1982" s="22">
        <f t="shared" si="140"/>
        <v>12</v>
      </c>
      <c r="Z1982" s="22">
        <f t="shared" si="140"/>
        <v>12</v>
      </c>
      <c r="AA1982" s="22">
        <f t="shared" si="137"/>
        <v>2021</v>
      </c>
      <c r="AB1982" s="22">
        <f t="shared" si="138"/>
        <v>2021</v>
      </c>
      <c r="AC1982" s="22">
        <f t="shared" si="139"/>
        <v>2021</v>
      </c>
      <c r="AD1982" s="25" t="b">
        <f>AND(ROUND(O1982,2)=O1982,ROUND(P1982,2)=P1982,OR(AND(O1982&lt;&gt;0,L1982="p"),AND(P1982&lt;&gt;0,L1982="f")),_xlfn.ISFORMULA(X1982),_xlfn.ISFORMULA(Y1982),_xlfn.ISFORMULA(Z1982),_xlfn.ISFORMULA(AA1982),_xlfn.ISFORMULA(AB1982),_xlfn.ISFORMULA(AC1982),NOT(_xlfn.ISFORMULA(O1982)),NOT(_xlfn.ISFORMULA(P1982)),M1982&lt;&gt;0,N1982&lt;&gt;0,OR(YEAR(M1982=lookup_codes!T2156),YEAR(M1982=lookup_codes!T2157),YEAR(M1982=lookup_codes!T2158)),OR(YEAR(N1982=lookup_codes!T2156),YEAR(N1982=lookup_codes!T2157),YEAR(N1982=lookup_codes!T2158)))</f>
        <v>1</v>
      </c>
    </row>
    <row r="1983" spans="1:30" ht="15" customHeight="1" x14ac:dyDescent="0.2">
      <c r="A1983" s="8" t="s">
        <v>770</v>
      </c>
      <c r="B1983" s="8"/>
      <c r="C1983" s="2" t="s">
        <v>734</v>
      </c>
      <c r="D1983" s="6" t="s">
        <v>742</v>
      </c>
      <c r="E1983" s="60" t="s">
        <v>744</v>
      </c>
      <c r="F1983" s="8"/>
      <c r="G1983" s="8"/>
      <c r="H1983" s="8"/>
      <c r="I1983" s="8"/>
      <c r="J1983" s="8"/>
      <c r="K1983" s="8" t="s">
        <v>753</v>
      </c>
      <c r="L1983" s="8" t="s">
        <v>756</v>
      </c>
      <c r="M1983" s="9">
        <v>44553</v>
      </c>
      <c r="N1983" s="9">
        <v>44553</v>
      </c>
      <c r="O1983" s="20"/>
      <c r="P1983" s="20">
        <v>1560947.92</v>
      </c>
      <c r="Q1983" s="61"/>
      <c r="R1983" s="29"/>
      <c r="S1983" s="29"/>
      <c r="T1983" s="29"/>
      <c r="U1983" s="29"/>
      <c r="X1983" s="22" t="str">
        <f>IF(B1983="",VLOOKUP(A1983,items_lookup!A:B,2,FALSE),B1983)</f>
        <v>11. Item 11</v>
      </c>
      <c r="Y1983" s="22">
        <f t="shared" si="140"/>
        <v>12</v>
      </c>
      <c r="Z1983" s="22">
        <f t="shared" si="140"/>
        <v>12</v>
      </c>
      <c r="AA1983" s="22">
        <f t="shared" si="137"/>
        <v>2021</v>
      </c>
      <c r="AB1983" s="22">
        <f t="shared" si="138"/>
        <v>2021</v>
      </c>
      <c r="AC1983" s="22">
        <f t="shared" si="139"/>
        <v>2021</v>
      </c>
      <c r="AD1983" s="25" t="b">
        <f>AND(ROUND(O1983,2)=O1983,ROUND(P1983,2)=P1983,OR(AND(O1983&lt;&gt;0,L1983="p"),AND(P1983&lt;&gt;0,L1983="f")),_xlfn.ISFORMULA(X1983),_xlfn.ISFORMULA(Y1983),_xlfn.ISFORMULA(Z1983),_xlfn.ISFORMULA(AA1983),_xlfn.ISFORMULA(AB1983),_xlfn.ISFORMULA(AC1983),NOT(_xlfn.ISFORMULA(O1983)),NOT(_xlfn.ISFORMULA(P1983)),M1983&lt;&gt;0,N1983&lt;&gt;0,OR(YEAR(M1983=lookup_codes!T2157),YEAR(M1983=lookup_codes!T2158),YEAR(M1983=lookup_codes!T2159)),OR(YEAR(N1983=lookup_codes!T2157),YEAR(N1983=lookup_codes!T2158),YEAR(N1983=lookup_codes!T2159)))</f>
        <v>1</v>
      </c>
    </row>
    <row r="1984" spans="1:30" ht="15" customHeight="1" x14ac:dyDescent="0.2">
      <c r="A1984" s="8" t="s">
        <v>792</v>
      </c>
      <c r="B1984" s="8"/>
      <c r="C1984" s="2" t="s">
        <v>734</v>
      </c>
      <c r="D1984" s="6" t="s">
        <v>742</v>
      </c>
      <c r="E1984" s="60" t="s">
        <v>745</v>
      </c>
      <c r="F1984" s="8"/>
      <c r="G1984" s="8"/>
      <c r="H1984" s="8"/>
      <c r="I1984" s="8" t="s">
        <v>25</v>
      </c>
      <c r="J1984" s="8">
        <v>3</v>
      </c>
      <c r="K1984" s="8" t="s">
        <v>753</v>
      </c>
      <c r="L1984" s="8" t="s">
        <v>756</v>
      </c>
      <c r="M1984" s="9">
        <v>44545</v>
      </c>
      <c r="N1984" s="9">
        <v>44558</v>
      </c>
      <c r="O1984" s="20"/>
      <c r="P1984" s="20">
        <v>38224.089999999997</v>
      </c>
      <c r="Q1984" s="61"/>
      <c r="R1984" s="29"/>
      <c r="S1984" s="29"/>
      <c r="T1984" s="29"/>
      <c r="U1984" s="29"/>
      <c r="X1984" s="22" t="str">
        <f>IF(B1984="",VLOOKUP(A1984,items_lookup!A:B,2,FALSE),B1984)</f>
        <v>12. Item 12</v>
      </c>
      <c r="Y1984" s="22">
        <f t="shared" si="140"/>
        <v>12</v>
      </c>
      <c r="Z1984" s="22">
        <f t="shared" si="140"/>
        <v>12</v>
      </c>
      <c r="AA1984" s="22">
        <f t="shared" si="137"/>
        <v>2021</v>
      </c>
      <c r="AB1984" s="22">
        <f t="shared" si="138"/>
        <v>2021</v>
      </c>
      <c r="AC1984" s="22">
        <f t="shared" si="139"/>
        <v>2021</v>
      </c>
      <c r="AD1984" s="25" t="b">
        <f>AND(ROUND(O1984,2)=O1984,ROUND(P1984,2)=P1984,OR(AND(O1984&lt;&gt;0,L1984="p"),AND(P1984&lt;&gt;0,L1984="f")),_xlfn.ISFORMULA(X1984),_xlfn.ISFORMULA(Y1984),_xlfn.ISFORMULA(Z1984),_xlfn.ISFORMULA(AA1984),_xlfn.ISFORMULA(AB1984),_xlfn.ISFORMULA(AC1984),NOT(_xlfn.ISFORMULA(O1984)),NOT(_xlfn.ISFORMULA(P1984)),M1984&lt;&gt;0,N1984&lt;&gt;0,OR(YEAR(M1984=lookup_codes!T2158),YEAR(M1984=lookup_codes!T2159),YEAR(M1984=lookup_codes!T2160)),OR(YEAR(N1984=lookup_codes!T2158),YEAR(N1984=lookup_codes!T2159),YEAR(N1984=lookup_codes!T2160)))</f>
        <v>1</v>
      </c>
    </row>
    <row r="1985" spans="1:30" ht="15" customHeight="1" x14ac:dyDescent="0.2">
      <c r="A1985" s="8" t="s">
        <v>775</v>
      </c>
      <c r="B1985" s="8"/>
      <c r="C1985" s="2" t="s">
        <v>734</v>
      </c>
      <c r="D1985" s="6" t="s">
        <v>742</v>
      </c>
      <c r="E1985" s="60" t="s">
        <v>745</v>
      </c>
      <c r="F1985" s="8"/>
      <c r="G1985" s="8"/>
      <c r="H1985" s="8"/>
      <c r="I1985" s="8"/>
      <c r="J1985" s="8">
        <v>3</v>
      </c>
      <c r="K1985" s="8" t="s">
        <v>753</v>
      </c>
      <c r="L1985" s="8" t="s">
        <v>756</v>
      </c>
      <c r="M1985" s="9">
        <v>44545</v>
      </c>
      <c r="N1985" s="9">
        <v>44559</v>
      </c>
      <c r="O1985" s="20"/>
      <c r="P1985" s="20">
        <v>1194377.6599999999</v>
      </c>
      <c r="Q1985" s="61"/>
      <c r="R1985" s="29"/>
      <c r="S1985" s="29"/>
      <c r="T1985" s="29"/>
      <c r="U1985" s="29"/>
      <c r="X1985" s="22" t="str">
        <f>IF(B1985="",VLOOKUP(A1985,items_lookup!A:B,2,FALSE),B1985)</f>
        <v>06. Item 06</v>
      </c>
      <c r="Y1985" s="22">
        <f t="shared" si="140"/>
        <v>12</v>
      </c>
      <c r="Z1985" s="22">
        <f t="shared" si="140"/>
        <v>12</v>
      </c>
      <c r="AA1985" s="22">
        <f t="shared" si="137"/>
        <v>2021</v>
      </c>
      <c r="AB1985" s="22">
        <f t="shared" si="138"/>
        <v>2021</v>
      </c>
      <c r="AC1985" s="22">
        <f t="shared" si="139"/>
        <v>2021</v>
      </c>
      <c r="AD1985" s="25" t="b">
        <f>AND(ROUND(O1985,2)=O1985,ROUND(P1985,2)=P1985,OR(AND(O1985&lt;&gt;0,L1985="p"),AND(P1985&lt;&gt;0,L1985="f")),_xlfn.ISFORMULA(X1985),_xlfn.ISFORMULA(Y1985),_xlfn.ISFORMULA(Z1985),_xlfn.ISFORMULA(AA1985),_xlfn.ISFORMULA(AB1985),_xlfn.ISFORMULA(AC1985),NOT(_xlfn.ISFORMULA(O1985)),NOT(_xlfn.ISFORMULA(P1985)),M1985&lt;&gt;0,N1985&lt;&gt;0,OR(YEAR(M1985=lookup_codes!T2159),YEAR(M1985=lookup_codes!T2160),YEAR(M1985=lookup_codes!T2161)),OR(YEAR(N1985=lookup_codes!T2159),YEAR(N1985=lookup_codes!T2160),YEAR(N1985=lookup_codes!T2161)))</f>
        <v>1</v>
      </c>
    </row>
    <row r="1986" spans="1:30" ht="15" customHeight="1" x14ac:dyDescent="0.2">
      <c r="A1986" s="8" t="s">
        <v>789</v>
      </c>
      <c r="B1986" s="8"/>
      <c r="C1986" s="2" t="s">
        <v>734</v>
      </c>
      <c r="D1986" s="6" t="s">
        <v>742</v>
      </c>
      <c r="E1986" s="60" t="s">
        <v>744</v>
      </c>
      <c r="F1986" s="8"/>
      <c r="G1986" s="8"/>
      <c r="H1986" s="8"/>
      <c r="I1986" s="8"/>
      <c r="J1986" s="8"/>
      <c r="K1986" s="8" t="s">
        <v>753</v>
      </c>
      <c r="L1986" s="8" t="s">
        <v>756</v>
      </c>
      <c r="M1986" s="9">
        <v>44554</v>
      </c>
      <c r="N1986" s="9">
        <v>44554</v>
      </c>
      <c r="O1986" s="20"/>
      <c r="P1986" s="20">
        <v>1725776.02</v>
      </c>
      <c r="Q1986" s="61"/>
      <c r="R1986" s="29"/>
      <c r="S1986" s="29"/>
      <c r="T1986" s="29"/>
      <c r="U1986" s="29"/>
      <c r="X1986" s="22" t="str">
        <f>IF(B1986="",VLOOKUP(A1986,items_lookup!A:B,2,FALSE),B1986)</f>
        <v>13. Item 13</v>
      </c>
      <c r="Y1986" s="22">
        <f t="shared" si="140"/>
        <v>12</v>
      </c>
      <c r="Z1986" s="22">
        <f t="shared" si="140"/>
        <v>12</v>
      </c>
      <c r="AA1986" s="22">
        <f t="shared" si="137"/>
        <v>2021</v>
      </c>
      <c r="AB1986" s="22">
        <f t="shared" si="138"/>
        <v>2021</v>
      </c>
      <c r="AC1986" s="22">
        <f t="shared" si="139"/>
        <v>2021</v>
      </c>
      <c r="AD1986" s="25" t="b">
        <f>AND(ROUND(O1986,2)=O1986,ROUND(P1986,2)=P1986,OR(AND(O1986&lt;&gt;0,L1986="p"),AND(P1986&lt;&gt;0,L1986="f")),_xlfn.ISFORMULA(X1986),_xlfn.ISFORMULA(Y1986),_xlfn.ISFORMULA(Z1986),_xlfn.ISFORMULA(AA1986),_xlfn.ISFORMULA(AB1986),_xlfn.ISFORMULA(AC1986),NOT(_xlfn.ISFORMULA(O1986)),NOT(_xlfn.ISFORMULA(P1986)),M1986&lt;&gt;0,N1986&lt;&gt;0,OR(YEAR(M1986=lookup_codes!T2160),YEAR(M1986=lookup_codes!T2161),YEAR(M1986=lookup_codes!T2162)),OR(YEAR(N1986=lookup_codes!T2160),YEAR(N1986=lookup_codes!T2161),YEAR(N1986=lookup_codes!T2162)))</f>
        <v>1</v>
      </c>
    </row>
    <row r="1987" spans="1:30" ht="15" customHeight="1" x14ac:dyDescent="0.2">
      <c r="A1987" s="8" t="s">
        <v>771</v>
      </c>
      <c r="B1987" s="8"/>
      <c r="C1987" s="2" t="s">
        <v>734</v>
      </c>
      <c r="D1987" s="6" t="s">
        <v>742</v>
      </c>
      <c r="E1987" s="60" t="s">
        <v>745</v>
      </c>
      <c r="F1987" s="8"/>
      <c r="G1987" s="8"/>
      <c r="H1987" s="8"/>
      <c r="I1987" s="8"/>
      <c r="J1987" s="8">
        <v>3</v>
      </c>
      <c r="K1987" s="8" t="s">
        <v>753</v>
      </c>
      <c r="L1987" s="8" t="s">
        <v>756</v>
      </c>
      <c r="M1987" s="9">
        <v>44545</v>
      </c>
      <c r="N1987" s="9">
        <v>44554</v>
      </c>
      <c r="O1987" s="20"/>
      <c r="P1987" s="20">
        <v>242600.63</v>
      </c>
      <c r="Q1987" s="61"/>
      <c r="R1987" s="29"/>
      <c r="S1987" s="29"/>
      <c r="T1987" s="29"/>
      <c r="U1987" s="29"/>
      <c r="X1987" s="22" t="str">
        <f>IF(B1987="",VLOOKUP(A1987,items_lookup!A:B,2,FALSE),B1987)</f>
        <v>13. Item 13</v>
      </c>
      <c r="Y1987" s="22">
        <f t="shared" si="140"/>
        <v>12</v>
      </c>
      <c r="Z1987" s="22">
        <f t="shared" si="140"/>
        <v>12</v>
      </c>
      <c r="AA1987" s="22">
        <f t="shared" si="137"/>
        <v>2021</v>
      </c>
      <c r="AB1987" s="22">
        <f t="shared" si="138"/>
        <v>2021</v>
      </c>
      <c r="AC1987" s="22">
        <f t="shared" si="139"/>
        <v>2021</v>
      </c>
      <c r="AD1987" s="25" t="b">
        <f>AND(ROUND(O1987,2)=O1987,ROUND(P1987,2)=P1987,OR(AND(O1987&lt;&gt;0,L1987="p"),AND(P1987&lt;&gt;0,L1987="f")),_xlfn.ISFORMULA(X1987),_xlfn.ISFORMULA(Y1987),_xlfn.ISFORMULA(Z1987),_xlfn.ISFORMULA(AA1987),_xlfn.ISFORMULA(AB1987),_xlfn.ISFORMULA(AC1987),NOT(_xlfn.ISFORMULA(O1987)),NOT(_xlfn.ISFORMULA(P1987)),M1987&lt;&gt;0,N1987&lt;&gt;0,OR(YEAR(M1987=lookup_codes!T2161),YEAR(M1987=lookup_codes!T2162),YEAR(M1987=lookup_codes!T2163)),OR(YEAR(N1987=lookup_codes!T2161),YEAR(N1987=lookup_codes!T2162),YEAR(N1987=lookup_codes!T2163)))</f>
        <v>1</v>
      </c>
    </row>
    <row r="1988" spans="1:30" ht="15" customHeight="1" x14ac:dyDescent="0.2">
      <c r="A1988" s="8" t="s">
        <v>793</v>
      </c>
      <c r="B1988" s="8"/>
      <c r="C1988" s="2" t="s">
        <v>734</v>
      </c>
      <c r="D1988" s="6" t="s">
        <v>742</v>
      </c>
      <c r="E1988" s="60" t="s">
        <v>745</v>
      </c>
      <c r="F1988" s="8"/>
      <c r="G1988" s="8"/>
      <c r="H1988" s="8"/>
      <c r="I1988" s="8"/>
      <c r="J1988" s="8">
        <v>3</v>
      </c>
      <c r="K1988" s="8" t="s">
        <v>753</v>
      </c>
      <c r="L1988" s="8" t="s">
        <v>756</v>
      </c>
      <c r="M1988" s="9">
        <v>44545</v>
      </c>
      <c r="N1988" s="9">
        <v>44557</v>
      </c>
      <c r="O1988" s="20"/>
      <c r="P1988" s="20">
        <v>3500000</v>
      </c>
      <c r="Q1988" s="61"/>
      <c r="R1988" s="29"/>
      <c r="S1988" s="29"/>
      <c r="T1988" s="29"/>
      <c r="U1988" s="29"/>
      <c r="X1988" s="22" t="str">
        <f>IF(B1988="",VLOOKUP(A1988,items_lookup!A:B,2,FALSE),B1988)</f>
        <v>13. Item 13</v>
      </c>
      <c r="Y1988" s="22">
        <f t="shared" si="140"/>
        <v>12</v>
      </c>
      <c r="Z1988" s="22">
        <f t="shared" si="140"/>
        <v>12</v>
      </c>
      <c r="AA1988" s="22">
        <f t="shared" si="137"/>
        <v>2021</v>
      </c>
      <c r="AB1988" s="22">
        <f t="shared" si="138"/>
        <v>2021</v>
      </c>
      <c r="AC1988" s="22">
        <f t="shared" si="139"/>
        <v>2021</v>
      </c>
      <c r="AD1988" s="25" t="b">
        <f>AND(ROUND(O1988,2)=O1988,ROUND(P1988,2)=P1988,OR(AND(O1988&lt;&gt;0,L1988="p"),AND(P1988&lt;&gt;0,L1988="f")),_xlfn.ISFORMULA(X1988),_xlfn.ISFORMULA(Y1988),_xlfn.ISFORMULA(Z1988),_xlfn.ISFORMULA(AA1988),_xlfn.ISFORMULA(AB1988),_xlfn.ISFORMULA(AC1988),NOT(_xlfn.ISFORMULA(O1988)),NOT(_xlfn.ISFORMULA(P1988)),M1988&lt;&gt;0,N1988&lt;&gt;0,OR(YEAR(M1988=lookup_codes!T2162),YEAR(M1988=lookup_codes!T2163),YEAR(M1988=lookup_codes!T2164)),OR(YEAR(N1988=lookup_codes!T2162),YEAR(N1988=lookup_codes!T2163),YEAR(N1988=lookup_codes!T2164)))</f>
        <v>1</v>
      </c>
    </row>
    <row r="1989" spans="1:30" ht="15" customHeight="1" x14ac:dyDescent="0.2">
      <c r="A1989" s="8" t="s">
        <v>794</v>
      </c>
      <c r="B1989" s="27"/>
      <c r="C1989" s="2" t="s">
        <v>734</v>
      </c>
      <c r="D1989" s="6" t="s">
        <v>742</v>
      </c>
      <c r="E1989" s="60" t="s">
        <v>745</v>
      </c>
      <c r="F1989" s="8"/>
      <c r="G1989" s="8"/>
      <c r="H1989" s="8"/>
      <c r="I1989" s="8"/>
      <c r="J1989" s="8">
        <v>3</v>
      </c>
      <c r="K1989" s="8" t="s">
        <v>753</v>
      </c>
      <c r="L1989" s="8" t="s">
        <v>756</v>
      </c>
      <c r="M1989" s="9">
        <v>44545</v>
      </c>
      <c r="N1989" s="9">
        <v>44557</v>
      </c>
      <c r="O1989" s="20"/>
      <c r="P1989" s="20">
        <v>9387.59</v>
      </c>
      <c r="Q1989" s="61"/>
      <c r="R1989" s="11"/>
      <c r="S1989" s="11"/>
      <c r="T1989" s="11"/>
      <c r="U1989" s="11"/>
      <c r="X1989" s="22" t="str">
        <f>IF(B1989="",VLOOKUP(A1989,items_lookup!A:B,2,FALSE),B1989)</f>
        <v>13. Item 13</v>
      </c>
      <c r="Y1989" s="22">
        <f t="shared" si="140"/>
        <v>12</v>
      </c>
      <c r="Z1989" s="22">
        <f t="shared" si="140"/>
        <v>12</v>
      </c>
      <c r="AA1989" s="22">
        <f t="shared" si="137"/>
        <v>2021</v>
      </c>
      <c r="AB1989" s="22">
        <f t="shared" si="138"/>
        <v>2021</v>
      </c>
      <c r="AC1989" s="22">
        <f t="shared" si="139"/>
        <v>2021</v>
      </c>
      <c r="AD1989" s="25" t="b">
        <f>AND(ROUND(O1989,2)=O1989,ROUND(P1989,2)=P1989,OR(AND(O1989&lt;&gt;0,L1989="p"),AND(P1989&lt;&gt;0,L1989="f")),_xlfn.ISFORMULA(X1989),_xlfn.ISFORMULA(Y1989),_xlfn.ISFORMULA(Z1989),_xlfn.ISFORMULA(AA1989),_xlfn.ISFORMULA(AB1989),_xlfn.ISFORMULA(AC1989),NOT(_xlfn.ISFORMULA(O1989)),NOT(_xlfn.ISFORMULA(P1989)),M1989&lt;&gt;0,N1989&lt;&gt;0,OR(YEAR(M1989=lookup_codes!T2163),YEAR(M1989=lookup_codes!T2164),YEAR(M1989=lookup_codes!T2165)),OR(YEAR(N1989=lookup_codes!T2163),YEAR(N1989=lookup_codes!T2164),YEAR(N1989=lookup_codes!T2165)))</f>
        <v>1</v>
      </c>
    </row>
    <row r="1990" spans="1:30" ht="15" customHeight="1" x14ac:dyDescent="0.2">
      <c r="A1990" s="8" t="s">
        <v>772</v>
      </c>
      <c r="B1990" s="27"/>
      <c r="C1990" s="2" t="s">
        <v>734</v>
      </c>
      <c r="D1990" s="6" t="s">
        <v>742</v>
      </c>
      <c r="E1990" s="60" t="s">
        <v>745</v>
      </c>
      <c r="F1990" s="8"/>
      <c r="G1990" s="8"/>
      <c r="H1990" s="8"/>
      <c r="I1990" s="8"/>
      <c r="J1990" s="8">
        <v>3</v>
      </c>
      <c r="K1990" s="8" t="s">
        <v>753</v>
      </c>
      <c r="L1990" s="8" t="s">
        <v>756</v>
      </c>
      <c r="M1990" s="9">
        <v>44545</v>
      </c>
      <c r="N1990" s="9">
        <v>44557</v>
      </c>
      <c r="O1990" s="20"/>
      <c r="P1990" s="20">
        <v>111051.55</v>
      </c>
      <c r="Q1990" s="61"/>
      <c r="R1990" s="11"/>
      <c r="S1990" s="11"/>
      <c r="T1990" s="11"/>
      <c r="U1990" s="11"/>
      <c r="X1990" s="22" t="str">
        <f>IF(B1990="",VLOOKUP(A1990,items_lookup!A:B,2,FALSE),B1990)</f>
        <v>13. Item 13</v>
      </c>
      <c r="Y1990" s="22">
        <f t="shared" si="140"/>
        <v>12</v>
      </c>
      <c r="Z1990" s="22">
        <f t="shared" si="140"/>
        <v>12</v>
      </c>
      <c r="AA1990" s="22">
        <f t="shared" si="137"/>
        <v>2021</v>
      </c>
      <c r="AB1990" s="22">
        <f t="shared" si="138"/>
        <v>2021</v>
      </c>
      <c r="AC1990" s="22">
        <f t="shared" si="139"/>
        <v>2021</v>
      </c>
      <c r="AD1990" s="25" t="b">
        <f>AND(ROUND(O1990,2)=O1990,ROUND(P1990,2)=P1990,OR(AND(O1990&lt;&gt;0,L1990="p"),AND(P1990&lt;&gt;0,L1990="f")),_xlfn.ISFORMULA(X1990),_xlfn.ISFORMULA(Y1990),_xlfn.ISFORMULA(Z1990),_xlfn.ISFORMULA(AA1990),_xlfn.ISFORMULA(AB1990),_xlfn.ISFORMULA(AC1990),NOT(_xlfn.ISFORMULA(O1990)),NOT(_xlfn.ISFORMULA(P1990)),M1990&lt;&gt;0,N1990&lt;&gt;0,OR(YEAR(M1990=lookup_codes!T2164),YEAR(M1990=lookup_codes!T2165),YEAR(M1990=lookup_codes!T2166)),OR(YEAR(N1990=lookup_codes!T2164),YEAR(N1990=lookup_codes!T2165),YEAR(N1990=lookup_codes!T2166)))</f>
        <v>1</v>
      </c>
    </row>
    <row r="1991" spans="1:30" ht="15" customHeight="1" x14ac:dyDescent="0.2">
      <c r="A1991" s="8" t="s">
        <v>773</v>
      </c>
      <c r="B1991" s="27"/>
      <c r="C1991" s="2" t="s">
        <v>734</v>
      </c>
      <c r="D1991" s="6" t="s">
        <v>742</v>
      </c>
      <c r="E1991" s="60" t="s">
        <v>745</v>
      </c>
      <c r="F1991" s="8"/>
      <c r="G1991" s="8"/>
      <c r="H1991" s="8"/>
      <c r="I1991" s="8"/>
      <c r="J1991" s="8">
        <v>3</v>
      </c>
      <c r="K1991" s="8" t="s">
        <v>753</v>
      </c>
      <c r="L1991" s="8" t="s">
        <v>756</v>
      </c>
      <c r="M1991" s="9">
        <v>44545</v>
      </c>
      <c r="N1991" s="9">
        <v>44557</v>
      </c>
      <c r="O1991" s="20"/>
      <c r="P1991" s="20">
        <v>8807.99</v>
      </c>
      <c r="Q1991" s="61"/>
      <c r="R1991" s="11"/>
      <c r="S1991" s="11"/>
      <c r="T1991" s="11"/>
      <c r="U1991" s="11"/>
      <c r="X1991" s="22" t="str">
        <f>IF(B1991="",VLOOKUP(A1991,items_lookup!A:B,2,FALSE),B1991)</f>
        <v>13. Item 13</v>
      </c>
      <c r="Y1991" s="22">
        <f t="shared" si="140"/>
        <v>12</v>
      </c>
      <c r="Z1991" s="22">
        <f t="shared" si="140"/>
        <v>12</v>
      </c>
      <c r="AA1991" s="22">
        <f t="shared" si="137"/>
        <v>2021</v>
      </c>
      <c r="AB1991" s="22">
        <f t="shared" si="138"/>
        <v>2021</v>
      </c>
      <c r="AC1991" s="22">
        <f t="shared" si="139"/>
        <v>2021</v>
      </c>
      <c r="AD1991" s="25" t="b">
        <f>AND(ROUND(O1991,2)=O1991,ROUND(P1991,2)=P1991,OR(AND(O1991&lt;&gt;0,L1991="p"),AND(P1991&lt;&gt;0,L1991="f")),_xlfn.ISFORMULA(X1991),_xlfn.ISFORMULA(Y1991),_xlfn.ISFORMULA(Z1991),_xlfn.ISFORMULA(AA1991),_xlfn.ISFORMULA(AB1991),_xlfn.ISFORMULA(AC1991),NOT(_xlfn.ISFORMULA(O1991)),NOT(_xlfn.ISFORMULA(P1991)),M1991&lt;&gt;0,N1991&lt;&gt;0,OR(YEAR(M1991=lookup_codes!T2165),YEAR(M1991=lookup_codes!T2166),YEAR(M1991=lookup_codes!T2167)),OR(YEAR(N1991=lookup_codes!T2165),YEAR(N1991=lookup_codes!T2166),YEAR(N1991=lookup_codes!T2167)))</f>
        <v>1</v>
      </c>
    </row>
    <row r="1992" spans="1:30" ht="15" customHeight="1" x14ac:dyDescent="0.2">
      <c r="A1992" s="8" t="s">
        <v>800</v>
      </c>
      <c r="B1992" s="27"/>
      <c r="C1992" s="2" t="s">
        <v>734</v>
      </c>
      <c r="D1992" s="6" t="s">
        <v>742</v>
      </c>
      <c r="E1992" s="60" t="s">
        <v>745</v>
      </c>
      <c r="F1992" s="8"/>
      <c r="G1992" s="8"/>
      <c r="H1992" s="8"/>
      <c r="I1992" s="8"/>
      <c r="J1992" s="8">
        <v>3</v>
      </c>
      <c r="K1992" s="8" t="s">
        <v>753</v>
      </c>
      <c r="L1992" s="8" t="s">
        <v>756</v>
      </c>
      <c r="M1992" s="9">
        <v>44545</v>
      </c>
      <c r="N1992" s="9">
        <v>44558</v>
      </c>
      <c r="O1992" s="20"/>
      <c r="P1992" s="20">
        <v>12555.25</v>
      </c>
      <c r="Q1992" s="61"/>
      <c r="R1992" s="29"/>
      <c r="S1992" s="29"/>
      <c r="T1992" s="29"/>
      <c r="U1992" s="29"/>
      <c r="X1992" s="22" t="str">
        <f>IF(B1992="",VLOOKUP(A1992,items_lookup!A:B,2,FALSE),B1992)</f>
        <v>18. Item 18</v>
      </c>
      <c r="Y1992" s="22">
        <f t="shared" si="140"/>
        <v>12</v>
      </c>
      <c r="Z1992" s="22">
        <f t="shared" si="140"/>
        <v>12</v>
      </c>
      <c r="AA1992" s="22">
        <f t="shared" si="137"/>
        <v>2021</v>
      </c>
      <c r="AB1992" s="22">
        <f t="shared" si="138"/>
        <v>2021</v>
      </c>
      <c r="AC1992" s="22">
        <f t="shared" si="139"/>
        <v>2021</v>
      </c>
      <c r="AD1992" s="25" t="b">
        <f>AND(ROUND(O1992,2)=O1992,ROUND(P1992,2)=P1992,OR(AND(O1992&lt;&gt;0,L1992="p"),AND(P1992&lt;&gt;0,L1992="f")),_xlfn.ISFORMULA(X1992),_xlfn.ISFORMULA(Y1992),_xlfn.ISFORMULA(Z1992),_xlfn.ISFORMULA(AA1992),_xlfn.ISFORMULA(AB1992),_xlfn.ISFORMULA(AC1992),NOT(_xlfn.ISFORMULA(O1992)),NOT(_xlfn.ISFORMULA(P1992)),M1992&lt;&gt;0,N1992&lt;&gt;0,OR(YEAR(M1992=lookup_codes!T2166),YEAR(M1992=lookup_codes!T2167),YEAR(M1992=lookup_codes!T2168)),OR(YEAR(N1992=lookup_codes!T2166),YEAR(N1992=lookup_codes!T2167),YEAR(N1992=lookup_codes!T2168)))</f>
        <v>1</v>
      </c>
    </row>
    <row r="1993" spans="1:30" ht="15.75" customHeight="1" x14ac:dyDescent="0.2">
      <c r="A1993" s="8" t="s">
        <v>780</v>
      </c>
      <c r="B1993" s="27"/>
      <c r="C1993" s="2" t="s">
        <v>734</v>
      </c>
      <c r="D1993" s="6" t="s">
        <v>742</v>
      </c>
      <c r="E1993" s="60" t="s">
        <v>745</v>
      </c>
      <c r="F1993" s="8"/>
      <c r="G1993" s="8"/>
      <c r="H1993" s="8"/>
      <c r="I1993" s="8"/>
      <c r="J1993" s="8">
        <v>3</v>
      </c>
      <c r="K1993" s="8" t="s">
        <v>753</v>
      </c>
      <c r="L1993" s="8" t="s">
        <v>756</v>
      </c>
      <c r="M1993" s="9">
        <v>44545</v>
      </c>
      <c r="N1993" s="9">
        <v>44559</v>
      </c>
      <c r="O1993" s="20"/>
      <c r="P1993" s="20">
        <v>60228.18</v>
      </c>
      <c r="Q1993" s="61"/>
      <c r="R1993" s="29"/>
      <c r="S1993" s="29"/>
      <c r="T1993" s="29"/>
      <c r="U1993" s="29"/>
      <c r="X1993" s="22" t="str">
        <f>IF(B1993="",VLOOKUP(A1993,items_lookup!A:B,2,FALSE),B1993)</f>
        <v>14. Item 14</v>
      </c>
      <c r="Y1993" s="22">
        <f t="shared" si="140"/>
        <v>12</v>
      </c>
      <c r="Z1993" s="22">
        <f t="shared" si="140"/>
        <v>12</v>
      </c>
      <c r="AA1993" s="22">
        <f t="shared" si="137"/>
        <v>2021</v>
      </c>
      <c r="AB1993" s="22">
        <f t="shared" si="138"/>
        <v>2021</v>
      </c>
      <c r="AC1993" s="22">
        <f t="shared" si="139"/>
        <v>2021</v>
      </c>
      <c r="AD1993" s="25" t="b">
        <f>AND(ROUND(O1993,2)=O1993,ROUND(P1993,2)=P1993,OR(AND(O1993&lt;&gt;0,L1993="p"),AND(P1993&lt;&gt;0,L1993="f")),_xlfn.ISFORMULA(X1993),_xlfn.ISFORMULA(Y1993),_xlfn.ISFORMULA(Z1993),_xlfn.ISFORMULA(AA1993),_xlfn.ISFORMULA(AB1993),_xlfn.ISFORMULA(AC1993),NOT(_xlfn.ISFORMULA(O1993)),NOT(_xlfn.ISFORMULA(P1993)),M1993&lt;&gt;0,N1993&lt;&gt;0,OR(YEAR(M1993=lookup_codes!T2167),YEAR(M1993=lookup_codes!T2168),YEAR(M1993=lookup_codes!T2169)),OR(YEAR(N1993=lookup_codes!T2167),YEAR(N1993=lookup_codes!T2168),YEAR(N1993=lookup_codes!T2169)))</f>
        <v>1</v>
      </c>
    </row>
    <row r="1994" spans="1:30" ht="15.75" customHeight="1" x14ac:dyDescent="0.2">
      <c r="A1994" s="8" t="s">
        <v>795</v>
      </c>
      <c r="B1994" s="8"/>
      <c r="C1994" s="2" t="s">
        <v>734</v>
      </c>
      <c r="D1994" s="6" t="s">
        <v>742</v>
      </c>
      <c r="E1994" s="60" t="s">
        <v>745</v>
      </c>
      <c r="F1994" s="8"/>
      <c r="G1994" s="8"/>
      <c r="H1994" s="8"/>
      <c r="I1994" s="8"/>
      <c r="J1994" s="8">
        <v>3</v>
      </c>
      <c r="K1994" s="8" t="s">
        <v>753</v>
      </c>
      <c r="L1994" s="8" t="s">
        <v>756</v>
      </c>
      <c r="M1994" s="9">
        <v>44545</v>
      </c>
      <c r="N1994" s="9">
        <v>44559</v>
      </c>
      <c r="O1994" s="20"/>
      <c r="P1994" s="20">
        <v>9295028.1400000006</v>
      </c>
      <c r="Q1994" s="61"/>
      <c r="R1994" s="29"/>
      <c r="S1994" s="29"/>
      <c r="T1994" s="29"/>
      <c r="U1994" s="29"/>
      <c r="X1994" s="22" t="str">
        <f>IF(B1994="",VLOOKUP(A1994,items_lookup!A:B,2,FALSE),B1994)</f>
        <v>17. Item 17</v>
      </c>
      <c r="Y1994" s="22">
        <f t="shared" si="140"/>
        <v>12</v>
      </c>
      <c r="Z1994" s="22">
        <f t="shared" si="140"/>
        <v>12</v>
      </c>
      <c r="AA1994" s="22">
        <f t="shared" si="137"/>
        <v>2021</v>
      </c>
      <c r="AB1994" s="22">
        <f t="shared" si="138"/>
        <v>2021</v>
      </c>
      <c r="AC1994" s="22">
        <f t="shared" si="139"/>
        <v>2021</v>
      </c>
      <c r="AD1994" s="25" t="b">
        <f>AND(ROUND(O1994,2)=O1994,ROUND(P1994,2)=P1994,OR(AND(O1994&lt;&gt;0,L1994="p"),AND(P1994&lt;&gt;0,L1994="f")),_xlfn.ISFORMULA(X1994),_xlfn.ISFORMULA(Y1994),_xlfn.ISFORMULA(Z1994),_xlfn.ISFORMULA(AA1994),_xlfn.ISFORMULA(AB1994),_xlfn.ISFORMULA(AC1994),NOT(_xlfn.ISFORMULA(O1994)),NOT(_xlfn.ISFORMULA(P1994)),M1994&lt;&gt;0,N1994&lt;&gt;0,OR(YEAR(M1994=lookup_codes!T2168),YEAR(M1994=lookup_codes!T2169),YEAR(M1994=lookup_codes!T2170)),OR(YEAR(N1994=lookup_codes!T2168),YEAR(N1994=lookup_codes!T2169),YEAR(N1994=lookup_codes!T2170)))</f>
        <v>1</v>
      </c>
    </row>
    <row r="1995" spans="1:30" ht="15" customHeight="1" x14ac:dyDescent="0.2">
      <c r="A1995" s="8" t="s">
        <v>774</v>
      </c>
      <c r="B1995" s="27"/>
      <c r="C1995" s="2" t="s">
        <v>734</v>
      </c>
      <c r="D1995" s="6" t="s">
        <v>742</v>
      </c>
      <c r="E1995" s="60" t="s">
        <v>745</v>
      </c>
      <c r="F1995" s="8"/>
      <c r="G1995" s="8"/>
      <c r="H1995" s="8"/>
      <c r="I1995" s="8"/>
      <c r="J1995" s="8">
        <v>3</v>
      </c>
      <c r="K1995" s="8" t="s">
        <v>753</v>
      </c>
      <c r="L1995" s="8" t="s">
        <v>756</v>
      </c>
      <c r="M1995" s="9">
        <v>44545</v>
      </c>
      <c r="N1995" s="9">
        <v>44559</v>
      </c>
      <c r="O1995" s="20"/>
      <c r="P1995" s="20">
        <v>27718.35</v>
      </c>
      <c r="Q1995" s="61"/>
      <c r="R1995" s="29"/>
      <c r="S1995" s="29"/>
      <c r="T1995" s="29"/>
      <c r="U1995" s="29"/>
      <c r="X1995" s="22" t="str">
        <f>IF(B1995="",VLOOKUP(A1995,items_lookup!A:B,2,FALSE),B1995)</f>
        <v>19. Item 19</v>
      </c>
      <c r="Y1995" s="22">
        <f t="shared" si="140"/>
        <v>12</v>
      </c>
      <c r="Z1995" s="22">
        <f t="shared" si="140"/>
        <v>12</v>
      </c>
      <c r="AA1995" s="22">
        <f t="shared" si="137"/>
        <v>2021</v>
      </c>
      <c r="AB1995" s="22">
        <f t="shared" si="138"/>
        <v>2021</v>
      </c>
      <c r="AC1995" s="22">
        <f t="shared" si="139"/>
        <v>2021</v>
      </c>
      <c r="AD1995" s="25" t="b">
        <f>AND(ROUND(O1995,2)=O1995,ROUND(P1995,2)=P1995,OR(AND(O1995&lt;&gt;0,L1995="p"),AND(P1995&lt;&gt;0,L1995="f")),_xlfn.ISFORMULA(X1995),_xlfn.ISFORMULA(Y1995),_xlfn.ISFORMULA(Z1995),_xlfn.ISFORMULA(AA1995),_xlfn.ISFORMULA(AB1995),_xlfn.ISFORMULA(AC1995),NOT(_xlfn.ISFORMULA(O1995)),NOT(_xlfn.ISFORMULA(P1995)),M1995&lt;&gt;0,N1995&lt;&gt;0,OR(YEAR(M1995=lookup_codes!T2169),YEAR(M1995=lookup_codes!T2170),YEAR(M1995=lookup_codes!T2171)),OR(YEAR(N1995=lookup_codes!T2169),YEAR(N1995=lookup_codes!T2170),YEAR(N1995=lookup_codes!T2171)))</f>
        <v>1</v>
      </c>
    </row>
    <row r="1996" spans="1:30" ht="15.75" customHeight="1" x14ac:dyDescent="0.2">
      <c r="A1996" s="8" t="s">
        <v>776</v>
      </c>
      <c r="B1996" s="27"/>
      <c r="C1996" s="2" t="s">
        <v>734</v>
      </c>
      <c r="D1996" s="6" t="s">
        <v>742</v>
      </c>
      <c r="E1996" s="60" t="s">
        <v>745</v>
      </c>
      <c r="F1996" s="8"/>
      <c r="G1996" s="8"/>
      <c r="H1996" s="8"/>
      <c r="I1996" s="8"/>
      <c r="J1996" s="8">
        <v>3</v>
      </c>
      <c r="K1996" s="8" t="s">
        <v>753</v>
      </c>
      <c r="L1996" s="8" t="s">
        <v>756</v>
      </c>
      <c r="M1996" s="9">
        <v>44545</v>
      </c>
      <c r="N1996" s="9">
        <v>44558</v>
      </c>
      <c r="O1996" s="20"/>
      <c r="P1996" s="20">
        <v>549054.64</v>
      </c>
      <c r="Q1996" s="61"/>
      <c r="R1996" s="29"/>
      <c r="S1996" s="29"/>
      <c r="T1996" s="29"/>
      <c r="U1996" s="29"/>
      <c r="X1996" s="22" t="str">
        <f>IF(B1996="",VLOOKUP(A1996,items_lookup!A:B,2,FALSE),B1996)</f>
        <v>_1. Item _1</v>
      </c>
      <c r="Y1996" s="22">
        <f t="shared" si="140"/>
        <v>12</v>
      </c>
      <c r="Z1996" s="22">
        <f t="shared" si="140"/>
        <v>12</v>
      </c>
      <c r="AA1996" s="22">
        <f t="shared" si="137"/>
        <v>2021</v>
      </c>
      <c r="AB1996" s="22">
        <f t="shared" si="138"/>
        <v>2021</v>
      </c>
      <c r="AC1996" s="22">
        <f t="shared" si="139"/>
        <v>2021</v>
      </c>
      <c r="AD1996" s="25" t="b">
        <f>AND(ROUND(O1996,2)=O1996,ROUND(P1996,2)=P1996,OR(AND(O1996&lt;&gt;0,L1996="p"),AND(P1996&lt;&gt;0,L1996="f")),_xlfn.ISFORMULA(X1996),_xlfn.ISFORMULA(Y1996),_xlfn.ISFORMULA(Z1996),_xlfn.ISFORMULA(AA1996),_xlfn.ISFORMULA(AB1996),_xlfn.ISFORMULA(AC1996),NOT(_xlfn.ISFORMULA(O1996)),NOT(_xlfn.ISFORMULA(P1996)),M1996&lt;&gt;0,N1996&lt;&gt;0,OR(YEAR(M1996=lookup_codes!T2170),YEAR(M1996=lookup_codes!T2171),YEAR(M1996=lookup_codes!T2172)),OR(YEAR(N1996=lookup_codes!T2170),YEAR(N1996=lookup_codes!T2171),YEAR(N1996=lookup_codes!T2172)))</f>
        <v>1</v>
      </c>
    </row>
    <row r="1997" spans="1:30" ht="15.75" customHeight="1" x14ac:dyDescent="0.2">
      <c r="A1997" s="8" t="s">
        <v>782</v>
      </c>
      <c r="B1997" s="8" t="s">
        <v>806</v>
      </c>
      <c r="C1997" s="2" t="s">
        <v>734</v>
      </c>
      <c r="D1997" s="6" t="s">
        <v>743</v>
      </c>
      <c r="E1997" s="60" t="s">
        <v>745</v>
      </c>
      <c r="F1997" s="8"/>
      <c r="G1997" s="8"/>
      <c r="H1997" s="8"/>
      <c r="I1997" s="8"/>
      <c r="J1997" s="8"/>
      <c r="K1997" s="8"/>
      <c r="L1997" s="8" t="s">
        <v>755</v>
      </c>
      <c r="M1997" s="9">
        <v>44531</v>
      </c>
      <c r="N1997" s="9">
        <v>44531</v>
      </c>
      <c r="O1997" s="20">
        <v>3405476.19</v>
      </c>
      <c r="P1997" s="20"/>
      <c r="Q1997" s="61"/>
      <c r="R1997" s="11"/>
      <c r="S1997" s="11"/>
      <c r="T1997" s="11"/>
      <c r="U1997" s="11"/>
      <c r="X1997" s="22" t="str">
        <f>IF(B1997="",VLOOKUP(A1997,items_lookup!A:B,2,FALSE),B1997)</f>
        <v>18. Item 18</v>
      </c>
      <c r="Y1997" s="22">
        <f t="shared" si="140"/>
        <v>12</v>
      </c>
      <c r="Z1997" s="22">
        <f t="shared" si="140"/>
        <v>12</v>
      </c>
      <c r="AA1997" s="22">
        <f t="shared" si="137"/>
        <v>2021</v>
      </c>
      <c r="AB1997" s="22">
        <f t="shared" si="138"/>
        <v>2021</v>
      </c>
      <c r="AC1997" s="22">
        <f t="shared" si="139"/>
        <v>2021</v>
      </c>
      <c r="AD1997" s="25" t="b">
        <f>AND(ROUND(O1997,2)=O1997,ROUND(P1997,2)=P1997,OR(AND(O1997&lt;&gt;0,L1997="p"),AND(P1997&lt;&gt;0,L1997="f")),_xlfn.ISFORMULA(X1997),_xlfn.ISFORMULA(Y1997),_xlfn.ISFORMULA(Z1997),_xlfn.ISFORMULA(AA1997),_xlfn.ISFORMULA(AB1997),_xlfn.ISFORMULA(AC1997),NOT(_xlfn.ISFORMULA(O1997)),NOT(_xlfn.ISFORMULA(P1997)),M1997&lt;&gt;0,N1997&lt;&gt;0,OR(YEAR(M1997=lookup_codes!T2171),YEAR(M1997=lookup_codes!T2172),YEAR(M1997=lookup_codes!T2173)),OR(YEAR(N1997=lookup_codes!T2171),YEAR(N1997=lookup_codes!T2172),YEAR(N1997=lookup_codes!T2173)))</f>
        <v>1</v>
      </c>
    </row>
    <row r="1998" spans="1:30" ht="15" customHeight="1" x14ac:dyDescent="0.2">
      <c r="A1998" s="8" t="s">
        <v>782</v>
      </c>
      <c r="B1998" s="8"/>
      <c r="C1998" s="2" t="s">
        <v>734</v>
      </c>
      <c r="D1998" s="6" t="s">
        <v>742</v>
      </c>
      <c r="E1998" s="60" t="s">
        <v>744</v>
      </c>
      <c r="F1998" s="8"/>
      <c r="G1998" s="8"/>
      <c r="H1998" s="8"/>
      <c r="I1998" s="8"/>
      <c r="J1998" s="8"/>
      <c r="K1998" s="8" t="s">
        <v>753</v>
      </c>
      <c r="L1998" s="8" t="s">
        <v>756</v>
      </c>
      <c r="M1998" s="9">
        <v>44557</v>
      </c>
      <c r="N1998" s="9">
        <v>44557</v>
      </c>
      <c r="O1998" s="20"/>
      <c r="P1998" s="20">
        <v>3635371.58</v>
      </c>
      <c r="Q1998" s="61"/>
      <c r="R1998" s="29"/>
      <c r="S1998" s="29"/>
      <c r="T1998" s="29"/>
      <c r="U1998" s="29"/>
      <c r="X1998" s="22" t="str">
        <f>IF(B1998="",VLOOKUP(A1998,items_lookup!A:B,2,FALSE),B1998)</f>
        <v>04. Item 04</v>
      </c>
      <c r="Y1998" s="22">
        <f t="shared" si="140"/>
        <v>12</v>
      </c>
      <c r="Z1998" s="22">
        <f t="shared" si="140"/>
        <v>12</v>
      </c>
      <c r="AA1998" s="22">
        <f t="shared" si="137"/>
        <v>2021</v>
      </c>
      <c r="AB1998" s="22">
        <f t="shared" si="138"/>
        <v>2021</v>
      </c>
      <c r="AC1998" s="22">
        <f t="shared" si="139"/>
        <v>2021</v>
      </c>
      <c r="AD1998" s="25" t="b">
        <f>AND(ROUND(O1998,2)=O1998,ROUND(P1998,2)=P1998,OR(AND(O1998&lt;&gt;0,L1998="p"),AND(P1998&lt;&gt;0,L1998="f")),_xlfn.ISFORMULA(X1998),_xlfn.ISFORMULA(Y1998),_xlfn.ISFORMULA(Z1998),_xlfn.ISFORMULA(AA1998),_xlfn.ISFORMULA(AB1998),_xlfn.ISFORMULA(AC1998),NOT(_xlfn.ISFORMULA(O1998)),NOT(_xlfn.ISFORMULA(P1998)),M1998&lt;&gt;0,N1998&lt;&gt;0,OR(YEAR(M1998=lookup_codes!T2172),YEAR(M1998=lookup_codes!T2173),YEAR(M1998=lookup_codes!T2174)),OR(YEAR(N1998=lookup_codes!T2172),YEAR(N1998=lookup_codes!T2173),YEAR(N1998=lookup_codes!T2174)))</f>
        <v>1</v>
      </c>
    </row>
    <row r="1999" spans="1:30" ht="15" customHeight="1" x14ac:dyDescent="0.2">
      <c r="A1999" s="8" t="s">
        <v>782</v>
      </c>
      <c r="B1999" s="8"/>
      <c r="C1999" s="2" t="s">
        <v>734</v>
      </c>
      <c r="D1999" s="6" t="s">
        <v>742</v>
      </c>
      <c r="E1999" s="60" t="s">
        <v>744</v>
      </c>
      <c r="F1999" s="8"/>
      <c r="G1999" s="8"/>
      <c r="H1999" s="8"/>
      <c r="I1999" s="8"/>
      <c r="J1999" s="8"/>
      <c r="K1999" s="8" t="s">
        <v>753</v>
      </c>
      <c r="L1999" s="8" t="s">
        <v>756</v>
      </c>
      <c r="M1999" s="9">
        <v>44558</v>
      </c>
      <c r="N1999" s="9">
        <v>44558</v>
      </c>
      <c r="O1999" s="20"/>
      <c r="P1999" s="20">
        <v>3829125.99</v>
      </c>
      <c r="Q1999" s="61"/>
      <c r="R1999" s="29"/>
      <c r="S1999" s="29"/>
      <c r="T1999" s="29"/>
      <c r="U1999" s="29"/>
      <c r="X1999" s="22" t="str">
        <f>IF(B1999="",VLOOKUP(A1999,items_lookup!A:B,2,FALSE),B1999)</f>
        <v>04. Item 04</v>
      </c>
      <c r="Y1999" s="22">
        <f t="shared" si="140"/>
        <v>12</v>
      </c>
      <c r="Z1999" s="22">
        <f t="shared" si="140"/>
        <v>12</v>
      </c>
      <c r="AA1999" s="22">
        <f t="shared" si="137"/>
        <v>2021</v>
      </c>
      <c r="AB1999" s="22">
        <f t="shared" si="138"/>
        <v>2021</v>
      </c>
      <c r="AC1999" s="22">
        <f t="shared" si="139"/>
        <v>2021</v>
      </c>
      <c r="AD1999" s="25" t="b">
        <f>AND(ROUND(O1999,2)=O1999,ROUND(P1999,2)=P1999,OR(AND(O1999&lt;&gt;0,L1999="p"),AND(P1999&lt;&gt;0,L1999="f")),_xlfn.ISFORMULA(X1999),_xlfn.ISFORMULA(Y1999),_xlfn.ISFORMULA(Z1999),_xlfn.ISFORMULA(AA1999),_xlfn.ISFORMULA(AB1999),_xlfn.ISFORMULA(AC1999),NOT(_xlfn.ISFORMULA(O1999)),NOT(_xlfn.ISFORMULA(P1999)),M1999&lt;&gt;0,N1999&lt;&gt;0,OR(YEAR(M1999=lookup_codes!T2173),YEAR(M1999=lookup_codes!T2174),YEAR(M1999=lookup_codes!T2175)),OR(YEAR(N1999=lookup_codes!T2173),YEAR(N1999=lookup_codes!T2174),YEAR(N1999=lookup_codes!T2175)))</f>
        <v>1</v>
      </c>
    </row>
    <row r="2000" spans="1:30" ht="15" customHeight="1" x14ac:dyDescent="0.2">
      <c r="A2000" s="8" t="s">
        <v>766</v>
      </c>
      <c r="B2000" s="8"/>
      <c r="C2000" s="2" t="s">
        <v>734</v>
      </c>
      <c r="D2000" s="6" t="s">
        <v>742</v>
      </c>
      <c r="E2000" s="60" t="s">
        <v>744</v>
      </c>
      <c r="F2000" s="8"/>
      <c r="G2000" s="8"/>
      <c r="H2000" s="8"/>
      <c r="I2000" s="8"/>
      <c r="J2000" s="8"/>
      <c r="K2000" s="8" t="s">
        <v>753</v>
      </c>
      <c r="L2000" s="8" t="s">
        <v>756</v>
      </c>
      <c r="M2000" s="9">
        <v>44559</v>
      </c>
      <c r="N2000" s="9">
        <v>44559</v>
      </c>
      <c r="O2000" s="20"/>
      <c r="P2000" s="20">
        <v>22875937.02</v>
      </c>
      <c r="Q2000" s="61"/>
      <c r="R2000" s="29"/>
      <c r="S2000" s="29"/>
      <c r="T2000" s="29"/>
      <c r="U2000" s="29"/>
      <c r="X2000" s="22" t="str">
        <f>IF(B2000="",VLOOKUP(A2000,items_lookup!A:B,2,FALSE),B2000)</f>
        <v>07. Item 07</v>
      </c>
      <c r="Y2000" s="22">
        <f t="shared" si="140"/>
        <v>12</v>
      </c>
      <c r="Z2000" s="22">
        <f t="shared" si="140"/>
        <v>12</v>
      </c>
      <c r="AA2000" s="22">
        <f t="shared" si="137"/>
        <v>2021</v>
      </c>
      <c r="AB2000" s="22">
        <f t="shared" si="138"/>
        <v>2021</v>
      </c>
      <c r="AC2000" s="22">
        <f t="shared" si="139"/>
        <v>2021</v>
      </c>
      <c r="AD2000" s="25" t="b">
        <f>AND(ROUND(O2000,2)=O2000,ROUND(P2000,2)=P2000,OR(AND(O2000&lt;&gt;0,L2000="p"),AND(P2000&lt;&gt;0,L2000="f")),_xlfn.ISFORMULA(X2000),_xlfn.ISFORMULA(Y2000),_xlfn.ISFORMULA(Z2000),_xlfn.ISFORMULA(AA2000),_xlfn.ISFORMULA(AB2000),_xlfn.ISFORMULA(AC2000),NOT(_xlfn.ISFORMULA(O2000)),NOT(_xlfn.ISFORMULA(P2000)),M2000&lt;&gt;0,N2000&lt;&gt;0,OR(YEAR(M2000=lookup_codes!T2174),YEAR(M2000=lookup_codes!T2175),YEAR(M2000=lookup_codes!T2176)),OR(YEAR(N2000=lookup_codes!T2174),YEAR(N2000=lookup_codes!T2175),YEAR(N2000=lookup_codes!T2176)))</f>
        <v>1</v>
      </c>
    </row>
    <row r="2001" spans="1:30" ht="15" customHeight="1" x14ac:dyDescent="0.2">
      <c r="A2001" s="8" t="s">
        <v>767</v>
      </c>
      <c r="B2001" s="8"/>
      <c r="C2001" s="2" t="s">
        <v>734</v>
      </c>
      <c r="D2001" s="6" t="s">
        <v>742</v>
      </c>
      <c r="E2001" s="60" t="s">
        <v>745</v>
      </c>
      <c r="F2001" s="8"/>
      <c r="G2001" s="8"/>
      <c r="H2001" s="8"/>
      <c r="I2001" s="8"/>
      <c r="J2001" s="8"/>
      <c r="K2001" s="8"/>
      <c r="L2001" s="8" t="s">
        <v>755</v>
      </c>
      <c r="M2001" s="9">
        <v>44562</v>
      </c>
      <c r="N2001" s="9">
        <v>44562</v>
      </c>
      <c r="O2001" s="20">
        <v>6838095.2400000002</v>
      </c>
      <c r="P2001" s="20"/>
      <c r="Q2001" s="61"/>
      <c r="R2001" s="11"/>
      <c r="S2001" s="11"/>
      <c r="T2001" s="11"/>
      <c r="U2001" s="11"/>
      <c r="X2001" s="22" t="str">
        <f>IF(B2001="",VLOOKUP(A2001,items_lookup!A:B,2,FALSE),B2001)</f>
        <v>08. Item 08</v>
      </c>
      <c r="Y2001" s="22">
        <f t="shared" si="140"/>
        <v>1</v>
      </c>
      <c r="Z2001" s="22">
        <f t="shared" si="140"/>
        <v>1</v>
      </c>
      <c r="AA2001" s="22">
        <f t="shared" si="137"/>
        <v>2022</v>
      </c>
      <c r="AB2001" s="22">
        <f t="shared" si="138"/>
        <v>2022</v>
      </c>
      <c r="AC2001" s="22">
        <f t="shared" si="139"/>
        <v>2022</v>
      </c>
      <c r="AD2001" s="25" t="b">
        <f>AND(ROUND(O2001,2)=O2001,ROUND(P2001,2)=P2001,OR(AND(O2001&lt;&gt;0,L2001="p"),AND(P2001&lt;&gt;0,L2001="f")),_xlfn.ISFORMULA(X2001),_xlfn.ISFORMULA(Y2001),_xlfn.ISFORMULA(Z2001),_xlfn.ISFORMULA(AA2001),_xlfn.ISFORMULA(AB2001),_xlfn.ISFORMULA(AC2001),NOT(_xlfn.ISFORMULA(O2001)),NOT(_xlfn.ISFORMULA(P2001)),M2001&lt;&gt;0,N2001&lt;&gt;0,OR(YEAR(M2001=lookup_codes!T2175),YEAR(M2001=lookup_codes!T2176),YEAR(M2001=lookup_codes!T2177)),OR(YEAR(N2001=lookup_codes!T2175),YEAR(N2001=lookup_codes!T2176),YEAR(N2001=lookup_codes!T2177)))</f>
        <v>1</v>
      </c>
    </row>
    <row r="2002" spans="1:30" ht="15" customHeight="1" x14ac:dyDescent="0.2">
      <c r="A2002" s="8" t="s">
        <v>774</v>
      </c>
      <c r="B2002" s="8"/>
      <c r="C2002" s="2" t="s">
        <v>734</v>
      </c>
      <c r="D2002" s="6" t="s">
        <v>742</v>
      </c>
      <c r="E2002" s="60" t="s">
        <v>745</v>
      </c>
      <c r="F2002" s="8"/>
      <c r="G2002" s="8"/>
      <c r="H2002" s="8"/>
      <c r="I2002" s="8"/>
      <c r="J2002" s="8"/>
      <c r="K2002" s="8"/>
      <c r="L2002" s="8" t="s">
        <v>755</v>
      </c>
      <c r="M2002" s="9">
        <v>44562</v>
      </c>
      <c r="N2002" s="9">
        <v>44562</v>
      </c>
      <c r="O2002" s="20">
        <v>1673809.52</v>
      </c>
      <c r="P2002" s="20"/>
      <c r="Q2002" s="61"/>
      <c r="R2002" s="11"/>
      <c r="S2002" s="11"/>
      <c r="T2002" s="11"/>
      <c r="U2002" s="11"/>
      <c r="X2002" s="22" t="str">
        <f>IF(B2002="",VLOOKUP(A2002,items_lookup!A:B,2,FALSE),B2002)</f>
        <v>19. Item 19</v>
      </c>
      <c r="Y2002" s="22">
        <f t="shared" si="140"/>
        <v>1</v>
      </c>
      <c r="Z2002" s="22">
        <f t="shared" si="140"/>
        <v>1</v>
      </c>
      <c r="AA2002" s="22">
        <f t="shared" si="137"/>
        <v>2022</v>
      </c>
      <c r="AB2002" s="22">
        <f t="shared" si="138"/>
        <v>2022</v>
      </c>
      <c r="AC2002" s="22">
        <f t="shared" si="139"/>
        <v>2022</v>
      </c>
      <c r="AD2002" s="25" t="b">
        <f>AND(ROUND(O2002,2)=O2002,ROUND(P2002,2)=P2002,OR(AND(O2002&lt;&gt;0,L2002="p"),AND(P2002&lt;&gt;0,L2002="f")),_xlfn.ISFORMULA(X2002),_xlfn.ISFORMULA(Y2002),_xlfn.ISFORMULA(Z2002),_xlfn.ISFORMULA(AA2002),_xlfn.ISFORMULA(AB2002),_xlfn.ISFORMULA(AC2002),NOT(_xlfn.ISFORMULA(O2002)),NOT(_xlfn.ISFORMULA(P2002)),M2002&lt;&gt;0,N2002&lt;&gt;0,OR(YEAR(M2002=lookup_codes!T2176),YEAR(M2002=lookup_codes!T2177),YEAR(M2002=lookup_codes!T2178)),OR(YEAR(N2002=lookup_codes!T2176),YEAR(N2002=lookup_codes!T2177),YEAR(N2002=lookup_codes!T2178)))</f>
        <v>1</v>
      </c>
    </row>
    <row r="2003" spans="1:30" ht="15" customHeight="1" x14ac:dyDescent="0.2">
      <c r="A2003" s="8" t="s">
        <v>789</v>
      </c>
      <c r="B2003" s="8" t="s">
        <v>801</v>
      </c>
      <c r="C2003" s="2" t="s">
        <v>734</v>
      </c>
      <c r="D2003" s="6" t="s">
        <v>742</v>
      </c>
      <c r="E2003" s="60" t="s">
        <v>745</v>
      </c>
      <c r="F2003" s="8"/>
      <c r="G2003" s="8"/>
      <c r="H2003" s="8"/>
      <c r="I2003" s="8"/>
      <c r="J2003" s="8"/>
      <c r="K2003" s="8"/>
      <c r="L2003" s="8" t="s">
        <v>755</v>
      </c>
      <c r="M2003" s="9">
        <v>44562</v>
      </c>
      <c r="N2003" s="9">
        <v>44562</v>
      </c>
      <c r="O2003" s="20">
        <v>1695502.61</v>
      </c>
      <c r="P2003" s="20"/>
      <c r="Q2003" s="61"/>
      <c r="R2003" s="11"/>
      <c r="S2003" s="11"/>
      <c r="T2003" s="11"/>
      <c r="U2003" s="11"/>
      <c r="X2003" s="22" t="str">
        <f>IF(B2003="",VLOOKUP(A2003,items_lookup!A:B,2,FALSE),B2003)</f>
        <v>03. Item 03</v>
      </c>
      <c r="Y2003" s="22">
        <f t="shared" si="140"/>
        <v>1</v>
      </c>
      <c r="Z2003" s="22">
        <f t="shared" si="140"/>
        <v>1</v>
      </c>
      <c r="AA2003" s="22">
        <f t="shared" si="137"/>
        <v>2022</v>
      </c>
      <c r="AB2003" s="22">
        <f t="shared" si="138"/>
        <v>2022</v>
      </c>
      <c r="AC2003" s="22">
        <f t="shared" si="139"/>
        <v>2022</v>
      </c>
      <c r="AD2003" s="25" t="b">
        <f>AND(ROUND(O2003,2)=O2003,ROUND(P2003,2)=P2003,OR(AND(O2003&lt;&gt;0,L2003="p"),AND(P2003&lt;&gt;0,L2003="f")),_xlfn.ISFORMULA(X2003),_xlfn.ISFORMULA(Y2003),_xlfn.ISFORMULA(Z2003),_xlfn.ISFORMULA(AA2003),_xlfn.ISFORMULA(AB2003),_xlfn.ISFORMULA(AC2003),NOT(_xlfn.ISFORMULA(O2003)),NOT(_xlfn.ISFORMULA(P2003)),M2003&lt;&gt;0,N2003&lt;&gt;0,OR(YEAR(M2003=lookup_codes!T2177),YEAR(M2003=lookup_codes!T2178),YEAR(M2003=lookup_codes!T2179)),OR(YEAR(N2003=lookup_codes!T2177),YEAR(N2003=lookup_codes!T2178),YEAR(N2003=lookup_codes!T2179)))</f>
        <v>1</v>
      </c>
    </row>
    <row r="2004" spans="1:30" ht="15" customHeight="1" x14ac:dyDescent="0.2">
      <c r="A2004" s="8" t="s">
        <v>789</v>
      </c>
      <c r="B2004" s="8"/>
      <c r="C2004" s="2" t="s">
        <v>734</v>
      </c>
      <c r="D2004" s="6" t="s">
        <v>742</v>
      </c>
      <c r="E2004" s="60" t="s">
        <v>745</v>
      </c>
      <c r="F2004" s="8"/>
      <c r="G2004" s="8"/>
      <c r="H2004" s="8"/>
      <c r="I2004" s="8"/>
      <c r="J2004" s="8"/>
      <c r="K2004" s="8"/>
      <c r="L2004" s="8" t="s">
        <v>755</v>
      </c>
      <c r="M2004" s="9">
        <v>44562</v>
      </c>
      <c r="N2004" s="9">
        <v>44562</v>
      </c>
      <c r="O2004" s="20">
        <v>6286528.9100000001</v>
      </c>
      <c r="P2004" s="20"/>
      <c r="Q2004" s="61"/>
      <c r="R2004" s="11"/>
      <c r="S2004" s="11"/>
      <c r="T2004" s="11"/>
      <c r="U2004" s="11"/>
      <c r="X2004" s="22" t="str">
        <f>IF(B2004="",VLOOKUP(A2004,items_lookup!A:B,2,FALSE),B2004)</f>
        <v>13. Item 13</v>
      </c>
      <c r="Y2004" s="22">
        <f t="shared" si="140"/>
        <v>1</v>
      </c>
      <c r="Z2004" s="22">
        <f t="shared" si="140"/>
        <v>1</v>
      </c>
      <c r="AA2004" s="22">
        <f t="shared" si="137"/>
        <v>2022</v>
      </c>
      <c r="AB2004" s="22">
        <f t="shared" si="138"/>
        <v>2022</v>
      </c>
      <c r="AC2004" s="22">
        <f t="shared" si="139"/>
        <v>2022</v>
      </c>
      <c r="AD2004" s="25" t="b">
        <f>AND(ROUND(O2004,2)=O2004,ROUND(P2004,2)=P2004,OR(AND(O2004&lt;&gt;0,L2004="p"),AND(P2004&lt;&gt;0,L2004="f")),_xlfn.ISFORMULA(X2004),_xlfn.ISFORMULA(Y2004),_xlfn.ISFORMULA(Z2004),_xlfn.ISFORMULA(AA2004),_xlfn.ISFORMULA(AB2004),_xlfn.ISFORMULA(AC2004),NOT(_xlfn.ISFORMULA(O2004)),NOT(_xlfn.ISFORMULA(P2004)),M2004&lt;&gt;0,N2004&lt;&gt;0,OR(YEAR(M2004=lookup_codes!T2178),YEAR(M2004=lookup_codes!T2179),YEAR(M2004=lookup_codes!T2180)),OR(YEAR(N2004=lookup_codes!T2178),YEAR(N2004=lookup_codes!T2179),YEAR(N2004=lookup_codes!T2180)))</f>
        <v>1</v>
      </c>
    </row>
    <row r="2005" spans="1:30" ht="15" customHeight="1" x14ac:dyDescent="0.2">
      <c r="A2005" s="8" t="s">
        <v>789</v>
      </c>
      <c r="B2005" s="8"/>
      <c r="C2005" s="2" t="s">
        <v>734</v>
      </c>
      <c r="D2005" s="6" t="s">
        <v>742</v>
      </c>
      <c r="E2005" s="60" t="s">
        <v>745</v>
      </c>
      <c r="F2005" s="8"/>
      <c r="G2005" s="8"/>
      <c r="H2005" s="8"/>
      <c r="I2005" s="8"/>
      <c r="J2005" s="8"/>
      <c r="K2005" s="8"/>
      <c r="L2005" s="8" t="s">
        <v>755</v>
      </c>
      <c r="M2005" s="9">
        <v>44562</v>
      </c>
      <c r="N2005" s="9">
        <v>44562</v>
      </c>
      <c r="O2005" s="20">
        <v>15238.1</v>
      </c>
      <c r="P2005" s="20"/>
      <c r="Q2005" s="61"/>
      <c r="R2005" s="11"/>
      <c r="S2005" s="11"/>
      <c r="T2005" s="11"/>
      <c r="U2005" s="11"/>
      <c r="X2005" s="22" t="str">
        <f>IF(B2005="",VLOOKUP(A2005,items_lookup!A:B,2,FALSE),B2005)</f>
        <v>13. Item 13</v>
      </c>
      <c r="Y2005" s="22">
        <f t="shared" si="140"/>
        <v>1</v>
      </c>
      <c r="Z2005" s="22">
        <f t="shared" si="140"/>
        <v>1</v>
      </c>
      <c r="AA2005" s="22">
        <f t="shared" si="137"/>
        <v>2022</v>
      </c>
      <c r="AB2005" s="22">
        <f t="shared" si="138"/>
        <v>2022</v>
      </c>
      <c r="AC2005" s="22">
        <f t="shared" si="139"/>
        <v>2022</v>
      </c>
      <c r="AD2005" s="25" t="b">
        <f>AND(ROUND(O2005,2)=O2005,ROUND(P2005,2)=P2005,OR(AND(O2005&lt;&gt;0,L2005="p"),AND(P2005&lt;&gt;0,L2005="f")),_xlfn.ISFORMULA(X2005),_xlfn.ISFORMULA(Y2005),_xlfn.ISFORMULA(Z2005),_xlfn.ISFORMULA(AA2005),_xlfn.ISFORMULA(AB2005),_xlfn.ISFORMULA(AC2005),NOT(_xlfn.ISFORMULA(O2005)),NOT(_xlfn.ISFORMULA(P2005)),M2005&lt;&gt;0,N2005&lt;&gt;0,OR(YEAR(M2005=lookup_codes!T2179),YEAR(M2005=lookup_codes!T2180),YEAR(M2005=lookup_codes!T2181)),OR(YEAR(N2005=lookup_codes!T2179),YEAR(N2005=lookup_codes!T2180),YEAR(N2005=lookup_codes!T2181)))</f>
        <v>1</v>
      </c>
    </row>
    <row r="2006" spans="1:30" ht="14.25" customHeight="1" x14ac:dyDescent="0.2">
      <c r="A2006" s="8" t="s">
        <v>771</v>
      </c>
      <c r="B2006" s="8"/>
      <c r="C2006" s="2" t="s">
        <v>734</v>
      </c>
      <c r="D2006" s="6" t="s">
        <v>742</v>
      </c>
      <c r="E2006" s="60" t="s">
        <v>745</v>
      </c>
      <c r="F2006" s="8"/>
      <c r="G2006" s="8"/>
      <c r="H2006" s="8"/>
      <c r="I2006" s="8"/>
      <c r="J2006" s="8"/>
      <c r="K2006" s="8"/>
      <c r="L2006" s="8" t="s">
        <v>755</v>
      </c>
      <c r="M2006" s="9">
        <v>44562</v>
      </c>
      <c r="N2006" s="9">
        <v>44562</v>
      </c>
      <c r="O2006" s="20">
        <v>5714285.71</v>
      </c>
      <c r="P2006" s="20"/>
      <c r="Q2006" s="61"/>
      <c r="R2006" s="11"/>
      <c r="S2006" s="11"/>
      <c r="T2006" s="11"/>
      <c r="U2006" s="11"/>
      <c r="X2006" s="22" t="str">
        <f>IF(B2006="",VLOOKUP(A2006,items_lookup!A:B,2,FALSE),B2006)</f>
        <v>13. Item 13</v>
      </c>
      <c r="Y2006" s="22">
        <f t="shared" si="140"/>
        <v>1</v>
      </c>
      <c r="Z2006" s="22">
        <f t="shared" si="140"/>
        <v>1</v>
      </c>
      <c r="AA2006" s="22">
        <f t="shared" si="137"/>
        <v>2022</v>
      </c>
      <c r="AB2006" s="22">
        <f t="shared" si="138"/>
        <v>2022</v>
      </c>
      <c r="AC2006" s="22">
        <f t="shared" si="139"/>
        <v>2022</v>
      </c>
      <c r="AD2006" s="25" t="b">
        <f>AND(ROUND(O2006,2)=O2006,ROUND(P2006,2)=P2006,OR(AND(O2006&lt;&gt;0,L2006="p"),AND(P2006&lt;&gt;0,L2006="f")),_xlfn.ISFORMULA(X2006),_xlfn.ISFORMULA(Y2006),_xlfn.ISFORMULA(Z2006),_xlfn.ISFORMULA(AA2006),_xlfn.ISFORMULA(AB2006),_xlfn.ISFORMULA(AC2006),NOT(_xlfn.ISFORMULA(O2006)),NOT(_xlfn.ISFORMULA(P2006)),M2006&lt;&gt;0,N2006&lt;&gt;0,OR(YEAR(M2006=lookup_codes!T2180),YEAR(M2006=lookup_codes!T2181),YEAR(M2006=lookup_codes!T2182)),OR(YEAR(N2006=lookup_codes!T2180),YEAR(N2006=lookup_codes!T2181),YEAR(N2006=lookup_codes!T2182)))</f>
        <v>1</v>
      </c>
    </row>
    <row r="2007" spans="1:30" ht="12" customHeight="1" x14ac:dyDescent="0.2">
      <c r="A2007" s="8" t="s">
        <v>771</v>
      </c>
      <c r="B2007" s="8"/>
      <c r="C2007" s="2" t="s">
        <v>734</v>
      </c>
      <c r="D2007" s="6" t="s">
        <v>742</v>
      </c>
      <c r="E2007" s="60" t="s">
        <v>745</v>
      </c>
      <c r="F2007" s="8"/>
      <c r="G2007" s="8"/>
      <c r="H2007" s="8"/>
      <c r="I2007" s="8"/>
      <c r="J2007" s="8"/>
      <c r="K2007" s="8"/>
      <c r="L2007" s="8" t="s">
        <v>755</v>
      </c>
      <c r="M2007" s="9">
        <v>44562</v>
      </c>
      <c r="N2007" s="9">
        <v>44562</v>
      </c>
      <c r="O2007" s="20">
        <v>10294285.710000001</v>
      </c>
      <c r="P2007" s="20"/>
      <c r="Q2007" s="61"/>
      <c r="R2007" s="11"/>
      <c r="S2007" s="11"/>
      <c r="T2007" s="11"/>
      <c r="U2007" s="11"/>
      <c r="X2007" s="22" t="str">
        <f>IF(B2007="",VLOOKUP(A2007,items_lookup!A:B,2,FALSE),B2007)</f>
        <v>13. Item 13</v>
      </c>
      <c r="Y2007" s="22">
        <f t="shared" si="140"/>
        <v>1</v>
      </c>
      <c r="Z2007" s="22">
        <f t="shared" si="140"/>
        <v>1</v>
      </c>
      <c r="AA2007" s="22">
        <f t="shared" si="137"/>
        <v>2022</v>
      </c>
      <c r="AB2007" s="22">
        <f t="shared" si="138"/>
        <v>2022</v>
      </c>
      <c r="AC2007" s="22">
        <f t="shared" si="139"/>
        <v>2022</v>
      </c>
      <c r="AD2007" s="25" t="b">
        <f>AND(ROUND(O2007,2)=O2007,ROUND(P2007,2)=P2007,OR(AND(O2007&lt;&gt;0,L2007="p"),AND(P2007&lt;&gt;0,L2007="f")),_xlfn.ISFORMULA(X2007),_xlfn.ISFORMULA(Y2007),_xlfn.ISFORMULA(Z2007),_xlfn.ISFORMULA(AA2007),_xlfn.ISFORMULA(AB2007),_xlfn.ISFORMULA(AC2007),NOT(_xlfn.ISFORMULA(O2007)),NOT(_xlfn.ISFORMULA(P2007)),M2007&lt;&gt;0,N2007&lt;&gt;0,OR(YEAR(M2007=lookup_codes!T2181),YEAR(M2007=lookup_codes!T2182),YEAR(M2007=lookup_codes!T2183)),OR(YEAR(N2007=lookup_codes!T2181),YEAR(N2007=lookup_codes!T2182),YEAR(N2007=lookup_codes!T2183)))</f>
        <v>1</v>
      </c>
    </row>
    <row r="2008" spans="1:30" ht="15" customHeight="1" x14ac:dyDescent="0.2">
      <c r="A2008" s="8" t="s">
        <v>768</v>
      </c>
      <c r="B2008" s="8"/>
      <c r="C2008" s="2" t="s">
        <v>734</v>
      </c>
      <c r="D2008" s="6" t="s">
        <v>742</v>
      </c>
      <c r="E2008" s="60" t="s">
        <v>745</v>
      </c>
      <c r="F2008" s="8" t="s">
        <v>25</v>
      </c>
      <c r="G2008" s="8"/>
      <c r="H2008" s="8"/>
      <c r="I2008" s="8"/>
      <c r="J2008" s="8"/>
      <c r="K2008" s="8"/>
      <c r="L2008" s="8" t="s">
        <v>755</v>
      </c>
      <c r="M2008" s="9">
        <v>44562</v>
      </c>
      <c r="N2008" s="9">
        <v>44562</v>
      </c>
      <c r="O2008" s="20">
        <v>452285.71</v>
      </c>
      <c r="P2008" s="20"/>
      <c r="Q2008" s="61"/>
      <c r="R2008" s="11"/>
      <c r="S2008" s="11"/>
      <c r="T2008" s="11"/>
      <c r="U2008" s="11"/>
      <c r="X2008" s="22" t="str">
        <f>IF(B2008="",VLOOKUP(A2008,items_lookup!A:B,2,FALSE),B2008)</f>
        <v>09. Item 09</v>
      </c>
      <c r="Y2008" s="22">
        <f t="shared" si="140"/>
        <v>1</v>
      </c>
      <c r="Z2008" s="22">
        <f t="shared" si="140"/>
        <v>1</v>
      </c>
      <c r="AA2008" s="22">
        <f t="shared" si="137"/>
        <v>2022</v>
      </c>
      <c r="AB2008" s="22">
        <f t="shared" si="138"/>
        <v>2022</v>
      </c>
      <c r="AC2008" s="22">
        <f t="shared" si="139"/>
        <v>2021</v>
      </c>
      <c r="AD2008" s="25" t="b">
        <f>AND(ROUND(O2008,2)=O2008,ROUND(P2008,2)=P2008,OR(AND(O2008&lt;&gt;0,L2008="p"),AND(P2008&lt;&gt;0,L2008="f")),_xlfn.ISFORMULA(X2008),_xlfn.ISFORMULA(Y2008),_xlfn.ISFORMULA(Z2008),_xlfn.ISFORMULA(AA2008),_xlfn.ISFORMULA(AB2008),_xlfn.ISFORMULA(AC2008),NOT(_xlfn.ISFORMULA(O2008)),NOT(_xlfn.ISFORMULA(P2008)),M2008&lt;&gt;0,N2008&lt;&gt;0,OR(YEAR(M2008=lookup_codes!T2182),YEAR(M2008=lookup_codes!T2183),YEAR(M2008=lookup_codes!T2184)),OR(YEAR(N2008=lookup_codes!T2182),YEAR(N2008=lookup_codes!T2183),YEAR(N2008=lookup_codes!T2184)))</f>
        <v>1</v>
      </c>
    </row>
    <row r="2009" spans="1:30" ht="15" customHeight="1" x14ac:dyDescent="0.2">
      <c r="A2009" s="8" t="s">
        <v>768</v>
      </c>
      <c r="B2009" s="8"/>
      <c r="C2009" s="2" t="s">
        <v>734</v>
      </c>
      <c r="D2009" s="6" t="s">
        <v>742</v>
      </c>
      <c r="E2009" s="60" t="s">
        <v>745</v>
      </c>
      <c r="F2009" s="8"/>
      <c r="G2009" s="8"/>
      <c r="H2009" s="8"/>
      <c r="I2009" s="8"/>
      <c r="J2009" s="8"/>
      <c r="K2009" s="8"/>
      <c r="L2009" s="8" t="s">
        <v>755</v>
      </c>
      <c r="M2009" s="9">
        <v>44562</v>
      </c>
      <c r="N2009" s="9">
        <v>44562</v>
      </c>
      <c r="O2009" s="20">
        <v>135952.38</v>
      </c>
      <c r="P2009" s="20"/>
      <c r="Q2009" s="61"/>
      <c r="R2009" s="11"/>
      <c r="S2009" s="11"/>
      <c r="T2009" s="11"/>
      <c r="U2009" s="11"/>
      <c r="X2009" s="22" t="str">
        <f>IF(B2009="",VLOOKUP(A2009,items_lookup!A:B,2,FALSE),B2009)</f>
        <v>09. Item 09</v>
      </c>
      <c r="Y2009" s="22">
        <f t="shared" si="140"/>
        <v>1</v>
      </c>
      <c r="Z2009" s="22">
        <f t="shared" si="140"/>
        <v>1</v>
      </c>
      <c r="AA2009" s="22">
        <f t="shared" si="137"/>
        <v>2022</v>
      </c>
      <c r="AB2009" s="22">
        <f t="shared" si="138"/>
        <v>2022</v>
      </c>
      <c r="AC2009" s="22">
        <f t="shared" si="139"/>
        <v>2022</v>
      </c>
      <c r="AD2009" s="25" t="b">
        <f>AND(ROUND(O2009,2)=O2009,ROUND(P2009,2)=P2009,OR(AND(O2009&lt;&gt;0,L2009="p"),AND(P2009&lt;&gt;0,L2009="f")),_xlfn.ISFORMULA(X2009),_xlfn.ISFORMULA(Y2009),_xlfn.ISFORMULA(Z2009),_xlfn.ISFORMULA(AA2009),_xlfn.ISFORMULA(AB2009),_xlfn.ISFORMULA(AC2009),NOT(_xlfn.ISFORMULA(O2009)),NOT(_xlfn.ISFORMULA(P2009)),M2009&lt;&gt;0,N2009&lt;&gt;0,OR(YEAR(M2009=lookup_codes!T2183),YEAR(M2009=lookup_codes!T2184),YEAR(M2009=lookup_codes!T2185)),OR(YEAR(N2009=lookup_codes!T2183),YEAR(N2009=lookup_codes!T2184),YEAR(N2009=lookup_codes!T2185)))</f>
        <v>1</v>
      </c>
    </row>
    <row r="2010" spans="1:30" ht="15" customHeight="1" x14ac:dyDescent="0.2">
      <c r="A2010" s="8" t="s">
        <v>768</v>
      </c>
      <c r="B2010" s="27"/>
      <c r="C2010" s="2" t="s">
        <v>734</v>
      </c>
      <c r="D2010" s="6" t="s">
        <v>742</v>
      </c>
      <c r="E2010" s="60" t="s">
        <v>745</v>
      </c>
      <c r="F2010" s="8"/>
      <c r="G2010" s="8"/>
      <c r="H2010" s="8"/>
      <c r="I2010" s="8"/>
      <c r="J2010" s="8"/>
      <c r="K2010" s="8"/>
      <c r="L2010" s="8" t="s">
        <v>755</v>
      </c>
      <c r="M2010" s="9">
        <v>44562</v>
      </c>
      <c r="N2010" s="9">
        <v>44562</v>
      </c>
      <c r="O2010" s="20">
        <v>2914285.71</v>
      </c>
      <c r="P2010" s="20"/>
      <c r="Q2010" s="61"/>
      <c r="R2010" s="11"/>
      <c r="S2010" s="11"/>
      <c r="T2010" s="11"/>
      <c r="U2010" s="11"/>
      <c r="X2010" s="22" t="str">
        <f>IF(B2010="",VLOOKUP(A2010,items_lookup!A:B,2,FALSE),B2010)</f>
        <v>09. Item 09</v>
      </c>
      <c r="Y2010" s="22">
        <f t="shared" si="140"/>
        <v>1</v>
      </c>
      <c r="Z2010" s="22">
        <f t="shared" si="140"/>
        <v>1</v>
      </c>
      <c r="AA2010" s="22">
        <f t="shared" si="137"/>
        <v>2022</v>
      </c>
      <c r="AB2010" s="22">
        <f t="shared" si="138"/>
        <v>2022</v>
      </c>
      <c r="AC2010" s="22">
        <f t="shared" si="139"/>
        <v>2022</v>
      </c>
      <c r="AD2010" s="25" t="b">
        <f>AND(ROUND(O2010,2)=O2010,ROUND(P2010,2)=P2010,OR(AND(O2010&lt;&gt;0,L2010="p"),AND(P2010&lt;&gt;0,L2010="f")),_xlfn.ISFORMULA(X2010),_xlfn.ISFORMULA(Y2010),_xlfn.ISFORMULA(Z2010),_xlfn.ISFORMULA(AA2010),_xlfn.ISFORMULA(AB2010),_xlfn.ISFORMULA(AC2010),NOT(_xlfn.ISFORMULA(O2010)),NOT(_xlfn.ISFORMULA(P2010)),M2010&lt;&gt;0,N2010&lt;&gt;0,OR(YEAR(M2010=lookup_codes!T2184),YEAR(M2010=lookup_codes!T2185),YEAR(M2010=lookup_codes!T2186)),OR(YEAR(N2010=lookup_codes!T2184),YEAR(N2010=lookup_codes!T2185),YEAR(N2010=lookup_codes!T2186)))</f>
        <v>1</v>
      </c>
    </row>
    <row r="2011" spans="1:30" ht="15" customHeight="1" x14ac:dyDescent="0.2">
      <c r="A2011" s="8" t="s">
        <v>768</v>
      </c>
      <c r="B2011" s="8"/>
      <c r="C2011" s="2" t="s">
        <v>734</v>
      </c>
      <c r="D2011" s="6" t="s">
        <v>742</v>
      </c>
      <c r="E2011" s="60" t="s">
        <v>745</v>
      </c>
      <c r="F2011" s="8" t="s">
        <v>25</v>
      </c>
      <c r="G2011" s="8"/>
      <c r="H2011" s="8"/>
      <c r="I2011" s="8"/>
      <c r="J2011" s="8"/>
      <c r="K2011" s="8"/>
      <c r="L2011" s="8" t="s">
        <v>755</v>
      </c>
      <c r="M2011" s="9">
        <v>44562</v>
      </c>
      <c r="N2011" s="9">
        <v>44562</v>
      </c>
      <c r="O2011" s="20">
        <v>197809.52</v>
      </c>
      <c r="P2011" s="20"/>
      <c r="Q2011" s="61"/>
      <c r="R2011" s="11"/>
      <c r="S2011" s="11"/>
      <c r="T2011" s="11"/>
      <c r="U2011" s="11"/>
      <c r="X2011" s="22" t="str">
        <f>IF(B2011="",VLOOKUP(A2011,items_lookup!A:B,2,FALSE),B2011)</f>
        <v>09. Item 09</v>
      </c>
      <c r="Y2011" s="22">
        <f t="shared" si="140"/>
        <v>1</v>
      </c>
      <c r="Z2011" s="22">
        <f t="shared" si="140"/>
        <v>1</v>
      </c>
      <c r="AA2011" s="22">
        <f t="shared" si="137"/>
        <v>2022</v>
      </c>
      <c r="AB2011" s="22">
        <f t="shared" si="138"/>
        <v>2022</v>
      </c>
      <c r="AC2011" s="22">
        <f t="shared" si="139"/>
        <v>2021</v>
      </c>
      <c r="AD2011" s="25" t="b">
        <f>AND(ROUND(O2011,2)=O2011,ROUND(P2011,2)=P2011,OR(AND(O2011&lt;&gt;0,L2011="p"),AND(P2011&lt;&gt;0,L2011="f")),_xlfn.ISFORMULA(X2011),_xlfn.ISFORMULA(Y2011),_xlfn.ISFORMULA(Z2011),_xlfn.ISFORMULA(AA2011),_xlfn.ISFORMULA(AB2011),_xlfn.ISFORMULA(AC2011),NOT(_xlfn.ISFORMULA(O2011)),NOT(_xlfn.ISFORMULA(P2011)),M2011&lt;&gt;0,N2011&lt;&gt;0,OR(YEAR(M2011=lookup_codes!T2185),YEAR(M2011=lookup_codes!T2186),YEAR(M2011=lookup_codes!T2187)),OR(YEAR(N2011=lookup_codes!T2185),YEAR(N2011=lookup_codes!T2186),YEAR(N2011=lookup_codes!T2187)))</f>
        <v>1</v>
      </c>
    </row>
    <row r="2012" spans="1:30" ht="15" customHeight="1" x14ac:dyDescent="0.2">
      <c r="A2012" s="8" t="s">
        <v>768</v>
      </c>
      <c r="B2012" s="8"/>
      <c r="C2012" s="2" t="s">
        <v>734</v>
      </c>
      <c r="D2012" s="6" t="s">
        <v>742</v>
      </c>
      <c r="E2012" s="60" t="s">
        <v>745</v>
      </c>
      <c r="F2012" s="8"/>
      <c r="G2012" s="8"/>
      <c r="H2012" s="8"/>
      <c r="I2012" s="8"/>
      <c r="J2012" s="8"/>
      <c r="K2012" s="8"/>
      <c r="L2012" s="8" t="s">
        <v>755</v>
      </c>
      <c r="M2012" s="9">
        <v>44562</v>
      </c>
      <c r="N2012" s="9">
        <v>44562</v>
      </c>
      <c r="O2012" s="20">
        <v>135476.19</v>
      </c>
      <c r="P2012" s="20"/>
      <c r="Q2012" s="61"/>
      <c r="R2012" s="11"/>
      <c r="S2012" s="11"/>
      <c r="T2012" s="11"/>
      <c r="U2012" s="11"/>
      <c r="X2012" s="22" t="str">
        <f>IF(B2012="",VLOOKUP(A2012,items_lookup!A:B,2,FALSE),B2012)</f>
        <v>09. Item 09</v>
      </c>
      <c r="Y2012" s="22">
        <f t="shared" si="140"/>
        <v>1</v>
      </c>
      <c r="Z2012" s="22">
        <f t="shared" si="140"/>
        <v>1</v>
      </c>
      <c r="AA2012" s="22">
        <f t="shared" si="137"/>
        <v>2022</v>
      </c>
      <c r="AB2012" s="22">
        <f t="shared" si="138"/>
        <v>2022</v>
      </c>
      <c r="AC2012" s="22">
        <f t="shared" si="139"/>
        <v>2022</v>
      </c>
      <c r="AD2012" s="25" t="b">
        <f>AND(ROUND(O2012,2)=O2012,ROUND(P2012,2)=P2012,OR(AND(O2012&lt;&gt;0,L2012="p"),AND(P2012&lt;&gt;0,L2012="f")),_xlfn.ISFORMULA(X2012),_xlfn.ISFORMULA(Y2012),_xlfn.ISFORMULA(Z2012),_xlfn.ISFORMULA(AA2012),_xlfn.ISFORMULA(AB2012),_xlfn.ISFORMULA(AC2012),NOT(_xlfn.ISFORMULA(O2012)),NOT(_xlfn.ISFORMULA(P2012)),M2012&lt;&gt;0,N2012&lt;&gt;0,OR(YEAR(M2012=lookup_codes!T2186),YEAR(M2012=lookup_codes!T2187),YEAR(M2012=lookup_codes!T2188)),OR(YEAR(N2012=lookup_codes!T2186),YEAR(N2012=lookup_codes!T2187),YEAR(N2012=lookup_codes!T2188)))</f>
        <v>1</v>
      </c>
    </row>
    <row r="2013" spans="1:30" ht="15" customHeight="1" x14ac:dyDescent="0.2">
      <c r="A2013" s="8" t="s">
        <v>781</v>
      </c>
      <c r="B2013" s="8"/>
      <c r="C2013" s="2" t="s">
        <v>734</v>
      </c>
      <c r="D2013" s="6" t="s">
        <v>742</v>
      </c>
      <c r="E2013" s="60" t="s">
        <v>745</v>
      </c>
      <c r="F2013" s="8"/>
      <c r="G2013" s="8"/>
      <c r="H2013" s="8"/>
      <c r="I2013" s="8"/>
      <c r="J2013" s="8"/>
      <c r="K2013" s="8"/>
      <c r="L2013" s="8" t="s">
        <v>755</v>
      </c>
      <c r="M2013" s="9">
        <v>44562</v>
      </c>
      <c r="N2013" s="9">
        <v>44562</v>
      </c>
      <c r="O2013" s="20">
        <v>925166.67</v>
      </c>
      <c r="P2013" s="20"/>
      <c r="Q2013" s="61"/>
      <c r="R2013" s="11"/>
      <c r="S2013" s="11"/>
      <c r="T2013" s="11"/>
      <c r="U2013" s="11"/>
      <c r="X2013" s="22" t="str">
        <f>IF(B2013="",VLOOKUP(A2013,items_lookup!A:B,2,FALSE),B2013)</f>
        <v>09. Item 09</v>
      </c>
      <c r="Y2013" s="22">
        <f t="shared" si="140"/>
        <v>1</v>
      </c>
      <c r="Z2013" s="22">
        <f t="shared" si="140"/>
        <v>1</v>
      </c>
      <c r="AA2013" s="22">
        <f t="shared" si="137"/>
        <v>2022</v>
      </c>
      <c r="AB2013" s="22">
        <f t="shared" si="138"/>
        <v>2022</v>
      </c>
      <c r="AC2013" s="22">
        <f t="shared" si="139"/>
        <v>2022</v>
      </c>
      <c r="AD2013" s="25" t="b">
        <f>AND(ROUND(O2013,2)=O2013,ROUND(P2013,2)=P2013,OR(AND(O2013&lt;&gt;0,L2013="p"),AND(P2013&lt;&gt;0,L2013="f")),_xlfn.ISFORMULA(X2013),_xlfn.ISFORMULA(Y2013),_xlfn.ISFORMULA(Z2013),_xlfn.ISFORMULA(AA2013),_xlfn.ISFORMULA(AB2013),_xlfn.ISFORMULA(AC2013),NOT(_xlfn.ISFORMULA(O2013)),NOT(_xlfn.ISFORMULA(P2013)),M2013&lt;&gt;0,N2013&lt;&gt;0,OR(YEAR(M2013=lookup_codes!T2187),YEAR(M2013=lookup_codes!T2188),YEAR(M2013=lookup_codes!T2189)),OR(YEAR(N2013=lookup_codes!T2187),YEAR(N2013=lookup_codes!T2188),YEAR(N2013=lookup_codes!T2189)))</f>
        <v>1</v>
      </c>
    </row>
    <row r="2014" spans="1:30" ht="15" customHeight="1" x14ac:dyDescent="0.2">
      <c r="A2014" s="8" t="s">
        <v>781</v>
      </c>
      <c r="B2014" s="8" t="s">
        <v>805</v>
      </c>
      <c r="C2014" s="2" t="s">
        <v>734</v>
      </c>
      <c r="D2014" s="6" t="s">
        <v>742</v>
      </c>
      <c r="E2014" s="60" t="s">
        <v>745</v>
      </c>
      <c r="F2014" s="8"/>
      <c r="G2014" s="8"/>
      <c r="H2014" s="8"/>
      <c r="I2014" s="8"/>
      <c r="J2014" s="8"/>
      <c r="K2014" s="8"/>
      <c r="L2014" s="8" t="s">
        <v>755</v>
      </c>
      <c r="M2014" s="9">
        <v>44562</v>
      </c>
      <c r="N2014" s="9">
        <v>44562</v>
      </c>
      <c r="O2014" s="20">
        <v>63809.52</v>
      </c>
      <c r="P2014" s="20"/>
      <c r="Q2014" s="61"/>
      <c r="R2014" s="29"/>
      <c r="S2014" s="29"/>
      <c r="T2014" s="29"/>
      <c r="U2014" s="29"/>
      <c r="X2014" s="22" t="str">
        <f>IF(B2014="",VLOOKUP(A2014,items_lookup!A:B,2,FALSE),B2014)</f>
        <v>10. Item 10</v>
      </c>
      <c r="Y2014" s="22">
        <f t="shared" si="140"/>
        <v>1</v>
      </c>
      <c r="Z2014" s="22">
        <f t="shared" si="140"/>
        <v>1</v>
      </c>
      <c r="AA2014" s="22">
        <f t="shared" si="137"/>
        <v>2022</v>
      </c>
      <c r="AB2014" s="22">
        <f t="shared" si="138"/>
        <v>2022</v>
      </c>
      <c r="AC2014" s="22">
        <f t="shared" si="139"/>
        <v>2022</v>
      </c>
      <c r="AD2014" s="25" t="b">
        <f>AND(ROUND(O2014,2)=O2014,ROUND(P2014,2)=P2014,OR(AND(O2014&lt;&gt;0,L2014="p"),AND(P2014&lt;&gt;0,L2014="f")),_xlfn.ISFORMULA(X2014),_xlfn.ISFORMULA(Y2014),_xlfn.ISFORMULA(Z2014),_xlfn.ISFORMULA(AA2014),_xlfn.ISFORMULA(AB2014),_xlfn.ISFORMULA(AC2014),NOT(_xlfn.ISFORMULA(O2014)),NOT(_xlfn.ISFORMULA(P2014)),M2014&lt;&gt;0,N2014&lt;&gt;0,OR(YEAR(M2014=lookup_codes!T2188),YEAR(M2014=lookup_codes!T2189),YEAR(M2014=lookup_codes!T2190)),OR(YEAR(N2014=lookup_codes!T2188),YEAR(N2014=lookup_codes!T2189),YEAR(N2014=lookup_codes!T2190)))</f>
        <v>1</v>
      </c>
    </row>
    <row r="2015" spans="1:30" ht="15" customHeight="1" x14ac:dyDescent="0.2">
      <c r="A2015" s="8" t="s">
        <v>781</v>
      </c>
      <c r="B2015" s="8"/>
      <c r="C2015" s="2" t="s">
        <v>734</v>
      </c>
      <c r="D2015" s="6" t="s">
        <v>742</v>
      </c>
      <c r="E2015" s="60" t="s">
        <v>745</v>
      </c>
      <c r="F2015" s="8"/>
      <c r="G2015" s="8"/>
      <c r="H2015" s="8"/>
      <c r="I2015" s="8"/>
      <c r="J2015" s="8"/>
      <c r="K2015" s="8"/>
      <c r="L2015" s="8" t="s">
        <v>755</v>
      </c>
      <c r="M2015" s="9">
        <v>44562</v>
      </c>
      <c r="N2015" s="9">
        <v>44562</v>
      </c>
      <c r="O2015" s="20">
        <v>48095.24</v>
      </c>
      <c r="P2015" s="20"/>
      <c r="Q2015" s="61"/>
      <c r="R2015" s="29"/>
      <c r="S2015" s="29"/>
      <c r="T2015" s="29"/>
      <c r="U2015" s="29"/>
      <c r="X2015" s="22" t="str">
        <f>IF(B2015="",VLOOKUP(A2015,items_lookup!A:B,2,FALSE),B2015)</f>
        <v>09. Item 09</v>
      </c>
      <c r="Y2015" s="22">
        <f t="shared" si="140"/>
        <v>1</v>
      </c>
      <c r="Z2015" s="22">
        <f t="shared" si="140"/>
        <v>1</v>
      </c>
      <c r="AA2015" s="22">
        <f t="shared" si="137"/>
        <v>2022</v>
      </c>
      <c r="AB2015" s="22">
        <f t="shared" si="138"/>
        <v>2022</v>
      </c>
      <c r="AC2015" s="22">
        <f t="shared" si="139"/>
        <v>2022</v>
      </c>
      <c r="AD2015" s="25" t="b">
        <f>AND(ROUND(O2015,2)=O2015,ROUND(P2015,2)=P2015,OR(AND(O2015&lt;&gt;0,L2015="p"),AND(P2015&lt;&gt;0,L2015="f")),_xlfn.ISFORMULA(X2015),_xlfn.ISFORMULA(Y2015),_xlfn.ISFORMULA(Z2015),_xlfn.ISFORMULA(AA2015),_xlfn.ISFORMULA(AB2015),_xlfn.ISFORMULA(AC2015),NOT(_xlfn.ISFORMULA(O2015)),NOT(_xlfn.ISFORMULA(P2015)),M2015&lt;&gt;0,N2015&lt;&gt;0,OR(YEAR(M2015=lookup_codes!T2189),YEAR(M2015=lookup_codes!T2190),YEAR(M2015=lookup_codes!T2191)),OR(YEAR(N2015=lookup_codes!T2189),YEAR(N2015=lookup_codes!T2190),YEAR(N2015=lookup_codes!T2191)))</f>
        <v>1</v>
      </c>
    </row>
    <row r="2016" spans="1:30" ht="15" customHeight="1" x14ac:dyDescent="0.2">
      <c r="A2016" s="8" t="s">
        <v>765</v>
      </c>
      <c r="B2016" s="27"/>
      <c r="C2016" s="2" t="s">
        <v>734</v>
      </c>
      <c r="D2016" s="6" t="s">
        <v>742</v>
      </c>
      <c r="E2016" s="60" t="s">
        <v>745</v>
      </c>
      <c r="F2016" s="8"/>
      <c r="G2016" s="8"/>
      <c r="H2016" s="8"/>
      <c r="I2016" s="8"/>
      <c r="J2016" s="8"/>
      <c r="K2016" s="8"/>
      <c r="L2016" s="8" t="s">
        <v>755</v>
      </c>
      <c r="M2016" s="9">
        <v>44562</v>
      </c>
      <c r="N2016" s="9">
        <v>44562</v>
      </c>
      <c r="O2016" s="20">
        <v>217142.86</v>
      </c>
      <c r="P2016" s="20"/>
      <c r="Q2016" s="61"/>
      <c r="R2016" s="29"/>
      <c r="S2016" s="29"/>
      <c r="T2016" s="29"/>
      <c r="U2016" s="29"/>
      <c r="X2016" s="22" t="str">
        <f>IF(B2016="",VLOOKUP(A2016,items_lookup!A:B,2,FALSE),B2016)</f>
        <v>05. Item 05</v>
      </c>
      <c r="Y2016" s="22">
        <f t="shared" si="140"/>
        <v>1</v>
      </c>
      <c r="Z2016" s="22">
        <f t="shared" si="140"/>
        <v>1</v>
      </c>
      <c r="AA2016" s="22">
        <f t="shared" si="137"/>
        <v>2022</v>
      </c>
      <c r="AB2016" s="22">
        <f t="shared" si="138"/>
        <v>2022</v>
      </c>
      <c r="AC2016" s="22">
        <f t="shared" si="139"/>
        <v>2022</v>
      </c>
      <c r="AD2016" s="25" t="b">
        <f>AND(ROUND(O2016,2)=O2016,ROUND(P2016,2)=P2016,OR(AND(O2016&lt;&gt;0,L2016="p"),AND(P2016&lt;&gt;0,L2016="f")),_xlfn.ISFORMULA(X2016),_xlfn.ISFORMULA(Y2016),_xlfn.ISFORMULA(Z2016),_xlfn.ISFORMULA(AA2016),_xlfn.ISFORMULA(AB2016),_xlfn.ISFORMULA(AC2016),NOT(_xlfn.ISFORMULA(O2016)),NOT(_xlfn.ISFORMULA(P2016)),M2016&lt;&gt;0,N2016&lt;&gt;0,OR(YEAR(M2016=lookup_codes!T2190),YEAR(M2016=lookup_codes!T2191),YEAR(M2016=lookup_codes!T2192)),OR(YEAR(N2016=lookup_codes!T2190),YEAR(N2016=lookup_codes!T2191),YEAR(N2016=lookup_codes!T2192)))</f>
        <v>1</v>
      </c>
    </row>
    <row r="2017" spans="1:32" ht="13.5" customHeight="1" x14ac:dyDescent="0.2">
      <c r="A2017" s="8" t="s">
        <v>765</v>
      </c>
      <c r="B2017" s="8" t="s">
        <v>803</v>
      </c>
      <c r="C2017" s="2" t="s">
        <v>734</v>
      </c>
      <c r="D2017" s="6" t="s">
        <v>742</v>
      </c>
      <c r="E2017" s="60" t="s">
        <v>745</v>
      </c>
      <c r="F2017" s="8" t="s">
        <v>25</v>
      </c>
      <c r="G2017" s="8"/>
      <c r="H2017" s="8"/>
      <c r="I2017" s="8"/>
      <c r="J2017" s="8"/>
      <c r="K2017" s="8"/>
      <c r="L2017" s="8" t="s">
        <v>755</v>
      </c>
      <c r="M2017" s="9">
        <v>44562</v>
      </c>
      <c r="N2017" s="9">
        <v>44562</v>
      </c>
      <c r="O2017" s="20">
        <v>312380.95</v>
      </c>
      <c r="P2017" s="20"/>
      <c r="Q2017" s="61"/>
      <c r="R2017" s="11"/>
      <c r="S2017" s="11"/>
      <c r="T2017" s="11"/>
      <c r="U2017" s="11"/>
      <c r="X2017" s="22" t="str">
        <f>IF(B2017="",VLOOKUP(A2017,items_lookup!A:B,2,FALSE),B2017)</f>
        <v>13. Item 13</v>
      </c>
      <c r="Y2017" s="22">
        <f t="shared" si="140"/>
        <v>1</v>
      </c>
      <c r="Z2017" s="22">
        <f t="shared" si="140"/>
        <v>1</v>
      </c>
      <c r="AA2017" s="22">
        <f t="shared" si="137"/>
        <v>2022</v>
      </c>
      <c r="AB2017" s="22">
        <f t="shared" si="138"/>
        <v>2022</v>
      </c>
      <c r="AC2017" s="22">
        <f t="shared" si="139"/>
        <v>2021</v>
      </c>
      <c r="AD2017" s="25" t="b">
        <f>AND(ROUND(O2017,2)=O2017,ROUND(P2017,2)=P2017,OR(AND(O2017&lt;&gt;0,L2017="p"),AND(P2017&lt;&gt;0,L2017="f")),_xlfn.ISFORMULA(X2017),_xlfn.ISFORMULA(Y2017),_xlfn.ISFORMULA(Z2017),_xlfn.ISFORMULA(AA2017),_xlfn.ISFORMULA(AB2017),_xlfn.ISFORMULA(AC2017),NOT(_xlfn.ISFORMULA(O2017)),NOT(_xlfn.ISFORMULA(P2017)),M2017&lt;&gt;0,N2017&lt;&gt;0,OR(YEAR(M2017=lookup_codes!T2191),YEAR(M2017=lookup_codes!T2192),YEAR(M2017=lookup_codes!T2193)),OR(YEAR(N2017=lookup_codes!T2191),YEAR(N2017=lookup_codes!T2192),YEAR(N2017=lookup_codes!T2193)))</f>
        <v>1</v>
      </c>
    </row>
    <row r="2018" spans="1:32" ht="15" customHeight="1" x14ac:dyDescent="0.2">
      <c r="A2018" s="8" t="s">
        <v>770</v>
      </c>
      <c r="B2018" s="8" t="s">
        <v>803</v>
      </c>
      <c r="C2018" s="2" t="s">
        <v>734</v>
      </c>
      <c r="D2018" s="6" t="s">
        <v>742</v>
      </c>
      <c r="E2018" s="60" t="s">
        <v>745</v>
      </c>
      <c r="F2018" s="8"/>
      <c r="G2018" s="8"/>
      <c r="H2018" s="8"/>
      <c r="I2018" s="8"/>
      <c r="J2018" s="8"/>
      <c r="K2018" s="8"/>
      <c r="L2018" s="8" t="s">
        <v>755</v>
      </c>
      <c r="M2018" s="9">
        <v>44562</v>
      </c>
      <c r="N2018" s="9">
        <v>44562</v>
      </c>
      <c r="O2018" s="20">
        <v>1830700.79</v>
      </c>
      <c r="P2018" s="20"/>
      <c r="Q2018" s="61"/>
      <c r="R2018" s="29"/>
      <c r="S2018" s="29"/>
      <c r="T2018" s="29"/>
      <c r="U2018" s="29"/>
      <c r="X2018" s="22" t="str">
        <f>IF(B2018="",VLOOKUP(A2018,items_lookup!A:B,2,FALSE),B2018)</f>
        <v>13. Item 13</v>
      </c>
      <c r="Y2018" s="22">
        <f t="shared" si="140"/>
        <v>1</v>
      </c>
      <c r="Z2018" s="22">
        <f t="shared" si="140"/>
        <v>1</v>
      </c>
      <c r="AA2018" s="22">
        <f t="shared" si="137"/>
        <v>2022</v>
      </c>
      <c r="AB2018" s="22">
        <f t="shared" si="138"/>
        <v>2022</v>
      </c>
      <c r="AC2018" s="22">
        <f t="shared" si="139"/>
        <v>2022</v>
      </c>
      <c r="AD2018" s="25" t="b">
        <f>AND(ROUND(O2018,2)=O2018,ROUND(P2018,2)=P2018,OR(AND(O2018&lt;&gt;0,L2018="p"),AND(P2018&lt;&gt;0,L2018="f")),_xlfn.ISFORMULA(X2018),_xlfn.ISFORMULA(Y2018),_xlfn.ISFORMULA(Z2018),_xlfn.ISFORMULA(AA2018),_xlfn.ISFORMULA(AB2018),_xlfn.ISFORMULA(AC2018),NOT(_xlfn.ISFORMULA(O2018)),NOT(_xlfn.ISFORMULA(P2018)),M2018&lt;&gt;0,N2018&lt;&gt;0,OR(YEAR(M2018=lookup_codes!T2192),YEAR(M2018=lookup_codes!T2193),YEAR(M2018=lookup_codes!T2194)),OR(YEAR(N2018=lookup_codes!T2192),YEAR(N2018=lookup_codes!T2193),YEAR(N2018=lookup_codes!T2194)))</f>
        <v>1</v>
      </c>
    </row>
    <row r="2019" spans="1:32" ht="28.5" customHeight="1" x14ac:dyDescent="0.2">
      <c r="A2019" s="8" t="s">
        <v>770</v>
      </c>
      <c r="B2019" s="8"/>
      <c r="C2019" s="2" t="s">
        <v>734</v>
      </c>
      <c r="D2019" s="6" t="s">
        <v>742</v>
      </c>
      <c r="E2019" s="60" t="s">
        <v>745</v>
      </c>
      <c r="F2019" s="8" t="s">
        <v>25</v>
      </c>
      <c r="G2019" s="8"/>
      <c r="H2019" s="8"/>
      <c r="I2019" s="8"/>
      <c r="J2019" s="8"/>
      <c r="K2019" s="8"/>
      <c r="L2019" s="8" t="s">
        <v>755</v>
      </c>
      <c r="M2019" s="9">
        <v>44562</v>
      </c>
      <c r="N2019" s="9">
        <v>44562</v>
      </c>
      <c r="O2019" s="20">
        <v>4571071.43</v>
      </c>
      <c r="P2019" s="20"/>
      <c r="Q2019" s="61"/>
      <c r="R2019" s="29"/>
      <c r="S2019" s="29"/>
      <c r="T2019" s="29"/>
      <c r="U2019" s="29"/>
      <c r="X2019" s="22" t="str">
        <f>IF(B2019="",VLOOKUP(A2019,items_lookup!A:B,2,FALSE),B2019)</f>
        <v>11. Item 11</v>
      </c>
      <c r="Y2019" s="22">
        <f t="shared" si="140"/>
        <v>1</v>
      </c>
      <c r="Z2019" s="22">
        <f t="shared" si="140"/>
        <v>1</v>
      </c>
      <c r="AA2019" s="22">
        <f t="shared" ref="AA2019:AA2076" si="141">YEAR(N2019)</f>
        <v>2022</v>
      </c>
      <c r="AB2019" s="22">
        <f t="shared" ref="AB2019:AB2076" si="142">YEAR(M2019)</f>
        <v>2022</v>
      </c>
      <c r="AC2019" s="22">
        <f t="shared" ref="AC2019:AC2076" si="143">IF(F2019="X",AA2019-1,AA2019)</f>
        <v>2021</v>
      </c>
      <c r="AD2019" s="25" t="b">
        <f>AND(ROUND(O2019,2)=O2019,ROUND(P2019,2)=P2019,OR(AND(O2019&lt;&gt;0,L2019="p"),AND(P2019&lt;&gt;0,L2019="f")),_xlfn.ISFORMULA(X2019),_xlfn.ISFORMULA(Y2019),_xlfn.ISFORMULA(Z2019),_xlfn.ISFORMULA(AA2019),_xlfn.ISFORMULA(AB2019),_xlfn.ISFORMULA(AC2019),NOT(_xlfn.ISFORMULA(O2019)),NOT(_xlfn.ISFORMULA(P2019)),M2019&lt;&gt;0,N2019&lt;&gt;0,OR(YEAR(M2019=lookup_codes!T2193),YEAR(M2019=lookup_codes!T2194),YEAR(M2019=lookup_codes!T2195)),OR(YEAR(N2019=lookup_codes!T2193),YEAR(N2019=lookup_codes!T2194),YEAR(N2019=lookup_codes!T2195)))</f>
        <v>1</v>
      </c>
    </row>
    <row r="2020" spans="1:32" ht="31.5" customHeight="1" x14ac:dyDescent="0.2">
      <c r="A2020" s="8" t="s">
        <v>794</v>
      </c>
      <c r="B2020" s="8"/>
      <c r="C2020" s="2" t="s">
        <v>734</v>
      </c>
      <c r="D2020" s="6" t="s">
        <v>742</v>
      </c>
      <c r="E2020" s="60" t="s">
        <v>745</v>
      </c>
      <c r="F2020" s="8"/>
      <c r="G2020" s="8"/>
      <c r="H2020" s="8"/>
      <c r="I2020" s="8"/>
      <c r="J2020" s="8"/>
      <c r="K2020" s="8"/>
      <c r="L2020" s="8" t="s">
        <v>755</v>
      </c>
      <c r="M2020" s="9">
        <v>44562</v>
      </c>
      <c r="N2020" s="9">
        <v>44562</v>
      </c>
      <c r="O2020" s="20">
        <v>156666.67000000001</v>
      </c>
      <c r="P2020" s="20"/>
      <c r="Q2020" s="61"/>
      <c r="R2020" s="29"/>
      <c r="S2020" s="29"/>
      <c r="T2020" s="29"/>
      <c r="U2020" s="29"/>
      <c r="X2020" s="22" t="str">
        <f>IF(B2020="",VLOOKUP(A2020,items_lookup!A:B,2,FALSE),B2020)</f>
        <v>13. Item 13</v>
      </c>
      <c r="Y2020" s="22">
        <f t="shared" si="140"/>
        <v>1</v>
      </c>
      <c r="Z2020" s="22">
        <f t="shared" si="140"/>
        <v>1</v>
      </c>
      <c r="AA2020" s="22">
        <f t="shared" si="141"/>
        <v>2022</v>
      </c>
      <c r="AB2020" s="22">
        <f t="shared" si="142"/>
        <v>2022</v>
      </c>
      <c r="AC2020" s="22">
        <f t="shared" si="143"/>
        <v>2022</v>
      </c>
      <c r="AD2020" s="25" t="b">
        <f>AND(ROUND(O2020,2)=O2020,ROUND(P2020,2)=P2020,OR(AND(O2020&lt;&gt;0,L2020="p"),AND(P2020&lt;&gt;0,L2020="f")),_xlfn.ISFORMULA(X2020),_xlfn.ISFORMULA(Y2020),_xlfn.ISFORMULA(Z2020),_xlfn.ISFORMULA(AA2020),_xlfn.ISFORMULA(AB2020),_xlfn.ISFORMULA(AC2020),NOT(_xlfn.ISFORMULA(O2020)),NOT(_xlfn.ISFORMULA(P2020)),M2020&lt;&gt;0,N2020&lt;&gt;0,OR(YEAR(M2020=lookup_codes!T2194),YEAR(M2020=lookup_codes!T2195),YEAR(M2020=lookup_codes!T2196)),OR(YEAR(N2020=lookup_codes!T2194),YEAR(N2020=lookup_codes!T2195),YEAR(N2020=lookup_codes!T2196)))</f>
        <v>1</v>
      </c>
      <c r="AF2020"/>
    </row>
    <row r="2021" spans="1:32" ht="30" customHeight="1" x14ac:dyDescent="0.2">
      <c r="A2021" s="8" t="s">
        <v>773</v>
      </c>
      <c r="B2021" s="8"/>
      <c r="C2021" s="2" t="s">
        <v>734</v>
      </c>
      <c r="D2021" s="6" t="s">
        <v>742</v>
      </c>
      <c r="E2021" s="60" t="s">
        <v>745</v>
      </c>
      <c r="F2021" s="8" t="s">
        <v>25</v>
      </c>
      <c r="G2021" s="8"/>
      <c r="H2021" s="8"/>
      <c r="I2021" s="8"/>
      <c r="J2021" s="8"/>
      <c r="K2021" s="8"/>
      <c r="L2021" s="8" t="s">
        <v>755</v>
      </c>
      <c r="M2021" s="9">
        <v>44562</v>
      </c>
      <c r="N2021" s="9">
        <v>44562</v>
      </c>
      <c r="O2021" s="20">
        <v>265380.95</v>
      </c>
      <c r="P2021" s="20"/>
      <c r="Q2021" s="61"/>
      <c r="R2021" s="11"/>
      <c r="S2021" s="11"/>
      <c r="T2021" s="11"/>
      <c r="U2021" s="11"/>
      <c r="X2021" s="22" t="str">
        <f>IF(B2021="",VLOOKUP(A2021,items_lookup!A:B,2,FALSE),B2021)</f>
        <v>13. Item 13</v>
      </c>
      <c r="Y2021" s="22">
        <f t="shared" si="140"/>
        <v>1</v>
      </c>
      <c r="Z2021" s="22">
        <f t="shared" si="140"/>
        <v>1</v>
      </c>
      <c r="AA2021" s="22">
        <f t="shared" si="141"/>
        <v>2022</v>
      </c>
      <c r="AB2021" s="22">
        <f t="shared" si="142"/>
        <v>2022</v>
      </c>
      <c r="AC2021" s="22">
        <f t="shared" si="143"/>
        <v>2021</v>
      </c>
      <c r="AD2021" s="25" t="b">
        <f>AND(ROUND(O2021,2)=O2021,ROUND(P2021,2)=P2021,OR(AND(O2021&lt;&gt;0,L2021="p"),AND(P2021&lt;&gt;0,L2021="f")),_xlfn.ISFORMULA(X2021),_xlfn.ISFORMULA(Y2021),_xlfn.ISFORMULA(Z2021),_xlfn.ISFORMULA(AA2021),_xlfn.ISFORMULA(AB2021),_xlfn.ISFORMULA(AC2021),NOT(_xlfn.ISFORMULA(O2021)),NOT(_xlfn.ISFORMULA(P2021)),M2021&lt;&gt;0,N2021&lt;&gt;0,OR(YEAR(M2021=lookup_codes!T2195),YEAR(M2021=lookup_codes!T2196),YEAR(M2021=lookup_codes!T2197)),OR(YEAR(N2021=lookup_codes!T2195),YEAR(N2021=lookup_codes!T2196),YEAR(N2021=lookup_codes!T2197)))</f>
        <v>1</v>
      </c>
    </row>
    <row r="2022" spans="1:32" ht="15" customHeight="1" x14ac:dyDescent="0.2">
      <c r="A2022" s="8" t="s">
        <v>773</v>
      </c>
      <c r="B2022" s="8"/>
      <c r="C2022" s="2" t="s">
        <v>734</v>
      </c>
      <c r="D2022" s="6" t="s">
        <v>742</v>
      </c>
      <c r="E2022" s="60" t="s">
        <v>745</v>
      </c>
      <c r="F2022" s="8"/>
      <c r="G2022" s="8"/>
      <c r="H2022" s="8"/>
      <c r="I2022" s="8"/>
      <c r="J2022" s="8"/>
      <c r="K2022" s="8"/>
      <c r="L2022" s="8" t="s">
        <v>755</v>
      </c>
      <c r="M2022" s="9">
        <v>44562</v>
      </c>
      <c r="N2022" s="9">
        <v>44562</v>
      </c>
      <c r="O2022" s="20">
        <v>1056880.95</v>
      </c>
      <c r="P2022" s="20"/>
      <c r="Q2022" s="61"/>
      <c r="R2022" s="29"/>
      <c r="S2022" s="29"/>
      <c r="T2022" s="29"/>
      <c r="U2022" s="29"/>
      <c r="X2022" s="22" t="str">
        <f>IF(B2022="",VLOOKUP(A2022,items_lookup!A:B,2,FALSE),B2022)</f>
        <v>13. Item 13</v>
      </c>
      <c r="Y2022" s="22">
        <f t="shared" si="140"/>
        <v>1</v>
      </c>
      <c r="Z2022" s="22">
        <f t="shared" si="140"/>
        <v>1</v>
      </c>
      <c r="AA2022" s="22">
        <f t="shared" si="141"/>
        <v>2022</v>
      </c>
      <c r="AB2022" s="22">
        <f t="shared" si="142"/>
        <v>2022</v>
      </c>
      <c r="AC2022" s="22">
        <f t="shared" si="143"/>
        <v>2022</v>
      </c>
      <c r="AD2022" s="25" t="b">
        <f>AND(ROUND(O2022,2)=O2022,ROUND(P2022,2)=P2022,OR(AND(O2022&lt;&gt;0,L2022="p"),AND(P2022&lt;&gt;0,L2022="f")),_xlfn.ISFORMULA(X2022),_xlfn.ISFORMULA(Y2022),_xlfn.ISFORMULA(Z2022),_xlfn.ISFORMULA(AA2022),_xlfn.ISFORMULA(AB2022),_xlfn.ISFORMULA(AC2022),NOT(_xlfn.ISFORMULA(O2022)),NOT(_xlfn.ISFORMULA(P2022)),M2022&lt;&gt;0,N2022&lt;&gt;0,OR(YEAR(M2022=lookup_codes!T2196),YEAR(M2022=lookup_codes!T2197),YEAR(M2022=lookup_codes!T2198)),OR(YEAR(N2022=lookup_codes!T2196),YEAR(N2022=lookup_codes!T2197),YEAR(N2022=lookup_codes!T2198)))</f>
        <v>1</v>
      </c>
    </row>
    <row r="2023" spans="1:32" ht="15" customHeight="1" x14ac:dyDescent="0.2">
      <c r="A2023" s="8" t="s">
        <v>776</v>
      </c>
      <c r="B2023" s="8"/>
      <c r="C2023" s="2" t="s">
        <v>734</v>
      </c>
      <c r="D2023" s="6" t="s">
        <v>742</v>
      </c>
      <c r="E2023" s="60" t="s">
        <v>745</v>
      </c>
      <c r="F2023" s="8"/>
      <c r="G2023" s="8"/>
      <c r="H2023" s="8"/>
      <c r="I2023" s="8"/>
      <c r="J2023" s="8"/>
      <c r="K2023" s="8"/>
      <c r="L2023" s="8" t="s">
        <v>755</v>
      </c>
      <c r="M2023" s="9">
        <v>44562</v>
      </c>
      <c r="N2023" s="9">
        <v>44562</v>
      </c>
      <c r="O2023" s="20">
        <v>5931705.7599999998</v>
      </c>
      <c r="P2023" s="20"/>
      <c r="Q2023" s="61"/>
      <c r="R2023" s="29"/>
      <c r="S2023" s="29"/>
      <c r="T2023" s="29"/>
      <c r="U2023" s="29"/>
      <c r="X2023" s="22" t="str">
        <f>IF(B2023="",VLOOKUP(A2023,items_lookup!A:B,2,FALSE),B2023)</f>
        <v>_1. Item _1</v>
      </c>
      <c r="Y2023" s="22">
        <f t="shared" si="140"/>
        <v>1</v>
      </c>
      <c r="Z2023" s="22">
        <f t="shared" si="140"/>
        <v>1</v>
      </c>
      <c r="AA2023" s="22">
        <f t="shared" si="141"/>
        <v>2022</v>
      </c>
      <c r="AB2023" s="22">
        <f t="shared" si="142"/>
        <v>2022</v>
      </c>
      <c r="AC2023" s="22">
        <f t="shared" si="143"/>
        <v>2022</v>
      </c>
      <c r="AD2023" s="25" t="b">
        <f>AND(ROUND(O2023,2)=O2023,ROUND(P2023,2)=P2023,OR(AND(O2023&lt;&gt;0,L2023="p"),AND(P2023&lt;&gt;0,L2023="f")),_xlfn.ISFORMULA(X2023),_xlfn.ISFORMULA(Y2023),_xlfn.ISFORMULA(Z2023),_xlfn.ISFORMULA(AA2023),_xlfn.ISFORMULA(AB2023),_xlfn.ISFORMULA(AC2023),NOT(_xlfn.ISFORMULA(O2023)),NOT(_xlfn.ISFORMULA(P2023)),M2023&lt;&gt;0,N2023&lt;&gt;0,OR(YEAR(M2023=lookup_codes!T2197),YEAR(M2023=lookup_codes!T2198),YEAR(M2023=lookup_codes!T2199)),OR(YEAR(N2023=lookup_codes!T2197),YEAR(N2023=lookup_codes!T2198),YEAR(N2023=lookup_codes!T2199)))</f>
        <v>1</v>
      </c>
    </row>
    <row r="2024" spans="1:32" ht="15" customHeight="1" x14ac:dyDescent="0.2">
      <c r="A2024" s="8" t="s">
        <v>776</v>
      </c>
      <c r="B2024" s="8"/>
      <c r="C2024" s="2" t="s">
        <v>734</v>
      </c>
      <c r="D2024" s="6" t="s">
        <v>742</v>
      </c>
      <c r="E2024" s="60" t="s">
        <v>745</v>
      </c>
      <c r="F2024" s="8" t="s">
        <v>25</v>
      </c>
      <c r="G2024" s="8"/>
      <c r="H2024" s="8"/>
      <c r="I2024" s="8"/>
      <c r="J2024" s="8"/>
      <c r="K2024" s="8"/>
      <c r="L2024" s="8" t="s">
        <v>755</v>
      </c>
      <c r="M2024" s="9">
        <v>44562</v>
      </c>
      <c r="N2024" s="9">
        <v>44562</v>
      </c>
      <c r="O2024" s="20">
        <v>6756428.5700000003</v>
      </c>
      <c r="P2024" s="20"/>
      <c r="Q2024" s="61"/>
      <c r="R2024" s="29"/>
      <c r="S2024" s="29"/>
      <c r="T2024" s="29"/>
      <c r="U2024" s="29"/>
      <c r="X2024" s="22" t="str">
        <f>IF(B2024="",VLOOKUP(A2024,items_lookup!A:B,2,FALSE),B2024)</f>
        <v>_1. Item _1</v>
      </c>
      <c r="Y2024" s="22">
        <f t="shared" si="140"/>
        <v>1</v>
      </c>
      <c r="Z2024" s="22">
        <f t="shared" si="140"/>
        <v>1</v>
      </c>
      <c r="AA2024" s="22">
        <f t="shared" si="141"/>
        <v>2022</v>
      </c>
      <c r="AB2024" s="22">
        <f t="shared" si="142"/>
        <v>2022</v>
      </c>
      <c r="AC2024" s="22">
        <f t="shared" si="143"/>
        <v>2021</v>
      </c>
      <c r="AD2024" s="25" t="b">
        <f>AND(ROUND(O2024,2)=O2024,ROUND(P2024,2)=P2024,OR(AND(O2024&lt;&gt;0,L2024="p"),AND(P2024&lt;&gt;0,L2024="f")),_xlfn.ISFORMULA(X2024),_xlfn.ISFORMULA(Y2024),_xlfn.ISFORMULA(Z2024),_xlfn.ISFORMULA(AA2024),_xlfn.ISFORMULA(AB2024),_xlfn.ISFORMULA(AC2024),NOT(_xlfn.ISFORMULA(O2024)),NOT(_xlfn.ISFORMULA(P2024)),M2024&lt;&gt;0,N2024&lt;&gt;0,OR(YEAR(M2024=lookup_codes!T2198),YEAR(M2024=lookup_codes!T2199),YEAR(M2024=lookup_codes!T2200)),OR(YEAR(N2024=lookup_codes!T2198),YEAR(N2024=lookup_codes!T2199),YEAR(N2024=lookup_codes!T2200)))</f>
        <v>1</v>
      </c>
    </row>
    <row r="2025" spans="1:32" ht="15" customHeight="1" x14ac:dyDescent="0.2">
      <c r="A2025" s="8" t="s">
        <v>796</v>
      </c>
      <c r="B2025" s="8"/>
      <c r="C2025" s="2" t="s">
        <v>734</v>
      </c>
      <c r="D2025" s="6" t="s">
        <v>742</v>
      </c>
      <c r="E2025" s="60" t="s">
        <v>745</v>
      </c>
      <c r="F2025" s="8"/>
      <c r="G2025" s="8"/>
      <c r="H2025" s="8"/>
      <c r="I2025" s="8"/>
      <c r="J2025" s="8"/>
      <c r="K2025" s="8"/>
      <c r="L2025" s="8" t="s">
        <v>755</v>
      </c>
      <c r="M2025" s="9">
        <v>44562</v>
      </c>
      <c r="N2025" s="9">
        <v>44562</v>
      </c>
      <c r="O2025" s="20">
        <v>453532.33</v>
      </c>
      <c r="P2025" s="20"/>
      <c r="Q2025" s="61"/>
      <c r="R2025" s="29"/>
      <c r="S2025" s="29"/>
      <c r="T2025" s="29"/>
      <c r="U2025" s="29"/>
      <c r="X2025" s="22" t="str">
        <f>IF(B2025="",VLOOKUP(A2025,items_lookup!A:B,2,FALSE),B2025)</f>
        <v>_3. Item _3</v>
      </c>
      <c r="Y2025" s="22">
        <f t="shared" si="140"/>
        <v>1</v>
      </c>
      <c r="Z2025" s="22">
        <f t="shared" si="140"/>
        <v>1</v>
      </c>
      <c r="AA2025" s="22">
        <f t="shared" si="141"/>
        <v>2022</v>
      </c>
      <c r="AB2025" s="22">
        <f t="shared" si="142"/>
        <v>2022</v>
      </c>
      <c r="AC2025" s="22">
        <f t="shared" si="143"/>
        <v>2022</v>
      </c>
      <c r="AD2025" s="25" t="b">
        <f>AND(ROUND(O2025,2)=O2025,ROUND(P2025,2)=P2025,OR(AND(O2025&lt;&gt;0,L2025="p"),AND(P2025&lt;&gt;0,L2025="f")),_xlfn.ISFORMULA(X2025),_xlfn.ISFORMULA(Y2025),_xlfn.ISFORMULA(Z2025),_xlfn.ISFORMULA(AA2025),_xlfn.ISFORMULA(AB2025),_xlfn.ISFORMULA(AC2025),NOT(_xlfn.ISFORMULA(O2025)),NOT(_xlfn.ISFORMULA(P2025)),M2025&lt;&gt;0,N2025&lt;&gt;0,OR(YEAR(M2025=lookup_codes!T2199),YEAR(M2025=lookup_codes!T2200),YEAR(M2025=lookup_codes!T2201)),OR(YEAR(N2025=lookup_codes!T2199),YEAR(N2025=lookup_codes!T2200),YEAR(N2025=lookup_codes!T2201)))</f>
        <v>1</v>
      </c>
    </row>
    <row r="2026" spans="1:32" ht="15" customHeight="1" x14ac:dyDescent="0.2">
      <c r="A2026" s="8" t="s">
        <v>795</v>
      </c>
      <c r="B2026" s="27"/>
      <c r="C2026" s="2" t="s">
        <v>734</v>
      </c>
      <c r="D2026" s="6" t="s">
        <v>742</v>
      </c>
      <c r="E2026" s="60" t="s">
        <v>745</v>
      </c>
      <c r="F2026" s="8" t="s">
        <v>25</v>
      </c>
      <c r="G2026" s="8"/>
      <c r="H2026" s="8"/>
      <c r="I2026" s="8"/>
      <c r="J2026" s="8"/>
      <c r="K2026" s="8"/>
      <c r="L2026" s="8" t="s">
        <v>755</v>
      </c>
      <c r="M2026" s="9">
        <v>44562</v>
      </c>
      <c r="N2026" s="9">
        <v>44562</v>
      </c>
      <c r="O2026" s="20">
        <v>3833333.33</v>
      </c>
      <c r="P2026" s="20"/>
      <c r="Q2026" s="61"/>
      <c r="R2026" s="11"/>
      <c r="S2026" s="11"/>
      <c r="T2026" s="11"/>
      <c r="U2026" s="11"/>
      <c r="X2026" s="22" t="str">
        <f>IF(B2026="",VLOOKUP(A2026,items_lookup!A:B,2,FALSE),B2026)</f>
        <v>17. Item 17</v>
      </c>
      <c r="Y2026" s="22">
        <f t="shared" si="140"/>
        <v>1</v>
      </c>
      <c r="Z2026" s="22">
        <f t="shared" si="140"/>
        <v>1</v>
      </c>
      <c r="AA2026" s="22">
        <f t="shared" si="141"/>
        <v>2022</v>
      </c>
      <c r="AB2026" s="22">
        <f t="shared" si="142"/>
        <v>2022</v>
      </c>
      <c r="AC2026" s="22">
        <f t="shared" si="143"/>
        <v>2021</v>
      </c>
      <c r="AD2026" s="25" t="b">
        <f>AND(ROUND(O2026,2)=O2026,ROUND(P2026,2)=P2026,OR(AND(O2026&lt;&gt;0,L2026="p"),AND(P2026&lt;&gt;0,L2026="f")),_xlfn.ISFORMULA(X2026),_xlfn.ISFORMULA(Y2026),_xlfn.ISFORMULA(Z2026),_xlfn.ISFORMULA(AA2026),_xlfn.ISFORMULA(AB2026),_xlfn.ISFORMULA(AC2026),NOT(_xlfn.ISFORMULA(O2026)),NOT(_xlfn.ISFORMULA(P2026)),M2026&lt;&gt;0,N2026&lt;&gt;0,OR(YEAR(M2026=lookup_codes!T2200),YEAR(M2026=lookup_codes!T2201),YEAR(M2026=lookup_codes!T2202)),OR(YEAR(N2026=lookup_codes!T2200),YEAR(N2026=lookup_codes!T2201),YEAR(N2026=lookup_codes!T2202)))</f>
        <v>1</v>
      </c>
    </row>
    <row r="2027" spans="1:32" ht="15" customHeight="1" x14ac:dyDescent="0.2">
      <c r="A2027" s="8" t="s">
        <v>791</v>
      </c>
      <c r="B2027" s="8" t="s">
        <v>805</v>
      </c>
      <c r="C2027" s="2" t="s">
        <v>734</v>
      </c>
      <c r="D2027" s="6" t="s">
        <v>742</v>
      </c>
      <c r="E2027" s="60" t="s">
        <v>745</v>
      </c>
      <c r="F2027" s="8" t="s">
        <v>25</v>
      </c>
      <c r="G2027" s="8"/>
      <c r="H2027" s="8"/>
      <c r="I2027" s="8"/>
      <c r="J2027" s="8"/>
      <c r="K2027" s="8"/>
      <c r="L2027" s="8" t="s">
        <v>755</v>
      </c>
      <c r="M2027" s="9">
        <v>44562</v>
      </c>
      <c r="N2027" s="9">
        <v>44562</v>
      </c>
      <c r="O2027" s="20">
        <v>17380.95</v>
      </c>
      <c r="P2027" s="20"/>
      <c r="Q2027" s="61"/>
      <c r="R2027" s="29"/>
      <c r="S2027" s="29"/>
      <c r="T2027" s="29"/>
      <c r="U2027" s="29"/>
      <c r="X2027" s="22" t="str">
        <f>IF(B2027="",VLOOKUP(A2027,items_lookup!A:B,2,FALSE),B2027)</f>
        <v>10. Item 10</v>
      </c>
      <c r="Y2027" s="22">
        <f t="shared" si="140"/>
        <v>1</v>
      </c>
      <c r="Z2027" s="22">
        <f t="shared" si="140"/>
        <v>1</v>
      </c>
      <c r="AA2027" s="22">
        <f t="shared" si="141"/>
        <v>2022</v>
      </c>
      <c r="AB2027" s="22">
        <f t="shared" si="142"/>
        <v>2022</v>
      </c>
      <c r="AC2027" s="22">
        <f t="shared" si="143"/>
        <v>2021</v>
      </c>
      <c r="AD2027" s="25" t="b">
        <f>AND(ROUND(O2027,2)=O2027,ROUND(P2027,2)=P2027,OR(AND(O2027&lt;&gt;0,L2027="p"),AND(P2027&lt;&gt;0,L2027="f")),_xlfn.ISFORMULA(X2027),_xlfn.ISFORMULA(Y2027),_xlfn.ISFORMULA(Z2027),_xlfn.ISFORMULA(AA2027),_xlfn.ISFORMULA(AB2027),_xlfn.ISFORMULA(AC2027),NOT(_xlfn.ISFORMULA(O2027)),NOT(_xlfn.ISFORMULA(P2027)),M2027&lt;&gt;0,N2027&lt;&gt;0,OR(YEAR(M2027=lookup_codes!T2201),YEAR(M2027=lookup_codes!T2202),YEAR(M2027=lookup_codes!T2203)),OR(YEAR(N2027=lookup_codes!T2201),YEAR(N2027=lookup_codes!T2202),YEAR(N2027=lookup_codes!T2203)))</f>
        <v>1</v>
      </c>
    </row>
    <row r="2028" spans="1:32" ht="15" customHeight="1" x14ac:dyDescent="0.2">
      <c r="A2028" s="8" t="s">
        <v>783</v>
      </c>
      <c r="B2028" s="8"/>
      <c r="C2028" s="2" t="s">
        <v>734</v>
      </c>
      <c r="D2028" s="6" t="s">
        <v>742</v>
      </c>
      <c r="E2028" s="60" t="s">
        <v>745</v>
      </c>
      <c r="F2028" s="8" t="s">
        <v>25</v>
      </c>
      <c r="G2028" s="8"/>
      <c r="H2028" s="8"/>
      <c r="I2028" s="8"/>
      <c r="J2028" s="8"/>
      <c r="K2028" s="8"/>
      <c r="L2028" s="8" t="s">
        <v>755</v>
      </c>
      <c r="M2028" s="9">
        <v>44562</v>
      </c>
      <c r="N2028" s="9">
        <v>44562</v>
      </c>
      <c r="O2028" s="20">
        <v>28571.43</v>
      </c>
      <c r="P2028" s="20"/>
      <c r="Q2028" s="61"/>
      <c r="R2028" s="11"/>
      <c r="S2028" s="11"/>
      <c r="T2028" s="11"/>
      <c r="U2028" s="11"/>
      <c r="X2028" s="22" t="str">
        <f>IF(B2028="",VLOOKUP(A2028,items_lookup!A:B,2,FALSE),B2028)</f>
        <v>21. Item 21</v>
      </c>
      <c r="Y2028" s="22">
        <f t="shared" si="140"/>
        <v>1</v>
      </c>
      <c r="Z2028" s="22">
        <f t="shared" si="140"/>
        <v>1</v>
      </c>
      <c r="AA2028" s="22">
        <f t="shared" si="141"/>
        <v>2022</v>
      </c>
      <c r="AB2028" s="22">
        <f t="shared" si="142"/>
        <v>2022</v>
      </c>
      <c r="AC2028" s="22">
        <f t="shared" si="143"/>
        <v>2021</v>
      </c>
      <c r="AD2028" s="25" t="b">
        <f>AND(ROUND(O2028,2)=O2028,ROUND(P2028,2)=P2028,OR(AND(O2028&lt;&gt;0,L2028="p"),AND(P2028&lt;&gt;0,L2028="f")),_xlfn.ISFORMULA(X2028),_xlfn.ISFORMULA(Y2028),_xlfn.ISFORMULA(Z2028),_xlfn.ISFORMULA(AA2028),_xlfn.ISFORMULA(AB2028),_xlfn.ISFORMULA(AC2028),NOT(_xlfn.ISFORMULA(O2028)),NOT(_xlfn.ISFORMULA(P2028)),M2028&lt;&gt;0,N2028&lt;&gt;0,OR(YEAR(M2028=lookup_codes!T2202),YEAR(M2028=lookup_codes!T2203),YEAR(M2028=lookup_codes!T2204)),OR(YEAR(N2028=lookup_codes!T2202),YEAR(N2028=lookup_codes!T2203),YEAR(N2028=lookup_codes!T2204)))</f>
        <v>1</v>
      </c>
    </row>
    <row r="2029" spans="1:32" ht="27.75" customHeight="1" x14ac:dyDescent="0.2">
      <c r="A2029" s="8" t="s">
        <v>792</v>
      </c>
      <c r="B2029" s="8"/>
      <c r="C2029" s="2" t="s">
        <v>734</v>
      </c>
      <c r="D2029" s="6" t="s">
        <v>743</v>
      </c>
      <c r="E2029" s="60" t="s">
        <v>745</v>
      </c>
      <c r="F2029" s="8"/>
      <c r="G2029" s="8"/>
      <c r="H2029" s="8"/>
      <c r="I2029" s="8"/>
      <c r="J2029" s="8"/>
      <c r="K2029" s="8"/>
      <c r="L2029" s="8" t="s">
        <v>755</v>
      </c>
      <c r="M2029" s="9">
        <v>44562</v>
      </c>
      <c r="N2029" s="9">
        <v>44562</v>
      </c>
      <c r="O2029" s="20">
        <v>574185.37</v>
      </c>
      <c r="P2029" s="20"/>
      <c r="Q2029" s="61"/>
      <c r="R2029" s="11"/>
      <c r="S2029" s="11"/>
      <c r="T2029" s="11"/>
      <c r="U2029" s="11"/>
      <c r="X2029" s="22" t="str">
        <f>IF(B2029="",VLOOKUP(A2029,items_lookup!A:B,2,FALSE),B2029)</f>
        <v>12. Item 12</v>
      </c>
      <c r="Y2029" s="22">
        <f t="shared" si="140"/>
        <v>1</v>
      </c>
      <c r="Z2029" s="22">
        <f t="shared" si="140"/>
        <v>1</v>
      </c>
      <c r="AA2029" s="22">
        <f t="shared" si="141"/>
        <v>2022</v>
      </c>
      <c r="AB2029" s="22">
        <f t="shared" si="142"/>
        <v>2022</v>
      </c>
      <c r="AC2029" s="22">
        <f t="shared" si="143"/>
        <v>2022</v>
      </c>
      <c r="AD2029" s="25" t="b">
        <f>AND(ROUND(O2029,2)=O2029,ROUND(P2029,2)=P2029,OR(AND(O2029&lt;&gt;0,L2029="p"),AND(P2029&lt;&gt;0,L2029="f")),_xlfn.ISFORMULA(X2029),_xlfn.ISFORMULA(Y2029),_xlfn.ISFORMULA(Z2029),_xlfn.ISFORMULA(AA2029),_xlfn.ISFORMULA(AB2029),_xlfn.ISFORMULA(AC2029),NOT(_xlfn.ISFORMULA(O2029)),NOT(_xlfn.ISFORMULA(P2029)),M2029&lt;&gt;0,N2029&lt;&gt;0,OR(YEAR(M2029=lookup_codes!T2203),YEAR(M2029=lookup_codes!T2204),YEAR(M2029=lookup_codes!T2205)),OR(YEAR(N2029=lookup_codes!T2203),YEAR(N2029=lookup_codes!T2204),YEAR(N2029=lookup_codes!T2205)))</f>
        <v>1</v>
      </c>
    </row>
    <row r="2030" spans="1:32" ht="15" customHeight="1" x14ac:dyDescent="0.2">
      <c r="A2030" s="8" t="s">
        <v>775</v>
      </c>
      <c r="B2030" s="8"/>
      <c r="C2030" s="2" t="s">
        <v>734</v>
      </c>
      <c r="D2030" s="6" t="s">
        <v>743</v>
      </c>
      <c r="E2030" s="60" t="s">
        <v>745</v>
      </c>
      <c r="F2030" s="8"/>
      <c r="G2030" s="8"/>
      <c r="H2030" s="8"/>
      <c r="I2030" s="8"/>
      <c r="J2030" s="8"/>
      <c r="K2030" s="8"/>
      <c r="L2030" s="8" t="s">
        <v>755</v>
      </c>
      <c r="M2030" s="9">
        <v>44562</v>
      </c>
      <c r="N2030" s="9">
        <v>44562</v>
      </c>
      <c r="O2030" s="20">
        <v>326215.40999999997</v>
      </c>
      <c r="P2030" s="20"/>
      <c r="Q2030" s="61"/>
      <c r="R2030" s="11"/>
      <c r="S2030" s="11"/>
      <c r="T2030" s="11"/>
      <c r="U2030" s="11"/>
      <c r="X2030" s="22" t="str">
        <f>IF(B2030="",VLOOKUP(A2030,items_lookup!A:B,2,FALSE),B2030)</f>
        <v>06. Item 06</v>
      </c>
      <c r="Y2030" s="22">
        <f t="shared" si="140"/>
        <v>1</v>
      </c>
      <c r="Z2030" s="22">
        <f t="shared" si="140"/>
        <v>1</v>
      </c>
      <c r="AA2030" s="22">
        <f t="shared" si="141"/>
        <v>2022</v>
      </c>
      <c r="AB2030" s="22">
        <f t="shared" si="142"/>
        <v>2022</v>
      </c>
      <c r="AC2030" s="22">
        <f t="shared" si="143"/>
        <v>2022</v>
      </c>
      <c r="AD2030" s="25" t="b">
        <f>AND(ROUND(O2030,2)=O2030,ROUND(P2030,2)=P2030,OR(AND(O2030&lt;&gt;0,L2030="p"),AND(P2030&lt;&gt;0,L2030="f")),_xlfn.ISFORMULA(X2030),_xlfn.ISFORMULA(Y2030),_xlfn.ISFORMULA(Z2030),_xlfn.ISFORMULA(AA2030),_xlfn.ISFORMULA(AB2030),_xlfn.ISFORMULA(AC2030),NOT(_xlfn.ISFORMULA(O2030)),NOT(_xlfn.ISFORMULA(P2030)),M2030&lt;&gt;0,N2030&lt;&gt;0,OR(YEAR(M2030=lookup_codes!T2204),YEAR(M2030=lookup_codes!T2205),YEAR(M2030=lookup_codes!T2206)),OR(YEAR(N2030=lookup_codes!T2204),YEAR(N2030=lookup_codes!T2205),YEAR(N2030=lookup_codes!T2206)))</f>
        <v>1</v>
      </c>
    </row>
    <row r="2031" spans="1:32" ht="15" customHeight="1" x14ac:dyDescent="0.2">
      <c r="A2031" s="8" t="s">
        <v>776</v>
      </c>
      <c r="B2031" s="8"/>
      <c r="C2031" s="2" t="s">
        <v>734</v>
      </c>
      <c r="D2031" s="6" t="s">
        <v>743</v>
      </c>
      <c r="E2031" s="60" t="s">
        <v>745</v>
      </c>
      <c r="F2031" s="8"/>
      <c r="G2031" s="8"/>
      <c r="H2031" s="8"/>
      <c r="I2031" s="8"/>
      <c r="J2031" s="8"/>
      <c r="K2031" s="8"/>
      <c r="L2031" s="8" t="s">
        <v>755</v>
      </c>
      <c r="M2031" s="9">
        <v>44562</v>
      </c>
      <c r="N2031" s="9">
        <v>44562</v>
      </c>
      <c r="O2031" s="20">
        <v>7857.14</v>
      </c>
      <c r="P2031" s="20"/>
      <c r="Q2031" s="61"/>
      <c r="R2031" s="29"/>
      <c r="S2031" s="29"/>
      <c r="T2031" s="29"/>
      <c r="U2031" s="29"/>
      <c r="X2031" s="22" t="str">
        <f>IF(B2031="",VLOOKUP(A2031,items_lookup!A:B,2,FALSE),B2031)</f>
        <v>_1. Item _1</v>
      </c>
      <c r="Y2031" s="22">
        <f t="shared" si="140"/>
        <v>1</v>
      </c>
      <c r="Z2031" s="22">
        <f t="shared" si="140"/>
        <v>1</v>
      </c>
      <c r="AA2031" s="22">
        <f t="shared" si="141"/>
        <v>2022</v>
      </c>
      <c r="AB2031" s="22">
        <f t="shared" si="142"/>
        <v>2022</v>
      </c>
      <c r="AC2031" s="22">
        <f t="shared" si="143"/>
        <v>2022</v>
      </c>
      <c r="AD2031" s="25" t="b">
        <f>AND(ROUND(O2031,2)=O2031,ROUND(P2031,2)=P2031,OR(AND(O2031&lt;&gt;0,L2031="p"),AND(P2031&lt;&gt;0,L2031="f")),_xlfn.ISFORMULA(X2031),_xlfn.ISFORMULA(Y2031),_xlfn.ISFORMULA(Z2031),_xlfn.ISFORMULA(AA2031),_xlfn.ISFORMULA(AB2031),_xlfn.ISFORMULA(AC2031),NOT(_xlfn.ISFORMULA(O2031)),NOT(_xlfn.ISFORMULA(P2031)),M2031&lt;&gt;0,N2031&lt;&gt;0,OR(YEAR(M2031=lookup_codes!T2205),YEAR(M2031=lookup_codes!T2206),YEAR(M2031=lookup_codes!T2207)),OR(YEAR(N2031=lookup_codes!T2205),YEAR(N2031=lookup_codes!T2206),YEAR(N2031=lookup_codes!T2207)))</f>
        <v>1</v>
      </c>
    </row>
    <row r="2032" spans="1:32" ht="12.6" customHeight="1" x14ac:dyDescent="0.2">
      <c r="A2032" s="8" t="s">
        <v>773</v>
      </c>
      <c r="B2032" s="8"/>
      <c r="C2032" s="2" t="s">
        <v>741</v>
      </c>
      <c r="D2032" s="6" t="s">
        <v>742</v>
      </c>
      <c r="E2032" s="60" t="s">
        <v>744</v>
      </c>
      <c r="F2032" s="8"/>
      <c r="G2032" s="8"/>
      <c r="H2032" s="8"/>
      <c r="I2032" s="8"/>
      <c r="J2032" s="8"/>
      <c r="K2032" s="8"/>
      <c r="L2032" s="8" t="s">
        <v>756</v>
      </c>
      <c r="M2032" s="9">
        <v>44561</v>
      </c>
      <c r="N2032" s="9">
        <v>44561</v>
      </c>
      <c r="O2032" s="20"/>
      <c r="P2032" s="20">
        <v>46503830.859999999</v>
      </c>
      <c r="Q2032" s="61"/>
      <c r="R2032" s="29"/>
      <c r="S2032" s="29"/>
      <c r="T2032" s="29"/>
      <c r="U2032" s="29"/>
      <c r="X2032" s="22" t="str">
        <f>IF(B2032="",VLOOKUP(A2032,items_lookup!A:B,2,FALSE),B2032)</f>
        <v>13. Item 13</v>
      </c>
      <c r="Y2032" s="22">
        <f t="shared" si="140"/>
        <v>12</v>
      </c>
      <c r="Z2032" s="22">
        <f t="shared" si="140"/>
        <v>12</v>
      </c>
      <c r="AA2032" s="22">
        <f t="shared" si="141"/>
        <v>2021</v>
      </c>
      <c r="AB2032" s="22">
        <f t="shared" si="142"/>
        <v>2021</v>
      </c>
      <c r="AC2032" s="22">
        <f t="shared" si="143"/>
        <v>2021</v>
      </c>
      <c r="AD2032" s="25" t="b">
        <f>AND(ROUND(O2032,2)=O2032,ROUND(P2032,2)=P2032,OR(AND(O2032&lt;&gt;0,L2032="p"),AND(P2032&lt;&gt;0,L2032="f")),_xlfn.ISFORMULA(X2032),_xlfn.ISFORMULA(Y2032),_xlfn.ISFORMULA(Z2032),_xlfn.ISFORMULA(AA2032),_xlfn.ISFORMULA(AB2032),_xlfn.ISFORMULA(AC2032),NOT(_xlfn.ISFORMULA(O2032)),NOT(_xlfn.ISFORMULA(P2032)),M2032&lt;&gt;0,N2032&lt;&gt;0,OR(YEAR(M2032=lookup_codes!T2206),YEAR(M2032=lookup_codes!T2207),YEAR(M2032=lookup_codes!T2208)),OR(YEAR(N2032=lookup_codes!T2206),YEAR(N2032=lookup_codes!T2207),YEAR(N2032=lookup_codes!T2208)))</f>
        <v>1</v>
      </c>
    </row>
    <row r="2033" spans="1:30" ht="15" customHeight="1" x14ac:dyDescent="0.2">
      <c r="A2033" s="8" t="s">
        <v>776</v>
      </c>
      <c r="B2033" s="8"/>
      <c r="C2033" s="2" t="s">
        <v>734</v>
      </c>
      <c r="D2033" s="6" t="s">
        <v>742</v>
      </c>
      <c r="E2033" s="60" t="s">
        <v>745</v>
      </c>
      <c r="F2033" s="8"/>
      <c r="G2033" s="8"/>
      <c r="H2033" s="8"/>
      <c r="I2033" s="8" t="s">
        <v>25</v>
      </c>
      <c r="J2033" s="8">
        <v>1</v>
      </c>
      <c r="K2033" s="8" t="s">
        <v>753</v>
      </c>
      <c r="L2033" s="8" t="s">
        <v>756</v>
      </c>
      <c r="M2033" s="9">
        <v>44574</v>
      </c>
      <c r="N2033" s="9">
        <v>44582</v>
      </c>
      <c r="O2033" s="20"/>
      <c r="P2033" s="20">
        <v>2619047.62</v>
      </c>
      <c r="Q2033" s="61"/>
      <c r="R2033" s="29"/>
      <c r="S2033" s="29"/>
      <c r="T2033" s="29"/>
      <c r="U2033" s="29"/>
      <c r="X2033" s="22" t="str">
        <f>IF(B2033="",VLOOKUP(A2033,items_lookup!A:B,2,FALSE),B2033)</f>
        <v>_1. Item _1</v>
      </c>
      <c r="Y2033" s="22">
        <f t="shared" si="140"/>
        <v>1</v>
      </c>
      <c r="Z2033" s="22">
        <f t="shared" si="140"/>
        <v>1</v>
      </c>
      <c r="AA2033" s="22">
        <f t="shared" si="141"/>
        <v>2022</v>
      </c>
      <c r="AB2033" s="22">
        <f t="shared" si="142"/>
        <v>2022</v>
      </c>
      <c r="AC2033" s="22">
        <f t="shared" si="143"/>
        <v>2022</v>
      </c>
      <c r="AD2033" s="25" t="b">
        <f>AND(ROUND(O2033,2)=O2033,ROUND(P2033,2)=P2033,OR(AND(O2033&lt;&gt;0,L2033="p"),AND(P2033&lt;&gt;0,L2033="f")),_xlfn.ISFORMULA(X2033),_xlfn.ISFORMULA(Y2033),_xlfn.ISFORMULA(Z2033),_xlfn.ISFORMULA(AA2033),_xlfn.ISFORMULA(AB2033),_xlfn.ISFORMULA(AC2033),NOT(_xlfn.ISFORMULA(O2033)),NOT(_xlfn.ISFORMULA(P2033)),M2033&lt;&gt;0,N2033&lt;&gt;0,OR(YEAR(M2033=lookup_codes!T2207),YEAR(M2033=lookup_codes!T2208),YEAR(M2033=lookup_codes!T2209)),OR(YEAR(N2033=lookup_codes!T2207),YEAR(N2033=lookup_codes!T2208),YEAR(N2033=lookup_codes!T2209)))</f>
        <v>1</v>
      </c>
    </row>
    <row r="2034" spans="1:30" ht="14.25" customHeight="1" x14ac:dyDescent="0.2">
      <c r="A2034" s="8" t="s">
        <v>776</v>
      </c>
      <c r="B2034" s="8"/>
      <c r="C2034" s="2" t="s">
        <v>734</v>
      </c>
      <c r="D2034" s="6" t="s">
        <v>742</v>
      </c>
      <c r="E2034" s="60" t="s">
        <v>745</v>
      </c>
      <c r="F2034" s="8"/>
      <c r="G2034" s="8"/>
      <c r="H2034" s="8"/>
      <c r="I2034" s="8"/>
      <c r="J2034" s="8">
        <v>1</v>
      </c>
      <c r="K2034" s="8" t="s">
        <v>753</v>
      </c>
      <c r="L2034" s="8" t="s">
        <v>756</v>
      </c>
      <c r="M2034" s="9">
        <v>44575</v>
      </c>
      <c r="N2034" s="9">
        <v>44585</v>
      </c>
      <c r="O2034" s="20"/>
      <c r="P2034" s="20">
        <v>4482.33</v>
      </c>
      <c r="Q2034" s="61"/>
      <c r="R2034" s="29"/>
      <c r="S2034" s="29"/>
      <c r="T2034" s="29"/>
      <c r="U2034" s="29"/>
      <c r="X2034" s="22" t="str">
        <f>IF(B2034="",VLOOKUP(A2034,items_lookup!A:B,2,FALSE),B2034)</f>
        <v>_1. Item _1</v>
      </c>
      <c r="Y2034" s="22">
        <f t="shared" si="140"/>
        <v>1</v>
      </c>
      <c r="Z2034" s="22">
        <f t="shared" si="140"/>
        <v>1</v>
      </c>
      <c r="AA2034" s="22">
        <f t="shared" si="141"/>
        <v>2022</v>
      </c>
      <c r="AB2034" s="22">
        <f t="shared" si="142"/>
        <v>2022</v>
      </c>
      <c r="AC2034" s="22">
        <f t="shared" si="143"/>
        <v>2022</v>
      </c>
      <c r="AD2034" s="25" t="b">
        <f>AND(ROUND(O2034,2)=O2034,ROUND(P2034,2)=P2034,OR(AND(O2034&lt;&gt;0,L2034="p"),AND(P2034&lt;&gt;0,L2034="f")),_xlfn.ISFORMULA(X2034),_xlfn.ISFORMULA(Y2034),_xlfn.ISFORMULA(Z2034),_xlfn.ISFORMULA(AA2034),_xlfn.ISFORMULA(AB2034),_xlfn.ISFORMULA(AC2034),NOT(_xlfn.ISFORMULA(O2034)),NOT(_xlfn.ISFORMULA(P2034)),M2034&lt;&gt;0,N2034&lt;&gt;0,OR(YEAR(M2034=lookup_codes!T2208),YEAR(M2034=lookup_codes!T2209),YEAR(M2034=lookup_codes!T2210)),OR(YEAR(N2034=lookup_codes!T2208),YEAR(N2034=lookup_codes!T2209),YEAR(N2034=lookup_codes!T2210)))</f>
        <v>1</v>
      </c>
    </row>
    <row r="2035" spans="1:30" ht="15" customHeight="1" x14ac:dyDescent="0.2">
      <c r="A2035" s="8" t="s">
        <v>782</v>
      </c>
      <c r="B2035" s="8"/>
      <c r="C2035" s="2" t="s">
        <v>734</v>
      </c>
      <c r="D2035" s="6" t="s">
        <v>743</v>
      </c>
      <c r="E2035" s="60" t="s">
        <v>745</v>
      </c>
      <c r="F2035" s="8"/>
      <c r="G2035" s="8"/>
      <c r="H2035" s="8"/>
      <c r="I2035" s="8"/>
      <c r="J2035" s="8">
        <v>4</v>
      </c>
      <c r="K2035" s="8" t="s">
        <v>753</v>
      </c>
      <c r="L2035" s="8" t="s">
        <v>756</v>
      </c>
      <c r="M2035" s="9">
        <v>44557</v>
      </c>
      <c r="N2035" s="9">
        <v>44575</v>
      </c>
      <c r="O2035" s="20"/>
      <c r="P2035" s="20">
        <v>1008.58</v>
      </c>
      <c r="Q2035" s="61"/>
      <c r="R2035" s="29"/>
      <c r="S2035" s="29"/>
      <c r="T2035" s="29"/>
      <c r="U2035" s="29"/>
      <c r="X2035" s="22" t="str">
        <f>IF(B2035="",VLOOKUP(A2035,items_lookup!A:B,2,FALSE),B2035)</f>
        <v>04. Item 04</v>
      </c>
      <c r="Y2035" s="22">
        <f t="shared" ref="Y2035:Z2092" si="144">MONTH(M2035)</f>
        <v>12</v>
      </c>
      <c r="Z2035" s="22">
        <f t="shared" si="144"/>
        <v>1</v>
      </c>
      <c r="AA2035" s="22">
        <f t="shared" si="141"/>
        <v>2022</v>
      </c>
      <c r="AB2035" s="22">
        <f t="shared" si="142"/>
        <v>2021</v>
      </c>
      <c r="AC2035" s="22">
        <f t="shared" si="143"/>
        <v>2022</v>
      </c>
      <c r="AD2035" s="25" t="b">
        <f>AND(ROUND(O2035,2)=O2035,ROUND(P2035,2)=P2035,OR(AND(O2035&lt;&gt;0,L2035="p"),AND(P2035&lt;&gt;0,L2035="f")),_xlfn.ISFORMULA(X2035),_xlfn.ISFORMULA(Y2035),_xlfn.ISFORMULA(Z2035),_xlfn.ISFORMULA(AA2035),_xlfn.ISFORMULA(AB2035),_xlfn.ISFORMULA(AC2035),NOT(_xlfn.ISFORMULA(O2035)),NOT(_xlfn.ISFORMULA(P2035)),M2035&lt;&gt;0,N2035&lt;&gt;0,OR(YEAR(M2035=lookup_codes!T2209),YEAR(M2035=lookup_codes!T2210),YEAR(M2035=lookup_codes!T2211)),OR(YEAR(N2035=lookup_codes!T2209),YEAR(N2035=lookup_codes!T2210),YEAR(N2035=lookup_codes!T2211)))</f>
        <v>1</v>
      </c>
    </row>
    <row r="2036" spans="1:30" ht="12.6" customHeight="1" x14ac:dyDescent="0.2">
      <c r="A2036" s="8" t="s">
        <v>782</v>
      </c>
      <c r="B2036" s="8"/>
      <c r="C2036" s="2" t="s">
        <v>734</v>
      </c>
      <c r="D2036" s="6" t="s">
        <v>742</v>
      </c>
      <c r="E2036" s="60" t="s">
        <v>744</v>
      </c>
      <c r="F2036" s="8"/>
      <c r="G2036" s="8"/>
      <c r="H2036" s="8"/>
      <c r="I2036" s="8"/>
      <c r="J2036" s="8"/>
      <c r="K2036" s="8" t="s">
        <v>753</v>
      </c>
      <c r="L2036" s="8" t="s">
        <v>756</v>
      </c>
      <c r="M2036" s="9">
        <v>44575</v>
      </c>
      <c r="N2036" s="9">
        <v>44575</v>
      </c>
      <c r="O2036" s="20"/>
      <c r="P2036" s="20">
        <v>1008.58</v>
      </c>
      <c r="Q2036" s="61"/>
      <c r="R2036" s="29"/>
      <c r="S2036" s="29"/>
      <c r="T2036" s="29"/>
      <c r="U2036" s="29"/>
      <c r="X2036" s="22" t="str">
        <f>IF(B2036="",VLOOKUP(A2036,items_lookup!A:B,2,FALSE),B2036)</f>
        <v>04. Item 04</v>
      </c>
      <c r="Y2036" s="22">
        <f t="shared" si="144"/>
        <v>1</v>
      </c>
      <c r="Z2036" s="22">
        <f t="shared" si="144"/>
        <v>1</v>
      </c>
      <c r="AA2036" s="22">
        <f t="shared" si="141"/>
        <v>2022</v>
      </c>
      <c r="AB2036" s="22">
        <f t="shared" si="142"/>
        <v>2022</v>
      </c>
      <c r="AC2036" s="22">
        <f t="shared" si="143"/>
        <v>2022</v>
      </c>
      <c r="AD2036" s="25" t="b">
        <f>AND(ROUND(O2036,2)=O2036,ROUND(P2036,2)=P2036,OR(AND(O2036&lt;&gt;0,L2036="p"),AND(P2036&lt;&gt;0,L2036="f")),_xlfn.ISFORMULA(X2036),_xlfn.ISFORMULA(Y2036),_xlfn.ISFORMULA(Z2036),_xlfn.ISFORMULA(AA2036),_xlfn.ISFORMULA(AB2036),_xlfn.ISFORMULA(AC2036),NOT(_xlfn.ISFORMULA(O2036)),NOT(_xlfn.ISFORMULA(P2036)),M2036&lt;&gt;0,N2036&lt;&gt;0,OR(YEAR(M2036=lookup_codes!T2210),YEAR(M2036=lookup_codes!T2211),YEAR(M2036=lookup_codes!T2212)),OR(YEAR(N2036=lookup_codes!T2210),YEAR(N2036=lookup_codes!T2211),YEAR(N2036=lookup_codes!T2212)))</f>
        <v>1</v>
      </c>
    </row>
    <row r="2037" spans="1:30" ht="15" customHeight="1" x14ac:dyDescent="0.2">
      <c r="A2037" s="8" t="s">
        <v>776</v>
      </c>
      <c r="B2037" s="8"/>
      <c r="C2037" s="2" t="s">
        <v>734</v>
      </c>
      <c r="D2037" s="6" t="s">
        <v>743</v>
      </c>
      <c r="E2037" s="60" t="s">
        <v>745</v>
      </c>
      <c r="F2037" s="8"/>
      <c r="G2037" s="8"/>
      <c r="H2037" s="8"/>
      <c r="I2037" s="8"/>
      <c r="J2037" s="8">
        <v>1</v>
      </c>
      <c r="K2037" s="8" t="s">
        <v>753</v>
      </c>
      <c r="L2037" s="8" t="s">
        <v>756</v>
      </c>
      <c r="M2037" s="9">
        <v>44572</v>
      </c>
      <c r="N2037" s="9">
        <v>44579</v>
      </c>
      <c r="O2037" s="20"/>
      <c r="P2037" s="20">
        <v>4952.38</v>
      </c>
      <c r="Q2037" s="61"/>
      <c r="R2037" s="29"/>
      <c r="S2037" s="29"/>
      <c r="T2037" s="29"/>
      <c r="U2037" s="29"/>
      <c r="X2037" s="22" t="str">
        <f>IF(B2037="",VLOOKUP(A2037,items_lookup!A:B,2,FALSE),B2037)</f>
        <v>_1. Item _1</v>
      </c>
      <c r="Y2037" s="22">
        <f t="shared" si="144"/>
        <v>1</v>
      </c>
      <c r="Z2037" s="22">
        <f t="shared" si="144"/>
        <v>1</v>
      </c>
      <c r="AA2037" s="22">
        <f t="shared" si="141"/>
        <v>2022</v>
      </c>
      <c r="AB2037" s="22">
        <f t="shared" si="142"/>
        <v>2022</v>
      </c>
      <c r="AC2037" s="22">
        <f t="shared" si="143"/>
        <v>2022</v>
      </c>
      <c r="AD2037" s="25" t="b">
        <f>AND(ROUND(O2037,2)=O2037,ROUND(P2037,2)=P2037,OR(AND(O2037&lt;&gt;0,L2037="p"),AND(P2037&lt;&gt;0,L2037="f")),_xlfn.ISFORMULA(X2037),_xlfn.ISFORMULA(Y2037),_xlfn.ISFORMULA(Z2037),_xlfn.ISFORMULA(AA2037),_xlfn.ISFORMULA(AB2037),_xlfn.ISFORMULA(AC2037),NOT(_xlfn.ISFORMULA(O2037)),NOT(_xlfn.ISFORMULA(P2037)),M2037&lt;&gt;0,N2037&lt;&gt;0,OR(YEAR(M2037=lookup_codes!T2211),YEAR(M2037=lookup_codes!T2212),YEAR(M2037=lookup_codes!T2213)),OR(YEAR(N2037=lookup_codes!T2211),YEAR(N2037=lookup_codes!T2212),YEAR(N2037=lookup_codes!T2213)))</f>
        <v>1</v>
      </c>
    </row>
    <row r="2038" spans="1:30" ht="16.5" customHeight="1" x14ac:dyDescent="0.2">
      <c r="A2038" s="8" t="s">
        <v>769</v>
      </c>
      <c r="B2038" s="8"/>
      <c r="C2038" s="2" t="s">
        <v>734</v>
      </c>
      <c r="D2038" s="6" t="s">
        <v>742</v>
      </c>
      <c r="E2038" s="60" t="s">
        <v>745</v>
      </c>
      <c r="F2038" s="8" t="s">
        <v>25</v>
      </c>
      <c r="G2038" s="8"/>
      <c r="H2038" s="8"/>
      <c r="I2038" s="8"/>
      <c r="J2038" s="8">
        <v>1</v>
      </c>
      <c r="K2038" s="8" t="s">
        <v>753</v>
      </c>
      <c r="L2038" s="8" t="s">
        <v>756</v>
      </c>
      <c r="M2038" s="9">
        <v>44575</v>
      </c>
      <c r="N2038" s="9">
        <v>44587</v>
      </c>
      <c r="O2038" s="20"/>
      <c r="P2038" s="20">
        <v>15245.85</v>
      </c>
      <c r="Q2038" s="61"/>
      <c r="R2038" s="29"/>
      <c r="S2038" s="29"/>
      <c r="T2038" s="29"/>
      <c r="U2038" s="29"/>
      <c r="X2038" s="22" t="str">
        <f>IF(B2038="",VLOOKUP(A2038,items_lookup!A:B,2,FALSE),B2038)</f>
        <v>09. Item 09</v>
      </c>
      <c r="Y2038" s="22">
        <f t="shared" si="144"/>
        <v>1</v>
      </c>
      <c r="Z2038" s="22">
        <f t="shared" si="144"/>
        <v>1</v>
      </c>
      <c r="AA2038" s="22">
        <f t="shared" si="141"/>
        <v>2022</v>
      </c>
      <c r="AB2038" s="22">
        <f t="shared" si="142"/>
        <v>2022</v>
      </c>
      <c r="AC2038" s="22">
        <f t="shared" si="143"/>
        <v>2021</v>
      </c>
      <c r="AD2038" s="25" t="b">
        <f>AND(ROUND(O2038,2)=O2038,ROUND(P2038,2)=P2038,OR(AND(O2038&lt;&gt;0,L2038="p"),AND(P2038&lt;&gt;0,L2038="f")),_xlfn.ISFORMULA(X2038),_xlfn.ISFORMULA(Y2038),_xlfn.ISFORMULA(Z2038),_xlfn.ISFORMULA(AA2038),_xlfn.ISFORMULA(AB2038),_xlfn.ISFORMULA(AC2038),NOT(_xlfn.ISFORMULA(O2038)),NOT(_xlfn.ISFORMULA(P2038)),M2038&lt;&gt;0,N2038&lt;&gt;0,OR(YEAR(M2038=lookup_codes!T2212),YEAR(M2038=lookup_codes!T2213),YEAR(M2038=lookup_codes!T2214)),OR(YEAR(N2038=lookup_codes!T2212),YEAR(N2038=lookup_codes!T2213),YEAR(N2038=lookup_codes!T2214)))</f>
        <v>1</v>
      </c>
    </row>
    <row r="2039" spans="1:30" ht="15" customHeight="1" x14ac:dyDescent="0.2">
      <c r="A2039" s="8" t="s">
        <v>785</v>
      </c>
      <c r="B2039" s="8"/>
      <c r="C2039" s="2" t="s">
        <v>734</v>
      </c>
      <c r="D2039" s="6" t="s">
        <v>742</v>
      </c>
      <c r="E2039" s="60" t="s">
        <v>745</v>
      </c>
      <c r="F2039" s="8"/>
      <c r="G2039" s="8"/>
      <c r="H2039" s="8"/>
      <c r="I2039" s="8"/>
      <c r="J2039" s="8">
        <v>1</v>
      </c>
      <c r="K2039" s="8" t="s">
        <v>753</v>
      </c>
      <c r="L2039" s="8" t="s">
        <v>756</v>
      </c>
      <c r="M2039" s="9">
        <v>44575</v>
      </c>
      <c r="N2039" s="9">
        <v>44587</v>
      </c>
      <c r="O2039" s="20"/>
      <c r="P2039" s="20">
        <v>59327.19</v>
      </c>
      <c r="Q2039" s="61"/>
      <c r="R2039" s="29"/>
      <c r="S2039" s="29"/>
      <c r="T2039" s="29"/>
      <c r="U2039" s="29"/>
      <c r="X2039" s="22" t="str">
        <f>IF(B2039="",VLOOKUP(A2039,items_lookup!A:B,2,FALSE),B2039)</f>
        <v>03. Item 03</v>
      </c>
      <c r="Y2039" s="22">
        <f t="shared" si="144"/>
        <v>1</v>
      </c>
      <c r="Z2039" s="22">
        <f t="shared" si="144"/>
        <v>1</v>
      </c>
      <c r="AA2039" s="22">
        <f t="shared" si="141"/>
        <v>2022</v>
      </c>
      <c r="AB2039" s="22">
        <f t="shared" si="142"/>
        <v>2022</v>
      </c>
      <c r="AC2039" s="22">
        <f t="shared" si="143"/>
        <v>2022</v>
      </c>
      <c r="AD2039" s="25" t="b">
        <f>AND(ROUND(O2039,2)=O2039,ROUND(P2039,2)=P2039,OR(AND(O2039&lt;&gt;0,L2039="p"),AND(P2039&lt;&gt;0,L2039="f")),_xlfn.ISFORMULA(X2039),_xlfn.ISFORMULA(Y2039),_xlfn.ISFORMULA(Z2039),_xlfn.ISFORMULA(AA2039),_xlfn.ISFORMULA(AB2039),_xlfn.ISFORMULA(AC2039),NOT(_xlfn.ISFORMULA(O2039)),NOT(_xlfn.ISFORMULA(P2039)),M2039&lt;&gt;0,N2039&lt;&gt;0,OR(YEAR(M2039=lookup_codes!T2213),YEAR(M2039=lookup_codes!T2214),YEAR(M2039=lookup_codes!T2215)),OR(YEAR(N2039=lookup_codes!T2213),YEAR(N2039=lookup_codes!T2214),YEAR(N2039=lookup_codes!T2215)))</f>
        <v>1</v>
      </c>
    </row>
    <row r="2040" spans="1:30" ht="15" customHeight="1" x14ac:dyDescent="0.2">
      <c r="A2040" s="8" t="s">
        <v>768</v>
      </c>
      <c r="B2040" s="27"/>
      <c r="C2040" s="2" t="s">
        <v>734</v>
      </c>
      <c r="D2040" s="6" t="s">
        <v>742</v>
      </c>
      <c r="E2040" s="60" t="s">
        <v>745</v>
      </c>
      <c r="F2040" s="8"/>
      <c r="G2040" s="8"/>
      <c r="H2040" s="8"/>
      <c r="I2040" s="8"/>
      <c r="J2040" s="8">
        <v>1</v>
      </c>
      <c r="K2040" s="8" t="s">
        <v>753</v>
      </c>
      <c r="L2040" s="8" t="s">
        <v>756</v>
      </c>
      <c r="M2040" s="9">
        <v>44578</v>
      </c>
      <c r="N2040" s="9">
        <v>44581</v>
      </c>
      <c r="O2040" s="20"/>
      <c r="P2040" s="20">
        <v>222.26</v>
      </c>
      <c r="Q2040" s="61"/>
      <c r="R2040" s="29"/>
      <c r="S2040" s="29"/>
      <c r="T2040" s="29"/>
      <c r="U2040" s="29"/>
      <c r="X2040" s="22" t="str">
        <f>IF(B2040="",VLOOKUP(A2040,items_lookup!A:B,2,FALSE),B2040)</f>
        <v>09. Item 09</v>
      </c>
      <c r="Y2040" s="22">
        <f t="shared" si="144"/>
        <v>1</v>
      </c>
      <c r="Z2040" s="22">
        <f t="shared" si="144"/>
        <v>1</v>
      </c>
      <c r="AA2040" s="22">
        <f t="shared" si="141"/>
        <v>2022</v>
      </c>
      <c r="AB2040" s="22">
        <f t="shared" si="142"/>
        <v>2022</v>
      </c>
      <c r="AC2040" s="22">
        <f t="shared" si="143"/>
        <v>2022</v>
      </c>
      <c r="AD2040" s="25" t="b">
        <f>AND(ROUND(O2040,2)=O2040,ROUND(P2040,2)=P2040,OR(AND(O2040&lt;&gt;0,L2040="p"),AND(P2040&lt;&gt;0,L2040="f")),_xlfn.ISFORMULA(X2040),_xlfn.ISFORMULA(Y2040),_xlfn.ISFORMULA(Z2040),_xlfn.ISFORMULA(AA2040),_xlfn.ISFORMULA(AB2040),_xlfn.ISFORMULA(AC2040),NOT(_xlfn.ISFORMULA(O2040)),NOT(_xlfn.ISFORMULA(P2040)),M2040&lt;&gt;0,N2040&lt;&gt;0,OR(YEAR(M2040=lookup_codes!T2214),YEAR(M2040=lookup_codes!T2215),YEAR(M2040=lookup_codes!T2216)),OR(YEAR(N2040=lookup_codes!T2214),YEAR(N2040=lookup_codes!T2215),YEAR(N2040=lookup_codes!T2216)))</f>
        <v>1</v>
      </c>
    </row>
    <row r="2041" spans="1:30" ht="15.75" customHeight="1" x14ac:dyDescent="0.2">
      <c r="A2041" s="8" t="s">
        <v>768</v>
      </c>
      <c r="B2041" s="8"/>
      <c r="C2041" s="2" t="s">
        <v>734</v>
      </c>
      <c r="D2041" s="6" t="s">
        <v>742</v>
      </c>
      <c r="E2041" s="60" t="s">
        <v>745</v>
      </c>
      <c r="F2041" s="8"/>
      <c r="G2041" s="8"/>
      <c r="H2041" s="8"/>
      <c r="I2041" s="8"/>
      <c r="J2041" s="8">
        <v>1</v>
      </c>
      <c r="K2041" s="8" t="s">
        <v>753</v>
      </c>
      <c r="L2041" s="8" t="s">
        <v>756</v>
      </c>
      <c r="M2041" s="9">
        <v>44578</v>
      </c>
      <c r="N2041" s="9">
        <v>44592</v>
      </c>
      <c r="O2041" s="20"/>
      <c r="P2041" s="20">
        <v>42523.33</v>
      </c>
      <c r="Q2041" s="61"/>
      <c r="R2041" s="29"/>
      <c r="S2041" s="29"/>
      <c r="T2041" s="29"/>
      <c r="U2041" s="29"/>
      <c r="X2041" s="22" t="str">
        <f>IF(B2041="",VLOOKUP(A2041,items_lookup!A:B,2,FALSE),B2041)</f>
        <v>09. Item 09</v>
      </c>
      <c r="Y2041" s="22">
        <f t="shared" si="144"/>
        <v>1</v>
      </c>
      <c r="Z2041" s="22">
        <f t="shared" si="144"/>
        <v>1</v>
      </c>
      <c r="AA2041" s="22">
        <f t="shared" si="141"/>
        <v>2022</v>
      </c>
      <c r="AB2041" s="22">
        <f t="shared" si="142"/>
        <v>2022</v>
      </c>
      <c r="AC2041" s="22">
        <f t="shared" si="143"/>
        <v>2022</v>
      </c>
      <c r="AD2041" s="25" t="b">
        <f>AND(ROUND(O2041,2)=O2041,ROUND(P2041,2)=P2041,OR(AND(O2041&lt;&gt;0,L2041="p"),AND(P2041&lt;&gt;0,L2041="f")),_xlfn.ISFORMULA(X2041),_xlfn.ISFORMULA(Y2041),_xlfn.ISFORMULA(Z2041),_xlfn.ISFORMULA(AA2041),_xlfn.ISFORMULA(AB2041),_xlfn.ISFORMULA(AC2041),NOT(_xlfn.ISFORMULA(O2041)),NOT(_xlfn.ISFORMULA(P2041)),M2041&lt;&gt;0,N2041&lt;&gt;0,OR(YEAR(M2041=lookup_codes!T2215),YEAR(M2041=lookup_codes!T2216),YEAR(M2041=lookup_codes!T2217)),OR(YEAR(N2041=lookup_codes!T2215),YEAR(N2041=lookup_codes!T2216),YEAR(N2041=lookup_codes!T2217)))</f>
        <v>1</v>
      </c>
    </row>
    <row r="2042" spans="1:30" ht="15" customHeight="1" x14ac:dyDescent="0.2">
      <c r="A2042" s="8" t="s">
        <v>780</v>
      </c>
      <c r="B2042" s="27"/>
      <c r="C2042" s="2" t="s">
        <v>734</v>
      </c>
      <c r="D2042" s="6" t="s">
        <v>742</v>
      </c>
      <c r="E2042" s="60" t="s">
        <v>745</v>
      </c>
      <c r="F2042" s="8"/>
      <c r="G2042" s="8"/>
      <c r="H2042" s="8"/>
      <c r="I2042" s="8" t="s">
        <v>25</v>
      </c>
      <c r="J2042" s="8">
        <v>1</v>
      </c>
      <c r="K2042" s="8" t="s">
        <v>753</v>
      </c>
      <c r="L2042" s="8" t="s">
        <v>756</v>
      </c>
      <c r="M2042" s="9">
        <v>44575</v>
      </c>
      <c r="N2042" s="9">
        <v>44586</v>
      </c>
      <c r="O2042" s="20"/>
      <c r="P2042" s="20">
        <v>282.94</v>
      </c>
      <c r="Q2042" s="61"/>
      <c r="R2042" s="11"/>
      <c r="S2042" s="11"/>
      <c r="T2042" s="11"/>
      <c r="U2042" s="11"/>
      <c r="X2042" s="22" t="str">
        <f>IF(B2042="",VLOOKUP(A2042,items_lookup!A:B,2,FALSE),B2042)</f>
        <v>14. Item 14</v>
      </c>
      <c r="Y2042" s="22">
        <f t="shared" si="144"/>
        <v>1</v>
      </c>
      <c r="Z2042" s="22">
        <f t="shared" si="144"/>
        <v>1</v>
      </c>
      <c r="AA2042" s="22">
        <f t="shared" si="141"/>
        <v>2022</v>
      </c>
      <c r="AB2042" s="22">
        <f t="shared" si="142"/>
        <v>2022</v>
      </c>
      <c r="AC2042" s="22">
        <f t="shared" si="143"/>
        <v>2022</v>
      </c>
      <c r="AD2042" s="25" t="b">
        <f>AND(ROUND(O2042,2)=O2042,ROUND(P2042,2)=P2042,OR(AND(O2042&lt;&gt;0,L2042="p"),AND(P2042&lt;&gt;0,L2042="f")),_xlfn.ISFORMULA(X2042),_xlfn.ISFORMULA(Y2042),_xlfn.ISFORMULA(Z2042),_xlfn.ISFORMULA(AA2042),_xlfn.ISFORMULA(AB2042),_xlfn.ISFORMULA(AC2042),NOT(_xlfn.ISFORMULA(O2042)),NOT(_xlfn.ISFORMULA(P2042)),M2042&lt;&gt;0,N2042&lt;&gt;0,OR(YEAR(M2042=lookup_codes!T2216),YEAR(M2042=lookup_codes!T2217),YEAR(M2042=lookup_codes!T2218)),OR(YEAR(N2042=lookup_codes!T2216),YEAR(N2042=lookup_codes!T2217),YEAR(N2042=lookup_codes!T2218)))</f>
        <v>1</v>
      </c>
    </row>
    <row r="2043" spans="1:30" ht="15" customHeight="1" x14ac:dyDescent="0.2">
      <c r="A2043" s="8" t="s">
        <v>768</v>
      </c>
      <c r="B2043" s="27"/>
      <c r="C2043" s="2" t="s">
        <v>734</v>
      </c>
      <c r="D2043" s="6" t="s">
        <v>742</v>
      </c>
      <c r="E2043" s="60" t="s">
        <v>745</v>
      </c>
      <c r="F2043" s="8"/>
      <c r="G2043" s="8"/>
      <c r="H2043" s="8"/>
      <c r="I2043" s="8"/>
      <c r="J2043" s="8">
        <v>1</v>
      </c>
      <c r="K2043" s="8" t="s">
        <v>753</v>
      </c>
      <c r="L2043" s="8" t="s">
        <v>756</v>
      </c>
      <c r="M2043" s="9">
        <v>44575</v>
      </c>
      <c r="N2043" s="9">
        <v>44586</v>
      </c>
      <c r="O2043" s="20"/>
      <c r="P2043" s="20">
        <v>453249.4</v>
      </c>
      <c r="Q2043" s="61"/>
      <c r="R2043" s="11"/>
      <c r="S2043" s="11"/>
      <c r="T2043" s="11"/>
      <c r="U2043" s="11"/>
      <c r="X2043" s="22" t="str">
        <f>IF(B2043="",VLOOKUP(A2043,items_lookup!A:B,2,FALSE),B2043)</f>
        <v>09. Item 09</v>
      </c>
      <c r="Y2043" s="22">
        <f t="shared" si="144"/>
        <v>1</v>
      </c>
      <c r="Z2043" s="22">
        <f t="shared" si="144"/>
        <v>1</v>
      </c>
      <c r="AA2043" s="22">
        <f t="shared" si="141"/>
        <v>2022</v>
      </c>
      <c r="AB2043" s="22">
        <f t="shared" si="142"/>
        <v>2022</v>
      </c>
      <c r="AC2043" s="22">
        <f t="shared" si="143"/>
        <v>2022</v>
      </c>
      <c r="AD2043" s="25" t="b">
        <f>AND(ROUND(O2043,2)=O2043,ROUND(P2043,2)=P2043,OR(AND(O2043&lt;&gt;0,L2043="p"),AND(P2043&lt;&gt;0,L2043="f")),_xlfn.ISFORMULA(X2043),_xlfn.ISFORMULA(Y2043),_xlfn.ISFORMULA(Z2043),_xlfn.ISFORMULA(AA2043),_xlfn.ISFORMULA(AB2043),_xlfn.ISFORMULA(AC2043),NOT(_xlfn.ISFORMULA(O2043)),NOT(_xlfn.ISFORMULA(P2043)),M2043&lt;&gt;0,N2043&lt;&gt;0,OR(YEAR(M2043=lookup_codes!T2217),YEAR(M2043=lookup_codes!T2218),YEAR(M2043=lookup_codes!T2219)),OR(YEAR(N2043=lookup_codes!T2217),YEAR(N2043=lookup_codes!T2218),YEAR(N2043=lookup_codes!T2219)))</f>
        <v>1</v>
      </c>
    </row>
    <row r="2044" spans="1:30" ht="15" customHeight="1" x14ac:dyDescent="0.2">
      <c r="A2044" s="8" t="s">
        <v>768</v>
      </c>
      <c r="B2044" s="8"/>
      <c r="C2044" s="2" t="s">
        <v>734</v>
      </c>
      <c r="D2044" s="6" t="s">
        <v>742</v>
      </c>
      <c r="E2044" s="60" t="s">
        <v>745</v>
      </c>
      <c r="F2044" s="8"/>
      <c r="G2044" s="8"/>
      <c r="H2044" s="8"/>
      <c r="I2044" s="8"/>
      <c r="J2044" s="8">
        <v>3</v>
      </c>
      <c r="K2044" s="8" t="s">
        <v>753</v>
      </c>
      <c r="L2044" s="8" t="s">
        <v>756</v>
      </c>
      <c r="M2044" s="9">
        <v>44575</v>
      </c>
      <c r="N2044" s="9">
        <v>44589</v>
      </c>
      <c r="O2044" s="20"/>
      <c r="P2044" s="20">
        <v>6286430.6299999999</v>
      </c>
      <c r="Q2044" s="61"/>
      <c r="R2044" s="29"/>
      <c r="S2044" s="29"/>
      <c r="T2044" s="29"/>
      <c r="U2044" s="29"/>
      <c r="X2044" s="22" t="str">
        <f>IF(B2044="",VLOOKUP(A2044,items_lookup!A:B,2,FALSE),B2044)</f>
        <v>09. Item 09</v>
      </c>
      <c r="Y2044" s="22">
        <f t="shared" si="144"/>
        <v>1</v>
      </c>
      <c r="Z2044" s="22">
        <f t="shared" si="144"/>
        <v>1</v>
      </c>
      <c r="AA2044" s="22">
        <f t="shared" si="141"/>
        <v>2022</v>
      </c>
      <c r="AB2044" s="22">
        <f t="shared" si="142"/>
        <v>2022</v>
      </c>
      <c r="AC2044" s="22">
        <f t="shared" si="143"/>
        <v>2022</v>
      </c>
      <c r="AD2044" s="25" t="b">
        <f>AND(ROUND(O2044,2)=O2044,ROUND(P2044,2)=P2044,OR(AND(O2044&lt;&gt;0,L2044="p"),AND(P2044&lt;&gt;0,L2044="f")),_xlfn.ISFORMULA(X2044),_xlfn.ISFORMULA(Y2044),_xlfn.ISFORMULA(Z2044),_xlfn.ISFORMULA(AA2044),_xlfn.ISFORMULA(AB2044),_xlfn.ISFORMULA(AC2044),NOT(_xlfn.ISFORMULA(O2044)),NOT(_xlfn.ISFORMULA(P2044)),M2044&lt;&gt;0,N2044&lt;&gt;0,OR(YEAR(M2044=lookup_codes!T2218),YEAR(M2044=lookup_codes!T2219),YEAR(M2044=lookup_codes!T2220)),OR(YEAR(N2044=lookup_codes!T2218),YEAR(N2044=lookup_codes!T2219),YEAR(N2044=lookup_codes!T2220)))</f>
        <v>1</v>
      </c>
    </row>
    <row r="2045" spans="1:30" ht="15" customHeight="1" x14ac:dyDescent="0.2">
      <c r="A2045" s="8" t="s">
        <v>764</v>
      </c>
      <c r="B2045" s="8"/>
      <c r="C2045" s="2" t="s">
        <v>734</v>
      </c>
      <c r="D2045" s="6" t="s">
        <v>742</v>
      </c>
      <c r="E2045" s="60" t="s">
        <v>745</v>
      </c>
      <c r="F2045" s="8"/>
      <c r="G2045" s="8"/>
      <c r="H2045" s="8"/>
      <c r="I2045" s="8"/>
      <c r="J2045" s="8">
        <v>3</v>
      </c>
      <c r="K2045" s="8" t="s">
        <v>753</v>
      </c>
      <c r="L2045" s="8" t="s">
        <v>756</v>
      </c>
      <c r="M2045" s="9">
        <v>44578</v>
      </c>
      <c r="N2045" s="9">
        <v>44589</v>
      </c>
      <c r="O2045" s="20"/>
      <c r="P2045" s="20">
        <v>9437914.2400000002</v>
      </c>
      <c r="Q2045" s="61"/>
      <c r="R2045" s="29"/>
      <c r="S2045" s="29"/>
      <c r="T2045" s="29"/>
      <c r="U2045" s="29"/>
      <c r="X2045" s="22" t="str">
        <f>IF(B2045="",VLOOKUP(A2045,items_lookup!A:B,2,FALSE),B2045)</f>
        <v>05. Item 05</v>
      </c>
      <c r="Y2045" s="22">
        <f t="shared" si="144"/>
        <v>1</v>
      </c>
      <c r="Z2045" s="22">
        <f t="shared" si="144"/>
        <v>1</v>
      </c>
      <c r="AA2045" s="22">
        <f t="shared" si="141"/>
        <v>2022</v>
      </c>
      <c r="AB2045" s="22">
        <f t="shared" si="142"/>
        <v>2022</v>
      </c>
      <c r="AC2045" s="22">
        <f t="shared" si="143"/>
        <v>2022</v>
      </c>
      <c r="AD2045" s="25" t="b">
        <f>AND(ROUND(O2045,2)=O2045,ROUND(P2045,2)=P2045,OR(AND(O2045&lt;&gt;0,L2045="p"),AND(P2045&lt;&gt;0,L2045="f")),_xlfn.ISFORMULA(X2045),_xlfn.ISFORMULA(Y2045),_xlfn.ISFORMULA(Z2045),_xlfn.ISFORMULA(AA2045),_xlfn.ISFORMULA(AB2045),_xlfn.ISFORMULA(AC2045),NOT(_xlfn.ISFORMULA(O2045)),NOT(_xlfn.ISFORMULA(P2045)),M2045&lt;&gt;0,N2045&lt;&gt;0,OR(YEAR(M2045=lookup_codes!T2219),YEAR(M2045=lookup_codes!T2220),YEAR(M2045=lookup_codes!T2221)),OR(YEAR(N2045=lookup_codes!T2219),YEAR(N2045=lookup_codes!T2220),YEAR(N2045=lookup_codes!T2221)))</f>
        <v>1</v>
      </c>
    </row>
    <row r="2046" spans="1:30" ht="15" customHeight="1" x14ac:dyDescent="0.2">
      <c r="A2046" s="8" t="s">
        <v>781</v>
      </c>
      <c r="B2046" s="8"/>
      <c r="C2046" s="2" t="s">
        <v>734</v>
      </c>
      <c r="D2046" s="6" t="s">
        <v>742</v>
      </c>
      <c r="E2046" s="60" t="s">
        <v>745</v>
      </c>
      <c r="F2046" s="8"/>
      <c r="G2046" s="8"/>
      <c r="H2046" s="8"/>
      <c r="I2046" s="8"/>
      <c r="J2046" s="8">
        <v>3</v>
      </c>
      <c r="K2046" s="8" t="s">
        <v>753</v>
      </c>
      <c r="L2046" s="8" t="s">
        <v>756</v>
      </c>
      <c r="M2046" s="9">
        <v>44578</v>
      </c>
      <c r="N2046" s="9">
        <v>44586</v>
      </c>
      <c r="O2046" s="20"/>
      <c r="P2046" s="20">
        <v>135476.19</v>
      </c>
      <c r="Q2046" s="61"/>
      <c r="R2046" s="29"/>
      <c r="S2046" s="29"/>
      <c r="T2046" s="29"/>
      <c r="U2046" s="29"/>
      <c r="X2046" s="22" t="str">
        <f>IF(B2046="",VLOOKUP(A2046,items_lookup!A:B,2,FALSE),B2046)</f>
        <v>09. Item 09</v>
      </c>
      <c r="Y2046" s="22">
        <f t="shared" si="144"/>
        <v>1</v>
      </c>
      <c r="Z2046" s="22">
        <f t="shared" si="144"/>
        <v>1</v>
      </c>
      <c r="AA2046" s="22">
        <f t="shared" si="141"/>
        <v>2022</v>
      </c>
      <c r="AB2046" s="22">
        <f t="shared" si="142"/>
        <v>2022</v>
      </c>
      <c r="AC2046" s="22">
        <f t="shared" si="143"/>
        <v>2022</v>
      </c>
      <c r="AD2046" s="25" t="b">
        <f>AND(ROUND(O2046,2)=O2046,ROUND(P2046,2)=P2046,OR(AND(O2046&lt;&gt;0,L2046="p"),AND(P2046&lt;&gt;0,L2046="f")),_xlfn.ISFORMULA(X2046),_xlfn.ISFORMULA(Y2046),_xlfn.ISFORMULA(Z2046),_xlfn.ISFORMULA(AA2046),_xlfn.ISFORMULA(AB2046),_xlfn.ISFORMULA(AC2046),NOT(_xlfn.ISFORMULA(O2046)),NOT(_xlfn.ISFORMULA(P2046)),M2046&lt;&gt;0,N2046&lt;&gt;0,OR(YEAR(M2046=lookup_codes!T2220),YEAR(M2046=lookup_codes!T2221),YEAR(M2046=lookup_codes!T2222)),OR(YEAR(N2046=lookup_codes!T2220),YEAR(N2046=lookup_codes!T2221),YEAR(N2046=lookup_codes!T2222)))</f>
        <v>1</v>
      </c>
    </row>
    <row r="2047" spans="1:30" ht="17.25" customHeight="1" x14ac:dyDescent="0.2">
      <c r="A2047" s="8" t="s">
        <v>781</v>
      </c>
      <c r="B2047" s="8"/>
      <c r="C2047" s="2" t="s">
        <v>734</v>
      </c>
      <c r="D2047" s="6" t="s">
        <v>742</v>
      </c>
      <c r="E2047" s="60" t="s">
        <v>745</v>
      </c>
      <c r="F2047" s="8" t="s">
        <v>25</v>
      </c>
      <c r="G2047" s="8"/>
      <c r="H2047" s="8"/>
      <c r="I2047" s="8"/>
      <c r="J2047" s="8">
        <v>3</v>
      </c>
      <c r="K2047" s="8" t="s">
        <v>753</v>
      </c>
      <c r="L2047" s="8" t="s">
        <v>756</v>
      </c>
      <c r="M2047" s="9">
        <v>44578</v>
      </c>
      <c r="N2047" s="9">
        <v>44586</v>
      </c>
      <c r="O2047" s="20"/>
      <c r="P2047" s="20">
        <v>180502.39999999999</v>
      </c>
      <c r="Q2047" s="61"/>
      <c r="R2047" s="29"/>
      <c r="S2047" s="29"/>
      <c r="T2047" s="29"/>
      <c r="U2047" s="29"/>
      <c r="X2047" s="22" t="str">
        <f>IF(B2047="",VLOOKUP(A2047,items_lookup!A:B,2,FALSE),B2047)</f>
        <v>09. Item 09</v>
      </c>
      <c r="Y2047" s="22">
        <f t="shared" si="144"/>
        <v>1</v>
      </c>
      <c r="Z2047" s="22">
        <f t="shared" si="144"/>
        <v>1</v>
      </c>
      <c r="AA2047" s="22">
        <f t="shared" si="141"/>
        <v>2022</v>
      </c>
      <c r="AB2047" s="22">
        <f t="shared" si="142"/>
        <v>2022</v>
      </c>
      <c r="AC2047" s="22">
        <f t="shared" si="143"/>
        <v>2021</v>
      </c>
      <c r="AD2047" s="25" t="b">
        <f>AND(ROUND(O2047,2)=O2047,ROUND(P2047,2)=P2047,OR(AND(O2047&lt;&gt;0,L2047="p"),AND(P2047&lt;&gt;0,L2047="f")),_xlfn.ISFORMULA(X2047),_xlfn.ISFORMULA(Y2047),_xlfn.ISFORMULA(Z2047),_xlfn.ISFORMULA(AA2047),_xlfn.ISFORMULA(AB2047),_xlfn.ISFORMULA(AC2047),NOT(_xlfn.ISFORMULA(O2047)),NOT(_xlfn.ISFORMULA(P2047)),M2047&lt;&gt;0,N2047&lt;&gt;0,OR(YEAR(M2047=lookup_codes!T2221),YEAR(M2047=lookup_codes!T2222),YEAR(M2047=lookup_codes!T2223)),OR(YEAR(N2047=lookup_codes!T2221),YEAR(N2047=lookup_codes!T2222),YEAR(N2047=lookup_codes!T2223)))</f>
        <v>1</v>
      </c>
    </row>
    <row r="2048" spans="1:30" ht="15" customHeight="1" x14ac:dyDescent="0.2">
      <c r="A2048" s="8" t="s">
        <v>776</v>
      </c>
      <c r="B2048" s="8"/>
      <c r="C2048" s="2" t="s">
        <v>734</v>
      </c>
      <c r="D2048" s="6" t="s">
        <v>742</v>
      </c>
      <c r="E2048" s="60" t="s">
        <v>745</v>
      </c>
      <c r="F2048" s="8"/>
      <c r="G2048" s="8"/>
      <c r="H2048" s="8"/>
      <c r="I2048" s="8"/>
      <c r="J2048" s="8">
        <v>3</v>
      </c>
      <c r="K2048" s="8" t="s">
        <v>753</v>
      </c>
      <c r="L2048" s="8" t="s">
        <v>756</v>
      </c>
      <c r="M2048" s="9">
        <v>44578</v>
      </c>
      <c r="N2048" s="9">
        <v>44585</v>
      </c>
      <c r="O2048" s="20"/>
      <c r="P2048" s="20">
        <v>42093.24</v>
      </c>
      <c r="Q2048" s="61"/>
      <c r="R2048" s="29"/>
      <c r="S2048" s="29"/>
      <c r="T2048" s="29"/>
      <c r="U2048" s="29"/>
      <c r="X2048" s="22" t="str">
        <f>IF(B2048="",VLOOKUP(A2048,items_lookup!A:B,2,FALSE),B2048)</f>
        <v>_1. Item _1</v>
      </c>
      <c r="Y2048" s="22">
        <f t="shared" si="144"/>
        <v>1</v>
      </c>
      <c r="Z2048" s="22">
        <f t="shared" si="144"/>
        <v>1</v>
      </c>
      <c r="AA2048" s="22">
        <f t="shared" si="141"/>
        <v>2022</v>
      </c>
      <c r="AB2048" s="22">
        <f t="shared" si="142"/>
        <v>2022</v>
      </c>
      <c r="AC2048" s="22">
        <f t="shared" si="143"/>
        <v>2022</v>
      </c>
      <c r="AD2048" s="25" t="b">
        <f>AND(ROUND(O2048,2)=O2048,ROUND(P2048,2)=P2048,OR(AND(O2048&lt;&gt;0,L2048="p"),AND(P2048&lt;&gt;0,L2048="f")),_xlfn.ISFORMULA(X2048),_xlfn.ISFORMULA(Y2048),_xlfn.ISFORMULA(Z2048),_xlfn.ISFORMULA(AA2048),_xlfn.ISFORMULA(AB2048),_xlfn.ISFORMULA(AC2048),NOT(_xlfn.ISFORMULA(O2048)),NOT(_xlfn.ISFORMULA(P2048)),M2048&lt;&gt;0,N2048&lt;&gt;0,OR(YEAR(M2048=lookup_codes!T2223),YEAR(M2048=lookup_codes!T2224),YEAR(M2048=lookup_codes!T2225)),OR(YEAR(N2048=lookup_codes!T2223),YEAR(N2048=lookup_codes!T2224),YEAR(N2048=lookup_codes!T2225)))</f>
        <v>1</v>
      </c>
    </row>
    <row r="2049" spans="1:30" ht="15" customHeight="1" x14ac:dyDescent="0.2">
      <c r="A2049" s="8" t="s">
        <v>776</v>
      </c>
      <c r="B2049" s="8"/>
      <c r="C2049" s="2" t="s">
        <v>734</v>
      </c>
      <c r="D2049" s="6" t="s">
        <v>742</v>
      </c>
      <c r="E2049" s="60" t="s">
        <v>745</v>
      </c>
      <c r="F2049" s="8"/>
      <c r="G2049" s="8"/>
      <c r="H2049" s="8"/>
      <c r="I2049" s="8"/>
      <c r="J2049" s="8">
        <v>3</v>
      </c>
      <c r="K2049" s="8" t="s">
        <v>753</v>
      </c>
      <c r="L2049" s="8" t="s">
        <v>756</v>
      </c>
      <c r="M2049" s="9">
        <v>44578</v>
      </c>
      <c r="N2049" s="9">
        <v>44586</v>
      </c>
      <c r="O2049" s="20"/>
      <c r="P2049" s="20">
        <v>92359.19</v>
      </c>
      <c r="Q2049" s="61"/>
      <c r="R2049" s="29"/>
      <c r="S2049" s="29"/>
      <c r="T2049" s="29"/>
      <c r="U2049" s="29"/>
      <c r="X2049" s="22" t="str">
        <f>IF(B2049="",VLOOKUP(A2049,items_lookup!A:B,2,FALSE),B2049)</f>
        <v>_1. Item _1</v>
      </c>
      <c r="Y2049" s="22">
        <f t="shared" si="144"/>
        <v>1</v>
      </c>
      <c r="Z2049" s="22">
        <f t="shared" si="144"/>
        <v>1</v>
      </c>
      <c r="AA2049" s="22">
        <f t="shared" si="141"/>
        <v>2022</v>
      </c>
      <c r="AB2049" s="22">
        <f t="shared" si="142"/>
        <v>2022</v>
      </c>
      <c r="AC2049" s="22">
        <f t="shared" si="143"/>
        <v>2022</v>
      </c>
      <c r="AD2049" s="25" t="b">
        <f>AND(ROUND(O2049,2)=O2049,ROUND(P2049,2)=P2049,OR(AND(O2049&lt;&gt;0,L2049="p"),AND(P2049&lt;&gt;0,L2049="f")),_xlfn.ISFORMULA(X2049),_xlfn.ISFORMULA(Y2049),_xlfn.ISFORMULA(Z2049),_xlfn.ISFORMULA(AA2049),_xlfn.ISFORMULA(AB2049),_xlfn.ISFORMULA(AC2049),NOT(_xlfn.ISFORMULA(O2049)),NOT(_xlfn.ISFORMULA(P2049)),M2049&lt;&gt;0,N2049&lt;&gt;0,OR(YEAR(M2049=lookup_codes!T2224),YEAR(M2049=lookup_codes!T2225),YEAR(M2049=lookup_codes!T2226)),OR(YEAR(N2049=lookup_codes!T2224),YEAR(N2049=lookup_codes!T2225),YEAR(N2049=lookup_codes!T2226)))</f>
        <v>1</v>
      </c>
    </row>
    <row r="2050" spans="1:30" ht="15" customHeight="1" x14ac:dyDescent="0.2">
      <c r="A2050" s="8" t="s">
        <v>776</v>
      </c>
      <c r="B2050" s="8"/>
      <c r="C2050" s="2" t="s">
        <v>734</v>
      </c>
      <c r="D2050" s="6" t="s">
        <v>742</v>
      </c>
      <c r="E2050" s="60" t="s">
        <v>745</v>
      </c>
      <c r="F2050" s="8" t="s">
        <v>25</v>
      </c>
      <c r="G2050" s="8"/>
      <c r="H2050" s="8"/>
      <c r="I2050" s="8"/>
      <c r="J2050" s="8">
        <v>3</v>
      </c>
      <c r="K2050" s="8" t="s">
        <v>753</v>
      </c>
      <c r="L2050" s="8" t="s">
        <v>756</v>
      </c>
      <c r="M2050" s="9">
        <v>44578</v>
      </c>
      <c r="N2050" s="9">
        <v>44586</v>
      </c>
      <c r="O2050" s="20"/>
      <c r="P2050" s="20">
        <v>14.45</v>
      </c>
      <c r="Q2050" s="61"/>
      <c r="R2050" s="29"/>
      <c r="S2050" s="29"/>
      <c r="T2050" s="29"/>
      <c r="U2050" s="29"/>
      <c r="X2050" s="22" t="str">
        <f>IF(B2050="",VLOOKUP(A2050,items_lookup!A:B,2,FALSE),B2050)</f>
        <v>_1. Item _1</v>
      </c>
      <c r="Y2050" s="22">
        <f t="shared" si="144"/>
        <v>1</v>
      </c>
      <c r="Z2050" s="22">
        <f t="shared" si="144"/>
        <v>1</v>
      </c>
      <c r="AA2050" s="22">
        <f t="shared" si="141"/>
        <v>2022</v>
      </c>
      <c r="AB2050" s="22">
        <f t="shared" si="142"/>
        <v>2022</v>
      </c>
      <c r="AC2050" s="22">
        <f t="shared" si="143"/>
        <v>2021</v>
      </c>
      <c r="AD2050" s="25" t="b">
        <f>AND(ROUND(O2050,2)=O2050,ROUND(P2050,2)=P2050,OR(AND(O2050&lt;&gt;0,L2050="p"),AND(P2050&lt;&gt;0,L2050="f")),_xlfn.ISFORMULA(X2050),_xlfn.ISFORMULA(Y2050),_xlfn.ISFORMULA(Z2050),_xlfn.ISFORMULA(AA2050),_xlfn.ISFORMULA(AB2050),_xlfn.ISFORMULA(AC2050),NOT(_xlfn.ISFORMULA(O2050)),NOT(_xlfn.ISFORMULA(P2050)),M2050&lt;&gt;0,N2050&lt;&gt;0,OR(YEAR(M2050=lookup_codes!T2225),YEAR(M2050=lookup_codes!T2226),YEAR(M2050=lookup_codes!T2227)),OR(YEAR(N2050=lookup_codes!T2225),YEAR(N2050=lookup_codes!T2226),YEAR(N2050=lookup_codes!T2227)))</f>
        <v>1</v>
      </c>
    </row>
    <row r="2051" spans="1:30" ht="15" customHeight="1" x14ac:dyDescent="0.2">
      <c r="A2051" s="8" t="s">
        <v>761</v>
      </c>
      <c r="B2051" s="8"/>
      <c r="C2051" s="2" t="s">
        <v>734</v>
      </c>
      <c r="D2051" s="6" t="s">
        <v>742</v>
      </c>
      <c r="E2051" s="60" t="s">
        <v>745</v>
      </c>
      <c r="F2051" s="8"/>
      <c r="G2051" s="8"/>
      <c r="H2051" s="8"/>
      <c r="I2051" s="8"/>
      <c r="J2051" s="8">
        <v>3</v>
      </c>
      <c r="K2051" s="8" t="s">
        <v>753</v>
      </c>
      <c r="L2051" s="8" t="s">
        <v>756</v>
      </c>
      <c r="M2051" s="9">
        <v>44578</v>
      </c>
      <c r="N2051" s="9">
        <v>44587</v>
      </c>
      <c r="O2051" s="20"/>
      <c r="P2051" s="20">
        <v>45703.7</v>
      </c>
      <c r="Q2051" s="61"/>
      <c r="R2051" s="29"/>
      <c r="S2051" s="29"/>
      <c r="T2051" s="29"/>
      <c r="U2051" s="29"/>
      <c r="X2051" s="22" t="str">
        <f>IF(B2051="",VLOOKUP(A2051,items_lookup!A:B,2,FALSE),B2051)</f>
        <v>01. Item 01</v>
      </c>
      <c r="Y2051" s="22">
        <f t="shared" si="144"/>
        <v>1</v>
      </c>
      <c r="Z2051" s="22">
        <f t="shared" si="144"/>
        <v>1</v>
      </c>
      <c r="AA2051" s="22">
        <f t="shared" si="141"/>
        <v>2022</v>
      </c>
      <c r="AB2051" s="22">
        <f t="shared" si="142"/>
        <v>2022</v>
      </c>
      <c r="AC2051" s="22">
        <f t="shared" si="143"/>
        <v>2022</v>
      </c>
      <c r="AD2051" s="25" t="b">
        <f>AND(ROUND(O2051,2)=O2051,ROUND(P2051,2)=P2051,OR(AND(O2051&lt;&gt;0,L2051="p"),AND(P2051&lt;&gt;0,L2051="f")),_xlfn.ISFORMULA(X2051),_xlfn.ISFORMULA(Y2051),_xlfn.ISFORMULA(Z2051),_xlfn.ISFORMULA(AA2051),_xlfn.ISFORMULA(AB2051),_xlfn.ISFORMULA(AC2051),NOT(_xlfn.ISFORMULA(O2051)),NOT(_xlfn.ISFORMULA(P2051)),M2051&lt;&gt;0,N2051&lt;&gt;0,OR(YEAR(M2051=lookup_codes!T2226),YEAR(M2051=lookup_codes!T2227),YEAR(M2051=lookup_codes!T2228)),OR(YEAR(N2051=lookup_codes!T2226),YEAR(N2051=lookup_codes!T2227),YEAR(N2051=lookup_codes!T2228)))</f>
        <v>1</v>
      </c>
    </row>
    <row r="2052" spans="1:30" ht="15" customHeight="1" x14ac:dyDescent="0.2">
      <c r="A2052" s="8" t="s">
        <v>762</v>
      </c>
      <c r="B2052" s="27"/>
      <c r="C2052" s="2" t="s">
        <v>734</v>
      </c>
      <c r="D2052" s="6" t="s">
        <v>742</v>
      </c>
      <c r="E2052" s="60" t="s">
        <v>745</v>
      </c>
      <c r="F2052" s="8"/>
      <c r="G2052" s="8"/>
      <c r="H2052" s="8"/>
      <c r="I2052" s="8"/>
      <c r="J2052" s="8">
        <v>3</v>
      </c>
      <c r="K2052" s="8" t="s">
        <v>753</v>
      </c>
      <c r="L2052" s="8" t="s">
        <v>756</v>
      </c>
      <c r="M2052" s="9">
        <v>44571</v>
      </c>
      <c r="N2052" s="9">
        <v>44580</v>
      </c>
      <c r="O2052" s="20"/>
      <c r="P2052" s="20">
        <v>225547.88</v>
      </c>
      <c r="Q2052" s="61"/>
      <c r="R2052" s="11"/>
      <c r="S2052" s="11"/>
      <c r="T2052" s="11"/>
      <c r="U2052" s="11"/>
      <c r="X2052" s="22" t="str">
        <f>IF(B2052="",VLOOKUP(A2052,items_lookup!A:B,2,FALSE),B2052)</f>
        <v>02. Item 02</v>
      </c>
      <c r="Y2052" s="22">
        <f t="shared" si="144"/>
        <v>1</v>
      </c>
      <c r="Z2052" s="22">
        <f t="shared" si="144"/>
        <v>1</v>
      </c>
      <c r="AA2052" s="22">
        <f t="shared" si="141"/>
        <v>2022</v>
      </c>
      <c r="AB2052" s="22">
        <f t="shared" si="142"/>
        <v>2022</v>
      </c>
      <c r="AC2052" s="22">
        <f t="shared" si="143"/>
        <v>2022</v>
      </c>
      <c r="AD2052" s="25" t="b">
        <f>AND(ROUND(O2052,2)=O2052,ROUND(P2052,2)=P2052,OR(AND(O2052&lt;&gt;0,L2052="p"),AND(P2052&lt;&gt;0,L2052="f")),_xlfn.ISFORMULA(X2052),_xlfn.ISFORMULA(Y2052),_xlfn.ISFORMULA(Z2052),_xlfn.ISFORMULA(AA2052),_xlfn.ISFORMULA(AB2052),_xlfn.ISFORMULA(AC2052),NOT(_xlfn.ISFORMULA(O2052)),NOT(_xlfn.ISFORMULA(P2052)),M2052&lt;&gt;0,N2052&lt;&gt;0,OR(YEAR(M2052=lookup_codes!T2227),YEAR(M2052=lookup_codes!T2228),YEAR(M2052=lookup_codes!T2229)),OR(YEAR(N2052=lookup_codes!T2227),YEAR(N2052=lookup_codes!T2228),YEAR(N2052=lookup_codes!T2229)))</f>
        <v>1</v>
      </c>
    </row>
    <row r="2053" spans="1:30" ht="15" customHeight="1" x14ac:dyDescent="0.2">
      <c r="A2053" s="8" t="s">
        <v>764</v>
      </c>
      <c r="B2053" s="27"/>
      <c r="C2053" s="2" t="s">
        <v>734</v>
      </c>
      <c r="D2053" s="6" t="s">
        <v>742</v>
      </c>
      <c r="E2053" s="60" t="s">
        <v>745</v>
      </c>
      <c r="F2053" s="8"/>
      <c r="G2053" s="8"/>
      <c r="H2053" s="8"/>
      <c r="I2053" s="8"/>
      <c r="J2053" s="8">
        <v>3</v>
      </c>
      <c r="K2053" s="8" t="s">
        <v>753</v>
      </c>
      <c r="L2053" s="8" t="s">
        <v>756</v>
      </c>
      <c r="M2053" s="9">
        <v>44575</v>
      </c>
      <c r="N2053" s="9">
        <v>44587</v>
      </c>
      <c r="O2053" s="20"/>
      <c r="P2053" s="20">
        <v>185533.93</v>
      </c>
      <c r="Q2053" s="61"/>
      <c r="R2053" s="29"/>
      <c r="S2053" s="29"/>
      <c r="T2053" s="29"/>
      <c r="U2053" s="29"/>
      <c r="X2053" s="22" t="str">
        <f>IF(B2053="",VLOOKUP(A2053,items_lookup!A:B,2,FALSE),B2053)</f>
        <v>05. Item 05</v>
      </c>
      <c r="Y2053" s="22">
        <f t="shared" si="144"/>
        <v>1</v>
      </c>
      <c r="Z2053" s="22">
        <f t="shared" si="144"/>
        <v>1</v>
      </c>
      <c r="AA2053" s="22">
        <f t="shared" si="141"/>
        <v>2022</v>
      </c>
      <c r="AB2053" s="22">
        <f t="shared" si="142"/>
        <v>2022</v>
      </c>
      <c r="AC2053" s="22">
        <f t="shared" si="143"/>
        <v>2022</v>
      </c>
      <c r="AD2053" s="25" t="b">
        <f>AND(ROUND(O2053,2)=O2053,ROUND(P2053,2)=P2053,OR(AND(O2053&lt;&gt;0,L2053="p"),AND(P2053&lt;&gt;0,L2053="f")),_xlfn.ISFORMULA(X2053),_xlfn.ISFORMULA(Y2053),_xlfn.ISFORMULA(Z2053),_xlfn.ISFORMULA(AA2053),_xlfn.ISFORMULA(AB2053),_xlfn.ISFORMULA(AC2053),NOT(_xlfn.ISFORMULA(O2053)),NOT(_xlfn.ISFORMULA(P2053)),M2053&lt;&gt;0,N2053&lt;&gt;0,OR(YEAR(M2053=lookup_codes!T2229),YEAR(M2053=lookup_codes!T2230),YEAR(M2053=lookup_codes!T2231)),OR(YEAR(N2053=lookup_codes!T2229),YEAR(N2053=lookup_codes!T2230),YEAR(N2053=lookup_codes!T2231)))</f>
        <v>1</v>
      </c>
    </row>
    <row r="2054" spans="1:30" ht="15.75" customHeight="1" x14ac:dyDescent="0.2">
      <c r="A2054" s="8" t="s">
        <v>765</v>
      </c>
      <c r="B2054" s="27"/>
      <c r="C2054" s="2" t="s">
        <v>734</v>
      </c>
      <c r="D2054" s="6" t="s">
        <v>742</v>
      </c>
      <c r="E2054" s="60" t="s">
        <v>745</v>
      </c>
      <c r="F2054" s="8" t="s">
        <v>25</v>
      </c>
      <c r="G2054" s="8"/>
      <c r="H2054" s="8"/>
      <c r="I2054" s="8"/>
      <c r="J2054" s="8">
        <v>3</v>
      </c>
      <c r="K2054" s="8" t="s">
        <v>753</v>
      </c>
      <c r="L2054" s="8" t="s">
        <v>756</v>
      </c>
      <c r="M2054" s="9">
        <v>44575</v>
      </c>
      <c r="N2054" s="9">
        <v>44589</v>
      </c>
      <c r="O2054" s="20"/>
      <c r="P2054" s="20">
        <v>162226.26</v>
      </c>
      <c r="Q2054" s="61"/>
      <c r="R2054" s="29"/>
      <c r="S2054" s="29"/>
      <c r="T2054" s="29"/>
      <c r="U2054" s="29"/>
      <c r="X2054" s="22" t="str">
        <f>IF(B2054="",VLOOKUP(A2054,items_lookup!A:B,2,FALSE),B2054)</f>
        <v>05. Item 05</v>
      </c>
      <c r="Y2054" s="22">
        <f t="shared" si="144"/>
        <v>1</v>
      </c>
      <c r="Z2054" s="22">
        <f t="shared" si="144"/>
        <v>1</v>
      </c>
      <c r="AA2054" s="22">
        <f t="shared" si="141"/>
        <v>2022</v>
      </c>
      <c r="AB2054" s="22">
        <f t="shared" si="142"/>
        <v>2022</v>
      </c>
      <c r="AC2054" s="22">
        <f t="shared" si="143"/>
        <v>2021</v>
      </c>
      <c r="AD2054" s="25" t="b">
        <f>AND(ROUND(O2054,2)=O2054,ROUND(P2054,2)=P2054,OR(AND(O2054&lt;&gt;0,L2054="p"),AND(P2054&lt;&gt;0,L2054="f")),_xlfn.ISFORMULA(X2054),_xlfn.ISFORMULA(Y2054),_xlfn.ISFORMULA(Z2054),_xlfn.ISFORMULA(AA2054),_xlfn.ISFORMULA(AB2054),_xlfn.ISFORMULA(AC2054),NOT(_xlfn.ISFORMULA(O2054)),NOT(_xlfn.ISFORMULA(P2054)),M2054&lt;&gt;0,N2054&lt;&gt;0,OR(YEAR(M2054=lookup_codes!T2230),YEAR(M2054=lookup_codes!T2231),YEAR(M2054=lookup_codes!T2232)),OR(YEAR(N2054=lookup_codes!T2230),YEAR(N2054=lookup_codes!T2231),YEAR(N2054=lookup_codes!T2232)))</f>
        <v>1</v>
      </c>
    </row>
    <row r="2055" spans="1:30" ht="15.75" customHeight="1" x14ac:dyDescent="0.2">
      <c r="A2055" s="8" t="s">
        <v>775</v>
      </c>
      <c r="B2055" s="27"/>
      <c r="C2055" s="2" t="s">
        <v>734</v>
      </c>
      <c r="D2055" s="6" t="s">
        <v>742</v>
      </c>
      <c r="E2055" s="60" t="s">
        <v>745</v>
      </c>
      <c r="F2055" s="8" t="s">
        <v>25</v>
      </c>
      <c r="G2055" s="8"/>
      <c r="H2055" s="8"/>
      <c r="I2055" s="8"/>
      <c r="J2055" s="8">
        <v>3</v>
      </c>
      <c r="K2055" s="8" t="s">
        <v>753</v>
      </c>
      <c r="L2055" s="8" t="s">
        <v>756</v>
      </c>
      <c r="M2055" s="9">
        <v>44575</v>
      </c>
      <c r="N2055" s="9">
        <v>44587</v>
      </c>
      <c r="O2055" s="20"/>
      <c r="P2055" s="20">
        <v>7036.61</v>
      </c>
      <c r="Q2055" s="61"/>
      <c r="R2055" s="29"/>
      <c r="S2055" s="29"/>
      <c r="T2055" s="29"/>
      <c r="U2055" s="29"/>
      <c r="X2055" s="22" t="str">
        <f>IF(B2055="",VLOOKUP(A2055,items_lookup!A:B,2,FALSE),B2055)</f>
        <v>06. Item 06</v>
      </c>
      <c r="Y2055" s="22">
        <f t="shared" si="144"/>
        <v>1</v>
      </c>
      <c r="Z2055" s="22">
        <f t="shared" si="144"/>
        <v>1</v>
      </c>
      <c r="AA2055" s="22">
        <f t="shared" si="141"/>
        <v>2022</v>
      </c>
      <c r="AB2055" s="22">
        <f t="shared" si="142"/>
        <v>2022</v>
      </c>
      <c r="AC2055" s="22">
        <f t="shared" si="143"/>
        <v>2021</v>
      </c>
      <c r="AD2055" s="25" t="b">
        <f>AND(ROUND(O2055,2)=O2055,ROUND(P2055,2)=P2055,OR(AND(O2055&lt;&gt;0,L2055="p"),AND(P2055&lt;&gt;0,L2055="f")),_xlfn.ISFORMULA(X2055),_xlfn.ISFORMULA(Y2055),_xlfn.ISFORMULA(Z2055),_xlfn.ISFORMULA(AA2055),_xlfn.ISFORMULA(AB2055),_xlfn.ISFORMULA(AC2055),NOT(_xlfn.ISFORMULA(O2055)),NOT(_xlfn.ISFORMULA(P2055)),M2055&lt;&gt;0,N2055&lt;&gt;0,OR(YEAR(M2055=lookup_codes!T2231),YEAR(M2055=lookup_codes!T2232),YEAR(M2055=lookup_codes!T2233)),OR(YEAR(N2055=lookup_codes!T2231),YEAR(N2055=lookup_codes!T2232),YEAR(N2055=lookup_codes!T2233)))</f>
        <v>1</v>
      </c>
    </row>
    <row r="2056" spans="1:30" ht="15.75" customHeight="1" x14ac:dyDescent="0.2">
      <c r="A2056" s="8" t="s">
        <v>766</v>
      </c>
      <c r="B2056" s="8"/>
      <c r="C2056" s="2" t="s">
        <v>734</v>
      </c>
      <c r="D2056" s="6" t="s">
        <v>742</v>
      </c>
      <c r="E2056" s="60" t="s">
        <v>745</v>
      </c>
      <c r="F2056" s="8"/>
      <c r="G2056" s="8"/>
      <c r="H2056" s="8"/>
      <c r="I2056" s="8"/>
      <c r="J2056" s="8">
        <v>4</v>
      </c>
      <c r="K2056" s="8" t="s">
        <v>753</v>
      </c>
      <c r="L2056" s="8" t="s">
        <v>756</v>
      </c>
      <c r="M2056" s="9">
        <v>44579</v>
      </c>
      <c r="N2056" s="9">
        <v>44589</v>
      </c>
      <c r="O2056" s="20"/>
      <c r="P2056" s="20">
        <v>1008435.45</v>
      </c>
      <c r="Q2056" s="61"/>
      <c r="R2056" s="29"/>
      <c r="S2056" s="29"/>
      <c r="T2056" s="29"/>
      <c r="U2056" s="29"/>
      <c r="X2056" s="22" t="str">
        <f>IF(B2056="",VLOOKUP(A2056,items_lookup!A:B,2,FALSE),B2056)</f>
        <v>07. Item 07</v>
      </c>
      <c r="Y2056" s="22">
        <f t="shared" si="144"/>
        <v>1</v>
      </c>
      <c r="Z2056" s="22">
        <f t="shared" si="144"/>
        <v>1</v>
      </c>
      <c r="AA2056" s="22">
        <f t="shared" si="141"/>
        <v>2022</v>
      </c>
      <c r="AB2056" s="22">
        <f t="shared" si="142"/>
        <v>2022</v>
      </c>
      <c r="AC2056" s="22">
        <f t="shared" si="143"/>
        <v>2022</v>
      </c>
      <c r="AD2056" s="25" t="b">
        <f>AND(ROUND(O2056,2)=O2056,ROUND(P2056,2)=P2056,OR(AND(O2056&lt;&gt;0,L2056="p"),AND(P2056&lt;&gt;0,L2056="f")),_xlfn.ISFORMULA(X2056),_xlfn.ISFORMULA(Y2056),_xlfn.ISFORMULA(Z2056),_xlfn.ISFORMULA(AA2056),_xlfn.ISFORMULA(AB2056),_xlfn.ISFORMULA(AC2056),NOT(_xlfn.ISFORMULA(O2056)),NOT(_xlfn.ISFORMULA(P2056)),M2056&lt;&gt;0,N2056&lt;&gt;0,OR(YEAR(M2056=lookup_codes!T2232),YEAR(M2056=lookup_codes!T2233),YEAR(M2056=lookup_codes!T2234)),OR(YEAR(N2056=lookup_codes!T2232),YEAR(N2056=lookup_codes!T2233),YEAR(N2056=lookup_codes!T2234)))</f>
        <v>1</v>
      </c>
    </row>
    <row r="2057" spans="1:30" ht="13.5" customHeight="1" x14ac:dyDescent="0.2">
      <c r="A2057" s="8" t="s">
        <v>767</v>
      </c>
      <c r="B2057" s="27"/>
      <c r="C2057" s="2" t="s">
        <v>734</v>
      </c>
      <c r="D2057" s="6" t="s">
        <v>742</v>
      </c>
      <c r="E2057" s="60" t="s">
        <v>745</v>
      </c>
      <c r="F2057" s="8"/>
      <c r="G2057" s="8"/>
      <c r="H2057" s="8"/>
      <c r="I2057" s="8" t="s">
        <v>25</v>
      </c>
      <c r="J2057" s="8">
        <v>4</v>
      </c>
      <c r="K2057" s="8" t="s">
        <v>753</v>
      </c>
      <c r="L2057" s="8" t="s">
        <v>756</v>
      </c>
      <c r="M2057" s="9">
        <v>44575</v>
      </c>
      <c r="N2057" s="9">
        <v>44587</v>
      </c>
      <c r="O2057" s="20"/>
      <c r="P2057" s="20">
        <v>15116.28</v>
      </c>
      <c r="Q2057" s="61"/>
      <c r="R2057" s="11"/>
      <c r="S2057" s="11"/>
      <c r="T2057" s="11"/>
      <c r="U2057" s="11"/>
      <c r="X2057" s="22" t="str">
        <f>IF(B2057="",VLOOKUP(A2057,items_lookup!A:B,2,FALSE),B2057)</f>
        <v>08. Item 08</v>
      </c>
      <c r="Y2057" s="22">
        <f t="shared" si="144"/>
        <v>1</v>
      </c>
      <c r="Z2057" s="22">
        <f t="shared" si="144"/>
        <v>1</v>
      </c>
      <c r="AA2057" s="22">
        <f t="shared" si="141"/>
        <v>2022</v>
      </c>
      <c r="AB2057" s="22">
        <f t="shared" si="142"/>
        <v>2022</v>
      </c>
      <c r="AC2057" s="22">
        <f t="shared" si="143"/>
        <v>2022</v>
      </c>
      <c r="AD2057" s="25" t="b">
        <f>AND(ROUND(O2057,2)=O2057,ROUND(P2057,2)=P2057,OR(AND(O2057&lt;&gt;0,L2057="p"),AND(P2057&lt;&gt;0,L2057="f")),_xlfn.ISFORMULA(X2057),_xlfn.ISFORMULA(Y2057),_xlfn.ISFORMULA(Z2057),_xlfn.ISFORMULA(AA2057),_xlfn.ISFORMULA(AB2057),_xlfn.ISFORMULA(AC2057),NOT(_xlfn.ISFORMULA(O2057)),NOT(_xlfn.ISFORMULA(P2057)),M2057&lt;&gt;0,N2057&lt;&gt;0,OR(YEAR(M2057=lookup_codes!T2233),YEAR(M2057=lookup_codes!T2234),YEAR(M2057=lookup_codes!T2235)),OR(YEAR(N2057=lookup_codes!T2233),YEAR(N2057=lookup_codes!T2234),YEAR(N2057=lookup_codes!T2235)))</f>
        <v>1</v>
      </c>
    </row>
    <row r="2058" spans="1:30" ht="15" customHeight="1" x14ac:dyDescent="0.2">
      <c r="A2058" s="8" t="s">
        <v>767</v>
      </c>
      <c r="B2058" s="27"/>
      <c r="C2058" s="2" t="s">
        <v>734</v>
      </c>
      <c r="D2058" s="6" t="s">
        <v>742</v>
      </c>
      <c r="E2058" s="60" t="s">
        <v>745</v>
      </c>
      <c r="F2058" s="8"/>
      <c r="G2058" s="8"/>
      <c r="H2058" s="8"/>
      <c r="I2058" s="8"/>
      <c r="J2058" s="8">
        <v>4</v>
      </c>
      <c r="K2058" s="8" t="s">
        <v>753</v>
      </c>
      <c r="L2058" s="8" t="s">
        <v>756</v>
      </c>
      <c r="M2058" s="9">
        <v>44575</v>
      </c>
      <c r="N2058" s="9">
        <v>44587</v>
      </c>
      <c r="O2058" s="20"/>
      <c r="P2058" s="20">
        <v>1.05</v>
      </c>
      <c r="Q2058" s="61"/>
      <c r="R2058" s="11"/>
      <c r="S2058" s="11"/>
      <c r="T2058" s="11"/>
      <c r="U2058" s="11"/>
      <c r="X2058" s="22" t="str">
        <f>IF(B2058="",VLOOKUP(A2058,items_lookup!A:B,2,FALSE),B2058)</f>
        <v>08. Item 08</v>
      </c>
      <c r="Y2058" s="22">
        <f t="shared" si="144"/>
        <v>1</v>
      </c>
      <c r="Z2058" s="22">
        <f t="shared" si="144"/>
        <v>1</v>
      </c>
      <c r="AA2058" s="22">
        <f t="shared" si="141"/>
        <v>2022</v>
      </c>
      <c r="AB2058" s="22">
        <f t="shared" si="142"/>
        <v>2022</v>
      </c>
      <c r="AC2058" s="22">
        <f t="shared" si="143"/>
        <v>2022</v>
      </c>
      <c r="AD2058" s="25" t="b">
        <f>AND(ROUND(O2058,2)=O2058,ROUND(P2058,2)=P2058,OR(AND(O2058&lt;&gt;0,L2058="p"),AND(P2058&lt;&gt;0,L2058="f")),_xlfn.ISFORMULA(X2058),_xlfn.ISFORMULA(Y2058),_xlfn.ISFORMULA(Z2058),_xlfn.ISFORMULA(AA2058),_xlfn.ISFORMULA(AB2058),_xlfn.ISFORMULA(AC2058),NOT(_xlfn.ISFORMULA(O2058)),NOT(_xlfn.ISFORMULA(P2058)),M2058&lt;&gt;0,N2058&lt;&gt;0,OR(YEAR(M2058=lookup_codes!T2234),YEAR(M2058=lookup_codes!T2235),YEAR(M2058=lookup_codes!T2236)),OR(YEAR(N2058=lookup_codes!T2234),YEAR(N2058=lookup_codes!T2235),YEAR(N2058=lookup_codes!T2236)))</f>
        <v>1</v>
      </c>
    </row>
    <row r="2059" spans="1:30" ht="15" customHeight="1" x14ac:dyDescent="0.2">
      <c r="A2059" s="8" t="s">
        <v>781</v>
      </c>
      <c r="B2059" s="27"/>
      <c r="C2059" s="2" t="s">
        <v>734</v>
      </c>
      <c r="D2059" s="6" t="s">
        <v>742</v>
      </c>
      <c r="E2059" s="60" t="s">
        <v>745</v>
      </c>
      <c r="F2059" s="8" t="s">
        <v>25</v>
      </c>
      <c r="G2059" s="8"/>
      <c r="H2059" s="8"/>
      <c r="I2059" s="8"/>
      <c r="J2059" s="8">
        <v>4</v>
      </c>
      <c r="K2059" s="8" t="s">
        <v>753</v>
      </c>
      <c r="L2059" s="8" t="s">
        <v>756</v>
      </c>
      <c r="M2059" s="9">
        <v>44575</v>
      </c>
      <c r="N2059" s="9">
        <v>44587</v>
      </c>
      <c r="O2059" s="20"/>
      <c r="P2059" s="20">
        <v>10092.549999999999</v>
      </c>
      <c r="Q2059" s="61"/>
      <c r="R2059" s="11"/>
      <c r="S2059" s="11"/>
      <c r="T2059" s="11"/>
      <c r="U2059" s="11"/>
      <c r="X2059" s="22" t="str">
        <f>IF(B2059="",VLOOKUP(A2059,items_lookup!A:B,2,FALSE),B2059)</f>
        <v>09. Item 09</v>
      </c>
      <c r="Y2059" s="22">
        <f t="shared" si="144"/>
        <v>1</v>
      </c>
      <c r="Z2059" s="22">
        <f t="shared" si="144"/>
        <v>1</v>
      </c>
      <c r="AA2059" s="22">
        <f t="shared" si="141"/>
        <v>2022</v>
      </c>
      <c r="AB2059" s="22">
        <f t="shared" si="142"/>
        <v>2022</v>
      </c>
      <c r="AC2059" s="22">
        <f t="shared" si="143"/>
        <v>2021</v>
      </c>
      <c r="AD2059" s="25" t="b">
        <f>AND(ROUND(O2059,2)=O2059,ROUND(P2059,2)=P2059,OR(AND(O2059&lt;&gt;0,L2059="p"),AND(P2059&lt;&gt;0,L2059="f")),_xlfn.ISFORMULA(X2059),_xlfn.ISFORMULA(Y2059),_xlfn.ISFORMULA(Z2059),_xlfn.ISFORMULA(AA2059),_xlfn.ISFORMULA(AB2059),_xlfn.ISFORMULA(AC2059),NOT(_xlfn.ISFORMULA(O2059)),NOT(_xlfn.ISFORMULA(P2059)),M2059&lt;&gt;0,N2059&lt;&gt;0,OR(YEAR(M2059=lookup_codes!T2235),YEAR(M2059=lookup_codes!T2236),YEAR(M2059=lookup_codes!T2237)),OR(YEAR(N2059=lookup_codes!T2235),YEAR(N2059=lookup_codes!T2236),YEAR(N2059=lookup_codes!T2237)))</f>
        <v>1</v>
      </c>
    </row>
    <row r="2060" spans="1:30" ht="15" customHeight="1" x14ac:dyDescent="0.2">
      <c r="A2060" s="8" t="s">
        <v>769</v>
      </c>
      <c r="B2060" s="8"/>
      <c r="C2060" s="2" t="s">
        <v>734</v>
      </c>
      <c r="D2060" s="6" t="s">
        <v>742</v>
      </c>
      <c r="E2060" s="60" t="s">
        <v>745</v>
      </c>
      <c r="F2060" s="8"/>
      <c r="G2060" s="8"/>
      <c r="H2060" s="8"/>
      <c r="I2060" s="8" t="s">
        <v>25</v>
      </c>
      <c r="J2060" s="8">
        <v>4</v>
      </c>
      <c r="K2060" s="8" t="s">
        <v>753</v>
      </c>
      <c r="L2060" s="8" t="s">
        <v>756</v>
      </c>
      <c r="M2060" s="9">
        <v>44575</v>
      </c>
      <c r="N2060" s="9">
        <v>44586</v>
      </c>
      <c r="O2060" s="20"/>
      <c r="P2060" s="20">
        <v>4960.45</v>
      </c>
      <c r="Q2060" s="61"/>
      <c r="R2060" s="29"/>
      <c r="S2060" s="29"/>
      <c r="T2060" s="29"/>
      <c r="U2060" s="29"/>
      <c r="X2060" s="22" t="str">
        <f>IF(B2060="",VLOOKUP(A2060,items_lookup!A:B,2,FALSE),B2060)</f>
        <v>09. Item 09</v>
      </c>
      <c r="Y2060" s="22">
        <f t="shared" si="144"/>
        <v>1</v>
      </c>
      <c r="Z2060" s="22">
        <f t="shared" si="144"/>
        <v>1</v>
      </c>
      <c r="AA2060" s="22">
        <f t="shared" si="141"/>
        <v>2022</v>
      </c>
      <c r="AB2060" s="22">
        <f t="shared" si="142"/>
        <v>2022</v>
      </c>
      <c r="AC2060" s="22">
        <f t="shared" si="143"/>
        <v>2022</v>
      </c>
      <c r="AD2060" s="25" t="b">
        <f>AND(ROUND(O2060,2)=O2060,ROUND(P2060,2)=P2060,OR(AND(O2060&lt;&gt;0,L2060="p"),AND(P2060&lt;&gt;0,L2060="f")),_xlfn.ISFORMULA(X2060),_xlfn.ISFORMULA(Y2060),_xlfn.ISFORMULA(Z2060),_xlfn.ISFORMULA(AA2060),_xlfn.ISFORMULA(AB2060),_xlfn.ISFORMULA(AC2060),NOT(_xlfn.ISFORMULA(O2060)),NOT(_xlfn.ISFORMULA(P2060)),M2060&lt;&gt;0,N2060&lt;&gt;0,OR(YEAR(M2060=lookup_codes!T2236),YEAR(M2060=lookup_codes!T2237),YEAR(M2060=lookup_codes!T2238)),OR(YEAR(N2060=lookup_codes!T2236),YEAR(N2060=lookup_codes!T2237),YEAR(N2060=lookup_codes!T2238)))</f>
        <v>1</v>
      </c>
    </row>
    <row r="2061" spans="1:30" ht="15" customHeight="1" x14ac:dyDescent="0.2">
      <c r="A2061" s="8" t="s">
        <v>769</v>
      </c>
      <c r="B2061" s="8"/>
      <c r="C2061" s="2" t="s">
        <v>734</v>
      </c>
      <c r="D2061" s="6" t="s">
        <v>742</v>
      </c>
      <c r="E2061" s="60" t="s">
        <v>745</v>
      </c>
      <c r="F2061" s="8"/>
      <c r="G2061" s="8"/>
      <c r="H2061" s="8"/>
      <c r="I2061" s="8"/>
      <c r="J2061" s="8">
        <v>4</v>
      </c>
      <c r="K2061" s="8" t="s">
        <v>753</v>
      </c>
      <c r="L2061" s="8" t="s">
        <v>756</v>
      </c>
      <c r="M2061" s="9">
        <v>44575</v>
      </c>
      <c r="N2061" s="9">
        <v>44586</v>
      </c>
      <c r="O2061" s="20"/>
      <c r="P2061" s="20">
        <v>40252.22</v>
      </c>
      <c r="Q2061" s="61"/>
      <c r="R2061" s="29"/>
      <c r="S2061" s="29"/>
      <c r="T2061" s="29"/>
      <c r="U2061" s="29"/>
      <c r="X2061" s="22" t="str">
        <f>IF(B2061="",VLOOKUP(A2061,items_lookup!A:B,2,FALSE),B2061)</f>
        <v>09. Item 09</v>
      </c>
      <c r="Y2061" s="22">
        <f t="shared" si="144"/>
        <v>1</v>
      </c>
      <c r="Z2061" s="22">
        <f t="shared" si="144"/>
        <v>1</v>
      </c>
      <c r="AA2061" s="22">
        <f t="shared" si="141"/>
        <v>2022</v>
      </c>
      <c r="AB2061" s="22">
        <f t="shared" si="142"/>
        <v>2022</v>
      </c>
      <c r="AC2061" s="22">
        <f t="shared" si="143"/>
        <v>2022</v>
      </c>
      <c r="AD2061" s="25" t="b">
        <f>AND(ROUND(O2061,2)=O2061,ROUND(P2061,2)=P2061,OR(AND(O2061&lt;&gt;0,L2061="p"),AND(P2061&lt;&gt;0,L2061="f")),_xlfn.ISFORMULA(X2061),_xlfn.ISFORMULA(Y2061),_xlfn.ISFORMULA(Z2061),_xlfn.ISFORMULA(AA2061),_xlfn.ISFORMULA(AB2061),_xlfn.ISFORMULA(AC2061),NOT(_xlfn.ISFORMULA(O2061)),NOT(_xlfn.ISFORMULA(P2061)),M2061&lt;&gt;0,N2061&lt;&gt;0,OR(YEAR(M2061=lookup_codes!T2237),YEAR(M2061=lookup_codes!T2238),YEAR(M2061=lookup_codes!T2239)),OR(YEAR(N2061=lookup_codes!T2237),YEAR(N2061=lookup_codes!T2238),YEAR(N2061=lookup_codes!T2239)))</f>
        <v>1</v>
      </c>
    </row>
    <row r="2062" spans="1:30" ht="15" customHeight="1" x14ac:dyDescent="0.2">
      <c r="A2062" s="8" t="s">
        <v>768</v>
      </c>
      <c r="B2062" s="8"/>
      <c r="C2062" s="2" t="s">
        <v>734</v>
      </c>
      <c r="D2062" s="6" t="s">
        <v>742</v>
      </c>
      <c r="E2062" s="60" t="s">
        <v>745</v>
      </c>
      <c r="F2062" s="8"/>
      <c r="G2062" s="8"/>
      <c r="H2062" s="8"/>
      <c r="I2062" s="8"/>
      <c r="J2062" s="8">
        <v>4</v>
      </c>
      <c r="K2062" s="8" t="s">
        <v>753</v>
      </c>
      <c r="L2062" s="8" t="s">
        <v>756</v>
      </c>
      <c r="M2062" s="9">
        <v>44575</v>
      </c>
      <c r="N2062" s="9">
        <v>44586</v>
      </c>
      <c r="O2062" s="20"/>
      <c r="P2062" s="20">
        <v>57945.87</v>
      </c>
      <c r="Q2062" s="61"/>
      <c r="R2062" s="29"/>
      <c r="S2062" s="29"/>
      <c r="T2062" s="29"/>
      <c r="U2062" s="29"/>
      <c r="X2062" s="22" t="str">
        <f>IF(B2062="",VLOOKUP(A2062,items_lookup!A:B,2,FALSE),B2062)</f>
        <v>09. Item 09</v>
      </c>
      <c r="Y2062" s="22">
        <f t="shared" si="144"/>
        <v>1</v>
      </c>
      <c r="Z2062" s="22">
        <f t="shared" si="144"/>
        <v>1</v>
      </c>
      <c r="AA2062" s="22">
        <f t="shared" si="141"/>
        <v>2022</v>
      </c>
      <c r="AB2062" s="22">
        <f t="shared" si="142"/>
        <v>2022</v>
      </c>
      <c r="AC2062" s="22">
        <f t="shared" si="143"/>
        <v>2022</v>
      </c>
      <c r="AD2062" s="25" t="b">
        <f>AND(ROUND(O2062,2)=O2062,ROUND(P2062,2)=P2062,OR(AND(O2062&lt;&gt;0,L2062="p"),AND(P2062&lt;&gt;0,L2062="f")),_xlfn.ISFORMULA(X2062),_xlfn.ISFORMULA(Y2062),_xlfn.ISFORMULA(Z2062),_xlfn.ISFORMULA(AA2062),_xlfn.ISFORMULA(AB2062),_xlfn.ISFORMULA(AC2062),NOT(_xlfn.ISFORMULA(O2062)),NOT(_xlfn.ISFORMULA(P2062)),M2062&lt;&gt;0,N2062&lt;&gt;0,OR(YEAR(M2062=lookup_codes!T2238),YEAR(M2062=lookup_codes!T2239),YEAR(M2062=lookup_codes!T2240)),OR(YEAR(N2062=lookup_codes!T2238),YEAR(N2062=lookup_codes!T2239),YEAR(N2062=lookup_codes!T2240)))</f>
        <v>1</v>
      </c>
    </row>
    <row r="2063" spans="1:30" ht="14.25" customHeight="1" x14ac:dyDescent="0.2">
      <c r="A2063" s="8" t="s">
        <v>770</v>
      </c>
      <c r="B2063" s="8"/>
      <c r="C2063" s="2" t="s">
        <v>734</v>
      </c>
      <c r="D2063" s="6" t="s">
        <v>742</v>
      </c>
      <c r="E2063" s="60" t="s">
        <v>745</v>
      </c>
      <c r="F2063" s="8" t="s">
        <v>25</v>
      </c>
      <c r="G2063" s="8"/>
      <c r="H2063" s="8"/>
      <c r="I2063" s="8"/>
      <c r="J2063" s="8">
        <v>4</v>
      </c>
      <c r="K2063" s="8" t="s">
        <v>753</v>
      </c>
      <c r="L2063" s="8" t="s">
        <v>756</v>
      </c>
      <c r="M2063" s="9">
        <v>44575</v>
      </c>
      <c r="N2063" s="9">
        <v>44587</v>
      </c>
      <c r="O2063" s="20"/>
      <c r="P2063" s="20">
        <v>0.02</v>
      </c>
      <c r="Q2063" s="61"/>
      <c r="X2063" s="22" t="str">
        <f>IF(B2063="",VLOOKUP(A2063,items_lookup!A:B,2,FALSE),B2063)</f>
        <v>11. Item 11</v>
      </c>
      <c r="Y2063" s="22">
        <f t="shared" si="144"/>
        <v>1</v>
      </c>
      <c r="Z2063" s="22">
        <f t="shared" si="144"/>
        <v>1</v>
      </c>
      <c r="AA2063" s="22">
        <f t="shared" si="141"/>
        <v>2022</v>
      </c>
      <c r="AB2063" s="22">
        <f t="shared" si="142"/>
        <v>2022</v>
      </c>
      <c r="AC2063" s="22">
        <f t="shared" si="143"/>
        <v>2021</v>
      </c>
      <c r="AD2063" s="25" t="b">
        <f>AND(ROUND(O2063,2)=O2063,ROUND(P2063,2)=P2063,OR(AND(O2063&lt;&gt;0,L2063="p"),AND(P2063&lt;&gt;0,L2063="f")),_xlfn.ISFORMULA(X2063),_xlfn.ISFORMULA(Y2063),_xlfn.ISFORMULA(Z2063),_xlfn.ISFORMULA(AA2063),_xlfn.ISFORMULA(AB2063),_xlfn.ISFORMULA(AC2063),NOT(_xlfn.ISFORMULA(O2063)),NOT(_xlfn.ISFORMULA(P2063)),M2063&lt;&gt;0,N2063&lt;&gt;0,OR(YEAR(M2063=lookup_codes!T2240),YEAR(M2063=lookup_codes!T2241),YEAR(M2063=lookup_codes!T2242)),OR(YEAR(N2063=lookup_codes!T2240),YEAR(N2063=lookup_codes!T2241),YEAR(N2063=lookup_codes!T2242)))</f>
        <v>1</v>
      </c>
    </row>
    <row r="2064" spans="1:30" ht="14.25" customHeight="1" x14ac:dyDescent="0.2">
      <c r="A2064" s="8" t="s">
        <v>783</v>
      </c>
      <c r="B2064" s="8"/>
      <c r="C2064" s="2" t="s">
        <v>734</v>
      </c>
      <c r="D2064" s="6" t="s">
        <v>742</v>
      </c>
      <c r="E2064" s="60" t="s">
        <v>745</v>
      </c>
      <c r="F2064" s="8"/>
      <c r="G2064" s="8"/>
      <c r="H2064" s="8"/>
      <c r="I2064" s="8"/>
      <c r="J2064" s="8">
        <v>4</v>
      </c>
      <c r="K2064" s="8" t="s">
        <v>753</v>
      </c>
      <c r="L2064" s="8" t="s">
        <v>756</v>
      </c>
      <c r="M2064" s="9">
        <v>44575</v>
      </c>
      <c r="N2064" s="9">
        <v>44580</v>
      </c>
      <c r="O2064" s="20"/>
      <c r="P2064" s="20">
        <v>100849.62</v>
      </c>
      <c r="Q2064" s="61"/>
      <c r="X2064" s="22" t="str">
        <f>IF(B2064="",VLOOKUP(A2064,items_lookup!A:B,2,FALSE),B2064)</f>
        <v>21. Item 21</v>
      </c>
      <c r="Y2064" s="22">
        <f t="shared" si="144"/>
        <v>1</v>
      </c>
      <c r="Z2064" s="22">
        <f t="shared" si="144"/>
        <v>1</v>
      </c>
      <c r="AA2064" s="22">
        <f t="shared" si="141"/>
        <v>2022</v>
      </c>
      <c r="AB2064" s="22">
        <f t="shared" si="142"/>
        <v>2022</v>
      </c>
      <c r="AC2064" s="22">
        <f t="shared" si="143"/>
        <v>2022</v>
      </c>
      <c r="AD2064" s="25" t="b">
        <f>AND(ROUND(O2064,2)=O2064,ROUND(P2064,2)=P2064,OR(AND(O2064&lt;&gt;0,L2064="p"),AND(P2064&lt;&gt;0,L2064="f")),_xlfn.ISFORMULA(X2064),_xlfn.ISFORMULA(Y2064),_xlfn.ISFORMULA(Z2064),_xlfn.ISFORMULA(AA2064),_xlfn.ISFORMULA(AB2064),_xlfn.ISFORMULA(AC2064),NOT(_xlfn.ISFORMULA(O2064)),NOT(_xlfn.ISFORMULA(P2064)),M2064&lt;&gt;0,N2064&lt;&gt;0,OR(YEAR(M2064=lookup_codes!T2241),YEAR(M2064=lookup_codes!T2242),YEAR(M2064=lookup_codes!T2243)),OR(YEAR(N2064=lookup_codes!T2241),YEAR(N2064=lookup_codes!T2242),YEAR(N2064=lookup_codes!T2243)))</f>
        <v>1</v>
      </c>
    </row>
    <row r="2065" spans="1:30" ht="14.25" customHeight="1" x14ac:dyDescent="0.2">
      <c r="A2065" s="8" t="s">
        <v>780</v>
      </c>
      <c r="B2065" s="8"/>
      <c r="C2065" s="2" t="s">
        <v>734</v>
      </c>
      <c r="D2065" s="6" t="s">
        <v>742</v>
      </c>
      <c r="E2065" s="60" t="s">
        <v>745</v>
      </c>
      <c r="F2065" s="8"/>
      <c r="G2065" s="8"/>
      <c r="H2065" s="8"/>
      <c r="I2065" s="8"/>
      <c r="J2065" s="8">
        <v>4</v>
      </c>
      <c r="K2065" s="8" t="s">
        <v>753</v>
      </c>
      <c r="L2065" s="8" t="s">
        <v>756</v>
      </c>
      <c r="M2065" s="9">
        <v>44575</v>
      </c>
      <c r="N2065" s="9">
        <v>44582</v>
      </c>
      <c r="O2065" s="20"/>
      <c r="P2065" s="20">
        <v>15524.54</v>
      </c>
      <c r="Q2065" s="61"/>
      <c r="X2065" s="22" t="str">
        <f>IF(B2065="",VLOOKUP(A2065,items_lookup!A:B,2,FALSE),B2065)</f>
        <v>14. Item 14</v>
      </c>
      <c r="Y2065" s="22">
        <f t="shared" si="144"/>
        <v>1</v>
      </c>
      <c r="Z2065" s="22">
        <f t="shared" si="144"/>
        <v>1</v>
      </c>
      <c r="AA2065" s="22">
        <f t="shared" si="141"/>
        <v>2022</v>
      </c>
      <c r="AB2065" s="22">
        <f t="shared" si="142"/>
        <v>2022</v>
      </c>
      <c r="AC2065" s="22">
        <f t="shared" si="143"/>
        <v>2022</v>
      </c>
      <c r="AD2065" s="25" t="b">
        <f>AND(ROUND(O2065,2)=O2065,ROUND(P2065,2)=P2065,OR(AND(O2065&lt;&gt;0,L2065="p"),AND(P2065&lt;&gt;0,L2065="f")),_xlfn.ISFORMULA(X2065),_xlfn.ISFORMULA(Y2065),_xlfn.ISFORMULA(Z2065),_xlfn.ISFORMULA(AA2065),_xlfn.ISFORMULA(AB2065),_xlfn.ISFORMULA(AC2065),NOT(_xlfn.ISFORMULA(O2065)),NOT(_xlfn.ISFORMULA(P2065)),M2065&lt;&gt;0,N2065&lt;&gt;0,OR(YEAR(M2065=lookup_codes!T2244),YEAR(M2065=lookup_codes!T2245),YEAR(M2065=lookup_codes!T2246)),OR(YEAR(N2065=lookup_codes!T2244),YEAR(N2065=lookup_codes!T2245),YEAR(N2065=lookup_codes!T2246)))</f>
        <v>1</v>
      </c>
    </row>
    <row r="2066" spans="1:30" ht="14.25" customHeight="1" x14ac:dyDescent="0.2">
      <c r="A2066" s="8" t="s">
        <v>780</v>
      </c>
      <c r="B2066" s="8"/>
      <c r="C2066" s="2" t="s">
        <v>734</v>
      </c>
      <c r="D2066" s="6" t="s">
        <v>742</v>
      </c>
      <c r="E2066" s="60" t="s">
        <v>745</v>
      </c>
      <c r="F2066" s="8"/>
      <c r="G2066" s="8"/>
      <c r="H2066" s="8"/>
      <c r="I2066" s="8" t="s">
        <v>25</v>
      </c>
      <c r="J2066" s="8">
        <v>4</v>
      </c>
      <c r="K2066" s="8" t="s">
        <v>753</v>
      </c>
      <c r="L2066" s="8" t="s">
        <v>756</v>
      </c>
      <c r="M2066" s="9">
        <v>44575</v>
      </c>
      <c r="N2066" s="9">
        <v>44585</v>
      </c>
      <c r="O2066" s="20"/>
      <c r="P2066" s="20">
        <v>4023.32</v>
      </c>
      <c r="Q2066" s="61"/>
      <c r="X2066" s="22" t="str">
        <f>IF(B2066="",VLOOKUP(A2066,items_lookup!A:B,2,FALSE),B2066)</f>
        <v>14. Item 14</v>
      </c>
      <c r="Y2066" s="22">
        <f t="shared" si="144"/>
        <v>1</v>
      </c>
      <c r="Z2066" s="22">
        <f t="shared" si="144"/>
        <v>1</v>
      </c>
      <c r="AA2066" s="22">
        <f t="shared" si="141"/>
        <v>2022</v>
      </c>
      <c r="AB2066" s="22">
        <f t="shared" si="142"/>
        <v>2022</v>
      </c>
      <c r="AC2066" s="22">
        <f t="shared" si="143"/>
        <v>2022</v>
      </c>
      <c r="AD2066" s="25" t="b">
        <f>AND(ROUND(O2066,2)=O2066,ROUND(P2066,2)=P2066,OR(AND(O2066&lt;&gt;0,L2066="p"),AND(P2066&lt;&gt;0,L2066="f")),_xlfn.ISFORMULA(X2066),_xlfn.ISFORMULA(Y2066),_xlfn.ISFORMULA(Z2066),_xlfn.ISFORMULA(AA2066),_xlfn.ISFORMULA(AB2066),_xlfn.ISFORMULA(AC2066),NOT(_xlfn.ISFORMULA(O2066)),NOT(_xlfn.ISFORMULA(P2066)),M2066&lt;&gt;0,N2066&lt;&gt;0,OR(YEAR(M2066=lookup_codes!T2245),YEAR(M2066=lookup_codes!T2246),YEAR(M2066=lookup_codes!T2247)),OR(YEAR(N2066=lookup_codes!T2245),YEAR(N2066=lookup_codes!T2246),YEAR(N2066=lookup_codes!T2247)))</f>
        <v>1</v>
      </c>
    </row>
    <row r="2067" spans="1:30" ht="14.25" customHeight="1" x14ac:dyDescent="0.2">
      <c r="A2067" s="8" t="s">
        <v>768</v>
      </c>
      <c r="B2067" s="8"/>
      <c r="C2067" s="2" t="s">
        <v>734</v>
      </c>
      <c r="D2067" s="6" t="s">
        <v>742</v>
      </c>
      <c r="E2067" s="60" t="s">
        <v>745</v>
      </c>
      <c r="F2067" s="8"/>
      <c r="G2067" s="8"/>
      <c r="H2067" s="8"/>
      <c r="I2067" s="8"/>
      <c r="J2067" s="8">
        <v>4</v>
      </c>
      <c r="K2067" s="8" t="s">
        <v>753</v>
      </c>
      <c r="L2067" s="8" t="s">
        <v>756</v>
      </c>
      <c r="M2067" s="9">
        <v>44575</v>
      </c>
      <c r="N2067" s="9">
        <v>44585</v>
      </c>
      <c r="O2067" s="20"/>
      <c r="P2067" s="20">
        <v>38334.68</v>
      </c>
      <c r="Q2067" s="61"/>
      <c r="X2067" s="22" t="str">
        <f>IF(B2067="",VLOOKUP(A2067,items_lookup!A:B,2,FALSE),B2067)</f>
        <v>09. Item 09</v>
      </c>
      <c r="Y2067" s="22">
        <f t="shared" si="144"/>
        <v>1</v>
      </c>
      <c r="Z2067" s="22">
        <f t="shared" si="144"/>
        <v>1</v>
      </c>
      <c r="AA2067" s="22">
        <f t="shared" si="141"/>
        <v>2022</v>
      </c>
      <c r="AB2067" s="22">
        <f t="shared" si="142"/>
        <v>2022</v>
      </c>
      <c r="AC2067" s="22">
        <f t="shared" si="143"/>
        <v>2022</v>
      </c>
      <c r="AD2067" s="25" t="b">
        <f>AND(ROUND(O2067,2)=O2067,ROUND(P2067,2)=P2067,OR(AND(O2067&lt;&gt;0,L2067="p"),AND(P2067&lt;&gt;0,L2067="f")),_xlfn.ISFORMULA(X2067),_xlfn.ISFORMULA(Y2067),_xlfn.ISFORMULA(Z2067),_xlfn.ISFORMULA(AA2067),_xlfn.ISFORMULA(AB2067),_xlfn.ISFORMULA(AC2067),NOT(_xlfn.ISFORMULA(O2067)),NOT(_xlfn.ISFORMULA(P2067)),M2067&lt;&gt;0,N2067&lt;&gt;0,OR(YEAR(M2067=lookup_codes!T2246),YEAR(M2067=lookup_codes!T2247),YEAR(M2067=lookup_codes!T2248)),OR(YEAR(N2067=lookup_codes!T2246),YEAR(N2067=lookup_codes!T2247),YEAR(N2067=lookup_codes!T2248)))</f>
        <v>1</v>
      </c>
    </row>
    <row r="2068" spans="1:30" ht="14.25" customHeight="1" x14ac:dyDescent="0.2">
      <c r="A2068" s="8" t="s">
        <v>774</v>
      </c>
      <c r="B2068" s="8"/>
      <c r="C2068" s="2" t="s">
        <v>734</v>
      </c>
      <c r="D2068" s="6" t="s">
        <v>742</v>
      </c>
      <c r="E2068" s="60" t="s">
        <v>745</v>
      </c>
      <c r="F2068" s="8"/>
      <c r="G2068" s="8"/>
      <c r="H2068" s="8"/>
      <c r="I2068" s="8" t="s">
        <v>25</v>
      </c>
      <c r="J2068" s="8">
        <v>4</v>
      </c>
      <c r="K2068" s="8" t="s">
        <v>753</v>
      </c>
      <c r="L2068" s="8" t="s">
        <v>756</v>
      </c>
      <c r="M2068" s="9">
        <v>44575</v>
      </c>
      <c r="N2068" s="9">
        <v>44586</v>
      </c>
      <c r="O2068" s="20"/>
      <c r="P2068" s="20">
        <v>33502.839999999997</v>
      </c>
      <c r="Q2068" s="61"/>
      <c r="X2068" s="22" t="str">
        <f>IF(B2068="",VLOOKUP(A2068,items_lookup!A:B,2,FALSE),B2068)</f>
        <v>19. Item 19</v>
      </c>
      <c r="Y2068" s="22">
        <f t="shared" si="144"/>
        <v>1</v>
      </c>
      <c r="Z2068" s="22">
        <f t="shared" si="144"/>
        <v>1</v>
      </c>
      <c r="AA2068" s="22">
        <f t="shared" si="141"/>
        <v>2022</v>
      </c>
      <c r="AB2068" s="22">
        <f t="shared" si="142"/>
        <v>2022</v>
      </c>
      <c r="AC2068" s="22">
        <f t="shared" si="143"/>
        <v>2022</v>
      </c>
      <c r="AD2068" s="25" t="b">
        <f>AND(ROUND(O2068,2)=O2068,ROUND(P2068,2)=P2068,OR(AND(O2068&lt;&gt;0,L2068="p"),AND(P2068&lt;&gt;0,L2068="f")),_xlfn.ISFORMULA(X2068),_xlfn.ISFORMULA(Y2068),_xlfn.ISFORMULA(Z2068),_xlfn.ISFORMULA(AA2068),_xlfn.ISFORMULA(AB2068),_xlfn.ISFORMULA(AC2068),NOT(_xlfn.ISFORMULA(O2068)),NOT(_xlfn.ISFORMULA(P2068)),M2068&lt;&gt;0,N2068&lt;&gt;0,OR(YEAR(M2068=lookup_codes!T2247),YEAR(M2068=lookup_codes!T2248),YEAR(M2068=lookup_codes!T2249)),OR(YEAR(N2068=lookup_codes!T2247),YEAR(N2068=lookup_codes!T2248),YEAR(N2068=lookup_codes!T2249)))</f>
        <v>1</v>
      </c>
    </row>
    <row r="2069" spans="1:30" ht="14.25" customHeight="1" x14ac:dyDescent="0.2">
      <c r="A2069" s="8" t="s">
        <v>782</v>
      </c>
      <c r="B2069" s="8"/>
      <c r="C2069" s="2" t="s">
        <v>734</v>
      </c>
      <c r="D2069" s="6" t="s">
        <v>742</v>
      </c>
      <c r="E2069" s="60" t="s">
        <v>745</v>
      </c>
      <c r="F2069" s="8"/>
      <c r="G2069" s="8"/>
      <c r="H2069" s="8"/>
      <c r="I2069" s="8"/>
      <c r="J2069" s="8">
        <v>4</v>
      </c>
      <c r="K2069" s="8" t="s">
        <v>753</v>
      </c>
      <c r="L2069" s="8" t="s">
        <v>756</v>
      </c>
      <c r="M2069" s="9">
        <v>44575</v>
      </c>
      <c r="N2069" s="9">
        <v>44586</v>
      </c>
      <c r="O2069" s="20"/>
      <c r="P2069" s="20">
        <v>166056.68</v>
      </c>
      <c r="Q2069" s="61"/>
      <c r="X2069" s="22" t="str">
        <f>IF(B2069="",VLOOKUP(A2069,items_lookup!A:B,2,FALSE),B2069)</f>
        <v>04. Item 04</v>
      </c>
      <c r="Y2069" s="22">
        <f t="shared" si="144"/>
        <v>1</v>
      </c>
      <c r="Z2069" s="22">
        <f t="shared" si="144"/>
        <v>1</v>
      </c>
      <c r="AA2069" s="22">
        <f t="shared" si="141"/>
        <v>2022</v>
      </c>
      <c r="AB2069" s="22">
        <f t="shared" si="142"/>
        <v>2022</v>
      </c>
      <c r="AC2069" s="22">
        <f t="shared" si="143"/>
        <v>2022</v>
      </c>
      <c r="AD2069" s="25" t="b">
        <f>AND(ROUND(O2069,2)=O2069,ROUND(P2069,2)=P2069,OR(AND(O2069&lt;&gt;0,L2069="p"),AND(P2069&lt;&gt;0,L2069="f")),_xlfn.ISFORMULA(X2069),_xlfn.ISFORMULA(Y2069),_xlfn.ISFORMULA(Z2069),_xlfn.ISFORMULA(AA2069),_xlfn.ISFORMULA(AB2069),_xlfn.ISFORMULA(AC2069),NOT(_xlfn.ISFORMULA(O2069)),NOT(_xlfn.ISFORMULA(P2069)),M2069&lt;&gt;0,N2069&lt;&gt;0,OR(YEAR(M2069=lookup_codes!T2248),YEAR(M2069=lookup_codes!T2249),YEAR(M2069=lookup_codes!T2250)),OR(YEAR(N2069=lookup_codes!T2248),YEAR(N2069=lookup_codes!T2249),YEAR(N2069=lookup_codes!T2250)))</f>
        <v>1</v>
      </c>
    </row>
    <row r="2070" spans="1:30" ht="14.25" customHeight="1" x14ac:dyDescent="0.2">
      <c r="A2070" s="8" t="s">
        <v>782</v>
      </c>
      <c r="B2070" s="8"/>
      <c r="C2070" s="2" t="s">
        <v>734</v>
      </c>
      <c r="D2070" s="6" t="s">
        <v>742</v>
      </c>
      <c r="E2070" s="60" t="s">
        <v>745</v>
      </c>
      <c r="F2070" s="8"/>
      <c r="G2070" s="8"/>
      <c r="H2070" s="8"/>
      <c r="I2070" s="8" t="s">
        <v>25</v>
      </c>
      <c r="J2070" s="8">
        <v>4</v>
      </c>
      <c r="K2070" s="8" t="s">
        <v>753</v>
      </c>
      <c r="L2070" s="8" t="s">
        <v>756</v>
      </c>
      <c r="M2070" s="9">
        <v>44575</v>
      </c>
      <c r="N2070" s="9">
        <v>44587</v>
      </c>
      <c r="O2070" s="20"/>
      <c r="P2070" s="20">
        <v>47.62</v>
      </c>
      <c r="Q2070" s="61"/>
      <c r="X2070" s="22" t="str">
        <f>IF(B2070="",VLOOKUP(A2070,items_lookup!A:B,2,FALSE),B2070)</f>
        <v>04. Item 04</v>
      </c>
      <c r="Y2070" s="22">
        <f t="shared" si="144"/>
        <v>1</v>
      </c>
      <c r="Z2070" s="22">
        <f t="shared" si="144"/>
        <v>1</v>
      </c>
      <c r="AA2070" s="22">
        <f t="shared" si="141"/>
        <v>2022</v>
      </c>
      <c r="AB2070" s="22">
        <f t="shared" si="142"/>
        <v>2022</v>
      </c>
      <c r="AC2070" s="22">
        <f t="shared" si="143"/>
        <v>2022</v>
      </c>
      <c r="AD2070" s="25" t="b">
        <f>AND(ROUND(O2070,2)=O2070,ROUND(P2070,2)=P2070,OR(AND(O2070&lt;&gt;0,L2070="p"),AND(P2070&lt;&gt;0,L2070="f")),_xlfn.ISFORMULA(X2070),_xlfn.ISFORMULA(Y2070),_xlfn.ISFORMULA(Z2070),_xlfn.ISFORMULA(AA2070),_xlfn.ISFORMULA(AB2070),_xlfn.ISFORMULA(AC2070),NOT(_xlfn.ISFORMULA(O2070)),NOT(_xlfn.ISFORMULA(P2070)),M2070&lt;&gt;0,N2070&lt;&gt;0,OR(YEAR(M2070=lookup_codes!T2249),YEAR(M2070=lookup_codes!T2250),YEAR(M2070=lookup_codes!T2251)),OR(YEAR(N2070=lookup_codes!T2249),YEAR(N2070=lookup_codes!T2250),YEAR(N2070=lookup_codes!T2251)))</f>
        <v>1</v>
      </c>
    </row>
    <row r="2071" spans="1:30" ht="14.25" customHeight="1" x14ac:dyDescent="0.2">
      <c r="A2071" s="8" t="s">
        <v>763</v>
      </c>
      <c r="B2071" s="8"/>
      <c r="C2071" s="2" t="s">
        <v>734</v>
      </c>
      <c r="D2071" s="6" t="s">
        <v>742</v>
      </c>
      <c r="E2071" s="60" t="s">
        <v>745</v>
      </c>
      <c r="F2071" s="8"/>
      <c r="G2071" s="8"/>
      <c r="H2071" s="8"/>
      <c r="I2071" s="8"/>
      <c r="J2071" s="8">
        <v>4</v>
      </c>
      <c r="K2071" s="8" t="s">
        <v>753</v>
      </c>
      <c r="L2071" s="8" t="s">
        <v>756</v>
      </c>
      <c r="M2071" s="9">
        <v>44575</v>
      </c>
      <c r="N2071" s="9">
        <v>44587</v>
      </c>
      <c r="O2071" s="20"/>
      <c r="P2071" s="20">
        <v>357603.89</v>
      </c>
      <c r="Q2071" s="61"/>
      <c r="X2071" s="22" t="str">
        <f>IF(B2071="",VLOOKUP(A2071,items_lookup!A:B,2,FALSE),B2071)</f>
        <v>04. Item 04</v>
      </c>
      <c r="Y2071" s="22">
        <f t="shared" si="144"/>
        <v>1</v>
      </c>
      <c r="Z2071" s="22">
        <f t="shared" si="144"/>
        <v>1</v>
      </c>
      <c r="AA2071" s="22">
        <f t="shared" si="141"/>
        <v>2022</v>
      </c>
      <c r="AB2071" s="22">
        <f t="shared" si="142"/>
        <v>2022</v>
      </c>
      <c r="AC2071" s="22">
        <f t="shared" si="143"/>
        <v>2022</v>
      </c>
      <c r="AD2071" s="25" t="b">
        <f>AND(ROUND(O2071,2)=O2071,ROUND(P2071,2)=P2071,OR(AND(O2071&lt;&gt;0,L2071="p"),AND(P2071&lt;&gt;0,L2071="f")),_xlfn.ISFORMULA(X2071),_xlfn.ISFORMULA(Y2071),_xlfn.ISFORMULA(Z2071),_xlfn.ISFORMULA(AA2071),_xlfn.ISFORMULA(AB2071),_xlfn.ISFORMULA(AC2071),NOT(_xlfn.ISFORMULA(O2071)),NOT(_xlfn.ISFORMULA(P2071)),M2071&lt;&gt;0,N2071&lt;&gt;0,OR(YEAR(M2071=lookup_codes!T2250),YEAR(M2071=lookup_codes!T2251),YEAR(M2071=lookup_codes!T2252)),OR(YEAR(N2071=lookup_codes!T2250),YEAR(N2071=lookup_codes!T2251),YEAR(N2071=lookup_codes!T2252)))</f>
        <v>1</v>
      </c>
    </row>
    <row r="2072" spans="1:30" ht="14.25" customHeight="1" x14ac:dyDescent="0.2">
      <c r="A2072" s="8" t="s">
        <v>781</v>
      </c>
      <c r="B2072" s="8"/>
      <c r="C2072" s="2" t="s">
        <v>734</v>
      </c>
      <c r="D2072" s="6" t="s">
        <v>742</v>
      </c>
      <c r="E2072" s="60" t="s">
        <v>745</v>
      </c>
      <c r="F2072" s="8" t="s">
        <v>25</v>
      </c>
      <c r="G2072" s="8"/>
      <c r="H2072" s="8"/>
      <c r="I2072" s="8"/>
      <c r="J2072" s="8">
        <v>4</v>
      </c>
      <c r="K2072" s="8" t="s">
        <v>753</v>
      </c>
      <c r="L2072" s="8" t="s">
        <v>756</v>
      </c>
      <c r="M2072" s="9">
        <v>44575</v>
      </c>
      <c r="N2072" s="9">
        <v>44587</v>
      </c>
      <c r="O2072" s="20"/>
      <c r="P2072" s="20">
        <v>44113.14</v>
      </c>
      <c r="Q2072" s="61"/>
      <c r="X2072" s="22" t="str">
        <f>IF(B2072="",VLOOKUP(A2072,items_lookup!A:B,2,FALSE),B2072)</f>
        <v>09. Item 09</v>
      </c>
      <c r="Y2072" s="22">
        <f t="shared" si="144"/>
        <v>1</v>
      </c>
      <c r="Z2072" s="22">
        <f t="shared" si="144"/>
        <v>1</v>
      </c>
      <c r="AA2072" s="22">
        <f t="shared" si="141"/>
        <v>2022</v>
      </c>
      <c r="AB2072" s="22">
        <f t="shared" si="142"/>
        <v>2022</v>
      </c>
      <c r="AC2072" s="22">
        <f t="shared" si="143"/>
        <v>2021</v>
      </c>
      <c r="AD2072" s="25" t="b">
        <f>AND(ROUND(O2072,2)=O2072,ROUND(P2072,2)=P2072,OR(AND(O2072&lt;&gt;0,L2072="p"),AND(P2072&lt;&gt;0,L2072="f")),_xlfn.ISFORMULA(X2072),_xlfn.ISFORMULA(Y2072),_xlfn.ISFORMULA(Z2072),_xlfn.ISFORMULA(AA2072),_xlfn.ISFORMULA(AB2072),_xlfn.ISFORMULA(AC2072),NOT(_xlfn.ISFORMULA(O2072)),NOT(_xlfn.ISFORMULA(P2072)),M2072&lt;&gt;0,N2072&lt;&gt;0,OR(YEAR(M2072=lookup_codes!T2251),YEAR(M2072=lookup_codes!T2252),YEAR(M2072=lookup_codes!T2253)),OR(YEAR(N2072=lookup_codes!T2251),YEAR(N2072=lookup_codes!T2252),YEAR(N2072=lookup_codes!T2253)))</f>
        <v>1</v>
      </c>
    </row>
    <row r="2073" spans="1:30" ht="14.25" customHeight="1" x14ac:dyDescent="0.2">
      <c r="A2073" s="8" t="s">
        <v>765</v>
      </c>
      <c r="B2073" s="8"/>
      <c r="C2073" s="2" t="s">
        <v>734</v>
      </c>
      <c r="D2073" s="6" t="s">
        <v>742</v>
      </c>
      <c r="E2073" s="60" t="s">
        <v>745</v>
      </c>
      <c r="F2073" s="8"/>
      <c r="G2073" s="8"/>
      <c r="H2073" s="8"/>
      <c r="I2073" s="8"/>
      <c r="J2073" s="8">
        <v>4</v>
      </c>
      <c r="K2073" s="8" t="s">
        <v>753</v>
      </c>
      <c r="L2073" s="8" t="s">
        <v>756</v>
      </c>
      <c r="M2073" s="9">
        <v>44578</v>
      </c>
      <c r="N2073" s="9">
        <v>44587</v>
      </c>
      <c r="O2073" s="20"/>
      <c r="P2073" s="20">
        <v>223831.7</v>
      </c>
      <c r="Q2073" s="61"/>
      <c r="R2073" s="29"/>
      <c r="S2073" s="29"/>
      <c r="T2073" s="29"/>
      <c r="U2073" s="29"/>
      <c r="X2073" s="22" t="str">
        <f>IF(B2073="",VLOOKUP(A2073,items_lookup!A:B,2,FALSE),B2073)</f>
        <v>05. Item 05</v>
      </c>
      <c r="Y2073" s="22">
        <f t="shared" si="144"/>
        <v>1</v>
      </c>
      <c r="Z2073" s="22">
        <f t="shared" si="144"/>
        <v>1</v>
      </c>
      <c r="AA2073" s="22">
        <f t="shared" si="141"/>
        <v>2022</v>
      </c>
      <c r="AB2073" s="22">
        <f t="shared" si="142"/>
        <v>2022</v>
      </c>
      <c r="AC2073" s="22">
        <f t="shared" si="143"/>
        <v>2022</v>
      </c>
      <c r="AD2073" s="25" t="b">
        <f>AND(ROUND(O2073,2)=O2073,ROUND(P2073,2)=P2073,OR(AND(O2073&lt;&gt;0,L2073="p"),AND(P2073&lt;&gt;0,L2073="f")),_xlfn.ISFORMULA(X2073),_xlfn.ISFORMULA(Y2073),_xlfn.ISFORMULA(Z2073),_xlfn.ISFORMULA(AA2073),_xlfn.ISFORMULA(AB2073),_xlfn.ISFORMULA(AC2073),NOT(_xlfn.ISFORMULA(O2073)),NOT(_xlfn.ISFORMULA(P2073)),M2073&lt;&gt;0,N2073&lt;&gt;0,OR(YEAR(M2073=lookup_codes!T2253),YEAR(M2073=lookup_codes!T2254),YEAR(M2073=lookup_codes!T2255)),OR(YEAR(N2073=lookup_codes!T2253),YEAR(N2073=lookup_codes!T2254),YEAR(N2073=lookup_codes!T2255)))</f>
        <v>1</v>
      </c>
    </row>
    <row r="2074" spans="1:30" ht="14.25" customHeight="1" x14ac:dyDescent="0.2">
      <c r="A2074" s="8" t="s">
        <v>764</v>
      </c>
      <c r="B2074" s="8"/>
      <c r="C2074" s="2" t="s">
        <v>734</v>
      </c>
      <c r="D2074" s="6" t="s">
        <v>742</v>
      </c>
      <c r="E2074" s="60" t="s">
        <v>744</v>
      </c>
      <c r="F2074" s="8"/>
      <c r="G2074" s="8"/>
      <c r="H2074" s="8"/>
      <c r="I2074" s="8"/>
      <c r="J2074" s="8"/>
      <c r="K2074" s="8" t="s">
        <v>753</v>
      </c>
      <c r="L2074" s="8" t="s">
        <v>756</v>
      </c>
      <c r="M2074" s="9">
        <v>44579</v>
      </c>
      <c r="N2074" s="9">
        <v>44579</v>
      </c>
      <c r="O2074" s="20"/>
      <c r="P2074" s="20">
        <v>4952.38</v>
      </c>
      <c r="Q2074" s="61"/>
      <c r="R2074" s="29"/>
      <c r="S2074" s="29"/>
      <c r="T2074" s="29"/>
      <c r="U2074" s="29"/>
      <c r="X2074" s="22" t="str">
        <f>IF(B2074="",VLOOKUP(A2074,items_lookup!A:B,2,FALSE),B2074)</f>
        <v>05. Item 05</v>
      </c>
      <c r="Y2074" s="22">
        <f t="shared" si="144"/>
        <v>1</v>
      </c>
      <c r="Z2074" s="22">
        <f t="shared" si="144"/>
        <v>1</v>
      </c>
      <c r="AA2074" s="22">
        <f t="shared" si="141"/>
        <v>2022</v>
      </c>
      <c r="AB2074" s="22">
        <f t="shared" si="142"/>
        <v>2022</v>
      </c>
      <c r="AC2074" s="22">
        <f t="shared" si="143"/>
        <v>2022</v>
      </c>
      <c r="AD2074" s="25" t="b">
        <f>AND(ROUND(O2074,2)=O2074,ROUND(P2074,2)=P2074,OR(AND(O2074&lt;&gt;0,L2074="p"),AND(P2074&lt;&gt;0,L2074="f")),_xlfn.ISFORMULA(X2074),_xlfn.ISFORMULA(Y2074),_xlfn.ISFORMULA(Z2074),_xlfn.ISFORMULA(AA2074),_xlfn.ISFORMULA(AB2074),_xlfn.ISFORMULA(AC2074),NOT(_xlfn.ISFORMULA(O2074)),NOT(_xlfn.ISFORMULA(P2074)),M2074&lt;&gt;0,N2074&lt;&gt;0,OR(YEAR(M2074=lookup_codes!T2254),YEAR(M2074=lookup_codes!T2255),YEAR(M2074=lookup_codes!T2256)),OR(YEAR(N2074=lookup_codes!T2254),YEAR(N2074=lookup_codes!T2255),YEAR(N2074=lookup_codes!T2256)))</f>
        <v>1</v>
      </c>
    </row>
    <row r="2075" spans="1:30" ht="15" customHeight="1" x14ac:dyDescent="0.2">
      <c r="A2075" s="8" t="s">
        <v>761</v>
      </c>
      <c r="B2075" s="27"/>
      <c r="C2075" s="2" t="s">
        <v>734</v>
      </c>
      <c r="D2075" s="6" t="s">
        <v>742</v>
      </c>
      <c r="E2075" s="60" t="s">
        <v>745</v>
      </c>
      <c r="F2075" s="8" t="s">
        <v>25</v>
      </c>
      <c r="G2075" s="8"/>
      <c r="H2075" s="8"/>
      <c r="I2075" s="8"/>
      <c r="J2075" s="8">
        <v>4</v>
      </c>
      <c r="K2075" s="8" t="s">
        <v>753</v>
      </c>
      <c r="L2075" s="8" t="s">
        <v>756</v>
      </c>
      <c r="M2075" s="9">
        <v>44578</v>
      </c>
      <c r="N2075" s="9">
        <v>44582</v>
      </c>
      <c r="O2075" s="20"/>
      <c r="P2075" s="20">
        <v>3716.23</v>
      </c>
      <c r="Q2075" s="61"/>
      <c r="R2075" s="11"/>
      <c r="S2075" s="11"/>
      <c r="T2075" s="11"/>
      <c r="U2075" s="11"/>
      <c r="X2075" s="22" t="str">
        <f>IF(B2075="",VLOOKUP(A2075,items_lookup!A:B,2,FALSE),B2075)</f>
        <v>01. Item 01</v>
      </c>
      <c r="Y2075" s="22">
        <f t="shared" si="144"/>
        <v>1</v>
      </c>
      <c r="Z2075" s="22">
        <f t="shared" si="144"/>
        <v>1</v>
      </c>
      <c r="AA2075" s="22">
        <f t="shared" si="141"/>
        <v>2022</v>
      </c>
      <c r="AB2075" s="22">
        <f t="shared" si="142"/>
        <v>2022</v>
      </c>
      <c r="AC2075" s="22">
        <f t="shared" si="143"/>
        <v>2021</v>
      </c>
      <c r="AD2075" s="25" t="b">
        <f>AND(ROUND(O2075,2)=O2075,ROUND(P2075,2)=P2075,OR(AND(O2075&lt;&gt;0,L2075="p"),AND(P2075&lt;&gt;0,L2075="f")),_xlfn.ISFORMULA(X2075),_xlfn.ISFORMULA(Y2075),_xlfn.ISFORMULA(Z2075),_xlfn.ISFORMULA(AA2075),_xlfn.ISFORMULA(AB2075),_xlfn.ISFORMULA(AC2075),NOT(_xlfn.ISFORMULA(O2075)),NOT(_xlfn.ISFORMULA(P2075)),M2075&lt;&gt;0,N2075&lt;&gt;0,OR(YEAR(M2075=lookup_codes!T2255),YEAR(M2075=lookup_codes!T2256),YEAR(M2075=lookup_codes!T2257)),OR(YEAR(N2075=lookup_codes!T2255),YEAR(N2075=lookup_codes!T2256),YEAR(N2075=lookup_codes!T2257)))</f>
        <v>1</v>
      </c>
    </row>
    <row r="2076" spans="1:30" ht="15" customHeight="1" x14ac:dyDescent="0.2">
      <c r="A2076" s="8" t="s">
        <v>795</v>
      </c>
      <c r="B2076" s="27"/>
      <c r="C2076" s="2" t="s">
        <v>734</v>
      </c>
      <c r="D2076" s="6" t="s">
        <v>742</v>
      </c>
      <c r="E2076" s="60" t="s">
        <v>745</v>
      </c>
      <c r="F2076" s="8" t="s">
        <v>25</v>
      </c>
      <c r="G2076" s="8"/>
      <c r="H2076" s="8"/>
      <c r="I2076" s="8"/>
      <c r="J2076" s="8">
        <v>4</v>
      </c>
      <c r="K2076" s="8" t="s">
        <v>753</v>
      </c>
      <c r="L2076" s="8" t="s">
        <v>756</v>
      </c>
      <c r="M2076" s="9">
        <v>44578</v>
      </c>
      <c r="N2076" s="9">
        <v>44582</v>
      </c>
      <c r="O2076" s="20"/>
      <c r="P2076" s="20">
        <v>1005515.16</v>
      </c>
      <c r="Q2076" s="61"/>
      <c r="R2076" s="11"/>
      <c r="S2076" s="11"/>
      <c r="T2076" s="11"/>
      <c r="U2076" s="11"/>
      <c r="X2076" s="22" t="str">
        <f>IF(B2076="",VLOOKUP(A2076,items_lookup!A:B,2,FALSE),B2076)</f>
        <v>17. Item 17</v>
      </c>
      <c r="Y2076" s="22">
        <f t="shared" si="144"/>
        <v>1</v>
      </c>
      <c r="Z2076" s="22">
        <f t="shared" si="144"/>
        <v>1</v>
      </c>
      <c r="AA2076" s="22">
        <f t="shared" si="141"/>
        <v>2022</v>
      </c>
      <c r="AB2076" s="22">
        <f t="shared" si="142"/>
        <v>2022</v>
      </c>
      <c r="AC2076" s="22">
        <f t="shared" si="143"/>
        <v>2021</v>
      </c>
      <c r="AD2076" s="25" t="b">
        <f>AND(ROUND(O2076,2)=O2076,ROUND(P2076,2)=P2076,OR(AND(O2076&lt;&gt;0,L2076="p"),AND(P2076&lt;&gt;0,L2076="f")),_xlfn.ISFORMULA(X2076),_xlfn.ISFORMULA(Y2076),_xlfn.ISFORMULA(Z2076),_xlfn.ISFORMULA(AA2076),_xlfn.ISFORMULA(AB2076),_xlfn.ISFORMULA(AC2076),NOT(_xlfn.ISFORMULA(O2076)),NOT(_xlfn.ISFORMULA(P2076)),M2076&lt;&gt;0,N2076&lt;&gt;0,OR(YEAR(M2076=lookup_codes!T2256),YEAR(M2076=lookup_codes!T2257),YEAR(M2076=lookup_codes!T2258)),OR(YEAR(N2076=lookup_codes!T2256),YEAR(N2076=lookup_codes!T2257),YEAR(N2076=lookup_codes!T2258)))</f>
        <v>1</v>
      </c>
    </row>
    <row r="2077" spans="1:30" ht="15" customHeight="1" x14ac:dyDescent="0.2">
      <c r="A2077" s="8" t="s">
        <v>776</v>
      </c>
      <c r="B2077" s="8"/>
      <c r="C2077" s="2" t="s">
        <v>734</v>
      </c>
      <c r="D2077" s="6" t="s">
        <v>743</v>
      </c>
      <c r="E2077" s="60" t="s">
        <v>745</v>
      </c>
      <c r="F2077" s="8"/>
      <c r="G2077" s="8"/>
      <c r="H2077" s="8"/>
      <c r="I2077" s="8"/>
      <c r="J2077" s="8">
        <v>1</v>
      </c>
      <c r="K2077" s="8" t="s">
        <v>753</v>
      </c>
      <c r="L2077" s="8" t="s">
        <v>756</v>
      </c>
      <c r="M2077" s="9">
        <v>44575</v>
      </c>
      <c r="N2077" s="9">
        <v>44582</v>
      </c>
      <c r="O2077" s="20"/>
      <c r="P2077" s="20">
        <v>44060.49</v>
      </c>
      <c r="Q2077" s="61"/>
      <c r="R2077" s="29"/>
      <c r="S2077" s="29"/>
      <c r="T2077" s="29"/>
      <c r="U2077" s="29"/>
      <c r="X2077" s="22" t="str">
        <f>IF(B2077="",VLOOKUP(A2077,items_lookup!A:B,2,FALSE),B2077)</f>
        <v>_1. Item _1</v>
      </c>
      <c r="Y2077" s="22">
        <f t="shared" si="144"/>
        <v>1</v>
      </c>
      <c r="Z2077" s="22">
        <f t="shared" si="144"/>
        <v>1</v>
      </c>
      <c r="AA2077" s="22">
        <f t="shared" ref="AA2077:AA2140" si="145">YEAR(N2077)</f>
        <v>2022</v>
      </c>
      <c r="AB2077" s="22">
        <f t="shared" ref="AB2077:AB2140" si="146">YEAR(M2077)</f>
        <v>2022</v>
      </c>
      <c r="AC2077" s="22">
        <f t="shared" ref="AC2077:AC2140" si="147">IF(F2077="X",AA2077-1,AA2077)</f>
        <v>2022</v>
      </c>
      <c r="AD2077" s="25" t="b">
        <f>AND(ROUND(O2077,2)=O2077,ROUND(P2077,2)=P2077,OR(AND(O2077&lt;&gt;0,L2077="p"),AND(P2077&lt;&gt;0,L2077="f")),_xlfn.ISFORMULA(X2077),_xlfn.ISFORMULA(Y2077),_xlfn.ISFORMULA(Z2077),_xlfn.ISFORMULA(AA2077),_xlfn.ISFORMULA(AB2077),_xlfn.ISFORMULA(AC2077),NOT(_xlfn.ISFORMULA(O2077)),NOT(_xlfn.ISFORMULA(P2077)),M2077&lt;&gt;0,N2077&lt;&gt;0,OR(YEAR(M2077=lookup_codes!T2257),YEAR(M2077=lookup_codes!T2258),YEAR(M2077=lookup_codes!T2259)),OR(YEAR(N2077=lookup_codes!T2257),YEAR(N2077=lookup_codes!T2258),YEAR(N2077=lookup_codes!T2259)))</f>
        <v>1</v>
      </c>
    </row>
    <row r="2078" spans="1:30" ht="12.6" customHeight="1" x14ac:dyDescent="0.2">
      <c r="A2078" s="8" t="s">
        <v>775</v>
      </c>
      <c r="B2078" s="27"/>
      <c r="C2078" s="2" t="s">
        <v>734</v>
      </c>
      <c r="D2078" s="6" t="s">
        <v>742</v>
      </c>
      <c r="E2078" s="60" t="s">
        <v>745</v>
      </c>
      <c r="F2078" s="8"/>
      <c r="G2078" s="8"/>
      <c r="H2078" s="8"/>
      <c r="I2078" s="8"/>
      <c r="J2078" s="8">
        <v>1</v>
      </c>
      <c r="K2078" s="8" t="s">
        <v>753</v>
      </c>
      <c r="L2078" s="8" t="s">
        <v>756</v>
      </c>
      <c r="M2078" s="9">
        <v>44575</v>
      </c>
      <c r="N2078" s="9">
        <v>44586</v>
      </c>
      <c r="O2078" s="20"/>
      <c r="P2078" s="20">
        <v>30109.97</v>
      </c>
      <c r="Q2078" s="61"/>
      <c r="R2078" s="11"/>
      <c r="S2078" s="11"/>
      <c r="T2078" s="11"/>
      <c r="U2078" s="11"/>
      <c r="X2078" s="22" t="str">
        <f>IF(B2078="",VLOOKUP(A2078,items_lookup!A:B,2,FALSE),B2078)</f>
        <v>06. Item 06</v>
      </c>
      <c r="Y2078" s="22">
        <f t="shared" si="144"/>
        <v>1</v>
      </c>
      <c r="Z2078" s="22">
        <f t="shared" si="144"/>
        <v>1</v>
      </c>
      <c r="AA2078" s="22">
        <f t="shared" si="145"/>
        <v>2022</v>
      </c>
      <c r="AB2078" s="22">
        <f t="shared" si="146"/>
        <v>2022</v>
      </c>
      <c r="AC2078" s="22">
        <f t="shared" si="147"/>
        <v>2022</v>
      </c>
      <c r="AD2078" s="25" t="b">
        <f>AND(ROUND(O2078,2)=O2078,ROUND(P2078,2)=P2078,OR(AND(O2078&lt;&gt;0,L2078="p"),AND(P2078&lt;&gt;0,L2078="f")),_xlfn.ISFORMULA(X2078),_xlfn.ISFORMULA(Y2078),_xlfn.ISFORMULA(Z2078),_xlfn.ISFORMULA(AA2078),_xlfn.ISFORMULA(AB2078),_xlfn.ISFORMULA(AC2078),NOT(_xlfn.ISFORMULA(O2078)),NOT(_xlfn.ISFORMULA(P2078)),M2078&lt;&gt;0,N2078&lt;&gt;0,OR(YEAR(M2078=lookup_codes!T2258),YEAR(M2078=lookup_codes!T2259),YEAR(M2078=lookup_codes!T2260)),OR(YEAR(N2078=lookup_codes!T2258),YEAR(N2078=lookup_codes!T2259),YEAR(N2078=lookup_codes!T2260)))</f>
        <v>1</v>
      </c>
    </row>
    <row r="2079" spans="1:30" ht="15" customHeight="1" x14ac:dyDescent="0.2">
      <c r="A2079" s="8" t="s">
        <v>790</v>
      </c>
      <c r="B2079" s="27"/>
      <c r="C2079" s="2" t="s">
        <v>734</v>
      </c>
      <c r="D2079" s="6" t="s">
        <v>742</v>
      </c>
      <c r="E2079" s="60" t="s">
        <v>745</v>
      </c>
      <c r="F2079" s="8"/>
      <c r="G2079" s="8"/>
      <c r="H2079" s="8"/>
      <c r="I2079" s="8"/>
      <c r="J2079" s="8">
        <v>1</v>
      </c>
      <c r="K2079" s="8" t="s">
        <v>753</v>
      </c>
      <c r="L2079" s="8" t="s">
        <v>756</v>
      </c>
      <c r="M2079" s="9">
        <v>44575</v>
      </c>
      <c r="N2079" s="9">
        <v>44586</v>
      </c>
      <c r="O2079" s="20"/>
      <c r="P2079" s="20">
        <v>85411.39</v>
      </c>
      <c r="Q2079" s="61"/>
      <c r="R2079" s="11"/>
      <c r="S2079" s="11"/>
      <c r="T2079" s="11"/>
      <c r="U2079" s="11"/>
      <c r="X2079" s="22" t="str">
        <f>IF(B2079="",VLOOKUP(A2079,items_lookup!A:B,2,FALSE),B2079)</f>
        <v>10. Item 10</v>
      </c>
      <c r="Y2079" s="22">
        <f t="shared" si="144"/>
        <v>1</v>
      </c>
      <c r="Z2079" s="22">
        <f t="shared" si="144"/>
        <v>1</v>
      </c>
      <c r="AA2079" s="22">
        <f t="shared" si="145"/>
        <v>2022</v>
      </c>
      <c r="AB2079" s="22">
        <f t="shared" si="146"/>
        <v>2022</v>
      </c>
      <c r="AC2079" s="22">
        <f t="shared" si="147"/>
        <v>2022</v>
      </c>
      <c r="AD2079" s="25" t="b">
        <f>AND(ROUND(O2079,2)=O2079,ROUND(P2079,2)=P2079,OR(AND(O2079&lt;&gt;0,L2079="p"),AND(P2079&lt;&gt;0,L2079="f")),_xlfn.ISFORMULA(X2079),_xlfn.ISFORMULA(Y2079),_xlfn.ISFORMULA(Z2079),_xlfn.ISFORMULA(AA2079),_xlfn.ISFORMULA(AB2079),_xlfn.ISFORMULA(AC2079),NOT(_xlfn.ISFORMULA(O2079)),NOT(_xlfn.ISFORMULA(P2079)),M2079&lt;&gt;0,N2079&lt;&gt;0,OR(YEAR(M2079=lookup_codes!T2259),YEAR(M2079=lookup_codes!T2260),YEAR(M2079=lookup_codes!T2261)),OR(YEAR(N2079=lookup_codes!T2259),YEAR(N2079=lookup_codes!T2260),YEAR(N2079=lookup_codes!T2261)))</f>
        <v>1</v>
      </c>
    </row>
    <row r="2080" spans="1:30" ht="15" customHeight="1" x14ac:dyDescent="0.2">
      <c r="A2080" s="8" t="s">
        <v>795</v>
      </c>
      <c r="B2080" s="8"/>
      <c r="C2080" s="2" t="s">
        <v>734</v>
      </c>
      <c r="D2080" s="6" t="s">
        <v>742</v>
      </c>
      <c r="E2080" s="60" t="s">
        <v>745</v>
      </c>
      <c r="F2080" s="8"/>
      <c r="G2080" s="8"/>
      <c r="H2080" s="8"/>
      <c r="I2080" s="8"/>
      <c r="J2080" s="8">
        <v>3</v>
      </c>
      <c r="K2080" s="8" t="s">
        <v>753</v>
      </c>
      <c r="L2080" s="8" t="s">
        <v>756</v>
      </c>
      <c r="M2080" s="9">
        <v>44578</v>
      </c>
      <c r="N2080" s="9">
        <v>44587</v>
      </c>
      <c r="O2080" s="20"/>
      <c r="P2080" s="20">
        <v>234490.26</v>
      </c>
      <c r="Q2080" s="61"/>
      <c r="R2080" s="29"/>
      <c r="S2080" s="29"/>
      <c r="T2080" s="29"/>
      <c r="U2080" s="29"/>
      <c r="X2080" s="22" t="str">
        <f>IF(B2080="",VLOOKUP(A2080,items_lookup!A:B,2,FALSE),B2080)</f>
        <v>17. Item 17</v>
      </c>
      <c r="Y2080" s="22">
        <f t="shared" si="144"/>
        <v>1</v>
      </c>
      <c r="Z2080" s="22">
        <f t="shared" si="144"/>
        <v>1</v>
      </c>
      <c r="AA2080" s="22">
        <f t="shared" si="145"/>
        <v>2022</v>
      </c>
      <c r="AB2080" s="22">
        <f t="shared" si="146"/>
        <v>2022</v>
      </c>
      <c r="AC2080" s="22">
        <f t="shared" si="147"/>
        <v>2022</v>
      </c>
      <c r="AD2080" s="25" t="b">
        <f>AND(ROUND(O2080,2)=O2080,ROUND(P2080,2)=P2080,OR(AND(O2080&lt;&gt;0,L2080="p"),AND(P2080&lt;&gt;0,L2080="f")),_xlfn.ISFORMULA(X2080),_xlfn.ISFORMULA(Y2080),_xlfn.ISFORMULA(Z2080),_xlfn.ISFORMULA(AA2080),_xlfn.ISFORMULA(AB2080),_xlfn.ISFORMULA(AC2080),NOT(_xlfn.ISFORMULA(O2080)),NOT(_xlfn.ISFORMULA(P2080)),M2080&lt;&gt;0,N2080&lt;&gt;0,OR(YEAR(M2080=lookup_codes!T2260),YEAR(M2080=lookup_codes!T2261),YEAR(M2080=lookup_codes!T2262)),OR(YEAR(N2080=lookup_codes!T2260),YEAR(N2080=lookup_codes!T2261),YEAR(N2080=lookup_codes!T2262)))</f>
        <v>1</v>
      </c>
    </row>
    <row r="2081" spans="1:30" ht="15" customHeight="1" x14ac:dyDescent="0.2">
      <c r="A2081" s="8" t="s">
        <v>796</v>
      </c>
      <c r="B2081" s="27"/>
      <c r="C2081" s="2" t="s">
        <v>734</v>
      </c>
      <c r="D2081" s="6" t="s">
        <v>742</v>
      </c>
      <c r="E2081" s="60" t="s">
        <v>745</v>
      </c>
      <c r="F2081" s="8" t="s">
        <v>25</v>
      </c>
      <c r="G2081" s="8"/>
      <c r="H2081" s="8"/>
      <c r="I2081" s="8"/>
      <c r="J2081" s="8">
        <v>1</v>
      </c>
      <c r="K2081" s="8" t="s">
        <v>753</v>
      </c>
      <c r="L2081" s="8" t="s">
        <v>756</v>
      </c>
      <c r="M2081" s="9">
        <v>44575</v>
      </c>
      <c r="N2081" s="9">
        <v>44587</v>
      </c>
      <c r="O2081" s="20"/>
      <c r="P2081" s="20">
        <v>378045.8</v>
      </c>
      <c r="Q2081" s="61"/>
      <c r="R2081" s="11"/>
      <c r="S2081" s="11"/>
      <c r="T2081" s="11"/>
      <c r="U2081" s="11"/>
      <c r="X2081" s="22" t="str">
        <f>IF(B2081="",VLOOKUP(A2081,items_lookup!A:B,2,FALSE),B2081)</f>
        <v>_3. Item _3</v>
      </c>
      <c r="Y2081" s="22">
        <f t="shared" si="144"/>
        <v>1</v>
      </c>
      <c r="Z2081" s="22">
        <f t="shared" si="144"/>
        <v>1</v>
      </c>
      <c r="AA2081" s="22">
        <f t="shared" si="145"/>
        <v>2022</v>
      </c>
      <c r="AB2081" s="22">
        <f t="shared" si="146"/>
        <v>2022</v>
      </c>
      <c r="AC2081" s="22">
        <f t="shared" si="147"/>
        <v>2021</v>
      </c>
      <c r="AD2081" s="25" t="b">
        <f>AND(ROUND(O2081,2)=O2081,ROUND(P2081,2)=P2081,OR(AND(O2081&lt;&gt;0,L2081="p"),AND(P2081&lt;&gt;0,L2081="f")),_xlfn.ISFORMULA(X2081),_xlfn.ISFORMULA(Y2081),_xlfn.ISFORMULA(Z2081),_xlfn.ISFORMULA(AA2081),_xlfn.ISFORMULA(AB2081),_xlfn.ISFORMULA(AC2081),NOT(_xlfn.ISFORMULA(O2081)),NOT(_xlfn.ISFORMULA(P2081)),M2081&lt;&gt;0,N2081&lt;&gt;0,OR(YEAR(M2081=lookup_codes!T2261),YEAR(M2081=lookup_codes!T2262),YEAR(M2081=lookup_codes!T2263)),OR(YEAR(N2081=lookup_codes!T2261),YEAR(N2081=lookup_codes!T2262),YEAR(N2081=lookup_codes!T2263)))</f>
        <v>1</v>
      </c>
    </row>
    <row r="2082" spans="1:30" ht="15" customHeight="1" x14ac:dyDescent="0.2">
      <c r="A2082" s="8" t="s">
        <v>795</v>
      </c>
      <c r="B2082" s="27"/>
      <c r="C2082" s="2" t="s">
        <v>734</v>
      </c>
      <c r="D2082" s="6" t="s">
        <v>742</v>
      </c>
      <c r="E2082" s="60" t="s">
        <v>745</v>
      </c>
      <c r="F2082" s="8"/>
      <c r="G2082" s="8"/>
      <c r="H2082" s="8"/>
      <c r="I2082" s="8"/>
      <c r="J2082" s="8">
        <v>1</v>
      </c>
      <c r="K2082" s="8" t="s">
        <v>753</v>
      </c>
      <c r="L2082" s="8" t="s">
        <v>756</v>
      </c>
      <c r="M2082" s="9">
        <v>44575</v>
      </c>
      <c r="N2082" s="9">
        <v>44587</v>
      </c>
      <c r="O2082" s="20"/>
      <c r="P2082" s="20">
        <v>162865.29999999999</v>
      </c>
      <c r="Q2082" s="61"/>
      <c r="R2082" s="11"/>
      <c r="S2082" s="11"/>
      <c r="T2082" s="11"/>
      <c r="U2082" s="11"/>
      <c r="X2082" s="22" t="str">
        <f>IF(B2082="",VLOOKUP(A2082,items_lookup!A:B,2,FALSE),B2082)</f>
        <v>17. Item 17</v>
      </c>
      <c r="Y2082" s="22">
        <f t="shared" si="144"/>
        <v>1</v>
      </c>
      <c r="Z2082" s="22">
        <f t="shared" si="144"/>
        <v>1</v>
      </c>
      <c r="AA2082" s="22">
        <f t="shared" si="145"/>
        <v>2022</v>
      </c>
      <c r="AB2082" s="22">
        <f t="shared" si="146"/>
        <v>2022</v>
      </c>
      <c r="AC2082" s="22">
        <f t="shared" si="147"/>
        <v>2022</v>
      </c>
      <c r="AD2082" s="25" t="b">
        <f>AND(ROUND(O2082,2)=O2082,ROUND(P2082,2)=P2082,OR(AND(O2082&lt;&gt;0,L2082="p"),AND(P2082&lt;&gt;0,L2082="f")),_xlfn.ISFORMULA(X2082),_xlfn.ISFORMULA(Y2082),_xlfn.ISFORMULA(Z2082),_xlfn.ISFORMULA(AA2082),_xlfn.ISFORMULA(AB2082),_xlfn.ISFORMULA(AC2082),NOT(_xlfn.ISFORMULA(O2082)),NOT(_xlfn.ISFORMULA(P2082)),M2082&lt;&gt;0,N2082&lt;&gt;0,OR(YEAR(M2082=lookup_codes!T2262),YEAR(M2082=lookup_codes!T2263),YEAR(M2082=lookup_codes!T2264)),OR(YEAR(N2082=lookup_codes!T2262),YEAR(N2082=lookup_codes!T2263),YEAR(N2082=lookup_codes!T2264)))</f>
        <v>1</v>
      </c>
    </row>
    <row r="2083" spans="1:30" ht="15" customHeight="1" x14ac:dyDescent="0.2">
      <c r="A2083" s="8" t="s">
        <v>791</v>
      </c>
      <c r="B2083" s="27"/>
      <c r="C2083" s="2" t="s">
        <v>734</v>
      </c>
      <c r="D2083" s="6" t="s">
        <v>742</v>
      </c>
      <c r="E2083" s="60" t="s">
        <v>745</v>
      </c>
      <c r="F2083" s="8"/>
      <c r="G2083" s="8"/>
      <c r="H2083" s="8"/>
      <c r="I2083" s="8"/>
      <c r="J2083" s="8">
        <v>3</v>
      </c>
      <c r="K2083" s="8" t="s">
        <v>753</v>
      </c>
      <c r="L2083" s="8" t="s">
        <v>756</v>
      </c>
      <c r="M2083" s="9">
        <v>44575</v>
      </c>
      <c r="N2083" s="9">
        <v>44588</v>
      </c>
      <c r="O2083" s="20"/>
      <c r="P2083" s="20">
        <v>53743.77</v>
      </c>
      <c r="Q2083" s="61"/>
      <c r="R2083" s="29"/>
      <c r="S2083" s="29"/>
      <c r="T2083" s="29"/>
      <c r="U2083" s="29"/>
      <c r="X2083" s="22" t="str">
        <f>IF(B2083="",VLOOKUP(A2083,items_lookup!A:B,2,FALSE),B2083)</f>
        <v>10. Item 10</v>
      </c>
      <c r="Y2083" s="22">
        <f t="shared" si="144"/>
        <v>1</v>
      </c>
      <c r="Z2083" s="22">
        <f t="shared" si="144"/>
        <v>1</v>
      </c>
      <c r="AA2083" s="22">
        <f t="shared" si="145"/>
        <v>2022</v>
      </c>
      <c r="AB2083" s="22">
        <f t="shared" si="146"/>
        <v>2022</v>
      </c>
      <c r="AC2083" s="22">
        <f t="shared" si="147"/>
        <v>2022</v>
      </c>
      <c r="AD2083" s="25" t="b">
        <f>AND(ROUND(O2083,2)=O2083,ROUND(P2083,2)=P2083,OR(AND(O2083&lt;&gt;0,L2083="p"),AND(P2083&lt;&gt;0,L2083="f")),_xlfn.ISFORMULA(X2083),_xlfn.ISFORMULA(Y2083),_xlfn.ISFORMULA(Z2083),_xlfn.ISFORMULA(AA2083),_xlfn.ISFORMULA(AB2083),_xlfn.ISFORMULA(AC2083),NOT(_xlfn.ISFORMULA(O2083)),NOT(_xlfn.ISFORMULA(P2083)),M2083&lt;&gt;0,N2083&lt;&gt;0,OR(YEAR(M2083=lookup_codes!T2263),YEAR(M2083=lookup_codes!T2264),YEAR(M2083=lookup_codes!T2265)),OR(YEAR(N2083=lookup_codes!T2263),YEAR(N2083=lookup_codes!T2264),YEAR(N2083=lookup_codes!T2265)))</f>
        <v>1</v>
      </c>
    </row>
    <row r="2084" spans="1:30" ht="15.75" customHeight="1" x14ac:dyDescent="0.2">
      <c r="A2084" s="8" t="s">
        <v>791</v>
      </c>
      <c r="B2084" s="8"/>
      <c r="C2084" s="2" t="s">
        <v>734</v>
      </c>
      <c r="D2084" s="6" t="s">
        <v>742</v>
      </c>
      <c r="E2084" s="60" t="s">
        <v>745</v>
      </c>
      <c r="F2084" s="8"/>
      <c r="G2084" s="8"/>
      <c r="H2084" s="8"/>
      <c r="I2084" s="8"/>
      <c r="J2084" s="8">
        <v>1</v>
      </c>
      <c r="K2084" s="8" t="s">
        <v>753</v>
      </c>
      <c r="L2084" s="8" t="s">
        <v>756</v>
      </c>
      <c r="M2084" s="9">
        <v>44572</v>
      </c>
      <c r="N2084" s="9">
        <v>44582</v>
      </c>
      <c r="O2084" s="20"/>
      <c r="P2084" s="20">
        <v>216681.45</v>
      </c>
      <c r="Q2084" s="61"/>
      <c r="R2084" s="29"/>
      <c r="S2084" s="29"/>
      <c r="T2084" s="29"/>
      <c r="U2084" s="29"/>
      <c r="X2084" s="22" t="str">
        <f>IF(B2084="",VLOOKUP(A2084,items_lookup!A:B,2,FALSE),B2084)</f>
        <v>10. Item 10</v>
      </c>
      <c r="Y2084" s="22">
        <f t="shared" si="144"/>
        <v>1</v>
      </c>
      <c r="Z2084" s="22">
        <f t="shared" si="144"/>
        <v>1</v>
      </c>
      <c r="AA2084" s="22">
        <f t="shared" si="145"/>
        <v>2022</v>
      </c>
      <c r="AB2084" s="22">
        <f t="shared" si="146"/>
        <v>2022</v>
      </c>
      <c r="AC2084" s="22">
        <f t="shared" si="147"/>
        <v>2022</v>
      </c>
      <c r="AD2084" s="25" t="b">
        <f>AND(ROUND(O2084,2)=O2084,ROUND(P2084,2)=P2084,OR(AND(O2084&lt;&gt;0,L2084="p"),AND(P2084&lt;&gt;0,L2084="f")),_xlfn.ISFORMULA(X2084),_xlfn.ISFORMULA(Y2084),_xlfn.ISFORMULA(Z2084),_xlfn.ISFORMULA(AA2084),_xlfn.ISFORMULA(AB2084),_xlfn.ISFORMULA(AC2084),NOT(_xlfn.ISFORMULA(O2084)),NOT(_xlfn.ISFORMULA(P2084)),M2084&lt;&gt;0,N2084&lt;&gt;0,OR(YEAR(M2084=lookup_codes!T2264),YEAR(M2084=lookup_codes!T2265),YEAR(M2084=lookup_codes!T2266)),OR(YEAR(N2084=lookup_codes!T2264),YEAR(N2084=lookup_codes!T2265),YEAR(N2084=lookup_codes!T2266)))</f>
        <v>1</v>
      </c>
    </row>
    <row r="2085" spans="1:30" ht="16.5" customHeight="1" x14ac:dyDescent="0.2">
      <c r="A2085" s="8" t="s">
        <v>784</v>
      </c>
      <c r="B2085" s="8"/>
      <c r="C2085" s="2" t="s">
        <v>734</v>
      </c>
      <c r="D2085" s="6" t="s">
        <v>742</v>
      </c>
      <c r="E2085" s="60" t="s">
        <v>744</v>
      </c>
      <c r="F2085" s="8"/>
      <c r="G2085" s="8"/>
      <c r="H2085" s="8"/>
      <c r="I2085" s="8"/>
      <c r="J2085" s="8"/>
      <c r="K2085" s="8" t="s">
        <v>753</v>
      </c>
      <c r="L2085" s="8" t="s">
        <v>756</v>
      </c>
      <c r="M2085" s="9">
        <v>44580</v>
      </c>
      <c r="N2085" s="9">
        <v>44580</v>
      </c>
      <c r="O2085" s="20"/>
      <c r="P2085" s="20">
        <v>371921.6</v>
      </c>
      <c r="Q2085" s="61"/>
      <c r="R2085" s="29"/>
      <c r="S2085" s="29"/>
      <c r="T2085" s="29"/>
      <c r="U2085" s="29"/>
      <c r="X2085" s="22" t="str">
        <f>IF(B2085="",VLOOKUP(A2085,items_lookup!A:B,2,FALSE),B2085)</f>
        <v>03. Item 03</v>
      </c>
      <c r="Y2085" s="22">
        <f t="shared" si="144"/>
        <v>1</v>
      </c>
      <c r="Z2085" s="22">
        <f t="shared" si="144"/>
        <v>1</v>
      </c>
      <c r="AA2085" s="22">
        <f t="shared" si="145"/>
        <v>2022</v>
      </c>
      <c r="AB2085" s="22">
        <f t="shared" si="146"/>
        <v>2022</v>
      </c>
      <c r="AC2085" s="22">
        <f t="shared" si="147"/>
        <v>2022</v>
      </c>
      <c r="AD2085" s="25" t="b">
        <f>AND(ROUND(O2085,2)=O2085,ROUND(P2085,2)=P2085,OR(AND(O2085&lt;&gt;0,L2085="p"),AND(P2085&lt;&gt;0,L2085="f")),_xlfn.ISFORMULA(X2085),_xlfn.ISFORMULA(Y2085),_xlfn.ISFORMULA(Z2085),_xlfn.ISFORMULA(AA2085),_xlfn.ISFORMULA(AB2085),_xlfn.ISFORMULA(AC2085),NOT(_xlfn.ISFORMULA(O2085)),NOT(_xlfn.ISFORMULA(P2085)),M2085&lt;&gt;0,N2085&lt;&gt;0,OR(YEAR(M2085=lookup_codes!T2265),YEAR(M2085=lookup_codes!T2266),YEAR(M2085=lookup_codes!T2267)),OR(YEAR(N2085=lookup_codes!T2265),YEAR(N2085=lookup_codes!T2266),YEAR(N2085=lookup_codes!T2267)))</f>
        <v>1</v>
      </c>
    </row>
    <row r="2086" spans="1:30" ht="15" customHeight="1" x14ac:dyDescent="0.2">
      <c r="A2086" s="8" t="s">
        <v>787</v>
      </c>
      <c r="B2086" s="8"/>
      <c r="C2086" s="2" t="s">
        <v>734</v>
      </c>
      <c r="D2086" s="6" t="s">
        <v>742</v>
      </c>
      <c r="E2086" s="60" t="s">
        <v>745</v>
      </c>
      <c r="F2086" s="8"/>
      <c r="G2086" s="8"/>
      <c r="H2086" s="8"/>
      <c r="I2086" s="8"/>
      <c r="J2086" s="8">
        <v>4</v>
      </c>
      <c r="K2086" s="8" t="s">
        <v>753</v>
      </c>
      <c r="L2086" s="8" t="s">
        <v>756</v>
      </c>
      <c r="M2086" s="9">
        <v>44575</v>
      </c>
      <c r="N2086" s="9">
        <v>44586</v>
      </c>
      <c r="O2086" s="20"/>
      <c r="P2086" s="20">
        <v>196.34</v>
      </c>
      <c r="Q2086" s="61"/>
      <c r="X2086" s="22" t="str">
        <f>IF(B2086="",VLOOKUP(A2086,items_lookup!A:B,2,FALSE),B2086)</f>
        <v>03. Item 03</v>
      </c>
      <c r="Y2086" s="22">
        <f t="shared" si="144"/>
        <v>1</v>
      </c>
      <c r="Z2086" s="22">
        <f t="shared" si="144"/>
        <v>1</v>
      </c>
      <c r="AA2086" s="22">
        <f t="shared" si="145"/>
        <v>2022</v>
      </c>
      <c r="AB2086" s="22">
        <f t="shared" si="146"/>
        <v>2022</v>
      </c>
      <c r="AC2086" s="22">
        <f t="shared" si="147"/>
        <v>2022</v>
      </c>
      <c r="AD2086" s="25" t="b">
        <f>AND(ROUND(O2086,2)=O2086,ROUND(P2086,2)=P2086,OR(AND(O2086&lt;&gt;0,L2086="p"),AND(P2086&lt;&gt;0,L2086="f")),_xlfn.ISFORMULA(X2086),_xlfn.ISFORMULA(Y2086),_xlfn.ISFORMULA(Z2086),_xlfn.ISFORMULA(AA2086),_xlfn.ISFORMULA(AB2086),_xlfn.ISFORMULA(AC2086),NOT(_xlfn.ISFORMULA(O2086)),NOT(_xlfn.ISFORMULA(P2086)),M2086&lt;&gt;0,N2086&lt;&gt;0,OR(YEAR(M2086=lookup_codes!T2266),YEAR(M2086=lookup_codes!T2267),YEAR(M2086=lookup_codes!T2268)),OR(YEAR(N2086=lookup_codes!T2266),YEAR(N2086=lookup_codes!T2267),YEAR(N2086=lookup_codes!T2268)))</f>
        <v>1</v>
      </c>
    </row>
    <row r="2087" spans="1:30" ht="14.25" customHeight="1" x14ac:dyDescent="0.2">
      <c r="A2087" s="8" t="s">
        <v>763</v>
      </c>
      <c r="B2087" s="8"/>
      <c r="C2087" s="2" t="s">
        <v>734</v>
      </c>
      <c r="D2087" s="6" t="s">
        <v>742</v>
      </c>
      <c r="E2087" s="60" t="s">
        <v>745</v>
      </c>
      <c r="F2087" s="8"/>
      <c r="G2087" s="8"/>
      <c r="H2087" s="8"/>
      <c r="I2087" s="8"/>
      <c r="J2087" s="8">
        <v>3</v>
      </c>
      <c r="K2087" s="8" t="s">
        <v>753</v>
      </c>
      <c r="L2087" s="8" t="s">
        <v>756</v>
      </c>
      <c r="M2087" s="9">
        <v>44580</v>
      </c>
      <c r="N2087" s="9">
        <v>44586</v>
      </c>
      <c r="O2087" s="20"/>
      <c r="P2087" s="20">
        <v>1714285.71</v>
      </c>
      <c r="Q2087" s="61"/>
      <c r="R2087" s="29"/>
      <c r="S2087" s="29"/>
      <c r="T2087" s="29"/>
      <c r="U2087" s="29"/>
      <c r="X2087" s="22" t="str">
        <f>IF(B2087="",VLOOKUP(A2087,items_lookup!A:B,2,FALSE),B2087)</f>
        <v>04. Item 04</v>
      </c>
      <c r="Y2087" s="22">
        <f t="shared" si="144"/>
        <v>1</v>
      </c>
      <c r="Z2087" s="22">
        <f t="shared" si="144"/>
        <v>1</v>
      </c>
      <c r="AA2087" s="22">
        <f t="shared" si="145"/>
        <v>2022</v>
      </c>
      <c r="AB2087" s="22">
        <f t="shared" si="146"/>
        <v>2022</v>
      </c>
      <c r="AC2087" s="22">
        <f t="shared" si="147"/>
        <v>2022</v>
      </c>
      <c r="AD2087" s="25" t="b">
        <f>AND(ROUND(O2087,2)=O2087,ROUND(P2087,2)=P2087,OR(AND(O2087&lt;&gt;0,L2087="p"),AND(P2087&lt;&gt;0,L2087="f")),_xlfn.ISFORMULA(X2087),_xlfn.ISFORMULA(Y2087),_xlfn.ISFORMULA(Z2087),_xlfn.ISFORMULA(AA2087),_xlfn.ISFORMULA(AB2087),_xlfn.ISFORMULA(AC2087),NOT(_xlfn.ISFORMULA(O2087)),NOT(_xlfn.ISFORMULA(P2087)),M2087&lt;&gt;0,N2087&lt;&gt;0,OR(YEAR(M2087=lookup_codes!T2267),YEAR(M2087=lookup_codes!T2268),YEAR(M2087=lookup_codes!T2269)),OR(YEAR(N2087=lookup_codes!T2267),YEAR(N2087=lookup_codes!T2268),YEAR(N2087=lookup_codes!T2269)))</f>
        <v>1</v>
      </c>
    </row>
    <row r="2088" spans="1:30" ht="15" customHeight="1" x14ac:dyDescent="0.2">
      <c r="A2088" s="8" t="s">
        <v>763</v>
      </c>
      <c r="B2088" s="27"/>
      <c r="C2088" s="2" t="s">
        <v>734</v>
      </c>
      <c r="D2088" s="6" t="s">
        <v>742</v>
      </c>
      <c r="E2088" s="60" t="s">
        <v>745</v>
      </c>
      <c r="F2088" s="8"/>
      <c r="G2088" s="8"/>
      <c r="H2088" s="8"/>
      <c r="I2088" s="8"/>
      <c r="J2088" s="8">
        <v>3</v>
      </c>
      <c r="K2088" s="8" t="s">
        <v>753</v>
      </c>
      <c r="L2088" s="8" t="s">
        <v>756</v>
      </c>
      <c r="M2088" s="9">
        <v>44575</v>
      </c>
      <c r="N2088" s="9">
        <v>44587</v>
      </c>
      <c r="O2088" s="20"/>
      <c r="P2088" s="20">
        <v>152951.94</v>
      </c>
      <c r="Q2088" s="61"/>
      <c r="R2088" s="29"/>
      <c r="S2088" s="29"/>
      <c r="T2088" s="29"/>
      <c r="U2088" s="29"/>
      <c r="X2088" s="22" t="str">
        <f>IF(B2088="",VLOOKUP(A2088,items_lookup!A:B,2,FALSE),B2088)</f>
        <v>04. Item 04</v>
      </c>
      <c r="Y2088" s="22">
        <f t="shared" si="144"/>
        <v>1</v>
      </c>
      <c r="Z2088" s="22">
        <f t="shared" si="144"/>
        <v>1</v>
      </c>
      <c r="AA2088" s="22">
        <f t="shared" si="145"/>
        <v>2022</v>
      </c>
      <c r="AB2088" s="22">
        <f t="shared" si="146"/>
        <v>2022</v>
      </c>
      <c r="AC2088" s="22">
        <f t="shared" si="147"/>
        <v>2022</v>
      </c>
      <c r="AD2088" s="25" t="b">
        <f>AND(ROUND(O2088,2)=O2088,ROUND(P2088,2)=P2088,OR(AND(O2088&lt;&gt;0,L2088="p"),AND(P2088&lt;&gt;0,L2088="f")),_xlfn.ISFORMULA(X2088),_xlfn.ISFORMULA(Y2088),_xlfn.ISFORMULA(Z2088),_xlfn.ISFORMULA(AA2088),_xlfn.ISFORMULA(AB2088),_xlfn.ISFORMULA(AC2088),NOT(_xlfn.ISFORMULA(O2088)),NOT(_xlfn.ISFORMULA(P2088)),M2088&lt;&gt;0,N2088&lt;&gt;0,OR(YEAR(M2088=lookup_codes!T2268),YEAR(M2088=lookup_codes!T2269),YEAR(M2088=lookup_codes!T2270)),OR(YEAR(N2088=lookup_codes!T2268),YEAR(N2088=lookup_codes!T2269),YEAR(N2088=lookup_codes!T2270)))</f>
        <v>1</v>
      </c>
    </row>
    <row r="2089" spans="1:30" ht="15.75" customHeight="1" x14ac:dyDescent="0.2">
      <c r="A2089" s="8" t="s">
        <v>764</v>
      </c>
      <c r="B2089" s="27"/>
      <c r="C2089" s="2" t="s">
        <v>734</v>
      </c>
      <c r="D2089" s="6" t="s">
        <v>742</v>
      </c>
      <c r="E2089" s="60" t="s">
        <v>745</v>
      </c>
      <c r="F2089" s="8"/>
      <c r="G2089" s="8"/>
      <c r="H2089" s="8"/>
      <c r="I2089" s="8"/>
      <c r="J2089" s="8">
        <v>1</v>
      </c>
      <c r="K2089" s="8" t="s">
        <v>753</v>
      </c>
      <c r="L2089" s="8" t="s">
        <v>756</v>
      </c>
      <c r="M2089" s="9">
        <v>44575</v>
      </c>
      <c r="N2089" s="9">
        <v>44588</v>
      </c>
      <c r="O2089" s="20"/>
      <c r="P2089" s="20">
        <v>5701122.9299999997</v>
      </c>
      <c r="Q2089" s="61"/>
      <c r="R2089" s="11"/>
      <c r="S2089" s="11"/>
      <c r="T2089" s="11"/>
      <c r="U2089" s="11"/>
      <c r="X2089" s="22" t="str">
        <f>IF(B2089="",VLOOKUP(A2089,items_lookup!A:B,2,FALSE),B2089)</f>
        <v>05. Item 05</v>
      </c>
      <c r="Y2089" s="22">
        <f t="shared" si="144"/>
        <v>1</v>
      </c>
      <c r="Z2089" s="22">
        <f t="shared" si="144"/>
        <v>1</v>
      </c>
      <c r="AA2089" s="22">
        <f t="shared" si="145"/>
        <v>2022</v>
      </c>
      <c r="AB2089" s="22">
        <f t="shared" si="146"/>
        <v>2022</v>
      </c>
      <c r="AC2089" s="22">
        <f t="shared" si="147"/>
        <v>2022</v>
      </c>
      <c r="AD2089" s="25" t="b">
        <f>AND(ROUND(O2089,2)=O2089,ROUND(P2089,2)=P2089,OR(AND(O2089&lt;&gt;0,L2089="p"),AND(P2089&lt;&gt;0,L2089="f")),_xlfn.ISFORMULA(X2089),_xlfn.ISFORMULA(Y2089),_xlfn.ISFORMULA(Z2089),_xlfn.ISFORMULA(AA2089),_xlfn.ISFORMULA(AB2089),_xlfn.ISFORMULA(AC2089),NOT(_xlfn.ISFORMULA(O2089)),NOT(_xlfn.ISFORMULA(P2089)),M2089&lt;&gt;0,N2089&lt;&gt;0,OR(YEAR(M2089=lookup_codes!T2269),YEAR(M2089=lookup_codes!T2270),YEAR(M2089=lookup_codes!T2271)),OR(YEAR(N2089=lookup_codes!T2269),YEAR(N2089=lookup_codes!T2270),YEAR(N2089=lookup_codes!T2271)))</f>
        <v>1</v>
      </c>
    </row>
    <row r="2090" spans="1:30" ht="15" customHeight="1" x14ac:dyDescent="0.2">
      <c r="A2090" s="8" t="s">
        <v>766</v>
      </c>
      <c r="B2090" s="27"/>
      <c r="C2090" s="2" t="s">
        <v>734</v>
      </c>
      <c r="D2090" s="6" t="s">
        <v>742</v>
      </c>
      <c r="E2090" s="60" t="s">
        <v>745</v>
      </c>
      <c r="F2090" s="8"/>
      <c r="G2090" s="8"/>
      <c r="H2090" s="8"/>
      <c r="I2090" s="8"/>
      <c r="J2090" s="8">
        <v>3</v>
      </c>
      <c r="K2090" s="8" t="s">
        <v>753</v>
      </c>
      <c r="L2090" s="8" t="s">
        <v>756</v>
      </c>
      <c r="M2090" s="9">
        <v>44575</v>
      </c>
      <c r="N2090" s="9">
        <v>44588</v>
      </c>
      <c r="O2090" s="20"/>
      <c r="P2090" s="20">
        <v>11189.25</v>
      </c>
      <c r="Q2090" s="61"/>
      <c r="R2090" s="29"/>
      <c r="S2090" s="29"/>
      <c r="T2090" s="29"/>
      <c r="U2090" s="29"/>
      <c r="X2090" s="22" t="str">
        <f>IF(B2090="",VLOOKUP(A2090,items_lookup!A:B,2,FALSE),B2090)</f>
        <v>07. Item 07</v>
      </c>
      <c r="Y2090" s="22">
        <f t="shared" si="144"/>
        <v>1</v>
      </c>
      <c r="Z2090" s="22">
        <f t="shared" si="144"/>
        <v>1</v>
      </c>
      <c r="AA2090" s="22">
        <f t="shared" si="145"/>
        <v>2022</v>
      </c>
      <c r="AB2090" s="22">
        <f t="shared" si="146"/>
        <v>2022</v>
      </c>
      <c r="AC2090" s="22">
        <f t="shared" si="147"/>
        <v>2022</v>
      </c>
      <c r="AD2090" s="25" t="b">
        <f>AND(ROUND(O2090,2)=O2090,ROUND(P2090,2)=P2090,OR(AND(O2090&lt;&gt;0,L2090="p"),AND(P2090&lt;&gt;0,L2090="f")),_xlfn.ISFORMULA(X2090),_xlfn.ISFORMULA(Y2090),_xlfn.ISFORMULA(Z2090),_xlfn.ISFORMULA(AA2090),_xlfn.ISFORMULA(AB2090),_xlfn.ISFORMULA(AC2090),NOT(_xlfn.ISFORMULA(O2090)),NOT(_xlfn.ISFORMULA(P2090)),M2090&lt;&gt;0,N2090&lt;&gt;0,OR(YEAR(M2090=lookup_codes!T2270),YEAR(M2090=lookup_codes!T2271),YEAR(M2090=lookup_codes!T2272)),OR(YEAR(N2090=lookup_codes!T2270),YEAR(N2090=lookup_codes!T2271),YEAR(N2090=lookup_codes!T2272)))</f>
        <v>1</v>
      </c>
    </row>
    <row r="2091" spans="1:30" ht="15.75" customHeight="1" x14ac:dyDescent="0.2">
      <c r="A2091" s="8" t="s">
        <v>769</v>
      </c>
      <c r="B2091" s="27"/>
      <c r="C2091" s="2" t="s">
        <v>734</v>
      </c>
      <c r="D2091" s="6" t="s">
        <v>742</v>
      </c>
      <c r="E2091" s="60" t="s">
        <v>745</v>
      </c>
      <c r="F2091" s="8"/>
      <c r="G2091" s="8"/>
      <c r="H2091" s="8"/>
      <c r="I2091" s="8"/>
      <c r="J2091" s="8">
        <v>3</v>
      </c>
      <c r="K2091" s="8" t="s">
        <v>753</v>
      </c>
      <c r="L2091" s="8" t="s">
        <v>756</v>
      </c>
      <c r="M2091" s="9">
        <v>44575</v>
      </c>
      <c r="N2091" s="9">
        <v>44588</v>
      </c>
      <c r="O2091" s="20"/>
      <c r="P2091" s="20">
        <v>1692.93</v>
      </c>
      <c r="Q2091" s="61"/>
      <c r="R2091" s="29"/>
      <c r="S2091" s="29"/>
      <c r="T2091" s="29"/>
      <c r="U2091" s="29"/>
      <c r="X2091" s="22" t="str">
        <f>IF(B2091="",VLOOKUP(A2091,items_lookup!A:B,2,FALSE),B2091)</f>
        <v>09. Item 09</v>
      </c>
      <c r="Y2091" s="22">
        <f t="shared" si="144"/>
        <v>1</v>
      </c>
      <c r="Z2091" s="22">
        <f t="shared" si="144"/>
        <v>1</v>
      </c>
      <c r="AA2091" s="22">
        <f t="shared" si="145"/>
        <v>2022</v>
      </c>
      <c r="AB2091" s="22">
        <f t="shared" si="146"/>
        <v>2022</v>
      </c>
      <c r="AC2091" s="22">
        <f t="shared" si="147"/>
        <v>2022</v>
      </c>
      <c r="AD2091" s="25" t="b">
        <f>AND(ROUND(O2091,2)=O2091,ROUND(P2091,2)=P2091,OR(AND(O2091&lt;&gt;0,L2091="p"),AND(P2091&lt;&gt;0,L2091="f")),_xlfn.ISFORMULA(X2091),_xlfn.ISFORMULA(Y2091),_xlfn.ISFORMULA(Z2091),_xlfn.ISFORMULA(AA2091),_xlfn.ISFORMULA(AB2091),_xlfn.ISFORMULA(AC2091),NOT(_xlfn.ISFORMULA(O2091)),NOT(_xlfn.ISFORMULA(P2091)),M2091&lt;&gt;0,N2091&lt;&gt;0,OR(YEAR(M2091=lookup_codes!T2271),YEAR(M2091=lookup_codes!T2272),YEAR(M2091=lookup_codes!T2273)),OR(YEAR(N2091=lookup_codes!T2271),YEAR(N2091=lookup_codes!T2272),YEAR(N2091=lookup_codes!T2273)))</f>
        <v>1</v>
      </c>
    </row>
    <row r="2092" spans="1:30" ht="15.75" customHeight="1" x14ac:dyDescent="0.2">
      <c r="A2092" s="8" t="s">
        <v>769</v>
      </c>
      <c r="B2092" s="8"/>
      <c r="C2092" s="2" t="s">
        <v>734</v>
      </c>
      <c r="D2092" s="6" t="s">
        <v>742</v>
      </c>
      <c r="E2092" s="60" t="s">
        <v>745</v>
      </c>
      <c r="F2092" s="8"/>
      <c r="G2092" s="8"/>
      <c r="H2092" s="8"/>
      <c r="I2092" s="8"/>
      <c r="J2092" s="8">
        <v>3</v>
      </c>
      <c r="K2092" s="8" t="s">
        <v>753</v>
      </c>
      <c r="L2092" s="8" t="s">
        <v>756</v>
      </c>
      <c r="M2092" s="9">
        <v>44578</v>
      </c>
      <c r="N2092" s="9">
        <v>44588</v>
      </c>
      <c r="O2092" s="20"/>
      <c r="P2092" s="20">
        <v>250783.6</v>
      </c>
      <c r="Q2092" s="61"/>
      <c r="R2092" s="29"/>
      <c r="S2092" s="29"/>
      <c r="T2092" s="29"/>
      <c r="U2092" s="29"/>
      <c r="X2092" s="22" t="str">
        <f>IF(B2092="",VLOOKUP(A2092,items_lookup!A:B,2,FALSE),B2092)</f>
        <v>09. Item 09</v>
      </c>
      <c r="Y2092" s="22">
        <f t="shared" si="144"/>
        <v>1</v>
      </c>
      <c r="Z2092" s="22">
        <f t="shared" si="144"/>
        <v>1</v>
      </c>
      <c r="AA2092" s="22">
        <f t="shared" si="145"/>
        <v>2022</v>
      </c>
      <c r="AB2092" s="22">
        <f t="shared" si="146"/>
        <v>2022</v>
      </c>
      <c r="AC2092" s="22">
        <f t="shared" si="147"/>
        <v>2022</v>
      </c>
      <c r="AD2092" s="25" t="b">
        <f>AND(ROUND(O2092,2)=O2092,ROUND(P2092,2)=P2092,OR(AND(O2092&lt;&gt;0,L2092="p"),AND(P2092&lt;&gt;0,L2092="f")),_xlfn.ISFORMULA(X2092),_xlfn.ISFORMULA(Y2092),_xlfn.ISFORMULA(Z2092),_xlfn.ISFORMULA(AA2092),_xlfn.ISFORMULA(AB2092),_xlfn.ISFORMULA(AC2092),NOT(_xlfn.ISFORMULA(O2092)),NOT(_xlfn.ISFORMULA(P2092)),M2092&lt;&gt;0,N2092&lt;&gt;0,OR(YEAR(M2092=lookup_codes!T2272),YEAR(M2092=lookup_codes!T2273),YEAR(M2092=lookup_codes!T2274)),OR(YEAR(N2092=lookup_codes!T2272),YEAR(N2092=lookup_codes!T2273),YEAR(N2092=lookup_codes!T2274)))</f>
        <v>1</v>
      </c>
    </row>
    <row r="2093" spans="1:30" ht="15" customHeight="1" x14ac:dyDescent="0.2">
      <c r="A2093" s="8" t="s">
        <v>771</v>
      </c>
      <c r="B2093" s="8"/>
      <c r="C2093" s="2" t="s">
        <v>734</v>
      </c>
      <c r="D2093" s="6" t="s">
        <v>742</v>
      </c>
      <c r="E2093" s="60" t="s">
        <v>745</v>
      </c>
      <c r="F2093" s="8" t="s">
        <v>25</v>
      </c>
      <c r="G2093" s="8"/>
      <c r="H2093" s="8"/>
      <c r="I2093" s="8"/>
      <c r="J2093" s="8">
        <v>3</v>
      </c>
      <c r="K2093" s="8" t="s">
        <v>753</v>
      </c>
      <c r="L2093" s="8" t="s">
        <v>756</v>
      </c>
      <c r="M2093" s="9">
        <v>44578</v>
      </c>
      <c r="N2093" s="9">
        <v>44588</v>
      </c>
      <c r="O2093" s="20"/>
      <c r="P2093" s="20">
        <v>196556.76</v>
      </c>
      <c r="Q2093" s="61"/>
      <c r="R2093" s="29"/>
      <c r="S2093" s="29"/>
      <c r="T2093" s="29"/>
      <c r="U2093" s="29"/>
      <c r="X2093" s="22" t="str">
        <f>IF(B2093="",VLOOKUP(A2093,items_lookup!A:B,2,FALSE),B2093)</f>
        <v>13. Item 13</v>
      </c>
      <c r="Y2093" s="22">
        <f t="shared" ref="Y2093:Z2150" si="148">MONTH(M2093)</f>
        <v>1</v>
      </c>
      <c r="Z2093" s="22">
        <f t="shared" si="148"/>
        <v>1</v>
      </c>
      <c r="AA2093" s="22">
        <f t="shared" si="145"/>
        <v>2022</v>
      </c>
      <c r="AB2093" s="22">
        <f t="shared" si="146"/>
        <v>2022</v>
      </c>
      <c r="AC2093" s="22">
        <f t="shared" si="147"/>
        <v>2021</v>
      </c>
      <c r="AD2093" s="25" t="b">
        <f>AND(ROUND(O2093,2)=O2093,ROUND(P2093,2)=P2093,OR(AND(O2093&lt;&gt;0,L2093="p"),AND(P2093&lt;&gt;0,L2093="f")),_xlfn.ISFORMULA(X2093),_xlfn.ISFORMULA(Y2093),_xlfn.ISFORMULA(Z2093),_xlfn.ISFORMULA(AA2093),_xlfn.ISFORMULA(AB2093),_xlfn.ISFORMULA(AC2093),NOT(_xlfn.ISFORMULA(O2093)),NOT(_xlfn.ISFORMULA(P2093)),M2093&lt;&gt;0,N2093&lt;&gt;0,OR(YEAR(M2093=lookup_codes!T2273),YEAR(M2093=lookup_codes!T2274),YEAR(M2093=lookup_codes!T2275)),OR(YEAR(N2093=lookup_codes!T2273),YEAR(N2093=lookup_codes!T2274),YEAR(N2093=lookup_codes!T2275)))</f>
        <v>1</v>
      </c>
    </row>
    <row r="2094" spans="1:30" ht="15" customHeight="1" x14ac:dyDescent="0.2">
      <c r="A2094" s="8" t="s">
        <v>771</v>
      </c>
      <c r="B2094" s="27"/>
      <c r="C2094" s="2" t="s">
        <v>734</v>
      </c>
      <c r="D2094" s="6" t="s">
        <v>742</v>
      </c>
      <c r="E2094" s="60" t="s">
        <v>745</v>
      </c>
      <c r="F2094" s="8" t="s">
        <v>25</v>
      </c>
      <c r="G2094" s="8"/>
      <c r="H2094" s="8"/>
      <c r="I2094" s="8"/>
      <c r="J2094" s="8">
        <v>3</v>
      </c>
      <c r="K2094" s="8" t="s">
        <v>753</v>
      </c>
      <c r="L2094" s="8" t="s">
        <v>756</v>
      </c>
      <c r="M2094" s="9">
        <v>44575</v>
      </c>
      <c r="N2094" s="9">
        <v>44588</v>
      </c>
      <c r="O2094" s="20"/>
      <c r="P2094" s="20">
        <v>40142.86</v>
      </c>
      <c r="Q2094" s="61"/>
      <c r="R2094" s="29"/>
      <c r="S2094" s="29"/>
      <c r="T2094" s="29"/>
      <c r="U2094" s="29"/>
      <c r="X2094" s="22" t="str">
        <f>IF(B2094="",VLOOKUP(A2094,items_lookup!A:B,2,FALSE),B2094)</f>
        <v>13. Item 13</v>
      </c>
      <c r="Y2094" s="22">
        <f t="shared" si="148"/>
        <v>1</v>
      </c>
      <c r="Z2094" s="22">
        <f t="shared" si="148"/>
        <v>1</v>
      </c>
      <c r="AA2094" s="22">
        <f t="shared" si="145"/>
        <v>2022</v>
      </c>
      <c r="AB2094" s="22">
        <f t="shared" si="146"/>
        <v>2022</v>
      </c>
      <c r="AC2094" s="22">
        <f t="shared" si="147"/>
        <v>2021</v>
      </c>
      <c r="AD2094" s="25" t="b">
        <f>AND(ROUND(O2094,2)=O2094,ROUND(P2094,2)=P2094,OR(AND(O2094&lt;&gt;0,L2094="p"),AND(P2094&lt;&gt;0,L2094="f")),_xlfn.ISFORMULA(X2094),_xlfn.ISFORMULA(Y2094),_xlfn.ISFORMULA(Z2094),_xlfn.ISFORMULA(AA2094),_xlfn.ISFORMULA(AB2094),_xlfn.ISFORMULA(AC2094),NOT(_xlfn.ISFORMULA(O2094)),NOT(_xlfn.ISFORMULA(P2094)),M2094&lt;&gt;0,N2094&lt;&gt;0,OR(YEAR(M2094=lookup_codes!T2274),YEAR(M2094=lookup_codes!T2275),YEAR(M2094=lookup_codes!T2276)),OR(YEAR(N2094=lookup_codes!T2274),YEAR(N2094=lookup_codes!T2275),YEAR(N2094=lookup_codes!T2276)))</f>
        <v>1</v>
      </c>
    </row>
    <row r="2095" spans="1:30" ht="15.75" customHeight="1" x14ac:dyDescent="0.2">
      <c r="A2095" s="8" t="s">
        <v>771</v>
      </c>
      <c r="B2095" s="27"/>
      <c r="C2095" s="2" t="s">
        <v>734</v>
      </c>
      <c r="D2095" s="6" t="s">
        <v>742</v>
      </c>
      <c r="E2095" s="60" t="s">
        <v>745</v>
      </c>
      <c r="F2095" s="8" t="s">
        <v>25</v>
      </c>
      <c r="G2095" s="8"/>
      <c r="H2095" s="8"/>
      <c r="I2095" s="8"/>
      <c r="J2095" s="8">
        <v>3</v>
      </c>
      <c r="K2095" s="8" t="s">
        <v>753</v>
      </c>
      <c r="L2095" s="8" t="s">
        <v>756</v>
      </c>
      <c r="M2095" s="9">
        <v>44575</v>
      </c>
      <c r="N2095" s="9">
        <v>44588</v>
      </c>
      <c r="O2095" s="20"/>
      <c r="P2095" s="20">
        <v>9330.1200000000008</v>
      </c>
      <c r="Q2095" s="61"/>
      <c r="R2095" s="29"/>
      <c r="S2095" s="29"/>
      <c r="T2095" s="29"/>
      <c r="U2095" s="29"/>
      <c r="X2095" s="22" t="str">
        <f>IF(B2095="",VLOOKUP(A2095,items_lookup!A:B,2,FALSE),B2095)</f>
        <v>13. Item 13</v>
      </c>
      <c r="Y2095" s="22">
        <f t="shared" si="148"/>
        <v>1</v>
      </c>
      <c r="Z2095" s="22">
        <f t="shared" si="148"/>
        <v>1</v>
      </c>
      <c r="AA2095" s="22">
        <f t="shared" si="145"/>
        <v>2022</v>
      </c>
      <c r="AB2095" s="22">
        <f t="shared" si="146"/>
        <v>2022</v>
      </c>
      <c r="AC2095" s="22">
        <f t="shared" si="147"/>
        <v>2021</v>
      </c>
      <c r="AD2095" s="25" t="b">
        <f>AND(ROUND(O2095,2)=O2095,ROUND(P2095,2)=P2095,OR(AND(O2095&lt;&gt;0,L2095="p"),AND(P2095&lt;&gt;0,L2095="f")),_xlfn.ISFORMULA(X2095),_xlfn.ISFORMULA(Y2095),_xlfn.ISFORMULA(Z2095),_xlfn.ISFORMULA(AA2095),_xlfn.ISFORMULA(AB2095),_xlfn.ISFORMULA(AC2095),NOT(_xlfn.ISFORMULA(O2095)),NOT(_xlfn.ISFORMULA(P2095)),M2095&lt;&gt;0,N2095&lt;&gt;0,OR(YEAR(M2095=lookup_codes!T2275),YEAR(M2095=lookup_codes!T2276),YEAR(M2095=lookup_codes!T2277)),OR(YEAR(N2095=lookup_codes!T2275),YEAR(N2095=lookup_codes!T2276),YEAR(N2095=lookup_codes!T2277)))</f>
        <v>1</v>
      </c>
    </row>
    <row r="2096" spans="1:30" ht="15.75" customHeight="1" x14ac:dyDescent="0.2">
      <c r="A2096" s="8" t="s">
        <v>771</v>
      </c>
      <c r="B2096" s="27"/>
      <c r="C2096" s="2" t="s">
        <v>734</v>
      </c>
      <c r="D2096" s="6" t="s">
        <v>742</v>
      </c>
      <c r="E2096" s="60" t="s">
        <v>745</v>
      </c>
      <c r="F2096" s="8" t="s">
        <v>25</v>
      </c>
      <c r="G2096" s="8"/>
      <c r="H2096" s="8"/>
      <c r="I2096" s="8"/>
      <c r="J2096" s="8">
        <v>1</v>
      </c>
      <c r="K2096" s="8" t="s">
        <v>753</v>
      </c>
      <c r="L2096" s="8" t="s">
        <v>756</v>
      </c>
      <c r="M2096" s="9">
        <v>44575</v>
      </c>
      <c r="N2096" s="9">
        <v>44588</v>
      </c>
      <c r="O2096" s="20"/>
      <c r="P2096" s="20">
        <v>363070.68</v>
      </c>
      <c r="Q2096" s="61"/>
      <c r="R2096" s="11"/>
      <c r="S2096" s="11"/>
      <c r="T2096" s="11"/>
      <c r="U2096" s="11"/>
      <c r="X2096" s="22" t="str">
        <f>IF(B2096="",VLOOKUP(A2096,items_lookup!A:B,2,FALSE),B2096)</f>
        <v>13. Item 13</v>
      </c>
      <c r="Y2096" s="22">
        <f t="shared" si="148"/>
        <v>1</v>
      </c>
      <c r="Z2096" s="22">
        <f t="shared" si="148"/>
        <v>1</v>
      </c>
      <c r="AA2096" s="22">
        <f t="shared" si="145"/>
        <v>2022</v>
      </c>
      <c r="AB2096" s="22">
        <f t="shared" si="146"/>
        <v>2022</v>
      </c>
      <c r="AC2096" s="22">
        <f t="shared" si="147"/>
        <v>2021</v>
      </c>
      <c r="AD2096" s="25" t="b">
        <f>AND(ROUND(O2096,2)=O2096,ROUND(P2096,2)=P2096,OR(AND(O2096&lt;&gt;0,L2096="p"),AND(P2096&lt;&gt;0,L2096="f")),_xlfn.ISFORMULA(X2096),_xlfn.ISFORMULA(Y2096),_xlfn.ISFORMULA(Z2096),_xlfn.ISFORMULA(AA2096),_xlfn.ISFORMULA(AB2096),_xlfn.ISFORMULA(AC2096),NOT(_xlfn.ISFORMULA(O2096)),NOT(_xlfn.ISFORMULA(P2096)),M2096&lt;&gt;0,N2096&lt;&gt;0,OR(YEAR(M2096=lookup_codes!T2276),YEAR(M2096=lookup_codes!T2277),YEAR(M2096=lookup_codes!T2278)),OR(YEAR(N2096=lookup_codes!T2276),YEAR(N2096=lookup_codes!T2277),YEAR(N2096=lookup_codes!T2278)))</f>
        <v>1</v>
      </c>
    </row>
    <row r="2097" spans="1:30" ht="15" customHeight="1" x14ac:dyDescent="0.2">
      <c r="A2097" s="8" t="s">
        <v>771</v>
      </c>
      <c r="B2097" s="27"/>
      <c r="C2097" s="2" t="s">
        <v>734</v>
      </c>
      <c r="D2097" s="6" t="s">
        <v>742</v>
      </c>
      <c r="E2097" s="60" t="s">
        <v>745</v>
      </c>
      <c r="F2097" s="8" t="s">
        <v>25</v>
      </c>
      <c r="G2097" s="8"/>
      <c r="H2097" s="8"/>
      <c r="I2097" s="8"/>
      <c r="J2097" s="8">
        <v>3</v>
      </c>
      <c r="K2097" s="8" t="s">
        <v>753</v>
      </c>
      <c r="L2097" s="8" t="s">
        <v>756</v>
      </c>
      <c r="M2097" s="9">
        <v>44575</v>
      </c>
      <c r="N2097" s="9">
        <v>44588</v>
      </c>
      <c r="O2097" s="20"/>
      <c r="P2097" s="20">
        <v>17809.78</v>
      </c>
      <c r="Q2097" s="61"/>
      <c r="R2097" s="29"/>
      <c r="S2097" s="29"/>
      <c r="T2097" s="29"/>
      <c r="U2097" s="29"/>
      <c r="X2097" s="22" t="str">
        <f>IF(B2097="",VLOOKUP(A2097,items_lookup!A:B,2,FALSE),B2097)</f>
        <v>13. Item 13</v>
      </c>
      <c r="Y2097" s="22">
        <f t="shared" si="148"/>
        <v>1</v>
      </c>
      <c r="Z2097" s="22">
        <f t="shared" si="148"/>
        <v>1</v>
      </c>
      <c r="AA2097" s="22">
        <f t="shared" si="145"/>
        <v>2022</v>
      </c>
      <c r="AB2097" s="22">
        <f t="shared" si="146"/>
        <v>2022</v>
      </c>
      <c r="AC2097" s="22">
        <f t="shared" si="147"/>
        <v>2021</v>
      </c>
      <c r="AD2097" s="25" t="b">
        <f>AND(ROUND(O2097,2)=O2097,ROUND(P2097,2)=P2097,OR(AND(O2097&lt;&gt;0,L2097="p"),AND(P2097&lt;&gt;0,L2097="f")),_xlfn.ISFORMULA(X2097),_xlfn.ISFORMULA(Y2097),_xlfn.ISFORMULA(Z2097),_xlfn.ISFORMULA(AA2097),_xlfn.ISFORMULA(AB2097),_xlfn.ISFORMULA(AC2097),NOT(_xlfn.ISFORMULA(O2097)),NOT(_xlfn.ISFORMULA(P2097)),M2097&lt;&gt;0,N2097&lt;&gt;0,OR(YEAR(M2097=lookup_codes!T2277),YEAR(M2097=lookup_codes!T2278),YEAR(M2097=lookup_codes!T2279)),OR(YEAR(N2097=lookup_codes!T2277),YEAR(N2097=lookup_codes!T2278),YEAR(N2097=lookup_codes!T2279)))</f>
        <v>1</v>
      </c>
    </row>
    <row r="2098" spans="1:30" ht="15.75" customHeight="1" x14ac:dyDescent="0.2">
      <c r="A2098" s="8" t="s">
        <v>768</v>
      </c>
      <c r="B2098" s="27"/>
      <c r="C2098" s="2" t="s">
        <v>734</v>
      </c>
      <c r="D2098" s="6" t="s">
        <v>742</v>
      </c>
      <c r="E2098" s="60" t="s">
        <v>745</v>
      </c>
      <c r="F2098" s="8" t="s">
        <v>25</v>
      </c>
      <c r="G2098" s="8"/>
      <c r="H2098" s="8"/>
      <c r="I2098" s="8"/>
      <c r="J2098" s="8">
        <v>3</v>
      </c>
      <c r="K2098" s="8" t="s">
        <v>753</v>
      </c>
      <c r="L2098" s="8" t="s">
        <v>756</v>
      </c>
      <c r="M2098" s="9">
        <v>44575</v>
      </c>
      <c r="N2098" s="9">
        <v>44588</v>
      </c>
      <c r="O2098" s="20"/>
      <c r="P2098" s="20">
        <v>1015524.55</v>
      </c>
      <c r="Q2098" s="61"/>
      <c r="R2098" s="29"/>
      <c r="S2098" s="29"/>
      <c r="T2098" s="29"/>
      <c r="U2098" s="29"/>
      <c r="X2098" s="22" t="str">
        <f>IF(B2098="",VLOOKUP(A2098,items_lookup!A:B,2,FALSE),B2098)</f>
        <v>09. Item 09</v>
      </c>
      <c r="Y2098" s="22">
        <f t="shared" si="148"/>
        <v>1</v>
      </c>
      <c r="Z2098" s="22">
        <f t="shared" si="148"/>
        <v>1</v>
      </c>
      <c r="AA2098" s="22">
        <f t="shared" si="145"/>
        <v>2022</v>
      </c>
      <c r="AB2098" s="22">
        <f t="shared" si="146"/>
        <v>2022</v>
      </c>
      <c r="AC2098" s="22">
        <f t="shared" si="147"/>
        <v>2021</v>
      </c>
      <c r="AD2098" s="25" t="b">
        <f>AND(ROUND(O2098,2)=O2098,ROUND(P2098,2)=P2098,OR(AND(O2098&lt;&gt;0,L2098="p"),AND(P2098&lt;&gt;0,L2098="f")),_xlfn.ISFORMULA(X2098),_xlfn.ISFORMULA(Y2098),_xlfn.ISFORMULA(Z2098),_xlfn.ISFORMULA(AA2098),_xlfn.ISFORMULA(AB2098),_xlfn.ISFORMULA(AC2098),NOT(_xlfn.ISFORMULA(O2098)),NOT(_xlfn.ISFORMULA(P2098)),M2098&lt;&gt;0,N2098&lt;&gt;0,OR(YEAR(M2098=lookup_codes!T2278),YEAR(M2098=lookup_codes!T2279),YEAR(M2098=lookup_codes!T2280)),OR(YEAR(N2098=lookup_codes!T2278),YEAR(N2098=lookup_codes!T2279),YEAR(N2098=lookup_codes!T2280)))</f>
        <v>1</v>
      </c>
    </row>
    <row r="2099" spans="1:30" ht="15.75" customHeight="1" x14ac:dyDescent="0.2">
      <c r="A2099" s="8" t="s">
        <v>768</v>
      </c>
      <c r="B2099" s="27"/>
      <c r="C2099" s="2" t="s">
        <v>734</v>
      </c>
      <c r="D2099" s="6" t="s">
        <v>742</v>
      </c>
      <c r="E2099" s="60" t="s">
        <v>745</v>
      </c>
      <c r="F2099" s="8"/>
      <c r="G2099" s="8"/>
      <c r="H2099" s="8"/>
      <c r="I2099" s="8"/>
      <c r="J2099" s="8">
        <v>1</v>
      </c>
      <c r="K2099" s="8" t="s">
        <v>753</v>
      </c>
      <c r="L2099" s="8" t="s">
        <v>756</v>
      </c>
      <c r="M2099" s="9">
        <v>44575</v>
      </c>
      <c r="N2099" s="9">
        <v>44589</v>
      </c>
      <c r="O2099" s="20"/>
      <c r="P2099" s="20">
        <v>9170.5400000000009</v>
      </c>
      <c r="Q2099" s="61"/>
      <c r="R2099" s="11"/>
      <c r="S2099" s="11"/>
      <c r="T2099" s="11"/>
      <c r="U2099" s="11"/>
      <c r="X2099" s="22" t="str">
        <f>IF(B2099="",VLOOKUP(A2099,items_lookup!A:B,2,FALSE),B2099)</f>
        <v>09. Item 09</v>
      </c>
      <c r="Y2099" s="22">
        <f t="shared" si="148"/>
        <v>1</v>
      </c>
      <c r="Z2099" s="22">
        <f t="shared" si="148"/>
        <v>1</v>
      </c>
      <c r="AA2099" s="22">
        <f t="shared" si="145"/>
        <v>2022</v>
      </c>
      <c r="AB2099" s="22">
        <f t="shared" si="146"/>
        <v>2022</v>
      </c>
      <c r="AC2099" s="22">
        <f t="shared" si="147"/>
        <v>2022</v>
      </c>
      <c r="AD2099" s="25" t="b">
        <f>AND(ROUND(O2099,2)=O2099,ROUND(P2099,2)=P2099,OR(AND(O2099&lt;&gt;0,L2099="p"),AND(P2099&lt;&gt;0,L2099="f")),_xlfn.ISFORMULA(X2099),_xlfn.ISFORMULA(Y2099),_xlfn.ISFORMULA(Z2099),_xlfn.ISFORMULA(AA2099),_xlfn.ISFORMULA(AB2099),_xlfn.ISFORMULA(AC2099),NOT(_xlfn.ISFORMULA(O2099)),NOT(_xlfn.ISFORMULA(P2099)),M2099&lt;&gt;0,N2099&lt;&gt;0,OR(YEAR(M2099=lookup_codes!T2279),YEAR(M2099=lookup_codes!T2280),YEAR(M2099=lookup_codes!T2281)),OR(YEAR(N2099=lookup_codes!T2279),YEAR(N2099=lookup_codes!T2280),YEAR(N2099=lookup_codes!T2281)))</f>
        <v>1</v>
      </c>
    </row>
    <row r="2100" spans="1:30" ht="15" customHeight="1" x14ac:dyDescent="0.2">
      <c r="A2100" s="8" t="s">
        <v>768</v>
      </c>
      <c r="B2100" s="8"/>
      <c r="C2100" s="2" t="s">
        <v>734</v>
      </c>
      <c r="D2100" s="6" t="s">
        <v>742</v>
      </c>
      <c r="E2100" s="60" t="s">
        <v>745</v>
      </c>
      <c r="F2100" s="8"/>
      <c r="G2100" s="8"/>
      <c r="H2100" s="8"/>
      <c r="I2100" s="8"/>
      <c r="J2100" s="8">
        <v>3</v>
      </c>
      <c r="K2100" s="8" t="s">
        <v>753</v>
      </c>
      <c r="L2100" s="8" t="s">
        <v>756</v>
      </c>
      <c r="M2100" s="9">
        <v>44578</v>
      </c>
      <c r="N2100" s="9">
        <v>44589</v>
      </c>
      <c r="O2100" s="20"/>
      <c r="P2100" s="20">
        <v>45444</v>
      </c>
      <c r="Q2100" s="61"/>
      <c r="R2100" s="29"/>
      <c r="S2100" s="29"/>
      <c r="T2100" s="29"/>
      <c r="U2100" s="29"/>
      <c r="X2100" s="22" t="str">
        <f>IF(B2100="",VLOOKUP(A2100,items_lookup!A:B,2,FALSE),B2100)</f>
        <v>09. Item 09</v>
      </c>
      <c r="Y2100" s="22">
        <f t="shared" si="148"/>
        <v>1</v>
      </c>
      <c r="Z2100" s="22">
        <f t="shared" si="148"/>
        <v>1</v>
      </c>
      <c r="AA2100" s="22">
        <f t="shared" si="145"/>
        <v>2022</v>
      </c>
      <c r="AB2100" s="22">
        <f t="shared" si="146"/>
        <v>2022</v>
      </c>
      <c r="AC2100" s="22">
        <f t="shared" si="147"/>
        <v>2022</v>
      </c>
      <c r="AD2100" s="25" t="b">
        <f>AND(ROUND(O2100,2)=O2100,ROUND(P2100,2)=P2100,OR(AND(O2100&lt;&gt;0,L2100="p"),AND(P2100&lt;&gt;0,L2100="f")),_xlfn.ISFORMULA(X2100),_xlfn.ISFORMULA(Y2100),_xlfn.ISFORMULA(Z2100),_xlfn.ISFORMULA(AA2100),_xlfn.ISFORMULA(AB2100),_xlfn.ISFORMULA(AC2100),NOT(_xlfn.ISFORMULA(O2100)),NOT(_xlfn.ISFORMULA(P2100)),M2100&lt;&gt;0,N2100&lt;&gt;0,OR(YEAR(M2100=lookup_codes!T2280),YEAR(M2100=lookup_codes!T2281),YEAR(M2100=lookup_codes!T2282)),OR(YEAR(N2100=lookup_codes!T2280),YEAR(N2100=lookup_codes!T2281),YEAR(N2100=lookup_codes!T2282)))</f>
        <v>1</v>
      </c>
    </row>
    <row r="2101" spans="1:30" ht="15" customHeight="1" x14ac:dyDescent="0.2">
      <c r="A2101" s="8" t="s">
        <v>768</v>
      </c>
      <c r="B2101" s="27"/>
      <c r="C2101" s="2" t="s">
        <v>734</v>
      </c>
      <c r="D2101" s="6" t="s">
        <v>742</v>
      </c>
      <c r="E2101" s="60" t="s">
        <v>745</v>
      </c>
      <c r="F2101" s="8"/>
      <c r="G2101" s="8"/>
      <c r="H2101" s="8"/>
      <c r="I2101" s="8"/>
      <c r="J2101" s="8">
        <v>3</v>
      </c>
      <c r="K2101" s="8" t="s">
        <v>753</v>
      </c>
      <c r="L2101" s="8" t="s">
        <v>756</v>
      </c>
      <c r="M2101" s="9">
        <v>44575</v>
      </c>
      <c r="N2101" s="9">
        <v>44589</v>
      </c>
      <c r="O2101" s="20"/>
      <c r="P2101" s="20">
        <v>43740.81</v>
      </c>
      <c r="Q2101" s="61"/>
      <c r="R2101" s="29"/>
      <c r="S2101" s="29"/>
      <c r="T2101" s="29"/>
      <c r="U2101" s="29"/>
      <c r="X2101" s="22" t="str">
        <f>IF(B2101="",VLOOKUP(A2101,items_lookup!A:B,2,FALSE),B2101)</f>
        <v>09. Item 09</v>
      </c>
      <c r="Y2101" s="22">
        <f t="shared" si="148"/>
        <v>1</v>
      </c>
      <c r="Z2101" s="22">
        <f t="shared" si="148"/>
        <v>1</v>
      </c>
      <c r="AA2101" s="22">
        <f t="shared" si="145"/>
        <v>2022</v>
      </c>
      <c r="AB2101" s="22">
        <f t="shared" si="146"/>
        <v>2022</v>
      </c>
      <c r="AC2101" s="22">
        <f t="shared" si="147"/>
        <v>2022</v>
      </c>
      <c r="AD2101" s="25" t="b">
        <f>AND(ROUND(O2101,2)=O2101,ROUND(P2101,2)=P2101,OR(AND(O2101&lt;&gt;0,L2101="p"),AND(P2101&lt;&gt;0,L2101="f")),_xlfn.ISFORMULA(X2101),_xlfn.ISFORMULA(Y2101),_xlfn.ISFORMULA(Z2101),_xlfn.ISFORMULA(AA2101),_xlfn.ISFORMULA(AB2101),_xlfn.ISFORMULA(AC2101),NOT(_xlfn.ISFORMULA(O2101)),NOT(_xlfn.ISFORMULA(P2101)),M2101&lt;&gt;0,N2101&lt;&gt;0,OR(YEAR(M2101=lookup_codes!T2281),YEAR(M2101=lookup_codes!T2282),YEAR(M2101=lookup_codes!T2283)),OR(YEAR(N2101=lookup_codes!T2281),YEAR(N2101=lookup_codes!T2282),YEAR(N2101=lookup_codes!T2283)))</f>
        <v>1</v>
      </c>
    </row>
    <row r="2102" spans="1:30" ht="15.75" customHeight="1" x14ac:dyDescent="0.2">
      <c r="A2102" s="8" t="s">
        <v>768</v>
      </c>
      <c r="B2102" s="27"/>
      <c r="C2102" s="2" t="s">
        <v>734</v>
      </c>
      <c r="D2102" s="6" t="s">
        <v>742</v>
      </c>
      <c r="E2102" s="60" t="s">
        <v>745</v>
      </c>
      <c r="F2102" s="8"/>
      <c r="G2102" s="8"/>
      <c r="H2102" s="8"/>
      <c r="I2102" s="8"/>
      <c r="J2102" s="8">
        <v>3</v>
      </c>
      <c r="K2102" s="8" t="s">
        <v>753</v>
      </c>
      <c r="L2102" s="8" t="s">
        <v>756</v>
      </c>
      <c r="M2102" s="9">
        <v>44575</v>
      </c>
      <c r="N2102" s="9">
        <v>44589</v>
      </c>
      <c r="O2102" s="20"/>
      <c r="P2102" s="20">
        <v>151258.68</v>
      </c>
      <c r="Q2102" s="61"/>
      <c r="R2102" s="29"/>
      <c r="S2102" s="29"/>
      <c r="T2102" s="29"/>
      <c r="U2102" s="29"/>
      <c r="X2102" s="22" t="str">
        <f>IF(B2102="",VLOOKUP(A2102,items_lookup!A:B,2,FALSE),B2102)</f>
        <v>09. Item 09</v>
      </c>
      <c r="Y2102" s="22">
        <f t="shared" si="148"/>
        <v>1</v>
      </c>
      <c r="Z2102" s="22">
        <f t="shared" si="148"/>
        <v>1</v>
      </c>
      <c r="AA2102" s="22">
        <f t="shared" si="145"/>
        <v>2022</v>
      </c>
      <c r="AB2102" s="22">
        <f t="shared" si="146"/>
        <v>2022</v>
      </c>
      <c r="AC2102" s="22">
        <f t="shared" si="147"/>
        <v>2022</v>
      </c>
      <c r="AD2102" s="25" t="b">
        <f>AND(ROUND(O2102,2)=O2102,ROUND(P2102,2)=P2102,OR(AND(O2102&lt;&gt;0,L2102="p"),AND(P2102&lt;&gt;0,L2102="f")),_xlfn.ISFORMULA(X2102),_xlfn.ISFORMULA(Y2102),_xlfn.ISFORMULA(Z2102),_xlfn.ISFORMULA(AA2102),_xlfn.ISFORMULA(AB2102),_xlfn.ISFORMULA(AC2102),NOT(_xlfn.ISFORMULA(O2102)),NOT(_xlfn.ISFORMULA(P2102)),M2102&lt;&gt;0,N2102&lt;&gt;0,OR(YEAR(M2102=lookup_codes!T2282),YEAR(M2102=lookup_codes!T2283),YEAR(M2102=lookup_codes!T2284)),OR(YEAR(N2102=lookup_codes!T2282),YEAR(N2102=lookup_codes!T2283),YEAR(N2102=lookup_codes!T2284)))</f>
        <v>1</v>
      </c>
    </row>
    <row r="2103" spans="1:30" ht="15.75" customHeight="1" x14ac:dyDescent="0.2">
      <c r="A2103" s="8" t="s">
        <v>774</v>
      </c>
      <c r="B2103" s="27"/>
      <c r="C2103" s="2" t="s">
        <v>734</v>
      </c>
      <c r="D2103" s="6" t="s">
        <v>742</v>
      </c>
      <c r="E2103" s="60" t="s">
        <v>745</v>
      </c>
      <c r="F2103" s="8"/>
      <c r="G2103" s="8"/>
      <c r="H2103" s="8"/>
      <c r="I2103" s="8"/>
      <c r="J2103" s="8">
        <v>3</v>
      </c>
      <c r="K2103" s="8" t="s">
        <v>753</v>
      </c>
      <c r="L2103" s="8" t="s">
        <v>756</v>
      </c>
      <c r="M2103" s="9">
        <v>44575</v>
      </c>
      <c r="N2103" s="9">
        <v>44589</v>
      </c>
      <c r="O2103" s="20"/>
      <c r="P2103" s="20">
        <v>5668.81</v>
      </c>
      <c r="Q2103" s="61"/>
      <c r="R2103" s="29"/>
      <c r="S2103" s="29"/>
      <c r="T2103" s="29"/>
      <c r="U2103" s="29"/>
      <c r="X2103" s="22" t="str">
        <f>IF(B2103="",VLOOKUP(A2103,items_lookup!A:B,2,FALSE),B2103)</f>
        <v>19. Item 19</v>
      </c>
      <c r="Y2103" s="22">
        <f t="shared" si="148"/>
        <v>1</v>
      </c>
      <c r="Z2103" s="22">
        <f t="shared" si="148"/>
        <v>1</v>
      </c>
      <c r="AA2103" s="22">
        <f t="shared" si="145"/>
        <v>2022</v>
      </c>
      <c r="AB2103" s="22">
        <f t="shared" si="146"/>
        <v>2022</v>
      </c>
      <c r="AC2103" s="22">
        <f t="shared" si="147"/>
        <v>2022</v>
      </c>
      <c r="AD2103" s="25" t="b">
        <f>AND(ROUND(O2103,2)=O2103,ROUND(P2103,2)=P2103,OR(AND(O2103&lt;&gt;0,L2103="p"),AND(P2103&lt;&gt;0,L2103="f")),_xlfn.ISFORMULA(X2103),_xlfn.ISFORMULA(Y2103),_xlfn.ISFORMULA(Z2103),_xlfn.ISFORMULA(AA2103),_xlfn.ISFORMULA(AB2103),_xlfn.ISFORMULA(AC2103),NOT(_xlfn.ISFORMULA(O2103)),NOT(_xlfn.ISFORMULA(P2103)),M2103&lt;&gt;0,N2103&lt;&gt;0,OR(YEAR(M2103=lookup_codes!T2283),YEAR(M2103=lookup_codes!T2284),YEAR(M2103=lookup_codes!T2285)),OR(YEAR(N2103=lookup_codes!T2283),YEAR(N2103=lookup_codes!T2284),YEAR(N2103=lookup_codes!T2285)))</f>
        <v>1</v>
      </c>
    </row>
    <row r="2104" spans="1:30" ht="15.75" customHeight="1" x14ac:dyDescent="0.2">
      <c r="A2104" s="8" t="s">
        <v>765</v>
      </c>
      <c r="B2104" s="27"/>
      <c r="C2104" s="2" t="s">
        <v>734</v>
      </c>
      <c r="D2104" s="6" t="s">
        <v>742</v>
      </c>
      <c r="E2104" s="60" t="s">
        <v>745</v>
      </c>
      <c r="F2104" s="8" t="s">
        <v>25</v>
      </c>
      <c r="G2104" s="8"/>
      <c r="H2104" s="8"/>
      <c r="I2104" s="8"/>
      <c r="J2104" s="8">
        <v>1</v>
      </c>
      <c r="K2104" s="8" t="s">
        <v>753</v>
      </c>
      <c r="L2104" s="8" t="s">
        <v>756</v>
      </c>
      <c r="M2104" s="9">
        <v>44575</v>
      </c>
      <c r="N2104" s="9">
        <v>44589</v>
      </c>
      <c r="O2104" s="20"/>
      <c r="P2104" s="20">
        <v>631795.63</v>
      </c>
      <c r="Q2104" s="61"/>
      <c r="R2104" s="11"/>
      <c r="S2104" s="11"/>
      <c r="T2104" s="11"/>
      <c r="U2104" s="11"/>
      <c r="X2104" s="22" t="str">
        <f>IF(B2104="",VLOOKUP(A2104,items_lookup!A:B,2,FALSE),B2104)</f>
        <v>05. Item 05</v>
      </c>
      <c r="Y2104" s="22">
        <f t="shared" si="148"/>
        <v>1</v>
      </c>
      <c r="Z2104" s="22">
        <f t="shared" si="148"/>
        <v>1</v>
      </c>
      <c r="AA2104" s="22">
        <f t="shared" si="145"/>
        <v>2022</v>
      </c>
      <c r="AB2104" s="22">
        <f t="shared" si="146"/>
        <v>2022</v>
      </c>
      <c r="AC2104" s="22">
        <f t="shared" si="147"/>
        <v>2021</v>
      </c>
      <c r="AD2104" s="25" t="b">
        <f>AND(ROUND(O2104,2)=O2104,ROUND(P2104,2)=P2104,OR(AND(O2104&lt;&gt;0,L2104="p"),AND(P2104&lt;&gt;0,L2104="f")),_xlfn.ISFORMULA(X2104),_xlfn.ISFORMULA(Y2104),_xlfn.ISFORMULA(Z2104),_xlfn.ISFORMULA(AA2104),_xlfn.ISFORMULA(AB2104),_xlfn.ISFORMULA(AC2104),NOT(_xlfn.ISFORMULA(O2104)),NOT(_xlfn.ISFORMULA(P2104)),M2104&lt;&gt;0,N2104&lt;&gt;0,OR(YEAR(M2104=lookup_codes!T2284),YEAR(M2104=lookup_codes!T2285),YEAR(M2104=lookup_codes!T2286)),OR(YEAR(N2104=lookup_codes!T2284),YEAR(N2104=lookup_codes!T2285),YEAR(N2104=lookup_codes!T2286)))</f>
        <v>1</v>
      </c>
    </row>
    <row r="2105" spans="1:30" ht="15" customHeight="1" x14ac:dyDescent="0.2">
      <c r="A2105" s="8" t="s">
        <v>765</v>
      </c>
      <c r="B2105" s="27"/>
      <c r="C2105" s="2" t="s">
        <v>734</v>
      </c>
      <c r="D2105" s="6" t="s">
        <v>742</v>
      </c>
      <c r="E2105" s="60" t="s">
        <v>745</v>
      </c>
      <c r="F2105" s="8" t="s">
        <v>25</v>
      </c>
      <c r="G2105" s="8"/>
      <c r="H2105" s="8"/>
      <c r="I2105" s="8"/>
      <c r="J2105" s="8">
        <v>1</v>
      </c>
      <c r="K2105" s="8" t="s">
        <v>753</v>
      </c>
      <c r="L2105" s="8" t="s">
        <v>756</v>
      </c>
      <c r="M2105" s="9">
        <v>44575</v>
      </c>
      <c r="N2105" s="9">
        <v>44589</v>
      </c>
      <c r="O2105" s="20"/>
      <c r="P2105" s="20">
        <v>41332</v>
      </c>
      <c r="Q2105" s="61"/>
      <c r="R2105" s="11"/>
      <c r="S2105" s="11"/>
      <c r="T2105" s="11"/>
      <c r="U2105" s="11"/>
      <c r="X2105" s="22" t="str">
        <f>IF(B2105="",VLOOKUP(A2105,items_lookup!A:B,2,FALSE),B2105)</f>
        <v>05. Item 05</v>
      </c>
      <c r="Y2105" s="22">
        <f t="shared" si="148"/>
        <v>1</v>
      </c>
      <c r="Z2105" s="22">
        <f t="shared" si="148"/>
        <v>1</v>
      </c>
      <c r="AA2105" s="22">
        <f t="shared" si="145"/>
        <v>2022</v>
      </c>
      <c r="AB2105" s="22">
        <f t="shared" si="146"/>
        <v>2022</v>
      </c>
      <c r="AC2105" s="22">
        <f t="shared" si="147"/>
        <v>2021</v>
      </c>
      <c r="AD2105" s="25" t="b">
        <f>AND(ROUND(O2105,2)=O2105,ROUND(P2105,2)=P2105,OR(AND(O2105&lt;&gt;0,L2105="p"),AND(P2105&lt;&gt;0,L2105="f")),_xlfn.ISFORMULA(X2105),_xlfn.ISFORMULA(Y2105),_xlfn.ISFORMULA(Z2105),_xlfn.ISFORMULA(AA2105),_xlfn.ISFORMULA(AB2105),_xlfn.ISFORMULA(AC2105),NOT(_xlfn.ISFORMULA(O2105)),NOT(_xlfn.ISFORMULA(P2105)),M2105&lt;&gt;0,N2105&lt;&gt;0,OR(YEAR(M2105=lookup_codes!T2285),YEAR(M2105=lookup_codes!T2286),YEAR(M2105=lookup_codes!T2287)),OR(YEAR(N2105=lookup_codes!T2285),YEAR(N2105=lookup_codes!T2286),YEAR(N2105=lookup_codes!T2287)))</f>
        <v>1</v>
      </c>
    </row>
    <row r="2106" spans="1:30" ht="15" customHeight="1" x14ac:dyDescent="0.2">
      <c r="A2106" s="8" t="s">
        <v>765</v>
      </c>
      <c r="B2106" s="27"/>
      <c r="C2106" s="2" t="s">
        <v>734</v>
      </c>
      <c r="D2106" s="6" t="s">
        <v>742</v>
      </c>
      <c r="E2106" s="60" t="s">
        <v>745</v>
      </c>
      <c r="F2106" s="8" t="s">
        <v>25</v>
      </c>
      <c r="G2106" s="8"/>
      <c r="H2106" s="8"/>
      <c r="I2106" s="8"/>
      <c r="J2106" s="8">
        <v>3</v>
      </c>
      <c r="K2106" s="8" t="s">
        <v>753</v>
      </c>
      <c r="L2106" s="8" t="s">
        <v>756</v>
      </c>
      <c r="M2106" s="9">
        <v>44575</v>
      </c>
      <c r="N2106" s="9">
        <v>44589</v>
      </c>
      <c r="O2106" s="20"/>
      <c r="P2106" s="20">
        <v>80151.03</v>
      </c>
      <c r="Q2106" s="61"/>
      <c r="R2106" s="29"/>
      <c r="S2106" s="29"/>
      <c r="T2106" s="29"/>
      <c r="U2106" s="29"/>
      <c r="X2106" s="22" t="str">
        <f>IF(B2106="",VLOOKUP(A2106,items_lookup!A:B,2,FALSE),B2106)</f>
        <v>05. Item 05</v>
      </c>
      <c r="Y2106" s="22">
        <f t="shared" si="148"/>
        <v>1</v>
      </c>
      <c r="Z2106" s="22">
        <f t="shared" si="148"/>
        <v>1</v>
      </c>
      <c r="AA2106" s="22">
        <f t="shared" si="145"/>
        <v>2022</v>
      </c>
      <c r="AB2106" s="22">
        <f t="shared" si="146"/>
        <v>2022</v>
      </c>
      <c r="AC2106" s="22">
        <f t="shared" si="147"/>
        <v>2021</v>
      </c>
      <c r="AD2106" s="25" t="b">
        <f>AND(ROUND(O2106,2)=O2106,ROUND(P2106,2)=P2106,OR(AND(O2106&lt;&gt;0,L2106="p"),AND(P2106&lt;&gt;0,L2106="f")),_xlfn.ISFORMULA(X2106),_xlfn.ISFORMULA(Y2106),_xlfn.ISFORMULA(Z2106),_xlfn.ISFORMULA(AA2106),_xlfn.ISFORMULA(AB2106),_xlfn.ISFORMULA(AC2106),NOT(_xlfn.ISFORMULA(O2106)),NOT(_xlfn.ISFORMULA(P2106)),M2106&lt;&gt;0,N2106&lt;&gt;0,OR(YEAR(M2106=lookup_codes!T2286),YEAR(M2106=lookup_codes!T2287),YEAR(M2106=lookup_codes!T2288)),OR(YEAR(N2106=lookup_codes!T2286),YEAR(N2106=lookup_codes!T2287),YEAR(N2106=lookup_codes!T2288)))</f>
        <v>1</v>
      </c>
    </row>
    <row r="2107" spans="1:30" ht="15.75" customHeight="1" x14ac:dyDescent="0.2">
      <c r="A2107" s="8" t="s">
        <v>770</v>
      </c>
      <c r="B2107" s="27"/>
      <c r="C2107" s="2" t="s">
        <v>734</v>
      </c>
      <c r="D2107" s="6" t="s">
        <v>742</v>
      </c>
      <c r="E2107" s="60" t="s">
        <v>745</v>
      </c>
      <c r="F2107" s="8"/>
      <c r="G2107" s="8"/>
      <c r="H2107" s="8"/>
      <c r="I2107" s="8"/>
      <c r="J2107" s="8">
        <v>3</v>
      </c>
      <c r="K2107" s="8" t="s">
        <v>753</v>
      </c>
      <c r="L2107" s="8" t="s">
        <v>756</v>
      </c>
      <c r="M2107" s="9">
        <v>44581</v>
      </c>
      <c r="N2107" s="9">
        <v>44589</v>
      </c>
      <c r="O2107" s="20"/>
      <c r="P2107" s="20">
        <v>8792.1</v>
      </c>
      <c r="Q2107" s="61"/>
      <c r="R2107" s="29"/>
      <c r="S2107" s="29"/>
      <c r="T2107" s="29"/>
      <c r="U2107" s="29"/>
      <c r="X2107" s="22" t="str">
        <f>IF(B2107="",VLOOKUP(A2107,items_lookup!A:B,2,FALSE),B2107)</f>
        <v>11. Item 11</v>
      </c>
      <c r="Y2107" s="22">
        <f t="shared" si="148"/>
        <v>1</v>
      </c>
      <c r="Z2107" s="22">
        <f t="shared" si="148"/>
        <v>1</v>
      </c>
      <c r="AA2107" s="22">
        <f t="shared" si="145"/>
        <v>2022</v>
      </c>
      <c r="AB2107" s="22">
        <f t="shared" si="146"/>
        <v>2022</v>
      </c>
      <c r="AC2107" s="22">
        <f t="shared" si="147"/>
        <v>2022</v>
      </c>
      <c r="AD2107" s="25" t="b">
        <f>AND(ROUND(O2107,2)=O2107,ROUND(P2107,2)=P2107,OR(AND(O2107&lt;&gt;0,L2107="p"),AND(P2107&lt;&gt;0,L2107="f")),_xlfn.ISFORMULA(X2107),_xlfn.ISFORMULA(Y2107),_xlfn.ISFORMULA(Z2107),_xlfn.ISFORMULA(AA2107),_xlfn.ISFORMULA(AB2107),_xlfn.ISFORMULA(AC2107),NOT(_xlfn.ISFORMULA(O2107)),NOT(_xlfn.ISFORMULA(P2107)),M2107&lt;&gt;0,N2107&lt;&gt;0,OR(YEAR(M2107=lookup_codes!T2287),YEAR(M2107=lookup_codes!T2288),YEAR(M2107=lookup_codes!T2289)),OR(YEAR(N2107=lookup_codes!T2287),YEAR(N2107=lookup_codes!T2288),YEAR(N2107=lookup_codes!T2289)))</f>
        <v>1</v>
      </c>
    </row>
    <row r="2108" spans="1:30" ht="15.75" customHeight="1" x14ac:dyDescent="0.2">
      <c r="A2108" s="8" t="s">
        <v>770</v>
      </c>
      <c r="B2108" s="27"/>
      <c r="C2108" s="2" t="s">
        <v>734</v>
      </c>
      <c r="D2108" s="6" t="s">
        <v>742</v>
      </c>
      <c r="E2108" s="60" t="s">
        <v>745</v>
      </c>
      <c r="F2108" s="8"/>
      <c r="G2108" s="8"/>
      <c r="H2108" s="8"/>
      <c r="I2108" s="8"/>
      <c r="J2108" s="8">
        <v>4</v>
      </c>
      <c r="K2108" s="8" t="s">
        <v>752</v>
      </c>
      <c r="L2108" s="8" t="s">
        <v>756</v>
      </c>
      <c r="M2108" s="9">
        <v>44581</v>
      </c>
      <c r="N2108" s="9">
        <v>44594</v>
      </c>
      <c r="O2108" s="20"/>
      <c r="P2108" s="20">
        <v>11855.71</v>
      </c>
      <c r="Q2108" s="61"/>
      <c r="R2108" s="11"/>
      <c r="S2108" s="11"/>
      <c r="T2108" s="11"/>
      <c r="U2108" s="11"/>
      <c r="X2108" s="22" t="str">
        <f>IF(B2108="",VLOOKUP(A2108,items_lookup!A:B,2,FALSE),B2108)</f>
        <v>11. Item 11</v>
      </c>
      <c r="Y2108" s="22">
        <f t="shared" si="148"/>
        <v>1</v>
      </c>
      <c r="Z2108" s="22">
        <f t="shared" si="148"/>
        <v>2</v>
      </c>
      <c r="AA2108" s="22">
        <f t="shared" si="145"/>
        <v>2022</v>
      </c>
      <c r="AB2108" s="22">
        <f t="shared" si="146"/>
        <v>2022</v>
      </c>
      <c r="AC2108" s="22">
        <f t="shared" si="147"/>
        <v>2022</v>
      </c>
      <c r="AD2108" s="25" t="b">
        <f>AND(ROUND(O2108,2)=O2108,ROUND(P2108,2)=P2108,OR(AND(O2108&lt;&gt;0,L2108="p"),AND(P2108&lt;&gt;0,L2108="f")),_xlfn.ISFORMULA(X2108),_xlfn.ISFORMULA(Y2108),_xlfn.ISFORMULA(Z2108),_xlfn.ISFORMULA(AA2108),_xlfn.ISFORMULA(AB2108),_xlfn.ISFORMULA(AC2108),NOT(_xlfn.ISFORMULA(O2108)),NOT(_xlfn.ISFORMULA(P2108)),M2108&lt;&gt;0,N2108&lt;&gt;0,OR(YEAR(M2108=lookup_codes!T2288),YEAR(M2108=lookup_codes!T2289),YEAR(M2108=lookup_codes!T2290)),OR(YEAR(N2108=lookup_codes!T2288),YEAR(N2108=lookup_codes!T2289),YEAR(N2108=lookup_codes!T2290)))</f>
        <v>1</v>
      </c>
    </row>
    <row r="2109" spans="1:30" ht="15" customHeight="1" x14ac:dyDescent="0.2">
      <c r="A2109" s="8" t="s">
        <v>794</v>
      </c>
      <c r="B2109" s="27"/>
      <c r="C2109" s="2" t="s">
        <v>734</v>
      </c>
      <c r="D2109" s="6" t="s">
        <v>742</v>
      </c>
      <c r="E2109" s="60" t="s">
        <v>745</v>
      </c>
      <c r="F2109" s="8"/>
      <c r="G2109" s="8"/>
      <c r="H2109" s="8"/>
      <c r="I2109" s="8"/>
      <c r="J2109" s="8">
        <v>3</v>
      </c>
      <c r="K2109" s="8" t="s">
        <v>752</v>
      </c>
      <c r="L2109" s="8" t="s">
        <v>756</v>
      </c>
      <c r="M2109" s="9">
        <v>44578</v>
      </c>
      <c r="N2109" s="9">
        <v>44594</v>
      </c>
      <c r="O2109" s="20"/>
      <c r="P2109" s="20">
        <v>41364.86</v>
      </c>
      <c r="Q2109" s="61"/>
      <c r="R2109" s="11"/>
      <c r="S2109" s="11"/>
      <c r="T2109" s="11"/>
      <c r="U2109" s="11"/>
      <c r="X2109" s="22" t="str">
        <f>IF(B2109="",VLOOKUP(A2109,items_lookup!A:B,2,FALSE),B2109)</f>
        <v>13. Item 13</v>
      </c>
      <c r="Y2109" s="22">
        <f t="shared" si="148"/>
        <v>1</v>
      </c>
      <c r="Z2109" s="22">
        <f t="shared" si="148"/>
        <v>2</v>
      </c>
      <c r="AA2109" s="22">
        <f t="shared" si="145"/>
        <v>2022</v>
      </c>
      <c r="AB2109" s="22">
        <f t="shared" si="146"/>
        <v>2022</v>
      </c>
      <c r="AC2109" s="22">
        <f t="shared" si="147"/>
        <v>2022</v>
      </c>
      <c r="AD2109" s="25" t="b">
        <f>AND(ROUND(O2109,2)=O2109,ROUND(P2109,2)=P2109,OR(AND(O2109&lt;&gt;0,L2109="p"),AND(P2109&lt;&gt;0,L2109="f")),_xlfn.ISFORMULA(X2109),_xlfn.ISFORMULA(Y2109),_xlfn.ISFORMULA(Z2109),_xlfn.ISFORMULA(AA2109),_xlfn.ISFORMULA(AB2109),_xlfn.ISFORMULA(AC2109),NOT(_xlfn.ISFORMULA(O2109)),NOT(_xlfn.ISFORMULA(P2109)),M2109&lt;&gt;0,N2109&lt;&gt;0,OR(YEAR(M2109=lookup_codes!T2289),YEAR(M2109=lookup_codes!T2290),YEAR(M2109=lookup_codes!T2291)),OR(YEAR(N2109=lookup_codes!T2289),YEAR(N2109=lookup_codes!T2290),YEAR(N2109=lookup_codes!T2291)))</f>
        <v>1</v>
      </c>
    </row>
    <row r="2110" spans="1:30" ht="15" customHeight="1" x14ac:dyDescent="0.2">
      <c r="A2110" s="8" t="s">
        <v>773</v>
      </c>
      <c r="B2110" s="27"/>
      <c r="C2110" s="2" t="s">
        <v>734</v>
      </c>
      <c r="D2110" s="6" t="s">
        <v>742</v>
      </c>
      <c r="E2110" s="60" t="s">
        <v>745</v>
      </c>
      <c r="F2110" s="8" t="s">
        <v>25</v>
      </c>
      <c r="G2110" s="8"/>
      <c r="H2110" s="8"/>
      <c r="I2110" s="8"/>
      <c r="J2110" s="8">
        <v>3</v>
      </c>
      <c r="K2110" s="8" t="s">
        <v>752</v>
      </c>
      <c r="L2110" s="8" t="s">
        <v>756</v>
      </c>
      <c r="M2110" s="9">
        <v>44578</v>
      </c>
      <c r="N2110" s="9">
        <v>44600</v>
      </c>
      <c r="O2110" s="20"/>
      <c r="P2110" s="20">
        <v>24070.38</v>
      </c>
      <c r="Q2110" s="61"/>
      <c r="R2110" s="11"/>
      <c r="S2110" s="11"/>
      <c r="T2110" s="11"/>
      <c r="U2110" s="11"/>
      <c r="X2110" s="22" t="str">
        <f>IF(B2110="",VLOOKUP(A2110,items_lookup!A:B,2,FALSE),B2110)</f>
        <v>13. Item 13</v>
      </c>
      <c r="Y2110" s="22">
        <f t="shared" si="148"/>
        <v>1</v>
      </c>
      <c r="Z2110" s="22">
        <f t="shared" si="148"/>
        <v>2</v>
      </c>
      <c r="AA2110" s="22">
        <f t="shared" si="145"/>
        <v>2022</v>
      </c>
      <c r="AB2110" s="22">
        <f t="shared" si="146"/>
        <v>2022</v>
      </c>
      <c r="AC2110" s="22">
        <f t="shared" si="147"/>
        <v>2021</v>
      </c>
      <c r="AD2110" s="25" t="b">
        <f>AND(ROUND(O2110,2)=O2110,ROUND(P2110,2)=P2110,OR(AND(O2110&lt;&gt;0,L2110="p"),AND(P2110&lt;&gt;0,L2110="f")),_xlfn.ISFORMULA(X2110),_xlfn.ISFORMULA(Y2110),_xlfn.ISFORMULA(Z2110),_xlfn.ISFORMULA(AA2110),_xlfn.ISFORMULA(AB2110),_xlfn.ISFORMULA(AC2110),NOT(_xlfn.ISFORMULA(O2110)),NOT(_xlfn.ISFORMULA(P2110)),M2110&lt;&gt;0,N2110&lt;&gt;0,OR(YEAR(M2110=lookup_codes!T2290),YEAR(M2110=lookup_codes!T2291),YEAR(M2110=lookup_codes!T2292)),OR(YEAR(N2110=lookup_codes!T2290),YEAR(N2110=lookup_codes!T2291),YEAR(N2110=lookup_codes!T2292)))</f>
        <v>1</v>
      </c>
    </row>
    <row r="2111" spans="1:30" ht="15" customHeight="1" x14ac:dyDescent="0.2">
      <c r="A2111" s="8" t="s">
        <v>773</v>
      </c>
      <c r="B2111" s="27"/>
      <c r="C2111" s="2" t="s">
        <v>734</v>
      </c>
      <c r="D2111" s="6" t="s">
        <v>742</v>
      </c>
      <c r="E2111" s="60" t="s">
        <v>745</v>
      </c>
      <c r="F2111" s="8"/>
      <c r="G2111" s="8"/>
      <c r="H2111" s="8"/>
      <c r="I2111" s="8" t="s">
        <v>25</v>
      </c>
      <c r="J2111" s="8">
        <v>4</v>
      </c>
      <c r="K2111" s="8" t="s">
        <v>751</v>
      </c>
      <c r="L2111" s="8" t="s">
        <v>756</v>
      </c>
      <c r="M2111" s="9">
        <v>44578</v>
      </c>
      <c r="N2111" s="9">
        <v>44602</v>
      </c>
      <c r="O2111" s="20"/>
      <c r="P2111" s="20">
        <v>812072.97</v>
      </c>
      <c r="Q2111" s="61"/>
      <c r="R2111" s="29"/>
      <c r="S2111" s="29"/>
      <c r="T2111" s="29"/>
      <c r="U2111" s="29"/>
      <c r="X2111" s="22" t="str">
        <f>IF(B2111="",VLOOKUP(A2111,items_lookup!A:B,2,FALSE),B2111)</f>
        <v>13. Item 13</v>
      </c>
      <c r="Y2111" s="22">
        <f t="shared" si="148"/>
        <v>1</v>
      </c>
      <c r="Z2111" s="22">
        <f t="shared" si="148"/>
        <v>2</v>
      </c>
      <c r="AA2111" s="22">
        <f t="shared" si="145"/>
        <v>2022</v>
      </c>
      <c r="AB2111" s="22">
        <f t="shared" si="146"/>
        <v>2022</v>
      </c>
      <c r="AC2111" s="22">
        <f t="shared" si="147"/>
        <v>2022</v>
      </c>
      <c r="AD2111" s="25" t="b">
        <f>AND(ROUND(O2111,2)=O2111,ROUND(P2111,2)=P2111,OR(AND(O2111&lt;&gt;0,L2111="p"),AND(P2111&lt;&gt;0,L2111="f")),_xlfn.ISFORMULA(X2111),_xlfn.ISFORMULA(Y2111),_xlfn.ISFORMULA(Z2111),_xlfn.ISFORMULA(AA2111),_xlfn.ISFORMULA(AB2111),_xlfn.ISFORMULA(AC2111),NOT(_xlfn.ISFORMULA(O2111)),NOT(_xlfn.ISFORMULA(P2111)),M2111&lt;&gt;0,N2111&lt;&gt;0,OR(YEAR(M2111=lookup_codes!T2291),YEAR(M2111=lookup_codes!T2292),YEAR(M2111=lookup_codes!T2293)),OR(YEAR(N2111=lookup_codes!T2291),YEAR(N2111=lookup_codes!T2292),YEAR(N2111=lookup_codes!T2293)))</f>
        <v>1</v>
      </c>
    </row>
    <row r="2112" spans="1:30" ht="15.75" customHeight="1" x14ac:dyDescent="0.2">
      <c r="A2112" s="8" t="s">
        <v>773</v>
      </c>
      <c r="B2112" s="27"/>
      <c r="C2112" s="2" t="s">
        <v>734</v>
      </c>
      <c r="D2112" s="6" t="s">
        <v>742</v>
      </c>
      <c r="E2112" s="60" t="s">
        <v>745</v>
      </c>
      <c r="F2112" s="8" t="s">
        <v>25</v>
      </c>
      <c r="G2112" s="8"/>
      <c r="H2112" s="8"/>
      <c r="I2112" s="8"/>
      <c r="J2112" s="8">
        <v>3</v>
      </c>
      <c r="K2112" s="8" t="s">
        <v>753</v>
      </c>
      <c r="L2112" s="8" t="s">
        <v>756</v>
      </c>
      <c r="M2112" s="9">
        <v>44578</v>
      </c>
      <c r="N2112" s="9">
        <v>44592</v>
      </c>
      <c r="O2112" s="20"/>
      <c r="P2112" s="20">
        <v>11.09</v>
      </c>
      <c r="Q2112" s="61"/>
      <c r="R2112" s="29"/>
      <c r="S2112" s="29"/>
      <c r="T2112" s="29"/>
      <c r="U2112" s="29"/>
      <c r="X2112" s="22" t="str">
        <f>IF(B2112="",VLOOKUP(A2112,items_lookup!A:B,2,FALSE),B2112)</f>
        <v>13. Item 13</v>
      </c>
      <c r="Y2112" s="22">
        <f t="shared" si="148"/>
        <v>1</v>
      </c>
      <c r="Z2112" s="22">
        <f t="shared" si="148"/>
        <v>1</v>
      </c>
      <c r="AA2112" s="22">
        <f t="shared" si="145"/>
        <v>2022</v>
      </c>
      <c r="AB2112" s="22">
        <f t="shared" si="146"/>
        <v>2022</v>
      </c>
      <c r="AC2112" s="22">
        <f t="shared" si="147"/>
        <v>2021</v>
      </c>
      <c r="AD2112" s="25" t="b">
        <f>AND(ROUND(O2112,2)=O2112,ROUND(P2112,2)=P2112,OR(AND(O2112&lt;&gt;0,L2112="p"),AND(P2112&lt;&gt;0,L2112="f")),_xlfn.ISFORMULA(X2112),_xlfn.ISFORMULA(Y2112),_xlfn.ISFORMULA(Z2112),_xlfn.ISFORMULA(AA2112),_xlfn.ISFORMULA(AB2112),_xlfn.ISFORMULA(AC2112),NOT(_xlfn.ISFORMULA(O2112)),NOT(_xlfn.ISFORMULA(P2112)),M2112&lt;&gt;0,N2112&lt;&gt;0,OR(YEAR(M2112=lookup_codes!T2292),YEAR(M2112=lookup_codes!T2293),YEAR(M2112=lookup_codes!T2294)),OR(YEAR(N2112=lookup_codes!T2292),YEAR(N2112=lookup_codes!T2293),YEAR(N2112=lookup_codes!T2294)))</f>
        <v>1</v>
      </c>
    </row>
    <row r="2113" spans="1:30" ht="15" customHeight="1" x14ac:dyDescent="0.2">
      <c r="A2113" s="8" t="s">
        <v>773</v>
      </c>
      <c r="B2113" s="27"/>
      <c r="C2113" s="2" t="s">
        <v>734</v>
      </c>
      <c r="D2113" s="6" t="s">
        <v>742</v>
      </c>
      <c r="E2113" s="60" t="s">
        <v>745</v>
      </c>
      <c r="F2113" s="8"/>
      <c r="G2113" s="8"/>
      <c r="H2113" s="8"/>
      <c r="I2113" s="8"/>
      <c r="J2113" s="8">
        <v>4</v>
      </c>
      <c r="K2113" s="8" t="s">
        <v>751</v>
      </c>
      <c r="L2113" s="8" t="s">
        <v>756</v>
      </c>
      <c r="M2113" s="9">
        <v>44578</v>
      </c>
      <c r="N2113" s="9">
        <v>44602</v>
      </c>
      <c r="O2113" s="20"/>
      <c r="P2113" s="20">
        <v>8935.1200000000008</v>
      </c>
      <c r="Q2113" s="61"/>
      <c r="R2113" s="11"/>
      <c r="S2113" s="11"/>
      <c r="T2113" s="11"/>
      <c r="U2113" s="11"/>
      <c r="X2113" s="22" t="str">
        <f>IF(B2113="",VLOOKUP(A2113,items_lookup!A:B,2,FALSE),B2113)</f>
        <v>13. Item 13</v>
      </c>
      <c r="Y2113" s="22">
        <f t="shared" si="148"/>
        <v>1</v>
      </c>
      <c r="Z2113" s="22">
        <f t="shared" si="148"/>
        <v>2</v>
      </c>
      <c r="AA2113" s="22">
        <f t="shared" si="145"/>
        <v>2022</v>
      </c>
      <c r="AB2113" s="22">
        <f t="shared" si="146"/>
        <v>2022</v>
      </c>
      <c r="AC2113" s="22">
        <f t="shared" si="147"/>
        <v>2022</v>
      </c>
      <c r="AD2113" s="25" t="b">
        <f>AND(ROUND(O2113,2)=O2113,ROUND(P2113,2)=P2113,OR(AND(O2113&lt;&gt;0,L2113="p"),AND(P2113&lt;&gt;0,L2113="f")),_xlfn.ISFORMULA(X2113),_xlfn.ISFORMULA(Y2113),_xlfn.ISFORMULA(Z2113),_xlfn.ISFORMULA(AA2113),_xlfn.ISFORMULA(AB2113),_xlfn.ISFORMULA(AC2113),NOT(_xlfn.ISFORMULA(O2113)),NOT(_xlfn.ISFORMULA(P2113)),M2113&lt;&gt;0,N2113&lt;&gt;0,OR(YEAR(M2113=lookup_codes!T2293),YEAR(M2113=lookup_codes!T2294),YEAR(M2113=lookup_codes!T2295)),OR(YEAR(N2113=lookup_codes!T2293),YEAR(N2113=lookup_codes!T2294),YEAR(N2113=lookup_codes!T2295)))</f>
        <v>1</v>
      </c>
    </row>
    <row r="2114" spans="1:30" ht="15" customHeight="1" x14ac:dyDescent="0.2">
      <c r="A2114" s="8" t="s">
        <v>773</v>
      </c>
      <c r="B2114" s="27"/>
      <c r="C2114" s="2" t="s">
        <v>734</v>
      </c>
      <c r="D2114" s="6" t="s">
        <v>742</v>
      </c>
      <c r="E2114" s="60" t="s">
        <v>745</v>
      </c>
      <c r="F2114" s="8" t="s">
        <v>25</v>
      </c>
      <c r="G2114" s="8"/>
      <c r="H2114" s="8"/>
      <c r="I2114" s="8"/>
      <c r="J2114" s="8">
        <v>4</v>
      </c>
      <c r="K2114" s="8" t="s">
        <v>752</v>
      </c>
      <c r="L2114" s="8" t="s">
        <v>756</v>
      </c>
      <c r="M2114" s="9">
        <v>44578</v>
      </c>
      <c r="N2114" s="9">
        <v>44595</v>
      </c>
      <c r="O2114" s="20"/>
      <c r="P2114" s="20">
        <v>416651.87</v>
      </c>
      <c r="Q2114" s="61"/>
      <c r="R2114" s="11"/>
      <c r="S2114" s="11"/>
      <c r="T2114" s="11"/>
      <c r="U2114" s="11"/>
      <c r="X2114" s="22" t="str">
        <f>IF(B2114="",VLOOKUP(A2114,items_lookup!A:B,2,FALSE),B2114)</f>
        <v>13. Item 13</v>
      </c>
      <c r="Y2114" s="22">
        <f t="shared" si="148"/>
        <v>1</v>
      </c>
      <c r="Z2114" s="22">
        <f t="shared" si="148"/>
        <v>2</v>
      </c>
      <c r="AA2114" s="22">
        <f t="shared" si="145"/>
        <v>2022</v>
      </c>
      <c r="AB2114" s="22">
        <f t="shared" si="146"/>
        <v>2022</v>
      </c>
      <c r="AC2114" s="22">
        <f t="shared" si="147"/>
        <v>2021</v>
      </c>
      <c r="AD2114" s="25" t="b">
        <f>AND(ROUND(O2114,2)=O2114,ROUND(P2114,2)=P2114,OR(AND(O2114&lt;&gt;0,L2114="p"),AND(P2114&lt;&gt;0,L2114="f")),_xlfn.ISFORMULA(X2114),_xlfn.ISFORMULA(Y2114),_xlfn.ISFORMULA(Z2114),_xlfn.ISFORMULA(AA2114),_xlfn.ISFORMULA(AB2114),_xlfn.ISFORMULA(AC2114),NOT(_xlfn.ISFORMULA(O2114)),NOT(_xlfn.ISFORMULA(P2114)),M2114&lt;&gt;0,N2114&lt;&gt;0,OR(YEAR(M2114=lookup_codes!T2294),YEAR(M2114=lookup_codes!T2295),YEAR(M2114=lookup_codes!T2296)),OR(YEAR(N2114=lookup_codes!T2294),YEAR(N2114=lookup_codes!T2295),YEAR(N2114=lookup_codes!T2296)))</f>
        <v>1</v>
      </c>
    </row>
    <row r="2115" spans="1:30" ht="15" customHeight="1" x14ac:dyDescent="0.2">
      <c r="A2115" s="8" t="s">
        <v>773</v>
      </c>
      <c r="B2115" s="8"/>
      <c r="C2115" s="2" t="s">
        <v>734</v>
      </c>
      <c r="D2115" s="6" t="s">
        <v>742</v>
      </c>
      <c r="E2115" s="60" t="s">
        <v>744</v>
      </c>
      <c r="F2115" s="8"/>
      <c r="G2115" s="8"/>
      <c r="H2115" s="8"/>
      <c r="I2115" s="8"/>
      <c r="J2115" s="8"/>
      <c r="K2115" s="8" t="s">
        <v>753</v>
      </c>
      <c r="L2115" s="8" t="s">
        <v>756</v>
      </c>
      <c r="M2115" s="9">
        <v>44582</v>
      </c>
      <c r="N2115" s="9">
        <v>44582</v>
      </c>
      <c r="O2115" s="20"/>
      <c r="P2115" s="20">
        <v>4007595.99</v>
      </c>
      <c r="Q2115" s="61"/>
      <c r="R2115" s="29"/>
      <c r="S2115" s="29"/>
      <c r="T2115" s="29"/>
      <c r="U2115" s="29"/>
      <c r="X2115" s="22" t="str">
        <f>IF(B2115="",VLOOKUP(A2115,items_lookup!A:B,2,FALSE),B2115)</f>
        <v>13. Item 13</v>
      </c>
      <c r="Y2115" s="22">
        <f t="shared" si="148"/>
        <v>1</v>
      </c>
      <c r="Z2115" s="22">
        <f t="shared" si="148"/>
        <v>1</v>
      </c>
      <c r="AA2115" s="22">
        <f t="shared" si="145"/>
        <v>2022</v>
      </c>
      <c r="AB2115" s="22">
        <f t="shared" si="146"/>
        <v>2022</v>
      </c>
      <c r="AC2115" s="22">
        <f t="shared" si="147"/>
        <v>2022</v>
      </c>
      <c r="AD2115" s="25" t="b">
        <f>AND(ROUND(O2115,2)=O2115,ROUND(P2115,2)=P2115,OR(AND(O2115&lt;&gt;0,L2115="p"),AND(P2115&lt;&gt;0,L2115="f")),_xlfn.ISFORMULA(X2115),_xlfn.ISFORMULA(Y2115),_xlfn.ISFORMULA(Z2115),_xlfn.ISFORMULA(AA2115),_xlfn.ISFORMULA(AB2115),_xlfn.ISFORMULA(AC2115),NOT(_xlfn.ISFORMULA(O2115)),NOT(_xlfn.ISFORMULA(P2115)),M2115&lt;&gt;0,N2115&lt;&gt;0,OR(YEAR(M2115=lookup_codes!T2295),YEAR(M2115=lookup_codes!T2296),YEAR(M2115=lookup_codes!T2297)),OR(YEAR(N2115=lookup_codes!T2295),YEAR(N2115=lookup_codes!T2296),YEAR(N2115=lookup_codes!T2297)))</f>
        <v>1</v>
      </c>
    </row>
    <row r="2116" spans="1:30" ht="15" customHeight="1" x14ac:dyDescent="0.2">
      <c r="A2116" s="8" t="s">
        <v>773</v>
      </c>
      <c r="B2116" s="8"/>
      <c r="C2116" s="2" t="s">
        <v>734</v>
      </c>
      <c r="D2116" s="6" t="s">
        <v>742</v>
      </c>
      <c r="E2116" s="60" t="s">
        <v>744</v>
      </c>
      <c r="F2116" s="8"/>
      <c r="G2116" s="8"/>
      <c r="H2116" s="8"/>
      <c r="I2116" s="8"/>
      <c r="J2116" s="8"/>
      <c r="K2116" s="8" t="s">
        <v>753</v>
      </c>
      <c r="L2116" s="8" t="s">
        <v>756</v>
      </c>
      <c r="M2116" s="9">
        <v>44581</v>
      </c>
      <c r="N2116" s="9">
        <v>44581</v>
      </c>
      <c r="O2116" s="20"/>
      <c r="P2116" s="20">
        <v>16266.39</v>
      </c>
      <c r="Q2116" s="61"/>
      <c r="R2116" s="29"/>
      <c r="S2116" s="29"/>
      <c r="T2116" s="29"/>
      <c r="U2116" s="29"/>
      <c r="X2116" s="22" t="str">
        <f>IF(B2116="",VLOOKUP(A2116,items_lookup!A:B,2,FALSE),B2116)</f>
        <v>13. Item 13</v>
      </c>
      <c r="Y2116" s="22">
        <f t="shared" si="148"/>
        <v>1</v>
      </c>
      <c r="Z2116" s="22">
        <f t="shared" si="148"/>
        <v>1</v>
      </c>
      <c r="AA2116" s="22">
        <f t="shared" si="145"/>
        <v>2022</v>
      </c>
      <c r="AB2116" s="22">
        <f t="shared" si="146"/>
        <v>2022</v>
      </c>
      <c r="AC2116" s="22">
        <f t="shared" si="147"/>
        <v>2022</v>
      </c>
      <c r="AD2116" s="25" t="b">
        <f>AND(ROUND(O2116,2)=O2116,ROUND(P2116,2)=P2116,OR(AND(O2116&lt;&gt;0,L2116="p"),AND(P2116&lt;&gt;0,L2116="f")),_xlfn.ISFORMULA(X2116),_xlfn.ISFORMULA(Y2116),_xlfn.ISFORMULA(Z2116),_xlfn.ISFORMULA(AA2116),_xlfn.ISFORMULA(AB2116),_xlfn.ISFORMULA(AC2116),NOT(_xlfn.ISFORMULA(O2116)),NOT(_xlfn.ISFORMULA(P2116)),M2116&lt;&gt;0,N2116&lt;&gt;0,OR(YEAR(M2116=lookup_codes!T2296),YEAR(M2116=lookup_codes!T2297),YEAR(M2116=lookup_codes!T2298)),OR(YEAR(N2116=lookup_codes!T2296),YEAR(N2116=lookup_codes!T2297),YEAR(N2116=lookup_codes!T2298)))</f>
        <v>1</v>
      </c>
    </row>
    <row r="2117" spans="1:30" ht="15" customHeight="1" x14ac:dyDescent="0.2">
      <c r="A2117" s="8" t="s">
        <v>773</v>
      </c>
      <c r="B2117" s="8"/>
      <c r="C2117" s="2" t="s">
        <v>734</v>
      </c>
      <c r="D2117" s="6" t="s">
        <v>742</v>
      </c>
      <c r="E2117" s="60" t="s">
        <v>744</v>
      </c>
      <c r="F2117" s="8"/>
      <c r="G2117" s="8"/>
      <c r="H2117" s="8"/>
      <c r="I2117" s="8"/>
      <c r="J2117" s="8"/>
      <c r="K2117" s="8" t="s">
        <v>753</v>
      </c>
      <c r="L2117" s="8" t="s">
        <v>756</v>
      </c>
      <c r="M2117" s="9">
        <v>44582</v>
      </c>
      <c r="N2117" s="9">
        <v>44582</v>
      </c>
      <c r="O2117" s="20"/>
      <c r="P2117" s="20">
        <v>44060.49</v>
      </c>
      <c r="Q2117" s="61"/>
      <c r="R2117" s="29"/>
      <c r="S2117" s="29"/>
      <c r="T2117" s="29"/>
      <c r="U2117" s="29"/>
      <c r="X2117" s="22" t="str">
        <f>IF(B2117="",VLOOKUP(A2117,items_lookup!A:B,2,FALSE),B2117)</f>
        <v>13. Item 13</v>
      </c>
      <c r="Y2117" s="22">
        <f t="shared" si="148"/>
        <v>1</v>
      </c>
      <c r="Z2117" s="22">
        <f t="shared" si="148"/>
        <v>1</v>
      </c>
      <c r="AA2117" s="22">
        <f t="shared" si="145"/>
        <v>2022</v>
      </c>
      <c r="AB2117" s="22">
        <f t="shared" si="146"/>
        <v>2022</v>
      </c>
      <c r="AC2117" s="22">
        <f t="shared" si="147"/>
        <v>2022</v>
      </c>
      <c r="AD2117" s="25" t="b">
        <f>AND(ROUND(O2117,2)=O2117,ROUND(P2117,2)=P2117,OR(AND(O2117&lt;&gt;0,L2117="p"),AND(P2117&lt;&gt;0,L2117="f")),_xlfn.ISFORMULA(X2117),_xlfn.ISFORMULA(Y2117),_xlfn.ISFORMULA(Z2117),_xlfn.ISFORMULA(AA2117),_xlfn.ISFORMULA(AB2117),_xlfn.ISFORMULA(AC2117),NOT(_xlfn.ISFORMULA(O2117)),NOT(_xlfn.ISFORMULA(P2117)),M2117&lt;&gt;0,N2117&lt;&gt;0,OR(YEAR(M2117=lookup_codes!T2297),YEAR(M2117=lookup_codes!T2298),YEAR(M2117=lookup_codes!T2299)),OR(YEAR(N2117=lookup_codes!T2297),YEAR(N2117=lookup_codes!T2298),YEAR(N2117=lookup_codes!T2299)))</f>
        <v>1</v>
      </c>
    </row>
    <row r="2118" spans="1:30" ht="15" customHeight="1" x14ac:dyDescent="0.2">
      <c r="A2118" s="8" t="s">
        <v>773</v>
      </c>
      <c r="B2118" s="8"/>
      <c r="C2118" s="2" t="s">
        <v>734</v>
      </c>
      <c r="D2118" s="6" t="s">
        <v>743</v>
      </c>
      <c r="E2118" s="60" t="s">
        <v>745</v>
      </c>
      <c r="F2118" s="8"/>
      <c r="G2118" s="8"/>
      <c r="H2118" s="8"/>
      <c r="I2118" s="8"/>
      <c r="J2118" s="8">
        <v>4</v>
      </c>
      <c r="K2118" s="8" t="s">
        <v>753</v>
      </c>
      <c r="L2118" s="8" t="s">
        <v>756</v>
      </c>
      <c r="M2118" s="9">
        <v>44581</v>
      </c>
      <c r="N2118" s="9">
        <v>44589</v>
      </c>
      <c r="O2118" s="20"/>
      <c r="P2118" s="20">
        <v>6195.55</v>
      </c>
      <c r="Q2118" s="61"/>
      <c r="R2118" s="29"/>
      <c r="S2118" s="29"/>
      <c r="T2118" s="29"/>
      <c r="U2118" s="29"/>
      <c r="X2118" s="22" t="str">
        <f>IF(B2118="",VLOOKUP(A2118,items_lookup!A:B,2,FALSE),B2118)</f>
        <v>13. Item 13</v>
      </c>
      <c r="Y2118" s="22">
        <f t="shared" si="148"/>
        <v>1</v>
      </c>
      <c r="Z2118" s="22">
        <f t="shared" si="148"/>
        <v>1</v>
      </c>
      <c r="AA2118" s="22">
        <f t="shared" si="145"/>
        <v>2022</v>
      </c>
      <c r="AB2118" s="22">
        <f t="shared" si="146"/>
        <v>2022</v>
      </c>
      <c r="AC2118" s="22">
        <f t="shared" si="147"/>
        <v>2022</v>
      </c>
      <c r="AD2118" s="25" t="b">
        <f>AND(ROUND(O2118,2)=O2118,ROUND(P2118,2)=P2118,OR(AND(O2118&lt;&gt;0,L2118="p"),AND(P2118&lt;&gt;0,L2118="f")),_xlfn.ISFORMULA(X2118),_xlfn.ISFORMULA(Y2118),_xlfn.ISFORMULA(Z2118),_xlfn.ISFORMULA(AA2118),_xlfn.ISFORMULA(AB2118),_xlfn.ISFORMULA(AC2118),NOT(_xlfn.ISFORMULA(O2118)),NOT(_xlfn.ISFORMULA(P2118)),M2118&lt;&gt;0,N2118&lt;&gt;0,OR(YEAR(M2118=lookup_codes!T2298),YEAR(M2118=lookup_codes!T2299),YEAR(M2118=lookup_codes!T2300)),OR(YEAR(N2118=lookup_codes!T2298),YEAR(N2118=lookup_codes!T2299),YEAR(N2118=lookup_codes!T2300)))</f>
        <v>1</v>
      </c>
    </row>
    <row r="2119" spans="1:30" ht="12.6" customHeight="1" x14ac:dyDescent="0.2">
      <c r="A2119" s="8" t="s">
        <v>773</v>
      </c>
      <c r="B2119" s="8"/>
      <c r="C2119" s="2" t="s">
        <v>734</v>
      </c>
      <c r="D2119" s="6" t="s">
        <v>743</v>
      </c>
      <c r="E2119" s="60" t="s">
        <v>745</v>
      </c>
      <c r="F2119" s="8"/>
      <c r="G2119" s="8"/>
      <c r="H2119" s="8"/>
      <c r="I2119" s="8"/>
      <c r="J2119" s="8">
        <v>4</v>
      </c>
      <c r="K2119" s="8" t="s">
        <v>753</v>
      </c>
      <c r="L2119" s="8" t="s">
        <v>756</v>
      </c>
      <c r="M2119" s="9">
        <v>44581</v>
      </c>
      <c r="N2119" s="9">
        <v>44589</v>
      </c>
      <c r="O2119" s="20"/>
      <c r="P2119" s="20">
        <v>4690.4799999999996</v>
      </c>
      <c r="Q2119" s="61"/>
      <c r="R2119" s="29"/>
      <c r="S2119" s="29"/>
      <c r="T2119" s="29"/>
      <c r="U2119" s="29"/>
      <c r="X2119" s="22" t="str">
        <f>IF(B2119="",VLOOKUP(A2119,items_lookup!A:B,2,FALSE),B2119)</f>
        <v>13. Item 13</v>
      </c>
      <c r="Y2119" s="22">
        <f t="shared" si="148"/>
        <v>1</v>
      </c>
      <c r="Z2119" s="22">
        <f t="shared" si="148"/>
        <v>1</v>
      </c>
      <c r="AA2119" s="22">
        <f t="shared" si="145"/>
        <v>2022</v>
      </c>
      <c r="AB2119" s="22">
        <f t="shared" si="146"/>
        <v>2022</v>
      </c>
      <c r="AC2119" s="22">
        <f t="shared" si="147"/>
        <v>2022</v>
      </c>
      <c r="AD2119" s="25" t="b">
        <f>AND(ROUND(O2119,2)=O2119,ROUND(P2119,2)=P2119,OR(AND(O2119&lt;&gt;0,L2119="p"),AND(P2119&lt;&gt;0,L2119="f")),_xlfn.ISFORMULA(X2119),_xlfn.ISFORMULA(Y2119),_xlfn.ISFORMULA(Z2119),_xlfn.ISFORMULA(AA2119),_xlfn.ISFORMULA(AB2119),_xlfn.ISFORMULA(AC2119),NOT(_xlfn.ISFORMULA(O2119)),NOT(_xlfn.ISFORMULA(P2119)),M2119&lt;&gt;0,N2119&lt;&gt;0,OR(YEAR(M2119=lookup_codes!T2299),YEAR(M2119=lookup_codes!T2300),YEAR(M2119=lookup_codes!T2301)),OR(YEAR(N2119=lookup_codes!T2299),YEAR(N2119=lookup_codes!T2300),YEAR(N2119=lookup_codes!T2301)))</f>
        <v>1</v>
      </c>
    </row>
    <row r="2120" spans="1:30" ht="12.6" customHeight="1" x14ac:dyDescent="0.2">
      <c r="A2120" s="8" t="s">
        <v>773</v>
      </c>
      <c r="B2120" s="27"/>
      <c r="C2120" s="2" t="s">
        <v>734</v>
      </c>
      <c r="D2120" s="6" t="s">
        <v>742</v>
      </c>
      <c r="E2120" s="60" t="s">
        <v>745</v>
      </c>
      <c r="F2120" s="8" t="s">
        <v>25</v>
      </c>
      <c r="G2120" s="8"/>
      <c r="H2120" s="8"/>
      <c r="I2120" s="8"/>
      <c r="J2120" s="8">
        <v>4</v>
      </c>
      <c r="K2120" s="8" t="s">
        <v>753</v>
      </c>
      <c r="L2120" s="8" t="s">
        <v>756</v>
      </c>
      <c r="M2120" s="9">
        <v>44581</v>
      </c>
      <c r="N2120" s="9">
        <v>44592</v>
      </c>
      <c r="O2120" s="20"/>
      <c r="P2120" s="20">
        <v>2785443.46</v>
      </c>
      <c r="Q2120" s="61"/>
      <c r="R2120" s="11"/>
      <c r="S2120" s="11"/>
      <c r="T2120" s="11"/>
      <c r="U2120" s="11"/>
      <c r="X2120" s="22" t="str">
        <f>IF(B2120="",VLOOKUP(A2120,items_lookup!A:B,2,FALSE),B2120)</f>
        <v>13. Item 13</v>
      </c>
      <c r="Y2120" s="22">
        <f t="shared" si="148"/>
        <v>1</v>
      </c>
      <c r="Z2120" s="22">
        <f t="shared" si="148"/>
        <v>1</v>
      </c>
      <c r="AA2120" s="22">
        <f t="shared" si="145"/>
        <v>2022</v>
      </c>
      <c r="AB2120" s="22">
        <f t="shared" si="146"/>
        <v>2022</v>
      </c>
      <c r="AC2120" s="22">
        <f t="shared" si="147"/>
        <v>2021</v>
      </c>
      <c r="AD2120" s="25" t="b">
        <f>AND(ROUND(O2120,2)=O2120,ROUND(P2120,2)=P2120,OR(AND(O2120&lt;&gt;0,L2120="p"),AND(P2120&lt;&gt;0,L2120="f")),_xlfn.ISFORMULA(X2120),_xlfn.ISFORMULA(Y2120),_xlfn.ISFORMULA(Z2120),_xlfn.ISFORMULA(AA2120),_xlfn.ISFORMULA(AB2120),_xlfn.ISFORMULA(AC2120),NOT(_xlfn.ISFORMULA(O2120)),NOT(_xlfn.ISFORMULA(P2120)),M2120&lt;&gt;0,N2120&lt;&gt;0,OR(YEAR(M2120=lookup_codes!T2300),YEAR(M2120=lookup_codes!T2301),YEAR(M2120=lookup_codes!T2302)),OR(YEAR(N2120=lookup_codes!T2300),YEAR(N2120=lookup_codes!T2301),YEAR(N2120=lookup_codes!T2302)))</f>
        <v>1</v>
      </c>
    </row>
    <row r="2121" spans="1:30" ht="15" customHeight="1" x14ac:dyDescent="0.2">
      <c r="A2121" s="8" t="s">
        <v>773</v>
      </c>
      <c r="B2121" s="27"/>
      <c r="C2121" s="2" t="s">
        <v>734</v>
      </c>
      <c r="D2121" s="6" t="s">
        <v>742</v>
      </c>
      <c r="E2121" s="60" t="s">
        <v>745</v>
      </c>
      <c r="F2121" s="8"/>
      <c r="G2121" s="8"/>
      <c r="H2121" s="8"/>
      <c r="I2121" s="8"/>
      <c r="J2121" s="8">
        <v>4</v>
      </c>
      <c r="K2121" s="8" t="s">
        <v>752</v>
      </c>
      <c r="L2121" s="8" t="s">
        <v>756</v>
      </c>
      <c r="M2121" s="9">
        <v>44579</v>
      </c>
      <c r="N2121" s="9">
        <v>44594</v>
      </c>
      <c r="O2121" s="20"/>
      <c r="P2121" s="20">
        <v>11099.37</v>
      </c>
      <c r="Q2121" s="61"/>
      <c r="R2121" s="29"/>
      <c r="S2121" s="29"/>
      <c r="T2121" s="29"/>
      <c r="U2121" s="29"/>
      <c r="X2121" s="22" t="str">
        <f>IF(B2121="",VLOOKUP(A2121,items_lookup!A:B,2,FALSE),B2121)</f>
        <v>13. Item 13</v>
      </c>
      <c r="Y2121" s="22">
        <f t="shared" si="148"/>
        <v>1</v>
      </c>
      <c r="Z2121" s="22">
        <f t="shared" si="148"/>
        <v>2</v>
      </c>
      <c r="AA2121" s="22">
        <f t="shared" si="145"/>
        <v>2022</v>
      </c>
      <c r="AB2121" s="22">
        <f t="shared" si="146"/>
        <v>2022</v>
      </c>
      <c r="AC2121" s="22">
        <f t="shared" si="147"/>
        <v>2022</v>
      </c>
      <c r="AD2121" s="25" t="b">
        <f>AND(ROUND(O2121,2)=O2121,ROUND(P2121,2)=P2121,OR(AND(O2121&lt;&gt;0,L2121="p"),AND(P2121&lt;&gt;0,L2121="f")),_xlfn.ISFORMULA(X2121),_xlfn.ISFORMULA(Y2121),_xlfn.ISFORMULA(Z2121),_xlfn.ISFORMULA(AA2121),_xlfn.ISFORMULA(AB2121),_xlfn.ISFORMULA(AC2121),NOT(_xlfn.ISFORMULA(O2121)),NOT(_xlfn.ISFORMULA(P2121)),M2121&lt;&gt;0,N2121&lt;&gt;0,OR(YEAR(M2121=lookup_codes!T2301),YEAR(M2121=lookup_codes!T2302),YEAR(M2121=lookup_codes!T2303)),OR(YEAR(N2121=lookup_codes!T2301),YEAR(N2121=lookup_codes!T2302),YEAR(N2121=lookup_codes!T2303)))</f>
        <v>1</v>
      </c>
    </row>
    <row r="2122" spans="1:30" ht="15.75" customHeight="1" x14ac:dyDescent="0.2">
      <c r="A2122" s="8" t="s">
        <v>773</v>
      </c>
      <c r="B2122" s="27"/>
      <c r="C2122" s="2" t="s">
        <v>734</v>
      </c>
      <c r="D2122" s="6" t="s">
        <v>742</v>
      </c>
      <c r="E2122" s="60" t="s">
        <v>745</v>
      </c>
      <c r="F2122" s="8"/>
      <c r="G2122" s="8"/>
      <c r="H2122" s="8"/>
      <c r="I2122" s="8"/>
      <c r="J2122" s="8">
        <v>1</v>
      </c>
      <c r="K2122" s="8" t="s">
        <v>753</v>
      </c>
      <c r="L2122" s="8" t="s">
        <v>756</v>
      </c>
      <c r="M2122" s="9">
        <v>44581</v>
      </c>
      <c r="N2122" s="9">
        <v>44589</v>
      </c>
      <c r="O2122" s="20"/>
      <c r="P2122" s="20">
        <v>120357.14</v>
      </c>
      <c r="Q2122" s="61"/>
      <c r="R2122" s="11"/>
      <c r="S2122" s="11"/>
      <c r="T2122" s="11"/>
      <c r="U2122" s="11"/>
      <c r="X2122" s="22" t="str">
        <f>IF(B2122="",VLOOKUP(A2122,items_lookup!A:B,2,FALSE),B2122)</f>
        <v>13. Item 13</v>
      </c>
      <c r="Y2122" s="22">
        <f t="shared" si="148"/>
        <v>1</v>
      </c>
      <c r="Z2122" s="22">
        <f t="shared" si="148"/>
        <v>1</v>
      </c>
      <c r="AA2122" s="22">
        <f t="shared" si="145"/>
        <v>2022</v>
      </c>
      <c r="AB2122" s="22">
        <f t="shared" si="146"/>
        <v>2022</v>
      </c>
      <c r="AC2122" s="22">
        <f t="shared" si="147"/>
        <v>2022</v>
      </c>
      <c r="AD2122" s="25" t="b">
        <f>AND(ROUND(O2122,2)=O2122,ROUND(P2122,2)=P2122,OR(AND(O2122&lt;&gt;0,L2122="p"),AND(P2122&lt;&gt;0,L2122="f")),_xlfn.ISFORMULA(X2122),_xlfn.ISFORMULA(Y2122),_xlfn.ISFORMULA(Z2122),_xlfn.ISFORMULA(AA2122),_xlfn.ISFORMULA(AB2122),_xlfn.ISFORMULA(AC2122),NOT(_xlfn.ISFORMULA(O2122)),NOT(_xlfn.ISFORMULA(P2122)),M2122&lt;&gt;0,N2122&lt;&gt;0,OR(YEAR(M2122=lookup_codes!T2302),YEAR(M2122=lookup_codes!T2303),YEAR(M2122=lookup_codes!T2304)),OR(YEAR(N2122=lookup_codes!T2302),YEAR(N2122=lookup_codes!T2303),YEAR(N2122=lookup_codes!T2304)))</f>
        <v>1</v>
      </c>
    </row>
    <row r="2123" spans="1:30" ht="15" customHeight="1" x14ac:dyDescent="0.2">
      <c r="A2123" s="8" t="s">
        <v>775</v>
      </c>
      <c r="B2123" s="8"/>
      <c r="C2123" s="2" t="s">
        <v>734</v>
      </c>
      <c r="D2123" s="6" t="s">
        <v>742</v>
      </c>
      <c r="E2123" s="60" t="s">
        <v>745</v>
      </c>
      <c r="F2123" s="8"/>
      <c r="G2123" s="8"/>
      <c r="H2123" s="8"/>
      <c r="I2123" s="8"/>
      <c r="J2123" s="8">
        <v>3</v>
      </c>
      <c r="K2123" s="8" t="s">
        <v>753</v>
      </c>
      <c r="L2123" s="8" t="s">
        <v>756</v>
      </c>
      <c r="M2123" s="9">
        <v>44578</v>
      </c>
      <c r="N2123" s="9">
        <v>44592</v>
      </c>
      <c r="O2123" s="20"/>
      <c r="P2123" s="20">
        <v>4546.34</v>
      </c>
      <c r="Q2123" s="61"/>
      <c r="R2123" s="29"/>
      <c r="S2123" s="29"/>
      <c r="T2123" s="29"/>
      <c r="U2123" s="29"/>
      <c r="X2123" s="22" t="str">
        <f>IF(B2123="",VLOOKUP(A2123,items_lookup!A:B,2,FALSE),B2123)</f>
        <v>06. Item 06</v>
      </c>
      <c r="Y2123" s="22">
        <f t="shared" si="148"/>
        <v>1</v>
      </c>
      <c r="Z2123" s="22">
        <f t="shared" si="148"/>
        <v>1</v>
      </c>
      <c r="AA2123" s="22">
        <f t="shared" si="145"/>
        <v>2022</v>
      </c>
      <c r="AB2123" s="22">
        <f t="shared" si="146"/>
        <v>2022</v>
      </c>
      <c r="AC2123" s="22">
        <f t="shared" si="147"/>
        <v>2022</v>
      </c>
      <c r="AD2123" s="25" t="b">
        <f>AND(ROUND(O2123,2)=O2123,ROUND(P2123,2)=P2123,OR(AND(O2123&lt;&gt;0,L2123="p"),AND(P2123&lt;&gt;0,L2123="f")),_xlfn.ISFORMULA(X2123),_xlfn.ISFORMULA(Y2123),_xlfn.ISFORMULA(Z2123),_xlfn.ISFORMULA(AA2123),_xlfn.ISFORMULA(AB2123),_xlfn.ISFORMULA(AC2123),NOT(_xlfn.ISFORMULA(O2123)),NOT(_xlfn.ISFORMULA(P2123)),M2123&lt;&gt;0,N2123&lt;&gt;0,OR(YEAR(M2123=lookup_codes!T2303),YEAR(M2123=lookup_codes!T2304),YEAR(M2123=lookup_codes!T2305)),OR(YEAR(N2123=lookup_codes!T2303),YEAR(N2123=lookup_codes!T2304),YEAR(N2123=lookup_codes!T2305)))</f>
        <v>1</v>
      </c>
    </row>
    <row r="2124" spans="1:30" ht="15" customHeight="1" x14ac:dyDescent="0.2">
      <c r="A2124" s="8" t="s">
        <v>775</v>
      </c>
      <c r="B2124" s="27"/>
      <c r="C2124" s="2" t="s">
        <v>734</v>
      </c>
      <c r="D2124" s="6" t="s">
        <v>742</v>
      </c>
      <c r="E2124" s="60" t="s">
        <v>745</v>
      </c>
      <c r="F2124" s="8" t="s">
        <v>25</v>
      </c>
      <c r="G2124" s="8"/>
      <c r="H2124" s="8"/>
      <c r="I2124" s="8"/>
      <c r="J2124" s="8">
        <v>4</v>
      </c>
      <c r="K2124" s="8" t="s">
        <v>753</v>
      </c>
      <c r="L2124" s="8" t="s">
        <v>756</v>
      </c>
      <c r="M2124" s="9">
        <v>44581</v>
      </c>
      <c r="N2124" s="9">
        <v>44592</v>
      </c>
      <c r="O2124" s="20"/>
      <c r="P2124" s="20">
        <v>106753.32</v>
      </c>
      <c r="Q2124" s="61"/>
      <c r="R2124" s="11"/>
      <c r="S2124" s="11"/>
      <c r="T2124" s="11"/>
      <c r="U2124" s="11"/>
      <c r="X2124" s="22" t="str">
        <f>IF(B2124="",VLOOKUP(A2124,items_lookup!A:B,2,FALSE),B2124)</f>
        <v>06. Item 06</v>
      </c>
      <c r="Y2124" s="22">
        <f t="shared" si="148"/>
        <v>1</v>
      </c>
      <c r="Z2124" s="22">
        <f t="shared" si="148"/>
        <v>1</v>
      </c>
      <c r="AA2124" s="22">
        <f t="shared" si="145"/>
        <v>2022</v>
      </c>
      <c r="AB2124" s="22">
        <f t="shared" si="146"/>
        <v>2022</v>
      </c>
      <c r="AC2124" s="22">
        <f t="shared" si="147"/>
        <v>2021</v>
      </c>
      <c r="AD2124" s="25" t="b">
        <f>AND(ROUND(O2124,2)=O2124,ROUND(P2124,2)=P2124,OR(AND(O2124&lt;&gt;0,L2124="p"),AND(P2124&lt;&gt;0,L2124="f")),_xlfn.ISFORMULA(X2124),_xlfn.ISFORMULA(Y2124),_xlfn.ISFORMULA(Z2124),_xlfn.ISFORMULA(AA2124),_xlfn.ISFORMULA(AB2124),_xlfn.ISFORMULA(AC2124),NOT(_xlfn.ISFORMULA(O2124)),NOT(_xlfn.ISFORMULA(P2124)),M2124&lt;&gt;0,N2124&lt;&gt;0,OR(YEAR(M2124=lookup_codes!T2304),YEAR(M2124=lookup_codes!T2305),YEAR(M2124=lookup_codes!T2306)),OR(YEAR(N2124=lookup_codes!T2304),YEAR(N2124=lookup_codes!T2305),YEAR(N2124=lookup_codes!T2306)))</f>
        <v>1</v>
      </c>
    </row>
    <row r="2125" spans="1:30" ht="15" customHeight="1" x14ac:dyDescent="0.2">
      <c r="A2125" s="8" t="s">
        <v>796</v>
      </c>
      <c r="B2125" s="27"/>
      <c r="C2125" s="2" t="s">
        <v>734</v>
      </c>
      <c r="D2125" s="6" t="s">
        <v>742</v>
      </c>
      <c r="E2125" s="60" t="s">
        <v>745</v>
      </c>
      <c r="F2125" s="8" t="s">
        <v>25</v>
      </c>
      <c r="G2125" s="8"/>
      <c r="H2125" s="8"/>
      <c r="I2125" s="8"/>
      <c r="J2125" s="8">
        <v>3</v>
      </c>
      <c r="K2125" s="8" t="s">
        <v>753</v>
      </c>
      <c r="L2125" s="8" t="s">
        <v>756</v>
      </c>
      <c r="M2125" s="9">
        <v>44578</v>
      </c>
      <c r="N2125" s="9">
        <v>44592</v>
      </c>
      <c r="O2125" s="20"/>
      <c r="P2125" s="20">
        <v>8791.5300000000007</v>
      </c>
      <c r="Q2125" s="61"/>
      <c r="R2125" s="11"/>
      <c r="S2125" s="11"/>
      <c r="T2125" s="11"/>
      <c r="U2125" s="11"/>
      <c r="X2125" s="22" t="str">
        <f>IF(B2125="",VLOOKUP(A2125,items_lookup!A:B,2,FALSE),B2125)</f>
        <v>_3. Item _3</v>
      </c>
      <c r="Y2125" s="22">
        <f t="shared" si="148"/>
        <v>1</v>
      </c>
      <c r="Z2125" s="22">
        <f t="shared" si="148"/>
        <v>1</v>
      </c>
      <c r="AA2125" s="22">
        <f t="shared" si="145"/>
        <v>2022</v>
      </c>
      <c r="AB2125" s="22">
        <f t="shared" si="146"/>
        <v>2022</v>
      </c>
      <c r="AC2125" s="22">
        <f t="shared" si="147"/>
        <v>2021</v>
      </c>
      <c r="AD2125" s="25" t="b">
        <f>AND(ROUND(O2125,2)=O2125,ROUND(P2125,2)=P2125,OR(AND(O2125&lt;&gt;0,L2125="p"),AND(P2125&lt;&gt;0,L2125="f")),_xlfn.ISFORMULA(X2125),_xlfn.ISFORMULA(Y2125),_xlfn.ISFORMULA(Z2125),_xlfn.ISFORMULA(AA2125),_xlfn.ISFORMULA(AB2125),_xlfn.ISFORMULA(AC2125),NOT(_xlfn.ISFORMULA(O2125)),NOT(_xlfn.ISFORMULA(P2125)),M2125&lt;&gt;0,N2125&lt;&gt;0,OR(YEAR(M2125=lookup_codes!T2305),YEAR(M2125=lookup_codes!T2306),YEAR(M2125=lookup_codes!T2307)),OR(YEAR(N2125=lookup_codes!T2305),YEAR(N2125=lookup_codes!T2306),YEAR(N2125=lookup_codes!T2307)))</f>
        <v>1</v>
      </c>
    </row>
    <row r="2126" spans="1:30" ht="15" customHeight="1" x14ac:dyDescent="0.2">
      <c r="A2126" s="8" t="s">
        <v>780</v>
      </c>
      <c r="B2126" s="27"/>
      <c r="C2126" s="2" t="s">
        <v>734</v>
      </c>
      <c r="D2126" s="6" t="s">
        <v>742</v>
      </c>
      <c r="E2126" s="60" t="s">
        <v>745</v>
      </c>
      <c r="F2126" s="8"/>
      <c r="G2126" s="8"/>
      <c r="H2126" s="8"/>
      <c r="I2126" s="8"/>
      <c r="J2126" s="8">
        <v>4</v>
      </c>
      <c r="K2126" s="8" t="s">
        <v>752</v>
      </c>
      <c r="L2126" s="8" t="s">
        <v>756</v>
      </c>
      <c r="M2126" s="9">
        <v>44581</v>
      </c>
      <c r="N2126" s="9">
        <v>44599</v>
      </c>
      <c r="O2126" s="20"/>
      <c r="P2126" s="20">
        <v>25330.57</v>
      </c>
      <c r="Q2126" s="61"/>
      <c r="R2126" s="11"/>
      <c r="S2126" s="11"/>
      <c r="T2126" s="11"/>
      <c r="U2126" s="11"/>
      <c r="X2126" s="22" t="str">
        <f>IF(B2126="",VLOOKUP(A2126,items_lookup!A:B,2,FALSE),B2126)</f>
        <v>14. Item 14</v>
      </c>
      <c r="Y2126" s="22">
        <f t="shared" si="148"/>
        <v>1</v>
      </c>
      <c r="Z2126" s="22">
        <f t="shared" si="148"/>
        <v>2</v>
      </c>
      <c r="AA2126" s="22">
        <f t="shared" si="145"/>
        <v>2022</v>
      </c>
      <c r="AB2126" s="22">
        <f t="shared" si="146"/>
        <v>2022</v>
      </c>
      <c r="AC2126" s="22">
        <f t="shared" si="147"/>
        <v>2022</v>
      </c>
      <c r="AD2126" s="25" t="b">
        <f>AND(ROUND(O2126,2)=O2126,ROUND(P2126,2)=P2126,OR(AND(O2126&lt;&gt;0,L2126="p"),AND(P2126&lt;&gt;0,L2126="f")),_xlfn.ISFORMULA(X2126),_xlfn.ISFORMULA(Y2126),_xlfn.ISFORMULA(Z2126),_xlfn.ISFORMULA(AA2126),_xlfn.ISFORMULA(AB2126),_xlfn.ISFORMULA(AC2126),NOT(_xlfn.ISFORMULA(O2126)),NOT(_xlfn.ISFORMULA(P2126)),M2126&lt;&gt;0,N2126&lt;&gt;0,OR(YEAR(M2126=lookup_codes!T2306),YEAR(M2126=lookup_codes!T2307),YEAR(M2126=lookup_codes!T2308)),OR(YEAR(N2126=lookup_codes!T2306),YEAR(N2126=lookup_codes!T2307),YEAR(N2126=lookup_codes!T2308)))</f>
        <v>1</v>
      </c>
    </row>
    <row r="2127" spans="1:30" ht="15" customHeight="1" x14ac:dyDescent="0.2">
      <c r="A2127" s="8" t="s">
        <v>780</v>
      </c>
      <c r="B2127" s="27"/>
      <c r="C2127" s="2" t="s">
        <v>734</v>
      </c>
      <c r="D2127" s="6" t="s">
        <v>742</v>
      </c>
      <c r="E2127" s="60" t="s">
        <v>745</v>
      </c>
      <c r="F2127" s="8"/>
      <c r="G2127" s="8"/>
      <c r="H2127" s="8"/>
      <c r="I2127" s="8"/>
      <c r="J2127" s="8">
        <v>3</v>
      </c>
      <c r="K2127" s="8" t="s">
        <v>752</v>
      </c>
      <c r="L2127" s="8" t="s">
        <v>756</v>
      </c>
      <c r="M2127" s="9">
        <v>44585</v>
      </c>
      <c r="N2127" s="9">
        <v>44594</v>
      </c>
      <c r="O2127" s="20"/>
      <c r="P2127" s="20">
        <v>1143.5899999999999</v>
      </c>
      <c r="Q2127" s="61"/>
      <c r="R2127" s="29"/>
      <c r="S2127" s="29"/>
      <c r="T2127" s="29"/>
      <c r="U2127" s="29"/>
      <c r="X2127" s="22" t="str">
        <f>IF(B2127="",VLOOKUP(A2127,items_lookup!A:B,2,FALSE),B2127)</f>
        <v>14. Item 14</v>
      </c>
      <c r="Y2127" s="22">
        <f t="shared" si="148"/>
        <v>1</v>
      </c>
      <c r="Z2127" s="22">
        <f t="shared" si="148"/>
        <v>2</v>
      </c>
      <c r="AA2127" s="22">
        <f t="shared" si="145"/>
        <v>2022</v>
      </c>
      <c r="AB2127" s="22">
        <f t="shared" si="146"/>
        <v>2022</v>
      </c>
      <c r="AC2127" s="22">
        <f t="shared" si="147"/>
        <v>2022</v>
      </c>
      <c r="AD2127" s="25" t="b">
        <f>AND(ROUND(O2127,2)=O2127,ROUND(P2127,2)=P2127,OR(AND(O2127&lt;&gt;0,L2127="p"),AND(P2127&lt;&gt;0,L2127="f")),_xlfn.ISFORMULA(X2127),_xlfn.ISFORMULA(Y2127),_xlfn.ISFORMULA(Z2127),_xlfn.ISFORMULA(AA2127),_xlfn.ISFORMULA(AB2127),_xlfn.ISFORMULA(AC2127),NOT(_xlfn.ISFORMULA(O2127)),NOT(_xlfn.ISFORMULA(P2127)),M2127&lt;&gt;0,N2127&lt;&gt;0,OR(YEAR(M2127=lookup_codes!T2307),YEAR(M2127=lookup_codes!T2308),YEAR(M2127=lookup_codes!T2309)),OR(YEAR(N2127=lookup_codes!T2307),YEAR(N2127=lookup_codes!T2308),YEAR(N2127=lookup_codes!T2309)))</f>
        <v>1</v>
      </c>
    </row>
    <row r="2128" spans="1:30" ht="15" customHeight="1" x14ac:dyDescent="0.2">
      <c r="A2128" s="8" t="s">
        <v>795</v>
      </c>
      <c r="B2128" s="27"/>
      <c r="C2128" s="2" t="s">
        <v>734</v>
      </c>
      <c r="D2128" s="6" t="s">
        <v>742</v>
      </c>
      <c r="E2128" s="60" t="s">
        <v>745</v>
      </c>
      <c r="F2128" s="8" t="s">
        <v>25</v>
      </c>
      <c r="G2128" s="8"/>
      <c r="H2128" s="8"/>
      <c r="I2128" s="8"/>
      <c r="J2128" s="8">
        <v>3</v>
      </c>
      <c r="K2128" s="8" t="s">
        <v>752</v>
      </c>
      <c r="L2128" s="8" t="s">
        <v>756</v>
      </c>
      <c r="M2128" s="9">
        <v>44585</v>
      </c>
      <c r="N2128" s="9">
        <v>44594</v>
      </c>
      <c r="O2128" s="20"/>
      <c r="P2128" s="20">
        <v>37094.43</v>
      </c>
      <c r="Q2128" s="61"/>
      <c r="R2128" s="29"/>
      <c r="S2128" s="29"/>
      <c r="T2128" s="29"/>
      <c r="U2128" s="29"/>
      <c r="X2128" s="22" t="str">
        <f>IF(B2128="",VLOOKUP(A2128,items_lookup!A:B,2,FALSE),B2128)</f>
        <v>17. Item 17</v>
      </c>
      <c r="Y2128" s="22">
        <f t="shared" si="148"/>
        <v>1</v>
      </c>
      <c r="Z2128" s="22">
        <f t="shared" si="148"/>
        <v>2</v>
      </c>
      <c r="AA2128" s="22">
        <f t="shared" si="145"/>
        <v>2022</v>
      </c>
      <c r="AB2128" s="22">
        <f t="shared" si="146"/>
        <v>2022</v>
      </c>
      <c r="AC2128" s="22">
        <f t="shared" si="147"/>
        <v>2021</v>
      </c>
      <c r="AD2128" s="25" t="b">
        <f>AND(ROUND(O2128,2)=O2128,ROUND(P2128,2)=P2128,OR(AND(O2128&lt;&gt;0,L2128="p"),AND(P2128&lt;&gt;0,L2128="f")),_xlfn.ISFORMULA(X2128),_xlfn.ISFORMULA(Y2128),_xlfn.ISFORMULA(Z2128),_xlfn.ISFORMULA(AA2128),_xlfn.ISFORMULA(AB2128),_xlfn.ISFORMULA(AC2128),NOT(_xlfn.ISFORMULA(O2128)),NOT(_xlfn.ISFORMULA(P2128)),M2128&lt;&gt;0,N2128&lt;&gt;0,OR(YEAR(M2128=lookup_codes!T2308),YEAR(M2128=lookup_codes!T2309),YEAR(M2128=lookup_codes!T2310)),OR(YEAR(N2128=lookup_codes!T2308),YEAR(N2128=lookup_codes!T2309),YEAR(N2128=lookup_codes!T2310)))</f>
        <v>1</v>
      </c>
    </row>
    <row r="2129" spans="1:30" ht="15" customHeight="1" x14ac:dyDescent="0.2">
      <c r="A2129" s="8" t="s">
        <v>782</v>
      </c>
      <c r="B2129" s="27"/>
      <c r="C2129" s="2" t="s">
        <v>734</v>
      </c>
      <c r="D2129" s="6" t="s">
        <v>742</v>
      </c>
      <c r="E2129" s="60" t="s">
        <v>745</v>
      </c>
      <c r="F2129" s="8"/>
      <c r="G2129" s="8"/>
      <c r="H2129" s="8"/>
      <c r="I2129" s="8"/>
      <c r="J2129" s="8">
        <v>3</v>
      </c>
      <c r="K2129" s="8" t="s">
        <v>752</v>
      </c>
      <c r="L2129" s="8" t="s">
        <v>756</v>
      </c>
      <c r="M2129" s="9">
        <v>44585</v>
      </c>
      <c r="N2129" s="9">
        <v>44594</v>
      </c>
      <c r="O2129" s="20"/>
      <c r="P2129" s="20">
        <v>77036.399999999994</v>
      </c>
      <c r="Q2129" s="61"/>
      <c r="R2129" s="29"/>
      <c r="S2129" s="29"/>
      <c r="T2129" s="29"/>
      <c r="U2129" s="29"/>
      <c r="X2129" s="22" t="str">
        <f>IF(B2129="",VLOOKUP(A2129,items_lookup!A:B,2,FALSE),B2129)</f>
        <v>04. Item 04</v>
      </c>
      <c r="Y2129" s="22">
        <f t="shared" si="148"/>
        <v>1</v>
      </c>
      <c r="Z2129" s="22">
        <f t="shared" si="148"/>
        <v>2</v>
      </c>
      <c r="AA2129" s="22">
        <f t="shared" si="145"/>
        <v>2022</v>
      </c>
      <c r="AB2129" s="22">
        <f t="shared" si="146"/>
        <v>2022</v>
      </c>
      <c r="AC2129" s="22">
        <f t="shared" si="147"/>
        <v>2022</v>
      </c>
      <c r="AD2129" s="25" t="b">
        <f>AND(ROUND(O2129,2)=O2129,ROUND(P2129,2)=P2129,OR(AND(O2129&lt;&gt;0,L2129="p"),AND(P2129&lt;&gt;0,L2129="f")),_xlfn.ISFORMULA(X2129),_xlfn.ISFORMULA(Y2129),_xlfn.ISFORMULA(Z2129),_xlfn.ISFORMULA(AA2129),_xlfn.ISFORMULA(AB2129),_xlfn.ISFORMULA(AC2129),NOT(_xlfn.ISFORMULA(O2129)),NOT(_xlfn.ISFORMULA(P2129)),M2129&lt;&gt;0,N2129&lt;&gt;0,OR(YEAR(M2129=lookup_codes!T2309),YEAR(M2129=lookup_codes!T2310),YEAR(M2129=lookup_codes!T2311)),OR(YEAR(N2129=lookup_codes!T2309),YEAR(N2129=lookup_codes!T2310),YEAR(N2129=lookup_codes!T2311)))</f>
        <v>1</v>
      </c>
    </row>
    <row r="2130" spans="1:30" ht="15" customHeight="1" x14ac:dyDescent="0.2">
      <c r="A2130" s="8" t="s">
        <v>767</v>
      </c>
      <c r="B2130" s="27"/>
      <c r="C2130" s="2" t="s">
        <v>734</v>
      </c>
      <c r="D2130" s="6" t="s">
        <v>742</v>
      </c>
      <c r="E2130" s="60" t="s">
        <v>745</v>
      </c>
      <c r="F2130" s="8"/>
      <c r="G2130" s="8"/>
      <c r="H2130" s="8"/>
      <c r="I2130" s="8" t="s">
        <v>25</v>
      </c>
      <c r="J2130" s="8">
        <v>3</v>
      </c>
      <c r="K2130" s="8" t="s">
        <v>752</v>
      </c>
      <c r="L2130" s="8" t="s">
        <v>756</v>
      </c>
      <c r="M2130" s="9">
        <v>44585</v>
      </c>
      <c r="N2130" s="9">
        <v>44594</v>
      </c>
      <c r="O2130" s="20"/>
      <c r="P2130" s="20">
        <v>94176.51</v>
      </c>
      <c r="Q2130" s="61"/>
      <c r="R2130" s="29"/>
      <c r="S2130" s="29"/>
      <c r="T2130" s="29"/>
      <c r="U2130" s="29"/>
      <c r="X2130" s="22" t="str">
        <f>IF(B2130="",VLOOKUP(A2130,items_lookup!A:B,2,FALSE),B2130)</f>
        <v>08. Item 08</v>
      </c>
      <c r="Y2130" s="22">
        <f t="shared" si="148"/>
        <v>1</v>
      </c>
      <c r="Z2130" s="22">
        <f t="shared" si="148"/>
        <v>2</v>
      </c>
      <c r="AA2130" s="22">
        <f t="shared" si="145"/>
        <v>2022</v>
      </c>
      <c r="AB2130" s="22">
        <f t="shared" si="146"/>
        <v>2022</v>
      </c>
      <c r="AC2130" s="22">
        <f t="shared" si="147"/>
        <v>2022</v>
      </c>
      <c r="AD2130" s="25" t="b">
        <f>AND(ROUND(O2130,2)=O2130,ROUND(P2130,2)=P2130,OR(AND(O2130&lt;&gt;0,L2130="p"),AND(P2130&lt;&gt;0,L2130="f")),_xlfn.ISFORMULA(X2130),_xlfn.ISFORMULA(Y2130),_xlfn.ISFORMULA(Z2130),_xlfn.ISFORMULA(AA2130),_xlfn.ISFORMULA(AB2130),_xlfn.ISFORMULA(AC2130),NOT(_xlfn.ISFORMULA(O2130)),NOT(_xlfn.ISFORMULA(P2130)),M2130&lt;&gt;0,N2130&lt;&gt;0,OR(YEAR(M2130=lookup_codes!T2310),YEAR(M2130=lookup_codes!T2311),YEAR(M2130=lookup_codes!T2312)),OR(YEAR(N2130=lookup_codes!T2310),YEAR(N2130=lookup_codes!T2311),YEAR(N2130=lookup_codes!T2312)))</f>
        <v>1</v>
      </c>
    </row>
    <row r="2131" spans="1:30" ht="15" customHeight="1" x14ac:dyDescent="0.2">
      <c r="A2131" s="8" t="s">
        <v>789</v>
      </c>
      <c r="B2131" s="27"/>
      <c r="C2131" s="2" t="s">
        <v>734</v>
      </c>
      <c r="D2131" s="6" t="s">
        <v>742</v>
      </c>
      <c r="E2131" s="60" t="s">
        <v>745</v>
      </c>
      <c r="F2131" s="8"/>
      <c r="G2131" s="8"/>
      <c r="H2131" s="8"/>
      <c r="I2131" s="8"/>
      <c r="J2131" s="8">
        <v>3</v>
      </c>
      <c r="K2131" s="8" t="s">
        <v>752</v>
      </c>
      <c r="L2131" s="8" t="s">
        <v>756</v>
      </c>
      <c r="M2131" s="9">
        <v>44585</v>
      </c>
      <c r="N2131" s="9">
        <v>44595</v>
      </c>
      <c r="O2131" s="20"/>
      <c r="P2131" s="20">
        <v>2196.09</v>
      </c>
      <c r="Q2131" s="61"/>
      <c r="R2131" s="29"/>
      <c r="S2131" s="29"/>
      <c r="T2131" s="29"/>
      <c r="U2131" s="29"/>
      <c r="X2131" s="22" t="str">
        <f>IF(B2131="",VLOOKUP(A2131,items_lookup!A:B,2,FALSE),B2131)</f>
        <v>13. Item 13</v>
      </c>
      <c r="Y2131" s="22">
        <f t="shared" si="148"/>
        <v>1</v>
      </c>
      <c r="Z2131" s="22">
        <f t="shared" si="148"/>
        <v>2</v>
      </c>
      <c r="AA2131" s="22">
        <f t="shared" si="145"/>
        <v>2022</v>
      </c>
      <c r="AB2131" s="22">
        <f t="shared" si="146"/>
        <v>2022</v>
      </c>
      <c r="AC2131" s="22">
        <f t="shared" si="147"/>
        <v>2022</v>
      </c>
      <c r="AD2131" s="25" t="b">
        <f>AND(ROUND(O2131,2)=O2131,ROUND(P2131,2)=P2131,OR(AND(O2131&lt;&gt;0,L2131="p"),AND(P2131&lt;&gt;0,L2131="f")),_xlfn.ISFORMULA(X2131),_xlfn.ISFORMULA(Y2131),_xlfn.ISFORMULA(Z2131),_xlfn.ISFORMULA(AA2131),_xlfn.ISFORMULA(AB2131),_xlfn.ISFORMULA(AC2131),NOT(_xlfn.ISFORMULA(O2131)),NOT(_xlfn.ISFORMULA(P2131)),M2131&lt;&gt;0,N2131&lt;&gt;0,OR(YEAR(M2131=lookup_codes!T2311),YEAR(M2131=lookup_codes!T2312),YEAR(M2131=lookup_codes!T2313)),OR(YEAR(N2131=lookup_codes!T2311),YEAR(N2131=lookup_codes!T2312),YEAR(N2131=lookup_codes!T2313)))</f>
        <v>1</v>
      </c>
    </row>
    <row r="2132" spans="1:30" ht="15" customHeight="1" x14ac:dyDescent="0.2">
      <c r="A2132" s="8" t="s">
        <v>767</v>
      </c>
      <c r="B2132" s="27"/>
      <c r="C2132" s="2" t="s">
        <v>734</v>
      </c>
      <c r="D2132" s="6" t="s">
        <v>742</v>
      </c>
      <c r="E2132" s="60" t="s">
        <v>745</v>
      </c>
      <c r="F2132" s="8"/>
      <c r="G2132" s="8"/>
      <c r="H2132" s="8"/>
      <c r="I2132" s="8"/>
      <c r="J2132" s="8">
        <v>4</v>
      </c>
      <c r="K2132" s="8" t="s">
        <v>753</v>
      </c>
      <c r="L2132" s="8" t="s">
        <v>756</v>
      </c>
      <c r="M2132" s="9">
        <v>44578</v>
      </c>
      <c r="N2132" s="9">
        <v>44592</v>
      </c>
      <c r="O2132" s="20"/>
      <c r="P2132" s="20">
        <v>23147.439999999999</v>
      </c>
      <c r="Q2132" s="61"/>
      <c r="R2132" s="11"/>
      <c r="S2132" s="11"/>
      <c r="T2132" s="11"/>
      <c r="U2132" s="11"/>
      <c r="X2132" s="22" t="str">
        <f>IF(B2132="",VLOOKUP(A2132,items_lookup!A:B,2,FALSE),B2132)</f>
        <v>08. Item 08</v>
      </c>
      <c r="Y2132" s="22">
        <f t="shared" si="148"/>
        <v>1</v>
      </c>
      <c r="Z2132" s="22">
        <f t="shared" si="148"/>
        <v>1</v>
      </c>
      <c r="AA2132" s="22">
        <f t="shared" si="145"/>
        <v>2022</v>
      </c>
      <c r="AB2132" s="22">
        <f t="shared" si="146"/>
        <v>2022</v>
      </c>
      <c r="AC2132" s="22">
        <f t="shared" si="147"/>
        <v>2022</v>
      </c>
      <c r="AD2132" s="25" t="b">
        <f>AND(ROUND(O2132,2)=O2132,ROUND(P2132,2)=P2132,OR(AND(O2132&lt;&gt;0,L2132="p"),AND(P2132&lt;&gt;0,L2132="f")),_xlfn.ISFORMULA(X2132),_xlfn.ISFORMULA(Y2132),_xlfn.ISFORMULA(Z2132),_xlfn.ISFORMULA(AA2132),_xlfn.ISFORMULA(AB2132),_xlfn.ISFORMULA(AC2132),NOT(_xlfn.ISFORMULA(O2132)),NOT(_xlfn.ISFORMULA(P2132)),M2132&lt;&gt;0,N2132&lt;&gt;0,OR(YEAR(M2132=lookup_codes!T2312),YEAR(M2132=lookup_codes!T2313),YEAR(M2132=lookup_codes!T2314)),OR(YEAR(N2132=lookup_codes!T2312),YEAR(N2132=lookup_codes!T2313),YEAR(N2132=lookup_codes!T2314)))</f>
        <v>1</v>
      </c>
    </row>
    <row r="2133" spans="1:30" ht="15" customHeight="1" x14ac:dyDescent="0.2">
      <c r="A2133" s="8" t="s">
        <v>782</v>
      </c>
      <c r="B2133" s="27"/>
      <c r="C2133" s="2" t="s">
        <v>734</v>
      </c>
      <c r="D2133" s="6" t="s">
        <v>742</v>
      </c>
      <c r="E2133" s="60" t="s">
        <v>745</v>
      </c>
      <c r="F2133" s="8" t="s">
        <v>25</v>
      </c>
      <c r="G2133" s="8"/>
      <c r="H2133" s="8"/>
      <c r="I2133" s="8"/>
      <c r="J2133" s="8">
        <v>4</v>
      </c>
      <c r="K2133" s="8" t="s">
        <v>753</v>
      </c>
      <c r="L2133" s="8" t="s">
        <v>756</v>
      </c>
      <c r="M2133" s="9">
        <v>44578</v>
      </c>
      <c r="N2133" s="9">
        <v>44592</v>
      </c>
      <c r="O2133" s="20"/>
      <c r="P2133" s="20">
        <v>1811797.66</v>
      </c>
      <c r="Q2133" s="61"/>
      <c r="R2133" s="11"/>
      <c r="S2133" s="11"/>
      <c r="T2133" s="11"/>
      <c r="U2133" s="11"/>
      <c r="X2133" s="22" t="str">
        <f>IF(B2133="",VLOOKUP(A2133,items_lookup!A:B,2,FALSE),B2133)</f>
        <v>04. Item 04</v>
      </c>
      <c r="Y2133" s="22">
        <f t="shared" si="148"/>
        <v>1</v>
      </c>
      <c r="Z2133" s="22">
        <f t="shared" si="148"/>
        <v>1</v>
      </c>
      <c r="AA2133" s="22">
        <f t="shared" si="145"/>
        <v>2022</v>
      </c>
      <c r="AB2133" s="22">
        <f t="shared" si="146"/>
        <v>2022</v>
      </c>
      <c r="AC2133" s="22">
        <f t="shared" si="147"/>
        <v>2021</v>
      </c>
      <c r="AD2133" s="25" t="b">
        <f>AND(ROUND(O2133,2)=O2133,ROUND(P2133,2)=P2133,OR(AND(O2133&lt;&gt;0,L2133="p"),AND(P2133&lt;&gt;0,L2133="f")),_xlfn.ISFORMULA(X2133),_xlfn.ISFORMULA(Y2133),_xlfn.ISFORMULA(Z2133),_xlfn.ISFORMULA(AA2133),_xlfn.ISFORMULA(AB2133),_xlfn.ISFORMULA(AC2133),NOT(_xlfn.ISFORMULA(O2133)),NOT(_xlfn.ISFORMULA(P2133)),M2133&lt;&gt;0,N2133&lt;&gt;0,OR(YEAR(M2133=lookup_codes!T2313),YEAR(M2133=lookup_codes!T2314),YEAR(M2133=lookup_codes!T2315)),OR(YEAR(N2133=lookup_codes!T2313),YEAR(N2133=lookup_codes!T2314),YEAR(N2133=lookup_codes!T2315)))</f>
        <v>1</v>
      </c>
    </row>
    <row r="2134" spans="1:30" ht="15" customHeight="1" x14ac:dyDescent="0.2">
      <c r="A2134" s="8" t="s">
        <v>781</v>
      </c>
      <c r="B2134" s="8"/>
      <c r="C2134" s="2" t="s">
        <v>734</v>
      </c>
      <c r="D2134" s="6" t="s">
        <v>742</v>
      </c>
      <c r="E2134" s="60" t="s">
        <v>744</v>
      </c>
      <c r="F2134" s="8"/>
      <c r="G2134" s="8"/>
      <c r="H2134" s="8"/>
      <c r="I2134" s="8"/>
      <c r="J2134" s="8"/>
      <c r="K2134" s="8" t="s">
        <v>753</v>
      </c>
      <c r="L2134" s="8" t="s">
        <v>756</v>
      </c>
      <c r="M2134" s="9">
        <v>44585</v>
      </c>
      <c r="N2134" s="9">
        <v>44585</v>
      </c>
      <c r="O2134" s="20"/>
      <c r="P2134" s="20">
        <v>88933.57</v>
      </c>
      <c r="Q2134" s="61"/>
      <c r="R2134" s="29"/>
      <c r="S2134" s="29"/>
      <c r="T2134" s="29"/>
      <c r="U2134" s="29"/>
      <c r="X2134" s="22" t="str">
        <f>IF(B2134="",VLOOKUP(A2134,items_lookup!A:B,2,FALSE),B2134)</f>
        <v>09. Item 09</v>
      </c>
      <c r="Y2134" s="22">
        <f t="shared" si="148"/>
        <v>1</v>
      </c>
      <c r="Z2134" s="22">
        <f t="shared" si="148"/>
        <v>1</v>
      </c>
      <c r="AA2134" s="22">
        <f t="shared" si="145"/>
        <v>2022</v>
      </c>
      <c r="AB2134" s="22">
        <f t="shared" si="146"/>
        <v>2022</v>
      </c>
      <c r="AC2134" s="22">
        <f t="shared" si="147"/>
        <v>2022</v>
      </c>
      <c r="AD2134" s="25" t="b">
        <f>AND(ROUND(O2134,2)=O2134,ROUND(P2134,2)=P2134,OR(AND(O2134&lt;&gt;0,L2134="p"),AND(P2134&lt;&gt;0,L2134="f")),_xlfn.ISFORMULA(X2134),_xlfn.ISFORMULA(Y2134),_xlfn.ISFORMULA(Z2134),_xlfn.ISFORMULA(AA2134),_xlfn.ISFORMULA(AB2134),_xlfn.ISFORMULA(AC2134),NOT(_xlfn.ISFORMULA(O2134)),NOT(_xlfn.ISFORMULA(P2134)),M2134&lt;&gt;0,N2134&lt;&gt;0,OR(YEAR(M2134=lookup_codes!T2314),YEAR(M2134=lookup_codes!T2315),YEAR(M2134=lookup_codes!T2316)),OR(YEAR(N2134=lookup_codes!T2314),YEAR(N2134=lookup_codes!T2315),YEAR(N2134=lookup_codes!T2316)))</f>
        <v>1</v>
      </c>
    </row>
    <row r="2135" spans="1:30" ht="15" customHeight="1" x14ac:dyDescent="0.2">
      <c r="A2135" s="8" t="s">
        <v>783</v>
      </c>
      <c r="B2135" s="8"/>
      <c r="C2135" s="2" t="s">
        <v>734</v>
      </c>
      <c r="D2135" s="6" t="s">
        <v>742</v>
      </c>
      <c r="E2135" s="60" t="s">
        <v>744</v>
      </c>
      <c r="F2135" s="8"/>
      <c r="G2135" s="8"/>
      <c r="H2135" s="8"/>
      <c r="I2135" s="8"/>
      <c r="J2135" s="8"/>
      <c r="K2135" s="8" t="s">
        <v>753</v>
      </c>
      <c r="L2135" s="8" t="s">
        <v>756</v>
      </c>
      <c r="M2135" s="9">
        <v>44586</v>
      </c>
      <c r="N2135" s="9">
        <v>44586</v>
      </c>
      <c r="O2135" s="20"/>
      <c r="P2135" s="20">
        <v>3003719.55</v>
      </c>
      <c r="Q2135" s="61"/>
      <c r="R2135" s="29"/>
      <c r="S2135" s="29"/>
      <c r="T2135" s="29"/>
      <c r="U2135" s="29"/>
      <c r="X2135" s="22" t="str">
        <f>IF(B2135="",VLOOKUP(A2135,items_lookup!A:B,2,FALSE),B2135)</f>
        <v>21. Item 21</v>
      </c>
      <c r="Y2135" s="22">
        <f t="shared" si="148"/>
        <v>1</v>
      </c>
      <c r="Z2135" s="22">
        <f t="shared" si="148"/>
        <v>1</v>
      </c>
      <c r="AA2135" s="22">
        <f t="shared" si="145"/>
        <v>2022</v>
      </c>
      <c r="AB2135" s="22">
        <f t="shared" si="146"/>
        <v>2022</v>
      </c>
      <c r="AC2135" s="22">
        <f t="shared" si="147"/>
        <v>2022</v>
      </c>
      <c r="AD2135" s="25" t="b">
        <f>AND(ROUND(O2135,2)=O2135,ROUND(P2135,2)=P2135,OR(AND(O2135&lt;&gt;0,L2135="p"),AND(P2135&lt;&gt;0,L2135="f")),_xlfn.ISFORMULA(X2135),_xlfn.ISFORMULA(Y2135),_xlfn.ISFORMULA(Z2135),_xlfn.ISFORMULA(AA2135),_xlfn.ISFORMULA(AB2135),_xlfn.ISFORMULA(AC2135),NOT(_xlfn.ISFORMULA(O2135)),NOT(_xlfn.ISFORMULA(P2135)),M2135&lt;&gt;0,N2135&lt;&gt;0,OR(YEAR(M2135=lookup_codes!T2315),YEAR(M2135=lookup_codes!T2316),YEAR(M2135=lookup_codes!T2317)),OR(YEAR(N2135=lookup_codes!T2315),YEAR(N2135=lookup_codes!T2316),YEAR(N2135=lookup_codes!T2317)))</f>
        <v>1</v>
      </c>
    </row>
    <row r="2136" spans="1:30" ht="15" customHeight="1" x14ac:dyDescent="0.2">
      <c r="A2136" s="8" t="s">
        <v>776</v>
      </c>
      <c r="B2136" s="8"/>
      <c r="C2136" s="2" t="s">
        <v>734</v>
      </c>
      <c r="D2136" s="6" t="s">
        <v>742</v>
      </c>
      <c r="E2136" s="60" t="s">
        <v>744</v>
      </c>
      <c r="F2136" s="8"/>
      <c r="G2136" s="8"/>
      <c r="H2136" s="8"/>
      <c r="I2136" s="8"/>
      <c r="J2136" s="8"/>
      <c r="K2136" s="8" t="s">
        <v>753</v>
      </c>
      <c r="L2136" s="8" t="s">
        <v>756</v>
      </c>
      <c r="M2136" s="9">
        <v>44587</v>
      </c>
      <c r="N2136" s="9">
        <v>44587</v>
      </c>
      <c r="O2136" s="20"/>
      <c r="P2136" s="20">
        <v>4703889.42</v>
      </c>
      <c r="Q2136" s="61"/>
      <c r="R2136" s="29"/>
      <c r="S2136" s="29"/>
      <c r="T2136" s="29"/>
      <c r="U2136" s="29"/>
      <c r="X2136" s="22" t="str">
        <f>IF(B2136="",VLOOKUP(A2136,items_lookup!A:B,2,FALSE),B2136)</f>
        <v>_1. Item _1</v>
      </c>
      <c r="Y2136" s="22">
        <f t="shared" si="148"/>
        <v>1</v>
      </c>
      <c r="Z2136" s="22">
        <f t="shared" si="148"/>
        <v>1</v>
      </c>
      <c r="AA2136" s="22">
        <f t="shared" si="145"/>
        <v>2022</v>
      </c>
      <c r="AB2136" s="22">
        <f t="shared" si="146"/>
        <v>2022</v>
      </c>
      <c r="AC2136" s="22">
        <f t="shared" si="147"/>
        <v>2022</v>
      </c>
      <c r="AD2136" s="25" t="b">
        <f>AND(ROUND(O2136,2)=O2136,ROUND(P2136,2)=P2136,OR(AND(O2136&lt;&gt;0,L2136="p"),AND(P2136&lt;&gt;0,L2136="f")),_xlfn.ISFORMULA(X2136),_xlfn.ISFORMULA(Y2136),_xlfn.ISFORMULA(Z2136),_xlfn.ISFORMULA(AA2136),_xlfn.ISFORMULA(AB2136),_xlfn.ISFORMULA(AC2136),NOT(_xlfn.ISFORMULA(O2136)),NOT(_xlfn.ISFORMULA(P2136)),M2136&lt;&gt;0,N2136&lt;&gt;0,OR(YEAR(M2136=lookup_codes!T2316),YEAR(M2136=lookup_codes!T2317),YEAR(M2136=lookup_codes!T2318)),OR(YEAR(N2136=lookup_codes!T2316),YEAR(N2136=lookup_codes!T2317),YEAR(N2136=lookup_codes!T2318)))</f>
        <v>1</v>
      </c>
    </row>
    <row r="2137" spans="1:30" ht="15" customHeight="1" x14ac:dyDescent="0.2">
      <c r="A2137" s="8" t="s">
        <v>773</v>
      </c>
      <c r="B2137" s="8"/>
      <c r="C2137" s="2" t="s">
        <v>734</v>
      </c>
      <c r="D2137" s="6" t="s">
        <v>742</v>
      </c>
      <c r="E2137" s="60" t="s">
        <v>744</v>
      </c>
      <c r="F2137" s="8"/>
      <c r="G2137" s="8"/>
      <c r="H2137" s="8"/>
      <c r="I2137" s="8"/>
      <c r="J2137" s="8"/>
      <c r="K2137" s="8" t="s">
        <v>753</v>
      </c>
      <c r="L2137" s="8" t="s">
        <v>756</v>
      </c>
      <c r="M2137" s="9">
        <v>44588</v>
      </c>
      <c r="N2137" s="9">
        <v>44588</v>
      </c>
      <c r="O2137" s="20"/>
      <c r="P2137" s="20">
        <v>7660967.2300000004</v>
      </c>
      <c r="Q2137" s="61"/>
      <c r="R2137" s="29"/>
      <c r="S2137" s="29"/>
      <c r="T2137" s="29"/>
      <c r="U2137" s="29"/>
      <c r="X2137" s="22" t="str">
        <f>IF(B2137="",VLOOKUP(A2137,items_lookup!A:B,2,FALSE),B2137)</f>
        <v>13. Item 13</v>
      </c>
      <c r="Y2137" s="22">
        <f t="shared" si="148"/>
        <v>1</v>
      </c>
      <c r="Z2137" s="22">
        <f t="shared" si="148"/>
        <v>1</v>
      </c>
      <c r="AA2137" s="22">
        <f t="shared" si="145"/>
        <v>2022</v>
      </c>
      <c r="AB2137" s="22">
        <f t="shared" si="146"/>
        <v>2022</v>
      </c>
      <c r="AC2137" s="22">
        <f t="shared" si="147"/>
        <v>2022</v>
      </c>
      <c r="AD2137" s="25" t="b">
        <f>AND(ROUND(O2137,2)=O2137,ROUND(P2137,2)=P2137,OR(AND(O2137&lt;&gt;0,L2137="p"),AND(P2137&lt;&gt;0,L2137="f")),_xlfn.ISFORMULA(X2137),_xlfn.ISFORMULA(Y2137),_xlfn.ISFORMULA(Z2137),_xlfn.ISFORMULA(AA2137),_xlfn.ISFORMULA(AB2137),_xlfn.ISFORMULA(AC2137),NOT(_xlfn.ISFORMULA(O2137)),NOT(_xlfn.ISFORMULA(P2137)),M2137&lt;&gt;0,N2137&lt;&gt;0,OR(YEAR(M2137=lookup_codes!T2317),YEAR(M2137=lookup_codes!T2318),YEAR(M2137=lookup_codes!T2319)),OR(YEAR(N2137=lookup_codes!T2317),YEAR(N2137=lookup_codes!T2318),YEAR(N2137=lookup_codes!T2319)))</f>
        <v>1</v>
      </c>
    </row>
    <row r="2138" spans="1:30" ht="15" customHeight="1" x14ac:dyDescent="0.2">
      <c r="A2138" s="8" t="s">
        <v>785</v>
      </c>
      <c r="B2138" s="27"/>
      <c r="C2138" s="2" t="s">
        <v>734</v>
      </c>
      <c r="D2138" s="6" t="s">
        <v>742</v>
      </c>
      <c r="E2138" s="60" t="s">
        <v>745</v>
      </c>
      <c r="F2138" s="8" t="s">
        <v>25</v>
      </c>
      <c r="G2138" s="8"/>
      <c r="H2138" s="8"/>
      <c r="I2138" s="8"/>
      <c r="J2138" s="8">
        <v>3</v>
      </c>
      <c r="K2138" s="8" t="s">
        <v>752</v>
      </c>
      <c r="L2138" s="8" t="s">
        <v>756</v>
      </c>
      <c r="M2138" s="9">
        <v>44585</v>
      </c>
      <c r="N2138" s="9">
        <v>44600</v>
      </c>
      <c r="O2138" s="20"/>
      <c r="P2138" s="20">
        <v>115675.16</v>
      </c>
      <c r="Q2138" s="61"/>
      <c r="R2138" s="29"/>
      <c r="S2138" s="29"/>
      <c r="T2138" s="29"/>
      <c r="U2138" s="29"/>
      <c r="X2138" s="22" t="str">
        <f>IF(B2138="",VLOOKUP(A2138,items_lookup!A:B,2,FALSE),B2138)</f>
        <v>03. Item 03</v>
      </c>
      <c r="Y2138" s="22">
        <f t="shared" si="148"/>
        <v>1</v>
      </c>
      <c r="Z2138" s="22">
        <f t="shared" si="148"/>
        <v>2</v>
      </c>
      <c r="AA2138" s="22">
        <f t="shared" si="145"/>
        <v>2022</v>
      </c>
      <c r="AB2138" s="22">
        <f t="shared" si="146"/>
        <v>2022</v>
      </c>
      <c r="AC2138" s="22">
        <f t="shared" si="147"/>
        <v>2021</v>
      </c>
      <c r="AD2138" s="25" t="b">
        <f>AND(ROUND(O2138,2)=O2138,ROUND(P2138,2)=P2138,OR(AND(O2138&lt;&gt;0,L2138="p"),AND(P2138&lt;&gt;0,L2138="f")),_xlfn.ISFORMULA(X2138),_xlfn.ISFORMULA(Y2138),_xlfn.ISFORMULA(Z2138),_xlfn.ISFORMULA(AA2138),_xlfn.ISFORMULA(AB2138),_xlfn.ISFORMULA(AC2138),NOT(_xlfn.ISFORMULA(O2138)),NOT(_xlfn.ISFORMULA(P2138)),M2138&lt;&gt;0,N2138&lt;&gt;0,OR(YEAR(M2138=lookup_codes!T2318),YEAR(M2138=lookup_codes!T2319),YEAR(M2138=lookup_codes!T2320)),OR(YEAR(N2138=lookup_codes!T2318),YEAR(N2138=lookup_codes!T2319),YEAR(N2138=lookup_codes!T2320)))</f>
        <v>1</v>
      </c>
    </row>
    <row r="2139" spans="1:30" ht="15" customHeight="1" x14ac:dyDescent="0.2">
      <c r="A2139" s="8" t="s">
        <v>768</v>
      </c>
      <c r="B2139" s="8"/>
      <c r="C2139" s="2" t="s">
        <v>741</v>
      </c>
      <c r="D2139" s="6" t="s">
        <v>742</v>
      </c>
      <c r="E2139" s="60" t="s">
        <v>745</v>
      </c>
      <c r="F2139" s="8"/>
      <c r="G2139" s="8"/>
      <c r="H2139" s="8"/>
      <c r="I2139" s="8"/>
      <c r="J2139" s="8"/>
      <c r="K2139" s="8"/>
      <c r="L2139" s="8" t="s">
        <v>756</v>
      </c>
      <c r="M2139" s="9">
        <v>44562</v>
      </c>
      <c r="N2139" s="9">
        <v>44562</v>
      </c>
      <c r="O2139" s="20"/>
      <c r="P2139" s="20">
        <v>453529.97</v>
      </c>
      <c r="Q2139" s="61"/>
      <c r="R2139" s="29"/>
      <c r="S2139" s="29"/>
      <c r="T2139" s="29"/>
      <c r="U2139" s="29"/>
      <c r="X2139" s="22" t="str">
        <f>IF(B2139="",VLOOKUP(A2139,items_lookup!A:B,2,FALSE),B2139)</f>
        <v>09. Item 09</v>
      </c>
      <c r="Y2139" s="22">
        <f t="shared" si="148"/>
        <v>1</v>
      </c>
      <c r="Z2139" s="22">
        <f t="shared" si="148"/>
        <v>1</v>
      </c>
      <c r="AA2139" s="22">
        <f t="shared" si="145"/>
        <v>2022</v>
      </c>
      <c r="AB2139" s="22">
        <f t="shared" si="146"/>
        <v>2022</v>
      </c>
      <c r="AC2139" s="22">
        <f t="shared" si="147"/>
        <v>2022</v>
      </c>
      <c r="AD2139" s="25" t="b">
        <f>AND(ROUND(O2139,2)=O2139,ROUND(P2139,2)=P2139,OR(AND(O2139&lt;&gt;0,L2139="p"),AND(P2139&lt;&gt;0,L2139="f")),_xlfn.ISFORMULA(X2139),_xlfn.ISFORMULA(Y2139),_xlfn.ISFORMULA(Z2139),_xlfn.ISFORMULA(AA2139),_xlfn.ISFORMULA(AB2139),_xlfn.ISFORMULA(AC2139),NOT(_xlfn.ISFORMULA(O2139)),NOT(_xlfn.ISFORMULA(P2139)),M2139&lt;&gt;0,N2139&lt;&gt;0,OR(YEAR(M2139=lookup_codes!T2319),YEAR(M2139=lookup_codes!T2320),YEAR(M2139=lookup_codes!T2321)),OR(YEAR(N2139=lookup_codes!T2319),YEAR(N2139=lookup_codes!T2320),YEAR(N2139=lookup_codes!T2321)))</f>
        <v>1</v>
      </c>
    </row>
    <row r="2140" spans="1:30" ht="15" customHeight="1" x14ac:dyDescent="0.2">
      <c r="A2140" s="8" t="s">
        <v>782</v>
      </c>
      <c r="B2140" s="8"/>
      <c r="C2140" s="2" t="s">
        <v>741</v>
      </c>
      <c r="D2140" s="6" t="s">
        <v>742</v>
      </c>
      <c r="E2140" s="60" t="s">
        <v>745</v>
      </c>
      <c r="F2140" s="8"/>
      <c r="G2140" s="8"/>
      <c r="H2140" s="8"/>
      <c r="I2140" s="8"/>
      <c r="J2140" s="8"/>
      <c r="K2140" s="8"/>
      <c r="L2140" s="8" t="s">
        <v>756</v>
      </c>
      <c r="M2140" s="9">
        <v>44562</v>
      </c>
      <c r="N2140" s="9">
        <v>44562</v>
      </c>
      <c r="O2140" s="20"/>
      <c r="P2140" s="20">
        <v>10143686.640000001</v>
      </c>
      <c r="Q2140" s="61"/>
      <c r="R2140" s="29"/>
      <c r="S2140" s="29"/>
      <c r="T2140" s="29"/>
      <c r="U2140" s="29"/>
      <c r="X2140" s="22" t="str">
        <f>IF(B2140="",VLOOKUP(A2140,items_lookup!A:B,2,FALSE),B2140)</f>
        <v>04. Item 04</v>
      </c>
      <c r="Y2140" s="22">
        <f t="shared" si="148"/>
        <v>1</v>
      </c>
      <c r="Z2140" s="22">
        <f t="shared" si="148"/>
        <v>1</v>
      </c>
      <c r="AA2140" s="22">
        <f t="shared" si="145"/>
        <v>2022</v>
      </c>
      <c r="AB2140" s="22">
        <f t="shared" si="146"/>
        <v>2022</v>
      </c>
      <c r="AC2140" s="22">
        <f t="shared" si="147"/>
        <v>2022</v>
      </c>
      <c r="AD2140" s="25" t="b">
        <f>AND(ROUND(O2140,2)=O2140,ROUND(P2140,2)=P2140,OR(AND(O2140&lt;&gt;0,L2140="p"),AND(P2140&lt;&gt;0,L2140="f")),_xlfn.ISFORMULA(X2140),_xlfn.ISFORMULA(Y2140),_xlfn.ISFORMULA(Z2140),_xlfn.ISFORMULA(AA2140),_xlfn.ISFORMULA(AB2140),_xlfn.ISFORMULA(AC2140),NOT(_xlfn.ISFORMULA(O2140)),NOT(_xlfn.ISFORMULA(P2140)),M2140&lt;&gt;0,N2140&lt;&gt;0,OR(YEAR(M2140=lookup_codes!T2320),YEAR(M2140=lookup_codes!T2321),YEAR(M2140=lookup_codes!T2322)),OR(YEAR(N2140=lookup_codes!T2320),YEAR(N2140=lookup_codes!T2321),YEAR(N2140=lookup_codes!T2322)))</f>
        <v>1</v>
      </c>
    </row>
    <row r="2141" spans="1:30" ht="15" customHeight="1" x14ac:dyDescent="0.2">
      <c r="A2141" s="8" t="s">
        <v>781</v>
      </c>
      <c r="B2141" s="8"/>
      <c r="C2141" s="2" t="s">
        <v>741</v>
      </c>
      <c r="D2141" s="6" t="s">
        <v>742</v>
      </c>
      <c r="E2141" s="60" t="s">
        <v>745</v>
      </c>
      <c r="F2141" s="8"/>
      <c r="G2141" s="8"/>
      <c r="H2141" s="8"/>
      <c r="I2141" s="8"/>
      <c r="J2141" s="8"/>
      <c r="K2141" s="8"/>
      <c r="L2141" s="8" t="s">
        <v>756</v>
      </c>
      <c r="M2141" s="9">
        <v>44562</v>
      </c>
      <c r="N2141" s="9">
        <v>44562</v>
      </c>
      <c r="O2141" s="20"/>
      <c r="P2141" s="20">
        <v>6860616</v>
      </c>
      <c r="Q2141" s="61"/>
      <c r="R2141" s="29"/>
      <c r="S2141" s="29"/>
      <c r="T2141" s="29"/>
      <c r="U2141" s="29"/>
      <c r="X2141" s="22" t="str">
        <f>IF(B2141="",VLOOKUP(A2141,items_lookup!A:B,2,FALSE),B2141)</f>
        <v>09. Item 09</v>
      </c>
      <c r="Y2141" s="22">
        <f t="shared" si="148"/>
        <v>1</v>
      </c>
      <c r="Z2141" s="22">
        <f t="shared" si="148"/>
        <v>1</v>
      </c>
      <c r="AA2141" s="22">
        <f t="shared" ref="AA2141:AA2171" si="149">YEAR(N2141)</f>
        <v>2022</v>
      </c>
      <c r="AB2141" s="22">
        <f t="shared" ref="AB2141:AB2171" si="150">YEAR(M2141)</f>
        <v>2022</v>
      </c>
      <c r="AC2141" s="22">
        <f t="shared" ref="AC2141:AC2171" si="151">IF(F2141="X",AA2141-1,AA2141)</f>
        <v>2022</v>
      </c>
      <c r="AD2141" s="25" t="b">
        <f>AND(ROUND(O2141,2)=O2141,ROUND(P2141,2)=P2141,OR(AND(O2141&lt;&gt;0,L2141="p"),AND(P2141&lt;&gt;0,L2141="f")),_xlfn.ISFORMULA(X2141),_xlfn.ISFORMULA(Y2141),_xlfn.ISFORMULA(Z2141),_xlfn.ISFORMULA(AA2141),_xlfn.ISFORMULA(AB2141),_xlfn.ISFORMULA(AC2141),NOT(_xlfn.ISFORMULA(O2141)),NOT(_xlfn.ISFORMULA(P2141)),M2141&lt;&gt;0,N2141&lt;&gt;0,OR(YEAR(M2141=lookup_codes!T2321),YEAR(M2141=lookup_codes!T2322),YEAR(M2141=lookup_codes!T2323)),OR(YEAR(N2141=lookup_codes!T2321),YEAR(N2141=lookup_codes!T2322),YEAR(N2141=lookup_codes!T2323)))</f>
        <v>1</v>
      </c>
    </row>
    <row r="2142" spans="1:30" ht="15" customHeight="1" x14ac:dyDescent="0.2">
      <c r="A2142" s="8" t="s">
        <v>781</v>
      </c>
      <c r="B2142" s="8"/>
      <c r="C2142" s="2" t="s">
        <v>741</v>
      </c>
      <c r="D2142" s="6" t="s">
        <v>742</v>
      </c>
      <c r="E2142" s="60" t="s">
        <v>745</v>
      </c>
      <c r="F2142" s="8"/>
      <c r="G2142" s="8"/>
      <c r="H2142" s="8"/>
      <c r="I2142" s="8"/>
      <c r="J2142" s="8"/>
      <c r="K2142" s="8"/>
      <c r="L2142" s="8" t="s">
        <v>756</v>
      </c>
      <c r="M2142" s="9">
        <v>44562</v>
      </c>
      <c r="N2142" s="9">
        <v>44562</v>
      </c>
      <c r="O2142" s="20">
        <v>80.81</v>
      </c>
      <c r="P2142" s="20">
        <v>9976.1299999999992</v>
      </c>
      <c r="Q2142" s="61"/>
      <c r="R2142" s="29"/>
      <c r="S2142" s="29"/>
      <c r="T2142" s="29"/>
      <c r="U2142" s="29"/>
      <c r="X2142" s="22" t="str">
        <f>IF(B2142="",VLOOKUP(A2142,items_lookup!A:B,2,FALSE),B2142)</f>
        <v>09. Item 09</v>
      </c>
      <c r="Y2142" s="22">
        <f t="shared" si="148"/>
        <v>1</v>
      </c>
      <c r="Z2142" s="22">
        <f t="shared" si="148"/>
        <v>1</v>
      </c>
      <c r="AA2142" s="22">
        <f t="shared" si="149"/>
        <v>2022</v>
      </c>
      <c r="AB2142" s="22">
        <f t="shared" si="150"/>
        <v>2022</v>
      </c>
      <c r="AC2142" s="22">
        <f t="shared" si="151"/>
        <v>2022</v>
      </c>
      <c r="AD2142" s="25" t="b">
        <f>AND(ROUND(O2142,2)=O2142,ROUND(P2142,2)=P2142,OR(AND(O2142&lt;&gt;0,L2142="p"),AND(P2142&lt;&gt;0,L2142="f")),_xlfn.ISFORMULA(X2142),_xlfn.ISFORMULA(Y2142),_xlfn.ISFORMULA(Z2142),_xlfn.ISFORMULA(AA2142),_xlfn.ISFORMULA(AB2142),_xlfn.ISFORMULA(AC2142),NOT(_xlfn.ISFORMULA(O2142)),NOT(_xlfn.ISFORMULA(P2142)),M2142&lt;&gt;0,N2142&lt;&gt;0,OR(YEAR(M2142=lookup_codes!T2322),YEAR(M2142=lookup_codes!T2323),YEAR(M2142=lookup_codes!T2324)),OR(YEAR(N2142=lookup_codes!T2322),YEAR(N2142=lookup_codes!T2323),YEAR(N2142=lookup_codes!T2324)))</f>
        <v>1</v>
      </c>
    </row>
    <row r="2143" spans="1:30" ht="15" customHeight="1" x14ac:dyDescent="0.2">
      <c r="A2143" s="8" t="s">
        <v>789</v>
      </c>
      <c r="B2143" s="8"/>
      <c r="C2143" s="2" t="s">
        <v>741</v>
      </c>
      <c r="D2143" s="6" t="s">
        <v>742</v>
      </c>
      <c r="E2143" s="60" t="s">
        <v>745</v>
      </c>
      <c r="F2143" s="8"/>
      <c r="G2143" s="8"/>
      <c r="H2143" s="8"/>
      <c r="I2143" s="8"/>
      <c r="J2143" s="8"/>
      <c r="K2143" s="8"/>
      <c r="L2143" s="8" t="s">
        <v>756</v>
      </c>
      <c r="M2143" s="9">
        <v>44562</v>
      </c>
      <c r="N2143" s="9">
        <v>44562</v>
      </c>
      <c r="O2143" s="20"/>
      <c r="P2143" s="20">
        <v>243606.51</v>
      </c>
      <c r="Q2143" s="61"/>
      <c r="R2143" s="29"/>
      <c r="S2143" s="29"/>
      <c r="T2143" s="29"/>
      <c r="U2143" s="29"/>
      <c r="X2143" s="22" t="str">
        <f>IF(B2143="",VLOOKUP(A2143,items_lookup!A:B,2,FALSE),B2143)</f>
        <v>13. Item 13</v>
      </c>
      <c r="Y2143" s="22">
        <f t="shared" si="148"/>
        <v>1</v>
      </c>
      <c r="Z2143" s="22">
        <f t="shared" si="148"/>
        <v>1</v>
      </c>
      <c r="AA2143" s="22">
        <f t="shared" si="149"/>
        <v>2022</v>
      </c>
      <c r="AB2143" s="22">
        <f t="shared" si="150"/>
        <v>2022</v>
      </c>
      <c r="AC2143" s="22">
        <f t="shared" si="151"/>
        <v>2022</v>
      </c>
      <c r="AD2143" s="25" t="b">
        <f>AND(ROUND(O2143,2)=O2143,ROUND(P2143,2)=P2143,OR(AND(O2143&lt;&gt;0,L2143="p"),AND(P2143&lt;&gt;0,L2143="f")),_xlfn.ISFORMULA(X2143),_xlfn.ISFORMULA(Y2143),_xlfn.ISFORMULA(Z2143),_xlfn.ISFORMULA(AA2143),_xlfn.ISFORMULA(AB2143),_xlfn.ISFORMULA(AC2143),NOT(_xlfn.ISFORMULA(O2143)),NOT(_xlfn.ISFORMULA(P2143)),M2143&lt;&gt;0,N2143&lt;&gt;0,OR(YEAR(M2143=lookup_codes!T2323),YEAR(M2143=lookup_codes!T2324),YEAR(M2143=lookup_codes!T2325)),OR(YEAR(N2143=lookup_codes!T2323),YEAR(N2143=lookup_codes!T2324),YEAR(N2143=lookup_codes!T2325)))</f>
        <v>1</v>
      </c>
    </row>
    <row r="2144" spans="1:30" ht="15" customHeight="1" x14ac:dyDescent="0.2">
      <c r="A2144" s="8" t="s">
        <v>789</v>
      </c>
      <c r="B2144" s="8"/>
      <c r="C2144" s="2" t="s">
        <v>741</v>
      </c>
      <c r="D2144" s="6" t="s">
        <v>742</v>
      </c>
      <c r="E2144" s="60" t="s">
        <v>745</v>
      </c>
      <c r="F2144" s="8"/>
      <c r="G2144" s="8"/>
      <c r="H2144" s="8"/>
      <c r="I2144" s="8"/>
      <c r="J2144" s="8"/>
      <c r="K2144" s="8"/>
      <c r="L2144" s="8" t="s">
        <v>756</v>
      </c>
      <c r="M2144" s="9">
        <v>44562</v>
      </c>
      <c r="N2144" s="9">
        <v>44562</v>
      </c>
      <c r="O2144" s="20"/>
      <c r="P2144" s="20">
        <v>9437914.2400000002</v>
      </c>
      <c r="Q2144" s="61"/>
      <c r="R2144" s="29"/>
      <c r="S2144" s="29"/>
      <c r="T2144" s="29"/>
      <c r="U2144" s="29"/>
      <c r="X2144" s="22" t="str">
        <f>IF(B2144="",VLOOKUP(A2144,items_lookup!A:B,2,FALSE),B2144)</f>
        <v>13. Item 13</v>
      </c>
      <c r="Y2144" s="22">
        <f t="shared" si="148"/>
        <v>1</v>
      </c>
      <c r="Z2144" s="22">
        <f t="shared" si="148"/>
        <v>1</v>
      </c>
      <c r="AA2144" s="22">
        <f t="shared" si="149"/>
        <v>2022</v>
      </c>
      <c r="AB2144" s="22">
        <f t="shared" si="150"/>
        <v>2022</v>
      </c>
      <c r="AC2144" s="22">
        <f t="shared" si="151"/>
        <v>2022</v>
      </c>
      <c r="AD2144" s="25" t="b">
        <f>AND(ROUND(O2144,2)=O2144,ROUND(P2144,2)=P2144,OR(AND(O2144&lt;&gt;0,L2144="p"),AND(P2144&lt;&gt;0,L2144="f")),_xlfn.ISFORMULA(X2144),_xlfn.ISFORMULA(Y2144),_xlfn.ISFORMULA(Z2144),_xlfn.ISFORMULA(AA2144),_xlfn.ISFORMULA(AB2144),_xlfn.ISFORMULA(AC2144),NOT(_xlfn.ISFORMULA(O2144)),NOT(_xlfn.ISFORMULA(P2144)),M2144&lt;&gt;0,N2144&lt;&gt;0,OR(YEAR(M2144=lookup_codes!T2324),YEAR(M2144=lookup_codes!T2325),YEAR(M2144=lookup_codes!T2326)),OR(YEAR(N2144=lookup_codes!T2324),YEAR(N2144=lookup_codes!T2325),YEAR(N2144=lookup_codes!T2326)))</f>
        <v>1</v>
      </c>
    </row>
    <row r="2145" spans="1:30" ht="15" customHeight="1" x14ac:dyDescent="0.2">
      <c r="A2145" s="8" t="s">
        <v>781</v>
      </c>
      <c r="B2145" s="8"/>
      <c r="C2145" s="2" t="s">
        <v>741</v>
      </c>
      <c r="D2145" s="6" t="s">
        <v>742</v>
      </c>
      <c r="E2145" s="60" t="s">
        <v>745</v>
      </c>
      <c r="F2145" s="8"/>
      <c r="G2145" s="8"/>
      <c r="H2145" s="8"/>
      <c r="I2145" s="8"/>
      <c r="J2145" s="8"/>
      <c r="K2145" s="8"/>
      <c r="L2145" s="8" t="s">
        <v>756</v>
      </c>
      <c r="M2145" s="9">
        <v>44562</v>
      </c>
      <c r="N2145" s="9">
        <v>44562</v>
      </c>
      <c r="O2145" s="20"/>
      <c r="P2145" s="20">
        <v>588186.49</v>
      </c>
      <c r="Q2145" s="61"/>
      <c r="R2145" s="29"/>
      <c r="S2145" s="29"/>
      <c r="T2145" s="29"/>
      <c r="U2145" s="29"/>
      <c r="X2145" s="22" t="str">
        <f>IF(B2145="",VLOOKUP(A2145,items_lookup!A:B,2,FALSE),B2145)</f>
        <v>09. Item 09</v>
      </c>
      <c r="Y2145" s="22">
        <f t="shared" si="148"/>
        <v>1</v>
      </c>
      <c r="Z2145" s="22">
        <f t="shared" si="148"/>
        <v>1</v>
      </c>
      <c r="AA2145" s="22">
        <f t="shared" si="149"/>
        <v>2022</v>
      </c>
      <c r="AB2145" s="22">
        <f t="shared" si="150"/>
        <v>2022</v>
      </c>
      <c r="AC2145" s="22">
        <f t="shared" si="151"/>
        <v>2022</v>
      </c>
      <c r="AD2145" s="25" t="b">
        <f>AND(ROUND(O2145,2)=O2145,ROUND(P2145,2)=P2145,OR(AND(O2145&lt;&gt;0,L2145="p"),AND(P2145&lt;&gt;0,L2145="f")),_xlfn.ISFORMULA(X2145),_xlfn.ISFORMULA(Y2145),_xlfn.ISFORMULA(Z2145),_xlfn.ISFORMULA(AA2145),_xlfn.ISFORMULA(AB2145),_xlfn.ISFORMULA(AC2145),NOT(_xlfn.ISFORMULA(O2145)),NOT(_xlfn.ISFORMULA(P2145)),M2145&lt;&gt;0,N2145&lt;&gt;0,OR(YEAR(M2145=lookup_codes!T2325),YEAR(M2145=lookup_codes!T2326),YEAR(M2145=lookup_codes!T2327)),OR(YEAR(N2145=lookup_codes!T2325),YEAR(N2145=lookup_codes!T2326),YEAR(N2145=lookup_codes!T2327)))</f>
        <v>1</v>
      </c>
    </row>
    <row r="2146" spans="1:30" ht="15" customHeight="1" x14ac:dyDescent="0.2">
      <c r="A2146" s="8" t="s">
        <v>781</v>
      </c>
      <c r="B2146" s="8"/>
      <c r="C2146" s="2" t="s">
        <v>741</v>
      </c>
      <c r="D2146" s="6" t="s">
        <v>742</v>
      </c>
      <c r="E2146" s="60" t="s">
        <v>745</v>
      </c>
      <c r="F2146" s="8"/>
      <c r="G2146" s="8"/>
      <c r="H2146" s="8"/>
      <c r="I2146" s="8"/>
      <c r="J2146" s="8"/>
      <c r="K2146" s="8"/>
      <c r="L2146" s="8" t="s">
        <v>756</v>
      </c>
      <c r="M2146" s="9">
        <v>44562</v>
      </c>
      <c r="N2146" s="9">
        <v>44562</v>
      </c>
      <c r="O2146" s="20"/>
      <c r="P2146" s="20">
        <v>3791949.2</v>
      </c>
      <c r="Q2146" s="61"/>
      <c r="X2146" s="22" t="str">
        <f>IF(B2146="",VLOOKUP(A2146,items_lookup!A:B,2,FALSE),B2146)</f>
        <v>09. Item 09</v>
      </c>
      <c r="Y2146" s="22">
        <f t="shared" si="148"/>
        <v>1</v>
      </c>
      <c r="Z2146" s="22">
        <f t="shared" si="148"/>
        <v>1</v>
      </c>
      <c r="AA2146" s="22">
        <f t="shared" si="149"/>
        <v>2022</v>
      </c>
      <c r="AB2146" s="22">
        <f t="shared" si="150"/>
        <v>2022</v>
      </c>
      <c r="AC2146" s="22">
        <f t="shared" si="151"/>
        <v>2022</v>
      </c>
      <c r="AD2146" s="25" t="b">
        <f>AND(ROUND(O2146,2)=O2146,ROUND(P2146,2)=P2146,OR(AND(O2146&lt;&gt;0,L2146="p"),AND(P2146&lt;&gt;0,L2146="f")),_xlfn.ISFORMULA(X2146),_xlfn.ISFORMULA(Y2146),_xlfn.ISFORMULA(Z2146),_xlfn.ISFORMULA(AA2146),_xlfn.ISFORMULA(AB2146),_xlfn.ISFORMULA(AC2146),NOT(_xlfn.ISFORMULA(O2146)),NOT(_xlfn.ISFORMULA(P2146)),M2146&lt;&gt;0,N2146&lt;&gt;0,OR(YEAR(M2146=lookup_codes!T2326),YEAR(M2146=lookup_codes!T2327),YEAR(M2146=lookup_codes!T2328)),OR(YEAR(N2146=lookup_codes!T2326),YEAR(N2146=lookup_codes!T2327),YEAR(N2146=lookup_codes!T2328)))</f>
        <v>1</v>
      </c>
    </row>
    <row r="2147" spans="1:30" ht="15" customHeight="1" x14ac:dyDescent="0.2">
      <c r="A2147" s="8" t="s">
        <v>782</v>
      </c>
      <c r="B2147" s="8"/>
      <c r="C2147" s="2" t="s">
        <v>741</v>
      </c>
      <c r="D2147" s="6" t="s">
        <v>742</v>
      </c>
      <c r="E2147" s="60" t="s">
        <v>745</v>
      </c>
      <c r="F2147" s="8"/>
      <c r="G2147" s="8"/>
      <c r="H2147" s="8"/>
      <c r="I2147" s="8"/>
      <c r="J2147" s="8"/>
      <c r="K2147" s="8"/>
      <c r="L2147" s="8" t="s">
        <v>756</v>
      </c>
      <c r="M2147" s="9">
        <v>44562</v>
      </c>
      <c r="N2147" s="9">
        <v>44562</v>
      </c>
      <c r="O2147" s="20"/>
      <c r="P2147" s="20">
        <v>315978.59000000003</v>
      </c>
      <c r="Q2147" s="61"/>
      <c r="X2147" s="22" t="str">
        <f>IF(B2147="",VLOOKUP(A2147,items_lookup!A:B,2,FALSE),B2147)</f>
        <v>04. Item 04</v>
      </c>
      <c r="Y2147" s="22">
        <f t="shared" si="148"/>
        <v>1</v>
      </c>
      <c r="Z2147" s="22">
        <f t="shared" si="148"/>
        <v>1</v>
      </c>
      <c r="AA2147" s="22">
        <f t="shared" si="149"/>
        <v>2022</v>
      </c>
      <c r="AB2147" s="22">
        <f t="shared" si="150"/>
        <v>2022</v>
      </c>
      <c r="AC2147" s="22">
        <f t="shared" si="151"/>
        <v>2022</v>
      </c>
      <c r="AD2147" s="25" t="b">
        <f>AND(ROUND(O2147,2)=O2147,ROUND(P2147,2)=P2147,OR(AND(O2147&lt;&gt;0,L2147="p"),AND(P2147&lt;&gt;0,L2147="f")),_xlfn.ISFORMULA(X2147),_xlfn.ISFORMULA(Y2147),_xlfn.ISFORMULA(Z2147),_xlfn.ISFORMULA(AA2147),_xlfn.ISFORMULA(AB2147),_xlfn.ISFORMULA(AC2147),NOT(_xlfn.ISFORMULA(O2147)),NOT(_xlfn.ISFORMULA(P2147)),M2147&lt;&gt;0,N2147&lt;&gt;0,OR(YEAR(M2147=lookup_codes!T2327),YEAR(M2147=lookup_codes!T2328),YEAR(M2147=lookup_codes!T2329)),OR(YEAR(N2147=lookup_codes!T2327),YEAR(N2147=lookup_codes!T2328),YEAR(N2147=lookup_codes!T2329)))</f>
        <v>1</v>
      </c>
    </row>
    <row r="2148" spans="1:30" ht="15" customHeight="1" x14ac:dyDescent="0.2">
      <c r="A2148" s="8" t="s">
        <v>781</v>
      </c>
      <c r="B2148" s="8"/>
      <c r="C2148" s="2" t="s">
        <v>741</v>
      </c>
      <c r="D2148" s="6" t="s">
        <v>742</v>
      </c>
      <c r="E2148" s="60" t="s">
        <v>745</v>
      </c>
      <c r="F2148" s="8"/>
      <c r="G2148" s="8"/>
      <c r="H2148" s="8"/>
      <c r="I2148" s="8"/>
      <c r="J2148" s="8"/>
      <c r="K2148" s="8"/>
      <c r="L2148" s="8" t="s">
        <v>756</v>
      </c>
      <c r="M2148" s="9">
        <v>44562</v>
      </c>
      <c r="N2148" s="9">
        <v>44562</v>
      </c>
      <c r="O2148" s="20">
        <v>5960.47</v>
      </c>
      <c r="P2148" s="20">
        <v>1083623.5</v>
      </c>
      <c r="Q2148" s="61"/>
      <c r="X2148" s="22" t="str">
        <f>IF(B2148="",VLOOKUP(A2148,items_lookup!A:B,2,FALSE),B2148)</f>
        <v>09. Item 09</v>
      </c>
      <c r="Y2148" s="22">
        <f t="shared" si="148"/>
        <v>1</v>
      </c>
      <c r="Z2148" s="22">
        <f t="shared" si="148"/>
        <v>1</v>
      </c>
      <c r="AA2148" s="22">
        <f t="shared" si="149"/>
        <v>2022</v>
      </c>
      <c r="AB2148" s="22">
        <f t="shared" si="150"/>
        <v>2022</v>
      </c>
      <c r="AC2148" s="22">
        <f t="shared" si="151"/>
        <v>2022</v>
      </c>
      <c r="AD2148" s="25" t="b">
        <f>AND(ROUND(O2148,2)=O2148,ROUND(P2148,2)=P2148,OR(AND(O2148&lt;&gt;0,L2148="p"),AND(P2148&lt;&gt;0,L2148="f")),_xlfn.ISFORMULA(X2148),_xlfn.ISFORMULA(Y2148),_xlfn.ISFORMULA(Z2148),_xlfn.ISFORMULA(AA2148),_xlfn.ISFORMULA(AB2148),_xlfn.ISFORMULA(AC2148),NOT(_xlfn.ISFORMULA(O2148)),NOT(_xlfn.ISFORMULA(P2148)),M2148&lt;&gt;0,N2148&lt;&gt;0,OR(YEAR(M2148=lookup_codes!T2328),YEAR(M2148=lookup_codes!T2329),YEAR(M2148=lookup_codes!T2330)),OR(YEAR(N2148=lookup_codes!T2328),YEAR(N2148=lookup_codes!T2329),YEAR(N2148=lookup_codes!T2330)))</f>
        <v>1</v>
      </c>
    </row>
    <row r="2149" spans="1:30" ht="12.75" customHeight="1" x14ac:dyDescent="0.2">
      <c r="A2149" s="8" t="s">
        <v>781</v>
      </c>
      <c r="B2149" s="8"/>
      <c r="C2149" s="2" t="s">
        <v>741</v>
      </c>
      <c r="D2149" s="6" t="s">
        <v>742</v>
      </c>
      <c r="E2149" s="60" t="s">
        <v>745</v>
      </c>
      <c r="F2149" s="8"/>
      <c r="G2149" s="8"/>
      <c r="H2149" s="8"/>
      <c r="I2149" s="8"/>
      <c r="J2149" s="8"/>
      <c r="K2149" s="8"/>
      <c r="L2149" s="8" t="s">
        <v>756</v>
      </c>
      <c r="M2149" s="9">
        <v>44562</v>
      </c>
      <c r="N2149" s="9">
        <v>44562</v>
      </c>
      <c r="O2149" s="20"/>
      <c r="P2149" s="20">
        <v>4482.33</v>
      </c>
      <c r="Q2149" s="61"/>
      <c r="R2149" s="29"/>
      <c r="S2149" s="29"/>
      <c r="T2149" s="29"/>
      <c r="U2149" s="29"/>
      <c r="X2149" s="22" t="str">
        <f>IF(B2149="",VLOOKUP(A2149,items_lookup!A:B,2,FALSE),B2149)</f>
        <v>09. Item 09</v>
      </c>
      <c r="Y2149" s="22">
        <f t="shared" si="148"/>
        <v>1</v>
      </c>
      <c r="Z2149" s="22">
        <f t="shared" si="148"/>
        <v>1</v>
      </c>
      <c r="AA2149" s="22">
        <f t="shared" si="149"/>
        <v>2022</v>
      </c>
      <c r="AB2149" s="22">
        <f t="shared" si="150"/>
        <v>2022</v>
      </c>
      <c r="AC2149" s="22">
        <f t="shared" si="151"/>
        <v>2022</v>
      </c>
      <c r="AD2149" s="25" t="b">
        <f>AND(ROUND(O2149,2)=O2149,ROUND(P2149,2)=P2149,OR(AND(O2149&lt;&gt;0,L2149="p"),AND(P2149&lt;&gt;0,L2149="f")),_xlfn.ISFORMULA(X2149),_xlfn.ISFORMULA(Y2149),_xlfn.ISFORMULA(Z2149),_xlfn.ISFORMULA(AA2149),_xlfn.ISFORMULA(AB2149),_xlfn.ISFORMULA(AC2149),NOT(_xlfn.ISFORMULA(O2149)),NOT(_xlfn.ISFORMULA(P2149)),M2149&lt;&gt;0,N2149&lt;&gt;0,OR(YEAR(M2149=lookup_codes!T2329),YEAR(M2149=lookup_codes!T2330),YEAR(M2149=lookup_codes!T2331)),OR(YEAR(N2149=lookup_codes!T2329),YEAR(N2149=lookup_codes!T2330),YEAR(N2149=lookup_codes!T2331)))</f>
        <v>1</v>
      </c>
    </row>
    <row r="2150" spans="1:30" ht="15.75" customHeight="1" x14ac:dyDescent="0.2">
      <c r="A2150" s="8" t="s">
        <v>767</v>
      </c>
      <c r="B2150" s="8"/>
      <c r="C2150" s="2" t="s">
        <v>741</v>
      </c>
      <c r="D2150" s="6" t="s">
        <v>742</v>
      </c>
      <c r="E2150" s="60" t="s">
        <v>745</v>
      </c>
      <c r="F2150" s="8"/>
      <c r="G2150" s="8"/>
      <c r="H2150" s="8"/>
      <c r="I2150" s="8"/>
      <c r="J2150" s="8"/>
      <c r="K2150" s="8"/>
      <c r="L2150" s="8" t="s">
        <v>756</v>
      </c>
      <c r="M2150" s="9">
        <v>44562</v>
      </c>
      <c r="N2150" s="9">
        <v>44562</v>
      </c>
      <c r="O2150" s="20"/>
      <c r="P2150" s="20">
        <v>74573.05</v>
      </c>
      <c r="Q2150" s="61"/>
      <c r="R2150" s="29"/>
      <c r="S2150" s="29"/>
      <c r="T2150" s="29"/>
      <c r="U2150" s="29"/>
      <c r="X2150" s="22" t="str">
        <f>IF(B2150="",VLOOKUP(A2150,items_lookup!A:B,2,FALSE),B2150)</f>
        <v>08. Item 08</v>
      </c>
      <c r="Y2150" s="22">
        <f t="shared" si="148"/>
        <v>1</v>
      </c>
      <c r="Z2150" s="22">
        <f t="shared" si="148"/>
        <v>1</v>
      </c>
      <c r="AA2150" s="22">
        <f t="shared" si="149"/>
        <v>2022</v>
      </c>
      <c r="AB2150" s="22">
        <f t="shared" si="150"/>
        <v>2022</v>
      </c>
      <c r="AC2150" s="22">
        <f t="shared" si="151"/>
        <v>2022</v>
      </c>
      <c r="AD2150" s="25" t="b">
        <f>AND(ROUND(O2150,2)=O2150,ROUND(P2150,2)=P2150,OR(AND(O2150&lt;&gt;0,L2150="p"),AND(P2150&lt;&gt;0,L2150="f")),_xlfn.ISFORMULA(X2150),_xlfn.ISFORMULA(Y2150),_xlfn.ISFORMULA(Z2150),_xlfn.ISFORMULA(AA2150),_xlfn.ISFORMULA(AB2150),_xlfn.ISFORMULA(AC2150),NOT(_xlfn.ISFORMULA(O2150)),NOT(_xlfn.ISFORMULA(P2150)),M2150&lt;&gt;0,N2150&lt;&gt;0,OR(YEAR(M2150=lookup_codes!T2330),YEAR(M2150=lookup_codes!T2331),YEAR(M2150=lookup_codes!T2332)),OR(YEAR(N2150=lookup_codes!T2330),YEAR(N2150=lookup_codes!T2331),YEAR(N2150=lookup_codes!T2332)))</f>
        <v>1</v>
      </c>
    </row>
    <row r="2151" spans="1:30" ht="15.75" customHeight="1" x14ac:dyDescent="0.2">
      <c r="A2151" s="8" t="s">
        <v>789</v>
      </c>
      <c r="B2151" s="8"/>
      <c r="C2151" s="2" t="s">
        <v>741</v>
      </c>
      <c r="D2151" s="6" t="s">
        <v>742</v>
      </c>
      <c r="E2151" s="60" t="s">
        <v>745</v>
      </c>
      <c r="F2151" s="8"/>
      <c r="G2151" s="8"/>
      <c r="H2151" s="8"/>
      <c r="I2151" s="8"/>
      <c r="J2151" s="8"/>
      <c r="K2151" s="8"/>
      <c r="L2151" s="8" t="s">
        <v>756</v>
      </c>
      <c r="M2151" s="9">
        <v>44562</v>
      </c>
      <c r="N2151" s="9">
        <v>44562</v>
      </c>
      <c r="O2151" s="20"/>
      <c r="P2151" s="20">
        <v>31279.200000000001</v>
      </c>
      <c r="Q2151" s="61"/>
      <c r="R2151" s="29"/>
      <c r="S2151" s="29"/>
      <c r="T2151" s="29"/>
      <c r="U2151" s="29"/>
      <c r="X2151" s="22" t="str">
        <f>IF(B2151="",VLOOKUP(A2151,items_lookup!A:B,2,FALSE),B2151)</f>
        <v>13. Item 13</v>
      </c>
      <c r="Y2151" s="22">
        <f t="shared" ref="Y2151:Z2171" si="152">MONTH(M2151)</f>
        <v>1</v>
      </c>
      <c r="Z2151" s="22">
        <f t="shared" si="152"/>
        <v>1</v>
      </c>
      <c r="AA2151" s="22">
        <f t="shared" si="149"/>
        <v>2022</v>
      </c>
      <c r="AB2151" s="22">
        <f t="shared" si="150"/>
        <v>2022</v>
      </c>
      <c r="AC2151" s="22">
        <f t="shared" si="151"/>
        <v>2022</v>
      </c>
      <c r="AD2151" s="25" t="b">
        <f>AND(ROUND(O2151,2)=O2151,ROUND(P2151,2)=P2151,OR(AND(O2151&lt;&gt;0,L2151="p"),AND(P2151&lt;&gt;0,L2151="f")),_xlfn.ISFORMULA(X2151),_xlfn.ISFORMULA(Y2151),_xlfn.ISFORMULA(Z2151),_xlfn.ISFORMULA(AA2151),_xlfn.ISFORMULA(AB2151),_xlfn.ISFORMULA(AC2151),NOT(_xlfn.ISFORMULA(O2151)),NOT(_xlfn.ISFORMULA(P2151)),M2151&lt;&gt;0,N2151&lt;&gt;0,OR(YEAR(M2151=lookup_codes!T2331),YEAR(M2151=lookup_codes!T2332),YEAR(M2151=lookup_codes!T2333)),OR(YEAR(N2151=lookup_codes!T2331),YEAR(N2151=lookup_codes!T2332),YEAR(N2151=lookup_codes!T2333)))</f>
        <v>1</v>
      </c>
    </row>
    <row r="2152" spans="1:30" ht="15" customHeight="1" x14ac:dyDescent="0.2">
      <c r="A2152" s="8" t="s">
        <v>781</v>
      </c>
      <c r="B2152" s="8"/>
      <c r="C2152" s="2" t="s">
        <v>741</v>
      </c>
      <c r="D2152" s="6" t="s">
        <v>742</v>
      </c>
      <c r="E2152" s="60" t="s">
        <v>745</v>
      </c>
      <c r="F2152" s="8"/>
      <c r="G2152" s="8"/>
      <c r="H2152" s="8"/>
      <c r="I2152" s="8"/>
      <c r="J2152" s="8"/>
      <c r="K2152" s="8"/>
      <c r="L2152" s="8" t="s">
        <v>756</v>
      </c>
      <c r="M2152" s="9">
        <v>44562</v>
      </c>
      <c r="N2152" s="9">
        <v>44562</v>
      </c>
      <c r="O2152" s="20"/>
      <c r="P2152" s="20">
        <v>731820.97</v>
      </c>
      <c r="Q2152" s="61"/>
      <c r="R2152" s="29"/>
      <c r="S2152" s="29"/>
      <c r="T2152" s="29"/>
      <c r="U2152" s="29"/>
      <c r="X2152" s="22" t="str">
        <f>IF(B2152="",VLOOKUP(A2152,items_lookup!A:B,2,FALSE),B2152)</f>
        <v>09. Item 09</v>
      </c>
      <c r="Y2152" s="22">
        <f t="shared" si="152"/>
        <v>1</v>
      </c>
      <c r="Z2152" s="22">
        <f t="shared" si="152"/>
        <v>1</v>
      </c>
      <c r="AA2152" s="22">
        <f t="shared" si="149"/>
        <v>2022</v>
      </c>
      <c r="AB2152" s="22">
        <f t="shared" si="150"/>
        <v>2022</v>
      </c>
      <c r="AC2152" s="22">
        <f t="shared" si="151"/>
        <v>2022</v>
      </c>
      <c r="AD2152" s="25" t="b">
        <f>AND(ROUND(O2152,2)=O2152,ROUND(P2152,2)=P2152,OR(AND(O2152&lt;&gt;0,L2152="p"),AND(P2152&lt;&gt;0,L2152="f")),_xlfn.ISFORMULA(X2152),_xlfn.ISFORMULA(Y2152),_xlfn.ISFORMULA(Z2152),_xlfn.ISFORMULA(AA2152),_xlfn.ISFORMULA(AB2152),_xlfn.ISFORMULA(AC2152),NOT(_xlfn.ISFORMULA(O2152)),NOT(_xlfn.ISFORMULA(P2152)),M2152&lt;&gt;0,N2152&lt;&gt;0,OR(YEAR(M2152=lookup_codes!T2332),YEAR(M2152=lookup_codes!T2333),YEAR(M2152=lookup_codes!T2334)),OR(YEAR(N2152=lookup_codes!T2332),YEAR(N2152=lookup_codes!T2333),YEAR(N2152=lookup_codes!T2334)))</f>
        <v>1</v>
      </c>
    </row>
    <row r="2153" spans="1:30" ht="17.25" customHeight="1" x14ac:dyDescent="0.2">
      <c r="A2153" s="8" t="s">
        <v>781</v>
      </c>
      <c r="B2153" s="8"/>
      <c r="C2153" s="2" t="s">
        <v>741</v>
      </c>
      <c r="D2153" s="6" t="s">
        <v>742</v>
      </c>
      <c r="E2153" s="60" t="s">
        <v>745</v>
      </c>
      <c r="F2153" s="8"/>
      <c r="G2153" s="8"/>
      <c r="H2153" s="8"/>
      <c r="I2153" s="8"/>
      <c r="J2153" s="8"/>
      <c r="K2153" s="8"/>
      <c r="L2153" s="8" t="s">
        <v>756</v>
      </c>
      <c r="M2153" s="9">
        <v>44562</v>
      </c>
      <c r="N2153" s="9">
        <v>44562</v>
      </c>
      <c r="O2153" s="20"/>
      <c r="P2153" s="20">
        <v>223817.55</v>
      </c>
      <c r="Q2153" s="61"/>
      <c r="R2153" s="29"/>
      <c r="S2153" s="29"/>
      <c r="T2153" s="29"/>
      <c r="U2153" s="29"/>
      <c r="X2153" s="22" t="str">
        <f>IF(B2153="",VLOOKUP(A2153,items_lookup!A:B,2,FALSE),B2153)</f>
        <v>09. Item 09</v>
      </c>
      <c r="Y2153" s="22">
        <f t="shared" si="152"/>
        <v>1</v>
      </c>
      <c r="Z2153" s="22">
        <f t="shared" si="152"/>
        <v>1</v>
      </c>
      <c r="AA2153" s="22">
        <f t="shared" si="149"/>
        <v>2022</v>
      </c>
      <c r="AB2153" s="22">
        <f t="shared" si="150"/>
        <v>2022</v>
      </c>
      <c r="AC2153" s="22">
        <f t="shared" si="151"/>
        <v>2022</v>
      </c>
      <c r="AD2153" s="25" t="b">
        <f>AND(ROUND(O2153,2)=O2153,ROUND(P2153,2)=P2153,OR(AND(O2153&lt;&gt;0,L2153="p"),AND(P2153&lt;&gt;0,L2153="f")),_xlfn.ISFORMULA(X2153),_xlfn.ISFORMULA(Y2153),_xlfn.ISFORMULA(Z2153),_xlfn.ISFORMULA(AA2153),_xlfn.ISFORMULA(AB2153),_xlfn.ISFORMULA(AC2153),NOT(_xlfn.ISFORMULA(O2153)),NOT(_xlfn.ISFORMULA(P2153)),M2153&lt;&gt;0,N2153&lt;&gt;0,OR(YEAR(M2153=lookup_codes!T2333),YEAR(M2153=lookup_codes!T2334),YEAR(M2153=lookup_codes!T2335)),OR(YEAR(N2153=lookup_codes!T2333),YEAR(N2153=lookup_codes!T2334),YEAR(N2153=lookup_codes!T2335)))</f>
        <v>1</v>
      </c>
    </row>
    <row r="2154" spans="1:30" ht="15" customHeight="1" x14ac:dyDescent="0.2">
      <c r="A2154" s="8" t="s">
        <v>768</v>
      </c>
      <c r="B2154" s="8"/>
      <c r="C2154" s="2" t="s">
        <v>741</v>
      </c>
      <c r="D2154" s="6" t="s">
        <v>742</v>
      </c>
      <c r="E2154" s="60" t="s">
        <v>745</v>
      </c>
      <c r="F2154" s="8"/>
      <c r="G2154" s="8"/>
      <c r="H2154" s="8"/>
      <c r="I2154" s="8"/>
      <c r="J2154" s="8"/>
      <c r="K2154" s="8"/>
      <c r="L2154" s="8" t="s">
        <v>756</v>
      </c>
      <c r="M2154" s="9">
        <v>44562</v>
      </c>
      <c r="N2154" s="9">
        <v>44562</v>
      </c>
      <c r="O2154" s="20"/>
      <c r="P2154" s="20">
        <v>143.57</v>
      </c>
      <c r="Q2154" s="61"/>
      <c r="R2154" s="29"/>
      <c r="S2154" s="29"/>
      <c r="T2154" s="29"/>
      <c r="U2154" s="29"/>
      <c r="X2154" s="22" t="str">
        <f>IF(B2154="",VLOOKUP(A2154,items_lookup!A:B,2,FALSE),B2154)</f>
        <v>09. Item 09</v>
      </c>
      <c r="Y2154" s="22">
        <f t="shared" si="152"/>
        <v>1</v>
      </c>
      <c r="Z2154" s="22">
        <f t="shared" si="152"/>
        <v>1</v>
      </c>
      <c r="AA2154" s="22">
        <f t="shared" si="149"/>
        <v>2022</v>
      </c>
      <c r="AB2154" s="22">
        <f t="shared" si="150"/>
        <v>2022</v>
      </c>
      <c r="AC2154" s="22">
        <f t="shared" si="151"/>
        <v>2022</v>
      </c>
      <c r="AD2154" s="25" t="b">
        <f>AND(ROUND(O2154,2)=O2154,ROUND(P2154,2)=P2154,OR(AND(O2154&lt;&gt;0,L2154="p"),AND(P2154&lt;&gt;0,L2154="f")),_xlfn.ISFORMULA(X2154),_xlfn.ISFORMULA(Y2154),_xlfn.ISFORMULA(Z2154),_xlfn.ISFORMULA(AA2154),_xlfn.ISFORMULA(AB2154),_xlfn.ISFORMULA(AC2154),NOT(_xlfn.ISFORMULA(O2154)),NOT(_xlfn.ISFORMULA(P2154)),M2154&lt;&gt;0,N2154&lt;&gt;0,OR(YEAR(M2154=lookup_codes!T2334),YEAR(M2154=lookup_codes!T2335),YEAR(M2154=lookup_codes!T2336)),OR(YEAR(N2154=lookup_codes!T2334),YEAR(N2154=lookup_codes!T2335),YEAR(N2154=lookup_codes!T2336)))</f>
        <v>1</v>
      </c>
    </row>
    <row r="2155" spans="1:30" ht="15" customHeight="1" x14ac:dyDescent="0.2">
      <c r="A2155" s="8" t="s">
        <v>782</v>
      </c>
      <c r="B2155" s="8"/>
      <c r="C2155" s="2" t="s">
        <v>741</v>
      </c>
      <c r="D2155" s="6" t="s">
        <v>742</v>
      </c>
      <c r="E2155" s="60" t="s">
        <v>745</v>
      </c>
      <c r="F2155" s="8"/>
      <c r="G2155" s="8"/>
      <c r="H2155" s="8"/>
      <c r="I2155" s="8"/>
      <c r="J2155" s="8"/>
      <c r="K2155" s="8"/>
      <c r="L2155" s="8" t="s">
        <v>756</v>
      </c>
      <c r="M2155" s="9">
        <v>44562</v>
      </c>
      <c r="N2155" s="9">
        <v>44562</v>
      </c>
      <c r="O2155" s="20"/>
      <c r="P2155" s="20">
        <v>57945.87</v>
      </c>
      <c r="Q2155" s="61"/>
      <c r="R2155" s="29"/>
      <c r="S2155" s="29"/>
      <c r="T2155" s="29"/>
      <c r="U2155" s="29"/>
      <c r="X2155" s="22" t="str">
        <f>IF(B2155="",VLOOKUP(A2155,items_lookup!A:B,2,FALSE),B2155)</f>
        <v>04. Item 04</v>
      </c>
      <c r="Y2155" s="22">
        <f t="shared" si="152"/>
        <v>1</v>
      </c>
      <c r="Z2155" s="22">
        <f t="shared" si="152"/>
        <v>1</v>
      </c>
      <c r="AA2155" s="22">
        <f t="shared" si="149"/>
        <v>2022</v>
      </c>
      <c r="AB2155" s="22">
        <f t="shared" si="150"/>
        <v>2022</v>
      </c>
      <c r="AC2155" s="22">
        <f t="shared" si="151"/>
        <v>2022</v>
      </c>
      <c r="AD2155" s="25" t="b">
        <f>AND(ROUND(O2155,2)=O2155,ROUND(P2155,2)=P2155,OR(AND(O2155&lt;&gt;0,L2155="p"),AND(P2155&lt;&gt;0,L2155="f")),_xlfn.ISFORMULA(X2155),_xlfn.ISFORMULA(Y2155),_xlfn.ISFORMULA(Z2155),_xlfn.ISFORMULA(AA2155),_xlfn.ISFORMULA(AB2155),_xlfn.ISFORMULA(AC2155),NOT(_xlfn.ISFORMULA(O2155)),NOT(_xlfn.ISFORMULA(P2155)),M2155&lt;&gt;0,N2155&lt;&gt;0,OR(YEAR(M2155=lookup_codes!T2335),YEAR(M2155=lookup_codes!T2336),YEAR(M2155=lookup_codes!T2337)),OR(YEAR(N2155=lookup_codes!T2335),YEAR(N2155=lookup_codes!T2336),YEAR(N2155=lookup_codes!T2337)))</f>
        <v>1</v>
      </c>
    </row>
    <row r="2156" spans="1:30" ht="13.5" x14ac:dyDescent="0.2">
      <c r="A2156" s="8" t="s">
        <v>767</v>
      </c>
      <c r="B2156" s="8"/>
      <c r="C2156" s="2" t="s">
        <v>741</v>
      </c>
      <c r="D2156" s="6" t="s">
        <v>742</v>
      </c>
      <c r="E2156" s="60" t="s">
        <v>745</v>
      </c>
      <c r="F2156" s="8"/>
      <c r="G2156" s="8"/>
      <c r="H2156" s="8"/>
      <c r="I2156" s="8"/>
      <c r="J2156" s="8"/>
      <c r="K2156" s="8"/>
      <c r="L2156" s="8" t="s">
        <v>756</v>
      </c>
      <c r="M2156" s="9">
        <v>44562</v>
      </c>
      <c r="N2156" s="9">
        <v>44562</v>
      </c>
      <c r="O2156" s="20"/>
      <c r="P2156" s="20">
        <v>8565.43</v>
      </c>
      <c r="Q2156" s="61"/>
      <c r="R2156" s="29"/>
      <c r="S2156" s="29"/>
      <c r="T2156" s="29"/>
      <c r="U2156" s="29"/>
      <c r="X2156" s="22" t="str">
        <f>IF(B2156="",VLOOKUP(A2156,items_lookup!A:B,2,FALSE),B2156)</f>
        <v>08. Item 08</v>
      </c>
      <c r="Y2156" s="22">
        <f t="shared" si="152"/>
        <v>1</v>
      </c>
      <c r="Z2156" s="22">
        <f t="shared" si="152"/>
        <v>1</v>
      </c>
      <c r="AA2156" s="22">
        <f t="shared" si="149"/>
        <v>2022</v>
      </c>
      <c r="AB2156" s="22">
        <f t="shared" si="150"/>
        <v>2022</v>
      </c>
      <c r="AC2156" s="22">
        <f t="shared" si="151"/>
        <v>2022</v>
      </c>
      <c r="AD2156" s="25" t="b">
        <f>AND(ROUND(O2156,2)=O2156,ROUND(P2156,2)=P2156,OR(AND(O2156&lt;&gt;0,L2156="p"),AND(P2156&lt;&gt;0,L2156="f")),_xlfn.ISFORMULA(X2156),_xlfn.ISFORMULA(Y2156),_xlfn.ISFORMULA(Z2156),_xlfn.ISFORMULA(AA2156),_xlfn.ISFORMULA(AB2156),_xlfn.ISFORMULA(AC2156),NOT(_xlfn.ISFORMULA(O2156)),NOT(_xlfn.ISFORMULA(P2156)),M2156&lt;&gt;0,N2156&lt;&gt;0,OR(YEAR(M2156=lookup_codes!T2336),YEAR(M2156=lookup_codes!T2337),YEAR(M2156=lookup_codes!T2338)),OR(YEAR(N2156=lookup_codes!T2336),YEAR(N2156=lookup_codes!T2337),YEAR(N2156=lookup_codes!T2338)))</f>
        <v>1</v>
      </c>
    </row>
    <row r="2157" spans="1:30" ht="13.5" x14ac:dyDescent="0.2">
      <c r="A2157" s="8" t="s">
        <v>781</v>
      </c>
      <c r="B2157" s="8"/>
      <c r="C2157" s="2" t="s">
        <v>741</v>
      </c>
      <c r="D2157" s="6" t="s">
        <v>742</v>
      </c>
      <c r="E2157" s="60" t="s">
        <v>745</v>
      </c>
      <c r="F2157" s="8"/>
      <c r="G2157" s="8"/>
      <c r="H2157" s="8"/>
      <c r="I2157" s="8"/>
      <c r="J2157" s="8"/>
      <c r="K2157" s="8"/>
      <c r="L2157" s="8" t="s">
        <v>756</v>
      </c>
      <c r="M2157" s="9">
        <v>44562</v>
      </c>
      <c r="N2157" s="9">
        <v>44562</v>
      </c>
      <c r="O2157" s="20">
        <v>23878.799999999999</v>
      </c>
      <c r="P2157" s="20">
        <v>757000.22</v>
      </c>
      <c r="Q2157" s="61"/>
      <c r="R2157" s="29"/>
      <c r="S2157" s="29"/>
      <c r="T2157" s="29"/>
      <c r="U2157" s="29"/>
      <c r="X2157" s="22" t="str">
        <f>IF(B2157="",VLOOKUP(A2157,items_lookup!A:B,2,FALSE),B2157)</f>
        <v>09. Item 09</v>
      </c>
      <c r="Y2157" s="22">
        <f t="shared" si="152"/>
        <v>1</v>
      </c>
      <c r="Z2157" s="22">
        <f t="shared" si="152"/>
        <v>1</v>
      </c>
      <c r="AA2157" s="22">
        <f t="shared" si="149"/>
        <v>2022</v>
      </c>
      <c r="AB2157" s="22">
        <f t="shared" si="150"/>
        <v>2022</v>
      </c>
      <c r="AC2157" s="22">
        <f t="shared" si="151"/>
        <v>2022</v>
      </c>
      <c r="AD2157" s="25" t="b">
        <f>AND(ROUND(O2157,2)=O2157,ROUND(P2157,2)=P2157,OR(AND(O2157&lt;&gt;0,L2157="p"),AND(P2157&lt;&gt;0,L2157="f")),_xlfn.ISFORMULA(X2157),_xlfn.ISFORMULA(Y2157),_xlfn.ISFORMULA(Z2157),_xlfn.ISFORMULA(AA2157),_xlfn.ISFORMULA(AB2157),_xlfn.ISFORMULA(AC2157),NOT(_xlfn.ISFORMULA(O2157)),NOT(_xlfn.ISFORMULA(P2157)),M2157&lt;&gt;0,N2157&lt;&gt;0,OR(YEAR(M2157=lookup_codes!T2337),YEAR(M2157=lookup_codes!T2338),YEAR(M2157=lookup_codes!T2339)),OR(YEAR(N2157=lookup_codes!T2337),YEAR(N2157=lookup_codes!T2338),YEAR(N2157=lookup_codes!T2339)))</f>
        <v>1</v>
      </c>
    </row>
    <row r="2158" spans="1:30" ht="15" customHeight="1" x14ac:dyDescent="0.2">
      <c r="A2158" s="8" t="s">
        <v>788</v>
      </c>
      <c r="B2158" s="8"/>
      <c r="C2158" s="2" t="s">
        <v>741</v>
      </c>
      <c r="D2158" s="6" t="s">
        <v>742</v>
      </c>
      <c r="E2158" s="60" t="s">
        <v>745</v>
      </c>
      <c r="F2158" s="8"/>
      <c r="G2158" s="8"/>
      <c r="H2158" s="8"/>
      <c r="I2158" s="8"/>
      <c r="J2158" s="8"/>
      <c r="K2158" s="8"/>
      <c r="L2158" s="8" t="s">
        <v>756</v>
      </c>
      <c r="M2158" s="9">
        <v>44562</v>
      </c>
      <c r="N2158" s="9">
        <v>44562</v>
      </c>
      <c r="O2158" s="20"/>
      <c r="P2158" s="20">
        <v>3910723.45</v>
      </c>
      <c r="Q2158" s="61"/>
      <c r="R2158" s="29"/>
      <c r="S2158" s="29"/>
      <c r="T2158" s="29"/>
      <c r="U2158" s="29"/>
      <c r="X2158" s="22" t="str">
        <f>IF(B2158="",VLOOKUP(A2158,items_lookup!A:B,2,FALSE),B2158)</f>
        <v>03. Item 03</v>
      </c>
      <c r="Y2158" s="22">
        <f t="shared" si="152"/>
        <v>1</v>
      </c>
      <c r="Z2158" s="22">
        <f t="shared" si="152"/>
        <v>1</v>
      </c>
      <c r="AA2158" s="22">
        <f t="shared" si="149"/>
        <v>2022</v>
      </c>
      <c r="AB2158" s="22">
        <f t="shared" si="150"/>
        <v>2022</v>
      </c>
      <c r="AC2158" s="22">
        <f t="shared" si="151"/>
        <v>2022</v>
      </c>
      <c r="AD2158" s="25" t="b">
        <f>AND(ROUND(O2158,2)=O2158,ROUND(P2158,2)=P2158,OR(AND(O2158&lt;&gt;0,L2158="p"),AND(P2158&lt;&gt;0,L2158="f")),_xlfn.ISFORMULA(X2158),_xlfn.ISFORMULA(Y2158),_xlfn.ISFORMULA(Z2158),_xlfn.ISFORMULA(AA2158),_xlfn.ISFORMULA(AB2158),_xlfn.ISFORMULA(AC2158),NOT(_xlfn.ISFORMULA(O2158)),NOT(_xlfn.ISFORMULA(P2158)),M2158&lt;&gt;0,N2158&lt;&gt;0,OR(YEAR(M2158=lookup_codes!T2338),YEAR(M2158=lookup_codes!T2339),YEAR(M2158=lookup_codes!T2340)),OR(YEAR(N2158=lookup_codes!T2338),YEAR(N2158=lookup_codes!T2339),YEAR(N2158=lookup_codes!T2340)))</f>
        <v>1</v>
      </c>
    </row>
    <row r="2159" spans="1:30" ht="15" customHeight="1" x14ac:dyDescent="0.2">
      <c r="A2159" s="8" t="s">
        <v>782</v>
      </c>
      <c r="B2159" s="8"/>
      <c r="C2159" s="2" t="s">
        <v>741</v>
      </c>
      <c r="D2159" s="6" t="s">
        <v>742</v>
      </c>
      <c r="E2159" s="60" t="s">
        <v>745</v>
      </c>
      <c r="F2159" s="8"/>
      <c r="G2159" s="8"/>
      <c r="H2159" s="8"/>
      <c r="I2159" s="8"/>
      <c r="J2159" s="8"/>
      <c r="K2159" s="8"/>
      <c r="L2159" s="8" t="s">
        <v>756</v>
      </c>
      <c r="M2159" s="9">
        <v>44562</v>
      </c>
      <c r="N2159" s="9">
        <v>44562</v>
      </c>
      <c r="O2159" s="20"/>
      <c r="P2159" s="20">
        <v>9642.86</v>
      </c>
      <c r="Q2159" s="61"/>
      <c r="R2159" s="29"/>
      <c r="S2159" s="29"/>
      <c r="T2159" s="29"/>
      <c r="U2159" s="29"/>
      <c r="X2159" s="22" t="str">
        <f>IF(B2159="",VLOOKUP(A2159,items_lookup!A:B,2,FALSE),B2159)</f>
        <v>04. Item 04</v>
      </c>
      <c r="Y2159" s="22">
        <f t="shared" si="152"/>
        <v>1</v>
      </c>
      <c r="Z2159" s="22">
        <f t="shared" si="152"/>
        <v>1</v>
      </c>
      <c r="AA2159" s="22">
        <f t="shared" si="149"/>
        <v>2022</v>
      </c>
      <c r="AB2159" s="22">
        <f t="shared" si="150"/>
        <v>2022</v>
      </c>
      <c r="AC2159" s="22">
        <f t="shared" si="151"/>
        <v>2022</v>
      </c>
      <c r="AD2159" s="25" t="b">
        <f>AND(ROUND(O2159,2)=O2159,ROUND(P2159,2)=P2159,OR(AND(O2159&lt;&gt;0,L2159="p"),AND(P2159&lt;&gt;0,L2159="f")),_xlfn.ISFORMULA(X2159),_xlfn.ISFORMULA(Y2159),_xlfn.ISFORMULA(Z2159),_xlfn.ISFORMULA(AA2159),_xlfn.ISFORMULA(AB2159),_xlfn.ISFORMULA(AC2159),NOT(_xlfn.ISFORMULA(O2159)),NOT(_xlfn.ISFORMULA(P2159)),M2159&lt;&gt;0,N2159&lt;&gt;0,OR(YEAR(M2159=lookup_codes!T2339),YEAR(M2159=lookup_codes!T2340),YEAR(M2159=lookup_codes!T2341)),OR(YEAR(N2159=lookup_codes!T2339),YEAR(N2159=lookup_codes!T2340),YEAR(N2159=lookup_codes!T2341)))</f>
        <v>1</v>
      </c>
    </row>
    <row r="2160" spans="1:30" ht="15" customHeight="1" x14ac:dyDescent="0.2">
      <c r="A2160" s="8" t="s">
        <v>767</v>
      </c>
      <c r="B2160" s="8"/>
      <c r="C2160" s="2" t="s">
        <v>734</v>
      </c>
      <c r="D2160" s="6" t="s">
        <v>742</v>
      </c>
      <c r="E2160" s="60" t="s">
        <v>744</v>
      </c>
      <c r="F2160" s="8"/>
      <c r="G2160" s="8"/>
      <c r="H2160" s="8"/>
      <c r="I2160" s="8"/>
      <c r="J2160" s="8"/>
      <c r="K2160" s="8" t="s">
        <v>753</v>
      </c>
      <c r="L2160" s="8" t="s">
        <v>756</v>
      </c>
      <c r="M2160" s="9">
        <v>44589</v>
      </c>
      <c r="N2160" s="9">
        <v>44589</v>
      </c>
      <c r="O2160" s="20"/>
      <c r="P2160" s="20">
        <v>18032717.329999998</v>
      </c>
      <c r="Q2160" s="61"/>
      <c r="R2160" s="29"/>
      <c r="S2160" s="29"/>
      <c r="T2160" s="29"/>
      <c r="U2160" s="29"/>
      <c r="X2160" s="22" t="str">
        <f>IF(B2160="",VLOOKUP(A2160,items_lookup!A:B,2,FALSE),B2160)</f>
        <v>08. Item 08</v>
      </c>
      <c r="Y2160" s="22">
        <f t="shared" si="152"/>
        <v>1</v>
      </c>
      <c r="Z2160" s="22">
        <f t="shared" si="152"/>
        <v>1</v>
      </c>
      <c r="AA2160" s="22">
        <f t="shared" si="149"/>
        <v>2022</v>
      </c>
      <c r="AB2160" s="22">
        <f t="shared" si="150"/>
        <v>2022</v>
      </c>
      <c r="AC2160" s="22">
        <f t="shared" si="151"/>
        <v>2022</v>
      </c>
      <c r="AD2160" s="25" t="b">
        <f>AND(ROUND(O2160,2)=O2160,ROUND(P2160,2)=P2160,OR(AND(O2160&lt;&gt;0,L2160="p"),AND(P2160&lt;&gt;0,L2160="f")),_xlfn.ISFORMULA(X2160),_xlfn.ISFORMULA(Y2160),_xlfn.ISFORMULA(Z2160),_xlfn.ISFORMULA(AA2160),_xlfn.ISFORMULA(AB2160),_xlfn.ISFORMULA(AC2160),NOT(_xlfn.ISFORMULA(O2160)),NOT(_xlfn.ISFORMULA(P2160)),M2160&lt;&gt;0,N2160&lt;&gt;0,OR(YEAR(M2160=lookup_codes!T2340),YEAR(M2160=lookup_codes!T2341),YEAR(M2160=lookup_codes!T2342)),OR(YEAR(N2160=lookup_codes!T2340),YEAR(N2160=lookup_codes!T2341),YEAR(N2160=lookup_codes!T2342)))</f>
        <v>1</v>
      </c>
    </row>
    <row r="2161" spans="1:30" ht="15" customHeight="1" x14ac:dyDescent="0.2">
      <c r="A2161" s="8" t="s">
        <v>767</v>
      </c>
      <c r="B2161" s="8"/>
      <c r="C2161" s="2" t="s">
        <v>734</v>
      </c>
      <c r="D2161" s="6" t="s">
        <v>742</v>
      </c>
      <c r="E2161" s="60" t="s">
        <v>744</v>
      </c>
      <c r="F2161" s="8"/>
      <c r="G2161" s="8"/>
      <c r="H2161" s="8"/>
      <c r="I2161" s="8"/>
      <c r="J2161" s="8"/>
      <c r="K2161" s="8" t="s">
        <v>753</v>
      </c>
      <c r="L2161" s="8" t="s">
        <v>756</v>
      </c>
      <c r="M2161" s="9">
        <v>44589</v>
      </c>
      <c r="N2161" s="9">
        <v>44589</v>
      </c>
      <c r="O2161" s="20"/>
      <c r="P2161" s="20">
        <v>6195.55</v>
      </c>
      <c r="Q2161" s="61"/>
      <c r="R2161" s="29"/>
      <c r="S2161" s="29"/>
      <c r="T2161" s="29"/>
      <c r="U2161" s="29"/>
      <c r="X2161" s="22" t="str">
        <f>IF(B2161="",VLOOKUP(A2161,items_lookup!A:B,2,FALSE),B2161)</f>
        <v>08. Item 08</v>
      </c>
      <c r="Y2161" s="22">
        <f t="shared" si="152"/>
        <v>1</v>
      </c>
      <c r="Z2161" s="22">
        <f t="shared" si="152"/>
        <v>1</v>
      </c>
      <c r="AA2161" s="22">
        <f t="shared" si="149"/>
        <v>2022</v>
      </c>
      <c r="AB2161" s="22">
        <f t="shared" si="150"/>
        <v>2022</v>
      </c>
      <c r="AC2161" s="22">
        <f t="shared" si="151"/>
        <v>2022</v>
      </c>
      <c r="AD2161" s="25" t="b">
        <f>AND(ROUND(O2161,2)=O2161,ROUND(P2161,2)=P2161,OR(AND(O2161&lt;&gt;0,L2161="p"),AND(P2161&lt;&gt;0,L2161="f")),_xlfn.ISFORMULA(X2161),_xlfn.ISFORMULA(Y2161),_xlfn.ISFORMULA(Z2161),_xlfn.ISFORMULA(AA2161),_xlfn.ISFORMULA(AB2161),_xlfn.ISFORMULA(AC2161),NOT(_xlfn.ISFORMULA(O2161)),NOT(_xlfn.ISFORMULA(P2161)),M2161&lt;&gt;0,N2161&lt;&gt;0,OR(YEAR(M2161=lookup_codes!T2341),YEAR(M2161=lookup_codes!T2342),YEAR(M2161=lookup_codes!T2343)),OR(YEAR(N2161=lookup_codes!T2341),YEAR(N2161=lookup_codes!T2342),YEAR(N2161=lookup_codes!T2343)))</f>
        <v>1</v>
      </c>
    </row>
    <row r="2162" spans="1:30" ht="15" customHeight="1" x14ac:dyDescent="0.2">
      <c r="A2162" s="8" t="s">
        <v>781</v>
      </c>
      <c r="B2162" s="8"/>
      <c r="C2162" s="2" t="s">
        <v>734</v>
      </c>
      <c r="D2162" s="6" t="s">
        <v>742</v>
      </c>
      <c r="E2162" s="60" t="s">
        <v>744</v>
      </c>
      <c r="F2162" s="8"/>
      <c r="G2162" s="8"/>
      <c r="H2162" s="8"/>
      <c r="I2162" s="8"/>
      <c r="J2162" s="8"/>
      <c r="K2162" s="8" t="s">
        <v>753</v>
      </c>
      <c r="L2162" s="8" t="s">
        <v>756</v>
      </c>
      <c r="M2162" s="9">
        <v>44589</v>
      </c>
      <c r="N2162" s="9">
        <v>44589</v>
      </c>
      <c r="O2162" s="20"/>
      <c r="P2162" s="20">
        <v>4690.4799999999996</v>
      </c>
      <c r="Q2162" s="61"/>
      <c r="R2162" s="29"/>
      <c r="S2162" s="29"/>
      <c r="T2162" s="29"/>
      <c r="U2162" s="29"/>
      <c r="X2162" s="22" t="str">
        <f>IF(B2162="",VLOOKUP(A2162,items_lookup!A:B,2,FALSE),B2162)</f>
        <v>09. Item 09</v>
      </c>
      <c r="Y2162" s="22">
        <f t="shared" si="152"/>
        <v>1</v>
      </c>
      <c r="Z2162" s="22">
        <f t="shared" si="152"/>
        <v>1</v>
      </c>
      <c r="AA2162" s="22">
        <f t="shared" si="149"/>
        <v>2022</v>
      </c>
      <c r="AB2162" s="22">
        <f t="shared" si="150"/>
        <v>2022</v>
      </c>
      <c r="AC2162" s="22">
        <f t="shared" si="151"/>
        <v>2022</v>
      </c>
      <c r="AD2162" s="25" t="b">
        <f>AND(ROUND(O2162,2)=O2162,ROUND(P2162,2)=P2162,OR(AND(O2162&lt;&gt;0,L2162="p"),AND(P2162&lt;&gt;0,L2162="f")),_xlfn.ISFORMULA(X2162),_xlfn.ISFORMULA(Y2162),_xlfn.ISFORMULA(Z2162),_xlfn.ISFORMULA(AA2162),_xlfn.ISFORMULA(AB2162),_xlfn.ISFORMULA(AC2162),NOT(_xlfn.ISFORMULA(O2162)),NOT(_xlfn.ISFORMULA(P2162)),M2162&lt;&gt;0,N2162&lt;&gt;0,OR(YEAR(M2162=lookup_codes!T2342),YEAR(M2162=lookup_codes!T2343),YEAR(M2162=lookup_codes!T2344)),OR(YEAR(N2162=lookup_codes!T2342),YEAR(N2162=lookup_codes!T2343),YEAR(N2162=lookup_codes!T2344)))</f>
        <v>1</v>
      </c>
    </row>
    <row r="2163" spans="1:30" ht="15" customHeight="1" x14ac:dyDescent="0.2">
      <c r="A2163" s="8" t="s">
        <v>781</v>
      </c>
      <c r="B2163" s="27"/>
      <c r="C2163" s="2" t="s">
        <v>734</v>
      </c>
      <c r="D2163" s="6" t="s">
        <v>742</v>
      </c>
      <c r="E2163" s="60" t="s">
        <v>745</v>
      </c>
      <c r="F2163" s="8"/>
      <c r="G2163" s="8"/>
      <c r="H2163" s="8"/>
      <c r="I2163" s="8"/>
      <c r="J2163" s="8">
        <v>4</v>
      </c>
      <c r="K2163" s="8" t="s">
        <v>752</v>
      </c>
      <c r="L2163" s="8" t="s">
        <v>756</v>
      </c>
      <c r="M2163" s="9">
        <v>44589</v>
      </c>
      <c r="N2163" s="9">
        <v>44596</v>
      </c>
      <c r="O2163" s="20"/>
      <c r="P2163" s="20">
        <v>130.09</v>
      </c>
      <c r="Q2163" s="61"/>
      <c r="R2163" s="29"/>
      <c r="S2163" s="29"/>
      <c r="T2163" s="29"/>
      <c r="U2163" s="29"/>
      <c r="X2163" s="22" t="str">
        <f>IF(B2163="",VLOOKUP(A2163,items_lookup!A:B,2,FALSE),B2163)</f>
        <v>09. Item 09</v>
      </c>
      <c r="Y2163" s="22">
        <f t="shared" si="152"/>
        <v>1</v>
      </c>
      <c r="Z2163" s="22">
        <f t="shared" si="152"/>
        <v>2</v>
      </c>
      <c r="AA2163" s="22">
        <f t="shared" si="149"/>
        <v>2022</v>
      </c>
      <c r="AB2163" s="22">
        <f t="shared" si="150"/>
        <v>2022</v>
      </c>
      <c r="AC2163" s="22">
        <f t="shared" si="151"/>
        <v>2022</v>
      </c>
      <c r="AD2163" s="25" t="b">
        <f>AND(ROUND(O2163,2)=O2163,ROUND(P2163,2)=P2163,OR(AND(O2163&lt;&gt;0,L2163="p"),AND(P2163&lt;&gt;0,L2163="f")),_xlfn.ISFORMULA(X2163),_xlfn.ISFORMULA(Y2163),_xlfn.ISFORMULA(Z2163),_xlfn.ISFORMULA(AA2163),_xlfn.ISFORMULA(AB2163),_xlfn.ISFORMULA(AC2163),NOT(_xlfn.ISFORMULA(O2163)),NOT(_xlfn.ISFORMULA(P2163)),M2163&lt;&gt;0,N2163&lt;&gt;0,OR(YEAR(M2163=lookup_codes!T2343),YEAR(M2163=lookup_codes!T2344),YEAR(M2163=lookup_codes!T2345)),OR(YEAR(N2163=lookup_codes!T2343),YEAR(N2163=lookup_codes!T2344),YEAR(N2163=lookup_codes!T2345)))</f>
        <v>1</v>
      </c>
    </row>
    <row r="2164" spans="1:30" ht="15.75" customHeight="1" x14ac:dyDescent="0.2">
      <c r="A2164" s="8" t="s">
        <v>780</v>
      </c>
      <c r="B2164" s="27"/>
      <c r="C2164" s="2" t="s">
        <v>734</v>
      </c>
      <c r="D2164" s="6" t="s">
        <v>742</v>
      </c>
      <c r="E2164" s="60" t="s">
        <v>745</v>
      </c>
      <c r="F2164" s="8"/>
      <c r="G2164" s="8"/>
      <c r="H2164" s="8"/>
      <c r="I2164" s="8"/>
      <c r="J2164" s="8">
        <v>4</v>
      </c>
      <c r="K2164" s="8" t="s">
        <v>752</v>
      </c>
      <c r="L2164" s="8" t="s">
        <v>756</v>
      </c>
      <c r="M2164" s="9">
        <v>44589</v>
      </c>
      <c r="N2164" s="9">
        <v>44596</v>
      </c>
      <c r="O2164" s="20"/>
      <c r="P2164" s="20">
        <v>27849.31</v>
      </c>
      <c r="Q2164" s="61"/>
      <c r="R2164" s="29"/>
      <c r="S2164" s="29"/>
      <c r="T2164" s="29"/>
      <c r="U2164" s="29"/>
      <c r="X2164" s="22" t="str">
        <f>IF(B2164="",VLOOKUP(A2164,items_lookup!A:B,2,FALSE),B2164)</f>
        <v>14. Item 14</v>
      </c>
      <c r="Y2164" s="22">
        <f t="shared" si="152"/>
        <v>1</v>
      </c>
      <c r="Z2164" s="22">
        <f t="shared" si="152"/>
        <v>2</v>
      </c>
      <c r="AA2164" s="22">
        <f t="shared" si="149"/>
        <v>2022</v>
      </c>
      <c r="AB2164" s="22">
        <f t="shared" si="150"/>
        <v>2022</v>
      </c>
      <c r="AC2164" s="22">
        <f t="shared" si="151"/>
        <v>2022</v>
      </c>
      <c r="AD2164" s="25" t="b">
        <f>AND(ROUND(O2164,2)=O2164,ROUND(P2164,2)=P2164,OR(AND(O2164&lt;&gt;0,L2164="p"),AND(P2164&lt;&gt;0,L2164="f")),_xlfn.ISFORMULA(X2164),_xlfn.ISFORMULA(Y2164),_xlfn.ISFORMULA(Z2164),_xlfn.ISFORMULA(AA2164),_xlfn.ISFORMULA(AB2164),_xlfn.ISFORMULA(AC2164),NOT(_xlfn.ISFORMULA(O2164)),NOT(_xlfn.ISFORMULA(P2164)),M2164&lt;&gt;0,N2164&lt;&gt;0,OR(YEAR(M2164=lookup_codes!T2344),YEAR(M2164=lookup_codes!T2345),YEAR(M2164=lookup_codes!T2346)),OR(YEAR(N2164=lookup_codes!T2344),YEAR(N2164=lookup_codes!T2345),YEAR(N2164=lookup_codes!T2346)))</f>
        <v>1</v>
      </c>
    </row>
    <row r="2165" spans="1:30" ht="15.75" customHeight="1" x14ac:dyDescent="0.2">
      <c r="A2165" s="8" t="s">
        <v>780</v>
      </c>
      <c r="B2165" s="27"/>
      <c r="C2165" s="2" t="s">
        <v>734</v>
      </c>
      <c r="D2165" s="6" t="s">
        <v>742</v>
      </c>
      <c r="E2165" s="60" t="s">
        <v>745</v>
      </c>
      <c r="F2165" s="8"/>
      <c r="G2165" s="8"/>
      <c r="H2165" s="8"/>
      <c r="I2165" s="8"/>
      <c r="J2165" s="8">
        <v>4</v>
      </c>
      <c r="K2165" s="8" t="s">
        <v>752</v>
      </c>
      <c r="L2165" s="8" t="s">
        <v>756</v>
      </c>
      <c r="M2165" s="9">
        <v>44589</v>
      </c>
      <c r="N2165" s="9">
        <v>44600</v>
      </c>
      <c r="O2165" s="20"/>
      <c r="P2165" s="20">
        <v>2821.52</v>
      </c>
      <c r="Q2165" s="61"/>
      <c r="R2165" s="29"/>
      <c r="S2165" s="29"/>
      <c r="T2165" s="29"/>
      <c r="U2165" s="29"/>
      <c r="X2165" s="22" t="str">
        <f>IF(B2165="",VLOOKUP(A2165,items_lookup!A:B,2,FALSE),B2165)</f>
        <v>14. Item 14</v>
      </c>
      <c r="Y2165" s="22">
        <f t="shared" si="152"/>
        <v>1</v>
      </c>
      <c r="Z2165" s="22">
        <f t="shared" si="152"/>
        <v>2</v>
      </c>
      <c r="AA2165" s="22">
        <f t="shared" si="149"/>
        <v>2022</v>
      </c>
      <c r="AB2165" s="22">
        <f t="shared" si="150"/>
        <v>2022</v>
      </c>
      <c r="AC2165" s="22">
        <f t="shared" si="151"/>
        <v>2022</v>
      </c>
      <c r="AD2165" s="25" t="b">
        <f>AND(ROUND(O2165,2)=O2165,ROUND(P2165,2)=P2165,OR(AND(O2165&lt;&gt;0,L2165="p"),AND(P2165&lt;&gt;0,L2165="f")),_xlfn.ISFORMULA(X2165),_xlfn.ISFORMULA(Y2165),_xlfn.ISFORMULA(Z2165),_xlfn.ISFORMULA(AA2165),_xlfn.ISFORMULA(AB2165),_xlfn.ISFORMULA(AC2165),NOT(_xlfn.ISFORMULA(O2165)),NOT(_xlfn.ISFORMULA(P2165)),M2165&lt;&gt;0,N2165&lt;&gt;0,OR(YEAR(M2165=lookup_codes!T2345),YEAR(M2165=lookup_codes!T2346),YEAR(M2165=lookup_codes!T2347)),OR(YEAR(N2165=lookup_codes!T2345),YEAR(N2165=lookup_codes!T2346),YEAR(N2165=lookup_codes!T2347)))</f>
        <v>1</v>
      </c>
    </row>
    <row r="2166" spans="1:30" ht="15.75" customHeight="1" x14ac:dyDescent="0.2">
      <c r="A2166" s="8" t="s">
        <v>776</v>
      </c>
      <c r="B2166" s="27"/>
      <c r="C2166" s="2" t="s">
        <v>734</v>
      </c>
      <c r="D2166" s="6" t="s">
        <v>742</v>
      </c>
      <c r="E2166" s="60" t="s">
        <v>745</v>
      </c>
      <c r="F2166" s="8" t="s">
        <v>25</v>
      </c>
      <c r="G2166" s="8"/>
      <c r="H2166" s="8"/>
      <c r="I2166" s="8"/>
      <c r="J2166" s="8">
        <v>4</v>
      </c>
      <c r="K2166" s="8" t="s">
        <v>752</v>
      </c>
      <c r="L2166" s="8" t="s">
        <v>756</v>
      </c>
      <c r="M2166" s="9">
        <v>44592</v>
      </c>
      <c r="N2166" s="9">
        <v>44600</v>
      </c>
      <c r="O2166" s="20"/>
      <c r="P2166" s="20">
        <v>325339.06</v>
      </c>
      <c r="Q2166" s="61"/>
      <c r="R2166" s="11"/>
      <c r="S2166" s="11"/>
      <c r="T2166" s="11"/>
      <c r="U2166" s="11"/>
      <c r="X2166" s="22" t="str">
        <f>IF(B2166="",VLOOKUP(A2166,items_lookup!A:B,2,FALSE),B2166)</f>
        <v>_1. Item _1</v>
      </c>
      <c r="Y2166" s="22">
        <f t="shared" si="152"/>
        <v>1</v>
      </c>
      <c r="Z2166" s="22">
        <f t="shared" si="152"/>
        <v>2</v>
      </c>
      <c r="AA2166" s="22">
        <f t="shared" si="149"/>
        <v>2022</v>
      </c>
      <c r="AB2166" s="22">
        <f t="shared" si="150"/>
        <v>2022</v>
      </c>
      <c r="AC2166" s="22">
        <f t="shared" si="151"/>
        <v>2021</v>
      </c>
      <c r="AD2166" s="25" t="b">
        <f>AND(ROUND(O2166,2)=O2166,ROUND(P2166,2)=P2166,OR(AND(O2166&lt;&gt;0,L2166="p"),AND(P2166&lt;&gt;0,L2166="f")),_xlfn.ISFORMULA(X2166),_xlfn.ISFORMULA(Y2166),_xlfn.ISFORMULA(Z2166),_xlfn.ISFORMULA(AA2166),_xlfn.ISFORMULA(AB2166),_xlfn.ISFORMULA(AC2166),NOT(_xlfn.ISFORMULA(O2166)),NOT(_xlfn.ISFORMULA(P2166)),M2166&lt;&gt;0,N2166&lt;&gt;0,OR(YEAR(M2166=lookup_codes!T2346),YEAR(M2166=lookup_codes!T2347),YEAR(M2166=lookup_codes!T2348)),OR(YEAR(N2166=lookup_codes!T2346),YEAR(N2166=lookup_codes!T2347),YEAR(N2166=lookup_codes!T2348)))</f>
        <v>1</v>
      </c>
    </row>
    <row r="2167" spans="1:30" ht="15" customHeight="1" x14ac:dyDescent="0.2">
      <c r="A2167" s="8" t="s">
        <v>776</v>
      </c>
      <c r="B2167" s="8"/>
      <c r="C2167" s="2" t="s">
        <v>734</v>
      </c>
      <c r="D2167" s="6" t="s">
        <v>742</v>
      </c>
      <c r="E2167" s="60" t="s">
        <v>744</v>
      </c>
      <c r="F2167" s="8"/>
      <c r="G2167" s="8"/>
      <c r="H2167" s="8"/>
      <c r="I2167" s="8"/>
      <c r="J2167" s="8"/>
      <c r="K2167" s="8" t="s">
        <v>753</v>
      </c>
      <c r="L2167" s="8" t="s">
        <v>756</v>
      </c>
      <c r="M2167" s="9">
        <v>44592</v>
      </c>
      <c r="N2167" s="9">
        <v>44592</v>
      </c>
      <c r="O2167" s="20"/>
      <c r="P2167" s="20">
        <v>4783014.17</v>
      </c>
      <c r="Q2167" s="61"/>
      <c r="R2167" s="29"/>
      <c r="S2167" s="29"/>
      <c r="T2167" s="29"/>
      <c r="U2167" s="29"/>
      <c r="X2167" s="22" t="str">
        <f>IF(B2167="",VLOOKUP(A2167,items_lookup!A:B,2,FALSE),B2167)</f>
        <v>_1. Item _1</v>
      </c>
      <c r="Y2167" s="22">
        <f t="shared" si="152"/>
        <v>1</v>
      </c>
      <c r="Z2167" s="22">
        <f t="shared" si="152"/>
        <v>1</v>
      </c>
      <c r="AA2167" s="22">
        <f t="shared" si="149"/>
        <v>2022</v>
      </c>
      <c r="AB2167" s="22">
        <f t="shared" si="150"/>
        <v>2022</v>
      </c>
      <c r="AC2167" s="22">
        <f t="shared" si="151"/>
        <v>2022</v>
      </c>
      <c r="AD2167" s="25" t="b">
        <f>AND(ROUND(O2167,2)=O2167,ROUND(P2167,2)=P2167,OR(AND(O2167&lt;&gt;0,L2167="p"),AND(P2167&lt;&gt;0,L2167="f")),_xlfn.ISFORMULA(X2167),_xlfn.ISFORMULA(Y2167),_xlfn.ISFORMULA(Z2167),_xlfn.ISFORMULA(AA2167),_xlfn.ISFORMULA(AB2167),_xlfn.ISFORMULA(AC2167),NOT(_xlfn.ISFORMULA(O2167)),NOT(_xlfn.ISFORMULA(P2167)),M2167&lt;&gt;0,N2167&lt;&gt;0,OR(YEAR(M2167=lookup_codes!T2347),YEAR(M2167=lookup_codes!T2348),YEAR(M2167=lookup_codes!T2349)),OR(YEAR(N2167=lookup_codes!T2347),YEAR(N2167=lookup_codes!T2348),YEAR(N2167=lookup_codes!T2349)))</f>
        <v>1</v>
      </c>
    </row>
    <row r="2168" spans="1:30" ht="15" customHeight="1" x14ac:dyDescent="0.2">
      <c r="A2168" s="8" t="s">
        <v>796</v>
      </c>
      <c r="B2168" s="27"/>
      <c r="C2168" s="2" t="s">
        <v>734</v>
      </c>
      <c r="D2168" s="6" t="s">
        <v>742</v>
      </c>
      <c r="E2168" s="60" t="s">
        <v>745</v>
      </c>
      <c r="F2168" s="8"/>
      <c r="G2168" s="8"/>
      <c r="H2168" s="8"/>
      <c r="I2168" s="8"/>
      <c r="J2168" s="8">
        <v>3</v>
      </c>
      <c r="K2168" s="8" t="s">
        <v>752</v>
      </c>
      <c r="L2168" s="8" t="s">
        <v>756</v>
      </c>
      <c r="M2168" s="9">
        <v>44578</v>
      </c>
      <c r="N2168" s="9">
        <v>44600</v>
      </c>
      <c r="O2168" s="20"/>
      <c r="P2168" s="20">
        <v>201832.89</v>
      </c>
      <c r="Q2168" s="61"/>
      <c r="R2168" s="29"/>
      <c r="S2168" s="29"/>
      <c r="T2168" s="29"/>
      <c r="U2168" s="29"/>
      <c r="X2168" s="22" t="str">
        <f>IF(B2168="",VLOOKUP(A2168,items_lookup!A:B,2,FALSE),B2168)</f>
        <v>_3. Item _3</v>
      </c>
      <c r="Y2168" s="22">
        <f t="shared" si="152"/>
        <v>1</v>
      </c>
      <c r="Z2168" s="22">
        <f t="shared" si="152"/>
        <v>2</v>
      </c>
      <c r="AA2168" s="22">
        <f t="shared" si="149"/>
        <v>2022</v>
      </c>
      <c r="AB2168" s="22">
        <f t="shared" si="150"/>
        <v>2022</v>
      </c>
      <c r="AC2168" s="22">
        <f t="shared" si="151"/>
        <v>2022</v>
      </c>
      <c r="AD2168" s="25" t="b">
        <f>AND(ROUND(O2168,2)=O2168,ROUND(P2168,2)=P2168,OR(AND(O2168&lt;&gt;0,L2168="p"),AND(P2168&lt;&gt;0,L2168="f")),_xlfn.ISFORMULA(X2168),_xlfn.ISFORMULA(Y2168),_xlfn.ISFORMULA(Z2168),_xlfn.ISFORMULA(AA2168),_xlfn.ISFORMULA(AB2168),_xlfn.ISFORMULA(AC2168),NOT(_xlfn.ISFORMULA(O2168)),NOT(_xlfn.ISFORMULA(P2168)),M2168&lt;&gt;0,N2168&lt;&gt;0,OR(YEAR(M2168=lookup_codes!T2348),YEAR(M2168=lookup_codes!T2349),YEAR(M2168=lookup_codes!T2350)),OR(YEAR(N2168=lookup_codes!T2348),YEAR(N2168=lookup_codes!T2349),YEAR(N2168=lookup_codes!T2350)))</f>
        <v>1</v>
      </c>
    </row>
    <row r="2169" spans="1:30" ht="15.75" customHeight="1" x14ac:dyDescent="0.2">
      <c r="A2169" s="8" t="s">
        <v>795</v>
      </c>
      <c r="B2169" s="27"/>
      <c r="C2169" s="2" t="s">
        <v>734</v>
      </c>
      <c r="D2169" s="6" t="s">
        <v>742</v>
      </c>
      <c r="E2169" s="60" t="s">
        <v>745</v>
      </c>
      <c r="F2169" s="8"/>
      <c r="G2169" s="8"/>
      <c r="H2169" s="8"/>
      <c r="I2169" s="8" t="s">
        <v>25</v>
      </c>
      <c r="J2169" s="8">
        <v>3</v>
      </c>
      <c r="K2169" s="8" t="s">
        <v>752</v>
      </c>
      <c r="L2169" s="8" t="s">
        <v>756</v>
      </c>
      <c r="M2169" s="9">
        <v>44578</v>
      </c>
      <c r="N2169" s="9">
        <v>44600</v>
      </c>
      <c r="O2169" s="20"/>
      <c r="P2169" s="20">
        <v>968671.57</v>
      </c>
      <c r="Q2169" s="61"/>
      <c r="R2169" s="29"/>
      <c r="S2169" s="29"/>
      <c r="T2169" s="29"/>
      <c r="U2169" s="29"/>
      <c r="X2169" s="22" t="str">
        <f>IF(B2169="",VLOOKUP(A2169,items_lookup!A:B,2,FALSE),B2169)</f>
        <v>17. Item 17</v>
      </c>
      <c r="Y2169" s="22">
        <f t="shared" si="152"/>
        <v>1</v>
      </c>
      <c r="Z2169" s="22">
        <f t="shared" si="152"/>
        <v>2</v>
      </c>
      <c r="AA2169" s="22">
        <f t="shared" si="149"/>
        <v>2022</v>
      </c>
      <c r="AB2169" s="22">
        <f t="shared" si="150"/>
        <v>2022</v>
      </c>
      <c r="AC2169" s="22">
        <f t="shared" si="151"/>
        <v>2022</v>
      </c>
      <c r="AD2169" s="25" t="b">
        <f>AND(ROUND(O2169,2)=O2169,ROUND(P2169,2)=P2169,OR(AND(O2169&lt;&gt;0,L2169="p"),AND(P2169&lt;&gt;0,L2169="f")),_xlfn.ISFORMULA(X2169),_xlfn.ISFORMULA(Y2169),_xlfn.ISFORMULA(Z2169),_xlfn.ISFORMULA(AA2169),_xlfn.ISFORMULA(AB2169),_xlfn.ISFORMULA(AC2169),NOT(_xlfn.ISFORMULA(O2169)),NOT(_xlfn.ISFORMULA(P2169)),M2169&lt;&gt;0,N2169&lt;&gt;0,OR(YEAR(M2169=lookup_codes!T2349),YEAR(M2169=lookup_codes!T2350),YEAR(M2169=lookup_codes!T2351)),OR(YEAR(N2169=lookup_codes!T2349),YEAR(N2169=lookup_codes!T2350),YEAR(N2169=lookup_codes!T2351)))</f>
        <v>1</v>
      </c>
    </row>
    <row r="2170" spans="1:30" ht="15.75" customHeight="1" x14ac:dyDescent="0.2">
      <c r="A2170" s="8" t="s">
        <v>795</v>
      </c>
      <c r="B2170" s="27"/>
      <c r="C2170" s="2" t="s">
        <v>734</v>
      </c>
      <c r="D2170" s="6" t="s">
        <v>742</v>
      </c>
      <c r="E2170" s="60" t="s">
        <v>745</v>
      </c>
      <c r="F2170" s="8"/>
      <c r="G2170" s="8"/>
      <c r="H2170" s="8"/>
      <c r="I2170" s="8"/>
      <c r="J2170" s="8">
        <v>4</v>
      </c>
      <c r="K2170" s="8" t="s">
        <v>751</v>
      </c>
      <c r="L2170" s="8" t="s">
        <v>756</v>
      </c>
      <c r="M2170" s="9">
        <v>44578</v>
      </c>
      <c r="N2170" s="9">
        <v>44602</v>
      </c>
      <c r="O2170" s="20"/>
      <c r="P2170" s="20">
        <v>522.6</v>
      </c>
      <c r="Q2170" s="61"/>
      <c r="R2170" s="29"/>
      <c r="S2170" s="29"/>
      <c r="T2170" s="29"/>
      <c r="U2170" s="29"/>
      <c r="X2170" s="22" t="str">
        <f>IF(B2170="",VLOOKUP(A2170,items_lookup!A:B,2,FALSE),B2170)</f>
        <v>17. Item 17</v>
      </c>
      <c r="Y2170" s="22">
        <f t="shared" si="152"/>
        <v>1</v>
      </c>
      <c r="Z2170" s="22">
        <f t="shared" si="152"/>
        <v>2</v>
      </c>
      <c r="AA2170" s="22">
        <f t="shared" si="149"/>
        <v>2022</v>
      </c>
      <c r="AB2170" s="22">
        <f t="shared" si="150"/>
        <v>2022</v>
      </c>
      <c r="AC2170" s="22">
        <f t="shared" si="151"/>
        <v>2022</v>
      </c>
      <c r="AD2170" s="25" t="b">
        <f>AND(ROUND(O2170,2)=O2170,ROUND(P2170,2)=P2170,OR(AND(O2170&lt;&gt;0,L2170="p"),AND(P2170&lt;&gt;0,L2170="f")),_xlfn.ISFORMULA(X2170),_xlfn.ISFORMULA(Y2170),_xlfn.ISFORMULA(Z2170),_xlfn.ISFORMULA(AA2170),_xlfn.ISFORMULA(AB2170),_xlfn.ISFORMULA(AC2170),NOT(_xlfn.ISFORMULA(O2170)),NOT(_xlfn.ISFORMULA(P2170)),M2170&lt;&gt;0,N2170&lt;&gt;0,OR(YEAR(M2170=lookup_codes!T2350),YEAR(M2170=lookup_codes!T2351),YEAR(M2170=lookup_codes!T2352)),OR(YEAR(N2170=lookup_codes!T2350),YEAR(N2170=lookup_codes!T2351),YEAR(N2170=lookup_codes!T2352)))</f>
        <v>1</v>
      </c>
    </row>
    <row r="2171" spans="1:30" ht="15.75" customHeight="1" x14ac:dyDescent="0.2">
      <c r="A2171" s="8" t="s">
        <v>782</v>
      </c>
      <c r="B2171" s="27"/>
      <c r="C2171" s="2" t="s">
        <v>734</v>
      </c>
      <c r="D2171" s="6" t="s">
        <v>742</v>
      </c>
      <c r="E2171" s="60" t="s">
        <v>745</v>
      </c>
      <c r="F2171" s="8" t="s">
        <v>25</v>
      </c>
      <c r="G2171" s="8"/>
      <c r="H2171" s="8"/>
      <c r="I2171" s="8"/>
      <c r="J2171" s="8">
        <v>4</v>
      </c>
      <c r="K2171" s="8" t="s">
        <v>751</v>
      </c>
      <c r="L2171" s="8" t="s">
        <v>756</v>
      </c>
      <c r="M2171" s="9">
        <v>44578</v>
      </c>
      <c r="N2171" s="9">
        <v>44602</v>
      </c>
      <c r="O2171" s="20"/>
      <c r="P2171" s="20">
        <v>13393.48</v>
      </c>
      <c r="Q2171" s="61"/>
      <c r="R2171" s="11"/>
      <c r="S2171" s="11"/>
      <c r="T2171" s="11"/>
      <c r="U2171" s="11"/>
      <c r="X2171" s="22" t="str">
        <f>IF(B2171="",VLOOKUP(A2171,items_lookup!A:B,2,FALSE),B2171)</f>
        <v>04. Item 04</v>
      </c>
      <c r="Y2171" s="22">
        <f t="shared" si="152"/>
        <v>1</v>
      </c>
      <c r="Z2171" s="22">
        <f t="shared" si="152"/>
        <v>2</v>
      </c>
      <c r="AA2171" s="22">
        <f t="shared" si="149"/>
        <v>2022</v>
      </c>
      <c r="AB2171" s="22">
        <f t="shared" si="150"/>
        <v>2022</v>
      </c>
      <c r="AC2171" s="22">
        <f t="shared" si="151"/>
        <v>2021</v>
      </c>
      <c r="AD2171" s="25" t="b">
        <f>AND(ROUND(O2171,2)=O2171,ROUND(P2171,2)=P2171,OR(AND(O2171&lt;&gt;0,L2171="p"),AND(P2171&lt;&gt;0,L2171="f")),_xlfn.ISFORMULA(X2171),_xlfn.ISFORMULA(Y2171),_xlfn.ISFORMULA(Z2171),_xlfn.ISFORMULA(AA2171),_xlfn.ISFORMULA(AB2171),_xlfn.ISFORMULA(AC2171),NOT(_xlfn.ISFORMULA(O2171)),NOT(_xlfn.ISFORMULA(P2171)),M2171&lt;&gt;0,N2171&lt;&gt;0,OR(YEAR(M2171=lookup_codes!T2351),YEAR(M2171=lookup_codes!T2352),YEAR(M2171=lookup_codes!T2353)),OR(YEAR(N2171=lookup_codes!T2351),YEAR(N2171=lookup_codes!T2352),YEAR(N2171=lookup_codes!T2353)))</f>
        <v>1</v>
      </c>
    </row>
    <row r="2172" spans="1:30" ht="15" customHeight="1" x14ac:dyDescent="0.2"/>
  </sheetData>
  <autoFilter ref="A1:AK2172"/>
  <printOptions horizontalCentered="1"/>
  <pageMargins left="0.39370078740157483" right="0" top="0.27559055118110237" bottom="3.937007874015748E-2" header="0.19685039370078741" footer="0.19685039370078741"/>
  <pageSetup paperSize="9" scale="70" firstPageNumber="4" fitToHeight="0" orientation="landscape" useFirstPageNumber="1" horizontalDpi="300" verticalDpi="300" r:id="rId1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workbookViewId="0">
      <selection activeCell="B3" sqref="B3"/>
    </sheetView>
  </sheetViews>
  <sheetFormatPr defaultRowHeight="12.75" x14ac:dyDescent="0.2"/>
  <sheetData>
    <row r="1" spans="1:2" x14ac:dyDescent="0.2">
      <c r="A1" t="s">
        <v>31</v>
      </c>
      <c r="B1" t="s">
        <v>703</v>
      </c>
    </row>
    <row r="2" spans="1:2" x14ac:dyDescent="0.2">
      <c r="A2" t="s">
        <v>6</v>
      </c>
      <c r="B2" t="s">
        <v>704</v>
      </c>
    </row>
    <row r="3" spans="1:2" x14ac:dyDescent="0.2">
      <c r="A3" t="s">
        <v>30</v>
      </c>
      <c r="B3" t="s">
        <v>705</v>
      </c>
    </row>
    <row r="4" spans="1:2" x14ac:dyDescent="0.2">
      <c r="A4" t="s">
        <v>4</v>
      </c>
      <c r="B4" t="s">
        <v>706</v>
      </c>
    </row>
    <row r="5" spans="1:2" x14ac:dyDescent="0.2">
      <c r="A5" t="s">
        <v>5</v>
      </c>
      <c r="B5" t="s">
        <v>707</v>
      </c>
    </row>
    <row r="6" spans="1:2" x14ac:dyDescent="0.2">
      <c r="A6" t="s">
        <v>107</v>
      </c>
      <c r="B6" t="s">
        <v>708</v>
      </c>
    </row>
    <row r="7" spans="1:2" x14ac:dyDescent="0.2">
      <c r="A7" t="s">
        <v>85</v>
      </c>
      <c r="B7" t="s">
        <v>709</v>
      </c>
    </row>
    <row r="8" spans="1:2" x14ac:dyDescent="0.2">
      <c r="A8" t="s">
        <v>118</v>
      </c>
      <c r="B8" t="s">
        <v>731</v>
      </c>
    </row>
    <row r="9" spans="1:2" x14ac:dyDescent="0.2">
      <c r="A9" t="s">
        <v>103</v>
      </c>
      <c r="B9" t="s">
        <v>732</v>
      </c>
    </row>
    <row r="10" spans="1:2" x14ac:dyDescent="0.2">
      <c r="A10" t="s">
        <v>23</v>
      </c>
      <c r="B10" t="s">
        <v>710</v>
      </c>
    </row>
    <row r="11" spans="1:2" x14ac:dyDescent="0.2">
      <c r="A11" t="s">
        <v>66</v>
      </c>
      <c r="B11" t="s">
        <v>711</v>
      </c>
    </row>
    <row r="12" spans="1:2" x14ac:dyDescent="0.2">
      <c r="A12" t="s">
        <v>24</v>
      </c>
      <c r="B12" t="s">
        <v>712</v>
      </c>
    </row>
    <row r="13" spans="1:2" x14ac:dyDescent="0.2">
      <c r="A13" t="s">
        <v>112</v>
      </c>
      <c r="B13" t="s">
        <v>713</v>
      </c>
    </row>
    <row r="14" spans="1:2" x14ac:dyDescent="0.2">
      <c r="A14" t="s">
        <v>113</v>
      </c>
      <c r="B14" t="s">
        <v>714</v>
      </c>
    </row>
    <row r="15" spans="1:2" x14ac:dyDescent="0.2">
      <c r="A15" t="s">
        <v>111</v>
      </c>
      <c r="B15" t="s">
        <v>715</v>
      </c>
    </row>
    <row r="16" spans="1:2" x14ac:dyDescent="0.2">
      <c r="A16" t="s">
        <v>110</v>
      </c>
      <c r="B16" t="s">
        <v>716</v>
      </c>
    </row>
    <row r="17" spans="1:2" x14ac:dyDescent="0.2">
      <c r="A17" t="s">
        <v>61</v>
      </c>
      <c r="B17" t="s">
        <v>717</v>
      </c>
    </row>
    <row r="18" spans="1:2" x14ac:dyDescent="0.2">
      <c r="A18" t="s">
        <v>144</v>
      </c>
      <c r="B18" t="s">
        <v>718</v>
      </c>
    </row>
    <row r="19" spans="1:2" x14ac:dyDescent="0.2">
      <c r="A19" t="s">
        <v>145</v>
      </c>
      <c r="B19" t="s">
        <v>719</v>
      </c>
    </row>
    <row r="20" spans="1:2" x14ac:dyDescent="0.2">
      <c r="A20" t="s">
        <v>146</v>
      </c>
      <c r="B20" t="s">
        <v>720</v>
      </c>
    </row>
    <row r="21" spans="1:2" x14ac:dyDescent="0.2">
      <c r="A21" t="s">
        <v>147</v>
      </c>
      <c r="B21" t="s">
        <v>721</v>
      </c>
    </row>
    <row r="22" spans="1:2" x14ac:dyDescent="0.2">
      <c r="A22" t="s">
        <v>428</v>
      </c>
      <c r="B22" t="s">
        <v>722</v>
      </c>
    </row>
    <row r="23" spans="1:2" x14ac:dyDescent="0.2">
      <c r="A23" t="s">
        <v>150</v>
      </c>
      <c r="B23" t="s">
        <v>723</v>
      </c>
    </row>
    <row r="24" spans="1:2" x14ac:dyDescent="0.2">
      <c r="A24" t="s">
        <v>58</v>
      </c>
      <c r="B24" t="s">
        <v>724</v>
      </c>
    </row>
    <row r="25" spans="1:2" x14ac:dyDescent="0.2">
      <c r="A25" t="s">
        <v>114</v>
      </c>
      <c r="B25" t="s">
        <v>725</v>
      </c>
    </row>
    <row r="26" spans="1:2" x14ac:dyDescent="0.2">
      <c r="A26" t="s">
        <v>115</v>
      </c>
      <c r="B26" t="s">
        <v>726</v>
      </c>
    </row>
    <row r="27" spans="1:2" x14ac:dyDescent="0.2">
      <c r="A27" t="s">
        <v>133</v>
      </c>
      <c r="B27" t="s">
        <v>727</v>
      </c>
    </row>
    <row r="28" spans="1:2" x14ac:dyDescent="0.2">
      <c r="A28" t="s">
        <v>653</v>
      </c>
      <c r="B28" t="s">
        <v>728</v>
      </c>
    </row>
    <row r="29" spans="1:2" x14ac:dyDescent="0.2">
      <c r="A29" t="s">
        <v>669</v>
      </c>
      <c r="B29" t="s">
        <v>729</v>
      </c>
    </row>
    <row r="30" spans="1:2" x14ac:dyDescent="0.2">
      <c r="A30" t="s">
        <v>121</v>
      </c>
      <c r="B30" t="s">
        <v>730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Z275"/>
  <sheetViews>
    <sheetView workbookViewId="0">
      <selection activeCell="A4" sqref="A4"/>
    </sheetView>
  </sheetViews>
  <sheetFormatPr defaultRowHeight="12.75" x14ac:dyDescent="0.2"/>
  <cols>
    <col min="2" max="2" width="13.7109375" bestFit="1" customWidth="1"/>
    <col min="6" max="7" width="14.140625" customWidth="1"/>
    <col min="8" max="9" width="36.28515625" customWidth="1"/>
    <col min="10" max="10" width="36.140625" customWidth="1"/>
    <col min="11" max="11" width="10" bestFit="1" customWidth="1"/>
    <col min="12" max="12" width="17.85546875" bestFit="1" customWidth="1"/>
    <col min="13" max="14" width="17.85546875" customWidth="1"/>
    <col min="15" max="16" width="15" customWidth="1"/>
    <col min="17" max="17" width="18.42578125" bestFit="1" customWidth="1"/>
    <col min="18" max="18" width="18.42578125" customWidth="1"/>
    <col min="22" max="22" width="9.140625" style="41"/>
    <col min="23" max="23" width="13" style="41" customWidth="1"/>
    <col min="24" max="24" width="39.42578125" style="41" customWidth="1"/>
    <col min="25" max="25" width="10" bestFit="1" customWidth="1"/>
  </cols>
  <sheetData>
    <row r="1" spans="1:26" x14ac:dyDescent="0.2">
      <c r="A1" s="44" t="s">
        <v>705</v>
      </c>
      <c r="C1" s="2" t="s">
        <v>706</v>
      </c>
      <c r="D1" s="2"/>
      <c r="E1" t="s">
        <v>707</v>
      </c>
      <c r="G1" s="44" t="s">
        <v>704</v>
      </c>
      <c r="I1" s="44" t="s">
        <v>703</v>
      </c>
      <c r="K1" s="44" t="s">
        <v>708</v>
      </c>
      <c r="L1" s="44" t="s">
        <v>709</v>
      </c>
      <c r="M1" s="44" t="s">
        <v>731</v>
      </c>
      <c r="O1" s="44" t="s">
        <v>710</v>
      </c>
      <c r="P1" t="s">
        <v>711</v>
      </c>
      <c r="R1" t="s">
        <v>712</v>
      </c>
      <c r="T1" t="s">
        <v>733</v>
      </c>
      <c r="V1" s="45" t="s">
        <v>718</v>
      </c>
      <c r="Y1" s="40" t="s">
        <v>719</v>
      </c>
      <c r="Z1" t="s">
        <v>723</v>
      </c>
    </row>
    <row r="2" spans="1:26" x14ac:dyDescent="0.2">
      <c r="A2" t="s">
        <v>19</v>
      </c>
      <c r="B2" t="s">
        <v>734</v>
      </c>
      <c r="C2" t="s">
        <v>0</v>
      </c>
      <c r="D2" s="3" t="s">
        <v>742</v>
      </c>
      <c r="E2" t="s">
        <v>1</v>
      </c>
      <c r="F2" t="s">
        <v>744</v>
      </c>
      <c r="G2" t="s">
        <v>64</v>
      </c>
      <c r="H2" t="str">
        <f>LEFT(G2,4)&amp;"Item "&amp;LEFT(G2,2)</f>
        <v>_1. Item _1</v>
      </c>
      <c r="I2" t="s">
        <v>32</v>
      </c>
      <c r="J2" t="str">
        <f>TRIM(LEFT(I2,FIND(" ",I2))&amp;"SubItem "&amp;LEFT(I2,FIND(" ",I2)))</f>
        <v>03.1. SubItem 03.1.</v>
      </c>
      <c r="K2" t="s">
        <v>25</v>
      </c>
      <c r="L2" t="s">
        <v>25</v>
      </c>
      <c r="M2" t="s">
        <v>120</v>
      </c>
      <c r="N2" t="s">
        <v>746</v>
      </c>
      <c r="O2">
        <v>1</v>
      </c>
      <c r="P2" t="s">
        <v>67</v>
      </c>
      <c r="Q2" t="s">
        <v>751</v>
      </c>
      <c r="R2" t="s">
        <v>26</v>
      </c>
      <c r="S2" t="s">
        <v>755</v>
      </c>
      <c r="T2">
        <v>2019</v>
      </c>
      <c r="V2" s="41" t="s">
        <v>151</v>
      </c>
      <c r="W2" s="41">
        <v>2110000000</v>
      </c>
      <c r="X2" s="59" t="str">
        <f>"ItemE "&amp;V2</f>
        <v>ItemE 1.</v>
      </c>
      <c r="Y2">
        <v>160000000</v>
      </c>
      <c r="Z2" t="str">
        <f>"FC_"&amp;LEFT(Y2,6)</f>
        <v>FC_160000</v>
      </c>
    </row>
    <row r="3" spans="1:26" x14ac:dyDescent="0.2">
      <c r="A3" t="s">
        <v>20</v>
      </c>
      <c r="B3" t="s">
        <v>735</v>
      </c>
      <c r="C3" t="s">
        <v>3</v>
      </c>
      <c r="D3" s="3" t="s">
        <v>743</v>
      </c>
      <c r="E3" t="s">
        <v>2</v>
      </c>
      <c r="F3" t="s">
        <v>745</v>
      </c>
      <c r="G3" t="s">
        <v>65</v>
      </c>
      <c r="H3" t="str">
        <f t="shared" ref="H3:H27" si="0">LEFT(G3,4)&amp;"Item "&amp;LEFT(G3,2)</f>
        <v>_2. Item _2</v>
      </c>
      <c r="I3" t="s">
        <v>33</v>
      </c>
      <c r="J3" t="str">
        <f t="shared" ref="J3:J51" si="1">TRIM(LEFT(I3,FIND(" ",I3))&amp;"SubItem "&amp;LEFT(I3,FIND(" ",I3)))</f>
        <v>03.2. SubItem 03.2.</v>
      </c>
      <c r="M3" t="s">
        <v>119</v>
      </c>
      <c r="N3" t="s">
        <v>747</v>
      </c>
      <c r="O3">
        <v>2</v>
      </c>
      <c r="P3" t="s">
        <v>68</v>
      </c>
      <c r="Q3" t="s">
        <v>752</v>
      </c>
      <c r="R3" t="s">
        <v>27</v>
      </c>
      <c r="S3" t="s">
        <v>756</v>
      </c>
      <c r="T3">
        <v>2020</v>
      </c>
      <c r="V3" s="41" t="s">
        <v>152</v>
      </c>
      <c r="W3" s="41">
        <v>2110100000</v>
      </c>
      <c r="X3" s="59" t="str">
        <f t="shared" ref="X3:X66" si="2">"ItemE "&amp;V3</f>
        <v>ItemE 1.01.</v>
      </c>
      <c r="Y3">
        <v>161000000</v>
      </c>
      <c r="Z3" t="str">
        <f t="shared" ref="Z3:Z49" si="3">"FC_"&amp;LEFT(Y3,6)</f>
        <v>FC_161000</v>
      </c>
    </row>
    <row r="4" spans="1:26" x14ac:dyDescent="0.2">
      <c r="A4" t="s">
        <v>22</v>
      </c>
      <c r="B4" s="2" t="s">
        <v>736</v>
      </c>
      <c r="C4" s="1"/>
      <c r="D4" s="1"/>
      <c r="E4" s="1"/>
      <c r="G4" t="s">
        <v>97</v>
      </c>
      <c r="H4" t="str">
        <f t="shared" si="0"/>
        <v>_3. Item _3</v>
      </c>
      <c r="I4" t="s">
        <v>34</v>
      </c>
      <c r="J4" t="str">
        <f t="shared" si="1"/>
        <v>03.3. SubItem 03.3.</v>
      </c>
      <c r="M4" t="s">
        <v>122</v>
      </c>
      <c r="N4" t="s">
        <v>748</v>
      </c>
      <c r="O4">
        <v>3</v>
      </c>
      <c r="P4" t="s">
        <v>69</v>
      </c>
      <c r="Q4" t="s">
        <v>753</v>
      </c>
      <c r="T4">
        <v>2021</v>
      </c>
      <c r="V4" s="41" t="s">
        <v>153</v>
      </c>
      <c r="W4" s="41">
        <v>2110110000</v>
      </c>
      <c r="X4" s="59" t="str">
        <f t="shared" si="2"/>
        <v>ItemE 1.01.1.</v>
      </c>
      <c r="Y4">
        <v>161001000</v>
      </c>
      <c r="Z4" t="str">
        <f t="shared" si="3"/>
        <v>FC_161001</v>
      </c>
    </row>
    <row r="5" spans="1:26" x14ac:dyDescent="0.2">
      <c r="A5" t="s">
        <v>28</v>
      </c>
      <c r="B5" t="s">
        <v>741</v>
      </c>
      <c r="G5" t="s">
        <v>98</v>
      </c>
      <c r="H5" t="str">
        <f t="shared" si="0"/>
        <v>_4. Item _4</v>
      </c>
      <c r="I5" t="s">
        <v>35</v>
      </c>
      <c r="J5" t="str">
        <f t="shared" si="1"/>
        <v>03.4. SubItem 03.4.</v>
      </c>
      <c r="M5" t="s">
        <v>131</v>
      </c>
      <c r="N5" t="s">
        <v>749</v>
      </c>
      <c r="O5">
        <v>4</v>
      </c>
      <c r="P5" t="s">
        <v>70</v>
      </c>
      <c r="Q5" t="s">
        <v>754</v>
      </c>
      <c r="V5" s="41" t="s">
        <v>154</v>
      </c>
      <c r="W5" s="41">
        <v>2110120000</v>
      </c>
      <c r="X5" s="59" t="str">
        <f t="shared" si="2"/>
        <v>ItemE 1.01.2.</v>
      </c>
      <c r="Y5">
        <v>161002000</v>
      </c>
      <c r="Z5" t="str">
        <f t="shared" si="3"/>
        <v>FC_161002</v>
      </c>
    </row>
    <row r="6" spans="1:26" x14ac:dyDescent="0.2">
      <c r="A6" t="s">
        <v>29</v>
      </c>
      <c r="B6" t="s">
        <v>737</v>
      </c>
      <c r="G6" t="s">
        <v>101</v>
      </c>
      <c r="H6" t="str">
        <f t="shared" si="0"/>
        <v>_5. Item _5</v>
      </c>
      <c r="I6" t="s">
        <v>36</v>
      </c>
      <c r="J6" t="str">
        <f t="shared" si="1"/>
        <v>03.5. SubItem 03.5.</v>
      </c>
      <c r="M6" t="s">
        <v>132</v>
      </c>
      <c r="N6" t="s">
        <v>750</v>
      </c>
      <c r="O6" t="s">
        <v>149</v>
      </c>
      <c r="V6" s="41" t="s">
        <v>155</v>
      </c>
      <c r="W6" s="41">
        <v>2110200000</v>
      </c>
      <c r="X6" s="59" t="str">
        <f t="shared" si="2"/>
        <v>ItemE 1.02.</v>
      </c>
      <c r="Y6">
        <v>161003000</v>
      </c>
      <c r="Z6" t="str">
        <f t="shared" si="3"/>
        <v>FC_161003</v>
      </c>
    </row>
    <row r="7" spans="1:26" x14ac:dyDescent="0.2">
      <c r="A7" t="s">
        <v>93</v>
      </c>
      <c r="B7" t="s">
        <v>738</v>
      </c>
      <c r="G7" t="s">
        <v>12</v>
      </c>
      <c r="H7" t="str">
        <f t="shared" si="0"/>
        <v>01. Item 01</v>
      </c>
      <c r="I7" t="s">
        <v>37</v>
      </c>
      <c r="J7" t="str">
        <f t="shared" si="1"/>
        <v>03.6. SubItem 03.6.</v>
      </c>
      <c r="V7" s="41" t="s">
        <v>156</v>
      </c>
      <c r="W7" s="41">
        <v>2110210000</v>
      </c>
      <c r="X7" s="59" t="str">
        <f t="shared" si="2"/>
        <v>ItemE 1.02.1.</v>
      </c>
      <c r="Y7">
        <v>161004000</v>
      </c>
      <c r="Z7" t="str">
        <f t="shared" si="3"/>
        <v>FC_161004</v>
      </c>
    </row>
    <row r="8" spans="1:26" x14ac:dyDescent="0.2">
      <c r="A8" t="s">
        <v>94</v>
      </c>
      <c r="B8" t="s">
        <v>739</v>
      </c>
      <c r="G8" t="s">
        <v>63</v>
      </c>
      <c r="H8" t="str">
        <f t="shared" si="0"/>
        <v>02. Item 02</v>
      </c>
      <c r="I8" t="s">
        <v>39</v>
      </c>
      <c r="J8" t="str">
        <f t="shared" si="1"/>
        <v>03.7. SubItem 03.7.</v>
      </c>
      <c r="V8" s="41" t="s">
        <v>157</v>
      </c>
      <c r="W8" s="41">
        <v>2110220000</v>
      </c>
      <c r="X8" s="59" t="str">
        <f t="shared" si="2"/>
        <v>ItemE 1.02.2.</v>
      </c>
      <c r="Y8">
        <v>161005000</v>
      </c>
      <c r="Z8" t="str">
        <f t="shared" si="3"/>
        <v>FC_161005</v>
      </c>
    </row>
    <row r="9" spans="1:26" x14ac:dyDescent="0.2">
      <c r="A9" t="s">
        <v>148</v>
      </c>
      <c r="B9" t="s">
        <v>740</v>
      </c>
      <c r="G9" t="s">
        <v>62</v>
      </c>
      <c r="H9" t="str">
        <f t="shared" si="0"/>
        <v>03. Item 03</v>
      </c>
      <c r="I9" t="s">
        <v>38</v>
      </c>
      <c r="J9" t="str">
        <f t="shared" si="1"/>
        <v>03.8. SubItem 03.8.</v>
      </c>
      <c r="V9" s="41" t="s">
        <v>158</v>
      </c>
      <c r="W9" s="41">
        <v>2110300000</v>
      </c>
      <c r="X9" s="59" t="str">
        <f t="shared" si="2"/>
        <v>ItemE 1.03.</v>
      </c>
      <c r="Y9">
        <v>161006000</v>
      </c>
      <c r="Z9" t="str">
        <f t="shared" si="3"/>
        <v>FC_161006</v>
      </c>
    </row>
    <row r="10" spans="1:26" x14ac:dyDescent="0.2">
      <c r="G10" t="s">
        <v>13</v>
      </c>
      <c r="H10" t="str">
        <f t="shared" si="0"/>
        <v>04. Item 04</v>
      </c>
      <c r="I10" t="s">
        <v>141</v>
      </c>
      <c r="J10" t="str">
        <f t="shared" si="1"/>
        <v>04.1. SubItem 04.1.</v>
      </c>
      <c r="V10" s="41" t="s">
        <v>159</v>
      </c>
      <c r="W10" s="41">
        <v>2110400000</v>
      </c>
      <c r="X10" s="59" t="str">
        <f t="shared" si="2"/>
        <v>ItemE 1.04.</v>
      </c>
      <c r="Y10">
        <v>161007000</v>
      </c>
      <c r="Z10" t="str">
        <f t="shared" si="3"/>
        <v>FC_161007</v>
      </c>
    </row>
    <row r="11" spans="1:26" x14ac:dyDescent="0.2">
      <c r="G11" t="s">
        <v>14</v>
      </c>
      <c r="H11" t="str">
        <f t="shared" si="0"/>
        <v>05. Item 05</v>
      </c>
      <c r="I11" t="s">
        <v>40</v>
      </c>
      <c r="J11" t="str">
        <f t="shared" si="1"/>
        <v>04.2. SubItem 04.2.</v>
      </c>
      <c r="V11" s="41" t="s">
        <v>160</v>
      </c>
      <c r="W11" s="41">
        <v>2110410000</v>
      </c>
      <c r="X11" s="59" t="str">
        <f t="shared" si="2"/>
        <v>ItemE 1.04.1.</v>
      </c>
      <c r="Y11">
        <v>161008000</v>
      </c>
      <c r="Z11" t="str">
        <f t="shared" si="3"/>
        <v>FC_161008</v>
      </c>
    </row>
    <row r="12" spans="1:26" x14ac:dyDescent="0.2">
      <c r="G12" t="s">
        <v>15</v>
      </c>
      <c r="H12" t="str">
        <f t="shared" si="0"/>
        <v>06. Item 06</v>
      </c>
      <c r="I12" t="s">
        <v>59</v>
      </c>
      <c r="J12" t="str">
        <f t="shared" si="1"/>
        <v>05.1. SubItem 05.1.</v>
      </c>
      <c r="V12" s="41" t="s">
        <v>161</v>
      </c>
      <c r="W12" s="41">
        <v>2110420000</v>
      </c>
      <c r="X12" s="59" t="str">
        <f t="shared" si="2"/>
        <v>ItemE 1.04.2.</v>
      </c>
      <c r="Y12">
        <v>161009000</v>
      </c>
      <c r="Z12" t="str">
        <f t="shared" si="3"/>
        <v>FC_161009</v>
      </c>
    </row>
    <row r="13" spans="1:26" x14ac:dyDescent="0.2">
      <c r="G13" t="s">
        <v>16</v>
      </c>
      <c r="H13" t="str">
        <f t="shared" si="0"/>
        <v>07. Item 07</v>
      </c>
      <c r="I13" t="s">
        <v>60</v>
      </c>
      <c r="J13" t="str">
        <f t="shared" si="1"/>
        <v>05.2. SubItem 05.2.</v>
      </c>
      <c r="V13" s="41" t="s">
        <v>162</v>
      </c>
      <c r="W13" s="41">
        <v>2110500000</v>
      </c>
      <c r="X13" s="59" t="str">
        <f t="shared" si="2"/>
        <v>ItemE 1.05.</v>
      </c>
      <c r="Y13">
        <v>161010000</v>
      </c>
      <c r="Z13" t="str">
        <f t="shared" si="3"/>
        <v>FC_161010</v>
      </c>
    </row>
    <row r="14" spans="1:26" x14ac:dyDescent="0.2">
      <c r="G14" t="s">
        <v>17</v>
      </c>
      <c r="H14" t="str">
        <f t="shared" si="0"/>
        <v>08. Item 08</v>
      </c>
      <c r="I14" t="s">
        <v>41</v>
      </c>
      <c r="J14" t="str">
        <f t="shared" si="1"/>
        <v>09.1. SubItem 09.1.</v>
      </c>
      <c r="V14" s="41" t="s">
        <v>163</v>
      </c>
      <c r="W14" s="41">
        <v>2110510000</v>
      </c>
      <c r="X14" s="59" t="str">
        <f t="shared" si="2"/>
        <v>ItemE 1.05.1.</v>
      </c>
      <c r="Y14">
        <v>161011000</v>
      </c>
      <c r="Z14" t="str">
        <f t="shared" si="3"/>
        <v>FC_161011</v>
      </c>
    </row>
    <row r="15" spans="1:26" x14ac:dyDescent="0.2">
      <c r="G15" t="s">
        <v>18</v>
      </c>
      <c r="H15" t="str">
        <f t="shared" si="0"/>
        <v>09. Item 09</v>
      </c>
      <c r="I15" t="s">
        <v>42</v>
      </c>
      <c r="J15" t="str">
        <f t="shared" si="1"/>
        <v>09.2. SubItem 09.2.</v>
      </c>
      <c r="V15" s="41" t="s">
        <v>164</v>
      </c>
      <c r="W15" s="41">
        <v>2110520000</v>
      </c>
      <c r="X15" s="59" t="str">
        <f t="shared" si="2"/>
        <v>ItemE 1.05.2.</v>
      </c>
      <c r="Y15">
        <v>161012000</v>
      </c>
      <c r="Z15" t="str">
        <f t="shared" si="3"/>
        <v>FC_161012</v>
      </c>
    </row>
    <row r="16" spans="1:26" x14ac:dyDescent="0.2">
      <c r="G16" t="s">
        <v>7</v>
      </c>
      <c r="H16" t="str">
        <f t="shared" si="0"/>
        <v>10. Item 10</v>
      </c>
      <c r="I16" t="s">
        <v>43</v>
      </c>
      <c r="J16" t="str">
        <f t="shared" si="1"/>
        <v>09.3. SubItem 09.3.</v>
      </c>
      <c r="V16" s="41" t="s">
        <v>165</v>
      </c>
      <c r="W16" s="41">
        <v>2110530000</v>
      </c>
      <c r="X16" s="59" t="str">
        <f t="shared" si="2"/>
        <v>ItemE 1.05.3.</v>
      </c>
      <c r="Y16">
        <v>161013000</v>
      </c>
      <c r="Z16" t="str">
        <f t="shared" si="3"/>
        <v>FC_161013</v>
      </c>
    </row>
    <row r="17" spans="7:26" x14ac:dyDescent="0.2">
      <c r="G17" t="s">
        <v>8</v>
      </c>
      <c r="H17" t="str">
        <f t="shared" si="0"/>
        <v>11. Item 11</v>
      </c>
      <c r="I17" t="s">
        <v>142</v>
      </c>
      <c r="J17" t="str">
        <f t="shared" si="1"/>
        <v>09.4. SubItem 09.4.</v>
      </c>
      <c r="V17" s="41" t="s">
        <v>166</v>
      </c>
      <c r="W17" s="41">
        <v>2110600000</v>
      </c>
      <c r="X17" s="59" t="str">
        <f t="shared" si="2"/>
        <v>ItemE 1.06.</v>
      </c>
      <c r="Y17">
        <v>161014000</v>
      </c>
      <c r="Z17" t="str">
        <f t="shared" si="3"/>
        <v>FC_161014</v>
      </c>
    </row>
    <row r="18" spans="7:26" x14ac:dyDescent="0.2">
      <c r="G18" t="s">
        <v>9</v>
      </c>
      <c r="H18" t="str">
        <f t="shared" si="0"/>
        <v>12. Item 12</v>
      </c>
      <c r="I18" t="s">
        <v>143</v>
      </c>
      <c r="J18" t="str">
        <f t="shared" si="1"/>
        <v>09.5. SubItem 09.5.</v>
      </c>
      <c r="V18" s="41" t="s">
        <v>167</v>
      </c>
      <c r="W18" s="41">
        <v>2110610000</v>
      </c>
      <c r="X18" s="59" t="str">
        <f t="shared" si="2"/>
        <v>ItemE 1.06.1.</v>
      </c>
      <c r="Y18">
        <v>161015000</v>
      </c>
      <c r="Z18" t="str">
        <f t="shared" si="3"/>
        <v>FC_161015</v>
      </c>
    </row>
    <row r="19" spans="7:26" x14ac:dyDescent="0.2">
      <c r="G19" t="s">
        <v>10</v>
      </c>
      <c r="H19" t="str">
        <f t="shared" si="0"/>
        <v>13. Item 13</v>
      </c>
      <c r="I19" t="s">
        <v>44</v>
      </c>
      <c r="J19" t="str">
        <f t="shared" si="1"/>
        <v>10.1. SubItem 10.1.</v>
      </c>
      <c r="V19" s="41" t="s">
        <v>168</v>
      </c>
      <c r="W19" s="41">
        <v>2110620000</v>
      </c>
      <c r="X19" s="59" t="str">
        <f t="shared" si="2"/>
        <v>ItemE 1.06.2.</v>
      </c>
      <c r="Y19">
        <v>161016000</v>
      </c>
      <c r="Z19" t="str">
        <f t="shared" si="3"/>
        <v>FC_161016</v>
      </c>
    </row>
    <row r="20" spans="7:26" x14ac:dyDescent="0.2">
      <c r="G20" t="s">
        <v>11</v>
      </c>
      <c r="H20" t="str">
        <f t="shared" si="0"/>
        <v>14. Item 14</v>
      </c>
      <c r="I20" t="s">
        <v>45</v>
      </c>
      <c r="J20" t="str">
        <f t="shared" si="1"/>
        <v>10.2. SubItem 10.2.</v>
      </c>
      <c r="V20" s="41" t="s">
        <v>169</v>
      </c>
      <c r="W20" s="41">
        <v>2110630000</v>
      </c>
      <c r="X20" s="59" t="str">
        <f t="shared" si="2"/>
        <v>ItemE 1.06.3.</v>
      </c>
      <c r="Y20">
        <v>161017000</v>
      </c>
      <c r="Z20" t="str">
        <f t="shared" si="3"/>
        <v>FC_161017</v>
      </c>
    </row>
    <row r="21" spans="7:26" x14ac:dyDescent="0.2">
      <c r="G21" t="s">
        <v>21</v>
      </c>
      <c r="H21" t="str">
        <f t="shared" si="0"/>
        <v>15. Item 15</v>
      </c>
      <c r="I21" t="s">
        <v>46</v>
      </c>
      <c r="J21" t="str">
        <f t="shared" si="1"/>
        <v>10.3. SubItem 10.3.</v>
      </c>
      <c r="V21" s="41" t="s">
        <v>170</v>
      </c>
      <c r="W21" s="41">
        <v>2110640000</v>
      </c>
      <c r="X21" s="59" t="str">
        <f t="shared" si="2"/>
        <v>ItemE 1.06.4.</v>
      </c>
      <c r="Y21">
        <v>161018000</v>
      </c>
      <c r="Z21" t="str">
        <f t="shared" si="3"/>
        <v>FC_161018</v>
      </c>
    </row>
    <row r="22" spans="7:26" x14ac:dyDescent="0.2">
      <c r="G22" t="s">
        <v>54</v>
      </c>
      <c r="H22" t="str">
        <f t="shared" si="0"/>
        <v>16. Item 16</v>
      </c>
      <c r="I22" t="s">
        <v>47</v>
      </c>
      <c r="J22" t="str">
        <f t="shared" si="1"/>
        <v>13.1. SubItem 13.1.</v>
      </c>
      <c r="V22" s="41" t="s">
        <v>171</v>
      </c>
      <c r="W22" s="41">
        <v>2110650000</v>
      </c>
      <c r="X22" s="59" t="str">
        <f t="shared" si="2"/>
        <v>ItemE 1.06.5.</v>
      </c>
      <c r="Y22">
        <v>161019000</v>
      </c>
      <c r="Z22" t="str">
        <f t="shared" si="3"/>
        <v>FC_161019</v>
      </c>
    </row>
    <row r="23" spans="7:26" x14ac:dyDescent="0.2">
      <c r="G23" t="s">
        <v>55</v>
      </c>
      <c r="H23" t="str">
        <f t="shared" si="0"/>
        <v>17. Item 17</v>
      </c>
      <c r="I23" t="s">
        <v>48</v>
      </c>
      <c r="J23" t="str">
        <f t="shared" si="1"/>
        <v>13.2. SubItem 13.2.</v>
      </c>
      <c r="V23" s="41" t="s">
        <v>172</v>
      </c>
      <c r="W23" s="41">
        <v>2110660000</v>
      </c>
      <c r="X23" s="59" t="str">
        <f t="shared" si="2"/>
        <v>ItemE 1.06.6.</v>
      </c>
      <c r="Y23">
        <v>161020000</v>
      </c>
      <c r="Z23" t="str">
        <f t="shared" si="3"/>
        <v>FC_161020</v>
      </c>
    </row>
    <row r="24" spans="7:26" x14ac:dyDescent="0.2">
      <c r="G24" t="s">
        <v>56</v>
      </c>
      <c r="H24" t="str">
        <f t="shared" si="0"/>
        <v>18. Item 18</v>
      </c>
      <c r="I24" t="s">
        <v>49</v>
      </c>
      <c r="J24" t="str">
        <f t="shared" si="1"/>
        <v>13.3. SubItem 13.3.</v>
      </c>
      <c r="V24" s="41" t="s">
        <v>173</v>
      </c>
      <c r="W24" s="41">
        <v>2110670000</v>
      </c>
      <c r="X24" s="59" t="str">
        <f t="shared" si="2"/>
        <v>ItemE 1.06.7.</v>
      </c>
      <c r="Y24">
        <v>161021000</v>
      </c>
      <c r="Z24" t="str">
        <f t="shared" si="3"/>
        <v>FC_161021</v>
      </c>
    </row>
    <row r="25" spans="7:26" x14ac:dyDescent="0.2">
      <c r="G25" t="s">
        <v>57</v>
      </c>
      <c r="H25" t="str">
        <f t="shared" si="0"/>
        <v>19. Item 19</v>
      </c>
      <c r="I25" t="s">
        <v>50</v>
      </c>
      <c r="J25" t="str">
        <f t="shared" si="1"/>
        <v>13.4. SubItem 13.4.</v>
      </c>
      <c r="V25" s="41" t="s">
        <v>174</v>
      </c>
      <c r="W25" s="41">
        <v>2110671000</v>
      </c>
      <c r="X25" s="59" t="str">
        <f t="shared" si="2"/>
        <v>ItemE 1.06.7.1</v>
      </c>
      <c r="Y25">
        <v>161022000</v>
      </c>
      <c r="Z25" t="str">
        <f t="shared" si="3"/>
        <v>FC_161022</v>
      </c>
    </row>
    <row r="26" spans="7:26" x14ac:dyDescent="0.2">
      <c r="G26" t="s">
        <v>102</v>
      </c>
      <c r="H26" t="str">
        <f t="shared" si="0"/>
        <v>20. Item 20</v>
      </c>
      <c r="I26" t="s">
        <v>51</v>
      </c>
      <c r="J26" t="str">
        <f t="shared" si="1"/>
        <v>13.5. SubItem 13.5.</v>
      </c>
      <c r="V26" s="41" t="s">
        <v>175</v>
      </c>
      <c r="W26" s="41">
        <v>2110672000</v>
      </c>
      <c r="X26" s="59" t="str">
        <f t="shared" si="2"/>
        <v>ItemE 1.06.7.2</v>
      </c>
      <c r="Y26">
        <v>161023000</v>
      </c>
      <c r="Z26" t="str">
        <f t="shared" si="3"/>
        <v>FC_161023</v>
      </c>
    </row>
    <row r="27" spans="7:26" x14ac:dyDescent="0.2">
      <c r="G27" s="40" t="s">
        <v>652</v>
      </c>
      <c r="H27" t="str">
        <f t="shared" si="0"/>
        <v>21. Item 21</v>
      </c>
      <c r="I27" t="s">
        <v>52</v>
      </c>
      <c r="J27" t="str">
        <f t="shared" si="1"/>
        <v>13.8. SubItem 13.8.</v>
      </c>
      <c r="V27" s="41" t="s">
        <v>176</v>
      </c>
      <c r="W27" s="41">
        <v>2110700000</v>
      </c>
      <c r="X27" s="59" t="str">
        <f t="shared" si="2"/>
        <v>ItemE 1.07.</v>
      </c>
      <c r="Y27">
        <v>161024000</v>
      </c>
      <c r="Z27" t="str">
        <f t="shared" si="3"/>
        <v>FC_161024</v>
      </c>
    </row>
    <row r="28" spans="7:26" x14ac:dyDescent="0.2">
      <c r="I28" t="s">
        <v>53</v>
      </c>
      <c r="J28" t="str">
        <f t="shared" si="1"/>
        <v>13.9. SubItem 13.9.</v>
      </c>
      <c r="V28" s="41" t="s">
        <v>177</v>
      </c>
      <c r="W28" s="41">
        <v>2110800000</v>
      </c>
      <c r="X28" s="59" t="str">
        <f t="shared" si="2"/>
        <v>ItemE 1.08.</v>
      </c>
      <c r="Y28">
        <v>161025000</v>
      </c>
      <c r="Z28" t="str">
        <f t="shared" si="3"/>
        <v>FC_161025</v>
      </c>
    </row>
    <row r="29" spans="7:26" x14ac:dyDescent="0.2">
      <c r="I29" s="40" t="s">
        <v>684</v>
      </c>
      <c r="J29" t="str">
        <f t="shared" si="1"/>
        <v>01.1. SubItem 01.1.</v>
      </c>
      <c r="V29" s="41" t="s">
        <v>178</v>
      </c>
      <c r="W29" s="41">
        <v>2110810000</v>
      </c>
      <c r="X29" s="59" t="str">
        <f t="shared" si="2"/>
        <v>ItemE 1.08.1.</v>
      </c>
      <c r="Y29">
        <v>161026000</v>
      </c>
      <c r="Z29" t="str">
        <f t="shared" si="3"/>
        <v>FC_161026</v>
      </c>
    </row>
    <row r="30" spans="7:26" x14ac:dyDescent="0.2">
      <c r="I30" t="s">
        <v>63</v>
      </c>
      <c r="J30" t="str">
        <f t="shared" si="1"/>
        <v>02. SubItem 02.</v>
      </c>
      <c r="V30" s="41" t="s">
        <v>179</v>
      </c>
      <c r="W30" s="41">
        <v>2110820000</v>
      </c>
      <c r="X30" s="59" t="str">
        <f t="shared" si="2"/>
        <v>ItemE 1.08.2.</v>
      </c>
      <c r="Y30">
        <v>161027000</v>
      </c>
      <c r="Z30" t="str">
        <f t="shared" si="3"/>
        <v>FC_161027</v>
      </c>
    </row>
    <row r="31" spans="7:26" x14ac:dyDescent="0.2">
      <c r="I31" t="s">
        <v>64</v>
      </c>
      <c r="J31" t="str">
        <f t="shared" si="1"/>
        <v>_1. SubItem _1.</v>
      </c>
      <c r="V31" s="41" t="s">
        <v>180</v>
      </c>
      <c r="W31" s="41">
        <v>2110900000</v>
      </c>
      <c r="X31" s="59" t="str">
        <f t="shared" si="2"/>
        <v>ItemE 1.09.</v>
      </c>
      <c r="Y31">
        <v>161028000</v>
      </c>
      <c r="Z31" t="str">
        <f t="shared" si="3"/>
        <v>FC_161028</v>
      </c>
    </row>
    <row r="32" spans="7:26" x14ac:dyDescent="0.2">
      <c r="I32" t="s">
        <v>99</v>
      </c>
      <c r="J32" t="str">
        <f t="shared" si="1"/>
        <v>_2.1. SubItem _2.1.</v>
      </c>
      <c r="V32" s="41" t="s">
        <v>181</v>
      </c>
      <c r="W32" s="41">
        <v>2110910000</v>
      </c>
      <c r="X32" s="59" t="str">
        <f t="shared" si="2"/>
        <v>ItemE 1.09.1.</v>
      </c>
      <c r="Y32">
        <v>161100000</v>
      </c>
      <c r="Z32" t="str">
        <f t="shared" si="3"/>
        <v>FC_161100</v>
      </c>
    </row>
    <row r="33" spans="9:26" x14ac:dyDescent="0.2">
      <c r="I33" t="s">
        <v>100</v>
      </c>
      <c r="J33" t="str">
        <f t="shared" si="1"/>
        <v>_2.2. SubItem _2.2.</v>
      </c>
      <c r="V33" s="41" t="s">
        <v>182</v>
      </c>
      <c r="W33" s="41">
        <v>2110920000</v>
      </c>
      <c r="X33" s="59" t="str">
        <f t="shared" si="2"/>
        <v>ItemE 1.09.2.</v>
      </c>
      <c r="Y33">
        <v>161200000</v>
      </c>
      <c r="Z33" t="str">
        <f t="shared" si="3"/>
        <v>FC_161200</v>
      </c>
    </row>
    <row r="34" spans="9:26" x14ac:dyDescent="0.2">
      <c r="I34" t="s">
        <v>97</v>
      </c>
      <c r="J34" t="str">
        <f t="shared" si="1"/>
        <v>_3. SubItem _3.</v>
      </c>
      <c r="V34" s="41" t="s">
        <v>183</v>
      </c>
      <c r="W34" s="41">
        <v>2111000000</v>
      </c>
      <c r="X34" s="59" t="str">
        <f t="shared" si="2"/>
        <v>ItemE 1.10.</v>
      </c>
      <c r="Y34">
        <v>161300000</v>
      </c>
      <c r="Z34" t="str">
        <f t="shared" si="3"/>
        <v>FC_161300</v>
      </c>
    </row>
    <row r="35" spans="9:26" x14ac:dyDescent="0.2">
      <c r="I35" t="s">
        <v>98</v>
      </c>
      <c r="J35" t="str">
        <f t="shared" si="1"/>
        <v>_4. SubItem _4.</v>
      </c>
      <c r="V35" s="41" t="s">
        <v>184</v>
      </c>
      <c r="W35" s="41">
        <v>2111010000</v>
      </c>
      <c r="X35" s="59" t="str">
        <f t="shared" si="2"/>
        <v>ItemE 1.10.1.</v>
      </c>
      <c r="Y35">
        <v>161400000</v>
      </c>
      <c r="Z35" t="str">
        <f t="shared" si="3"/>
        <v>FC_161400</v>
      </c>
    </row>
    <row r="36" spans="9:26" x14ac:dyDescent="0.2">
      <c r="I36" t="s">
        <v>101</v>
      </c>
      <c r="J36" t="str">
        <f t="shared" si="1"/>
        <v>_5. SubItem _5.</v>
      </c>
      <c r="V36" s="41" t="s">
        <v>185</v>
      </c>
      <c r="W36" s="41">
        <v>2111011000</v>
      </c>
      <c r="X36" s="59" t="str">
        <f t="shared" si="2"/>
        <v>ItemE 1.10.1.1.</v>
      </c>
      <c r="Y36">
        <v>161600000</v>
      </c>
      <c r="Z36" t="str">
        <f t="shared" si="3"/>
        <v>FC_161600</v>
      </c>
    </row>
    <row r="37" spans="9:26" x14ac:dyDescent="0.2">
      <c r="I37" t="s">
        <v>12</v>
      </c>
      <c r="J37" t="str">
        <f t="shared" si="1"/>
        <v>01. SubItem 01.</v>
      </c>
      <c r="V37" s="41" t="s">
        <v>186</v>
      </c>
      <c r="W37" s="41">
        <v>2111012000</v>
      </c>
      <c r="X37" s="59" t="str">
        <f t="shared" si="2"/>
        <v>ItemE 1.10.1.2.</v>
      </c>
      <c r="Y37">
        <v>161700000</v>
      </c>
      <c r="Z37" t="str">
        <f t="shared" si="3"/>
        <v>FC_161700</v>
      </c>
    </row>
    <row r="38" spans="9:26" x14ac:dyDescent="0.2">
      <c r="I38" t="s">
        <v>15</v>
      </c>
      <c r="J38" t="str">
        <f t="shared" si="1"/>
        <v>06. SubItem 06.</v>
      </c>
      <c r="V38" s="41" t="s">
        <v>187</v>
      </c>
      <c r="W38" s="41">
        <v>2111013000</v>
      </c>
      <c r="X38" s="59" t="str">
        <f t="shared" si="2"/>
        <v>ItemE 1.10.1.3.</v>
      </c>
      <c r="Y38">
        <v>161800000</v>
      </c>
      <c r="Z38" t="str">
        <f t="shared" si="3"/>
        <v>FC_161800</v>
      </c>
    </row>
    <row r="39" spans="9:26" x14ac:dyDescent="0.2">
      <c r="I39" t="s">
        <v>16</v>
      </c>
      <c r="J39" t="str">
        <f t="shared" si="1"/>
        <v>07. SubItem 07.</v>
      </c>
      <c r="V39" s="41" t="s">
        <v>188</v>
      </c>
      <c r="W39" s="41">
        <v>2111014000</v>
      </c>
      <c r="X39" s="59" t="str">
        <f t="shared" si="2"/>
        <v>ItemE 1.10.1.4.</v>
      </c>
      <c r="Y39">
        <v>161900000</v>
      </c>
      <c r="Z39" t="str">
        <f t="shared" si="3"/>
        <v>FC_161900</v>
      </c>
    </row>
    <row r="40" spans="9:26" x14ac:dyDescent="0.2">
      <c r="I40" t="s">
        <v>17</v>
      </c>
      <c r="J40" t="str">
        <f t="shared" si="1"/>
        <v>08. SubItem 08.</v>
      </c>
      <c r="V40" s="41" t="s">
        <v>189</v>
      </c>
      <c r="W40" s="41">
        <v>2111020000</v>
      </c>
      <c r="X40" s="59" t="str">
        <f t="shared" si="2"/>
        <v>ItemE 1.10.2.</v>
      </c>
      <c r="Y40">
        <v>162000000</v>
      </c>
      <c r="Z40" t="str">
        <f t="shared" si="3"/>
        <v>FC_162000</v>
      </c>
    </row>
    <row r="41" spans="9:26" x14ac:dyDescent="0.2">
      <c r="I41" t="s">
        <v>8</v>
      </c>
      <c r="J41" t="str">
        <f t="shared" si="1"/>
        <v>11. SubItem 11.</v>
      </c>
      <c r="V41" s="41" t="s">
        <v>190</v>
      </c>
      <c r="W41" s="41">
        <v>2111030000</v>
      </c>
      <c r="X41" s="59" t="str">
        <f t="shared" si="2"/>
        <v>ItemE 1.10.3.</v>
      </c>
      <c r="Y41">
        <v>162100000</v>
      </c>
      <c r="Z41" t="str">
        <f t="shared" si="3"/>
        <v>FC_162100</v>
      </c>
    </row>
    <row r="42" spans="9:26" x14ac:dyDescent="0.2">
      <c r="I42" t="s">
        <v>95</v>
      </c>
      <c r="J42" t="str">
        <f t="shared" si="1"/>
        <v>12.1. SubItem 12.1.</v>
      </c>
      <c r="V42" s="41" t="s">
        <v>191</v>
      </c>
      <c r="W42" s="41">
        <v>2111040000</v>
      </c>
      <c r="X42" s="59" t="str">
        <f t="shared" si="2"/>
        <v>ItemE 1.10.4.</v>
      </c>
      <c r="Y42">
        <v>162200000</v>
      </c>
      <c r="Z42" t="str">
        <f t="shared" si="3"/>
        <v>FC_162200</v>
      </c>
    </row>
    <row r="43" spans="9:26" x14ac:dyDescent="0.2">
      <c r="I43" t="s">
        <v>96</v>
      </c>
      <c r="J43" t="str">
        <f t="shared" si="1"/>
        <v>12.2. SubItem 12.2.</v>
      </c>
      <c r="V43" s="41" t="s">
        <v>192</v>
      </c>
      <c r="W43" s="41">
        <v>2111050000</v>
      </c>
      <c r="X43" s="59" t="str">
        <f t="shared" si="2"/>
        <v>ItemE 1.10.5.</v>
      </c>
      <c r="Y43">
        <v>162300000</v>
      </c>
      <c r="Z43" t="str">
        <f t="shared" si="3"/>
        <v>FC_162300</v>
      </c>
    </row>
    <row r="44" spans="9:26" x14ac:dyDescent="0.2">
      <c r="I44" t="s">
        <v>11</v>
      </c>
      <c r="J44" t="str">
        <f t="shared" si="1"/>
        <v>14. SubItem 14.</v>
      </c>
      <c r="V44" s="41" t="s">
        <v>193</v>
      </c>
      <c r="W44" s="41">
        <v>2111060000</v>
      </c>
      <c r="X44" s="59" t="str">
        <f t="shared" si="2"/>
        <v>ItemE 1.10.6.</v>
      </c>
      <c r="Y44">
        <v>162400000</v>
      </c>
      <c r="Z44" t="str">
        <f t="shared" si="3"/>
        <v>FC_162400</v>
      </c>
    </row>
    <row r="45" spans="9:26" x14ac:dyDescent="0.2">
      <c r="I45" t="s">
        <v>21</v>
      </c>
      <c r="J45" t="str">
        <f t="shared" si="1"/>
        <v>15. SubItem 15.</v>
      </c>
      <c r="V45" s="41" t="s">
        <v>194</v>
      </c>
      <c r="W45" s="41">
        <v>2111070000</v>
      </c>
      <c r="X45" s="59" t="str">
        <f t="shared" si="2"/>
        <v>ItemE 1.10.7.</v>
      </c>
      <c r="Y45">
        <v>162500000</v>
      </c>
      <c r="Z45" t="str">
        <f t="shared" si="3"/>
        <v>FC_162500</v>
      </c>
    </row>
    <row r="46" spans="9:26" x14ac:dyDescent="0.2">
      <c r="I46" t="s">
        <v>54</v>
      </c>
      <c r="J46" t="str">
        <f t="shared" si="1"/>
        <v>16. SubItem 16.</v>
      </c>
      <c r="V46" s="41" t="s">
        <v>195</v>
      </c>
      <c r="W46" s="41">
        <v>2111100000</v>
      </c>
      <c r="X46" s="59" t="str">
        <f t="shared" si="2"/>
        <v>ItemE 1.11.</v>
      </c>
      <c r="Y46">
        <v>162600000</v>
      </c>
      <c r="Z46" t="str">
        <f t="shared" si="3"/>
        <v>FC_162600</v>
      </c>
    </row>
    <row r="47" spans="9:26" x14ac:dyDescent="0.2">
      <c r="I47" t="s">
        <v>55</v>
      </c>
      <c r="J47" t="str">
        <f t="shared" si="1"/>
        <v>17. SubItem 17.</v>
      </c>
      <c r="V47" s="41" t="s">
        <v>196</v>
      </c>
      <c r="W47" s="41">
        <v>2111200000</v>
      </c>
      <c r="X47" s="59" t="str">
        <f t="shared" si="2"/>
        <v>ItemE 1.12.</v>
      </c>
      <c r="Y47">
        <v>162700000</v>
      </c>
      <c r="Z47" t="str">
        <f t="shared" si="3"/>
        <v>FC_162700</v>
      </c>
    </row>
    <row r="48" spans="9:26" x14ac:dyDescent="0.2">
      <c r="I48" t="s">
        <v>56</v>
      </c>
      <c r="J48" t="str">
        <f t="shared" si="1"/>
        <v>18. SubItem 18.</v>
      </c>
      <c r="V48" s="41" t="s">
        <v>197</v>
      </c>
      <c r="W48" s="41">
        <v>2111210000</v>
      </c>
      <c r="X48" s="59" t="str">
        <f t="shared" si="2"/>
        <v>ItemE 1.12.1.</v>
      </c>
      <c r="Y48">
        <v>162800000</v>
      </c>
      <c r="Z48" t="str">
        <f t="shared" si="3"/>
        <v>FC_162800</v>
      </c>
    </row>
    <row r="49" spans="9:26" x14ac:dyDescent="0.2">
      <c r="I49" t="s">
        <v>57</v>
      </c>
      <c r="J49" t="str">
        <f t="shared" si="1"/>
        <v>19. SubItem 19.</v>
      </c>
      <c r="V49" s="41" t="s">
        <v>198</v>
      </c>
      <c r="W49" s="41">
        <v>2111220000</v>
      </c>
      <c r="X49" s="59" t="str">
        <f t="shared" si="2"/>
        <v>ItemE 1.12.2.</v>
      </c>
      <c r="Y49">
        <v>162900000</v>
      </c>
      <c r="Z49" t="str">
        <f t="shared" si="3"/>
        <v>FC_162900</v>
      </c>
    </row>
    <row r="50" spans="9:26" x14ac:dyDescent="0.2">
      <c r="I50" t="s">
        <v>102</v>
      </c>
      <c r="J50" t="str">
        <f t="shared" si="1"/>
        <v>20. SubItem 20.</v>
      </c>
      <c r="V50" s="41" t="s">
        <v>199</v>
      </c>
      <c r="W50" s="41">
        <v>2111230000</v>
      </c>
      <c r="X50" s="59" t="str">
        <f t="shared" si="2"/>
        <v>ItemE 1.12.3.</v>
      </c>
    </row>
    <row r="51" spans="9:26" x14ac:dyDescent="0.2">
      <c r="I51" s="40" t="s">
        <v>652</v>
      </c>
      <c r="J51" t="str">
        <f t="shared" si="1"/>
        <v>21. SubItem 21.</v>
      </c>
      <c r="V51" s="41" t="s">
        <v>200</v>
      </c>
      <c r="W51" s="41">
        <v>2111240000</v>
      </c>
      <c r="X51" s="59" t="str">
        <f t="shared" si="2"/>
        <v>ItemE 1.12.4.</v>
      </c>
    </row>
    <row r="52" spans="9:26" x14ac:dyDescent="0.2">
      <c r="V52" s="41" t="s">
        <v>201</v>
      </c>
      <c r="W52" s="41">
        <v>2111250000</v>
      </c>
      <c r="X52" s="59" t="str">
        <f t="shared" si="2"/>
        <v>ItemE 1.12.5.</v>
      </c>
    </row>
    <row r="53" spans="9:26" x14ac:dyDescent="0.2">
      <c r="V53" s="41" t="s">
        <v>202</v>
      </c>
      <c r="W53" s="41">
        <v>2111260000</v>
      </c>
      <c r="X53" s="59" t="str">
        <f t="shared" si="2"/>
        <v>ItemE 1.12.6.</v>
      </c>
    </row>
    <row r="54" spans="9:26" x14ac:dyDescent="0.2">
      <c r="V54" s="41" t="s">
        <v>203</v>
      </c>
      <c r="W54" s="41">
        <v>2111270000</v>
      </c>
      <c r="X54" s="59" t="str">
        <f t="shared" si="2"/>
        <v>ItemE 1.12.7.</v>
      </c>
    </row>
    <row r="55" spans="9:26" x14ac:dyDescent="0.2">
      <c r="V55" s="41" t="s">
        <v>204</v>
      </c>
      <c r="W55" s="41">
        <v>2111280000</v>
      </c>
      <c r="X55" s="59" t="str">
        <f t="shared" si="2"/>
        <v>ItemE 1.12.8.</v>
      </c>
    </row>
    <row r="56" spans="9:26" x14ac:dyDescent="0.2">
      <c r="V56" s="41" t="s">
        <v>205</v>
      </c>
      <c r="W56" s="41">
        <v>2111290000</v>
      </c>
      <c r="X56" s="59" t="str">
        <f t="shared" si="2"/>
        <v>ItemE 1.12.9.</v>
      </c>
    </row>
    <row r="57" spans="9:26" x14ac:dyDescent="0.2">
      <c r="V57" s="41" t="s">
        <v>206</v>
      </c>
      <c r="W57" s="41">
        <v>2111291000</v>
      </c>
      <c r="X57" s="59" t="str">
        <f t="shared" si="2"/>
        <v>ItemE 1.12.10.</v>
      </c>
    </row>
    <row r="58" spans="9:26" x14ac:dyDescent="0.2">
      <c r="V58" s="41" t="s">
        <v>207</v>
      </c>
      <c r="W58" s="41">
        <v>2111292000</v>
      </c>
      <c r="X58" s="59" t="str">
        <f t="shared" si="2"/>
        <v>ItemE 1.12.11.</v>
      </c>
    </row>
    <row r="59" spans="9:26" x14ac:dyDescent="0.2">
      <c r="V59" s="41" t="s">
        <v>208</v>
      </c>
      <c r="W59" s="41">
        <v>2220000000</v>
      </c>
      <c r="X59" s="59" t="str">
        <f t="shared" si="2"/>
        <v>ItemE 2.</v>
      </c>
    </row>
    <row r="60" spans="9:26" x14ac:dyDescent="0.2">
      <c r="V60" s="41" t="s">
        <v>209</v>
      </c>
      <c r="W60" s="41">
        <v>2220100000</v>
      </c>
      <c r="X60" s="59" t="str">
        <f t="shared" si="2"/>
        <v>ItemE 2.01.</v>
      </c>
    </row>
    <row r="61" spans="9:26" x14ac:dyDescent="0.2">
      <c r="V61" s="41" t="s">
        <v>210</v>
      </c>
      <c r="W61" s="41">
        <v>2220110000</v>
      </c>
      <c r="X61" s="59" t="str">
        <f t="shared" si="2"/>
        <v>ItemE 2.01.1.</v>
      </c>
    </row>
    <row r="62" spans="9:26" x14ac:dyDescent="0.2">
      <c r="V62" s="41" t="s">
        <v>211</v>
      </c>
      <c r="W62" s="41">
        <v>2220120000</v>
      </c>
      <c r="X62" s="59" t="str">
        <f t="shared" si="2"/>
        <v>ItemE 2.01.2.</v>
      </c>
    </row>
    <row r="63" spans="9:26" x14ac:dyDescent="0.2">
      <c r="V63" s="41" t="s">
        <v>212</v>
      </c>
      <c r="W63" s="41">
        <v>2220130000</v>
      </c>
      <c r="X63" s="59" t="str">
        <f t="shared" si="2"/>
        <v>ItemE 2.01.3.</v>
      </c>
    </row>
    <row r="64" spans="9:26" x14ac:dyDescent="0.2">
      <c r="V64" s="41" t="s">
        <v>213</v>
      </c>
      <c r="W64" s="41">
        <v>2220140000</v>
      </c>
      <c r="X64" s="59" t="str">
        <f t="shared" si="2"/>
        <v>ItemE 2.01.4.</v>
      </c>
    </row>
    <row r="65" spans="22:24" x14ac:dyDescent="0.2">
      <c r="V65" s="41" t="s">
        <v>214</v>
      </c>
      <c r="W65" s="41">
        <v>2220141000</v>
      </c>
      <c r="X65" s="59" t="str">
        <f t="shared" si="2"/>
        <v>ItemE 2.01.4.1.</v>
      </c>
    </row>
    <row r="66" spans="22:24" x14ac:dyDescent="0.2">
      <c r="V66" s="41" t="s">
        <v>215</v>
      </c>
      <c r="W66" s="41">
        <v>2220142000</v>
      </c>
      <c r="X66" s="59" t="str">
        <f t="shared" si="2"/>
        <v>ItemE 2.01.4.2.</v>
      </c>
    </row>
    <row r="67" spans="22:24" x14ac:dyDescent="0.2">
      <c r="V67" s="41" t="s">
        <v>216</v>
      </c>
      <c r="W67" s="41">
        <v>2220200000</v>
      </c>
      <c r="X67" s="59" t="str">
        <f t="shared" ref="X67:X130" si="4">"ItemE "&amp;V67</f>
        <v>ItemE 2.02.</v>
      </c>
    </row>
    <row r="68" spans="22:24" x14ac:dyDescent="0.2">
      <c r="V68" s="41" t="s">
        <v>217</v>
      </c>
      <c r="W68" s="41">
        <v>2220300000</v>
      </c>
      <c r="X68" s="59" t="str">
        <f t="shared" si="4"/>
        <v>ItemE 2.03.</v>
      </c>
    </row>
    <row r="69" spans="22:24" x14ac:dyDescent="0.2">
      <c r="V69" s="41" t="s">
        <v>218</v>
      </c>
      <c r="W69" s="41">
        <v>2220310000</v>
      </c>
      <c r="X69" s="59" t="str">
        <f t="shared" si="4"/>
        <v>ItemE 2.03.1.</v>
      </c>
    </row>
    <row r="70" spans="22:24" x14ac:dyDescent="0.2">
      <c r="V70" s="41" t="s">
        <v>219</v>
      </c>
      <c r="W70" s="41">
        <v>2220311000</v>
      </c>
      <c r="X70" s="59" t="str">
        <f t="shared" si="4"/>
        <v>ItemE 2.03.1.1</v>
      </c>
    </row>
    <row r="71" spans="22:24" x14ac:dyDescent="0.2">
      <c r="V71" s="41" t="s">
        <v>220</v>
      </c>
      <c r="W71" s="41">
        <v>2220312000</v>
      </c>
      <c r="X71" s="59" t="str">
        <f t="shared" si="4"/>
        <v>ItemE 2.03.1.2</v>
      </c>
    </row>
    <row r="72" spans="22:24" x14ac:dyDescent="0.2">
      <c r="V72" s="41" t="s">
        <v>221</v>
      </c>
      <c r="W72" s="41">
        <v>2220313000</v>
      </c>
      <c r="X72" s="59" t="str">
        <f t="shared" si="4"/>
        <v>ItemE 2.03.1.3</v>
      </c>
    </row>
    <row r="73" spans="22:24" x14ac:dyDescent="0.2">
      <c r="V73" s="41" t="s">
        <v>222</v>
      </c>
      <c r="W73" s="41">
        <v>2220314000</v>
      </c>
      <c r="X73" s="59" t="str">
        <f t="shared" si="4"/>
        <v>ItemE 2.03.1.4</v>
      </c>
    </row>
    <row r="74" spans="22:24" x14ac:dyDescent="0.2">
      <c r="V74" s="41" t="s">
        <v>223</v>
      </c>
      <c r="W74" s="41">
        <v>2220315000</v>
      </c>
      <c r="X74" s="59" t="str">
        <f t="shared" si="4"/>
        <v>ItemE 2.03.1.5</v>
      </c>
    </row>
    <row r="75" spans="22:24" x14ac:dyDescent="0.2">
      <c r="V75" s="41" t="s">
        <v>224</v>
      </c>
      <c r="W75" s="41">
        <v>2220316000</v>
      </c>
      <c r="X75" s="59" t="str">
        <f t="shared" si="4"/>
        <v>ItemE 2.03.1.6</v>
      </c>
    </row>
    <row r="76" spans="22:24" x14ac:dyDescent="0.2">
      <c r="V76" s="41" t="s">
        <v>225</v>
      </c>
      <c r="W76" s="41">
        <v>2220317000</v>
      </c>
      <c r="X76" s="59" t="str">
        <f t="shared" si="4"/>
        <v>ItemE 2.03.1.7</v>
      </c>
    </row>
    <row r="77" spans="22:24" x14ac:dyDescent="0.2">
      <c r="V77" s="41" t="s">
        <v>226</v>
      </c>
      <c r="W77" s="41">
        <v>2220318000</v>
      </c>
      <c r="X77" s="59" t="str">
        <f t="shared" si="4"/>
        <v>ItemE 2.03.1.8</v>
      </c>
    </row>
    <row r="78" spans="22:24" x14ac:dyDescent="0.2">
      <c r="V78" s="41" t="s">
        <v>227</v>
      </c>
      <c r="W78" s="41">
        <v>2220319000</v>
      </c>
      <c r="X78" s="59" t="str">
        <f t="shared" si="4"/>
        <v>ItemE 2.03.1.9</v>
      </c>
    </row>
    <row r="79" spans="22:24" x14ac:dyDescent="0.2">
      <c r="V79" s="41" t="s">
        <v>228</v>
      </c>
      <c r="W79" s="41">
        <v>2220319100</v>
      </c>
      <c r="X79" s="59" t="str">
        <f t="shared" si="4"/>
        <v>ItemE 2.03.1.10</v>
      </c>
    </row>
    <row r="80" spans="22:24" x14ac:dyDescent="0.2">
      <c r="V80" s="41" t="s">
        <v>229</v>
      </c>
      <c r="W80" s="41">
        <v>2220319200</v>
      </c>
      <c r="X80" s="59" t="str">
        <f t="shared" si="4"/>
        <v>ItemE 2.03.1.11</v>
      </c>
    </row>
    <row r="81" spans="22:24" x14ac:dyDescent="0.2">
      <c r="V81" s="41" t="s">
        <v>230</v>
      </c>
      <c r="W81" s="41">
        <v>2220320000</v>
      </c>
      <c r="X81" s="59" t="str">
        <f t="shared" si="4"/>
        <v>ItemE 2.03.2.</v>
      </c>
    </row>
    <row r="82" spans="22:24" x14ac:dyDescent="0.2">
      <c r="V82" s="41" t="s">
        <v>231</v>
      </c>
      <c r="W82" s="41">
        <v>2220320100</v>
      </c>
      <c r="X82" s="59" t="str">
        <f t="shared" si="4"/>
        <v>ItemE 2.03.2.01</v>
      </c>
    </row>
    <row r="83" spans="22:24" x14ac:dyDescent="0.2">
      <c r="V83" s="41" t="s">
        <v>232</v>
      </c>
      <c r="W83" s="41">
        <v>2220320200</v>
      </c>
      <c r="X83" s="59" t="str">
        <f t="shared" si="4"/>
        <v>ItemE 2.03.2.02</v>
      </c>
    </row>
    <row r="84" spans="22:24" x14ac:dyDescent="0.2">
      <c r="V84" s="41" t="s">
        <v>233</v>
      </c>
      <c r="W84" s="41">
        <v>2220320300</v>
      </c>
      <c r="X84" s="59" t="str">
        <f t="shared" si="4"/>
        <v>ItemE 2.03.2.03</v>
      </c>
    </row>
    <row r="85" spans="22:24" x14ac:dyDescent="0.2">
      <c r="V85" s="41" t="s">
        <v>234</v>
      </c>
      <c r="W85" s="41">
        <v>2220320400</v>
      </c>
      <c r="X85" s="59" t="str">
        <f t="shared" si="4"/>
        <v>ItemE 2.03.2.04</v>
      </c>
    </row>
    <row r="86" spans="22:24" x14ac:dyDescent="0.2">
      <c r="V86" s="41" t="s">
        <v>235</v>
      </c>
      <c r="W86" s="41">
        <v>2220320500</v>
      </c>
      <c r="X86" s="59" t="str">
        <f t="shared" si="4"/>
        <v>ItemE 2.03.2.05</v>
      </c>
    </row>
    <row r="87" spans="22:24" x14ac:dyDescent="0.2">
      <c r="V87" s="41" t="s">
        <v>236</v>
      </c>
      <c r="W87" s="41">
        <v>2220320600</v>
      </c>
      <c r="X87" s="59" t="str">
        <f t="shared" si="4"/>
        <v>ItemE 2.03.2.06</v>
      </c>
    </row>
    <row r="88" spans="22:24" x14ac:dyDescent="0.2">
      <c r="V88" s="41" t="s">
        <v>237</v>
      </c>
      <c r="W88" s="41">
        <v>2220320700</v>
      </c>
      <c r="X88" s="59" t="str">
        <f t="shared" si="4"/>
        <v>ItemE 2.03.2.07</v>
      </c>
    </row>
    <row r="89" spans="22:24" x14ac:dyDescent="0.2">
      <c r="V89" s="41" t="s">
        <v>238</v>
      </c>
      <c r="W89" s="41">
        <v>2220320800</v>
      </c>
      <c r="X89" s="59" t="str">
        <f t="shared" si="4"/>
        <v>ItemE 2.03.2.08</v>
      </c>
    </row>
    <row r="90" spans="22:24" x14ac:dyDescent="0.2">
      <c r="V90" s="41" t="s">
        <v>239</v>
      </c>
      <c r="W90" s="41">
        <v>2220321000</v>
      </c>
      <c r="X90" s="59" t="str">
        <f t="shared" si="4"/>
        <v>ItemE 2.03.2.09</v>
      </c>
    </row>
    <row r="91" spans="22:24" x14ac:dyDescent="0.2">
      <c r="V91" s="41" t="s">
        <v>240</v>
      </c>
      <c r="W91" s="41">
        <v>2220400000</v>
      </c>
      <c r="X91" s="59" t="str">
        <f t="shared" si="4"/>
        <v>ItemE 2.04.</v>
      </c>
    </row>
    <row r="92" spans="22:24" x14ac:dyDescent="0.2">
      <c r="V92" s="41" t="s">
        <v>241</v>
      </c>
      <c r="W92" s="41">
        <v>2220410000</v>
      </c>
      <c r="X92" s="59" t="str">
        <f t="shared" si="4"/>
        <v>ItemE 2.04.1.</v>
      </c>
    </row>
    <row r="93" spans="22:24" x14ac:dyDescent="0.2">
      <c r="V93" s="41" t="s">
        <v>242</v>
      </c>
      <c r="W93" s="41">
        <v>2220420000</v>
      </c>
      <c r="X93" s="59" t="str">
        <f t="shared" si="4"/>
        <v>ItemE 2.04.2.</v>
      </c>
    </row>
    <row r="94" spans="22:24" x14ac:dyDescent="0.2">
      <c r="V94" s="41" t="s">
        <v>243</v>
      </c>
      <c r="W94" s="41">
        <v>2220430000</v>
      </c>
      <c r="X94" s="59" t="str">
        <f t="shared" si="4"/>
        <v>ItemE 2.04.3.</v>
      </c>
    </row>
    <row r="95" spans="22:24" x14ac:dyDescent="0.2">
      <c r="V95" s="41" t="s">
        <v>244</v>
      </c>
      <c r="W95" s="41">
        <v>2220500000</v>
      </c>
      <c r="X95" s="59" t="str">
        <f t="shared" si="4"/>
        <v>ItemE 2.05.</v>
      </c>
    </row>
    <row r="96" spans="22:24" x14ac:dyDescent="0.2">
      <c r="V96" s="41" t="s">
        <v>245</v>
      </c>
      <c r="W96" s="41">
        <v>2220510000</v>
      </c>
      <c r="X96" s="59" t="str">
        <f t="shared" si="4"/>
        <v>ItemE 2.05.1.</v>
      </c>
    </row>
    <row r="97" spans="22:24" x14ac:dyDescent="0.2">
      <c r="V97" s="41" t="s">
        <v>246</v>
      </c>
      <c r="W97" s="41">
        <v>2220520000</v>
      </c>
      <c r="X97" s="59" t="str">
        <f t="shared" si="4"/>
        <v>ItemE 2.05.2.</v>
      </c>
    </row>
    <row r="98" spans="22:24" x14ac:dyDescent="0.2">
      <c r="V98" s="41" t="s">
        <v>247</v>
      </c>
      <c r="W98" s="41">
        <v>2220600000</v>
      </c>
      <c r="X98" s="59" t="str">
        <f t="shared" si="4"/>
        <v>ItemE 2.06.</v>
      </c>
    </row>
    <row r="99" spans="22:24" x14ac:dyDescent="0.2">
      <c r="V99" s="41" t="s">
        <v>248</v>
      </c>
      <c r="W99" s="41">
        <v>2220610000</v>
      </c>
      <c r="X99" s="59" t="str">
        <f t="shared" si="4"/>
        <v>ItemE 2.06.1.</v>
      </c>
    </row>
    <row r="100" spans="22:24" x14ac:dyDescent="0.2">
      <c r="V100" s="41" t="s">
        <v>249</v>
      </c>
      <c r="W100" s="41">
        <v>2220620000</v>
      </c>
      <c r="X100" s="59" t="str">
        <f t="shared" si="4"/>
        <v>ItemE 2.06.2.</v>
      </c>
    </row>
    <row r="101" spans="22:24" x14ac:dyDescent="0.2">
      <c r="V101" s="41" t="s">
        <v>250</v>
      </c>
      <c r="W101" s="41">
        <v>2220630000</v>
      </c>
      <c r="X101" s="59" t="str">
        <f t="shared" si="4"/>
        <v>ItemE 2.06.3.</v>
      </c>
    </row>
    <row r="102" spans="22:24" x14ac:dyDescent="0.2">
      <c r="V102" s="41" t="s">
        <v>251</v>
      </c>
      <c r="W102" s="41">
        <v>2220700000</v>
      </c>
      <c r="X102" s="59" t="str">
        <f t="shared" si="4"/>
        <v>ItemE 2.07.</v>
      </c>
    </row>
    <row r="103" spans="22:24" x14ac:dyDescent="0.2">
      <c r="V103" s="41" t="s">
        <v>252</v>
      </c>
      <c r="W103" s="41">
        <v>2220710000</v>
      </c>
      <c r="X103" s="59" t="str">
        <f t="shared" si="4"/>
        <v>ItemE 2.07.1.</v>
      </c>
    </row>
    <row r="104" spans="22:24" x14ac:dyDescent="0.2">
      <c r="V104" s="41" t="s">
        <v>253</v>
      </c>
      <c r="W104" s="41">
        <v>2220720000</v>
      </c>
      <c r="X104" s="59" t="str">
        <f t="shared" si="4"/>
        <v>ItemE 2.07.2.</v>
      </c>
    </row>
    <row r="105" spans="22:24" x14ac:dyDescent="0.2">
      <c r="V105" s="41" t="s">
        <v>254</v>
      </c>
      <c r="W105" s="41">
        <v>2220800000</v>
      </c>
      <c r="X105" s="59" t="str">
        <f t="shared" si="4"/>
        <v>ItemE 2.08.</v>
      </c>
    </row>
    <row r="106" spans="22:24" x14ac:dyDescent="0.2">
      <c r="V106" s="41" t="s">
        <v>255</v>
      </c>
      <c r="W106" s="41">
        <v>2220900000</v>
      </c>
      <c r="X106" s="59" t="str">
        <f t="shared" si="4"/>
        <v>ItemE 2.09.</v>
      </c>
    </row>
    <row r="107" spans="22:24" x14ac:dyDescent="0.2">
      <c r="V107" s="41" t="s">
        <v>256</v>
      </c>
      <c r="W107" s="41">
        <v>2220910000</v>
      </c>
      <c r="X107" s="59" t="str">
        <f t="shared" si="4"/>
        <v>ItemE 2.09.1.</v>
      </c>
    </row>
    <row r="108" spans="22:24" x14ac:dyDescent="0.2">
      <c r="V108" s="41" t="s">
        <v>257</v>
      </c>
      <c r="W108" s="41">
        <v>2220911000</v>
      </c>
      <c r="X108" s="59" t="str">
        <f t="shared" si="4"/>
        <v>ItemE 2.09.1.1</v>
      </c>
    </row>
    <row r="109" spans="22:24" x14ac:dyDescent="0.2">
      <c r="V109" s="41" t="s">
        <v>258</v>
      </c>
      <c r="W109" s="41">
        <v>2220912000</v>
      </c>
      <c r="X109" s="59" t="str">
        <f t="shared" si="4"/>
        <v>ItemE 2.09.1.2</v>
      </c>
    </row>
    <row r="110" spans="22:24" x14ac:dyDescent="0.2">
      <c r="V110" s="41" t="s">
        <v>259</v>
      </c>
      <c r="W110" s="41">
        <v>2220913000</v>
      </c>
      <c r="X110" s="59" t="str">
        <f t="shared" si="4"/>
        <v>ItemE 2.09.1.3</v>
      </c>
    </row>
    <row r="111" spans="22:24" x14ac:dyDescent="0.2">
      <c r="V111" s="41" t="s">
        <v>260</v>
      </c>
      <c r="W111" s="41">
        <v>2220914000</v>
      </c>
      <c r="X111" s="59" t="str">
        <f t="shared" si="4"/>
        <v>ItemE 2.09.1.4</v>
      </c>
    </row>
    <row r="112" spans="22:24" x14ac:dyDescent="0.2">
      <c r="V112" s="41" t="s">
        <v>261</v>
      </c>
      <c r="W112" s="41">
        <v>2220920000</v>
      </c>
      <c r="X112" s="59" t="str">
        <f t="shared" si="4"/>
        <v>ItemE 2.09.2.</v>
      </c>
    </row>
    <row r="113" spans="22:24" x14ac:dyDescent="0.2">
      <c r="V113" s="41" t="s">
        <v>262</v>
      </c>
      <c r="W113" s="41">
        <v>2220930000</v>
      </c>
      <c r="X113" s="59" t="str">
        <f t="shared" si="4"/>
        <v>ItemE 2.09.3.</v>
      </c>
    </row>
    <row r="114" spans="22:24" x14ac:dyDescent="0.2">
      <c r="V114" s="41" t="s">
        <v>263</v>
      </c>
      <c r="W114" s="41">
        <v>2221000000</v>
      </c>
      <c r="X114" s="59" t="str">
        <f t="shared" si="4"/>
        <v>ItemE 2.10</v>
      </c>
    </row>
    <row r="115" spans="22:24" x14ac:dyDescent="0.2">
      <c r="V115" s="41" t="s">
        <v>264</v>
      </c>
      <c r="W115" s="41">
        <v>2221100000</v>
      </c>
      <c r="X115" s="59" t="str">
        <f t="shared" si="4"/>
        <v>ItemE 2.11.</v>
      </c>
    </row>
    <row r="116" spans="22:24" x14ac:dyDescent="0.2">
      <c r="V116" s="41" t="s">
        <v>265</v>
      </c>
      <c r="W116" s="41">
        <v>2221110000</v>
      </c>
      <c r="X116" s="59" t="str">
        <f t="shared" si="4"/>
        <v>ItemE 2.11.1.</v>
      </c>
    </row>
    <row r="117" spans="22:24" x14ac:dyDescent="0.2">
      <c r="V117" s="41" t="s">
        <v>266</v>
      </c>
      <c r="W117" s="41">
        <v>2221120000</v>
      </c>
      <c r="X117" s="59" t="str">
        <f t="shared" si="4"/>
        <v>ItemE 2.11.2.</v>
      </c>
    </row>
    <row r="118" spans="22:24" x14ac:dyDescent="0.2">
      <c r="V118" s="41" t="s">
        <v>267</v>
      </c>
      <c r="W118" s="41">
        <v>2221130000</v>
      </c>
      <c r="X118" s="59" t="str">
        <f t="shared" si="4"/>
        <v>ItemE 2.11.3.</v>
      </c>
    </row>
    <row r="119" spans="22:24" x14ac:dyDescent="0.2">
      <c r="V119" s="41" t="s">
        <v>268</v>
      </c>
      <c r="W119" s="41">
        <v>2221140000</v>
      </c>
      <c r="X119" s="59" t="str">
        <f t="shared" si="4"/>
        <v>ItemE 2.11.4.</v>
      </c>
    </row>
    <row r="120" spans="22:24" x14ac:dyDescent="0.2">
      <c r="V120" s="41" t="s">
        <v>269</v>
      </c>
      <c r="W120" s="41">
        <v>2221200000</v>
      </c>
      <c r="X120" s="59" t="str">
        <f t="shared" si="4"/>
        <v>ItemE 2.12.</v>
      </c>
    </row>
    <row r="121" spans="22:24" x14ac:dyDescent="0.2">
      <c r="V121" s="41" t="s">
        <v>270</v>
      </c>
      <c r="W121" s="41">
        <v>2221300000</v>
      </c>
      <c r="X121" s="59" t="str">
        <f t="shared" si="4"/>
        <v>ItemE 2.13.</v>
      </c>
    </row>
    <row r="122" spans="22:24" x14ac:dyDescent="0.2">
      <c r="V122" s="41" t="s">
        <v>271</v>
      </c>
      <c r="W122" s="41">
        <v>2221400000</v>
      </c>
      <c r="X122" s="59" t="str">
        <f t="shared" si="4"/>
        <v>ItemE 2.14.</v>
      </c>
    </row>
    <row r="123" spans="22:24" x14ac:dyDescent="0.2">
      <c r="V123" s="41" t="s">
        <v>272</v>
      </c>
      <c r="W123" s="41">
        <v>2221401000</v>
      </c>
      <c r="X123" s="59" t="str">
        <f t="shared" si="4"/>
        <v>ItemE 2.14.01</v>
      </c>
    </row>
    <row r="124" spans="22:24" x14ac:dyDescent="0.2">
      <c r="V124" s="41" t="s">
        <v>273</v>
      </c>
      <c r="W124" s="41">
        <v>2221402000</v>
      </c>
      <c r="X124" s="59" t="str">
        <f t="shared" si="4"/>
        <v>ItemE 2.14.02</v>
      </c>
    </row>
    <row r="125" spans="22:24" x14ac:dyDescent="0.2">
      <c r="V125" s="41" t="s">
        <v>274</v>
      </c>
      <c r="W125" s="41">
        <v>2221403000</v>
      </c>
      <c r="X125" s="59" t="str">
        <f t="shared" si="4"/>
        <v>ItemE 2.14.03</v>
      </c>
    </row>
    <row r="126" spans="22:24" x14ac:dyDescent="0.2">
      <c r="V126" s="41" t="s">
        <v>275</v>
      </c>
      <c r="W126" s="41">
        <v>2221404000</v>
      </c>
      <c r="X126" s="59" t="str">
        <f t="shared" si="4"/>
        <v>ItemE 2.14.04</v>
      </c>
    </row>
    <row r="127" spans="22:24" x14ac:dyDescent="0.2">
      <c r="V127" s="41" t="s">
        <v>276</v>
      </c>
      <c r="W127" s="41">
        <v>2221405000</v>
      </c>
      <c r="X127" s="59" t="str">
        <f t="shared" si="4"/>
        <v>ItemE 2.14.05</v>
      </c>
    </row>
    <row r="128" spans="22:24" x14ac:dyDescent="0.2">
      <c r="V128" s="41" t="s">
        <v>277</v>
      </c>
      <c r="W128" s="41">
        <v>2221406000</v>
      </c>
      <c r="X128" s="59" t="str">
        <f t="shared" si="4"/>
        <v>ItemE 2.14.06</v>
      </c>
    </row>
    <row r="129" spans="22:24" x14ac:dyDescent="0.2">
      <c r="V129" s="41" t="s">
        <v>278</v>
      </c>
      <c r="W129" s="41">
        <v>2221407000</v>
      </c>
      <c r="X129" s="59" t="str">
        <f t="shared" si="4"/>
        <v>ItemE 2.14.07</v>
      </c>
    </row>
    <row r="130" spans="22:24" x14ac:dyDescent="0.2">
      <c r="V130" s="41" t="s">
        <v>279</v>
      </c>
      <c r="W130" s="41">
        <v>2221408000</v>
      </c>
      <c r="X130" s="59" t="str">
        <f t="shared" si="4"/>
        <v>ItemE 2.14.08</v>
      </c>
    </row>
    <row r="131" spans="22:24" x14ac:dyDescent="0.2">
      <c r="V131" s="41" t="s">
        <v>280</v>
      </c>
      <c r="W131" s="41">
        <v>2221409000</v>
      </c>
      <c r="X131" s="59" t="str">
        <f t="shared" ref="X131:X194" si="5">"ItemE "&amp;V131</f>
        <v>ItemE 2.14.09</v>
      </c>
    </row>
    <row r="132" spans="22:24" x14ac:dyDescent="0.2">
      <c r="V132" s="41" t="s">
        <v>281</v>
      </c>
      <c r="W132" s="41">
        <v>2221410000</v>
      </c>
      <c r="X132" s="59" t="str">
        <f t="shared" si="5"/>
        <v>ItemE 2.14.10</v>
      </c>
    </row>
    <row r="133" spans="22:24" x14ac:dyDescent="0.2">
      <c r="V133" s="41" t="s">
        <v>282</v>
      </c>
      <c r="W133" s="41">
        <v>2221411000</v>
      </c>
      <c r="X133" s="59" t="str">
        <f t="shared" si="5"/>
        <v>ItemE 2.14.11</v>
      </c>
    </row>
    <row r="134" spans="22:24" x14ac:dyDescent="0.2">
      <c r="V134" s="41" t="s">
        <v>283</v>
      </c>
      <c r="W134" s="41">
        <v>2220320900</v>
      </c>
      <c r="X134" s="59" t="str">
        <f t="shared" si="5"/>
        <v>ItemE 2.14.12</v>
      </c>
    </row>
    <row r="135" spans="22:24" x14ac:dyDescent="0.2">
      <c r="V135" s="41" t="s">
        <v>284</v>
      </c>
      <c r="W135" s="41">
        <v>2221516000</v>
      </c>
      <c r="X135" s="59" t="str">
        <f t="shared" si="5"/>
        <v>ItemE 2.14.13</v>
      </c>
    </row>
    <row r="136" spans="22:24" x14ac:dyDescent="0.2">
      <c r="V136" s="41" t="s">
        <v>285</v>
      </c>
      <c r="W136" s="41">
        <v>2221412000</v>
      </c>
      <c r="X136" s="59" t="str">
        <f t="shared" si="5"/>
        <v>ItemE 2.14.14</v>
      </c>
    </row>
    <row r="137" spans="22:24" x14ac:dyDescent="0.2">
      <c r="V137" s="41" t="s">
        <v>286</v>
      </c>
      <c r="W137" s="41">
        <v>2221500000</v>
      </c>
      <c r="X137" s="59" t="str">
        <f t="shared" si="5"/>
        <v>ItemE 2.15.</v>
      </c>
    </row>
    <row r="138" spans="22:24" x14ac:dyDescent="0.2">
      <c r="V138" s="41" t="s">
        <v>287</v>
      </c>
      <c r="W138" s="41">
        <v>2221501000</v>
      </c>
      <c r="X138" s="59" t="str">
        <f t="shared" si="5"/>
        <v>ItemE 2.15.01</v>
      </c>
    </row>
    <row r="139" spans="22:24" x14ac:dyDescent="0.2">
      <c r="V139" s="41" t="s">
        <v>288</v>
      </c>
      <c r="W139" s="41">
        <v>2221502000</v>
      </c>
      <c r="X139" s="59" t="str">
        <f t="shared" si="5"/>
        <v>ItemE 2.15.02</v>
      </c>
    </row>
    <row r="140" spans="22:24" x14ac:dyDescent="0.2">
      <c r="V140" s="41" t="s">
        <v>289</v>
      </c>
      <c r="W140" s="41">
        <v>2221503000</v>
      </c>
      <c r="X140" s="59" t="str">
        <f t="shared" si="5"/>
        <v>ItemE 2.15.03</v>
      </c>
    </row>
    <row r="141" spans="22:24" x14ac:dyDescent="0.2">
      <c r="V141" s="41" t="s">
        <v>290</v>
      </c>
      <c r="W141" s="41">
        <v>2221504000</v>
      </c>
      <c r="X141" s="59" t="str">
        <f t="shared" si="5"/>
        <v>ItemE 2.15.04</v>
      </c>
    </row>
    <row r="142" spans="22:24" x14ac:dyDescent="0.2">
      <c r="V142" s="41" t="s">
        <v>291</v>
      </c>
      <c r="W142" s="41">
        <v>2221505000</v>
      </c>
      <c r="X142" s="59" t="str">
        <f t="shared" si="5"/>
        <v>ItemE 2.15.05</v>
      </c>
    </row>
    <row r="143" spans="22:24" x14ac:dyDescent="0.2">
      <c r="V143" s="41" t="s">
        <v>292</v>
      </c>
      <c r="W143" s="41">
        <v>2221506000</v>
      </c>
      <c r="X143" s="59" t="str">
        <f t="shared" si="5"/>
        <v>ItemE 2.15.06</v>
      </c>
    </row>
    <row r="144" spans="22:24" x14ac:dyDescent="0.2">
      <c r="V144" s="41" t="s">
        <v>293</v>
      </c>
      <c r="W144" s="41">
        <v>2221507000</v>
      </c>
      <c r="X144" s="59" t="str">
        <f t="shared" si="5"/>
        <v>ItemE 2.15.07</v>
      </c>
    </row>
    <row r="145" spans="22:24" x14ac:dyDescent="0.2">
      <c r="V145" s="41" t="s">
        <v>294</v>
      </c>
      <c r="W145" s="41">
        <v>2221508000</v>
      </c>
      <c r="X145" s="59" t="str">
        <f t="shared" si="5"/>
        <v>ItemE 2.15.08</v>
      </c>
    </row>
    <row r="146" spans="22:24" x14ac:dyDescent="0.2">
      <c r="V146" s="41" t="s">
        <v>295</v>
      </c>
      <c r="W146" s="41">
        <v>2221509000</v>
      </c>
      <c r="X146" s="59" t="str">
        <f t="shared" si="5"/>
        <v>ItemE 2.15.09</v>
      </c>
    </row>
    <row r="147" spans="22:24" x14ac:dyDescent="0.2">
      <c r="V147" s="41" t="s">
        <v>296</v>
      </c>
      <c r="W147" s="41">
        <v>2221510000</v>
      </c>
      <c r="X147" s="59" t="str">
        <f t="shared" si="5"/>
        <v>ItemE 2.15.10</v>
      </c>
    </row>
    <row r="148" spans="22:24" x14ac:dyDescent="0.2">
      <c r="V148" s="41" t="s">
        <v>297</v>
      </c>
      <c r="W148" s="41">
        <v>2221511000</v>
      </c>
      <c r="X148" s="59" t="str">
        <f t="shared" si="5"/>
        <v>ItemE 2.15.11</v>
      </c>
    </row>
    <row r="149" spans="22:24" x14ac:dyDescent="0.2">
      <c r="V149" s="41" t="s">
        <v>298</v>
      </c>
      <c r="W149" s="41">
        <v>2221512000</v>
      </c>
      <c r="X149" s="59" t="str">
        <f t="shared" si="5"/>
        <v>ItemE 2.15.12</v>
      </c>
    </row>
    <row r="150" spans="22:24" x14ac:dyDescent="0.2">
      <c r="V150" s="41" t="s">
        <v>299</v>
      </c>
      <c r="W150" s="41">
        <v>2221513000</v>
      </c>
      <c r="X150" s="59" t="str">
        <f t="shared" si="5"/>
        <v>ItemE 2.15.13</v>
      </c>
    </row>
    <row r="151" spans="22:24" x14ac:dyDescent="0.2">
      <c r="V151" s="41" t="s">
        <v>300</v>
      </c>
      <c r="W151" s="41">
        <v>2221514000</v>
      </c>
      <c r="X151" s="59" t="str">
        <f t="shared" si="5"/>
        <v>ItemE 2.15.14</v>
      </c>
    </row>
    <row r="152" spans="22:24" x14ac:dyDescent="0.2">
      <c r="V152" s="41" t="s">
        <v>301</v>
      </c>
      <c r="W152" s="41">
        <v>2221515000</v>
      </c>
      <c r="X152" s="59" t="str">
        <f t="shared" si="5"/>
        <v>ItemE 2.15.15</v>
      </c>
    </row>
    <row r="153" spans="22:24" x14ac:dyDescent="0.2">
      <c r="V153" s="41" t="s">
        <v>302</v>
      </c>
      <c r="W153" s="41">
        <v>2221517000</v>
      </c>
      <c r="X153" s="59" t="str">
        <f t="shared" si="5"/>
        <v>ItemE 2.15.16</v>
      </c>
    </row>
    <row r="154" spans="22:24" x14ac:dyDescent="0.2">
      <c r="V154" s="41" t="s">
        <v>303</v>
      </c>
      <c r="W154" s="41">
        <v>2221517010</v>
      </c>
      <c r="X154" s="59" t="str">
        <f t="shared" si="5"/>
        <v>ItemE 2.15.16.01</v>
      </c>
    </row>
    <row r="155" spans="22:24" x14ac:dyDescent="0.2">
      <c r="V155" s="41" t="s">
        <v>304</v>
      </c>
      <c r="W155" s="41">
        <v>2221517020</v>
      </c>
      <c r="X155" s="59" t="str">
        <f t="shared" si="5"/>
        <v>ItemE 2.15.16.02</v>
      </c>
    </row>
    <row r="156" spans="22:24" x14ac:dyDescent="0.2">
      <c r="V156" s="41" t="s">
        <v>305</v>
      </c>
      <c r="W156" s="41">
        <v>2221517030</v>
      </c>
      <c r="X156" s="59" t="str">
        <f t="shared" si="5"/>
        <v>ItemE 2.15.16.03</v>
      </c>
    </row>
    <row r="157" spans="22:24" x14ac:dyDescent="0.2">
      <c r="V157" s="41" t="s">
        <v>306</v>
      </c>
      <c r="W157" s="41">
        <v>2221517040</v>
      </c>
      <c r="X157" s="59" t="str">
        <f t="shared" si="5"/>
        <v>ItemE 2.15.16.04</v>
      </c>
    </row>
    <row r="158" spans="22:24" x14ac:dyDescent="0.2">
      <c r="V158" s="41" t="s">
        <v>307</v>
      </c>
      <c r="W158" s="41">
        <v>2221517050</v>
      </c>
      <c r="X158" s="59" t="str">
        <f t="shared" si="5"/>
        <v>ItemE 2.15.16.05</v>
      </c>
    </row>
    <row r="159" spans="22:24" x14ac:dyDescent="0.2">
      <c r="V159" s="41" t="s">
        <v>308</v>
      </c>
      <c r="W159" s="41">
        <v>2221517060</v>
      </c>
      <c r="X159" s="59" t="str">
        <f t="shared" si="5"/>
        <v>ItemE 2.15.16.06</v>
      </c>
    </row>
    <row r="160" spans="22:24" x14ac:dyDescent="0.2">
      <c r="V160" s="41" t="s">
        <v>309</v>
      </c>
      <c r="W160" s="41">
        <v>2221517070</v>
      </c>
      <c r="X160" s="59" t="str">
        <f t="shared" si="5"/>
        <v>ItemE 2.15.16.07</v>
      </c>
    </row>
    <row r="161" spans="22:24" x14ac:dyDescent="0.2">
      <c r="V161" s="41" t="s">
        <v>310</v>
      </c>
      <c r="W161" s="41">
        <v>2221517080</v>
      </c>
      <c r="X161" s="59" t="str">
        <f t="shared" si="5"/>
        <v>ItemE 2.15.16.08</v>
      </c>
    </row>
    <row r="162" spans="22:24" x14ac:dyDescent="0.2">
      <c r="V162" s="41" t="s">
        <v>311</v>
      </c>
      <c r="W162" s="41">
        <v>2221517090</v>
      </c>
      <c r="X162" s="59" t="str">
        <f t="shared" si="5"/>
        <v>ItemE 2.15.16.09</v>
      </c>
    </row>
    <row r="163" spans="22:24" x14ac:dyDescent="0.2">
      <c r="V163" s="41" t="s">
        <v>312</v>
      </c>
      <c r="W163" s="41">
        <v>2221517100</v>
      </c>
      <c r="X163" s="59" t="str">
        <f t="shared" si="5"/>
        <v>ItemE 2.15.16.10</v>
      </c>
    </row>
    <row r="164" spans="22:24" x14ac:dyDescent="0.2">
      <c r="V164" s="41" t="s">
        <v>313</v>
      </c>
      <c r="W164" s="41">
        <v>2221517120</v>
      </c>
      <c r="X164" s="59" t="str">
        <f t="shared" si="5"/>
        <v>ItemE 2.15.16.11</v>
      </c>
    </row>
    <row r="165" spans="22:24" x14ac:dyDescent="0.2">
      <c r="V165" s="41" t="s">
        <v>314</v>
      </c>
      <c r="W165" s="41">
        <v>2221517130</v>
      </c>
      <c r="X165" s="59" t="str">
        <f t="shared" si="5"/>
        <v>ItemE 2.15.16.12</v>
      </c>
    </row>
    <row r="166" spans="22:24" x14ac:dyDescent="0.2">
      <c r="V166" s="41" t="s">
        <v>315</v>
      </c>
      <c r="W166" s="41">
        <v>2221517140</v>
      </c>
      <c r="X166" s="59" t="str">
        <f t="shared" si="5"/>
        <v>ItemE 2.15.16.13</v>
      </c>
    </row>
    <row r="167" spans="22:24" x14ac:dyDescent="0.2">
      <c r="V167" s="41" t="s">
        <v>316</v>
      </c>
      <c r="W167" s="41">
        <v>2221517150</v>
      </c>
      <c r="X167" s="59" t="str">
        <f t="shared" si="5"/>
        <v>ItemE 2.15.16.14</v>
      </c>
    </row>
    <row r="168" spans="22:24" x14ac:dyDescent="0.2">
      <c r="V168" s="41" t="s">
        <v>317</v>
      </c>
      <c r="W168" s="41">
        <v>2221517160</v>
      </c>
      <c r="X168" s="59" t="str">
        <f t="shared" si="5"/>
        <v>ItemE 2.15.16.15</v>
      </c>
    </row>
    <row r="169" spans="22:24" x14ac:dyDescent="0.2">
      <c r="V169" s="41" t="s">
        <v>318</v>
      </c>
      <c r="W169" s="41">
        <v>2221517170</v>
      </c>
      <c r="X169" s="59" t="str">
        <f t="shared" si="5"/>
        <v>ItemE 2.15.16.16</v>
      </c>
    </row>
    <row r="170" spans="22:24" x14ac:dyDescent="0.2">
      <c r="V170" s="41" t="s">
        <v>319</v>
      </c>
      <c r="W170" s="41">
        <v>2221517180</v>
      </c>
      <c r="X170" s="59" t="str">
        <f t="shared" si="5"/>
        <v>ItemE 2.15.16.17</v>
      </c>
    </row>
    <row r="171" spans="22:24" x14ac:dyDescent="0.2">
      <c r="V171" s="41" t="s">
        <v>320</v>
      </c>
      <c r="W171" s="41">
        <v>2221517190</v>
      </c>
      <c r="X171" s="59" t="str">
        <f t="shared" si="5"/>
        <v>ItemE 2.15.16.18</v>
      </c>
    </row>
    <row r="172" spans="22:24" x14ac:dyDescent="0.2">
      <c r="V172" s="41" t="s">
        <v>321</v>
      </c>
      <c r="W172" s="41">
        <v>2221517110</v>
      </c>
      <c r="X172" s="59" t="str">
        <f t="shared" si="5"/>
        <v>ItemE 2.15.16.19</v>
      </c>
    </row>
    <row r="173" spans="22:24" x14ac:dyDescent="0.2">
      <c r="V173" s="41" t="s">
        <v>322</v>
      </c>
      <c r="W173" s="41">
        <v>2221600000</v>
      </c>
      <c r="X173" s="59" t="str">
        <f t="shared" si="5"/>
        <v>ItemE 2.16.</v>
      </c>
    </row>
    <row r="174" spans="22:24" x14ac:dyDescent="0.2">
      <c r="V174" s="41" t="s">
        <v>323</v>
      </c>
      <c r="W174" s="41">
        <v>2221610000</v>
      </c>
      <c r="X174" s="59" t="str">
        <f t="shared" si="5"/>
        <v>ItemE 2.16.1</v>
      </c>
    </row>
    <row r="175" spans="22:24" x14ac:dyDescent="0.2">
      <c r="V175" s="41" t="s">
        <v>324</v>
      </c>
      <c r="W175" s="41">
        <v>2221611000</v>
      </c>
      <c r="X175" s="59" t="str">
        <f t="shared" si="5"/>
        <v>ItemE 2.16.1.1</v>
      </c>
    </row>
    <row r="176" spans="22:24" x14ac:dyDescent="0.2">
      <c r="V176" s="41" t="s">
        <v>325</v>
      </c>
      <c r="W176" s="41">
        <v>2221612000</v>
      </c>
      <c r="X176" s="59" t="str">
        <f t="shared" si="5"/>
        <v>ItemE 2.16.1.2</v>
      </c>
    </row>
    <row r="177" spans="22:24" x14ac:dyDescent="0.2">
      <c r="V177" s="41" t="s">
        <v>326</v>
      </c>
      <c r="W177" s="41">
        <v>2221612100</v>
      </c>
      <c r="X177" s="59" t="str">
        <f t="shared" si="5"/>
        <v>ItemE 2.16.1.2.1</v>
      </c>
    </row>
    <row r="178" spans="22:24" x14ac:dyDescent="0.2">
      <c r="V178" s="41" t="s">
        <v>327</v>
      </c>
      <c r="W178" s="41">
        <v>2221612200</v>
      </c>
      <c r="X178" s="59" t="str">
        <f t="shared" si="5"/>
        <v>ItemE 2.16.1.2.2</v>
      </c>
    </row>
    <row r="179" spans="22:24" x14ac:dyDescent="0.2">
      <c r="V179" s="41" t="s">
        <v>328</v>
      </c>
      <c r="W179" s="41">
        <v>2221613000</v>
      </c>
      <c r="X179" s="59" t="str">
        <f t="shared" si="5"/>
        <v>ItemE 2.16.1.3</v>
      </c>
    </row>
    <row r="180" spans="22:24" x14ac:dyDescent="0.2">
      <c r="V180" s="41" t="s">
        <v>329</v>
      </c>
      <c r="W180" s="41">
        <v>2221613100</v>
      </c>
      <c r="X180" s="59" t="str">
        <f t="shared" si="5"/>
        <v>ItemE 2.16.1.3.1</v>
      </c>
    </row>
    <row r="181" spans="22:24" x14ac:dyDescent="0.2">
      <c r="V181" s="41" t="s">
        <v>330</v>
      </c>
      <c r="W181" s="41">
        <v>2221613200</v>
      </c>
      <c r="X181" s="59" t="str">
        <f t="shared" si="5"/>
        <v>ItemE 2.16.1.3.2</v>
      </c>
    </row>
    <row r="182" spans="22:24" x14ac:dyDescent="0.2">
      <c r="V182" s="41" t="s">
        <v>331</v>
      </c>
      <c r="W182" s="41">
        <v>2221614000</v>
      </c>
      <c r="X182" s="59" t="str">
        <f t="shared" si="5"/>
        <v>ItemE 2.16.1.4</v>
      </c>
    </row>
    <row r="183" spans="22:24" x14ac:dyDescent="0.2">
      <c r="V183" s="41" t="s">
        <v>332</v>
      </c>
      <c r="W183" s="41">
        <v>2221615000</v>
      </c>
      <c r="X183" s="59" t="str">
        <f t="shared" si="5"/>
        <v>ItemE 2.16.1.5</v>
      </c>
    </row>
    <row r="184" spans="22:24" x14ac:dyDescent="0.2">
      <c r="V184" s="41" t="s">
        <v>333</v>
      </c>
      <c r="W184" s="41">
        <v>2221615100</v>
      </c>
      <c r="X184" s="59" t="str">
        <f t="shared" si="5"/>
        <v>ItemE 2.16.1.5.1</v>
      </c>
    </row>
    <row r="185" spans="22:24" x14ac:dyDescent="0.2">
      <c r="V185" s="41" t="s">
        <v>334</v>
      </c>
      <c r="W185" s="41">
        <v>2221615200</v>
      </c>
      <c r="X185" s="59" t="str">
        <f t="shared" si="5"/>
        <v>ItemE 2.16.1.5.2</v>
      </c>
    </row>
    <row r="186" spans="22:24" x14ac:dyDescent="0.2">
      <c r="V186" s="41" t="s">
        <v>335</v>
      </c>
      <c r="W186" s="41">
        <v>2221615300</v>
      </c>
      <c r="X186" s="59" t="str">
        <f t="shared" si="5"/>
        <v>ItemE 2.16.1.5.3</v>
      </c>
    </row>
    <row r="187" spans="22:24" x14ac:dyDescent="0.2">
      <c r="V187" s="41" t="s">
        <v>336</v>
      </c>
      <c r="W187" s="41">
        <v>2221615400</v>
      </c>
      <c r="X187" s="59" t="str">
        <f t="shared" si="5"/>
        <v>ItemE 2.16.1.5.4</v>
      </c>
    </row>
    <row r="188" spans="22:24" x14ac:dyDescent="0.2">
      <c r="V188" s="41" t="s">
        <v>337</v>
      </c>
      <c r="W188" s="41">
        <v>2221615500</v>
      </c>
      <c r="X188" s="59" t="str">
        <f t="shared" si="5"/>
        <v>ItemE 2.16.1.5.5</v>
      </c>
    </row>
    <row r="189" spans="22:24" x14ac:dyDescent="0.2">
      <c r="V189" s="41" t="s">
        <v>338</v>
      </c>
      <c r="W189" s="41">
        <v>2221615600</v>
      </c>
      <c r="X189" s="59" t="str">
        <f t="shared" si="5"/>
        <v>ItemE 2.16.1.5.6</v>
      </c>
    </row>
    <row r="190" spans="22:24" x14ac:dyDescent="0.2">
      <c r="V190" s="41" t="s">
        <v>339</v>
      </c>
      <c r="W190" s="41">
        <v>2221615700</v>
      </c>
      <c r="X190" s="59" t="str">
        <f t="shared" si="5"/>
        <v>ItemE 2.16.1.5.7</v>
      </c>
    </row>
    <row r="191" spans="22:24" x14ac:dyDescent="0.2">
      <c r="V191" s="41" t="s">
        <v>340</v>
      </c>
      <c r="W191" s="41">
        <v>2221620000</v>
      </c>
      <c r="X191" s="59" t="str">
        <f t="shared" si="5"/>
        <v>ItemE 2.16.2</v>
      </c>
    </row>
    <row r="192" spans="22:24" x14ac:dyDescent="0.2">
      <c r="V192" s="41" t="s">
        <v>341</v>
      </c>
      <c r="W192" s="41">
        <v>2221630000</v>
      </c>
      <c r="X192" s="59" t="str">
        <f t="shared" si="5"/>
        <v>ItemE 2.16.3</v>
      </c>
    </row>
    <row r="193" spans="22:24" x14ac:dyDescent="0.2">
      <c r="V193" s="41" t="s">
        <v>342</v>
      </c>
      <c r="W193" s="41">
        <v>2221700000</v>
      </c>
      <c r="X193" s="59" t="str">
        <f t="shared" si="5"/>
        <v>ItemE 2.17.</v>
      </c>
    </row>
    <row r="194" spans="22:24" x14ac:dyDescent="0.2">
      <c r="V194" s="41" t="s">
        <v>343</v>
      </c>
      <c r="W194" s="41">
        <v>2221710000</v>
      </c>
      <c r="X194" s="59" t="str">
        <f t="shared" si="5"/>
        <v>ItemE 2.17.1</v>
      </c>
    </row>
    <row r="195" spans="22:24" x14ac:dyDescent="0.2">
      <c r="V195" s="41" t="s">
        <v>344</v>
      </c>
      <c r="W195" s="41">
        <v>2221720000</v>
      </c>
      <c r="X195" s="59" t="str">
        <f t="shared" ref="X195:X258" si="6">"ItemE "&amp;V195</f>
        <v>ItemE 2.17.2</v>
      </c>
    </row>
    <row r="196" spans="22:24" x14ac:dyDescent="0.2">
      <c r="V196" s="41" t="s">
        <v>345</v>
      </c>
      <c r="W196" s="41">
        <v>2221730000</v>
      </c>
      <c r="X196" s="59" t="str">
        <f t="shared" si="6"/>
        <v>ItemE 2.17.3</v>
      </c>
    </row>
    <row r="197" spans="22:24" x14ac:dyDescent="0.2">
      <c r="V197" s="41" t="s">
        <v>346</v>
      </c>
      <c r="W197" s="41">
        <v>2221800000</v>
      </c>
      <c r="X197" s="59" t="str">
        <f t="shared" si="6"/>
        <v>ItemE 2.18.</v>
      </c>
    </row>
    <row r="198" spans="22:24" x14ac:dyDescent="0.2">
      <c r="V198" s="41" t="s">
        <v>347</v>
      </c>
      <c r="W198" s="41">
        <v>2222100000</v>
      </c>
      <c r="X198" s="59" t="str">
        <f t="shared" si="6"/>
        <v>ItemE 2.21.</v>
      </c>
    </row>
    <row r="199" spans="22:24" x14ac:dyDescent="0.2">
      <c r="V199" s="41" t="s">
        <v>348</v>
      </c>
      <c r="W199" s="41">
        <v>2222200000</v>
      </c>
      <c r="X199" s="59" t="str">
        <f t="shared" si="6"/>
        <v>ItemE 2.22.</v>
      </c>
    </row>
    <row r="200" spans="22:24" x14ac:dyDescent="0.2">
      <c r="V200" s="41" t="s">
        <v>349</v>
      </c>
      <c r="W200" s="41">
        <v>2222300000</v>
      </c>
      <c r="X200" s="59" t="str">
        <f t="shared" si="6"/>
        <v>ItemE 2.23.</v>
      </c>
    </row>
    <row r="201" spans="22:24" x14ac:dyDescent="0.2">
      <c r="V201" s="41" t="s">
        <v>350</v>
      </c>
      <c r="W201" s="41">
        <v>2230000000</v>
      </c>
      <c r="X201" s="59" t="str">
        <f t="shared" si="6"/>
        <v>ItemE 3.</v>
      </c>
    </row>
    <row r="202" spans="22:24" x14ac:dyDescent="0.2">
      <c r="V202" s="41" t="s">
        <v>351</v>
      </c>
      <c r="W202" s="41">
        <v>2231000000</v>
      </c>
      <c r="X202" s="59" t="str">
        <f t="shared" si="6"/>
        <v>ItemE 3.1.</v>
      </c>
    </row>
    <row r="203" spans="22:24" x14ac:dyDescent="0.2">
      <c r="V203" s="41" t="s">
        <v>352</v>
      </c>
      <c r="W203" s="41">
        <v>2232000000</v>
      </c>
      <c r="X203" s="59" t="str">
        <f t="shared" si="6"/>
        <v>ItemE 3.2.</v>
      </c>
    </row>
    <row r="204" spans="22:24" x14ac:dyDescent="0.2">
      <c r="V204" s="41" t="s">
        <v>353</v>
      </c>
      <c r="W204" s="41">
        <v>2232100000</v>
      </c>
      <c r="X204" s="59" t="str">
        <f t="shared" si="6"/>
        <v>ItemE 3.2.1.</v>
      </c>
    </row>
    <row r="205" spans="22:24" x14ac:dyDescent="0.2">
      <c r="V205" s="41" t="s">
        <v>354</v>
      </c>
      <c r="W205" s="41">
        <v>2232200000</v>
      </c>
      <c r="X205" s="59" t="str">
        <f t="shared" si="6"/>
        <v>ItemE 3.2.2.</v>
      </c>
    </row>
    <row r="206" spans="22:24" x14ac:dyDescent="0.2">
      <c r="V206" s="41" t="s">
        <v>355</v>
      </c>
      <c r="W206" s="41">
        <v>2233000000</v>
      </c>
      <c r="X206" s="59" t="str">
        <f t="shared" si="6"/>
        <v>ItemE 3.3.</v>
      </c>
    </row>
    <row r="207" spans="22:24" x14ac:dyDescent="0.2">
      <c r="V207" s="41" t="s">
        <v>356</v>
      </c>
      <c r="W207" s="41">
        <v>2233100000</v>
      </c>
      <c r="X207" s="59" t="str">
        <f t="shared" si="6"/>
        <v>ItemE 3.3.1.</v>
      </c>
    </row>
    <row r="208" spans="22:24" x14ac:dyDescent="0.2">
      <c r="V208" s="41" t="s">
        <v>357</v>
      </c>
      <c r="W208" s="41">
        <v>2233200000</v>
      </c>
      <c r="X208" s="59" t="str">
        <f t="shared" si="6"/>
        <v>ItemE 3.3.2.</v>
      </c>
    </row>
    <row r="209" spans="22:24" x14ac:dyDescent="0.2">
      <c r="V209" s="41" t="s">
        <v>358</v>
      </c>
      <c r="W209" s="41">
        <v>2234000000</v>
      </c>
      <c r="X209" s="59" t="str">
        <f t="shared" si="6"/>
        <v>ItemE 3.4.</v>
      </c>
    </row>
    <row r="210" spans="22:24" x14ac:dyDescent="0.2">
      <c r="V210" s="41" t="s">
        <v>359</v>
      </c>
      <c r="W210" s="41">
        <v>2235000000</v>
      </c>
      <c r="X210" s="59" t="str">
        <f t="shared" si="6"/>
        <v>ItemE 3.5.</v>
      </c>
    </row>
    <row r="211" spans="22:24" x14ac:dyDescent="0.2">
      <c r="V211" s="41" t="s">
        <v>360</v>
      </c>
      <c r="W211" s="41">
        <v>2235100000</v>
      </c>
      <c r="X211" s="59" t="str">
        <f t="shared" si="6"/>
        <v>ItemE 3.5.1.</v>
      </c>
    </row>
    <row r="212" spans="22:24" x14ac:dyDescent="0.2">
      <c r="V212" s="41" t="s">
        <v>361</v>
      </c>
      <c r="W212" s="41">
        <v>2235200000</v>
      </c>
      <c r="X212" s="59" t="str">
        <f t="shared" si="6"/>
        <v>ItemE 3.5.2.</v>
      </c>
    </row>
    <row r="213" spans="22:24" x14ac:dyDescent="0.2">
      <c r="V213" s="41" t="s">
        <v>362</v>
      </c>
      <c r="W213" s="41">
        <v>2235300000</v>
      </c>
      <c r="X213" s="59" t="str">
        <f t="shared" si="6"/>
        <v>ItemE 3.5.3.</v>
      </c>
    </row>
    <row r="214" spans="22:24" x14ac:dyDescent="0.2">
      <c r="V214" s="41" t="s">
        <v>363</v>
      </c>
      <c r="W214" s="41">
        <v>2235400000</v>
      </c>
      <c r="X214" s="59" t="str">
        <f t="shared" si="6"/>
        <v>ItemE 3.5.4.</v>
      </c>
    </row>
    <row r="215" spans="22:24" x14ac:dyDescent="0.2">
      <c r="V215" s="41" t="s">
        <v>364</v>
      </c>
      <c r="W215" s="41">
        <v>2235500000</v>
      </c>
      <c r="X215" s="59" t="str">
        <f t="shared" si="6"/>
        <v>ItemE 3.5.5.</v>
      </c>
    </row>
    <row r="216" spans="22:24" x14ac:dyDescent="0.2">
      <c r="V216" s="41" t="s">
        <v>365</v>
      </c>
      <c r="W216" s="41">
        <v>2235600000</v>
      </c>
      <c r="X216" s="59" t="str">
        <f t="shared" si="6"/>
        <v>ItemE 3.5.6.</v>
      </c>
    </row>
    <row r="217" spans="22:24" x14ac:dyDescent="0.2">
      <c r="V217" s="41" t="s">
        <v>366</v>
      </c>
      <c r="W217" s="41">
        <v>2235700000</v>
      </c>
      <c r="X217" s="59" t="str">
        <f t="shared" si="6"/>
        <v>ItemE 3.5.7.</v>
      </c>
    </row>
    <row r="218" spans="22:24" x14ac:dyDescent="0.2">
      <c r="V218" s="41" t="s">
        <v>367</v>
      </c>
      <c r="W218" s="41">
        <v>2240000000</v>
      </c>
      <c r="X218" s="59" t="str">
        <f t="shared" si="6"/>
        <v>ItemE 4.</v>
      </c>
    </row>
    <row r="219" spans="22:24" x14ac:dyDescent="0.2">
      <c r="V219" s="41" t="s">
        <v>368</v>
      </c>
      <c r="W219" s="41">
        <v>2250000000</v>
      </c>
      <c r="X219" s="59" t="str">
        <f t="shared" si="6"/>
        <v>ItemE 5.</v>
      </c>
    </row>
    <row r="220" spans="22:24" x14ac:dyDescent="0.2">
      <c r="V220" s="41" t="s">
        <v>369</v>
      </c>
      <c r="W220" s="41">
        <v>2251000000</v>
      </c>
      <c r="X220" s="59" t="str">
        <f t="shared" si="6"/>
        <v>ItemE 5.1.</v>
      </c>
    </row>
    <row r="221" spans="22:24" x14ac:dyDescent="0.2">
      <c r="V221" s="41" t="s">
        <v>370</v>
      </c>
      <c r="W221" s="41">
        <v>2252000000</v>
      </c>
      <c r="X221" s="59" t="str">
        <f t="shared" si="6"/>
        <v>ItemE 5.2.</v>
      </c>
    </row>
    <row r="222" spans="22:24" x14ac:dyDescent="0.2">
      <c r="V222" s="41" t="s">
        <v>371</v>
      </c>
      <c r="W222" s="41">
        <v>2253000000</v>
      </c>
      <c r="X222" s="59" t="str">
        <f t="shared" si="6"/>
        <v>ItemE 5.3.</v>
      </c>
    </row>
    <row r="223" spans="22:24" x14ac:dyDescent="0.2">
      <c r="V223" s="41" t="s">
        <v>372</v>
      </c>
      <c r="W223" s="41">
        <v>2253100000</v>
      </c>
      <c r="X223" s="59" t="str">
        <f t="shared" si="6"/>
        <v>ItemE 5.3.1.</v>
      </c>
    </row>
    <row r="224" spans="22:24" x14ac:dyDescent="0.2">
      <c r="V224" s="41" t="s">
        <v>373</v>
      </c>
      <c r="W224" s="41">
        <v>2253200000</v>
      </c>
      <c r="X224" s="59" t="str">
        <f t="shared" si="6"/>
        <v>ItemE 5.3.2.</v>
      </c>
    </row>
    <row r="225" spans="22:24" x14ac:dyDescent="0.2">
      <c r="V225" s="41" t="s">
        <v>374</v>
      </c>
      <c r="W225" s="41">
        <v>2253300000</v>
      </c>
      <c r="X225" s="59" t="str">
        <f t="shared" si="6"/>
        <v>ItemE 5.3.3.</v>
      </c>
    </row>
    <row r="226" spans="22:24" x14ac:dyDescent="0.2">
      <c r="V226" s="41" t="s">
        <v>375</v>
      </c>
      <c r="W226" s="41">
        <v>2260000000</v>
      </c>
      <c r="X226" s="59" t="str">
        <f t="shared" si="6"/>
        <v>ItemE 6.</v>
      </c>
    </row>
    <row r="227" spans="22:24" x14ac:dyDescent="0.2">
      <c r="V227" s="41" t="s">
        <v>376</v>
      </c>
      <c r="W227" s="41">
        <v>2261000000</v>
      </c>
      <c r="X227" s="59" t="str">
        <f t="shared" si="6"/>
        <v>ItemE 6.1.</v>
      </c>
    </row>
    <row r="228" spans="22:24" x14ac:dyDescent="0.2">
      <c r="V228" s="41" t="s">
        <v>377</v>
      </c>
      <c r="W228" s="41">
        <v>2262000000</v>
      </c>
      <c r="X228" s="59" t="str">
        <f t="shared" si="6"/>
        <v>ItemE 6.2.</v>
      </c>
    </row>
    <row r="229" spans="22:24" x14ac:dyDescent="0.2">
      <c r="V229" s="41" t="s">
        <v>378</v>
      </c>
      <c r="W229" s="41">
        <v>2263000000</v>
      </c>
      <c r="X229" s="59" t="str">
        <f t="shared" si="6"/>
        <v>ItemE 6.3.</v>
      </c>
    </row>
    <row r="230" spans="22:24" x14ac:dyDescent="0.2">
      <c r="V230" s="41" t="s">
        <v>379</v>
      </c>
      <c r="W230" s="41">
        <v>2270000000</v>
      </c>
      <c r="X230" s="59" t="str">
        <f t="shared" si="6"/>
        <v>ItemE 7</v>
      </c>
    </row>
    <row r="231" spans="22:24" x14ac:dyDescent="0.2">
      <c r="V231" s="41" t="s">
        <v>380</v>
      </c>
      <c r="W231" s="41">
        <v>2270100000</v>
      </c>
      <c r="X231" s="59" t="str">
        <f t="shared" si="6"/>
        <v>ItemE 7.01</v>
      </c>
    </row>
    <row r="232" spans="22:24" x14ac:dyDescent="0.2">
      <c r="V232" s="41" t="s">
        <v>381</v>
      </c>
      <c r="W232" s="41">
        <v>2270200000</v>
      </c>
      <c r="X232" s="59" t="str">
        <f t="shared" si="6"/>
        <v>ItemE 7.02</v>
      </c>
    </row>
    <row r="233" spans="22:24" x14ac:dyDescent="0.2">
      <c r="V233" s="41" t="s">
        <v>382</v>
      </c>
      <c r="W233" s="41">
        <v>2270300000</v>
      </c>
      <c r="X233" s="59" t="str">
        <f t="shared" si="6"/>
        <v>ItemE 7.03</v>
      </c>
    </row>
    <row r="234" spans="22:24" x14ac:dyDescent="0.2">
      <c r="V234" s="41" t="s">
        <v>383</v>
      </c>
      <c r="W234" s="41">
        <v>2270400000</v>
      </c>
      <c r="X234" s="59" t="str">
        <f t="shared" si="6"/>
        <v>ItemE 7.04</v>
      </c>
    </row>
    <row r="235" spans="22:24" x14ac:dyDescent="0.2">
      <c r="V235" s="41" t="s">
        <v>384</v>
      </c>
      <c r="W235" s="41">
        <v>2270500000</v>
      </c>
      <c r="X235" s="59" t="str">
        <f t="shared" si="6"/>
        <v>ItemE 7.05</v>
      </c>
    </row>
    <row r="236" spans="22:24" x14ac:dyDescent="0.2">
      <c r="V236" s="41" t="s">
        <v>385</v>
      </c>
      <c r="W236" s="41">
        <v>2270600000</v>
      </c>
      <c r="X236" s="59" t="str">
        <f t="shared" si="6"/>
        <v>ItemE 7.06</v>
      </c>
    </row>
    <row r="237" spans="22:24" x14ac:dyDescent="0.2">
      <c r="V237" s="41" t="s">
        <v>386</v>
      </c>
      <c r="W237" s="41">
        <v>2270700000</v>
      </c>
      <c r="X237" s="59" t="str">
        <f t="shared" si="6"/>
        <v>ItemE 7.07</v>
      </c>
    </row>
    <row r="238" spans="22:24" x14ac:dyDescent="0.2">
      <c r="V238" s="41" t="s">
        <v>387</v>
      </c>
      <c r="W238" s="41">
        <v>2270800000</v>
      </c>
      <c r="X238" s="59" t="str">
        <f t="shared" si="6"/>
        <v>ItemE 7.08</v>
      </c>
    </row>
    <row r="239" spans="22:24" x14ac:dyDescent="0.2">
      <c r="V239" s="41" t="s">
        <v>388</v>
      </c>
      <c r="W239" s="41">
        <v>2270900000</v>
      </c>
      <c r="X239" s="59" t="str">
        <f t="shared" si="6"/>
        <v>ItemE 7.09</v>
      </c>
    </row>
    <row r="240" spans="22:24" x14ac:dyDescent="0.2">
      <c r="V240" s="41" t="s">
        <v>389</v>
      </c>
      <c r="W240" s="41">
        <v>2271000000</v>
      </c>
      <c r="X240" s="59" t="str">
        <f t="shared" si="6"/>
        <v>ItemE 7.10</v>
      </c>
    </row>
    <row r="241" spans="22:24" x14ac:dyDescent="0.2">
      <c r="V241" s="41" t="s">
        <v>390</v>
      </c>
      <c r="W241" s="41">
        <v>2271100000</v>
      </c>
      <c r="X241" s="59" t="str">
        <f t="shared" si="6"/>
        <v>ItemE 7.11</v>
      </c>
    </row>
    <row r="242" spans="22:24" x14ac:dyDescent="0.2">
      <c r="V242" s="41" t="s">
        <v>391</v>
      </c>
      <c r="W242" s="41">
        <v>2271200000</v>
      </c>
      <c r="X242" s="59" t="str">
        <f t="shared" si="6"/>
        <v>ItemE 7.12.</v>
      </c>
    </row>
    <row r="243" spans="22:24" x14ac:dyDescent="0.2">
      <c r="V243" s="41">
        <v>8</v>
      </c>
      <c r="W243" s="41">
        <v>2280000000</v>
      </c>
      <c r="X243" s="59" t="str">
        <f t="shared" si="6"/>
        <v>ItemE 8</v>
      </c>
    </row>
    <row r="244" spans="22:24" x14ac:dyDescent="0.2">
      <c r="V244" s="41" t="s">
        <v>392</v>
      </c>
      <c r="W244" s="41">
        <v>2280100000</v>
      </c>
      <c r="X244" s="59" t="str">
        <f t="shared" si="6"/>
        <v>ItemE 8.01</v>
      </c>
    </row>
    <row r="245" spans="22:24" x14ac:dyDescent="0.2">
      <c r="V245" s="41" t="s">
        <v>393</v>
      </c>
      <c r="W245" s="41">
        <v>2280200000</v>
      </c>
      <c r="X245" s="59" t="str">
        <f t="shared" si="6"/>
        <v>ItemE 8.02</v>
      </c>
    </row>
    <row r="246" spans="22:24" x14ac:dyDescent="0.2">
      <c r="V246" s="41" t="s">
        <v>394</v>
      </c>
      <c r="W246" s="41">
        <v>2280300000</v>
      </c>
      <c r="X246" s="59" t="str">
        <f t="shared" si="6"/>
        <v>ItemE 8.03</v>
      </c>
    </row>
    <row r="247" spans="22:24" x14ac:dyDescent="0.2">
      <c r="V247" s="41" t="s">
        <v>395</v>
      </c>
      <c r="W247" s="41">
        <v>2280400000</v>
      </c>
      <c r="X247" s="59" t="str">
        <f t="shared" si="6"/>
        <v>ItemE 8.04</v>
      </c>
    </row>
    <row r="248" spans="22:24" x14ac:dyDescent="0.2">
      <c r="V248" s="41" t="s">
        <v>396</v>
      </c>
      <c r="W248" s="41">
        <v>2280500000</v>
      </c>
      <c r="X248" s="59" t="str">
        <f t="shared" si="6"/>
        <v>ItemE 8.05</v>
      </c>
    </row>
    <row r="249" spans="22:24" x14ac:dyDescent="0.2">
      <c r="V249" s="41" t="s">
        <v>397</v>
      </c>
      <c r="W249" s="41">
        <v>2280600000</v>
      </c>
      <c r="X249" s="59" t="str">
        <f t="shared" si="6"/>
        <v>ItemE 8.06</v>
      </c>
    </row>
    <row r="250" spans="22:24" x14ac:dyDescent="0.2">
      <c r="V250" s="41" t="s">
        <v>398</v>
      </c>
      <c r="W250" s="41">
        <v>2280700000</v>
      </c>
      <c r="X250" s="59" t="str">
        <f t="shared" si="6"/>
        <v>ItemE 8.07</v>
      </c>
    </row>
    <row r="251" spans="22:24" x14ac:dyDescent="0.2">
      <c r="V251" s="41" t="s">
        <v>399</v>
      </c>
      <c r="W251" s="41">
        <v>2280800000</v>
      </c>
      <c r="X251" s="59" t="str">
        <f t="shared" si="6"/>
        <v>ItemE 8.08</v>
      </c>
    </row>
    <row r="252" spans="22:24" x14ac:dyDescent="0.2">
      <c r="V252" s="41" t="s">
        <v>400</v>
      </c>
      <c r="W252" s="41">
        <v>2280900000</v>
      </c>
      <c r="X252" s="59" t="str">
        <f t="shared" si="6"/>
        <v>ItemE 8.09</v>
      </c>
    </row>
    <row r="253" spans="22:24" x14ac:dyDescent="0.2">
      <c r="V253" s="41" t="s">
        <v>401</v>
      </c>
      <c r="W253" s="41">
        <v>2281000000</v>
      </c>
      <c r="X253" s="59" t="str">
        <f t="shared" si="6"/>
        <v>ItemE 8.10</v>
      </c>
    </row>
    <row r="254" spans="22:24" x14ac:dyDescent="0.2">
      <c r="V254" s="41" t="s">
        <v>402</v>
      </c>
      <c r="W254" s="41">
        <v>2281100000</v>
      </c>
      <c r="X254" s="59" t="str">
        <f t="shared" si="6"/>
        <v>ItemE 8.11</v>
      </c>
    </row>
    <row r="255" spans="22:24" x14ac:dyDescent="0.2">
      <c r="V255" s="41" t="s">
        <v>403</v>
      </c>
      <c r="W255" s="41">
        <v>2281200000</v>
      </c>
      <c r="X255" s="59" t="str">
        <f t="shared" si="6"/>
        <v>ItemE 8.12</v>
      </c>
    </row>
    <row r="256" spans="22:24" x14ac:dyDescent="0.2">
      <c r="V256" s="41" t="s">
        <v>404</v>
      </c>
      <c r="W256" s="41">
        <v>2281300000</v>
      </c>
      <c r="X256" s="59" t="str">
        <f t="shared" si="6"/>
        <v>ItemE 8.13</v>
      </c>
    </row>
    <row r="257" spans="22:24" x14ac:dyDescent="0.2">
      <c r="V257" s="41" t="s">
        <v>405</v>
      </c>
      <c r="W257" s="41">
        <v>2281400000</v>
      </c>
      <c r="X257" s="59" t="str">
        <f t="shared" si="6"/>
        <v>ItemE 8.14</v>
      </c>
    </row>
    <row r="258" spans="22:24" x14ac:dyDescent="0.2">
      <c r="V258" s="41" t="s">
        <v>406</v>
      </c>
      <c r="W258" s="41">
        <v>2281500000</v>
      </c>
      <c r="X258" s="59" t="str">
        <f t="shared" si="6"/>
        <v>ItemE 8.15</v>
      </c>
    </row>
    <row r="259" spans="22:24" x14ac:dyDescent="0.2">
      <c r="V259" s="41" t="s">
        <v>407</v>
      </c>
      <c r="W259" s="41">
        <v>2281600000</v>
      </c>
      <c r="X259" s="59" t="str">
        <f t="shared" ref="X259:X275" si="7">"ItemE "&amp;V259</f>
        <v>ItemE 8.16</v>
      </c>
    </row>
    <row r="260" spans="22:24" x14ac:dyDescent="0.2">
      <c r="V260" s="41" t="s">
        <v>408</v>
      </c>
      <c r="W260" s="41">
        <v>2281700000</v>
      </c>
      <c r="X260" s="59" t="str">
        <f t="shared" si="7"/>
        <v>ItemE 8.17</v>
      </c>
    </row>
    <row r="261" spans="22:24" x14ac:dyDescent="0.2">
      <c r="V261" s="41" t="s">
        <v>409</v>
      </c>
      <c r="W261" s="41">
        <v>2281800000</v>
      </c>
      <c r="X261" s="59" t="str">
        <f t="shared" si="7"/>
        <v>ItemE 8.18</v>
      </c>
    </row>
    <row r="262" spans="22:24" x14ac:dyDescent="0.2">
      <c r="V262" s="41" t="s">
        <v>410</v>
      </c>
      <c r="W262" s="41">
        <v>2281900000</v>
      </c>
      <c r="X262" s="59" t="str">
        <f t="shared" si="7"/>
        <v>ItemE 8.19</v>
      </c>
    </row>
    <row r="263" spans="22:24" x14ac:dyDescent="0.2">
      <c r="V263" s="41" t="s">
        <v>411</v>
      </c>
      <c r="W263" s="41">
        <v>2282000000</v>
      </c>
      <c r="X263" s="59" t="str">
        <f t="shared" si="7"/>
        <v>ItemE 8.20</v>
      </c>
    </row>
    <row r="264" spans="22:24" x14ac:dyDescent="0.2">
      <c r="V264" s="41" t="s">
        <v>412</v>
      </c>
      <c r="W264" s="41">
        <v>2282100000</v>
      </c>
      <c r="X264" s="59" t="str">
        <f t="shared" si="7"/>
        <v>ItemE 8.21</v>
      </c>
    </row>
    <row r="265" spans="22:24" x14ac:dyDescent="0.2">
      <c r="V265" s="41" t="s">
        <v>413</v>
      </c>
      <c r="W265" s="41">
        <v>2282200000</v>
      </c>
      <c r="X265" s="59" t="str">
        <f t="shared" si="7"/>
        <v>ItemE 8.22</v>
      </c>
    </row>
    <row r="266" spans="22:24" x14ac:dyDescent="0.2">
      <c r="V266" s="41" t="s">
        <v>414</v>
      </c>
      <c r="W266" s="41">
        <v>2282300000</v>
      </c>
      <c r="X266" s="59" t="str">
        <f t="shared" si="7"/>
        <v>ItemE 8.23</v>
      </c>
    </row>
    <row r="267" spans="22:24" x14ac:dyDescent="0.2">
      <c r="V267" s="41">
        <v>9</v>
      </c>
      <c r="W267" s="41" t="s">
        <v>415</v>
      </c>
      <c r="X267" s="59" t="str">
        <f t="shared" si="7"/>
        <v>ItemE 9</v>
      </c>
    </row>
    <row r="268" spans="22:24" x14ac:dyDescent="0.2">
      <c r="V268" s="41" t="s">
        <v>416</v>
      </c>
      <c r="W268" s="41" t="s">
        <v>417</v>
      </c>
      <c r="X268" s="59" t="str">
        <f t="shared" si="7"/>
        <v>ItemE   9.1</v>
      </c>
    </row>
    <row r="269" spans="22:24" x14ac:dyDescent="0.2">
      <c r="V269" s="41" t="s">
        <v>418</v>
      </c>
      <c r="W269" s="41" t="s">
        <v>419</v>
      </c>
      <c r="X269" s="59" t="str">
        <f t="shared" si="7"/>
        <v>ItemE     9.1.1</v>
      </c>
    </row>
    <row r="270" spans="22:24" x14ac:dyDescent="0.2">
      <c r="V270" s="41" t="s">
        <v>420</v>
      </c>
      <c r="W270" s="41" t="s">
        <v>421</v>
      </c>
      <c r="X270" s="59" t="str">
        <f t="shared" si="7"/>
        <v>ItemE   9.2</v>
      </c>
    </row>
    <row r="271" spans="22:24" x14ac:dyDescent="0.2">
      <c r="V271" s="41" t="s">
        <v>422</v>
      </c>
      <c r="W271" s="41" t="s">
        <v>423</v>
      </c>
      <c r="X271" s="59" t="str">
        <f t="shared" si="7"/>
        <v>ItemE     9.2.2</v>
      </c>
    </row>
    <row r="272" spans="22:24" x14ac:dyDescent="0.2">
      <c r="V272" s="41">
        <v>10</v>
      </c>
      <c r="W272" s="41" t="s">
        <v>424</v>
      </c>
      <c r="X272" s="59" t="str">
        <f t="shared" si="7"/>
        <v>ItemE 10</v>
      </c>
    </row>
    <row r="273" spans="22:24" x14ac:dyDescent="0.2">
      <c r="V273" s="41">
        <v>11</v>
      </c>
      <c r="W273" s="41" t="s">
        <v>425</v>
      </c>
      <c r="X273" s="59" t="str">
        <f t="shared" si="7"/>
        <v>ItemE 11</v>
      </c>
    </row>
    <row r="274" spans="22:24" x14ac:dyDescent="0.2">
      <c r="V274" s="41">
        <v>12</v>
      </c>
      <c r="W274" s="41" t="s">
        <v>426</v>
      </c>
      <c r="X274" s="59" t="str">
        <f t="shared" si="7"/>
        <v>ItemE 12</v>
      </c>
    </row>
    <row r="275" spans="22:24" x14ac:dyDescent="0.2">
      <c r="V275" s="41">
        <v>13</v>
      </c>
      <c r="W275" s="41" t="s">
        <v>427</v>
      </c>
      <c r="X275" s="59" t="str">
        <f t="shared" si="7"/>
        <v>ItemE 13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12"/>
  <sheetViews>
    <sheetView workbookViewId="0">
      <selection activeCell="C41" sqref="C41"/>
    </sheetView>
  </sheetViews>
  <sheetFormatPr defaultRowHeight="12.75" x14ac:dyDescent="0.2"/>
  <cols>
    <col min="2" max="2" width="28.140625" bestFit="1" customWidth="1"/>
    <col min="3" max="3" width="229.85546875" bestFit="1" customWidth="1"/>
    <col min="4" max="4" width="14" bestFit="1" customWidth="1"/>
  </cols>
  <sheetData>
    <row r="1" spans="1:4" x14ac:dyDescent="0.2">
      <c r="A1" s="23" t="s">
        <v>73</v>
      </c>
      <c r="B1" s="23" t="s">
        <v>91</v>
      </c>
      <c r="C1" s="23" t="s">
        <v>71</v>
      </c>
      <c r="D1" t="s">
        <v>72</v>
      </c>
    </row>
    <row r="2" spans="1:4" x14ac:dyDescent="0.2">
      <c r="A2">
        <v>1</v>
      </c>
      <c r="B2" t="s">
        <v>74</v>
      </c>
      <c r="C2" t="s">
        <v>90</v>
      </c>
      <c r="D2" t="s">
        <v>75</v>
      </c>
    </row>
    <row r="3" spans="1:4" x14ac:dyDescent="0.2">
      <c r="A3">
        <v>2</v>
      </c>
      <c r="B3" t="s">
        <v>80</v>
      </c>
      <c r="C3" t="s">
        <v>109</v>
      </c>
      <c r="D3" t="s">
        <v>81</v>
      </c>
    </row>
    <row r="4" spans="1:4" x14ac:dyDescent="0.2">
      <c r="A4">
        <v>3</v>
      </c>
      <c r="B4" t="s">
        <v>104</v>
      </c>
      <c r="C4" t="s">
        <v>89</v>
      </c>
      <c r="D4" t="s">
        <v>82</v>
      </c>
    </row>
    <row r="5" spans="1:4" x14ac:dyDescent="0.2">
      <c r="A5">
        <v>4</v>
      </c>
      <c r="B5" t="s">
        <v>76</v>
      </c>
      <c r="C5" t="s">
        <v>84</v>
      </c>
      <c r="D5" t="s">
        <v>83</v>
      </c>
    </row>
    <row r="6" spans="1:4" x14ac:dyDescent="0.2">
      <c r="A6">
        <v>5</v>
      </c>
      <c r="B6" t="s">
        <v>77</v>
      </c>
      <c r="C6" t="s">
        <v>87</v>
      </c>
      <c r="D6" t="s">
        <v>83</v>
      </c>
    </row>
    <row r="7" spans="1:4" x14ac:dyDescent="0.2">
      <c r="A7">
        <v>6</v>
      </c>
      <c r="B7" t="s">
        <v>79</v>
      </c>
      <c r="C7" t="s">
        <v>86</v>
      </c>
      <c r="D7" t="s">
        <v>81</v>
      </c>
    </row>
    <row r="8" spans="1:4" x14ac:dyDescent="0.2">
      <c r="A8">
        <v>7</v>
      </c>
      <c r="B8" t="s">
        <v>105</v>
      </c>
      <c r="C8" t="s">
        <v>106</v>
      </c>
      <c r="D8" t="s">
        <v>83</v>
      </c>
    </row>
    <row r="9" spans="1:4" x14ac:dyDescent="0.2">
      <c r="A9">
        <v>8</v>
      </c>
      <c r="B9" t="s">
        <v>78</v>
      </c>
      <c r="C9" t="s">
        <v>116</v>
      </c>
      <c r="D9" t="s">
        <v>83</v>
      </c>
    </row>
    <row r="10" spans="1:4" x14ac:dyDescent="0.2">
      <c r="A10">
        <v>9</v>
      </c>
      <c r="B10" t="s">
        <v>92</v>
      </c>
      <c r="C10" t="s">
        <v>108</v>
      </c>
    </row>
    <row r="11" spans="1:4" x14ac:dyDescent="0.2">
      <c r="A11">
        <v>10</v>
      </c>
      <c r="B11" t="s">
        <v>88</v>
      </c>
    </row>
    <row r="12" spans="1:4" x14ac:dyDescent="0.2">
      <c r="A12">
        <v>11</v>
      </c>
      <c r="B12" t="s">
        <v>20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224"/>
  <sheetViews>
    <sheetView zoomScaleNormal="100" workbookViewId="0">
      <selection activeCell="C17" sqref="C17"/>
    </sheetView>
  </sheetViews>
  <sheetFormatPr defaultRowHeight="12.75" x14ac:dyDescent="0.2"/>
  <cols>
    <col min="1" max="1" width="37.7109375" customWidth="1"/>
    <col min="2" max="2" width="11.140625" customWidth="1"/>
    <col min="4" max="4" width="9.140625" style="41"/>
    <col min="5" max="5" width="48.42578125" style="41" customWidth="1"/>
    <col min="6" max="6" width="14.5703125" style="41" customWidth="1"/>
    <col min="7" max="7" width="9.140625" style="41"/>
    <col min="8" max="8" width="13.140625" customWidth="1"/>
    <col min="9" max="9" width="13.7109375" customWidth="1"/>
    <col min="12" max="12" width="15" bestFit="1" customWidth="1"/>
    <col min="13" max="13" width="11" bestFit="1" customWidth="1"/>
    <col min="14" max="14" width="21.5703125" bestFit="1" customWidth="1"/>
    <col min="15" max="15" width="16" bestFit="1" customWidth="1"/>
    <col min="16" max="16" width="17.42578125" bestFit="1" customWidth="1"/>
  </cols>
  <sheetData>
    <row r="1" spans="1:16" x14ac:dyDescent="0.2">
      <c r="A1" t="s">
        <v>703</v>
      </c>
      <c r="B1" t="s">
        <v>704</v>
      </c>
      <c r="D1" s="41" t="s">
        <v>807</v>
      </c>
      <c r="F1" s="41" t="s">
        <v>718</v>
      </c>
      <c r="G1" t="s">
        <v>703</v>
      </c>
      <c r="I1" t="s">
        <v>704</v>
      </c>
      <c r="J1" s="41" t="s">
        <v>707</v>
      </c>
      <c r="L1" s="42" t="s">
        <v>808</v>
      </c>
      <c r="M1" s="42" t="s">
        <v>809</v>
      </c>
      <c r="N1" s="42" t="s">
        <v>810</v>
      </c>
      <c r="O1" s="42" t="s">
        <v>811</v>
      </c>
      <c r="P1" s="42" t="s">
        <v>812</v>
      </c>
    </row>
    <row r="2" spans="1:16" x14ac:dyDescent="0.2">
      <c r="A2" t="s">
        <v>785</v>
      </c>
      <c r="B2" t="s">
        <v>801</v>
      </c>
      <c r="D2" s="59" t="s">
        <v>156</v>
      </c>
      <c r="E2" s="59" t="s">
        <v>813</v>
      </c>
      <c r="F2" s="59">
        <v>2110210000</v>
      </c>
      <c r="G2" s="59" t="s">
        <v>776</v>
      </c>
      <c r="I2" t="s">
        <v>814</v>
      </c>
      <c r="J2" t="s">
        <v>744</v>
      </c>
      <c r="L2" s="43" t="s">
        <v>429</v>
      </c>
      <c r="M2" s="43">
        <v>2110210000</v>
      </c>
      <c r="N2" s="43">
        <v>2110900000</v>
      </c>
      <c r="O2" s="43">
        <v>2111220000</v>
      </c>
      <c r="P2" s="43">
        <v>2110220000</v>
      </c>
    </row>
    <row r="3" spans="1:16" x14ac:dyDescent="0.2">
      <c r="A3" t="s">
        <v>815</v>
      </c>
      <c r="B3" t="s">
        <v>801</v>
      </c>
      <c r="D3" s="59" t="s">
        <v>157</v>
      </c>
      <c r="E3" s="59" t="s">
        <v>816</v>
      </c>
      <c r="F3" s="59">
        <v>2110220000</v>
      </c>
      <c r="G3" s="59" t="s">
        <v>776</v>
      </c>
      <c r="I3" t="s">
        <v>817</v>
      </c>
      <c r="J3" t="s">
        <v>744</v>
      </c>
      <c r="L3" s="43" t="s">
        <v>430</v>
      </c>
      <c r="M3" s="43">
        <v>2110600000</v>
      </c>
      <c r="N3" s="43">
        <v>2110900000</v>
      </c>
      <c r="O3" s="43"/>
      <c r="P3" s="43"/>
    </row>
    <row r="4" spans="1:16" x14ac:dyDescent="0.2">
      <c r="A4" t="s">
        <v>818</v>
      </c>
      <c r="B4" t="s">
        <v>801</v>
      </c>
      <c r="D4" s="59" t="s">
        <v>160</v>
      </c>
      <c r="E4" s="59" t="s">
        <v>819</v>
      </c>
      <c r="F4" s="59">
        <v>2110410000</v>
      </c>
      <c r="G4" s="59" t="s">
        <v>779</v>
      </c>
      <c r="I4" t="s">
        <v>820</v>
      </c>
      <c r="J4" t="s">
        <v>744</v>
      </c>
      <c r="L4" s="43" t="s">
        <v>431</v>
      </c>
      <c r="M4" s="43">
        <v>2110672000</v>
      </c>
      <c r="N4" s="43">
        <v>2110900000</v>
      </c>
      <c r="O4" s="43">
        <v>2111260000</v>
      </c>
      <c r="P4" s="43"/>
    </row>
    <row r="5" spans="1:16" x14ac:dyDescent="0.2">
      <c r="A5" t="s">
        <v>784</v>
      </c>
      <c r="B5" t="s">
        <v>801</v>
      </c>
      <c r="D5" s="59" t="s">
        <v>161</v>
      </c>
      <c r="E5" s="59" t="s">
        <v>821</v>
      </c>
      <c r="F5" s="59">
        <v>2110420000</v>
      </c>
      <c r="G5" s="59" t="s">
        <v>779</v>
      </c>
      <c r="I5" t="s">
        <v>822</v>
      </c>
      <c r="J5" t="s">
        <v>744</v>
      </c>
      <c r="L5" s="43" t="s">
        <v>432</v>
      </c>
      <c r="M5" s="43">
        <v>2110672000</v>
      </c>
      <c r="N5" s="43">
        <v>2110900000</v>
      </c>
      <c r="O5" s="43">
        <v>2111260000</v>
      </c>
      <c r="P5" s="43"/>
    </row>
    <row r="6" spans="1:16" x14ac:dyDescent="0.2">
      <c r="A6" t="s">
        <v>798</v>
      </c>
      <c r="B6" t="s">
        <v>801</v>
      </c>
      <c r="D6" s="59" t="s">
        <v>163</v>
      </c>
      <c r="E6" s="59" t="s">
        <v>823</v>
      </c>
      <c r="F6" s="59">
        <v>2110510000</v>
      </c>
      <c r="G6" s="59" t="s">
        <v>796</v>
      </c>
      <c r="I6" t="s">
        <v>824</v>
      </c>
      <c r="J6" t="s">
        <v>744</v>
      </c>
      <c r="L6" s="43" t="s">
        <v>433</v>
      </c>
      <c r="M6" s="43">
        <v>2110672000</v>
      </c>
      <c r="N6" s="43">
        <v>2110900000</v>
      </c>
      <c r="O6" s="43">
        <v>2111260000</v>
      </c>
      <c r="P6" s="43"/>
    </row>
    <row r="7" spans="1:16" x14ac:dyDescent="0.2">
      <c r="A7" t="s">
        <v>787</v>
      </c>
      <c r="B7" t="s">
        <v>801</v>
      </c>
      <c r="D7" s="59" t="s">
        <v>164</v>
      </c>
      <c r="E7" s="59" t="s">
        <v>825</v>
      </c>
      <c r="F7" s="59">
        <v>2110520000</v>
      </c>
      <c r="G7" s="59" t="s">
        <v>796</v>
      </c>
      <c r="I7" t="s">
        <v>826</v>
      </c>
      <c r="J7" s="41" t="s">
        <v>745</v>
      </c>
      <c r="L7" s="43" t="s">
        <v>434</v>
      </c>
      <c r="M7" s="43">
        <v>2110672000</v>
      </c>
      <c r="N7" s="43">
        <v>2110900000</v>
      </c>
      <c r="O7" s="43">
        <v>2111260000</v>
      </c>
      <c r="P7" s="43"/>
    </row>
    <row r="8" spans="1:16" x14ac:dyDescent="0.2">
      <c r="A8" t="s">
        <v>799</v>
      </c>
      <c r="B8" t="s">
        <v>801</v>
      </c>
      <c r="D8" s="59" t="s">
        <v>165</v>
      </c>
      <c r="E8" s="59" t="s">
        <v>827</v>
      </c>
      <c r="F8" s="59">
        <v>2110530000</v>
      </c>
      <c r="G8" s="59" t="s">
        <v>796</v>
      </c>
      <c r="I8" t="s">
        <v>828</v>
      </c>
      <c r="J8" s="41" t="s">
        <v>745</v>
      </c>
      <c r="L8" s="43" t="s">
        <v>435</v>
      </c>
      <c r="M8" s="43">
        <v>2110672000</v>
      </c>
      <c r="N8" s="43">
        <v>2110900000</v>
      </c>
      <c r="O8" s="43">
        <v>2111260000</v>
      </c>
      <c r="P8" s="43"/>
    </row>
    <row r="9" spans="1:16" x14ac:dyDescent="0.2">
      <c r="A9" t="s">
        <v>788</v>
      </c>
      <c r="B9" t="s">
        <v>801</v>
      </c>
      <c r="D9" s="59" t="s">
        <v>168</v>
      </c>
      <c r="E9" s="59" t="s">
        <v>829</v>
      </c>
      <c r="F9" s="59">
        <v>2110620000</v>
      </c>
      <c r="G9" s="59" t="s">
        <v>779</v>
      </c>
      <c r="I9" t="s">
        <v>801</v>
      </c>
      <c r="J9" s="41" t="s">
        <v>745</v>
      </c>
      <c r="L9" s="43" t="s">
        <v>436</v>
      </c>
      <c r="M9" s="43">
        <v>2110672000</v>
      </c>
      <c r="N9" s="43">
        <v>2110900000</v>
      </c>
      <c r="O9" s="43">
        <v>2111260000</v>
      </c>
      <c r="P9" s="43"/>
    </row>
    <row r="10" spans="1:16" x14ac:dyDescent="0.2">
      <c r="A10" t="s">
        <v>763</v>
      </c>
      <c r="B10" t="s">
        <v>802</v>
      </c>
      <c r="D10" s="59" t="s">
        <v>169</v>
      </c>
      <c r="E10" s="59" t="s">
        <v>830</v>
      </c>
      <c r="F10" s="59">
        <v>2110630000</v>
      </c>
      <c r="G10" s="59" t="s">
        <v>779</v>
      </c>
      <c r="I10" t="s">
        <v>802</v>
      </c>
      <c r="J10" s="41" t="s">
        <v>745</v>
      </c>
      <c r="L10" s="43" t="s">
        <v>437</v>
      </c>
      <c r="M10" s="43">
        <v>2110672000</v>
      </c>
      <c r="N10" s="43">
        <v>2110900000</v>
      </c>
      <c r="O10" s="43">
        <v>2111260000</v>
      </c>
      <c r="P10" s="43"/>
    </row>
    <row r="11" spans="1:16" x14ac:dyDescent="0.2">
      <c r="A11" t="s">
        <v>764</v>
      </c>
      <c r="B11" t="s">
        <v>831</v>
      </c>
      <c r="D11" s="59" t="s">
        <v>170</v>
      </c>
      <c r="E11" s="59" t="s">
        <v>832</v>
      </c>
      <c r="F11" s="59">
        <v>2110640000</v>
      </c>
      <c r="G11" s="59" t="s">
        <v>779</v>
      </c>
      <c r="I11" t="s">
        <v>831</v>
      </c>
      <c r="J11" s="41" t="s">
        <v>745</v>
      </c>
      <c r="L11" s="43" t="s">
        <v>438</v>
      </c>
      <c r="M11" s="43">
        <v>2110671000</v>
      </c>
      <c r="N11" s="43">
        <v>2110900000</v>
      </c>
      <c r="O11" s="43">
        <v>2111260000</v>
      </c>
      <c r="P11" s="43"/>
    </row>
    <row r="12" spans="1:16" x14ac:dyDescent="0.2">
      <c r="A12" t="s">
        <v>765</v>
      </c>
      <c r="B12" t="s">
        <v>831</v>
      </c>
      <c r="D12" s="59" t="s">
        <v>171</v>
      </c>
      <c r="E12" s="59" t="s">
        <v>833</v>
      </c>
      <c r="F12" s="59">
        <v>2110650000</v>
      </c>
      <c r="G12" s="59" t="s">
        <v>779</v>
      </c>
      <c r="I12" t="s">
        <v>834</v>
      </c>
      <c r="J12" s="41" t="s">
        <v>745</v>
      </c>
      <c r="L12" s="43" t="s">
        <v>439</v>
      </c>
      <c r="M12" s="43">
        <v>2110672000</v>
      </c>
      <c r="N12" s="43">
        <v>2110900000</v>
      </c>
      <c r="O12" s="43">
        <v>2111260000</v>
      </c>
      <c r="P12" s="43"/>
    </row>
    <row r="13" spans="1:16" x14ac:dyDescent="0.2">
      <c r="A13" t="s">
        <v>768</v>
      </c>
      <c r="B13" t="s">
        <v>835</v>
      </c>
      <c r="D13" s="59" t="s">
        <v>172</v>
      </c>
      <c r="E13" s="59" t="s">
        <v>836</v>
      </c>
      <c r="F13" s="59">
        <v>2110660000</v>
      </c>
      <c r="G13" s="59" t="s">
        <v>779</v>
      </c>
      <c r="I13" t="s">
        <v>837</v>
      </c>
      <c r="J13" s="41" t="s">
        <v>745</v>
      </c>
      <c r="L13" s="43" t="s">
        <v>440</v>
      </c>
      <c r="M13" s="43">
        <v>2110672000</v>
      </c>
      <c r="N13" s="43">
        <v>2110900000</v>
      </c>
      <c r="O13" s="43">
        <v>2111260000</v>
      </c>
      <c r="P13" s="43"/>
    </row>
    <row r="14" spans="1:16" x14ac:dyDescent="0.2">
      <c r="A14" t="s">
        <v>769</v>
      </c>
      <c r="B14" t="s">
        <v>835</v>
      </c>
      <c r="D14" s="59" t="s">
        <v>174</v>
      </c>
      <c r="E14" s="59" t="s">
        <v>838</v>
      </c>
      <c r="F14" s="59">
        <v>2110671000</v>
      </c>
      <c r="G14" s="59" t="s">
        <v>779</v>
      </c>
      <c r="I14" t="s">
        <v>839</v>
      </c>
      <c r="J14" s="41" t="s">
        <v>745</v>
      </c>
      <c r="L14" s="43" t="s">
        <v>441</v>
      </c>
      <c r="M14" s="43">
        <v>2110700000</v>
      </c>
      <c r="N14" s="43">
        <v>2110900000</v>
      </c>
      <c r="O14" s="43">
        <v>2111270000</v>
      </c>
      <c r="P14" s="43"/>
    </row>
    <row r="15" spans="1:16" x14ac:dyDescent="0.2">
      <c r="A15" t="s">
        <v>777</v>
      </c>
      <c r="B15" t="s">
        <v>835</v>
      </c>
      <c r="D15" s="59" t="s">
        <v>175</v>
      </c>
      <c r="E15" s="59" t="s">
        <v>840</v>
      </c>
      <c r="F15" s="59">
        <v>2110672000</v>
      </c>
      <c r="G15" s="59" t="s">
        <v>779</v>
      </c>
      <c r="I15" t="s">
        <v>835</v>
      </c>
      <c r="J15" s="41" t="s">
        <v>745</v>
      </c>
      <c r="L15" s="43" t="s">
        <v>442</v>
      </c>
      <c r="M15" s="43">
        <v>2110672000</v>
      </c>
      <c r="N15" s="43">
        <v>2110900000</v>
      </c>
      <c r="O15" s="43">
        <v>2111260000</v>
      </c>
      <c r="P15" s="43"/>
    </row>
    <row r="16" spans="1:16" x14ac:dyDescent="0.2">
      <c r="A16" t="s">
        <v>790</v>
      </c>
      <c r="B16" t="s">
        <v>805</v>
      </c>
      <c r="D16" s="59" t="s">
        <v>176</v>
      </c>
      <c r="E16" s="59" t="s">
        <v>841</v>
      </c>
      <c r="F16" s="59">
        <v>2110700000</v>
      </c>
      <c r="G16" s="59" t="s">
        <v>842</v>
      </c>
      <c r="I16" t="s">
        <v>805</v>
      </c>
      <c r="J16" s="41" t="s">
        <v>745</v>
      </c>
      <c r="L16" s="43" t="s">
        <v>443</v>
      </c>
      <c r="M16" s="43">
        <v>2110650000</v>
      </c>
      <c r="N16" s="43">
        <v>2110900000</v>
      </c>
      <c r="O16" s="43">
        <v>2111260000</v>
      </c>
      <c r="P16" s="43"/>
    </row>
    <row r="17" spans="1:16" x14ac:dyDescent="0.2">
      <c r="A17" t="s">
        <v>791</v>
      </c>
      <c r="B17" t="s">
        <v>805</v>
      </c>
      <c r="D17" s="59" t="s">
        <v>178</v>
      </c>
      <c r="E17" s="59" t="s">
        <v>843</v>
      </c>
      <c r="F17" s="59">
        <v>2110810000</v>
      </c>
      <c r="G17" s="59" t="s">
        <v>797</v>
      </c>
      <c r="I17" t="s">
        <v>844</v>
      </c>
      <c r="J17" s="41" t="s">
        <v>745</v>
      </c>
      <c r="L17" s="43" t="s">
        <v>444</v>
      </c>
      <c r="M17" s="43">
        <v>2110672000</v>
      </c>
      <c r="N17" s="43">
        <v>2110900000</v>
      </c>
      <c r="O17" s="43">
        <v>2111260000</v>
      </c>
      <c r="P17" s="43"/>
    </row>
    <row r="18" spans="1:16" x14ac:dyDescent="0.2">
      <c r="A18" t="s">
        <v>845</v>
      </c>
      <c r="B18" t="s">
        <v>805</v>
      </c>
      <c r="D18" s="59" t="s">
        <v>179</v>
      </c>
      <c r="E18" s="59" t="s">
        <v>846</v>
      </c>
      <c r="F18" s="59">
        <v>2110820000</v>
      </c>
      <c r="G18" s="59" t="s">
        <v>797</v>
      </c>
      <c r="I18" t="s">
        <v>804</v>
      </c>
      <c r="J18" s="41" t="s">
        <v>745</v>
      </c>
      <c r="L18" s="43" t="s">
        <v>445</v>
      </c>
      <c r="M18" s="43">
        <v>2110610000</v>
      </c>
      <c r="N18" s="43">
        <v>2110900000</v>
      </c>
      <c r="O18" s="43">
        <v>2111260000</v>
      </c>
      <c r="P18" s="43"/>
    </row>
    <row r="19" spans="1:16" x14ac:dyDescent="0.2">
      <c r="A19" t="s">
        <v>789</v>
      </c>
      <c r="B19" t="s">
        <v>803</v>
      </c>
      <c r="D19" s="59" t="s">
        <v>185</v>
      </c>
      <c r="E19" s="59" t="s">
        <v>847</v>
      </c>
      <c r="F19" s="59">
        <v>2111011000</v>
      </c>
      <c r="G19" s="59" t="s">
        <v>848</v>
      </c>
      <c r="I19" t="s">
        <v>803</v>
      </c>
      <c r="J19" s="41" t="s">
        <v>745</v>
      </c>
      <c r="L19" s="43" t="s">
        <v>446</v>
      </c>
      <c r="M19" s="43">
        <v>2110620000</v>
      </c>
      <c r="N19" s="43">
        <v>2110900000</v>
      </c>
      <c r="O19" s="43">
        <v>2111260000</v>
      </c>
      <c r="P19" s="43"/>
    </row>
    <row r="20" spans="1:16" x14ac:dyDescent="0.2">
      <c r="A20" t="s">
        <v>771</v>
      </c>
      <c r="B20" t="s">
        <v>803</v>
      </c>
      <c r="D20" s="59" t="s">
        <v>186</v>
      </c>
      <c r="E20" s="59" t="s">
        <v>849</v>
      </c>
      <c r="F20" s="59">
        <v>2111012000</v>
      </c>
      <c r="G20" s="59" t="s">
        <v>850</v>
      </c>
      <c r="I20" t="s">
        <v>851</v>
      </c>
      <c r="J20" s="41" t="s">
        <v>745</v>
      </c>
      <c r="L20" s="43" t="s">
        <v>447</v>
      </c>
      <c r="M20" s="43">
        <v>2110630000</v>
      </c>
      <c r="N20" s="43">
        <v>2110900000</v>
      </c>
      <c r="O20" s="43">
        <v>2111260000</v>
      </c>
      <c r="P20" s="43"/>
    </row>
    <row r="21" spans="1:16" x14ac:dyDescent="0.2">
      <c r="A21" t="s">
        <v>793</v>
      </c>
      <c r="B21" t="s">
        <v>803</v>
      </c>
      <c r="D21" s="59" t="s">
        <v>187</v>
      </c>
      <c r="E21" s="59" t="s">
        <v>852</v>
      </c>
      <c r="F21" s="59">
        <v>2111013000</v>
      </c>
      <c r="G21" s="59" t="s">
        <v>850</v>
      </c>
      <c r="I21" t="s">
        <v>853</v>
      </c>
      <c r="J21" s="41" t="s">
        <v>745</v>
      </c>
      <c r="L21" s="43" t="s">
        <v>448</v>
      </c>
      <c r="M21" s="43">
        <v>2110660000</v>
      </c>
      <c r="N21" s="43">
        <v>2110900000</v>
      </c>
      <c r="O21" s="43">
        <v>2111260000</v>
      </c>
      <c r="P21" s="43"/>
    </row>
    <row r="22" spans="1:16" x14ac:dyDescent="0.2">
      <c r="A22" t="s">
        <v>772</v>
      </c>
      <c r="B22" t="s">
        <v>803</v>
      </c>
      <c r="D22" s="59" t="s">
        <v>188</v>
      </c>
      <c r="E22" s="59" t="s">
        <v>854</v>
      </c>
      <c r="F22" s="59">
        <v>2111014000</v>
      </c>
      <c r="G22" s="59" t="s">
        <v>850</v>
      </c>
      <c r="I22" t="s">
        <v>855</v>
      </c>
      <c r="J22" s="41" t="s">
        <v>745</v>
      </c>
      <c r="L22" s="43" t="s">
        <v>449</v>
      </c>
      <c r="M22" s="43">
        <v>2110670000</v>
      </c>
      <c r="N22" s="43">
        <v>2110900000</v>
      </c>
      <c r="O22" s="43">
        <v>2111260000</v>
      </c>
      <c r="P22" s="43"/>
    </row>
    <row r="23" spans="1:16" x14ac:dyDescent="0.2">
      <c r="A23" t="s">
        <v>794</v>
      </c>
      <c r="B23" t="s">
        <v>803</v>
      </c>
      <c r="D23" s="59" t="s">
        <v>189</v>
      </c>
      <c r="E23" s="59" t="s">
        <v>856</v>
      </c>
      <c r="F23" s="59">
        <v>2111020000</v>
      </c>
      <c r="G23" s="59" t="s">
        <v>850</v>
      </c>
      <c r="I23" t="s">
        <v>857</v>
      </c>
      <c r="J23" s="41" t="s">
        <v>745</v>
      </c>
      <c r="L23" s="43" t="s">
        <v>450</v>
      </c>
      <c r="M23" s="43">
        <v>2111000000</v>
      </c>
      <c r="N23" s="43">
        <v>2110900000</v>
      </c>
      <c r="O23" s="43"/>
      <c r="P23" s="43"/>
    </row>
    <row r="24" spans="1:16" x14ac:dyDescent="0.2">
      <c r="A24" t="s">
        <v>773</v>
      </c>
      <c r="B24" t="s">
        <v>803</v>
      </c>
      <c r="D24" s="59" t="s">
        <v>190</v>
      </c>
      <c r="E24" s="59" t="s">
        <v>858</v>
      </c>
      <c r="F24" s="59">
        <v>2111030000</v>
      </c>
      <c r="G24" s="59" t="s">
        <v>850</v>
      </c>
      <c r="I24" t="s">
        <v>806</v>
      </c>
      <c r="J24" s="41" t="s">
        <v>745</v>
      </c>
      <c r="L24" s="43" t="s">
        <v>451</v>
      </c>
      <c r="M24" s="43">
        <v>2111040000</v>
      </c>
      <c r="N24" s="43">
        <v>2110900000</v>
      </c>
      <c r="O24" s="43">
        <v>2111291000</v>
      </c>
      <c r="P24" s="43"/>
    </row>
    <row r="25" spans="1:16" x14ac:dyDescent="0.2">
      <c r="A25" t="s">
        <v>859</v>
      </c>
      <c r="B25" t="s">
        <v>803</v>
      </c>
      <c r="D25" s="59" t="s">
        <v>191</v>
      </c>
      <c r="E25" s="59" t="s">
        <v>860</v>
      </c>
      <c r="F25" s="59">
        <v>2111040000</v>
      </c>
      <c r="G25" s="59" t="s">
        <v>850</v>
      </c>
      <c r="I25" t="s">
        <v>861</v>
      </c>
      <c r="J25" s="41" t="s">
        <v>745</v>
      </c>
      <c r="L25" s="43" t="s">
        <v>452</v>
      </c>
      <c r="M25" s="43">
        <v>2111010000</v>
      </c>
      <c r="N25" s="43">
        <v>2110900000</v>
      </c>
      <c r="O25" s="43">
        <v>2111291000</v>
      </c>
      <c r="P25" s="43"/>
    </row>
    <row r="26" spans="1:16" x14ac:dyDescent="0.2">
      <c r="A26" t="s">
        <v>862</v>
      </c>
      <c r="B26" t="s">
        <v>826</v>
      </c>
      <c r="D26" s="59" t="s">
        <v>192</v>
      </c>
      <c r="E26" s="59" t="s">
        <v>863</v>
      </c>
      <c r="F26" s="59">
        <v>2111050000</v>
      </c>
      <c r="G26" s="59" t="s">
        <v>850</v>
      </c>
      <c r="I26" t="s">
        <v>864</v>
      </c>
      <c r="J26" s="41" t="s">
        <v>865</v>
      </c>
      <c r="L26" s="43" t="s">
        <v>453</v>
      </c>
      <c r="M26" s="43">
        <v>2111020000</v>
      </c>
      <c r="N26" s="43">
        <v>2110900000</v>
      </c>
      <c r="O26" s="43">
        <v>2111011000</v>
      </c>
      <c r="P26" s="43"/>
    </row>
    <row r="27" spans="1:16" x14ac:dyDescent="0.2">
      <c r="A27" t="s">
        <v>762</v>
      </c>
      <c r="B27" t="s">
        <v>828</v>
      </c>
      <c r="D27" s="59" t="s">
        <v>193</v>
      </c>
      <c r="E27" s="59" t="s">
        <v>866</v>
      </c>
      <c r="F27" s="59">
        <v>2111060000</v>
      </c>
      <c r="G27" s="59" t="s">
        <v>850</v>
      </c>
      <c r="I27" t="s">
        <v>867</v>
      </c>
      <c r="J27" s="41" t="s">
        <v>745</v>
      </c>
      <c r="L27" s="43" t="s">
        <v>454</v>
      </c>
      <c r="M27" s="43">
        <v>2110640000</v>
      </c>
      <c r="N27" s="43">
        <v>2110900000</v>
      </c>
      <c r="O27" s="43">
        <v>2111260000</v>
      </c>
      <c r="P27" s="43"/>
    </row>
    <row r="28" spans="1:16" x14ac:dyDescent="0.2">
      <c r="A28" t="s">
        <v>776</v>
      </c>
      <c r="B28" t="s">
        <v>814</v>
      </c>
      <c r="D28" s="59" t="s">
        <v>194</v>
      </c>
      <c r="E28" s="59" t="s">
        <v>868</v>
      </c>
      <c r="F28" s="59">
        <v>2111070000</v>
      </c>
      <c r="G28" s="59" t="s">
        <v>850</v>
      </c>
      <c r="L28" s="43" t="s">
        <v>455</v>
      </c>
      <c r="M28" s="43">
        <v>2111070000</v>
      </c>
      <c r="N28" s="43">
        <v>2110900000</v>
      </c>
      <c r="O28" s="43">
        <v>2111291000</v>
      </c>
      <c r="P28" s="43"/>
    </row>
    <row r="29" spans="1:16" x14ac:dyDescent="0.2">
      <c r="A29" t="s">
        <v>842</v>
      </c>
      <c r="B29" t="s">
        <v>817</v>
      </c>
      <c r="D29" s="59" t="s">
        <v>198</v>
      </c>
      <c r="E29" s="59" t="s">
        <v>869</v>
      </c>
      <c r="F29" s="59">
        <v>2111220000</v>
      </c>
      <c r="G29" s="59" t="s">
        <v>776</v>
      </c>
      <c r="L29" s="43" t="s">
        <v>456</v>
      </c>
      <c r="M29" s="43">
        <v>2111050000</v>
      </c>
      <c r="N29" s="43">
        <v>2110900000</v>
      </c>
      <c r="O29" s="43">
        <v>2111291000</v>
      </c>
      <c r="P29" s="43"/>
    </row>
    <row r="30" spans="1:16" x14ac:dyDescent="0.2">
      <c r="A30" t="s">
        <v>779</v>
      </c>
      <c r="B30" t="s">
        <v>817</v>
      </c>
      <c r="D30" s="59" t="s">
        <v>201</v>
      </c>
      <c r="E30" s="59" t="s">
        <v>870</v>
      </c>
      <c r="F30" s="59">
        <v>2111250000</v>
      </c>
      <c r="G30" s="59" t="s">
        <v>796</v>
      </c>
      <c r="L30" s="43" t="s">
        <v>457</v>
      </c>
      <c r="M30" s="43">
        <v>2111060000</v>
      </c>
      <c r="N30" s="43">
        <v>2110900000</v>
      </c>
      <c r="O30" s="43">
        <v>2111291000</v>
      </c>
      <c r="P30" s="43"/>
    </row>
    <row r="31" spans="1:16" x14ac:dyDescent="0.2">
      <c r="A31" t="s">
        <v>796</v>
      </c>
      <c r="B31" t="s">
        <v>820</v>
      </c>
      <c r="D31" s="59" t="s">
        <v>202</v>
      </c>
      <c r="E31" s="59" t="s">
        <v>871</v>
      </c>
      <c r="F31" s="59">
        <v>2111260000</v>
      </c>
      <c r="G31" s="59" t="s">
        <v>779</v>
      </c>
      <c r="L31" s="43" t="s">
        <v>458</v>
      </c>
      <c r="M31" s="43">
        <v>2111030000</v>
      </c>
      <c r="N31" s="43">
        <v>2110900000</v>
      </c>
      <c r="O31" s="43">
        <v>2111291000</v>
      </c>
      <c r="P31" s="43"/>
    </row>
    <row r="32" spans="1:16" x14ac:dyDescent="0.2">
      <c r="A32" t="s">
        <v>797</v>
      </c>
      <c r="B32" t="s">
        <v>822</v>
      </c>
      <c r="D32" s="59" t="s">
        <v>203</v>
      </c>
      <c r="E32" s="59" t="s">
        <v>872</v>
      </c>
      <c r="F32" s="59">
        <v>2111270000</v>
      </c>
      <c r="G32" s="59" t="s">
        <v>842</v>
      </c>
      <c r="L32" s="43" t="s">
        <v>459</v>
      </c>
      <c r="M32" s="43">
        <v>2111070000</v>
      </c>
      <c r="N32" s="43">
        <v>2110900000</v>
      </c>
      <c r="O32" s="43">
        <v>2111291000</v>
      </c>
      <c r="P32" s="43"/>
    </row>
    <row r="33" spans="1:16" x14ac:dyDescent="0.2">
      <c r="A33" t="s">
        <v>850</v>
      </c>
      <c r="B33" t="s">
        <v>824</v>
      </c>
      <c r="D33" s="59" t="s">
        <v>204</v>
      </c>
      <c r="E33" s="59" t="s">
        <v>873</v>
      </c>
      <c r="F33" s="59">
        <v>2111280000</v>
      </c>
      <c r="G33" s="59" t="s">
        <v>797</v>
      </c>
      <c r="L33" s="43" t="s">
        <v>460</v>
      </c>
      <c r="M33" s="43">
        <v>2110900000</v>
      </c>
      <c r="N33" s="43">
        <v>2110900000</v>
      </c>
      <c r="O33" s="43"/>
      <c r="P33" s="43"/>
    </row>
    <row r="34" spans="1:16" x14ac:dyDescent="0.2">
      <c r="A34" t="s">
        <v>761</v>
      </c>
      <c r="B34" t="s">
        <v>826</v>
      </c>
      <c r="D34" s="59" t="s">
        <v>206</v>
      </c>
      <c r="E34" s="59" t="s">
        <v>874</v>
      </c>
      <c r="F34" s="59">
        <v>2111291000</v>
      </c>
      <c r="G34" s="59" t="s">
        <v>850</v>
      </c>
      <c r="L34" s="43" t="s">
        <v>461</v>
      </c>
      <c r="M34" s="43">
        <v>2110510000</v>
      </c>
      <c r="N34" s="43">
        <v>2110900000</v>
      </c>
      <c r="O34" s="43">
        <v>2111250000</v>
      </c>
      <c r="P34" s="43"/>
    </row>
    <row r="35" spans="1:16" x14ac:dyDescent="0.2">
      <c r="A35" t="s">
        <v>775</v>
      </c>
      <c r="B35" t="s">
        <v>834</v>
      </c>
      <c r="D35" s="59" t="s">
        <v>210</v>
      </c>
      <c r="E35" s="59" t="s">
        <v>875</v>
      </c>
      <c r="F35" s="59">
        <v>2220110000</v>
      </c>
      <c r="G35" s="59" t="s">
        <v>761</v>
      </c>
      <c r="L35" s="43" t="s">
        <v>462</v>
      </c>
      <c r="M35" s="43">
        <v>2110530000</v>
      </c>
      <c r="N35" s="43">
        <v>2110900000</v>
      </c>
      <c r="O35" s="43">
        <v>2111250000</v>
      </c>
      <c r="P35" s="43"/>
    </row>
    <row r="36" spans="1:16" x14ac:dyDescent="0.2">
      <c r="A36" t="s">
        <v>766</v>
      </c>
      <c r="B36" t="s">
        <v>837</v>
      </c>
      <c r="D36" s="59" t="s">
        <v>211</v>
      </c>
      <c r="E36" s="59" t="s">
        <v>876</v>
      </c>
      <c r="F36" s="59">
        <v>2220120000</v>
      </c>
      <c r="G36" s="59" t="s">
        <v>761</v>
      </c>
      <c r="L36" s="43" t="s">
        <v>463</v>
      </c>
      <c r="M36" s="43">
        <v>2110520000</v>
      </c>
      <c r="N36" s="43">
        <v>2110900000</v>
      </c>
      <c r="O36" s="43">
        <v>2111250000</v>
      </c>
      <c r="P36" s="43"/>
    </row>
    <row r="37" spans="1:16" x14ac:dyDescent="0.2">
      <c r="A37" t="s">
        <v>767</v>
      </c>
      <c r="B37" t="s">
        <v>839</v>
      </c>
      <c r="D37" s="59" t="s">
        <v>212</v>
      </c>
      <c r="E37" s="59" t="s">
        <v>877</v>
      </c>
      <c r="F37" s="59">
        <v>2220130000</v>
      </c>
      <c r="G37" s="59" t="s">
        <v>761</v>
      </c>
      <c r="L37" s="43" t="s">
        <v>464</v>
      </c>
      <c r="M37" s="43">
        <v>2110800000</v>
      </c>
      <c r="N37" s="43">
        <v>2110900000</v>
      </c>
      <c r="O37" s="43">
        <v>2111280000</v>
      </c>
      <c r="P37" s="43"/>
    </row>
    <row r="38" spans="1:16" x14ac:dyDescent="0.2">
      <c r="A38" t="s">
        <v>770</v>
      </c>
      <c r="B38" t="s">
        <v>844</v>
      </c>
      <c r="D38" s="59" t="s">
        <v>214</v>
      </c>
      <c r="E38" s="59" t="s">
        <v>878</v>
      </c>
      <c r="F38" s="59">
        <v>2220141000</v>
      </c>
      <c r="G38" s="59" t="s">
        <v>862</v>
      </c>
      <c r="L38" s="43" t="s">
        <v>465</v>
      </c>
      <c r="M38" s="43">
        <v>2110820000</v>
      </c>
      <c r="N38" s="43">
        <v>2110900000</v>
      </c>
      <c r="O38" s="43">
        <v>2111280000</v>
      </c>
      <c r="P38" s="43"/>
    </row>
    <row r="39" spans="1:16" x14ac:dyDescent="0.2">
      <c r="A39" t="s">
        <v>879</v>
      </c>
      <c r="B39" t="s">
        <v>804</v>
      </c>
      <c r="D39" s="59" t="s">
        <v>215</v>
      </c>
      <c r="E39" s="59" t="s">
        <v>880</v>
      </c>
      <c r="F39" s="59">
        <v>2220142000</v>
      </c>
      <c r="G39" s="59" t="s">
        <v>862</v>
      </c>
      <c r="L39" s="43" t="s">
        <v>466</v>
      </c>
      <c r="M39" s="43">
        <v>2110810000</v>
      </c>
      <c r="N39" s="43">
        <v>2110900000</v>
      </c>
      <c r="O39" s="43">
        <v>2111280000</v>
      </c>
      <c r="P39" s="43"/>
    </row>
    <row r="40" spans="1:16" x14ac:dyDescent="0.2">
      <c r="A40" t="s">
        <v>792</v>
      </c>
      <c r="B40" t="s">
        <v>804</v>
      </c>
      <c r="D40" s="59" t="s">
        <v>216</v>
      </c>
      <c r="E40" s="59" t="s">
        <v>881</v>
      </c>
      <c r="F40" s="59">
        <v>2220200000</v>
      </c>
      <c r="G40" s="59" t="s">
        <v>762</v>
      </c>
      <c r="L40" s="43" t="s">
        <v>467</v>
      </c>
      <c r="M40" s="43">
        <v>2110100000</v>
      </c>
      <c r="N40" s="43">
        <v>2110900000</v>
      </c>
      <c r="O40" s="43">
        <v>2111210000</v>
      </c>
      <c r="P40" s="43"/>
    </row>
    <row r="41" spans="1:16" x14ac:dyDescent="0.2">
      <c r="A41" t="s">
        <v>780</v>
      </c>
      <c r="B41" t="s">
        <v>851</v>
      </c>
      <c r="D41" s="59" t="s">
        <v>219</v>
      </c>
      <c r="E41" s="59" t="s">
        <v>882</v>
      </c>
      <c r="F41" s="59">
        <v>2220311000</v>
      </c>
      <c r="G41" s="59" t="s">
        <v>815</v>
      </c>
      <c r="L41" s="43" t="s">
        <v>468</v>
      </c>
      <c r="M41" s="43">
        <v>2110300000</v>
      </c>
      <c r="N41" s="43">
        <v>2110900000</v>
      </c>
      <c r="O41" s="43">
        <v>2111230000</v>
      </c>
      <c r="P41" s="43"/>
    </row>
    <row r="42" spans="1:16" x14ac:dyDescent="0.2">
      <c r="A42" t="s">
        <v>778</v>
      </c>
      <c r="B42" t="s">
        <v>853</v>
      </c>
      <c r="D42" s="59" t="s">
        <v>222</v>
      </c>
      <c r="E42" s="59" t="s">
        <v>883</v>
      </c>
      <c r="F42" s="59">
        <v>2220314000</v>
      </c>
      <c r="G42" s="59" t="s">
        <v>785</v>
      </c>
      <c r="L42" s="43" t="s">
        <v>469</v>
      </c>
      <c r="M42" s="43">
        <v>2110400000</v>
      </c>
      <c r="N42" s="43">
        <v>2110900000</v>
      </c>
      <c r="O42" s="43">
        <v>2111240000</v>
      </c>
      <c r="P42" s="43"/>
    </row>
    <row r="43" spans="1:16" x14ac:dyDescent="0.2">
      <c r="A43" t="s">
        <v>786</v>
      </c>
      <c r="B43" t="s">
        <v>855</v>
      </c>
      <c r="D43" s="59" t="s">
        <v>223</v>
      </c>
      <c r="E43" s="59" t="s">
        <v>884</v>
      </c>
      <c r="F43" s="59">
        <v>2220315000</v>
      </c>
      <c r="G43" s="59" t="s">
        <v>784</v>
      </c>
      <c r="L43" s="43" t="s">
        <v>470</v>
      </c>
      <c r="M43" s="43">
        <v>2110500000</v>
      </c>
      <c r="N43" s="43">
        <v>2110900000</v>
      </c>
      <c r="O43" s="43">
        <v>2111250000</v>
      </c>
      <c r="P43" s="43"/>
    </row>
    <row r="44" spans="1:16" x14ac:dyDescent="0.2">
      <c r="A44" t="s">
        <v>795</v>
      </c>
      <c r="B44" t="s">
        <v>857</v>
      </c>
      <c r="D44" s="59" t="s">
        <v>224</v>
      </c>
      <c r="E44" s="59" t="s">
        <v>885</v>
      </c>
      <c r="F44" s="59">
        <v>2220316000</v>
      </c>
      <c r="G44" s="59" t="s">
        <v>818</v>
      </c>
      <c r="L44" s="43" t="s">
        <v>471</v>
      </c>
      <c r="M44" s="43">
        <v>2220100000</v>
      </c>
      <c r="N44" s="43">
        <v>2271000000</v>
      </c>
      <c r="O44" s="43"/>
      <c r="P44" s="43"/>
    </row>
    <row r="45" spans="1:16" x14ac:dyDescent="0.2">
      <c r="A45" t="s">
        <v>800</v>
      </c>
      <c r="B45" t="s">
        <v>806</v>
      </c>
      <c r="D45" s="59" t="s">
        <v>227</v>
      </c>
      <c r="E45" s="59" t="s">
        <v>886</v>
      </c>
      <c r="F45" s="59">
        <v>2220319000</v>
      </c>
      <c r="G45" s="59" t="s">
        <v>788</v>
      </c>
      <c r="L45" s="43" t="s">
        <v>472</v>
      </c>
      <c r="M45" s="43">
        <v>2220110000</v>
      </c>
      <c r="N45" s="43">
        <v>2271000000</v>
      </c>
      <c r="O45" s="43">
        <v>2280100000</v>
      </c>
      <c r="P45" s="43"/>
    </row>
    <row r="46" spans="1:16" x14ac:dyDescent="0.2">
      <c r="A46" t="s">
        <v>774</v>
      </c>
      <c r="B46" t="s">
        <v>861</v>
      </c>
      <c r="D46" s="59" t="s">
        <v>231</v>
      </c>
      <c r="E46" s="59" t="s">
        <v>887</v>
      </c>
      <c r="F46" s="59">
        <v>2220320100</v>
      </c>
      <c r="G46" s="59" t="s">
        <v>815</v>
      </c>
      <c r="L46" s="43" t="s">
        <v>473</v>
      </c>
      <c r="M46" s="43">
        <v>2220120000</v>
      </c>
      <c r="N46" s="43">
        <v>2271000000</v>
      </c>
      <c r="O46" s="43">
        <v>2280100000</v>
      </c>
      <c r="P46" s="43"/>
    </row>
    <row r="47" spans="1:16" x14ac:dyDescent="0.2">
      <c r="A47" t="s">
        <v>848</v>
      </c>
      <c r="B47" t="s">
        <v>864</v>
      </c>
      <c r="D47" s="59" t="s">
        <v>236</v>
      </c>
      <c r="E47" s="59" t="s">
        <v>888</v>
      </c>
      <c r="F47" s="59">
        <v>2220320600</v>
      </c>
      <c r="G47" s="59" t="s">
        <v>799</v>
      </c>
      <c r="L47" s="43" t="s">
        <v>474</v>
      </c>
      <c r="M47" s="43">
        <v>2220130000</v>
      </c>
      <c r="N47" s="43">
        <v>2271000000</v>
      </c>
      <c r="O47" s="43">
        <v>2280100000</v>
      </c>
      <c r="P47" s="43"/>
    </row>
    <row r="48" spans="1:16" x14ac:dyDescent="0.2">
      <c r="A48" t="s">
        <v>781</v>
      </c>
      <c r="B48" t="s">
        <v>835</v>
      </c>
      <c r="D48" s="59" t="s">
        <v>237</v>
      </c>
      <c r="E48" s="59" t="s">
        <v>889</v>
      </c>
      <c r="F48" s="59">
        <v>2220320700</v>
      </c>
      <c r="G48" s="59" t="s">
        <v>798</v>
      </c>
      <c r="L48" s="43" t="s">
        <v>475</v>
      </c>
      <c r="M48" s="43">
        <v>2220140000</v>
      </c>
      <c r="N48" s="43"/>
      <c r="O48" s="43">
        <v>2280100000</v>
      </c>
      <c r="P48" s="43"/>
    </row>
    <row r="49" spans="1:16" x14ac:dyDescent="0.2">
      <c r="A49" t="s">
        <v>890</v>
      </c>
      <c r="B49" t="s">
        <v>835</v>
      </c>
      <c r="D49" s="59" t="s">
        <v>238</v>
      </c>
      <c r="E49" s="59" t="s">
        <v>891</v>
      </c>
      <c r="F49" s="59">
        <v>2220320800</v>
      </c>
      <c r="G49" s="59" t="s">
        <v>787</v>
      </c>
      <c r="L49" s="43" t="s">
        <v>476</v>
      </c>
      <c r="M49" s="43">
        <v>2220141000</v>
      </c>
      <c r="N49" s="43">
        <v>2220141000</v>
      </c>
      <c r="O49" s="43">
        <v>2280100000</v>
      </c>
      <c r="P49" s="43"/>
    </row>
    <row r="50" spans="1:16" x14ac:dyDescent="0.2">
      <c r="A50" t="s">
        <v>782</v>
      </c>
      <c r="B50" t="s">
        <v>802</v>
      </c>
      <c r="D50" s="59" t="s">
        <v>239</v>
      </c>
      <c r="E50" s="59" t="s">
        <v>892</v>
      </c>
      <c r="F50" s="59">
        <v>2220321000</v>
      </c>
      <c r="G50" s="59" t="s">
        <v>788</v>
      </c>
      <c r="L50" s="43" t="s">
        <v>477</v>
      </c>
      <c r="M50" s="43">
        <v>2220142000</v>
      </c>
      <c r="N50" s="43"/>
      <c r="O50" s="43">
        <v>2280100000</v>
      </c>
      <c r="P50" s="43"/>
    </row>
    <row r="51" spans="1:16" x14ac:dyDescent="0.2">
      <c r="A51" s="59" t="s">
        <v>893</v>
      </c>
      <c r="B51" t="s">
        <v>828</v>
      </c>
      <c r="D51" s="59" t="s">
        <v>241</v>
      </c>
      <c r="E51" s="59" t="s">
        <v>894</v>
      </c>
      <c r="F51" s="59">
        <v>2220410000</v>
      </c>
      <c r="G51" s="59" t="s">
        <v>782</v>
      </c>
      <c r="L51" s="62" t="s">
        <v>478</v>
      </c>
      <c r="M51" s="62">
        <v>2220210000</v>
      </c>
      <c r="N51" s="62">
        <v>2271000000</v>
      </c>
      <c r="O51" s="62">
        <v>2280200000</v>
      </c>
      <c r="P51" s="43"/>
    </row>
    <row r="52" spans="1:16" x14ac:dyDescent="0.2">
      <c r="A52" s="59" t="s">
        <v>895</v>
      </c>
      <c r="B52" t="s">
        <v>828</v>
      </c>
      <c r="D52" s="59" t="s">
        <v>242</v>
      </c>
      <c r="E52" s="59" t="s">
        <v>896</v>
      </c>
      <c r="F52" s="59">
        <v>2220420000</v>
      </c>
      <c r="G52" s="59" t="s">
        <v>763</v>
      </c>
      <c r="L52" s="62" t="s">
        <v>479</v>
      </c>
      <c r="M52" s="62">
        <v>2220300000</v>
      </c>
      <c r="N52" s="62">
        <v>2270100000</v>
      </c>
      <c r="O52" s="62"/>
      <c r="P52" s="43"/>
    </row>
    <row r="53" spans="1:16" x14ac:dyDescent="0.2">
      <c r="A53" t="s">
        <v>783</v>
      </c>
      <c r="B53" t="s">
        <v>867</v>
      </c>
      <c r="D53" s="59" t="s">
        <v>243</v>
      </c>
      <c r="E53" s="59" t="s">
        <v>897</v>
      </c>
      <c r="F53" s="59">
        <v>2220430000</v>
      </c>
      <c r="G53" s="59" t="s">
        <v>763</v>
      </c>
      <c r="L53" s="62" t="s">
        <v>480</v>
      </c>
      <c r="M53" s="62">
        <v>2220310000</v>
      </c>
      <c r="N53" s="62">
        <v>2270100000</v>
      </c>
      <c r="O53" s="62"/>
      <c r="P53" s="43"/>
    </row>
    <row r="54" spans="1:16" x14ac:dyDescent="0.2">
      <c r="D54" s="59" t="s">
        <v>245</v>
      </c>
      <c r="E54" s="59" t="s">
        <v>898</v>
      </c>
      <c r="F54" s="59">
        <v>2220510000</v>
      </c>
      <c r="G54" s="59" t="s">
        <v>764</v>
      </c>
      <c r="L54" s="62" t="s">
        <v>481</v>
      </c>
      <c r="M54" s="62">
        <v>2220315000</v>
      </c>
      <c r="N54" s="62">
        <v>2270100000</v>
      </c>
      <c r="O54" s="62">
        <v>2280300000</v>
      </c>
      <c r="P54" s="43"/>
    </row>
    <row r="55" spans="1:16" x14ac:dyDescent="0.2">
      <c r="D55" s="59" t="s">
        <v>246</v>
      </c>
      <c r="E55" s="59" t="s">
        <v>899</v>
      </c>
      <c r="F55" s="59">
        <v>2220520000</v>
      </c>
      <c r="G55" s="59" t="s">
        <v>765</v>
      </c>
      <c r="L55" s="62" t="s">
        <v>482</v>
      </c>
      <c r="M55" s="62">
        <v>2220220000</v>
      </c>
      <c r="N55" s="62">
        <v>2271000000</v>
      </c>
      <c r="O55" s="62">
        <v>2280200000</v>
      </c>
      <c r="P55" s="43"/>
    </row>
    <row r="56" spans="1:16" x14ac:dyDescent="0.2">
      <c r="A56" s="4"/>
      <c r="D56" s="59" t="s">
        <v>248</v>
      </c>
      <c r="E56" s="59" t="s">
        <v>900</v>
      </c>
      <c r="F56" s="59">
        <v>2220610000</v>
      </c>
      <c r="G56" s="59" t="s">
        <v>775</v>
      </c>
      <c r="L56" s="43" t="s">
        <v>483</v>
      </c>
      <c r="M56" s="43">
        <v>2220311000</v>
      </c>
      <c r="N56" s="43">
        <v>2270100000</v>
      </c>
      <c r="O56" s="43">
        <v>2280300000</v>
      </c>
      <c r="P56" s="43"/>
    </row>
    <row r="57" spans="1:16" x14ac:dyDescent="0.2">
      <c r="A57" s="4"/>
      <c r="D57" s="59" t="s">
        <v>249</v>
      </c>
      <c r="E57" s="59" t="s">
        <v>901</v>
      </c>
      <c r="F57" s="59">
        <v>2220620000</v>
      </c>
      <c r="G57" s="59" t="s">
        <v>775</v>
      </c>
      <c r="L57" s="43" t="s">
        <v>484</v>
      </c>
      <c r="M57" s="43">
        <v>2220314000</v>
      </c>
      <c r="N57" s="43">
        <v>2270100000</v>
      </c>
      <c r="O57" s="43">
        <v>2280300000</v>
      </c>
      <c r="P57" s="43"/>
    </row>
    <row r="58" spans="1:16" x14ac:dyDescent="0.2">
      <c r="A58" s="4"/>
      <c r="D58" s="59" t="s">
        <v>250</v>
      </c>
      <c r="E58" s="59" t="s">
        <v>902</v>
      </c>
      <c r="F58" s="59">
        <v>2220630000</v>
      </c>
      <c r="G58" s="59" t="s">
        <v>775</v>
      </c>
      <c r="L58" s="43" t="s">
        <v>485</v>
      </c>
      <c r="M58" s="43">
        <v>2220319000</v>
      </c>
      <c r="N58" s="43">
        <v>2270100000</v>
      </c>
      <c r="O58" s="43">
        <v>2280300000</v>
      </c>
      <c r="P58" s="43"/>
    </row>
    <row r="59" spans="1:16" x14ac:dyDescent="0.2">
      <c r="A59" s="4"/>
      <c r="D59" s="59" t="s">
        <v>252</v>
      </c>
      <c r="E59" s="59" t="s">
        <v>903</v>
      </c>
      <c r="F59" s="59">
        <v>2220710000</v>
      </c>
      <c r="G59" s="59" t="s">
        <v>766</v>
      </c>
      <c r="L59" s="43" t="s">
        <v>486</v>
      </c>
      <c r="M59" s="43">
        <v>2220313000</v>
      </c>
      <c r="N59" s="43">
        <v>2270100000</v>
      </c>
      <c r="O59" s="43">
        <v>2280300000</v>
      </c>
      <c r="P59" s="43"/>
    </row>
    <row r="60" spans="1:16" x14ac:dyDescent="0.2">
      <c r="D60" s="59" t="s">
        <v>253</v>
      </c>
      <c r="E60" s="59" t="s">
        <v>904</v>
      </c>
      <c r="F60" s="59">
        <v>2220720000</v>
      </c>
      <c r="G60" s="59" t="s">
        <v>766</v>
      </c>
      <c r="L60" s="43" t="s">
        <v>487</v>
      </c>
      <c r="M60" s="43">
        <v>2220316000</v>
      </c>
      <c r="N60" s="43">
        <v>2270100000</v>
      </c>
      <c r="O60" s="43">
        <v>2280300000</v>
      </c>
      <c r="P60" s="43"/>
    </row>
    <row r="61" spans="1:16" x14ac:dyDescent="0.2">
      <c r="D61" s="59" t="s">
        <v>254</v>
      </c>
      <c r="E61" s="59" t="s">
        <v>905</v>
      </c>
      <c r="F61" s="59">
        <v>2220800000</v>
      </c>
      <c r="G61" s="59" t="s">
        <v>767</v>
      </c>
      <c r="L61" s="43" t="s">
        <v>488</v>
      </c>
      <c r="M61" s="43">
        <v>2220318000</v>
      </c>
      <c r="N61" s="43">
        <v>2270100000</v>
      </c>
      <c r="O61" s="43">
        <v>2280300000</v>
      </c>
      <c r="P61" s="43"/>
    </row>
    <row r="62" spans="1:16" x14ac:dyDescent="0.2">
      <c r="D62" s="59" t="s">
        <v>257</v>
      </c>
      <c r="E62" s="59" t="s">
        <v>906</v>
      </c>
      <c r="F62" s="59">
        <v>2220911000</v>
      </c>
      <c r="G62" s="59" t="s">
        <v>781</v>
      </c>
      <c r="L62" s="43" t="s">
        <v>489</v>
      </c>
      <c r="M62" s="43">
        <v>2220317000</v>
      </c>
      <c r="N62" s="43">
        <v>2270100000</v>
      </c>
      <c r="O62" s="43">
        <v>2280300000</v>
      </c>
      <c r="P62" s="43"/>
    </row>
    <row r="63" spans="1:16" x14ac:dyDescent="0.2">
      <c r="D63" s="59" t="s">
        <v>258</v>
      </c>
      <c r="E63" s="59" t="s">
        <v>907</v>
      </c>
      <c r="F63" s="59">
        <v>2220912000</v>
      </c>
      <c r="G63" s="59" t="s">
        <v>890</v>
      </c>
      <c r="L63" s="43" t="s">
        <v>490</v>
      </c>
      <c r="M63" s="43">
        <v>2220312000</v>
      </c>
      <c r="N63" s="43">
        <v>2270100000</v>
      </c>
      <c r="O63" s="43">
        <v>2280300000</v>
      </c>
      <c r="P63" s="43"/>
    </row>
    <row r="64" spans="1:16" x14ac:dyDescent="0.2">
      <c r="D64" s="59" t="s">
        <v>259</v>
      </c>
      <c r="E64" s="59" t="s">
        <v>908</v>
      </c>
      <c r="F64" s="59">
        <v>2220913000</v>
      </c>
      <c r="G64" s="59" t="s">
        <v>768</v>
      </c>
      <c r="L64" s="43" t="s">
        <v>491</v>
      </c>
      <c r="M64" s="43">
        <v>2220320000</v>
      </c>
      <c r="N64" s="43">
        <v>2270100000</v>
      </c>
      <c r="O64" s="43"/>
      <c r="P64" s="43"/>
    </row>
    <row r="65" spans="4:16" x14ac:dyDescent="0.2">
      <c r="D65" s="59" t="s">
        <v>261</v>
      </c>
      <c r="E65" s="59" t="s">
        <v>909</v>
      </c>
      <c r="F65" s="59">
        <v>2220920000</v>
      </c>
      <c r="G65" s="59" t="s">
        <v>769</v>
      </c>
      <c r="L65" s="43" t="s">
        <v>492</v>
      </c>
      <c r="M65" s="43">
        <v>2220320800</v>
      </c>
      <c r="N65" s="43">
        <v>2270100000</v>
      </c>
      <c r="O65" s="43">
        <v>2280300000</v>
      </c>
      <c r="P65" s="43"/>
    </row>
    <row r="66" spans="4:16" x14ac:dyDescent="0.2">
      <c r="D66" s="59" t="s">
        <v>262</v>
      </c>
      <c r="E66" s="59" t="s">
        <v>910</v>
      </c>
      <c r="F66" s="59">
        <v>2220930000</v>
      </c>
      <c r="G66" s="59" t="s">
        <v>777</v>
      </c>
      <c r="L66" s="43" t="s">
        <v>493</v>
      </c>
      <c r="M66" s="43">
        <v>2220320700</v>
      </c>
      <c r="N66" s="43">
        <v>2270100000</v>
      </c>
      <c r="O66" s="43">
        <v>2280300000</v>
      </c>
      <c r="P66" s="43"/>
    </row>
    <row r="67" spans="4:16" x14ac:dyDescent="0.2">
      <c r="D67" s="59" t="s">
        <v>265</v>
      </c>
      <c r="E67" s="59" t="s">
        <v>911</v>
      </c>
      <c r="F67" s="59">
        <v>2221110000</v>
      </c>
      <c r="G67" s="59" t="s">
        <v>845</v>
      </c>
      <c r="L67" s="43" t="s">
        <v>494</v>
      </c>
      <c r="M67" s="43">
        <v>2220320600</v>
      </c>
      <c r="N67" s="43">
        <v>2270100000</v>
      </c>
      <c r="O67" s="43">
        <v>2280300000</v>
      </c>
      <c r="P67" s="43"/>
    </row>
    <row r="68" spans="4:16" x14ac:dyDescent="0.2">
      <c r="D68" s="59" t="s">
        <v>266</v>
      </c>
      <c r="E68" s="59" t="s">
        <v>912</v>
      </c>
      <c r="F68" s="59">
        <v>2221120000</v>
      </c>
      <c r="G68" s="59" t="s">
        <v>791</v>
      </c>
      <c r="L68" s="43" t="s">
        <v>495</v>
      </c>
      <c r="M68" s="43">
        <v>2220320100</v>
      </c>
      <c r="N68" s="43">
        <v>2270100000</v>
      </c>
      <c r="O68" s="43">
        <v>2280300000</v>
      </c>
      <c r="P68" s="43"/>
    </row>
    <row r="69" spans="4:16" x14ac:dyDescent="0.2">
      <c r="D69" s="59" t="s">
        <v>267</v>
      </c>
      <c r="E69" s="59" t="s">
        <v>913</v>
      </c>
      <c r="F69" s="59">
        <v>2221130000</v>
      </c>
      <c r="G69" s="59" t="s">
        <v>790</v>
      </c>
      <c r="L69" s="43" t="s">
        <v>496</v>
      </c>
      <c r="M69" s="43">
        <v>2220321000</v>
      </c>
      <c r="N69" s="43">
        <v>2270100000</v>
      </c>
      <c r="O69" s="43">
        <v>2280300000</v>
      </c>
      <c r="P69" s="43"/>
    </row>
    <row r="70" spans="4:16" x14ac:dyDescent="0.2">
      <c r="D70" s="59" t="s">
        <v>269</v>
      </c>
      <c r="E70" s="59" t="s">
        <v>914</v>
      </c>
      <c r="F70" s="59">
        <v>2221200000</v>
      </c>
      <c r="G70" s="59" t="s">
        <v>770</v>
      </c>
      <c r="L70" s="43" t="s">
        <v>497</v>
      </c>
      <c r="M70" s="43">
        <v>2220320200</v>
      </c>
      <c r="N70" s="43">
        <v>2270100000</v>
      </c>
      <c r="O70" s="43">
        <v>2280300000</v>
      </c>
      <c r="P70" s="43"/>
    </row>
    <row r="71" spans="4:16" x14ac:dyDescent="0.2">
      <c r="D71" s="59" t="s">
        <v>272</v>
      </c>
      <c r="E71" s="59" t="s">
        <v>915</v>
      </c>
      <c r="F71" s="59">
        <v>2221401000</v>
      </c>
      <c r="G71" s="59" t="s">
        <v>792</v>
      </c>
      <c r="L71" s="43" t="s">
        <v>498</v>
      </c>
      <c r="M71" s="43">
        <v>2220320300</v>
      </c>
      <c r="N71" s="43">
        <v>2270100000</v>
      </c>
      <c r="O71" s="43">
        <v>2280300000</v>
      </c>
      <c r="P71" s="43"/>
    </row>
    <row r="72" spans="4:16" x14ac:dyDescent="0.2">
      <c r="D72" s="59" t="s">
        <v>273</v>
      </c>
      <c r="E72" s="59" t="s">
        <v>916</v>
      </c>
      <c r="F72" s="59">
        <v>2221402000</v>
      </c>
      <c r="G72" s="59" t="s">
        <v>792</v>
      </c>
      <c r="L72" s="43" t="s">
        <v>499</v>
      </c>
      <c r="M72" s="43">
        <v>2220320400</v>
      </c>
      <c r="N72" s="43">
        <v>2270100000</v>
      </c>
      <c r="O72" s="43">
        <v>2280300000</v>
      </c>
      <c r="P72" s="43"/>
    </row>
    <row r="73" spans="4:16" x14ac:dyDescent="0.2">
      <c r="D73" s="59" t="s">
        <v>274</v>
      </c>
      <c r="E73" s="59" t="s">
        <v>917</v>
      </c>
      <c r="F73" s="59">
        <v>2221403000</v>
      </c>
      <c r="G73" s="59" t="s">
        <v>792</v>
      </c>
      <c r="L73" s="43" t="s">
        <v>500</v>
      </c>
      <c r="M73" s="43">
        <v>2220320500</v>
      </c>
      <c r="N73" s="43">
        <v>2270100000</v>
      </c>
      <c r="O73" s="43">
        <v>2280300000</v>
      </c>
      <c r="P73" s="43"/>
    </row>
    <row r="74" spans="4:16" x14ac:dyDescent="0.2">
      <c r="D74" s="59" t="s">
        <v>275</v>
      </c>
      <c r="E74" s="59" t="s">
        <v>918</v>
      </c>
      <c r="F74" s="59">
        <v>2221404000</v>
      </c>
      <c r="G74" s="59" t="s">
        <v>792</v>
      </c>
      <c r="L74" s="43" t="s">
        <v>501</v>
      </c>
      <c r="M74" s="43">
        <v>2220400000</v>
      </c>
      <c r="N74" s="43">
        <v>2270200000</v>
      </c>
      <c r="O74" s="43"/>
      <c r="P74" s="43"/>
    </row>
    <row r="75" spans="4:16" x14ac:dyDescent="0.2">
      <c r="D75" s="59" t="s">
        <v>276</v>
      </c>
      <c r="E75" s="59" t="s">
        <v>919</v>
      </c>
      <c r="F75" s="59">
        <v>2221405000</v>
      </c>
      <c r="G75" s="59" t="s">
        <v>792</v>
      </c>
      <c r="L75" s="43" t="s">
        <v>502</v>
      </c>
      <c r="M75" s="43">
        <v>2220420000</v>
      </c>
      <c r="N75" s="43">
        <v>2270200000</v>
      </c>
      <c r="O75" s="43">
        <v>2280400000</v>
      </c>
      <c r="P75" s="43"/>
    </row>
    <row r="76" spans="4:16" x14ac:dyDescent="0.2">
      <c r="D76" s="59" t="s">
        <v>277</v>
      </c>
      <c r="E76" s="59" t="s">
        <v>920</v>
      </c>
      <c r="F76" s="59">
        <v>2221406000</v>
      </c>
      <c r="G76" s="59" t="s">
        <v>792</v>
      </c>
      <c r="L76" s="43" t="s">
        <v>503</v>
      </c>
      <c r="M76" s="43">
        <v>2220420000</v>
      </c>
      <c r="N76" s="43">
        <v>2270200000</v>
      </c>
      <c r="O76" s="43">
        <v>2280400000</v>
      </c>
      <c r="P76" s="43"/>
    </row>
    <row r="77" spans="4:16" x14ac:dyDescent="0.2">
      <c r="D77" s="59" t="s">
        <v>278</v>
      </c>
      <c r="E77" s="59" t="s">
        <v>921</v>
      </c>
      <c r="F77" s="59">
        <v>2221407000</v>
      </c>
      <c r="G77" s="59" t="s">
        <v>792</v>
      </c>
      <c r="L77" s="43" t="s">
        <v>504</v>
      </c>
      <c r="M77" s="43">
        <v>2220410000</v>
      </c>
      <c r="N77" s="43">
        <v>2270200000</v>
      </c>
      <c r="O77" s="43">
        <v>2280400000</v>
      </c>
      <c r="P77" s="43"/>
    </row>
    <row r="78" spans="4:16" x14ac:dyDescent="0.2">
      <c r="D78" s="59" t="s">
        <v>279</v>
      </c>
      <c r="E78" s="59" t="s">
        <v>922</v>
      </c>
      <c r="F78" s="59">
        <v>2221408000</v>
      </c>
      <c r="G78" s="59" t="s">
        <v>792</v>
      </c>
      <c r="L78" s="43" t="s">
        <v>505</v>
      </c>
      <c r="M78" s="43">
        <v>2220500000</v>
      </c>
      <c r="N78" s="43">
        <v>2270300000</v>
      </c>
      <c r="O78" s="43"/>
      <c r="P78" s="43"/>
    </row>
    <row r="79" spans="4:16" x14ac:dyDescent="0.2">
      <c r="D79" s="59" t="s">
        <v>280</v>
      </c>
      <c r="E79" s="59" t="s">
        <v>923</v>
      </c>
      <c r="F79" s="59">
        <v>2221409000</v>
      </c>
      <c r="G79" s="59" t="s">
        <v>792</v>
      </c>
      <c r="L79" s="43" t="s">
        <v>506</v>
      </c>
      <c r="M79" s="43">
        <v>2220510000</v>
      </c>
      <c r="N79" s="43">
        <v>2270300000</v>
      </c>
      <c r="O79" s="43">
        <v>2280500000</v>
      </c>
      <c r="P79" s="43"/>
    </row>
    <row r="80" spans="4:16" x14ac:dyDescent="0.2">
      <c r="D80" s="59" t="s">
        <v>281</v>
      </c>
      <c r="E80" s="59" t="s">
        <v>924</v>
      </c>
      <c r="F80" s="59">
        <v>2221410000</v>
      </c>
      <c r="G80" s="59" t="s">
        <v>792</v>
      </c>
      <c r="L80" s="43" t="s">
        <v>507</v>
      </c>
      <c r="M80" s="43">
        <v>2220520000</v>
      </c>
      <c r="N80" s="43">
        <v>2270300000</v>
      </c>
      <c r="O80" s="43">
        <v>2280500000</v>
      </c>
      <c r="P80" s="43"/>
    </row>
    <row r="81" spans="4:16" x14ac:dyDescent="0.2">
      <c r="D81" s="59" t="s">
        <v>282</v>
      </c>
      <c r="E81" s="59" t="s">
        <v>925</v>
      </c>
      <c r="F81" s="59">
        <v>2221411000</v>
      </c>
      <c r="G81" s="59" t="s">
        <v>792</v>
      </c>
      <c r="L81" s="43" t="s">
        <v>508</v>
      </c>
      <c r="M81" s="43">
        <v>2220600000</v>
      </c>
      <c r="N81" s="43">
        <v>2271000000</v>
      </c>
      <c r="O81" s="43"/>
      <c r="P81" s="43"/>
    </row>
    <row r="82" spans="4:16" x14ac:dyDescent="0.2">
      <c r="D82" s="59" t="s">
        <v>283</v>
      </c>
      <c r="E82" s="59" t="s">
        <v>926</v>
      </c>
      <c r="F82" s="59">
        <v>2220320900</v>
      </c>
      <c r="G82" s="59" t="s">
        <v>879</v>
      </c>
      <c r="L82" s="43" t="s">
        <v>509</v>
      </c>
      <c r="M82" s="43">
        <v>2220610000</v>
      </c>
      <c r="N82" s="43">
        <v>2271000000</v>
      </c>
      <c r="O82" s="43">
        <v>2280600000</v>
      </c>
      <c r="P82" s="43"/>
    </row>
    <row r="83" spans="4:16" x14ac:dyDescent="0.2">
      <c r="D83" s="59" t="s">
        <v>284</v>
      </c>
      <c r="E83" s="59" t="s">
        <v>927</v>
      </c>
      <c r="F83" s="59">
        <v>2221516000</v>
      </c>
      <c r="G83" s="59" t="s">
        <v>792</v>
      </c>
      <c r="L83" s="43" t="s">
        <v>510</v>
      </c>
      <c r="M83" s="43">
        <v>2220620000</v>
      </c>
      <c r="N83" s="43">
        <v>2271000000</v>
      </c>
      <c r="O83" s="43">
        <v>2280600000</v>
      </c>
      <c r="P83" s="43"/>
    </row>
    <row r="84" spans="4:16" x14ac:dyDescent="0.2">
      <c r="D84" s="59" t="s">
        <v>285</v>
      </c>
      <c r="E84" s="59" t="s">
        <v>928</v>
      </c>
      <c r="F84" s="59">
        <v>2221412000</v>
      </c>
      <c r="G84" s="59" t="s">
        <v>792</v>
      </c>
      <c r="L84" s="43" t="s">
        <v>511</v>
      </c>
      <c r="M84" s="43">
        <v>2220630000</v>
      </c>
      <c r="N84" s="43">
        <v>2271000000</v>
      </c>
      <c r="O84" s="43">
        <v>2280600000</v>
      </c>
      <c r="P84" s="43"/>
    </row>
    <row r="85" spans="4:16" x14ac:dyDescent="0.2">
      <c r="D85" s="59" t="s">
        <v>287</v>
      </c>
      <c r="E85" s="59" t="s">
        <v>929</v>
      </c>
      <c r="F85" s="59">
        <v>2221502000</v>
      </c>
      <c r="G85" s="59" t="s">
        <v>771</v>
      </c>
      <c r="L85" s="43" t="s">
        <v>512</v>
      </c>
      <c r="M85" s="43">
        <v>2220710000</v>
      </c>
      <c r="N85" s="43">
        <v>2271000000</v>
      </c>
      <c r="O85" s="43">
        <v>2280700000</v>
      </c>
      <c r="P85" s="43"/>
    </row>
    <row r="86" spans="4:16" x14ac:dyDescent="0.2">
      <c r="D86" s="59" t="s">
        <v>288</v>
      </c>
      <c r="E86" s="59" t="s">
        <v>930</v>
      </c>
      <c r="F86" s="59">
        <v>2221504000</v>
      </c>
      <c r="G86" s="59" t="s">
        <v>773</v>
      </c>
      <c r="L86" s="43" t="s">
        <v>513</v>
      </c>
      <c r="M86" s="43">
        <v>2220700000</v>
      </c>
      <c r="N86" s="43">
        <v>2271000000</v>
      </c>
      <c r="O86" s="43"/>
      <c r="P86" s="43"/>
    </row>
    <row r="87" spans="4:16" x14ac:dyDescent="0.2">
      <c r="D87" s="59" t="s">
        <v>289</v>
      </c>
      <c r="E87" s="59" t="s">
        <v>931</v>
      </c>
      <c r="F87" s="59">
        <v>2221505000</v>
      </c>
      <c r="G87" s="59" t="s">
        <v>773</v>
      </c>
      <c r="L87" s="43" t="s">
        <v>514</v>
      </c>
      <c r="M87" s="43">
        <v>2220720000</v>
      </c>
      <c r="N87" s="43">
        <v>2271000000</v>
      </c>
      <c r="O87" s="43">
        <v>2280700000</v>
      </c>
      <c r="P87" s="43"/>
    </row>
    <row r="88" spans="4:16" x14ac:dyDescent="0.2">
      <c r="D88" s="59" t="s">
        <v>290</v>
      </c>
      <c r="E88" s="59" t="s">
        <v>932</v>
      </c>
      <c r="F88" s="59">
        <v>2221506000</v>
      </c>
      <c r="G88" s="59" t="s">
        <v>794</v>
      </c>
      <c r="L88" s="43" t="s">
        <v>515</v>
      </c>
      <c r="M88" s="43">
        <v>2220800000</v>
      </c>
      <c r="N88" s="43">
        <v>2270500000</v>
      </c>
      <c r="O88" s="43">
        <v>2280800000</v>
      </c>
      <c r="P88" s="43"/>
    </row>
    <row r="89" spans="4:16" x14ac:dyDescent="0.2">
      <c r="D89" s="59" t="s">
        <v>291</v>
      </c>
      <c r="E89" s="59" t="s">
        <v>933</v>
      </c>
      <c r="F89" s="59">
        <v>2221507000</v>
      </c>
      <c r="G89" s="59" t="s">
        <v>773</v>
      </c>
      <c r="L89" s="43" t="s">
        <v>516</v>
      </c>
      <c r="M89" s="43">
        <v>2220900000</v>
      </c>
      <c r="N89" s="43">
        <v>2270600000</v>
      </c>
      <c r="O89" s="43"/>
      <c r="P89" s="43"/>
    </row>
    <row r="90" spans="4:16" x14ac:dyDescent="0.2">
      <c r="D90" s="59" t="s">
        <v>292</v>
      </c>
      <c r="E90" s="59" t="s">
        <v>934</v>
      </c>
      <c r="F90" s="59">
        <v>2221511000</v>
      </c>
      <c r="G90" s="59" t="s">
        <v>773</v>
      </c>
      <c r="L90" s="43" t="s">
        <v>517</v>
      </c>
      <c r="M90" s="43">
        <v>2220910000</v>
      </c>
      <c r="N90" s="43">
        <v>2270600000</v>
      </c>
      <c r="O90" s="43"/>
      <c r="P90" s="43"/>
    </row>
    <row r="91" spans="4:16" x14ac:dyDescent="0.2">
      <c r="D91" s="59" t="s">
        <v>293</v>
      </c>
      <c r="E91" s="59" t="s">
        <v>935</v>
      </c>
      <c r="F91" s="59">
        <v>2221513000</v>
      </c>
      <c r="G91" s="59" t="s">
        <v>772</v>
      </c>
      <c r="L91" s="43" t="s">
        <v>518</v>
      </c>
      <c r="M91" s="43">
        <v>2220911000</v>
      </c>
      <c r="N91" s="43">
        <v>2270600000</v>
      </c>
      <c r="O91" s="43">
        <v>2280900000</v>
      </c>
      <c r="P91" s="43"/>
    </row>
    <row r="92" spans="4:16" x14ac:dyDescent="0.2">
      <c r="D92" s="59" t="s">
        <v>294</v>
      </c>
      <c r="E92" s="59" t="s">
        <v>936</v>
      </c>
      <c r="F92" s="59">
        <v>2221517010</v>
      </c>
      <c r="G92" s="59" t="s">
        <v>793</v>
      </c>
      <c r="L92" s="43" t="s">
        <v>519</v>
      </c>
      <c r="M92" s="43">
        <v>2220920000</v>
      </c>
      <c r="N92" s="43">
        <v>2270600000</v>
      </c>
      <c r="O92" s="43">
        <v>2280900000</v>
      </c>
      <c r="P92" s="43"/>
    </row>
    <row r="93" spans="4:16" x14ac:dyDescent="0.2">
      <c r="D93" s="59" t="s">
        <v>295</v>
      </c>
      <c r="E93" s="59" t="s">
        <v>937</v>
      </c>
      <c r="F93" s="59">
        <v>2221517020</v>
      </c>
      <c r="G93" s="59" t="s">
        <v>773</v>
      </c>
      <c r="L93" s="43" t="s">
        <v>520</v>
      </c>
      <c r="M93" s="43">
        <v>2220930000</v>
      </c>
      <c r="N93" s="43">
        <v>2270600000</v>
      </c>
      <c r="O93" s="43">
        <v>2280900000</v>
      </c>
      <c r="P93" s="43"/>
    </row>
    <row r="94" spans="4:16" x14ac:dyDescent="0.2">
      <c r="D94" s="59" t="s">
        <v>296</v>
      </c>
      <c r="E94" s="59" t="s">
        <v>938</v>
      </c>
      <c r="F94" s="59">
        <v>2221517030</v>
      </c>
      <c r="G94" s="59" t="s">
        <v>773</v>
      </c>
      <c r="L94" s="43" t="s">
        <v>521</v>
      </c>
      <c r="M94" s="43">
        <v>2220913000</v>
      </c>
      <c r="N94" s="43">
        <v>2270600000</v>
      </c>
      <c r="O94" s="43">
        <v>2280900000</v>
      </c>
      <c r="P94" s="43"/>
    </row>
    <row r="95" spans="4:16" x14ac:dyDescent="0.2">
      <c r="D95" s="59" t="s">
        <v>297</v>
      </c>
      <c r="E95" s="59" t="s">
        <v>939</v>
      </c>
      <c r="F95" s="59">
        <v>2221517040</v>
      </c>
      <c r="G95" s="59" t="s">
        <v>859</v>
      </c>
      <c r="L95" s="43" t="s">
        <v>522</v>
      </c>
      <c r="M95" s="43">
        <v>2220912000</v>
      </c>
      <c r="N95" s="43">
        <v>2270600000</v>
      </c>
      <c r="O95" s="43">
        <v>2280900000</v>
      </c>
      <c r="P95" s="43"/>
    </row>
    <row r="96" spans="4:16" x14ac:dyDescent="0.2">
      <c r="D96" s="59" t="s">
        <v>298</v>
      </c>
      <c r="E96" s="59" t="s">
        <v>940</v>
      </c>
      <c r="F96" s="59">
        <v>2221517050</v>
      </c>
      <c r="G96" s="59" t="s">
        <v>773</v>
      </c>
      <c r="L96" s="43" t="s">
        <v>523</v>
      </c>
      <c r="M96" s="43">
        <v>2220913000</v>
      </c>
      <c r="N96" s="43">
        <v>2270600000</v>
      </c>
      <c r="O96" s="43">
        <v>2280900000</v>
      </c>
      <c r="P96" s="43"/>
    </row>
    <row r="97" spans="4:16" x14ac:dyDescent="0.2">
      <c r="D97" s="59" t="s">
        <v>299</v>
      </c>
      <c r="E97" s="59" t="s">
        <v>941</v>
      </c>
      <c r="F97" s="59">
        <v>2221517060</v>
      </c>
      <c r="G97" s="59" t="s">
        <v>773</v>
      </c>
      <c r="L97" s="43" t="s">
        <v>524</v>
      </c>
      <c r="M97" s="43">
        <v>2221000000</v>
      </c>
      <c r="N97" s="43">
        <v>2270700000</v>
      </c>
      <c r="O97" s="43">
        <v>2281000000</v>
      </c>
      <c r="P97" s="43"/>
    </row>
    <row r="98" spans="4:16" x14ac:dyDescent="0.2">
      <c r="D98" s="59" t="s">
        <v>300</v>
      </c>
      <c r="E98" s="59" t="s">
        <v>942</v>
      </c>
      <c r="F98" s="59">
        <v>2221517070</v>
      </c>
      <c r="G98" s="59" t="s">
        <v>773</v>
      </c>
      <c r="L98" s="43" t="s">
        <v>525</v>
      </c>
      <c r="M98" s="43">
        <v>2221100000</v>
      </c>
      <c r="N98" s="43">
        <v>2270800000</v>
      </c>
      <c r="O98" s="43"/>
      <c r="P98" s="43"/>
    </row>
    <row r="99" spans="4:16" x14ac:dyDescent="0.2">
      <c r="D99" s="59" t="s">
        <v>301</v>
      </c>
      <c r="E99" s="59" t="s">
        <v>943</v>
      </c>
      <c r="F99" s="59">
        <v>2221517080</v>
      </c>
      <c r="G99" s="59" t="s">
        <v>773</v>
      </c>
      <c r="L99" s="43" t="s">
        <v>526</v>
      </c>
      <c r="M99" s="43">
        <v>2221130000</v>
      </c>
      <c r="N99" s="43">
        <v>2270800000</v>
      </c>
      <c r="O99" s="43">
        <v>2281100000</v>
      </c>
      <c r="P99" s="43"/>
    </row>
    <row r="100" spans="4:16" x14ac:dyDescent="0.2">
      <c r="D100" s="59" t="s">
        <v>303</v>
      </c>
      <c r="E100" s="59" t="s">
        <v>944</v>
      </c>
      <c r="F100" s="59">
        <v>2221517090</v>
      </c>
      <c r="G100" s="59" t="s">
        <v>773</v>
      </c>
      <c r="L100" s="43" t="s">
        <v>527</v>
      </c>
      <c r="M100" s="43">
        <v>2221120000</v>
      </c>
      <c r="N100" s="43">
        <v>2270800000</v>
      </c>
      <c r="O100" s="43">
        <v>2281100000</v>
      </c>
      <c r="P100" s="43"/>
    </row>
    <row r="101" spans="4:16" x14ac:dyDescent="0.2">
      <c r="D101" s="59" t="s">
        <v>304</v>
      </c>
      <c r="E101" s="59" t="s">
        <v>945</v>
      </c>
      <c r="F101" s="59">
        <v>2221517100</v>
      </c>
      <c r="G101" s="59" t="s">
        <v>773</v>
      </c>
      <c r="L101" s="43" t="s">
        <v>528</v>
      </c>
      <c r="M101" s="43">
        <v>2221110000</v>
      </c>
      <c r="N101" s="43">
        <v>2270800000</v>
      </c>
      <c r="O101" s="43">
        <v>2281100000</v>
      </c>
      <c r="P101" s="43"/>
    </row>
    <row r="102" spans="4:16" x14ac:dyDescent="0.2">
      <c r="D102" s="59" t="s">
        <v>305</v>
      </c>
      <c r="E102" s="59" t="s">
        <v>946</v>
      </c>
      <c r="F102" s="59">
        <v>2221517120</v>
      </c>
      <c r="G102" s="59" t="s">
        <v>800</v>
      </c>
      <c r="L102" s="43" t="s">
        <v>529</v>
      </c>
      <c r="M102" s="43">
        <v>2221140000</v>
      </c>
      <c r="N102" s="43">
        <v>2270800000</v>
      </c>
      <c r="O102" s="43">
        <v>2281100000</v>
      </c>
      <c r="P102" s="43"/>
    </row>
    <row r="103" spans="4:16" x14ac:dyDescent="0.2">
      <c r="D103" s="59" t="s">
        <v>306</v>
      </c>
      <c r="E103" s="59" t="s">
        <v>947</v>
      </c>
      <c r="F103" s="59">
        <v>2221517130</v>
      </c>
      <c r="G103" s="59" t="s">
        <v>773</v>
      </c>
      <c r="L103" s="43" t="s">
        <v>530</v>
      </c>
      <c r="M103" s="43">
        <v>2221200000</v>
      </c>
      <c r="N103" s="43">
        <v>2271000000</v>
      </c>
      <c r="O103" s="43">
        <v>2281200000</v>
      </c>
      <c r="P103" s="43"/>
    </row>
    <row r="104" spans="4:16" x14ac:dyDescent="0.2">
      <c r="D104" s="59" t="s">
        <v>307</v>
      </c>
      <c r="E104" s="59" t="s">
        <v>948</v>
      </c>
      <c r="F104" s="59">
        <v>2221517140</v>
      </c>
      <c r="G104" s="59" t="s">
        <v>773</v>
      </c>
      <c r="L104" s="43" t="s">
        <v>531</v>
      </c>
      <c r="M104" s="43">
        <v>2221300000</v>
      </c>
      <c r="N104" s="43">
        <v>2271000000</v>
      </c>
      <c r="O104" s="43">
        <v>2281300000</v>
      </c>
      <c r="P104" s="43"/>
    </row>
    <row r="105" spans="4:16" x14ac:dyDescent="0.2">
      <c r="D105" s="59" t="s">
        <v>308</v>
      </c>
      <c r="E105" s="59" t="s">
        <v>949</v>
      </c>
      <c r="F105" s="59">
        <v>2221517150</v>
      </c>
      <c r="G105" s="59" t="s">
        <v>773</v>
      </c>
      <c r="L105" s="43" t="s">
        <v>532</v>
      </c>
      <c r="M105" s="43">
        <v>2221400000</v>
      </c>
      <c r="N105" s="43">
        <v>2270900000</v>
      </c>
      <c r="O105" s="43"/>
      <c r="P105" s="43"/>
    </row>
    <row r="106" spans="4:16" x14ac:dyDescent="0.2">
      <c r="D106" s="59" t="s">
        <v>309</v>
      </c>
      <c r="E106" s="59" t="s">
        <v>950</v>
      </c>
      <c r="F106" s="59">
        <v>2221517160</v>
      </c>
      <c r="G106" s="59" t="s">
        <v>773</v>
      </c>
      <c r="L106" s="43" t="s">
        <v>533</v>
      </c>
      <c r="M106" s="43">
        <v>2221409000</v>
      </c>
      <c r="N106" s="43">
        <v>2270900000</v>
      </c>
      <c r="O106" s="43">
        <v>2281400000</v>
      </c>
      <c r="P106" s="43"/>
    </row>
    <row r="107" spans="4:16" x14ac:dyDescent="0.2">
      <c r="D107" s="59" t="s">
        <v>310</v>
      </c>
      <c r="E107" s="59" t="s">
        <v>951</v>
      </c>
      <c r="F107" s="59">
        <v>2221517170</v>
      </c>
      <c r="G107" s="59" t="s">
        <v>773</v>
      </c>
      <c r="L107" s="43" t="s">
        <v>534</v>
      </c>
      <c r="M107" s="43">
        <v>2221411000</v>
      </c>
      <c r="N107" s="43">
        <v>2270900000</v>
      </c>
      <c r="O107" s="43">
        <v>2281400000</v>
      </c>
      <c r="P107" s="43"/>
    </row>
    <row r="108" spans="4:16" x14ac:dyDescent="0.2">
      <c r="D108" s="59" t="s">
        <v>311</v>
      </c>
      <c r="E108" s="59" t="s">
        <v>952</v>
      </c>
      <c r="F108" s="59">
        <v>2221517180</v>
      </c>
      <c r="G108" s="59" t="s">
        <v>773</v>
      </c>
      <c r="L108" s="43" t="s">
        <v>535</v>
      </c>
      <c r="M108" s="43">
        <v>2221407000</v>
      </c>
      <c r="N108" s="43">
        <v>2270900000</v>
      </c>
      <c r="O108" s="43">
        <v>2281400000</v>
      </c>
      <c r="P108" s="43"/>
    </row>
    <row r="109" spans="4:16" x14ac:dyDescent="0.2">
      <c r="D109" s="59" t="s">
        <v>312</v>
      </c>
      <c r="E109" s="59" t="s">
        <v>953</v>
      </c>
      <c r="F109" s="59">
        <v>2221517190</v>
      </c>
      <c r="G109" s="59" t="s">
        <v>773</v>
      </c>
      <c r="L109" s="43" t="s">
        <v>536</v>
      </c>
      <c r="M109" s="43">
        <v>2221403000</v>
      </c>
      <c r="N109" s="43">
        <v>2270900000</v>
      </c>
      <c r="O109" s="43">
        <v>2281400000</v>
      </c>
      <c r="P109" s="43"/>
    </row>
    <row r="110" spans="4:16" x14ac:dyDescent="0.2">
      <c r="D110" s="59" t="s">
        <v>313</v>
      </c>
      <c r="E110" s="59" t="s">
        <v>954</v>
      </c>
      <c r="F110" s="59">
        <v>2221517110</v>
      </c>
      <c r="G110" s="59" t="s">
        <v>773</v>
      </c>
      <c r="L110" s="43" t="s">
        <v>537</v>
      </c>
      <c r="M110" s="43">
        <v>2221401000</v>
      </c>
      <c r="N110" s="43">
        <v>2270900000</v>
      </c>
      <c r="O110" s="43">
        <v>2281400000</v>
      </c>
      <c r="P110" s="43"/>
    </row>
    <row r="111" spans="4:16" x14ac:dyDescent="0.2">
      <c r="D111" s="59" t="s">
        <v>314</v>
      </c>
      <c r="E111" s="59" t="s">
        <v>955</v>
      </c>
      <c r="F111" s="59">
        <v>2221611000</v>
      </c>
      <c r="G111" s="59" t="s">
        <v>780</v>
      </c>
      <c r="L111" s="43" t="s">
        <v>538</v>
      </c>
      <c r="M111" s="43">
        <v>2221402000</v>
      </c>
      <c r="N111" s="43">
        <v>2270900000</v>
      </c>
      <c r="O111" s="43">
        <v>2281400000</v>
      </c>
      <c r="P111" s="43"/>
    </row>
    <row r="112" spans="4:16" x14ac:dyDescent="0.2">
      <c r="D112" s="59" t="s">
        <v>315</v>
      </c>
      <c r="E112" s="59" t="s">
        <v>956</v>
      </c>
      <c r="F112" s="59">
        <v>2221612100</v>
      </c>
      <c r="G112" s="59" t="s">
        <v>780</v>
      </c>
      <c r="L112" s="43" t="s">
        <v>539</v>
      </c>
      <c r="M112" s="43">
        <v>2221404000</v>
      </c>
      <c r="N112" s="43">
        <v>2270900000</v>
      </c>
      <c r="O112" s="43">
        <v>2281400000</v>
      </c>
      <c r="P112" s="43"/>
    </row>
    <row r="113" spans="4:16" x14ac:dyDescent="0.2">
      <c r="D113" s="59" t="s">
        <v>316</v>
      </c>
      <c r="E113" s="59" t="s">
        <v>957</v>
      </c>
      <c r="F113" s="59">
        <v>2221612200</v>
      </c>
      <c r="G113" s="59" t="s">
        <v>780</v>
      </c>
      <c r="L113" s="43" t="s">
        <v>540</v>
      </c>
      <c r="M113" s="43">
        <v>2221405000</v>
      </c>
      <c r="N113" s="43">
        <v>2270900000</v>
      </c>
      <c r="O113" s="43">
        <v>2281400000</v>
      </c>
      <c r="P113" s="43"/>
    </row>
    <row r="114" spans="4:16" x14ac:dyDescent="0.2">
      <c r="D114" s="59" t="s">
        <v>317</v>
      </c>
      <c r="E114" s="59" t="s">
        <v>958</v>
      </c>
      <c r="F114" s="59">
        <v>2221613100</v>
      </c>
      <c r="G114" s="59" t="s">
        <v>780</v>
      </c>
      <c r="L114" s="43" t="s">
        <v>541</v>
      </c>
      <c r="M114" s="43">
        <v>2221406000</v>
      </c>
      <c r="N114" s="43">
        <v>2270900000</v>
      </c>
      <c r="O114" s="43">
        <v>2281400000</v>
      </c>
      <c r="P114" s="43"/>
    </row>
    <row r="115" spans="4:16" x14ac:dyDescent="0.2">
      <c r="D115" s="59" t="s">
        <v>318</v>
      </c>
      <c r="E115" s="59" t="s">
        <v>959</v>
      </c>
      <c r="F115" s="59">
        <v>2221613200</v>
      </c>
      <c r="G115" s="59" t="s">
        <v>780</v>
      </c>
      <c r="L115" s="43" t="s">
        <v>542</v>
      </c>
      <c r="M115" s="43">
        <v>2221408000</v>
      </c>
      <c r="N115" s="43">
        <v>2270900000</v>
      </c>
      <c r="O115" s="43">
        <v>2281400000</v>
      </c>
      <c r="P115" s="43"/>
    </row>
    <row r="116" spans="4:16" x14ac:dyDescent="0.2">
      <c r="D116" s="59" t="s">
        <v>319</v>
      </c>
      <c r="E116" s="59" t="s">
        <v>960</v>
      </c>
      <c r="F116" s="59">
        <v>2221614000</v>
      </c>
      <c r="G116" s="59" t="s">
        <v>780</v>
      </c>
      <c r="L116" s="43" t="s">
        <v>543</v>
      </c>
      <c r="M116" s="43">
        <v>2221410000</v>
      </c>
      <c r="N116" s="43">
        <v>2270900000</v>
      </c>
      <c r="O116" s="43">
        <v>2281400000</v>
      </c>
      <c r="P116" s="43"/>
    </row>
    <row r="117" spans="4:16" x14ac:dyDescent="0.2">
      <c r="D117" s="59" t="s">
        <v>320</v>
      </c>
      <c r="E117" s="59" t="s">
        <v>961</v>
      </c>
      <c r="F117" s="59">
        <v>2221615100</v>
      </c>
      <c r="G117" s="59" t="s">
        <v>780</v>
      </c>
      <c r="L117" s="43" t="s">
        <v>544</v>
      </c>
      <c r="M117" s="43">
        <v>2221412000</v>
      </c>
      <c r="N117" s="43">
        <v>2270900000</v>
      </c>
      <c r="O117" s="43">
        <v>2281400000</v>
      </c>
      <c r="P117" s="43"/>
    </row>
    <row r="118" spans="4:16" x14ac:dyDescent="0.2">
      <c r="D118" s="59" t="s">
        <v>321</v>
      </c>
      <c r="E118" s="59" t="s">
        <v>962</v>
      </c>
      <c r="F118" s="59">
        <v>2221615200</v>
      </c>
      <c r="G118" s="59" t="s">
        <v>780</v>
      </c>
      <c r="L118" s="43" t="s">
        <v>545</v>
      </c>
      <c r="M118" s="43">
        <v>2221500000</v>
      </c>
      <c r="N118" s="43">
        <v>2271000000</v>
      </c>
      <c r="O118" s="43"/>
      <c r="P118" s="43"/>
    </row>
    <row r="119" spans="4:16" x14ac:dyDescent="0.2">
      <c r="D119" s="59" t="s">
        <v>324</v>
      </c>
      <c r="E119" s="59" t="s">
        <v>963</v>
      </c>
      <c r="F119" s="59">
        <v>2221615300</v>
      </c>
      <c r="G119" s="59" t="s">
        <v>780</v>
      </c>
      <c r="L119" s="43" t="s">
        <v>546</v>
      </c>
      <c r="M119" s="43">
        <v>2221501000</v>
      </c>
      <c r="N119" s="43">
        <v>2271000000</v>
      </c>
      <c r="O119" s="43">
        <v>2281500000</v>
      </c>
      <c r="P119" s="43"/>
    </row>
    <row r="120" spans="4:16" x14ac:dyDescent="0.2">
      <c r="D120" s="59" t="s">
        <v>326</v>
      </c>
      <c r="E120" s="59" t="s">
        <v>964</v>
      </c>
      <c r="F120" s="59">
        <v>2221615400</v>
      </c>
      <c r="G120" s="59" t="s">
        <v>780</v>
      </c>
      <c r="L120" s="43" t="s">
        <v>547</v>
      </c>
      <c r="M120" s="43">
        <v>2221502000</v>
      </c>
      <c r="N120" s="43">
        <v>2271000000</v>
      </c>
      <c r="O120" s="43">
        <v>2281500000</v>
      </c>
      <c r="P120" s="43"/>
    </row>
    <row r="121" spans="4:16" x14ac:dyDescent="0.2">
      <c r="D121" s="59" t="s">
        <v>327</v>
      </c>
      <c r="E121" s="59" t="s">
        <v>965</v>
      </c>
      <c r="F121" s="59">
        <v>2221615500</v>
      </c>
      <c r="G121" s="59" t="s">
        <v>780</v>
      </c>
      <c r="L121" s="43" t="s">
        <v>548</v>
      </c>
      <c r="M121" s="43">
        <v>2221502000</v>
      </c>
      <c r="N121" s="43">
        <v>2271000000</v>
      </c>
      <c r="O121" s="43">
        <v>2281500000</v>
      </c>
      <c r="P121" s="43"/>
    </row>
    <row r="122" spans="4:16" x14ac:dyDescent="0.2">
      <c r="D122" s="59" t="s">
        <v>329</v>
      </c>
      <c r="E122" s="59" t="s">
        <v>966</v>
      </c>
      <c r="F122" s="59">
        <v>2221615600</v>
      </c>
      <c r="G122" s="59" t="s">
        <v>780</v>
      </c>
      <c r="L122" s="43" t="s">
        <v>549</v>
      </c>
      <c r="M122" s="43">
        <v>2221503000</v>
      </c>
      <c r="N122" s="43">
        <v>2271000000</v>
      </c>
      <c r="O122" s="43">
        <v>2281500000</v>
      </c>
      <c r="P122" s="43"/>
    </row>
    <row r="123" spans="4:16" x14ac:dyDescent="0.2">
      <c r="D123" s="59" t="s">
        <v>330</v>
      </c>
      <c r="E123" s="59" t="s">
        <v>967</v>
      </c>
      <c r="F123" s="59">
        <v>2221615700</v>
      </c>
      <c r="G123" s="59" t="s">
        <v>780</v>
      </c>
      <c r="L123" s="43" t="s">
        <v>550</v>
      </c>
      <c r="M123" s="43">
        <v>2221504000</v>
      </c>
      <c r="N123" s="43">
        <v>2271000000</v>
      </c>
      <c r="O123" s="43">
        <v>2281500000</v>
      </c>
      <c r="P123" s="43"/>
    </row>
    <row r="124" spans="4:16" x14ac:dyDescent="0.2">
      <c r="D124" s="59" t="s">
        <v>331</v>
      </c>
      <c r="E124" s="59" t="s">
        <v>968</v>
      </c>
      <c r="F124" s="59">
        <v>2221620000</v>
      </c>
      <c r="G124" s="59" t="s">
        <v>780</v>
      </c>
      <c r="L124" s="43" t="s">
        <v>551</v>
      </c>
      <c r="M124" s="43">
        <v>2221504000</v>
      </c>
      <c r="N124" s="43">
        <v>2271000000</v>
      </c>
      <c r="O124" s="43">
        <v>2281500000</v>
      </c>
      <c r="P124" s="43"/>
    </row>
    <row r="125" spans="4:16" x14ac:dyDescent="0.2">
      <c r="D125" s="59" t="s">
        <v>333</v>
      </c>
      <c r="E125" s="59" t="s">
        <v>969</v>
      </c>
      <c r="F125" s="59">
        <v>2221630000</v>
      </c>
      <c r="G125" s="59" t="s">
        <v>780</v>
      </c>
      <c r="L125" s="43" t="s">
        <v>552</v>
      </c>
      <c r="M125" s="43">
        <v>2221504000</v>
      </c>
      <c r="N125" s="43">
        <v>2271000000</v>
      </c>
      <c r="O125" s="43">
        <v>2281500000</v>
      </c>
      <c r="P125" s="43"/>
    </row>
    <row r="126" spans="4:16" x14ac:dyDescent="0.2">
      <c r="D126" s="59" t="s">
        <v>334</v>
      </c>
      <c r="E126" s="59" t="s">
        <v>970</v>
      </c>
      <c r="F126" s="59">
        <v>2221710000</v>
      </c>
      <c r="G126" s="59" t="s">
        <v>795</v>
      </c>
      <c r="L126" s="43" t="s">
        <v>553</v>
      </c>
      <c r="M126" s="43">
        <v>2221505000</v>
      </c>
      <c r="N126" s="43">
        <v>2271000000</v>
      </c>
      <c r="O126" s="43">
        <v>2281500000</v>
      </c>
      <c r="P126" s="43"/>
    </row>
    <row r="127" spans="4:16" x14ac:dyDescent="0.2">
      <c r="D127" s="59" t="s">
        <v>335</v>
      </c>
      <c r="E127" s="59" t="s">
        <v>971</v>
      </c>
      <c r="F127" s="59">
        <v>2221720000</v>
      </c>
      <c r="G127" s="59" t="s">
        <v>795</v>
      </c>
      <c r="L127" s="43" t="s">
        <v>554</v>
      </c>
      <c r="M127" s="43">
        <v>2221506000</v>
      </c>
      <c r="N127" s="43">
        <v>2271000000</v>
      </c>
      <c r="O127" s="43">
        <v>2281500000</v>
      </c>
      <c r="P127" s="43"/>
    </row>
    <row r="128" spans="4:16" x14ac:dyDescent="0.2">
      <c r="D128" s="59" t="s">
        <v>336</v>
      </c>
      <c r="E128" s="59" t="s">
        <v>972</v>
      </c>
      <c r="F128" s="59">
        <v>2221730000</v>
      </c>
      <c r="G128" s="59" t="s">
        <v>795</v>
      </c>
      <c r="L128" s="43" t="s">
        <v>555</v>
      </c>
      <c r="M128" s="43">
        <v>2221507000</v>
      </c>
      <c r="N128" s="43">
        <v>2271000000</v>
      </c>
      <c r="O128" s="43">
        <v>2281500000</v>
      </c>
      <c r="P128" s="43"/>
    </row>
    <row r="129" spans="4:16" x14ac:dyDescent="0.2">
      <c r="D129" s="59" t="s">
        <v>337</v>
      </c>
      <c r="E129" s="59" t="s">
        <v>973</v>
      </c>
      <c r="F129" s="59">
        <v>2221800000</v>
      </c>
      <c r="G129" s="59" t="s">
        <v>778</v>
      </c>
      <c r="L129" s="43" t="s">
        <v>556</v>
      </c>
      <c r="M129" s="43">
        <v>2221508000</v>
      </c>
      <c r="N129" s="43">
        <v>2271000000</v>
      </c>
      <c r="O129" s="43">
        <v>2281500000</v>
      </c>
      <c r="P129" s="43"/>
    </row>
    <row r="130" spans="4:16" x14ac:dyDescent="0.2">
      <c r="D130" s="59" t="s">
        <v>338</v>
      </c>
      <c r="E130" s="59" t="s">
        <v>974</v>
      </c>
      <c r="F130" s="59">
        <v>2222100000</v>
      </c>
      <c r="G130" s="59" t="s">
        <v>774</v>
      </c>
      <c r="L130" s="43" t="s">
        <v>557</v>
      </c>
      <c r="M130" s="43">
        <v>2221509000</v>
      </c>
      <c r="N130" s="43">
        <v>2271000000</v>
      </c>
      <c r="O130" s="43">
        <v>2281500000</v>
      </c>
      <c r="P130" s="43"/>
    </row>
    <row r="131" spans="4:16" x14ac:dyDescent="0.2">
      <c r="D131" s="59" t="s">
        <v>339</v>
      </c>
      <c r="E131" s="59" t="s">
        <v>975</v>
      </c>
      <c r="F131" s="59">
        <v>2231000000</v>
      </c>
      <c r="G131" s="59" t="s">
        <v>786</v>
      </c>
      <c r="L131" s="43" t="s">
        <v>558</v>
      </c>
      <c r="M131" s="43">
        <v>2221510000</v>
      </c>
      <c r="N131" s="43">
        <v>2271000000</v>
      </c>
      <c r="O131" s="43">
        <v>2281500000</v>
      </c>
      <c r="P131" s="43"/>
    </row>
    <row r="132" spans="4:16" x14ac:dyDescent="0.2">
      <c r="D132" s="59" t="s">
        <v>340</v>
      </c>
      <c r="E132" s="59" t="s">
        <v>976</v>
      </c>
      <c r="F132" s="59">
        <v>2232100000</v>
      </c>
      <c r="G132" s="59" t="s">
        <v>786</v>
      </c>
      <c r="L132" s="43" t="s">
        <v>559</v>
      </c>
      <c r="M132" s="43">
        <v>2221510000</v>
      </c>
      <c r="N132" s="43">
        <v>2271000000</v>
      </c>
      <c r="O132" s="43">
        <v>2281500000</v>
      </c>
      <c r="P132" s="43"/>
    </row>
    <row r="133" spans="4:16" x14ac:dyDescent="0.2">
      <c r="D133" s="59" t="s">
        <v>341</v>
      </c>
      <c r="E133" s="59" t="s">
        <v>977</v>
      </c>
      <c r="F133" s="59">
        <v>2232200000</v>
      </c>
      <c r="G133" s="59" t="s">
        <v>786</v>
      </c>
      <c r="L133" s="43" t="s">
        <v>560</v>
      </c>
      <c r="M133" s="43">
        <v>2221510000</v>
      </c>
      <c r="N133" s="43">
        <v>2271000000</v>
      </c>
      <c r="O133" s="43">
        <v>2281500000</v>
      </c>
      <c r="P133" s="43"/>
    </row>
    <row r="134" spans="4:16" x14ac:dyDescent="0.2">
      <c r="D134" s="59" t="s">
        <v>343</v>
      </c>
      <c r="E134" s="59" t="s">
        <v>978</v>
      </c>
      <c r="F134" s="59">
        <v>2233100000</v>
      </c>
      <c r="G134" s="59" t="s">
        <v>786</v>
      </c>
      <c r="L134" s="43" t="s">
        <v>561</v>
      </c>
      <c r="M134" s="43">
        <v>2221511000</v>
      </c>
      <c r="N134" s="43">
        <v>2271000000</v>
      </c>
      <c r="O134" s="43">
        <v>2281500000</v>
      </c>
      <c r="P134" s="43"/>
    </row>
    <row r="135" spans="4:16" x14ac:dyDescent="0.2">
      <c r="D135" s="59" t="s">
        <v>344</v>
      </c>
      <c r="E135" s="59" t="s">
        <v>979</v>
      </c>
      <c r="F135" s="59">
        <v>2233200000</v>
      </c>
      <c r="G135" s="59" t="s">
        <v>786</v>
      </c>
      <c r="L135" s="43" t="s">
        <v>562</v>
      </c>
      <c r="M135" s="43">
        <v>2221507000</v>
      </c>
      <c r="N135" s="43">
        <v>2271000000</v>
      </c>
      <c r="O135" s="43">
        <v>2281500000</v>
      </c>
      <c r="P135" s="43"/>
    </row>
    <row r="136" spans="4:16" x14ac:dyDescent="0.2">
      <c r="D136" s="59" t="s">
        <v>345</v>
      </c>
      <c r="E136" s="59" t="s">
        <v>980</v>
      </c>
      <c r="F136" s="59">
        <v>2234000000</v>
      </c>
      <c r="G136" s="59" t="s">
        <v>786</v>
      </c>
      <c r="L136" s="43" t="s">
        <v>563</v>
      </c>
      <c r="M136" s="43">
        <v>2221507000</v>
      </c>
      <c r="N136" s="43">
        <v>2271000000</v>
      </c>
      <c r="O136" s="43">
        <v>2281500000</v>
      </c>
      <c r="P136" s="43"/>
    </row>
    <row r="137" spans="4:16" x14ac:dyDescent="0.2">
      <c r="D137" s="59" t="s">
        <v>346</v>
      </c>
      <c r="E137" s="59" t="s">
        <v>981</v>
      </c>
      <c r="F137" s="59">
        <v>2235100000</v>
      </c>
      <c r="G137" s="59" t="s">
        <v>786</v>
      </c>
      <c r="L137" s="43" t="s">
        <v>564</v>
      </c>
      <c r="M137" s="43">
        <v>2221507000</v>
      </c>
      <c r="N137" s="43">
        <v>2271000000</v>
      </c>
      <c r="O137" s="43">
        <v>2281500000</v>
      </c>
      <c r="P137" s="43"/>
    </row>
    <row r="138" spans="4:16" x14ac:dyDescent="0.2">
      <c r="D138" s="59" t="s">
        <v>347</v>
      </c>
      <c r="E138" s="59" t="s">
        <v>982</v>
      </c>
      <c r="F138" s="59">
        <v>2235200000</v>
      </c>
      <c r="G138" s="59" t="s">
        <v>786</v>
      </c>
      <c r="L138" s="43" t="s">
        <v>565</v>
      </c>
      <c r="M138" s="43">
        <v>2221507000</v>
      </c>
      <c r="N138" s="43">
        <v>2271000000</v>
      </c>
      <c r="O138" s="43">
        <v>2281500000</v>
      </c>
      <c r="P138" s="43"/>
    </row>
    <row r="139" spans="4:16" x14ac:dyDescent="0.2">
      <c r="D139" s="59" t="s">
        <v>351</v>
      </c>
      <c r="E139" s="59" t="s">
        <v>983</v>
      </c>
      <c r="F139" s="59">
        <v>2235300000</v>
      </c>
      <c r="G139" s="59" t="s">
        <v>786</v>
      </c>
      <c r="L139" s="43" t="s">
        <v>566</v>
      </c>
      <c r="M139" s="43">
        <v>2221517150</v>
      </c>
      <c r="N139" s="43">
        <v>2271000000</v>
      </c>
      <c r="O139" s="43">
        <v>2281500000</v>
      </c>
      <c r="P139" s="43"/>
    </row>
    <row r="140" spans="4:16" x14ac:dyDescent="0.2">
      <c r="D140" s="59" t="s">
        <v>353</v>
      </c>
      <c r="E140" s="59" t="s">
        <v>984</v>
      </c>
      <c r="F140" s="59">
        <v>2235400000</v>
      </c>
      <c r="G140" s="59" t="s">
        <v>786</v>
      </c>
      <c r="L140" s="43" t="s">
        <v>567</v>
      </c>
      <c r="M140" s="43">
        <v>2221517160</v>
      </c>
      <c r="N140" s="43">
        <v>2271000000</v>
      </c>
      <c r="O140" s="43">
        <v>2281500000</v>
      </c>
      <c r="P140" s="43"/>
    </row>
    <row r="141" spans="4:16" x14ac:dyDescent="0.2">
      <c r="D141" s="59" t="s">
        <v>354</v>
      </c>
      <c r="E141" s="59" t="s">
        <v>985</v>
      </c>
      <c r="F141" s="59">
        <v>2235500000</v>
      </c>
      <c r="G141" s="59" t="s">
        <v>786</v>
      </c>
      <c r="L141" s="43" t="s">
        <v>568</v>
      </c>
      <c r="M141" s="43">
        <v>2221512000</v>
      </c>
      <c r="N141" s="43">
        <v>2271000000</v>
      </c>
      <c r="O141" s="43">
        <v>2281500000</v>
      </c>
      <c r="P141" s="43"/>
    </row>
    <row r="142" spans="4:16" x14ac:dyDescent="0.2">
      <c r="D142" s="59" t="s">
        <v>356</v>
      </c>
      <c r="E142" s="59" t="s">
        <v>986</v>
      </c>
      <c r="F142" s="59">
        <v>2235600000</v>
      </c>
      <c r="G142" s="59" t="s">
        <v>786</v>
      </c>
      <c r="L142" s="43" t="s">
        <v>569</v>
      </c>
      <c r="M142" s="43">
        <v>2221513000</v>
      </c>
      <c r="N142" s="43">
        <v>2271000000</v>
      </c>
      <c r="O142" s="43">
        <v>2281500000</v>
      </c>
      <c r="P142" s="43"/>
    </row>
    <row r="143" spans="4:16" x14ac:dyDescent="0.2">
      <c r="D143" s="59" t="s">
        <v>357</v>
      </c>
      <c r="E143" s="59" t="s">
        <v>987</v>
      </c>
      <c r="F143" s="59">
        <v>2235700000</v>
      </c>
      <c r="G143" s="59" t="s">
        <v>786</v>
      </c>
      <c r="L143" s="43" t="s">
        <v>570</v>
      </c>
      <c r="M143" s="43">
        <v>2221514000</v>
      </c>
      <c r="N143" s="43">
        <v>2271000000</v>
      </c>
      <c r="O143" s="43">
        <v>2281500000</v>
      </c>
      <c r="P143" s="43"/>
    </row>
    <row r="144" spans="4:16" x14ac:dyDescent="0.2">
      <c r="D144" s="59" t="s">
        <v>358</v>
      </c>
      <c r="E144" s="59" t="s">
        <v>988</v>
      </c>
      <c r="F144" s="59">
        <v>2253100000</v>
      </c>
      <c r="G144" s="59" t="s">
        <v>848</v>
      </c>
      <c r="L144" s="43" t="s">
        <v>571</v>
      </c>
      <c r="M144" s="43">
        <v>2221515000</v>
      </c>
      <c r="N144" s="43">
        <v>2271000000</v>
      </c>
      <c r="O144" s="43">
        <v>2281500000</v>
      </c>
      <c r="P144" s="43"/>
    </row>
    <row r="145" spans="4:16" x14ac:dyDescent="0.2">
      <c r="D145" s="59" t="s">
        <v>360</v>
      </c>
      <c r="E145" s="59" t="s">
        <v>989</v>
      </c>
      <c r="F145" s="59">
        <v>2261000000</v>
      </c>
      <c r="G145" s="59" t="s">
        <v>773</v>
      </c>
      <c r="L145" s="43" t="s">
        <v>572</v>
      </c>
      <c r="M145" s="43">
        <v>2221516000</v>
      </c>
      <c r="N145" s="43">
        <v>2271000000</v>
      </c>
      <c r="O145" s="43">
        <v>2281500000</v>
      </c>
      <c r="P145" s="43"/>
    </row>
    <row r="146" spans="4:16" x14ac:dyDescent="0.2">
      <c r="D146" s="59" t="s">
        <v>361</v>
      </c>
      <c r="E146" s="59" t="s">
        <v>990</v>
      </c>
      <c r="F146" s="59">
        <v>2263000000</v>
      </c>
      <c r="G146" s="59" t="s">
        <v>773</v>
      </c>
      <c r="L146" s="43" t="s">
        <v>573</v>
      </c>
      <c r="M146" s="43">
        <v>2221511000</v>
      </c>
      <c r="N146" s="43">
        <v>2271000000</v>
      </c>
      <c r="O146" s="43">
        <v>2281500000</v>
      </c>
      <c r="P146" s="43"/>
    </row>
    <row r="147" spans="4:16" x14ac:dyDescent="0.2">
      <c r="D147" s="59" t="s">
        <v>362</v>
      </c>
      <c r="E147" s="59" t="s">
        <v>991</v>
      </c>
      <c r="F147" s="59">
        <v>2270100000</v>
      </c>
      <c r="G147" s="59" t="s">
        <v>788</v>
      </c>
      <c r="L147" s="43" t="s">
        <v>574</v>
      </c>
      <c r="M147" s="43">
        <v>2221517000</v>
      </c>
      <c r="N147" s="43">
        <v>2271000000</v>
      </c>
      <c r="O147" s="43"/>
      <c r="P147" s="43"/>
    </row>
    <row r="148" spans="4:16" x14ac:dyDescent="0.2">
      <c r="D148" s="59" t="s">
        <v>363</v>
      </c>
      <c r="E148" s="59" t="s">
        <v>992</v>
      </c>
      <c r="F148" s="59">
        <v>2270200000</v>
      </c>
      <c r="G148" s="59" t="s">
        <v>763</v>
      </c>
      <c r="L148" s="43" t="s">
        <v>575</v>
      </c>
      <c r="M148" s="43">
        <v>2221517010</v>
      </c>
      <c r="N148" s="43">
        <v>2271000000</v>
      </c>
      <c r="O148" s="43">
        <v>2281500000</v>
      </c>
      <c r="P148" s="43"/>
    </row>
    <row r="149" spans="4:16" x14ac:dyDescent="0.2">
      <c r="D149" s="59" t="s">
        <v>364</v>
      </c>
      <c r="E149" s="59" t="s">
        <v>993</v>
      </c>
      <c r="F149" s="59">
        <v>2270300000</v>
      </c>
      <c r="G149" s="59" t="s">
        <v>765</v>
      </c>
      <c r="L149" s="43" t="s">
        <v>576</v>
      </c>
      <c r="M149" s="43">
        <v>2221517020</v>
      </c>
      <c r="N149" s="43">
        <v>2271000000</v>
      </c>
      <c r="O149" s="43">
        <v>2281500000</v>
      </c>
      <c r="P149" s="43"/>
    </row>
    <row r="150" spans="4:16" x14ac:dyDescent="0.2">
      <c r="D150" s="59" t="s">
        <v>365</v>
      </c>
      <c r="E150" s="59" t="s">
        <v>994</v>
      </c>
      <c r="F150" s="59">
        <v>2270400000</v>
      </c>
      <c r="G150" s="59" t="s">
        <v>786</v>
      </c>
      <c r="L150" s="43" t="s">
        <v>577</v>
      </c>
      <c r="M150" s="43">
        <v>2221517110</v>
      </c>
      <c r="N150" s="43">
        <v>2271000000</v>
      </c>
      <c r="O150" s="43">
        <v>2281500000</v>
      </c>
      <c r="P150" s="43"/>
    </row>
    <row r="151" spans="4:16" x14ac:dyDescent="0.2">
      <c r="D151" s="59" t="s">
        <v>366</v>
      </c>
      <c r="E151" s="59" t="s">
        <v>995</v>
      </c>
      <c r="F151" s="59">
        <v>2270500000</v>
      </c>
      <c r="G151" s="59" t="s">
        <v>767</v>
      </c>
      <c r="L151" s="43" t="s">
        <v>578</v>
      </c>
      <c r="M151" s="43">
        <v>2221517030</v>
      </c>
      <c r="N151" s="43">
        <v>2271000000</v>
      </c>
      <c r="O151" s="43">
        <v>2281500000</v>
      </c>
      <c r="P151" s="43"/>
    </row>
    <row r="152" spans="4:16" x14ac:dyDescent="0.2">
      <c r="D152" s="59" t="s">
        <v>372</v>
      </c>
      <c r="E152" s="59" t="s">
        <v>996</v>
      </c>
      <c r="F152" s="59">
        <v>2270600000</v>
      </c>
      <c r="G152" s="59" t="s">
        <v>768</v>
      </c>
      <c r="L152" s="43" t="s">
        <v>579</v>
      </c>
      <c r="M152" s="43">
        <v>2221517040</v>
      </c>
      <c r="N152" s="43">
        <v>2271000000</v>
      </c>
      <c r="O152" s="43">
        <v>2281500000</v>
      </c>
      <c r="P152" s="43"/>
    </row>
    <row r="153" spans="4:16" x14ac:dyDescent="0.2">
      <c r="D153" s="59" t="s">
        <v>376</v>
      </c>
      <c r="E153" s="59" t="s">
        <v>997</v>
      </c>
      <c r="F153" s="59">
        <v>2270800000</v>
      </c>
      <c r="G153" s="59" t="s">
        <v>790</v>
      </c>
      <c r="L153" s="43" t="s">
        <v>580</v>
      </c>
      <c r="M153" s="43">
        <v>2221517050</v>
      </c>
      <c r="N153" s="43">
        <v>2271000000</v>
      </c>
      <c r="O153" s="43">
        <v>2281500000</v>
      </c>
      <c r="P153" s="43"/>
    </row>
    <row r="154" spans="4:16" x14ac:dyDescent="0.2">
      <c r="D154" s="59" t="s">
        <v>378</v>
      </c>
      <c r="E154" s="59" t="s">
        <v>998</v>
      </c>
      <c r="F154" s="59">
        <v>2270900000</v>
      </c>
      <c r="G154" s="59" t="s">
        <v>792</v>
      </c>
      <c r="L154" s="43" t="s">
        <v>581</v>
      </c>
      <c r="M154" s="43">
        <v>2221517060</v>
      </c>
      <c r="N154" s="43">
        <v>2271000000</v>
      </c>
      <c r="O154" s="43">
        <v>2281500000</v>
      </c>
      <c r="P154" s="43"/>
    </row>
    <row r="155" spans="4:16" x14ac:dyDescent="0.2">
      <c r="D155" s="59" t="s">
        <v>380</v>
      </c>
      <c r="E155" s="59" t="s">
        <v>999</v>
      </c>
      <c r="F155" s="59">
        <v>2271000000</v>
      </c>
      <c r="G155" s="59" t="s">
        <v>773</v>
      </c>
      <c r="L155" s="43" t="s">
        <v>582</v>
      </c>
      <c r="M155" s="43">
        <v>2221517070</v>
      </c>
      <c r="N155" s="43">
        <v>2271000000</v>
      </c>
      <c r="O155" s="43">
        <v>2281500000</v>
      </c>
      <c r="P155" s="43"/>
    </row>
    <row r="156" spans="4:16" x14ac:dyDescent="0.2">
      <c r="D156" s="59" t="s">
        <v>381</v>
      </c>
      <c r="E156" s="59" t="s">
        <v>1000</v>
      </c>
      <c r="F156" s="59">
        <v>2271100000</v>
      </c>
      <c r="G156" s="59" t="s">
        <v>780</v>
      </c>
      <c r="L156" s="43" t="s">
        <v>583</v>
      </c>
      <c r="M156" s="43">
        <v>2221517080</v>
      </c>
      <c r="N156" s="43">
        <v>2271000000</v>
      </c>
      <c r="O156" s="43">
        <v>2281500000</v>
      </c>
      <c r="P156" s="43"/>
    </row>
    <row r="157" spans="4:16" x14ac:dyDescent="0.2">
      <c r="D157" s="59" t="s">
        <v>382</v>
      </c>
      <c r="E157" s="59" t="s">
        <v>1001</v>
      </c>
      <c r="F157" s="59">
        <v>2280100000</v>
      </c>
      <c r="G157" s="59" t="s">
        <v>761</v>
      </c>
      <c r="L157" s="43" t="s">
        <v>584</v>
      </c>
      <c r="M157" s="43">
        <v>2221517090</v>
      </c>
      <c r="N157" s="43">
        <v>2271000000</v>
      </c>
      <c r="O157" s="43">
        <v>2281500000</v>
      </c>
      <c r="P157" s="43"/>
    </row>
    <row r="158" spans="4:16" x14ac:dyDescent="0.2">
      <c r="D158" s="59" t="s">
        <v>383</v>
      </c>
      <c r="E158" s="59" t="s">
        <v>1002</v>
      </c>
      <c r="F158" s="59">
        <v>2280200000</v>
      </c>
      <c r="G158" s="59" t="s">
        <v>762</v>
      </c>
      <c r="L158" s="43" t="s">
        <v>585</v>
      </c>
      <c r="M158" s="43">
        <v>2221720000</v>
      </c>
      <c r="N158" s="43">
        <v>2271000000</v>
      </c>
      <c r="O158" s="43">
        <v>2281700000</v>
      </c>
      <c r="P158" s="43"/>
    </row>
    <row r="159" spans="4:16" x14ac:dyDescent="0.2">
      <c r="D159" s="59" t="s">
        <v>384</v>
      </c>
      <c r="E159" s="59" t="s">
        <v>1003</v>
      </c>
      <c r="F159" s="59">
        <v>2280300000</v>
      </c>
      <c r="G159" s="59" t="s">
        <v>788</v>
      </c>
      <c r="L159" s="43" t="s">
        <v>586</v>
      </c>
      <c r="M159" s="43">
        <v>2221517100</v>
      </c>
      <c r="N159" s="43">
        <v>2271000000</v>
      </c>
      <c r="O159" s="43">
        <v>2281500000</v>
      </c>
      <c r="P159" s="43"/>
    </row>
    <row r="160" spans="4:16" x14ac:dyDescent="0.2">
      <c r="D160" s="59" t="s">
        <v>385</v>
      </c>
      <c r="E160" s="59" t="s">
        <v>1004</v>
      </c>
      <c r="F160" s="59">
        <v>2280400000</v>
      </c>
      <c r="G160" s="59" t="s">
        <v>763</v>
      </c>
      <c r="L160" s="43" t="s">
        <v>587</v>
      </c>
      <c r="M160" s="43">
        <v>2221517110</v>
      </c>
      <c r="N160" s="43">
        <v>2271000000</v>
      </c>
      <c r="O160" s="43">
        <v>2281500000</v>
      </c>
      <c r="P160" s="43"/>
    </row>
    <row r="161" spans="4:16" x14ac:dyDescent="0.2">
      <c r="D161" s="59" t="s">
        <v>387</v>
      </c>
      <c r="E161" s="59" t="s">
        <v>1005</v>
      </c>
      <c r="F161" s="59">
        <v>2280500000</v>
      </c>
      <c r="G161" s="59" t="s">
        <v>765</v>
      </c>
      <c r="L161" s="43" t="s">
        <v>588</v>
      </c>
      <c r="M161" s="43">
        <v>2221517110</v>
      </c>
      <c r="N161" s="43">
        <v>2271000000</v>
      </c>
      <c r="O161" s="43">
        <v>2281500000</v>
      </c>
      <c r="P161" s="43"/>
    </row>
    <row r="162" spans="4:16" x14ac:dyDescent="0.2">
      <c r="D162" s="59" t="s">
        <v>388</v>
      </c>
      <c r="E162" s="59" t="s">
        <v>1006</v>
      </c>
      <c r="F162" s="59">
        <v>2280600000</v>
      </c>
      <c r="G162" s="59" t="s">
        <v>775</v>
      </c>
      <c r="L162" s="43" t="s">
        <v>589</v>
      </c>
      <c r="M162" s="43">
        <v>2221517110</v>
      </c>
      <c r="N162" s="43">
        <v>2271000000</v>
      </c>
      <c r="O162" s="43">
        <v>2281500000</v>
      </c>
      <c r="P162" s="43"/>
    </row>
    <row r="163" spans="4:16" x14ac:dyDescent="0.2">
      <c r="D163" s="59" t="s">
        <v>389</v>
      </c>
      <c r="E163" s="59" t="s">
        <v>1007</v>
      </c>
      <c r="F163" s="59">
        <v>2280700000</v>
      </c>
      <c r="G163" s="59" t="s">
        <v>766</v>
      </c>
      <c r="L163" s="43" t="s">
        <v>590</v>
      </c>
      <c r="M163" s="43">
        <v>2221517120</v>
      </c>
      <c r="N163" s="43">
        <v>2271000000</v>
      </c>
      <c r="O163" s="43"/>
      <c r="P163" s="43"/>
    </row>
    <row r="164" spans="4:16" x14ac:dyDescent="0.2">
      <c r="D164" s="59" t="s">
        <v>390</v>
      </c>
      <c r="E164" s="59" t="s">
        <v>1008</v>
      </c>
      <c r="F164" s="59">
        <v>2280800000</v>
      </c>
      <c r="G164" s="59" t="s">
        <v>767</v>
      </c>
      <c r="L164" s="43" t="s">
        <v>591</v>
      </c>
      <c r="M164" s="43">
        <v>2221610000</v>
      </c>
      <c r="N164" s="43">
        <v>2271100000</v>
      </c>
      <c r="O164" s="43">
        <v>2281600000</v>
      </c>
      <c r="P164" s="43"/>
    </row>
    <row r="165" spans="4:16" x14ac:dyDescent="0.2">
      <c r="D165" s="59" t="s">
        <v>392</v>
      </c>
      <c r="E165" s="59" t="s">
        <v>1009</v>
      </c>
      <c r="F165" s="59">
        <v>2280900000</v>
      </c>
      <c r="G165" s="59" t="s">
        <v>768</v>
      </c>
      <c r="L165" s="43" t="s">
        <v>592</v>
      </c>
      <c r="M165" s="43">
        <v>2221611000</v>
      </c>
      <c r="N165" s="43">
        <v>2271100000</v>
      </c>
      <c r="O165" s="43">
        <v>2281600000</v>
      </c>
      <c r="P165" s="43"/>
    </row>
    <row r="166" spans="4:16" x14ac:dyDescent="0.2">
      <c r="D166" s="59" t="s">
        <v>393</v>
      </c>
      <c r="E166" s="59" t="s">
        <v>1010</v>
      </c>
      <c r="F166" s="59">
        <v>2281100000</v>
      </c>
      <c r="G166" s="59" t="s">
        <v>790</v>
      </c>
      <c r="L166" s="43" t="s">
        <v>593</v>
      </c>
      <c r="M166" s="43">
        <v>2221611000</v>
      </c>
      <c r="N166" s="43">
        <v>2271100000</v>
      </c>
      <c r="O166" s="43">
        <v>2281600000</v>
      </c>
      <c r="P166" s="43"/>
    </row>
    <row r="167" spans="4:16" x14ac:dyDescent="0.2">
      <c r="D167" s="59" t="s">
        <v>394</v>
      </c>
      <c r="E167" s="59" t="s">
        <v>1011</v>
      </c>
      <c r="F167" s="59">
        <v>2281200000</v>
      </c>
      <c r="G167" s="59" t="s">
        <v>770</v>
      </c>
      <c r="L167" s="43" t="s">
        <v>594</v>
      </c>
      <c r="M167" s="43">
        <v>2221612100</v>
      </c>
      <c r="N167" s="43">
        <v>2271100000</v>
      </c>
      <c r="O167" s="43">
        <v>2281600000</v>
      </c>
      <c r="P167" s="43"/>
    </row>
    <row r="168" spans="4:16" x14ac:dyDescent="0.2">
      <c r="D168" s="59" t="s">
        <v>395</v>
      </c>
      <c r="E168" s="59" t="s">
        <v>1012</v>
      </c>
      <c r="F168" s="59">
        <v>2281400000</v>
      </c>
      <c r="G168" s="59" t="s">
        <v>792</v>
      </c>
      <c r="L168" s="43" t="s">
        <v>595</v>
      </c>
      <c r="M168" s="43">
        <v>2221620000</v>
      </c>
      <c r="N168" s="43">
        <v>2271100000</v>
      </c>
      <c r="O168" s="43">
        <v>2281600000</v>
      </c>
      <c r="P168" s="43"/>
    </row>
    <row r="169" spans="4:16" x14ac:dyDescent="0.2">
      <c r="D169" s="59" t="s">
        <v>396</v>
      </c>
      <c r="E169" s="59" t="s">
        <v>1013</v>
      </c>
      <c r="F169" s="59">
        <v>2281500000</v>
      </c>
      <c r="G169" s="59" t="s">
        <v>773</v>
      </c>
      <c r="L169" s="43" t="s">
        <v>596</v>
      </c>
      <c r="M169" s="43">
        <v>2221612000</v>
      </c>
      <c r="N169" s="43">
        <v>2271100000</v>
      </c>
      <c r="O169" s="43">
        <v>2281600000</v>
      </c>
      <c r="P169" s="43"/>
    </row>
    <row r="170" spans="4:16" x14ac:dyDescent="0.2">
      <c r="D170" s="59" t="s">
        <v>397</v>
      </c>
      <c r="E170" s="59" t="s">
        <v>1014</v>
      </c>
      <c r="F170" s="59">
        <v>2281600000</v>
      </c>
      <c r="G170" s="59" t="s">
        <v>780</v>
      </c>
      <c r="L170" s="43" t="s">
        <v>597</v>
      </c>
      <c r="M170" s="43">
        <v>2221612200</v>
      </c>
      <c r="N170" s="43">
        <v>2271100000</v>
      </c>
      <c r="O170" s="43">
        <v>2281600000</v>
      </c>
      <c r="P170" s="43"/>
    </row>
    <row r="171" spans="4:16" x14ac:dyDescent="0.2">
      <c r="D171" s="59" t="s">
        <v>398</v>
      </c>
      <c r="E171" s="59" t="s">
        <v>1015</v>
      </c>
      <c r="F171" s="59">
        <v>2281700000</v>
      </c>
      <c r="G171" s="59" t="s">
        <v>795</v>
      </c>
      <c r="L171" s="43" t="s">
        <v>598</v>
      </c>
      <c r="M171" s="43">
        <v>2221612000</v>
      </c>
      <c r="N171" s="43">
        <v>2271100000</v>
      </c>
      <c r="O171" s="43">
        <v>2281600000</v>
      </c>
      <c r="P171" s="43"/>
    </row>
    <row r="172" spans="4:16" x14ac:dyDescent="0.2">
      <c r="D172" s="59" t="s">
        <v>399</v>
      </c>
      <c r="E172" s="59" t="s">
        <v>1016</v>
      </c>
      <c r="F172" s="59">
        <v>2281800000</v>
      </c>
      <c r="G172" s="59" t="s">
        <v>778</v>
      </c>
      <c r="L172" s="43" t="s">
        <v>599</v>
      </c>
      <c r="M172" s="43">
        <v>2221612100</v>
      </c>
      <c r="N172" s="43">
        <v>2271100000</v>
      </c>
      <c r="O172" s="43">
        <v>2281600000</v>
      </c>
      <c r="P172" s="43"/>
    </row>
    <row r="173" spans="4:16" x14ac:dyDescent="0.2">
      <c r="D173" s="59" t="s">
        <v>400</v>
      </c>
      <c r="E173" s="59" t="s">
        <v>1017</v>
      </c>
      <c r="F173" s="59">
        <v>2281900000</v>
      </c>
      <c r="G173" s="59" t="s">
        <v>786</v>
      </c>
      <c r="L173" s="43" t="s">
        <v>600</v>
      </c>
      <c r="M173" s="43">
        <v>2221612200</v>
      </c>
      <c r="N173" s="43">
        <v>2271100000</v>
      </c>
      <c r="O173" s="43">
        <v>2281600000</v>
      </c>
      <c r="P173" s="43"/>
    </row>
    <row r="174" spans="4:16" x14ac:dyDescent="0.2">
      <c r="D174" s="59" t="s">
        <v>402</v>
      </c>
      <c r="E174" s="59" t="s">
        <v>1018</v>
      </c>
      <c r="F174" s="59">
        <v>2282200000</v>
      </c>
      <c r="G174" s="59" t="s">
        <v>773</v>
      </c>
      <c r="L174" s="43" t="s">
        <v>601</v>
      </c>
      <c r="M174" s="43">
        <v>2221613000</v>
      </c>
      <c r="N174" s="43">
        <v>2271100000</v>
      </c>
      <c r="O174" s="43">
        <v>2281600000</v>
      </c>
      <c r="P174" s="43"/>
    </row>
    <row r="175" spans="4:16" x14ac:dyDescent="0.2">
      <c r="D175" s="59" t="s">
        <v>403</v>
      </c>
      <c r="E175" s="59" t="s">
        <v>1019</v>
      </c>
      <c r="F175" s="59">
        <v>2220210000</v>
      </c>
      <c r="G175" s="59" t="s">
        <v>893</v>
      </c>
      <c r="L175" s="43" t="s">
        <v>602</v>
      </c>
      <c r="M175" s="43">
        <v>2221613100</v>
      </c>
      <c r="N175" s="43">
        <v>2271100000</v>
      </c>
      <c r="O175" s="43">
        <v>2281600000</v>
      </c>
      <c r="P175" s="43"/>
    </row>
    <row r="176" spans="4:16" x14ac:dyDescent="0.2">
      <c r="D176" s="59" t="s">
        <v>405</v>
      </c>
      <c r="E176" s="59" t="s">
        <v>1020</v>
      </c>
      <c r="F176" s="59">
        <v>2220220000</v>
      </c>
      <c r="G176" s="59" t="s">
        <v>895</v>
      </c>
      <c r="L176" s="43" t="s">
        <v>603</v>
      </c>
      <c r="M176" s="43">
        <v>2221613200</v>
      </c>
      <c r="N176" s="43">
        <v>2271100000</v>
      </c>
      <c r="O176" s="43">
        <v>2281600000</v>
      </c>
      <c r="P176" s="43"/>
    </row>
    <row r="177" spans="4:16" x14ac:dyDescent="0.2">
      <c r="D177" s="59" t="s">
        <v>406</v>
      </c>
      <c r="E177" s="59" t="s">
        <v>1021</v>
      </c>
      <c r="F177" s="59"/>
      <c r="G177" s="59"/>
      <c r="L177" s="43" t="s">
        <v>604</v>
      </c>
      <c r="M177" s="43">
        <v>2221614000</v>
      </c>
      <c r="N177" s="43">
        <v>2271100000</v>
      </c>
      <c r="O177" s="43">
        <v>2281600000</v>
      </c>
      <c r="P177" s="43"/>
    </row>
    <row r="178" spans="4:16" x14ac:dyDescent="0.2">
      <c r="D178" s="59" t="s">
        <v>407</v>
      </c>
      <c r="E178" s="59" t="s">
        <v>1022</v>
      </c>
      <c r="F178" s="59"/>
      <c r="G178" s="59"/>
      <c r="L178" s="43" t="s">
        <v>605</v>
      </c>
      <c r="M178" s="43">
        <v>2221615000</v>
      </c>
      <c r="N178" s="43">
        <v>2271100000</v>
      </c>
      <c r="O178" s="43">
        <v>2281600000</v>
      </c>
      <c r="P178" s="43"/>
    </row>
    <row r="179" spans="4:16" x14ac:dyDescent="0.2">
      <c r="D179" s="59" t="s">
        <v>408</v>
      </c>
      <c r="E179" s="59" t="s">
        <v>1023</v>
      </c>
      <c r="L179" s="43" t="s">
        <v>606</v>
      </c>
      <c r="M179" s="43">
        <v>2221615100</v>
      </c>
      <c r="N179" s="43">
        <v>2271100000</v>
      </c>
      <c r="O179" s="43">
        <v>2281600000</v>
      </c>
      <c r="P179" s="43"/>
    </row>
    <row r="180" spans="4:16" x14ac:dyDescent="0.2">
      <c r="D180" s="59" t="s">
        <v>409</v>
      </c>
      <c r="E180" s="59" t="s">
        <v>1024</v>
      </c>
      <c r="L180" s="43" t="s">
        <v>607</v>
      </c>
      <c r="M180" s="43">
        <v>2221615200</v>
      </c>
      <c r="N180" s="43">
        <v>2271100000</v>
      </c>
      <c r="O180" s="43">
        <v>2281600000</v>
      </c>
      <c r="P180" s="43"/>
    </row>
    <row r="181" spans="4:16" x14ac:dyDescent="0.2">
      <c r="D181" s="59" t="s">
        <v>410</v>
      </c>
      <c r="E181" s="59" t="s">
        <v>1025</v>
      </c>
      <c r="L181" s="43" t="s">
        <v>608</v>
      </c>
      <c r="M181" s="43">
        <v>2221615300</v>
      </c>
      <c r="N181" s="43">
        <v>2271100000</v>
      </c>
      <c r="O181" s="43">
        <v>2281600000</v>
      </c>
      <c r="P181" s="43"/>
    </row>
    <row r="182" spans="4:16" x14ac:dyDescent="0.2">
      <c r="D182" s="59" t="s">
        <v>413</v>
      </c>
      <c r="E182" s="59" t="s">
        <v>1026</v>
      </c>
      <c r="L182" s="43" t="s">
        <v>609</v>
      </c>
      <c r="M182" s="43">
        <v>2221615400</v>
      </c>
      <c r="N182" s="43">
        <v>2271100000</v>
      </c>
      <c r="O182" s="43">
        <v>2281600000</v>
      </c>
      <c r="P182" s="43"/>
    </row>
    <row r="183" spans="4:16" x14ac:dyDescent="0.2">
      <c r="L183" s="43" t="s">
        <v>610</v>
      </c>
      <c r="M183" s="43">
        <v>2221615500</v>
      </c>
      <c r="N183" s="43">
        <v>2271100000</v>
      </c>
      <c r="O183" s="43">
        <v>2281600000</v>
      </c>
      <c r="P183" s="43"/>
    </row>
    <row r="184" spans="4:16" x14ac:dyDescent="0.2">
      <c r="L184" s="43" t="s">
        <v>611</v>
      </c>
      <c r="M184" s="43">
        <v>2221615600</v>
      </c>
      <c r="N184" s="43">
        <v>2271100000</v>
      </c>
      <c r="O184" s="43">
        <v>2281600000</v>
      </c>
      <c r="P184" s="43"/>
    </row>
    <row r="185" spans="4:16" x14ac:dyDescent="0.2">
      <c r="L185" s="43" t="s">
        <v>612</v>
      </c>
      <c r="M185" s="43">
        <v>2221615700</v>
      </c>
      <c r="N185" s="43">
        <v>2271100000</v>
      </c>
      <c r="O185" s="43">
        <v>2281600000</v>
      </c>
      <c r="P185" s="43"/>
    </row>
    <row r="186" spans="4:16" x14ac:dyDescent="0.2">
      <c r="L186" s="43" t="s">
        <v>613</v>
      </c>
      <c r="M186" s="43">
        <v>2221630000</v>
      </c>
      <c r="N186" s="43">
        <v>2271100000</v>
      </c>
      <c r="O186" s="43">
        <v>2281600000</v>
      </c>
      <c r="P186" s="43"/>
    </row>
    <row r="187" spans="4:16" x14ac:dyDescent="0.2">
      <c r="L187" s="43" t="s">
        <v>614</v>
      </c>
      <c r="M187" s="43">
        <v>2250000000</v>
      </c>
      <c r="N187" s="43">
        <v>2271000000</v>
      </c>
      <c r="O187" s="43"/>
      <c r="P187" s="43"/>
    </row>
    <row r="188" spans="4:16" x14ac:dyDescent="0.2">
      <c r="L188" s="43" t="s">
        <v>615</v>
      </c>
      <c r="M188" s="43">
        <v>2251000000</v>
      </c>
      <c r="N188" s="43">
        <v>2271000000</v>
      </c>
      <c r="O188" s="43">
        <v>2282100000</v>
      </c>
      <c r="P188" s="43"/>
    </row>
    <row r="189" spans="4:16" x14ac:dyDescent="0.2">
      <c r="L189" s="43" t="s">
        <v>616</v>
      </c>
      <c r="M189" s="43">
        <v>2252000000</v>
      </c>
      <c r="N189" s="43">
        <v>2271000000</v>
      </c>
      <c r="O189" s="43">
        <v>2253100000</v>
      </c>
      <c r="P189" s="43"/>
    </row>
    <row r="190" spans="4:16" x14ac:dyDescent="0.2">
      <c r="L190" s="43" t="s">
        <v>617</v>
      </c>
      <c r="M190" s="43">
        <v>2240000000</v>
      </c>
      <c r="N190" s="43">
        <v>2271000000</v>
      </c>
      <c r="O190" s="43">
        <v>2282000000</v>
      </c>
      <c r="P190" s="43"/>
    </row>
    <row r="191" spans="4:16" x14ac:dyDescent="0.2">
      <c r="L191" s="43" t="s">
        <v>618</v>
      </c>
      <c r="M191" s="43">
        <v>2260000000</v>
      </c>
      <c r="N191" s="43">
        <v>2271000000</v>
      </c>
      <c r="O191" s="43"/>
      <c r="P191" s="43"/>
    </row>
    <row r="192" spans="4:16" x14ac:dyDescent="0.2">
      <c r="L192" s="43" t="s">
        <v>619</v>
      </c>
      <c r="M192" s="43">
        <v>2261000000</v>
      </c>
      <c r="N192" s="43">
        <v>2271000000</v>
      </c>
      <c r="O192" s="43">
        <v>2282200000</v>
      </c>
      <c r="P192" s="43"/>
    </row>
    <row r="193" spans="12:16" x14ac:dyDescent="0.2">
      <c r="L193" s="43" t="s">
        <v>620</v>
      </c>
      <c r="M193" s="43">
        <v>2262000000</v>
      </c>
      <c r="N193" s="43">
        <v>2271000000</v>
      </c>
      <c r="O193" s="43">
        <v>2282200000</v>
      </c>
      <c r="P193" s="43"/>
    </row>
    <row r="194" spans="12:16" x14ac:dyDescent="0.2">
      <c r="L194" s="43" t="s">
        <v>621</v>
      </c>
      <c r="M194" s="43">
        <v>2221517110</v>
      </c>
      <c r="N194" s="43">
        <v>2271000000</v>
      </c>
      <c r="O194" s="43">
        <v>2282200000</v>
      </c>
      <c r="P194" s="43"/>
    </row>
    <row r="195" spans="12:16" x14ac:dyDescent="0.2">
      <c r="L195" s="43" t="s">
        <v>622</v>
      </c>
      <c r="M195" s="43">
        <v>2221730000</v>
      </c>
      <c r="N195" s="43">
        <v>2271000000</v>
      </c>
      <c r="O195" s="43">
        <v>2281700000</v>
      </c>
      <c r="P195" s="43"/>
    </row>
    <row r="196" spans="12:16" x14ac:dyDescent="0.2">
      <c r="L196" s="43" t="s">
        <v>623</v>
      </c>
      <c r="M196" s="43">
        <v>2221700000</v>
      </c>
      <c r="N196" s="43">
        <v>2271000000</v>
      </c>
      <c r="O196" s="43">
        <v>2281700000</v>
      </c>
      <c r="P196" s="43"/>
    </row>
    <row r="197" spans="12:16" x14ac:dyDescent="0.2">
      <c r="L197" s="43" t="s">
        <v>624</v>
      </c>
      <c r="M197" s="43">
        <v>2221710000</v>
      </c>
      <c r="N197" s="43">
        <v>2271000000</v>
      </c>
      <c r="O197" s="43">
        <v>2281700000</v>
      </c>
      <c r="P197" s="43"/>
    </row>
    <row r="198" spans="12:16" x14ac:dyDescent="0.2">
      <c r="L198" s="43" t="s">
        <v>625</v>
      </c>
      <c r="M198" s="43">
        <v>2221730000</v>
      </c>
      <c r="N198" s="43">
        <v>2271000000</v>
      </c>
      <c r="O198" s="43">
        <v>2281700000</v>
      </c>
      <c r="P198" s="43"/>
    </row>
    <row r="199" spans="12:16" x14ac:dyDescent="0.2">
      <c r="L199" s="43" t="s">
        <v>626</v>
      </c>
      <c r="M199" s="43">
        <v>2221730000</v>
      </c>
      <c r="N199" s="43">
        <v>2271000000</v>
      </c>
      <c r="O199" s="43">
        <v>2281700000</v>
      </c>
      <c r="P199" s="43"/>
    </row>
    <row r="200" spans="12:16" x14ac:dyDescent="0.2">
      <c r="L200" s="43" t="s">
        <v>627</v>
      </c>
      <c r="M200" s="43">
        <v>2221720000</v>
      </c>
      <c r="N200" s="43">
        <v>2271000000</v>
      </c>
      <c r="O200" s="43">
        <v>2281700000</v>
      </c>
      <c r="P200" s="43"/>
    </row>
    <row r="201" spans="12:16" x14ac:dyDescent="0.2">
      <c r="L201" s="43" t="s">
        <v>628</v>
      </c>
      <c r="M201" s="43">
        <v>2235700000</v>
      </c>
      <c r="N201" s="43">
        <v>2270400000</v>
      </c>
      <c r="O201" s="43">
        <v>2281900000</v>
      </c>
      <c r="P201" s="43"/>
    </row>
    <row r="202" spans="12:16" x14ac:dyDescent="0.2">
      <c r="L202" s="43" t="s">
        <v>629</v>
      </c>
      <c r="M202" s="43">
        <v>2221800000</v>
      </c>
      <c r="N202" s="43">
        <v>2271000000</v>
      </c>
      <c r="O202" s="43">
        <v>2281800000</v>
      </c>
      <c r="P202" s="43"/>
    </row>
    <row r="203" spans="12:16" x14ac:dyDescent="0.2">
      <c r="L203" s="43" t="s">
        <v>630</v>
      </c>
      <c r="M203" s="43">
        <v>2231000000</v>
      </c>
      <c r="N203" s="43">
        <v>2270400000</v>
      </c>
      <c r="O203" s="43">
        <v>2281900000</v>
      </c>
      <c r="P203" s="43"/>
    </row>
    <row r="204" spans="12:16" x14ac:dyDescent="0.2">
      <c r="L204" s="43" t="s">
        <v>631</v>
      </c>
      <c r="M204" s="43">
        <v>2232000000</v>
      </c>
      <c r="N204" s="43">
        <v>2270400000</v>
      </c>
      <c r="O204" s="43">
        <v>2281900000</v>
      </c>
      <c r="P204" s="43"/>
    </row>
    <row r="205" spans="12:16" x14ac:dyDescent="0.2">
      <c r="L205" s="43" t="s">
        <v>632</v>
      </c>
      <c r="M205" s="43">
        <v>2232100000</v>
      </c>
      <c r="N205" s="43">
        <v>2270400000</v>
      </c>
      <c r="O205" s="43">
        <v>2281900000</v>
      </c>
      <c r="P205" s="43"/>
    </row>
    <row r="206" spans="12:16" x14ac:dyDescent="0.2">
      <c r="L206" s="43" t="s">
        <v>633</v>
      </c>
      <c r="M206" s="43">
        <v>2232200000</v>
      </c>
      <c r="N206" s="43">
        <v>2270400000</v>
      </c>
      <c r="O206" s="43">
        <v>2281900000</v>
      </c>
      <c r="P206" s="43"/>
    </row>
    <row r="207" spans="12:16" x14ac:dyDescent="0.2">
      <c r="L207" s="43" t="s">
        <v>634</v>
      </c>
      <c r="M207" s="43">
        <v>2233000000</v>
      </c>
      <c r="N207" s="43">
        <v>2270400000</v>
      </c>
      <c r="O207" s="43">
        <v>2281900000</v>
      </c>
      <c r="P207" s="43"/>
    </row>
    <row r="208" spans="12:16" x14ac:dyDescent="0.2">
      <c r="L208" s="43" t="s">
        <v>635</v>
      </c>
      <c r="M208" s="43">
        <v>2233100000</v>
      </c>
      <c r="N208" s="43">
        <v>2270400000</v>
      </c>
      <c r="O208" s="43">
        <v>2281900000</v>
      </c>
      <c r="P208" s="43"/>
    </row>
    <row r="209" spans="12:16" x14ac:dyDescent="0.2">
      <c r="L209" s="43" t="s">
        <v>636</v>
      </c>
      <c r="M209" s="43">
        <v>2233200000</v>
      </c>
      <c r="N209" s="43">
        <v>2270400000</v>
      </c>
      <c r="O209" s="43">
        <v>2281900000</v>
      </c>
      <c r="P209" s="43"/>
    </row>
    <row r="210" spans="12:16" x14ac:dyDescent="0.2">
      <c r="L210" s="43" t="s">
        <v>637</v>
      </c>
      <c r="M210" s="43">
        <v>2233100000</v>
      </c>
      <c r="N210" s="43">
        <v>2270400000</v>
      </c>
      <c r="O210" s="43"/>
      <c r="P210" s="43"/>
    </row>
    <row r="211" spans="12:16" x14ac:dyDescent="0.2">
      <c r="L211" s="43" t="s">
        <v>638</v>
      </c>
      <c r="M211" s="43">
        <v>2233200000</v>
      </c>
      <c r="N211" s="43">
        <v>2270400000</v>
      </c>
      <c r="O211" s="43"/>
      <c r="P211" s="43"/>
    </row>
    <row r="212" spans="12:16" x14ac:dyDescent="0.2">
      <c r="L212" s="43" t="s">
        <v>639</v>
      </c>
      <c r="M212" s="43">
        <v>2234000000</v>
      </c>
      <c r="N212" s="43">
        <v>2270400000</v>
      </c>
      <c r="O212" s="43">
        <v>2281900000</v>
      </c>
      <c r="P212" s="43"/>
    </row>
    <row r="213" spans="12:16" x14ac:dyDescent="0.2">
      <c r="L213" s="43" t="s">
        <v>640</v>
      </c>
      <c r="M213" s="43">
        <v>2235000000</v>
      </c>
      <c r="N213" s="43">
        <v>2270400000</v>
      </c>
      <c r="O213" s="43">
        <v>2281900000</v>
      </c>
      <c r="P213" s="43"/>
    </row>
    <row r="214" spans="12:16" x14ac:dyDescent="0.2">
      <c r="L214" s="43" t="s">
        <v>641</v>
      </c>
      <c r="M214" s="43">
        <v>2235100000</v>
      </c>
      <c r="N214" s="43">
        <v>2270400000</v>
      </c>
      <c r="O214" s="43">
        <v>2281900000</v>
      </c>
      <c r="P214" s="43"/>
    </row>
    <row r="215" spans="12:16" x14ac:dyDescent="0.2">
      <c r="L215" s="43" t="s">
        <v>642</v>
      </c>
      <c r="M215" s="43">
        <v>2235100000</v>
      </c>
      <c r="N215" s="43">
        <v>2270400000</v>
      </c>
      <c r="O215" s="43"/>
      <c r="P215" s="43"/>
    </row>
    <row r="216" spans="12:16" x14ac:dyDescent="0.2">
      <c r="L216" s="43" t="s">
        <v>643</v>
      </c>
      <c r="M216" s="43">
        <v>2235200000</v>
      </c>
      <c r="N216" s="43">
        <v>2270400000</v>
      </c>
      <c r="O216" s="43">
        <v>2281900000</v>
      </c>
      <c r="P216" s="43"/>
    </row>
    <row r="217" spans="12:16" x14ac:dyDescent="0.2">
      <c r="L217" s="43" t="s">
        <v>644</v>
      </c>
      <c r="M217" s="43">
        <v>2235300000</v>
      </c>
      <c r="N217" s="43">
        <v>2270400000</v>
      </c>
      <c r="O217" s="43">
        <v>2281900000</v>
      </c>
      <c r="P217" s="43"/>
    </row>
    <row r="218" spans="12:16" x14ac:dyDescent="0.2">
      <c r="L218" s="43" t="s">
        <v>645</v>
      </c>
      <c r="M218" s="43">
        <v>2235400000</v>
      </c>
      <c r="N218" s="43">
        <v>2270400000</v>
      </c>
      <c r="O218" s="43">
        <v>2281900000</v>
      </c>
      <c r="P218" s="43"/>
    </row>
    <row r="219" spans="12:16" x14ac:dyDescent="0.2">
      <c r="L219" s="43" t="s">
        <v>646</v>
      </c>
      <c r="M219" s="43">
        <v>2235500000</v>
      </c>
      <c r="N219" s="43">
        <v>2270400000</v>
      </c>
      <c r="O219" s="43">
        <v>2281900000</v>
      </c>
      <c r="P219" s="43"/>
    </row>
    <row r="220" spans="12:16" x14ac:dyDescent="0.2">
      <c r="L220" s="43" t="s">
        <v>647</v>
      </c>
      <c r="M220" s="43">
        <v>2235600000</v>
      </c>
      <c r="N220" s="43">
        <v>2270400000</v>
      </c>
      <c r="O220" s="43">
        <v>2281900000</v>
      </c>
      <c r="P220" s="43"/>
    </row>
    <row r="221" spans="12:16" x14ac:dyDescent="0.2">
      <c r="L221" s="43" t="s">
        <v>648</v>
      </c>
      <c r="M221" s="43">
        <v>2235700000</v>
      </c>
      <c r="N221" s="43">
        <v>2270400000</v>
      </c>
      <c r="O221" s="43"/>
      <c r="P221" s="43"/>
    </row>
    <row r="222" spans="12:16" x14ac:dyDescent="0.2">
      <c r="L222" s="43" t="s">
        <v>649</v>
      </c>
      <c r="M222" s="43">
        <v>2235700000</v>
      </c>
      <c r="N222" s="43">
        <v>2270400000</v>
      </c>
      <c r="O222" s="43"/>
      <c r="P222" s="43"/>
    </row>
    <row r="223" spans="12:16" x14ac:dyDescent="0.2">
      <c r="L223" s="43" t="s">
        <v>650</v>
      </c>
      <c r="M223" s="43">
        <v>2235700000</v>
      </c>
      <c r="N223" s="43">
        <v>2270400000</v>
      </c>
      <c r="O223" s="43"/>
      <c r="P223" s="43"/>
    </row>
    <row r="224" spans="12:16" x14ac:dyDescent="0.2">
      <c r="L224" s="43" t="s">
        <v>651</v>
      </c>
      <c r="M224" s="43">
        <v>2222100000</v>
      </c>
      <c r="N224" s="43">
        <v>2271000000</v>
      </c>
      <c r="O224" s="43"/>
      <c r="P224" s="4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C4CA2DE-ADB2-496A-A837-7F4418F105B6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43a840fa-7669-4b92-8de1-ee501749140f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input1</vt:lpstr>
      <vt:lpstr>input</vt:lpstr>
      <vt:lpstr>lookup</vt:lpstr>
      <vt:lpstr>lookup_codes</vt:lpstr>
      <vt:lpstr>виды данных</vt:lpstr>
      <vt:lpstr>items_lookup</vt:lpstr>
      <vt:lpstr>input!Область_печати</vt:lpstr>
      <vt:lpstr>input1!Область_печати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Коновалов Алексей Владимирович</cp:lastModifiedBy>
  <dcterms:created xsi:type="dcterms:W3CDTF">2019-10-10T12:05:38Z</dcterms:created>
  <dcterms:modified xsi:type="dcterms:W3CDTF">2022-04-06T10:12:36Z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